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Prepodovatel239\Desktop\Рабочие документы\Сессия\Сессии старые\"/>
    </mc:Choice>
  </mc:AlternateContent>
  <bookViews>
    <workbookView xWindow="180" yWindow="45" windowWidth="9990" windowHeight="11685" tabRatio="824" activeTab="4"/>
  </bookViews>
  <sheets>
    <sheet name="2531" sheetId="144" r:id="rId1"/>
    <sheet name="2532" sheetId="145" r:id="rId2"/>
    <sheet name="2533" sheetId="146" r:id="rId3"/>
    <sheet name="2534" sheetId="147" r:id="rId4"/>
    <sheet name="2551" sheetId="148" r:id="rId5"/>
    <sheet name="2541" sheetId="149" r:id="rId6"/>
    <sheet name="2542" sheetId="150" r:id="rId7"/>
    <sheet name="2543" sheetId="151" r:id="rId8"/>
    <sheet name="C2511" sheetId="152" r:id="rId9"/>
    <sheet name="C2512" sheetId="153" r:id="rId10"/>
    <sheet name="C2532" sheetId="155" r:id="rId11"/>
    <sheet name="C2531" sheetId="154" r:id="rId12"/>
    <sheet name="2431" sheetId="130" r:id="rId13"/>
    <sheet name="2432" sheetId="131" r:id="rId14"/>
    <sheet name="2433" sheetId="132" r:id="rId15"/>
    <sheet name="2434" sheetId="133" r:id="rId16"/>
    <sheet name="2435" sheetId="134" r:id="rId17"/>
    <sheet name="2441" sheetId="135" r:id="rId18"/>
    <sheet name="2442" sheetId="136" r:id="rId19"/>
    <sheet name="2443" sheetId="137" r:id="rId20"/>
    <sheet name="2451" sheetId="138" r:id="rId21"/>
    <sheet name="С2411" sheetId="139" r:id="rId22"/>
    <sheet name="С2412" sheetId="140" r:id="rId23"/>
    <sheet name="С2421" sheetId="141" r:id="rId24"/>
    <sheet name="С2431" sheetId="142" r:id="rId25"/>
    <sheet name="С2432" sheetId="143" r:id="rId26"/>
    <sheet name="2331" sheetId="90" r:id="rId27"/>
    <sheet name="2332" sheetId="125" r:id="rId28"/>
    <sheet name="2334" sheetId="126" r:id="rId29"/>
    <sheet name="2351" sheetId="67" r:id="rId30"/>
    <sheet name="2341" sheetId="89" r:id="rId31"/>
    <sheet name="2342" sheetId="127" r:id="rId32"/>
    <sheet name="2343" sheetId="128" r:id="rId33"/>
    <sheet name="2344" sheetId="129" r:id="rId34"/>
    <sheet name="С2331" sheetId="61" r:id="rId35"/>
    <sheet name="С2332" sheetId="66" r:id="rId36"/>
    <sheet name="2231" sheetId="122" r:id="rId37"/>
    <sheet name="2241" sheetId="123" r:id="rId38"/>
    <sheet name="2131" sheetId="117" r:id="rId39"/>
    <sheet name="2141" sheetId="118" r:id="rId40"/>
    <sheet name="сводн." sheetId="37" r:id="rId41"/>
    <sheet name="рейтинг групп" sheetId="95" r:id="rId42"/>
    <sheet name="рейтинг курс" sheetId="93" r:id="rId43"/>
    <sheet name="рейтинг фак" sheetId="94" r:id="rId44"/>
  </sheets>
  <definedNames>
    <definedName name="_xlnm.Print_Area" localSheetId="38">'2131'!$A$1:$AH$48</definedName>
    <definedName name="_xlnm.Print_Area" localSheetId="39">'2141'!$A$1:$CH$44</definedName>
    <definedName name="_xlnm.Print_Area" localSheetId="36">'2231'!$A$1:$AM$44</definedName>
    <definedName name="_xlnm.Print_Area" localSheetId="37">'2241'!$A$1:$CR$44</definedName>
    <definedName name="_xlnm.Print_Area" localSheetId="26">'2331'!$A$1:$AD$46</definedName>
    <definedName name="_xlnm.Print_Area" localSheetId="27">'2332'!$A$1:$AM$46</definedName>
    <definedName name="_xlnm.Print_Area" localSheetId="28">'2334'!$A$1:$AD$46</definedName>
    <definedName name="_xlnm.Print_Area" localSheetId="30">'2341'!$A$1:$AW$45</definedName>
    <definedName name="_xlnm.Print_Area" localSheetId="31">'2342'!$A$1:$AV$45</definedName>
    <definedName name="_xlnm.Print_Area" localSheetId="32">'2343'!$A$1:$AV$45</definedName>
    <definedName name="_xlnm.Print_Area" localSheetId="33">'2344'!$A$1:$AW$45</definedName>
    <definedName name="_xlnm.Print_Area" localSheetId="29">'2351'!$A$1:$AD$48</definedName>
    <definedName name="_xlnm.Print_Area" localSheetId="12">'2431'!$A$1:$AP$45</definedName>
    <definedName name="_xlnm.Print_Area" localSheetId="13">'2432'!$A$1:$BE$45</definedName>
    <definedName name="_xlnm.Print_Area" localSheetId="14">'2433'!$A$1:$AS$45</definedName>
    <definedName name="_xlnm.Print_Area" localSheetId="15">'2434'!$A$1:$AR$45</definedName>
    <definedName name="_xlnm.Print_Area" localSheetId="16">'2435'!$A$1:$AD$45</definedName>
    <definedName name="_xlnm.Print_Area" localSheetId="17">'2441'!$A$1:$AV$45</definedName>
    <definedName name="_xlnm.Print_Area" localSheetId="18">'2442'!$A$1:$AW$45</definedName>
    <definedName name="_xlnm.Print_Area" localSheetId="19">'2443'!$A$1:$AR$45</definedName>
    <definedName name="_xlnm.Print_Area" localSheetId="20">'2451'!$A$1:$AW$45</definedName>
    <definedName name="_xlnm.Print_Area" localSheetId="0">'2531'!$A$1:$AU$46</definedName>
    <definedName name="_xlnm.Print_Area" localSheetId="1">'2532'!$A$1:$AG$46</definedName>
    <definedName name="_xlnm.Print_Area" localSheetId="2">'2533'!$A$1:$AW$46</definedName>
    <definedName name="_xlnm.Print_Area" localSheetId="3">'2534'!$A$1:$AW$46</definedName>
    <definedName name="_xlnm.Print_Area" localSheetId="5">'2541'!$A$1:$AW$45</definedName>
    <definedName name="_xlnm.Print_Area" localSheetId="6">'2542'!$A$1:$AO$45</definedName>
    <definedName name="_xlnm.Print_Area" localSheetId="7">'2543'!$A$1:$AQ$45</definedName>
    <definedName name="_xlnm.Print_Area" localSheetId="4">'2551'!$A$1:$AD$45</definedName>
    <definedName name="_xlnm.Print_Area" localSheetId="8">'C2511'!$A$1:$CG$45</definedName>
    <definedName name="_xlnm.Print_Area" localSheetId="9">'C2512'!$A$1:$CK$45</definedName>
    <definedName name="_xlnm.Print_Area" localSheetId="11">'C2531'!$A$1:$CK$45</definedName>
    <definedName name="_xlnm.Print_Area" localSheetId="10">'C2532'!$A$1:$CC$45</definedName>
    <definedName name="_xlnm.Print_Area" localSheetId="43">'рейтинг фак'!$A$1:$D$506</definedName>
    <definedName name="_xlnm.Print_Area" localSheetId="34">С2331!$A$1:$AE$44</definedName>
    <definedName name="_xlnm.Print_Area" localSheetId="35">С2332!$A$1:$AE$44</definedName>
    <definedName name="_xlnm.Print_Area" localSheetId="21">С2411!$A$1:$AW$45</definedName>
    <definedName name="_xlnm.Print_Area" localSheetId="22">С2412!$A$1:$AP$45</definedName>
    <definedName name="_xlnm.Print_Area" localSheetId="23">С2421!$A$1:$AM$45</definedName>
    <definedName name="_xlnm.Print_Area" localSheetId="24">С2431!$A$1:$AT$45</definedName>
    <definedName name="_xlnm.Print_Area" localSheetId="25">С2432!$A$1:$AD$45</definedName>
    <definedName name="_xlnm.Print_Area" localSheetId="40">сводн.!$A$1:$U$55</definedName>
  </definedNames>
  <calcPr calcId="152511"/>
</workbook>
</file>

<file path=xl/calcChain.xml><?xml version="1.0" encoding="utf-8"?>
<calcChain xmlns="http://schemas.openxmlformats.org/spreadsheetml/2006/main">
  <c r="C20" i="37" l="1"/>
  <c r="D20" i="37"/>
  <c r="E20" i="37"/>
  <c r="F20" i="37"/>
  <c r="G20" i="37"/>
  <c r="H20" i="37"/>
  <c r="I20" i="37"/>
  <c r="C36" i="37"/>
  <c r="D36" i="37"/>
  <c r="E36" i="37"/>
  <c r="F36" i="37"/>
  <c r="G36" i="37"/>
  <c r="H36" i="37"/>
  <c r="I36" i="37"/>
  <c r="C54" i="37"/>
  <c r="D54" i="37"/>
  <c r="E54" i="37"/>
  <c r="F54" i="37"/>
  <c r="G54" i="37"/>
  <c r="H54" i="37"/>
  <c r="I54" i="37"/>
  <c r="AG13" i="132" l="1"/>
  <c r="AH13" i="132"/>
  <c r="AI13" i="132"/>
  <c r="AJ13" i="132"/>
  <c r="AK13" i="132"/>
  <c r="AL13" i="132"/>
  <c r="AM13" i="132"/>
  <c r="AN13" i="132"/>
  <c r="AO13" i="132"/>
  <c r="AP13" i="132"/>
  <c r="AQ13" i="132"/>
  <c r="AR13" i="132"/>
  <c r="AS13" i="132"/>
  <c r="AT13" i="132"/>
  <c r="AU13" i="132"/>
  <c r="AV13" i="132"/>
  <c r="AG14" i="132"/>
  <c r="AH14" i="132"/>
  <c r="AI14" i="132"/>
  <c r="AJ14" i="132"/>
  <c r="AK14" i="132"/>
  <c r="AL14" i="132"/>
  <c r="AM14" i="132"/>
  <c r="AN14" i="132"/>
  <c r="AO14" i="132"/>
  <c r="AP14" i="132"/>
  <c r="AQ14" i="132"/>
  <c r="AR14" i="132"/>
  <c r="AS14" i="132"/>
  <c r="AT14" i="132"/>
  <c r="AU14" i="132"/>
  <c r="AV14" i="132"/>
  <c r="AG15" i="132"/>
  <c r="AH15" i="132"/>
  <c r="AI15" i="132"/>
  <c r="AJ15" i="132"/>
  <c r="AK15" i="132"/>
  <c r="AL15" i="132"/>
  <c r="AM15" i="132"/>
  <c r="AN15" i="132"/>
  <c r="AO15" i="132"/>
  <c r="AP15" i="132"/>
  <c r="AQ15" i="132"/>
  <c r="AR15" i="132"/>
  <c r="AS15" i="132"/>
  <c r="AT15" i="132"/>
  <c r="AU15" i="132"/>
  <c r="AV15" i="132"/>
  <c r="AG16" i="132"/>
  <c r="AH16" i="132"/>
  <c r="AI16" i="132"/>
  <c r="AJ16" i="132"/>
  <c r="AK16" i="132"/>
  <c r="AL16" i="132"/>
  <c r="AM16" i="132"/>
  <c r="AN16" i="132"/>
  <c r="AO16" i="132"/>
  <c r="AP16" i="132"/>
  <c r="AQ16" i="132"/>
  <c r="AR16" i="132"/>
  <c r="AS16" i="132"/>
  <c r="AT16" i="132"/>
  <c r="AU16" i="132"/>
  <c r="AV16" i="132"/>
  <c r="AG17" i="132"/>
  <c r="AH17" i="132"/>
  <c r="AI17" i="132"/>
  <c r="AJ17" i="132"/>
  <c r="AK17" i="132"/>
  <c r="AL17" i="132"/>
  <c r="AM17" i="132"/>
  <c r="AN17" i="132"/>
  <c r="AO17" i="132"/>
  <c r="AP17" i="132"/>
  <c r="AQ17" i="132"/>
  <c r="AR17" i="132"/>
  <c r="AS17" i="132"/>
  <c r="AT17" i="132"/>
  <c r="AU17" i="132"/>
  <c r="AV17" i="132"/>
  <c r="AG18" i="132"/>
  <c r="AH18" i="132"/>
  <c r="AI18" i="132"/>
  <c r="AJ18" i="132"/>
  <c r="AK18" i="132"/>
  <c r="AL18" i="132"/>
  <c r="AM18" i="132"/>
  <c r="AN18" i="132"/>
  <c r="AO18" i="132"/>
  <c r="AP18" i="132"/>
  <c r="AQ18" i="132"/>
  <c r="AR18" i="132"/>
  <c r="AS18" i="132"/>
  <c r="AT18" i="132"/>
  <c r="AU18" i="132"/>
  <c r="AV18" i="132"/>
  <c r="AG19" i="132"/>
  <c r="AH19" i="132"/>
  <c r="AI19" i="132"/>
  <c r="AJ19" i="132"/>
  <c r="AK19" i="132"/>
  <c r="AL19" i="132"/>
  <c r="AM19" i="132"/>
  <c r="AN19" i="132"/>
  <c r="AO19" i="132"/>
  <c r="AP19" i="132"/>
  <c r="AQ19" i="132"/>
  <c r="AR19" i="132"/>
  <c r="AS19" i="132"/>
  <c r="AT19" i="132"/>
  <c r="AU19" i="132"/>
  <c r="AV19" i="132"/>
  <c r="AG20" i="132"/>
  <c r="AH20" i="132"/>
  <c r="AI20" i="132"/>
  <c r="AJ20" i="132"/>
  <c r="AK20" i="132"/>
  <c r="AL20" i="132"/>
  <c r="AM20" i="132"/>
  <c r="AN20" i="132"/>
  <c r="AO20" i="132"/>
  <c r="AP20" i="132"/>
  <c r="AQ20" i="132"/>
  <c r="AR20" i="132"/>
  <c r="AS20" i="132"/>
  <c r="AT20" i="132"/>
  <c r="AU20" i="132"/>
  <c r="AV20" i="132"/>
  <c r="AG21" i="132"/>
  <c r="AH21" i="132"/>
  <c r="AI21" i="132"/>
  <c r="AJ21" i="132"/>
  <c r="AK21" i="132"/>
  <c r="AL21" i="132"/>
  <c r="AM21" i="132"/>
  <c r="AN21" i="132"/>
  <c r="AO21" i="132"/>
  <c r="AP21" i="132"/>
  <c r="AQ21" i="132"/>
  <c r="AR21" i="132"/>
  <c r="AS21" i="132"/>
  <c r="AT21" i="132"/>
  <c r="AU21" i="132"/>
  <c r="AV21" i="132"/>
  <c r="AG22" i="132"/>
  <c r="AH22" i="132"/>
  <c r="AI22" i="132"/>
  <c r="AJ22" i="132"/>
  <c r="AK22" i="132"/>
  <c r="AL22" i="132"/>
  <c r="AM22" i="132"/>
  <c r="AN22" i="132"/>
  <c r="AO22" i="132"/>
  <c r="AP22" i="132"/>
  <c r="AQ22" i="132"/>
  <c r="AR22" i="132"/>
  <c r="AS22" i="132"/>
  <c r="AT22" i="132"/>
  <c r="AU22" i="132"/>
  <c r="AV22" i="132"/>
  <c r="AG23" i="132"/>
  <c r="AH23" i="132"/>
  <c r="AI23" i="132"/>
  <c r="AJ23" i="132"/>
  <c r="AK23" i="132"/>
  <c r="AL23" i="132"/>
  <c r="AM23" i="132"/>
  <c r="AN23" i="132"/>
  <c r="AO23" i="132"/>
  <c r="AP23" i="132"/>
  <c r="AQ23" i="132"/>
  <c r="AR23" i="132"/>
  <c r="AS23" i="132"/>
  <c r="AT23" i="132"/>
  <c r="AU23" i="132"/>
  <c r="AV23" i="132"/>
  <c r="AG24" i="132"/>
  <c r="AH24" i="132"/>
  <c r="AI24" i="132"/>
  <c r="AJ24" i="132"/>
  <c r="AK24" i="132"/>
  <c r="AL24" i="132"/>
  <c r="AM24" i="132"/>
  <c r="AN24" i="132"/>
  <c r="AO24" i="132"/>
  <c r="AP24" i="132"/>
  <c r="AQ24" i="132"/>
  <c r="AR24" i="132"/>
  <c r="AS24" i="132"/>
  <c r="AT24" i="132"/>
  <c r="AU24" i="132"/>
  <c r="AV24" i="132"/>
  <c r="AG25" i="132"/>
  <c r="AH25" i="132"/>
  <c r="AI25" i="132"/>
  <c r="AJ25" i="132"/>
  <c r="AK25" i="132"/>
  <c r="AL25" i="132"/>
  <c r="AM25" i="132"/>
  <c r="AN25" i="132"/>
  <c r="AO25" i="132"/>
  <c r="AP25" i="132"/>
  <c r="AQ25" i="132"/>
  <c r="AR25" i="132"/>
  <c r="AS25" i="132"/>
  <c r="AT25" i="132"/>
  <c r="AU25" i="132"/>
  <c r="AV25" i="132"/>
  <c r="AG26" i="132"/>
  <c r="AH26" i="132"/>
  <c r="AI26" i="132"/>
  <c r="AJ26" i="132"/>
  <c r="AK26" i="132"/>
  <c r="AL26" i="132"/>
  <c r="AM26" i="132"/>
  <c r="AN26" i="132"/>
  <c r="AO26" i="132"/>
  <c r="AP26" i="132"/>
  <c r="AQ26" i="132"/>
  <c r="AR26" i="132"/>
  <c r="AS26" i="132"/>
  <c r="AT26" i="132"/>
  <c r="AU26" i="132"/>
  <c r="AV26" i="132"/>
  <c r="AG27" i="132"/>
  <c r="AH27" i="132"/>
  <c r="AI27" i="132"/>
  <c r="AJ27" i="132"/>
  <c r="AK27" i="132"/>
  <c r="AL27" i="132"/>
  <c r="AM27" i="132"/>
  <c r="AN27" i="132"/>
  <c r="AO27" i="132"/>
  <c r="AP27" i="132"/>
  <c r="AQ27" i="132"/>
  <c r="AR27" i="132"/>
  <c r="AS27" i="132"/>
  <c r="AT27" i="132"/>
  <c r="AU27" i="132"/>
  <c r="AV27" i="132"/>
  <c r="AG28" i="132"/>
  <c r="AH28" i="132"/>
  <c r="AI28" i="132"/>
  <c r="AJ28" i="132"/>
  <c r="AK28" i="132"/>
  <c r="AL28" i="132"/>
  <c r="AM28" i="132"/>
  <c r="AN28" i="132"/>
  <c r="AO28" i="132"/>
  <c r="AP28" i="132"/>
  <c r="AQ28" i="132"/>
  <c r="AR28" i="132"/>
  <c r="AS28" i="132"/>
  <c r="AT28" i="132"/>
  <c r="AU28" i="132"/>
  <c r="AV28" i="132"/>
  <c r="AG29" i="132"/>
  <c r="AH29" i="132"/>
  <c r="AI29" i="132"/>
  <c r="AJ29" i="132"/>
  <c r="AK29" i="132"/>
  <c r="AL29" i="132"/>
  <c r="AM29" i="132"/>
  <c r="AN29" i="132"/>
  <c r="AO29" i="132"/>
  <c r="AP29" i="132"/>
  <c r="AQ29" i="132"/>
  <c r="AR29" i="132"/>
  <c r="AS29" i="132"/>
  <c r="AT29" i="132"/>
  <c r="AU29" i="132"/>
  <c r="AV29" i="132"/>
  <c r="AI38" i="132"/>
  <c r="AG7" i="126" l="1"/>
  <c r="AH7" i="126"/>
  <c r="AI7" i="126"/>
  <c r="AJ7" i="126"/>
  <c r="AK7" i="126"/>
  <c r="AL7" i="126"/>
  <c r="AM7" i="126"/>
  <c r="AN7" i="126"/>
  <c r="AO7" i="126"/>
  <c r="AP7" i="126"/>
  <c r="AQ7" i="126"/>
  <c r="AR7" i="126"/>
  <c r="AS7" i="126"/>
  <c r="AT7" i="126"/>
  <c r="AU7" i="126"/>
  <c r="AV7" i="126"/>
  <c r="AG8" i="126"/>
  <c r="AH8" i="126"/>
  <c r="AI8" i="126"/>
  <c r="AJ8" i="126"/>
  <c r="AK8" i="126"/>
  <c r="AL8" i="126"/>
  <c r="AM8" i="126"/>
  <c r="AN8" i="126"/>
  <c r="AO8" i="126"/>
  <c r="AP8" i="126"/>
  <c r="AQ8" i="126"/>
  <c r="AR8" i="126"/>
  <c r="AS8" i="126"/>
  <c r="AT8" i="126"/>
  <c r="AU8" i="126"/>
  <c r="AV8" i="126"/>
  <c r="AG9" i="126"/>
  <c r="AH9" i="126"/>
  <c r="AI9" i="126"/>
  <c r="AJ9" i="126"/>
  <c r="AK9" i="126"/>
  <c r="AL9" i="126"/>
  <c r="AM9" i="126"/>
  <c r="AN9" i="126"/>
  <c r="AO9" i="126"/>
  <c r="AP9" i="126"/>
  <c r="AQ9" i="126"/>
  <c r="AR9" i="126"/>
  <c r="AS9" i="126"/>
  <c r="AT9" i="126"/>
  <c r="AU9" i="126"/>
  <c r="AV9" i="126"/>
  <c r="AG10" i="126"/>
  <c r="AH10" i="126"/>
  <c r="AI10" i="126"/>
  <c r="AJ10" i="126"/>
  <c r="AK10" i="126"/>
  <c r="AL10" i="126"/>
  <c r="AM10" i="126"/>
  <c r="AN10" i="126"/>
  <c r="AO10" i="126"/>
  <c r="AP10" i="126"/>
  <c r="AQ10" i="126"/>
  <c r="AR10" i="126"/>
  <c r="AS10" i="126"/>
  <c r="AT10" i="126"/>
  <c r="AU10" i="126"/>
  <c r="AV10" i="126"/>
  <c r="AG11" i="126"/>
  <c r="AH11" i="126"/>
  <c r="AI11" i="126"/>
  <c r="AJ11" i="126"/>
  <c r="AK11" i="126"/>
  <c r="AL11" i="126"/>
  <c r="AM11" i="126"/>
  <c r="AN11" i="126"/>
  <c r="AO11" i="126"/>
  <c r="AP11" i="126"/>
  <c r="AQ11" i="126"/>
  <c r="AR11" i="126"/>
  <c r="AS11" i="126"/>
  <c r="AT11" i="126"/>
  <c r="AU11" i="126"/>
  <c r="AV11" i="126"/>
  <c r="AG12" i="126"/>
  <c r="AH12" i="126"/>
  <c r="AI12" i="126"/>
  <c r="AJ12" i="126"/>
  <c r="AK12" i="126"/>
  <c r="AL12" i="126"/>
  <c r="AM12" i="126"/>
  <c r="AN12" i="126"/>
  <c r="AO12" i="126"/>
  <c r="AP12" i="126"/>
  <c r="AQ12" i="126"/>
  <c r="AR12" i="126"/>
  <c r="AS12" i="126"/>
  <c r="AT12" i="126"/>
  <c r="AU12" i="126"/>
  <c r="AV12" i="126"/>
  <c r="AG13" i="126"/>
  <c r="AH13" i="126"/>
  <c r="AI13" i="126"/>
  <c r="AJ13" i="126"/>
  <c r="AK13" i="126"/>
  <c r="AL13" i="126"/>
  <c r="AM13" i="126"/>
  <c r="AN13" i="126"/>
  <c r="AO13" i="126"/>
  <c r="AP13" i="126"/>
  <c r="AQ13" i="126"/>
  <c r="AR13" i="126"/>
  <c r="AS13" i="126"/>
  <c r="AT13" i="126"/>
  <c r="AU13" i="126"/>
  <c r="AV13" i="126"/>
  <c r="AG14" i="126"/>
  <c r="AH14" i="126"/>
  <c r="AI14" i="126"/>
  <c r="AJ14" i="126"/>
  <c r="AK14" i="126"/>
  <c r="AL14" i="126"/>
  <c r="AM14" i="126"/>
  <c r="AN14" i="126"/>
  <c r="AO14" i="126"/>
  <c r="AP14" i="126"/>
  <c r="AQ14" i="126"/>
  <c r="AR14" i="126"/>
  <c r="AS14" i="126"/>
  <c r="AT14" i="126"/>
  <c r="AU14" i="126"/>
  <c r="AV14" i="126"/>
  <c r="AG15" i="126"/>
  <c r="AH15" i="126"/>
  <c r="AI15" i="126"/>
  <c r="AJ15" i="126"/>
  <c r="AK15" i="126"/>
  <c r="AL15" i="126"/>
  <c r="AM15" i="126"/>
  <c r="AN15" i="126"/>
  <c r="AO15" i="126"/>
  <c r="AP15" i="126"/>
  <c r="AQ15" i="126"/>
  <c r="AR15" i="126"/>
  <c r="AS15" i="126"/>
  <c r="AT15" i="126"/>
  <c r="AU15" i="126"/>
  <c r="AV15" i="126"/>
  <c r="AG16" i="126"/>
  <c r="AH16" i="126"/>
  <c r="AI16" i="126"/>
  <c r="AJ16" i="126"/>
  <c r="AK16" i="126"/>
  <c r="AL16" i="126"/>
  <c r="AM16" i="126"/>
  <c r="AN16" i="126"/>
  <c r="AO16" i="126"/>
  <c r="AP16" i="126"/>
  <c r="AQ16" i="126"/>
  <c r="AR16" i="126"/>
  <c r="AS16" i="126"/>
  <c r="AT16" i="126"/>
  <c r="AU16" i="126"/>
  <c r="AV16" i="126"/>
  <c r="AG17" i="126"/>
  <c r="AH17" i="126"/>
  <c r="AI17" i="126"/>
  <c r="AJ17" i="126"/>
  <c r="AK17" i="126"/>
  <c r="AL17" i="126"/>
  <c r="AM17" i="126"/>
  <c r="AN17" i="126"/>
  <c r="AO17" i="126"/>
  <c r="AP17" i="126"/>
  <c r="AQ17" i="126"/>
  <c r="AR17" i="126"/>
  <c r="AS17" i="126"/>
  <c r="AT17" i="126"/>
  <c r="AU17" i="126"/>
  <c r="AV17" i="126"/>
  <c r="AG18" i="126"/>
  <c r="AH18" i="126"/>
  <c r="AI18" i="126"/>
  <c r="AJ18" i="126"/>
  <c r="AK18" i="126"/>
  <c r="AL18" i="126"/>
  <c r="AM18" i="126"/>
  <c r="AN18" i="126"/>
  <c r="AO18" i="126"/>
  <c r="AP18" i="126"/>
  <c r="AQ18" i="126"/>
  <c r="AR18" i="126"/>
  <c r="AS18" i="126"/>
  <c r="AT18" i="126"/>
  <c r="AU18" i="126"/>
  <c r="AV18" i="126"/>
  <c r="AG19" i="126"/>
  <c r="AH19" i="126"/>
  <c r="AI19" i="126"/>
  <c r="AJ19" i="126"/>
  <c r="AK19" i="126"/>
  <c r="AL19" i="126"/>
  <c r="AM19" i="126"/>
  <c r="AN19" i="126"/>
  <c r="AO19" i="126"/>
  <c r="AP19" i="126"/>
  <c r="AQ19" i="126"/>
  <c r="AR19" i="126"/>
  <c r="AS19" i="126"/>
  <c r="AT19" i="126"/>
  <c r="AU19" i="126"/>
  <c r="AV19" i="126"/>
  <c r="AG20" i="126"/>
  <c r="AH20" i="126"/>
  <c r="AI20" i="126"/>
  <c r="AJ20" i="126"/>
  <c r="AK20" i="126"/>
  <c r="AL20" i="126"/>
  <c r="AM20" i="126"/>
  <c r="AN20" i="126"/>
  <c r="AO20" i="126"/>
  <c r="AP20" i="126"/>
  <c r="AQ20" i="126"/>
  <c r="AR20" i="126"/>
  <c r="AS20" i="126"/>
  <c r="AT20" i="126"/>
  <c r="AU20" i="126"/>
  <c r="AV20" i="126"/>
  <c r="AG21" i="126"/>
  <c r="AH21" i="126"/>
  <c r="AI21" i="126"/>
  <c r="AJ21" i="126"/>
  <c r="AK21" i="126"/>
  <c r="AL21" i="126"/>
  <c r="AM21" i="126"/>
  <c r="AN21" i="126"/>
  <c r="AO21" i="126"/>
  <c r="AP21" i="126"/>
  <c r="AQ21" i="126"/>
  <c r="AR21" i="126"/>
  <c r="AS21" i="126"/>
  <c r="AT21" i="126"/>
  <c r="AU21" i="126"/>
  <c r="AV21" i="126"/>
  <c r="AG22" i="126"/>
  <c r="AH22" i="126"/>
  <c r="AI22" i="126"/>
  <c r="AJ22" i="126"/>
  <c r="AK22" i="126"/>
  <c r="AL22" i="126"/>
  <c r="AM22" i="126"/>
  <c r="AN22" i="126"/>
  <c r="AO22" i="126"/>
  <c r="AP22" i="126"/>
  <c r="AQ22" i="126"/>
  <c r="AR22" i="126"/>
  <c r="AS22" i="126"/>
  <c r="AT22" i="126"/>
  <c r="AU22" i="126"/>
  <c r="AV22" i="126"/>
  <c r="AG23" i="126"/>
  <c r="AH23" i="126"/>
  <c r="AI23" i="126"/>
  <c r="AJ23" i="126"/>
  <c r="AK23" i="126"/>
  <c r="AL23" i="126"/>
  <c r="AM23" i="126"/>
  <c r="AN23" i="126"/>
  <c r="AO23" i="126"/>
  <c r="AP23" i="126"/>
  <c r="AQ23" i="126"/>
  <c r="AR23" i="126"/>
  <c r="AS23" i="126"/>
  <c r="AT23" i="126"/>
  <c r="AU23" i="126"/>
  <c r="AV23" i="126"/>
  <c r="AW23" i="126" l="1"/>
  <c r="B10" i="37"/>
  <c r="B9" i="37"/>
  <c r="B8" i="37"/>
  <c r="B7" i="37"/>
  <c r="E37" i="143" l="1"/>
  <c r="E37" i="155"/>
  <c r="B19" i="37" s="1"/>
  <c r="E37" i="154"/>
  <c r="B18" i="37" s="1"/>
  <c r="E37" i="153"/>
  <c r="B17" i="37" s="1"/>
  <c r="AF45" i="155"/>
  <c r="AF44" i="155"/>
  <c r="CB43" i="155"/>
  <c r="CA43" i="155"/>
  <c r="BZ43" i="155"/>
  <c r="BY43" i="155"/>
  <c r="BX43" i="155"/>
  <c r="BW43" i="155"/>
  <c r="BV43" i="155"/>
  <c r="BU43" i="155"/>
  <c r="BT43" i="155"/>
  <c r="BS43" i="155"/>
  <c r="BR43" i="155"/>
  <c r="BQ43" i="155"/>
  <c r="BP43" i="155"/>
  <c r="BO43" i="155"/>
  <c r="BN43" i="155"/>
  <c r="BM43" i="155"/>
  <c r="BL43" i="155"/>
  <c r="BK43" i="155"/>
  <c r="BJ43" i="155"/>
  <c r="BI43" i="155"/>
  <c r="BH43" i="155"/>
  <c r="BG43" i="155"/>
  <c r="BF43" i="155"/>
  <c r="BE43" i="155"/>
  <c r="BD43" i="155"/>
  <c r="BC43" i="155"/>
  <c r="BB43" i="155"/>
  <c r="BA43" i="155"/>
  <c r="AZ43" i="155"/>
  <c r="AY43" i="155"/>
  <c r="AX43" i="155"/>
  <c r="AF43" i="155"/>
  <c r="AF42" i="155"/>
  <c r="AF41" i="155"/>
  <c r="AF40" i="155"/>
  <c r="AV37" i="155"/>
  <c r="AU37" i="155"/>
  <c r="AT37" i="155"/>
  <c r="AS37" i="155"/>
  <c r="AR37" i="155"/>
  <c r="AQ37" i="155"/>
  <c r="AP37" i="155"/>
  <c r="AO37" i="155"/>
  <c r="AN37" i="155"/>
  <c r="AM37" i="155"/>
  <c r="AL37" i="155"/>
  <c r="AK37" i="155"/>
  <c r="AJ37" i="155"/>
  <c r="AI37" i="155"/>
  <c r="AH37" i="155"/>
  <c r="AG37" i="155"/>
  <c r="AB37" i="155" s="1"/>
  <c r="AE37" i="155"/>
  <c r="AV36" i="155"/>
  <c r="AU36" i="155"/>
  <c r="AT36" i="155"/>
  <c r="AS36" i="155"/>
  <c r="AR36" i="155"/>
  <c r="AQ36" i="155"/>
  <c r="AP36" i="155"/>
  <c r="AO36" i="155"/>
  <c r="AN36" i="155"/>
  <c r="AM36" i="155"/>
  <c r="AL36" i="155"/>
  <c r="AK36" i="155"/>
  <c r="AJ36" i="155"/>
  <c r="AI36" i="155"/>
  <c r="AH36" i="155"/>
  <c r="AG36" i="155"/>
  <c r="AE36" i="155"/>
  <c r="AV35" i="155"/>
  <c r="AU35" i="155"/>
  <c r="AT35" i="155"/>
  <c r="AS35" i="155"/>
  <c r="AR35" i="155"/>
  <c r="AQ35" i="155"/>
  <c r="AP35" i="155"/>
  <c r="AO35" i="155"/>
  <c r="AN35" i="155"/>
  <c r="AM35" i="155"/>
  <c r="AL35" i="155"/>
  <c r="AK35" i="155"/>
  <c r="AJ35" i="155"/>
  <c r="W35" i="155" s="1"/>
  <c r="AI35" i="155"/>
  <c r="AH35" i="155"/>
  <c r="AG35" i="155"/>
  <c r="AE35" i="155"/>
  <c r="AV34" i="155"/>
  <c r="AU34" i="155"/>
  <c r="AT34" i="155"/>
  <c r="AS34" i="155"/>
  <c r="AR34" i="155"/>
  <c r="AQ34" i="155"/>
  <c r="AP34" i="155"/>
  <c r="AO34" i="155"/>
  <c r="AN34" i="155"/>
  <c r="AM34" i="155"/>
  <c r="AL34" i="155"/>
  <c r="AK34" i="155"/>
  <c r="AJ34" i="155"/>
  <c r="AI34" i="155"/>
  <c r="AH34" i="155"/>
  <c r="AG34" i="155"/>
  <c r="AE34" i="155"/>
  <c r="AV33" i="155"/>
  <c r="AU33" i="155"/>
  <c r="AT33" i="155"/>
  <c r="AS33" i="155"/>
  <c r="AR33" i="155"/>
  <c r="AQ33" i="155"/>
  <c r="AP33" i="155"/>
  <c r="AO33" i="155"/>
  <c r="AN33" i="155"/>
  <c r="AM33" i="155"/>
  <c r="AL33" i="155"/>
  <c r="AK33" i="155"/>
  <c r="AJ33" i="155"/>
  <c r="AI33" i="155"/>
  <c r="AH33" i="155"/>
  <c r="AG33" i="155"/>
  <c r="AE33" i="155"/>
  <c r="AV32" i="155"/>
  <c r="AU32" i="155"/>
  <c r="AT32" i="155"/>
  <c r="AS32" i="155"/>
  <c r="AR32" i="155"/>
  <c r="AQ32" i="155"/>
  <c r="AP32" i="155"/>
  <c r="AO32" i="155"/>
  <c r="AN32" i="155"/>
  <c r="AM32" i="155"/>
  <c r="AL32" i="155"/>
  <c r="AK32" i="155"/>
  <c r="AJ32" i="155"/>
  <c r="AI32" i="155"/>
  <c r="Z32" i="155" s="1"/>
  <c r="AH32" i="155"/>
  <c r="AG32" i="155"/>
  <c r="AE32" i="155"/>
  <c r="AV31" i="155"/>
  <c r="AU31" i="155"/>
  <c r="AT31" i="155"/>
  <c r="AS31" i="155"/>
  <c r="AR31" i="155"/>
  <c r="AQ31" i="155"/>
  <c r="AP31" i="155"/>
  <c r="AO31" i="155"/>
  <c r="AN31" i="155"/>
  <c r="AM31" i="155"/>
  <c r="AL31" i="155"/>
  <c r="AK31" i="155"/>
  <c r="AJ31" i="155"/>
  <c r="AI31" i="155"/>
  <c r="AH31" i="155"/>
  <c r="AG31" i="155"/>
  <c r="Y31" i="155" s="1"/>
  <c r="AE31" i="155"/>
  <c r="AV30" i="155"/>
  <c r="AU30" i="155"/>
  <c r="AT30" i="155"/>
  <c r="AS30" i="155"/>
  <c r="AR30" i="155"/>
  <c r="AQ30" i="155"/>
  <c r="AP30" i="155"/>
  <c r="AO30" i="155"/>
  <c r="AN30" i="155"/>
  <c r="AM30" i="155"/>
  <c r="AL30" i="155"/>
  <c r="AK30" i="155"/>
  <c r="AJ30" i="155"/>
  <c r="AI30" i="155"/>
  <c r="AH30" i="155"/>
  <c r="AB30" i="155" s="1"/>
  <c r="AG30" i="155"/>
  <c r="AE30" i="155"/>
  <c r="X30" i="155"/>
  <c r="AV29" i="155"/>
  <c r="AU29" i="155"/>
  <c r="AT29" i="155"/>
  <c r="AS29" i="155"/>
  <c r="AR29" i="155"/>
  <c r="AQ29" i="155"/>
  <c r="AP29" i="155"/>
  <c r="AO29" i="155"/>
  <c r="AN29" i="155"/>
  <c r="AM29" i="155"/>
  <c r="AL29" i="155"/>
  <c r="AK29" i="155"/>
  <c r="AJ29" i="155"/>
  <c r="AI29" i="155"/>
  <c r="AH29" i="155"/>
  <c r="AG29" i="155"/>
  <c r="AW29" i="155" s="1"/>
  <c r="AE29" i="155"/>
  <c r="AV28" i="155"/>
  <c r="AU28" i="155"/>
  <c r="AT28" i="155"/>
  <c r="AS28" i="155"/>
  <c r="AR28" i="155"/>
  <c r="AQ28" i="155"/>
  <c r="AP28" i="155"/>
  <c r="AO28" i="155"/>
  <c r="AN28" i="155"/>
  <c r="AM28" i="155"/>
  <c r="AL28" i="155"/>
  <c r="AK28" i="155"/>
  <c r="AJ28" i="155"/>
  <c r="AI28" i="155"/>
  <c r="AH28" i="155"/>
  <c r="AG28" i="155"/>
  <c r="AE28" i="155"/>
  <c r="AV27" i="155"/>
  <c r="AU27" i="155"/>
  <c r="AT27" i="155"/>
  <c r="AS27" i="155"/>
  <c r="AR27" i="155"/>
  <c r="AQ27" i="155"/>
  <c r="AP27" i="155"/>
  <c r="AO27" i="155"/>
  <c r="AN27" i="155"/>
  <c r="AM27" i="155"/>
  <c r="AL27" i="155"/>
  <c r="AK27" i="155"/>
  <c r="AJ27" i="155"/>
  <c r="AI27" i="155"/>
  <c r="AH27" i="155"/>
  <c r="Y27" i="155" s="1"/>
  <c r="AG27" i="155"/>
  <c r="AE27" i="155"/>
  <c r="AV26" i="155"/>
  <c r="AU26" i="155"/>
  <c r="AT26" i="155"/>
  <c r="AS26" i="155"/>
  <c r="AR26" i="155"/>
  <c r="AQ26" i="155"/>
  <c r="AP26" i="155"/>
  <c r="AO26" i="155"/>
  <c r="AN26" i="155"/>
  <c r="AM26" i="155"/>
  <c r="AL26" i="155"/>
  <c r="AK26" i="155"/>
  <c r="AJ26" i="155"/>
  <c r="AI26" i="155"/>
  <c r="AH26" i="155"/>
  <c r="AG26" i="155"/>
  <c r="AE26" i="155"/>
  <c r="AV25" i="155"/>
  <c r="AU25" i="155"/>
  <c r="AT25" i="155"/>
  <c r="AS25" i="155"/>
  <c r="AR25" i="155"/>
  <c r="AQ25" i="155"/>
  <c r="AP25" i="155"/>
  <c r="AO25" i="155"/>
  <c r="AN25" i="155"/>
  <c r="AM25" i="155"/>
  <c r="AL25" i="155"/>
  <c r="AK25" i="155"/>
  <c r="AJ25" i="155"/>
  <c r="AI25" i="155"/>
  <c r="AH25" i="155"/>
  <c r="AG25" i="155"/>
  <c r="AE25" i="155"/>
  <c r="AV24" i="155"/>
  <c r="AU24" i="155"/>
  <c r="AT24" i="155"/>
  <c r="AS24" i="155"/>
  <c r="AR24" i="155"/>
  <c r="AQ24" i="155"/>
  <c r="AP24" i="155"/>
  <c r="AO24" i="155"/>
  <c r="AN24" i="155"/>
  <c r="AM24" i="155"/>
  <c r="AL24" i="155"/>
  <c r="AK24" i="155"/>
  <c r="AJ24" i="155"/>
  <c r="AI24" i="155"/>
  <c r="Z24" i="155" s="1"/>
  <c r="AH24" i="155"/>
  <c r="AG24" i="155"/>
  <c r="AE24" i="155"/>
  <c r="AV23" i="155"/>
  <c r="AU23" i="155"/>
  <c r="AT23" i="155"/>
  <c r="AS23" i="155"/>
  <c r="AR23" i="155"/>
  <c r="AQ23" i="155"/>
  <c r="AP23" i="155"/>
  <c r="AO23" i="155"/>
  <c r="AN23" i="155"/>
  <c r="AM23" i="155"/>
  <c r="AL23" i="155"/>
  <c r="AK23" i="155"/>
  <c r="AJ23" i="155"/>
  <c r="AI23" i="155"/>
  <c r="AH23" i="155"/>
  <c r="AG23" i="155"/>
  <c r="AE23" i="155"/>
  <c r="AV22" i="155"/>
  <c r="AU22" i="155"/>
  <c r="AT22" i="155"/>
  <c r="AS22" i="155"/>
  <c r="AR22" i="155"/>
  <c r="AQ22" i="155"/>
  <c r="AP22" i="155"/>
  <c r="AO22" i="155"/>
  <c r="AN22" i="155"/>
  <c r="AM22" i="155"/>
  <c r="AL22" i="155"/>
  <c r="X22" i="155" s="1"/>
  <c r="AK22" i="155"/>
  <c r="AJ22" i="155"/>
  <c r="AI22" i="155"/>
  <c r="AH22" i="155"/>
  <c r="AG22" i="155"/>
  <c r="AE22" i="155"/>
  <c r="AV21" i="155"/>
  <c r="AU21" i="155"/>
  <c r="AT21" i="155"/>
  <c r="AS21" i="155"/>
  <c r="AR21" i="155"/>
  <c r="AQ21" i="155"/>
  <c r="AP21" i="155"/>
  <c r="AO21" i="155"/>
  <c r="AN21" i="155"/>
  <c r="AM21" i="155"/>
  <c r="AL21" i="155"/>
  <c r="AK21" i="155"/>
  <c r="AJ21" i="155"/>
  <c r="AI21" i="155"/>
  <c r="AH21" i="155"/>
  <c r="AG21" i="155"/>
  <c r="AE21" i="155"/>
  <c r="AV20" i="155"/>
  <c r="AU20" i="155"/>
  <c r="AT20" i="155"/>
  <c r="AS20" i="155"/>
  <c r="AR20" i="155"/>
  <c r="AQ20" i="155"/>
  <c r="AP20" i="155"/>
  <c r="AO20" i="155"/>
  <c r="AN20" i="155"/>
  <c r="AM20" i="155"/>
  <c r="AL20" i="155"/>
  <c r="AK20" i="155"/>
  <c r="AJ20" i="155"/>
  <c r="AI20" i="155"/>
  <c r="AH20" i="155"/>
  <c r="AG20" i="155"/>
  <c r="AE20" i="155"/>
  <c r="AV19" i="155"/>
  <c r="AU19" i="155"/>
  <c r="AT19" i="155"/>
  <c r="AS19" i="155"/>
  <c r="AR19" i="155"/>
  <c r="AQ19" i="155"/>
  <c r="AP19" i="155"/>
  <c r="AO19" i="155"/>
  <c r="AN19" i="155"/>
  <c r="AM19" i="155"/>
  <c r="AL19" i="155"/>
  <c r="AK19" i="155"/>
  <c r="AJ19" i="155"/>
  <c r="AI19" i="155"/>
  <c r="AH19" i="155"/>
  <c r="AG19" i="155"/>
  <c r="AE19" i="155"/>
  <c r="AV18" i="155"/>
  <c r="AU18" i="155"/>
  <c r="AT18" i="155"/>
  <c r="AS18" i="155"/>
  <c r="AR18" i="155"/>
  <c r="AQ18" i="155"/>
  <c r="AP18" i="155"/>
  <c r="AO18" i="155"/>
  <c r="AN18" i="155"/>
  <c r="AM18" i="155"/>
  <c r="AL18" i="155"/>
  <c r="AK18" i="155"/>
  <c r="AJ18" i="155"/>
  <c r="AI18" i="155"/>
  <c r="AH18" i="155"/>
  <c r="AG18" i="155"/>
  <c r="AE18" i="155"/>
  <c r="AV17" i="155"/>
  <c r="AU17" i="155"/>
  <c r="AT17" i="155"/>
  <c r="AS17" i="155"/>
  <c r="AR17" i="155"/>
  <c r="AQ17" i="155"/>
  <c r="AP17" i="155"/>
  <c r="AO17" i="155"/>
  <c r="AN17" i="155"/>
  <c r="AM17" i="155"/>
  <c r="AL17" i="155"/>
  <c r="AK17" i="155"/>
  <c r="AJ17" i="155"/>
  <c r="AI17" i="155"/>
  <c r="AH17" i="155"/>
  <c r="AG17" i="155"/>
  <c r="AE17" i="155"/>
  <c r="AV16" i="155"/>
  <c r="AU16" i="155"/>
  <c r="AT16" i="155"/>
  <c r="AS16" i="155"/>
  <c r="AR16" i="155"/>
  <c r="AQ16" i="155"/>
  <c r="AP16" i="155"/>
  <c r="AO16" i="155"/>
  <c r="AN16" i="155"/>
  <c r="AM16" i="155"/>
  <c r="AL16" i="155"/>
  <c r="AK16" i="155"/>
  <c r="AJ16" i="155"/>
  <c r="AI16" i="155"/>
  <c r="AH16" i="155"/>
  <c r="AG16" i="155"/>
  <c r="AE16" i="155"/>
  <c r="AV15" i="155"/>
  <c r="AU15" i="155"/>
  <c r="AT15" i="155"/>
  <c r="AS15" i="155"/>
  <c r="AR15" i="155"/>
  <c r="AQ15" i="155"/>
  <c r="AP15" i="155"/>
  <c r="AO15" i="155"/>
  <c r="AN15" i="155"/>
  <c r="AM15" i="155"/>
  <c r="AL15" i="155"/>
  <c r="AK15" i="155"/>
  <c r="AJ15" i="155"/>
  <c r="AI15" i="155"/>
  <c r="AH15" i="155"/>
  <c r="AG15" i="155"/>
  <c r="AE15" i="155"/>
  <c r="AV14" i="155"/>
  <c r="AU14" i="155"/>
  <c r="AT14" i="155"/>
  <c r="AS14" i="155"/>
  <c r="AR14" i="155"/>
  <c r="AQ14" i="155"/>
  <c r="AP14" i="155"/>
  <c r="AO14" i="155"/>
  <c r="AN14" i="155"/>
  <c r="AM14" i="155"/>
  <c r="AL14" i="155"/>
  <c r="AK14" i="155"/>
  <c r="AJ14" i="155"/>
  <c r="AI14" i="155"/>
  <c r="AH14" i="155"/>
  <c r="AG14" i="155"/>
  <c r="AE14" i="155"/>
  <c r="AV13" i="155"/>
  <c r="AU13" i="155"/>
  <c r="AT13" i="155"/>
  <c r="AS13" i="155"/>
  <c r="AR13" i="155"/>
  <c r="AQ13" i="155"/>
  <c r="AP13" i="155"/>
  <c r="AO13" i="155"/>
  <c r="AN13" i="155"/>
  <c r="AM13" i="155"/>
  <c r="AL13" i="155"/>
  <c r="AK13" i="155"/>
  <c r="AJ13" i="155"/>
  <c r="AI13" i="155"/>
  <c r="AH13" i="155"/>
  <c r="AG13" i="155"/>
  <c r="AE13" i="155"/>
  <c r="AV12" i="155"/>
  <c r="AU12" i="155"/>
  <c r="AT12" i="155"/>
  <c r="AS12" i="155"/>
  <c r="AR12" i="155"/>
  <c r="AQ12" i="155"/>
  <c r="AP12" i="155"/>
  <c r="AO12" i="155"/>
  <c r="AN12" i="155"/>
  <c r="AM12" i="155"/>
  <c r="AL12" i="155"/>
  <c r="AK12" i="155"/>
  <c r="AJ12" i="155"/>
  <c r="AI12" i="155"/>
  <c r="AH12" i="155"/>
  <c r="AG12" i="155"/>
  <c r="AE12" i="155"/>
  <c r="AV11" i="155"/>
  <c r="AU11" i="155"/>
  <c r="AT11" i="155"/>
  <c r="AS11" i="155"/>
  <c r="AR11" i="155"/>
  <c r="AQ11" i="155"/>
  <c r="AP11" i="155"/>
  <c r="AO11" i="155"/>
  <c r="AN11" i="155"/>
  <c r="AM11" i="155"/>
  <c r="AL11" i="155"/>
  <c r="AK11" i="155"/>
  <c r="AJ11" i="155"/>
  <c r="AI11" i="155"/>
  <c r="AH11" i="155"/>
  <c r="AG11" i="155"/>
  <c r="AE11" i="155"/>
  <c r="AV10" i="155"/>
  <c r="AU10" i="155"/>
  <c r="AT10" i="155"/>
  <c r="AS10" i="155"/>
  <c r="AR10" i="155"/>
  <c r="AQ10" i="155"/>
  <c r="AP10" i="155"/>
  <c r="AO10" i="155"/>
  <c r="AN10" i="155"/>
  <c r="AM10" i="155"/>
  <c r="AL10" i="155"/>
  <c r="AK10" i="155"/>
  <c r="AJ10" i="155"/>
  <c r="AI10" i="155"/>
  <c r="AH10" i="155"/>
  <c r="AG10" i="155"/>
  <c r="AE10" i="155"/>
  <c r="AV9" i="155"/>
  <c r="AU9" i="155"/>
  <c r="AT9" i="155"/>
  <c r="AS9" i="155"/>
  <c r="AR9" i="155"/>
  <c r="AQ9" i="155"/>
  <c r="AP9" i="155"/>
  <c r="AO9" i="155"/>
  <c r="AN9" i="155"/>
  <c r="AM9" i="155"/>
  <c r="AL9" i="155"/>
  <c r="AK9" i="155"/>
  <c r="AJ9" i="155"/>
  <c r="AI9" i="155"/>
  <c r="AH9" i="155"/>
  <c r="AG9" i="155"/>
  <c r="AE9" i="155"/>
  <c r="AV8" i="155"/>
  <c r="AU8" i="155"/>
  <c r="AT8" i="155"/>
  <c r="AS8" i="155"/>
  <c r="AR8" i="155"/>
  <c r="AQ8" i="155"/>
  <c r="AP8" i="155"/>
  <c r="AO8" i="155"/>
  <c r="AN8" i="155"/>
  <c r="AM8" i="155"/>
  <c r="AL8" i="155"/>
  <c r="AK8" i="155"/>
  <c r="AJ8" i="155"/>
  <c r="AI8" i="155"/>
  <c r="AH8" i="155"/>
  <c r="AG8" i="155"/>
  <c r="AE8" i="155"/>
  <c r="AV7" i="155"/>
  <c r="AU7" i="155"/>
  <c r="AT7" i="155"/>
  <c r="AS7" i="155"/>
  <c r="AR7" i="155"/>
  <c r="AQ7" i="155"/>
  <c r="AP7" i="155"/>
  <c r="AO7" i="155"/>
  <c r="AN7" i="155"/>
  <c r="AM7" i="155"/>
  <c r="AL7" i="155"/>
  <c r="AK7" i="155"/>
  <c r="AJ7" i="155"/>
  <c r="AI7" i="155"/>
  <c r="AH7" i="155"/>
  <c r="AG7" i="155"/>
  <c r="AW7" i="155" s="1"/>
  <c r="AE7" i="155"/>
  <c r="AV6" i="155"/>
  <c r="AV44" i="155" s="1"/>
  <c r="AU6" i="155"/>
  <c r="AT6" i="155"/>
  <c r="AS6" i="155"/>
  <c r="AR6" i="155"/>
  <c r="AQ6" i="155"/>
  <c r="AP6" i="155"/>
  <c r="AO6" i="155"/>
  <c r="AN6" i="155"/>
  <c r="AM6" i="155"/>
  <c r="AL6" i="155"/>
  <c r="AK6" i="155"/>
  <c r="AJ6" i="155"/>
  <c r="AI6" i="155"/>
  <c r="AH6" i="155"/>
  <c r="AG6" i="155"/>
  <c r="AE6" i="155"/>
  <c r="D1" i="155"/>
  <c r="AF45" i="154"/>
  <c r="AF44" i="154"/>
  <c r="CB43" i="154"/>
  <c r="CA43" i="154"/>
  <c r="BZ43" i="154"/>
  <c r="BY43" i="154"/>
  <c r="BX43" i="154"/>
  <c r="BW43" i="154"/>
  <c r="BV43" i="154"/>
  <c r="BU43" i="154"/>
  <c r="BT43" i="154"/>
  <c r="BS43" i="154"/>
  <c r="BR43" i="154"/>
  <c r="BQ43" i="154"/>
  <c r="BP43" i="154"/>
  <c r="BO43" i="154"/>
  <c r="BN43" i="154"/>
  <c r="BM43" i="154"/>
  <c r="BL43" i="154"/>
  <c r="BK43" i="154"/>
  <c r="BJ43" i="154"/>
  <c r="BI43" i="154"/>
  <c r="BH43" i="154"/>
  <c r="BG43" i="154"/>
  <c r="BF43" i="154"/>
  <c r="BE43" i="154"/>
  <c r="BD43" i="154"/>
  <c r="BC43" i="154"/>
  <c r="BB43" i="154"/>
  <c r="BA43" i="154"/>
  <c r="AZ43" i="154"/>
  <c r="AY43" i="154"/>
  <c r="AX43" i="154"/>
  <c r="AF43" i="154"/>
  <c r="AF42" i="154"/>
  <c r="AF41" i="154"/>
  <c r="AF40" i="154"/>
  <c r="AV37" i="154"/>
  <c r="AU37" i="154"/>
  <c r="AT37" i="154"/>
  <c r="AS37" i="154"/>
  <c r="AR37" i="154"/>
  <c r="AQ37" i="154"/>
  <c r="AP37" i="154"/>
  <c r="AO37" i="154"/>
  <c r="AN37" i="154"/>
  <c r="AM37" i="154"/>
  <c r="AL37" i="154"/>
  <c r="AK37" i="154"/>
  <c r="AJ37" i="154"/>
  <c r="AI37" i="154"/>
  <c r="X37" i="154" s="1"/>
  <c r="AH37" i="154"/>
  <c r="AG37" i="154"/>
  <c r="AE37" i="154"/>
  <c r="AV36" i="154"/>
  <c r="AU36" i="154"/>
  <c r="AT36" i="154"/>
  <c r="AS36" i="154"/>
  <c r="AR36" i="154"/>
  <c r="AQ36" i="154"/>
  <c r="AP36" i="154"/>
  <c r="AO36" i="154"/>
  <c r="AN36" i="154"/>
  <c r="AM36" i="154"/>
  <c r="AL36" i="154"/>
  <c r="AK36" i="154"/>
  <c r="AJ36" i="154"/>
  <c r="AI36" i="154"/>
  <c r="AH36" i="154"/>
  <c r="AG36" i="154"/>
  <c r="AE36" i="154"/>
  <c r="AV35" i="154"/>
  <c r="AU35" i="154"/>
  <c r="AT35" i="154"/>
  <c r="AS35" i="154"/>
  <c r="AR35" i="154"/>
  <c r="AQ35" i="154"/>
  <c r="AP35" i="154"/>
  <c r="AO35" i="154"/>
  <c r="AN35" i="154"/>
  <c r="AM35" i="154"/>
  <c r="AL35" i="154"/>
  <c r="AK35" i="154"/>
  <c r="AJ35" i="154"/>
  <c r="AI35" i="154"/>
  <c r="Y35" i="154" s="1"/>
  <c r="AH35" i="154"/>
  <c r="W35" i="154" s="1"/>
  <c r="AG35" i="154"/>
  <c r="AE35" i="154"/>
  <c r="AA35" i="154"/>
  <c r="AV34" i="154"/>
  <c r="AU34" i="154"/>
  <c r="AT34" i="154"/>
  <c r="AS34" i="154"/>
  <c r="AR34" i="154"/>
  <c r="AQ34" i="154"/>
  <c r="AP34" i="154"/>
  <c r="AO34" i="154"/>
  <c r="AN34" i="154"/>
  <c r="AM34" i="154"/>
  <c r="AL34" i="154"/>
  <c r="AK34" i="154"/>
  <c r="AJ34" i="154"/>
  <c r="AI34" i="154"/>
  <c r="AH34" i="154"/>
  <c r="AG34" i="154"/>
  <c r="AE34" i="154"/>
  <c r="X34" i="154"/>
  <c r="AV33" i="154"/>
  <c r="AU33" i="154"/>
  <c r="AT33" i="154"/>
  <c r="AS33" i="154"/>
  <c r="AR33" i="154"/>
  <c r="AQ33" i="154"/>
  <c r="AP33" i="154"/>
  <c r="AO33" i="154"/>
  <c r="AN33" i="154"/>
  <c r="AM33" i="154"/>
  <c r="AL33" i="154"/>
  <c r="AK33" i="154"/>
  <c r="AJ33" i="154"/>
  <c r="AI33" i="154"/>
  <c r="AH33" i="154"/>
  <c r="AG33" i="154"/>
  <c r="AE33" i="154"/>
  <c r="AV32" i="154"/>
  <c r="AU32" i="154"/>
  <c r="AT32" i="154"/>
  <c r="AS32" i="154"/>
  <c r="AR32" i="154"/>
  <c r="AQ32" i="154"/>
  <c r="AP32" i="154"/>
  <c r="AO32" i="154"/>
  <c r="AN32" i="154"/>
  <c r="AM32" i="154"/>
  <c r="AL32" i="154"/>
  <c r="AK32" i="154"/>
  <c r="AJ32" i="154"/>
  <c r="AI32" i="154"/>
  <c r="AH32" i="154"/>
  <c r="AG32" i="154"/>
  <c r="AE32" i="154"/>
  <c r="AV31" i="154"/>
  <c r="AU31" i="154"/>
  <c r="AT31" i="154"/>
  <c r="AS31" i="154"/>
  <c r="AR31" i="154"/>
  <c r="AQ31" i="154"/>
  <c r="AP31" i="154"/>
  <c r="AO31" i="154"/>
  <c r="AN31" i="154"/>
  <c r="AM31" i="154"/>
  <c r="AL31" i="154"/>
  <c r="AK31" i="154"/>
  <c r="AJ31" i="154"/>
  <c r="AI31" i="154"/>
  <c r="Y31" i="154" s="1"/>
  <c r="AH31" i="154"/>
  <c r="AG31" i="154"/>
  <c r="AE31" i="154"/>
  <c r="AV30" i="154"/>
  <c r="AU30" i="154"/>
  <c r="AT30" i="154"/>
  <c r="AS30" i="154"/>
  <c r="AR30" i="154"/>
  <c r="AQ30" i="154"/>
  <c r="AP30" i="154"/>
  <c r="AO30" i="154"/>
  <c r="AN30" i="154"/>
  <c r="AM30" i="154"/>
  <c r="AL30" i="154"/>
  <c r="AK30" i="154"/>
  <c r="AJ30" i="154"/>
  <c r="AI30" i="154"/>
  <c r="AH30" i="154"/>
  <c r="AG30" i="154"/>
  <c r="AB30" i="154" s="1"/>
  <c r="AE30" i="154"/>
  <c r="AV29" i="154"/>
  <c r="AU29" i="154"/>
  <c r="AT29" i="154"/>
  <c r="AS29" i="154"/>
  <c r="AR29" i="154"/>
  <c r="AQ29" i="154"/>
  <c r="AP29" i="154"/>
  <c r="AO29" i="154"/>
  <c r="AN29" i="154"/>
  <c r="AM29" i="154"/>
  <c r="AL29" i="154"/>
  <c r="AK29" i="154"/>
  <c r="AJ29" i="154"/>
  <c r="AI29" i="154"/>
  <c r="W29" i="154" s="1"/>
  <c r="AH29" i="154"/>
  <c r="AG29" i="154"/>
  <c r="AE29" i="154"/>
  <c r="AA29" i="154"/>
  <c r="AV28" i="154"/>
  <c r="AU28" i="154"/>
  <c r="AT28" i="154"/>
  <c r="AS28" i="154"/>
  <c r="AR28" i="154"/>
  <c r="AQ28" i="154"/>
  <c r="AP28" i="154"/>
  <c r="AO28" i="154"/>
  <c r="AN28" i="154"/>
  <c r="AM28" i="154"/>
  <c r="AL28" i="154"/>
  <c r="AK28" i="154"/>
  <c r="AJ28" i="154"/>
  <c r="AI28" i="154"/>
  <c r="AH28" i="154"/>
  <c r="Z28" i="154" s="1"/>
  <c r="AG28" i="154"/>
  <c r="AE28" i="154"/>
  <c r="AV27" i="154"/>
  <c r="AU27" i="154"/>
  <c r="AT27" i="154"/>
  <c r="AS27" i="154"/>
  <c r="AR27" i="154"/>
  <c r="AQ27" i="154"/>
  <c r="AP27" i="154"/>
  <c r="AO27" i="154"/>
  <c r="AN27" i="154"/>
  <c r="AM27" i="154"/>
  <c r="AL27" i="154"/>
  <c r="AK27" i="154"/>
  <c r="AJ27" i="154"/>
  <c r="AI27" i="154"/>
  <c r="AH27" i="154"/>
  <c r="AG27" i="154"/>
  <c r="Y27" i="154" s="1"/>
  <c r="AE27" i="154"/>
  <c r="AV26" i="154"/>
  <c r="AU26" i="154"/>
  <c r="AT26" i="154"/>
  <c r="AS26" i="154"/>
  <c r="AR26" i="154"/>
  <c r="AQ26" i="154"/>
  <c r="AP26" i="154"/>
  <c r="AO26" i="154"/>
  <c r="AN26" i="154"/>
  <c r="AM26" i="154"/>
  <c r="AL26" i="154"/>
  <c r="AK26" i="154"/>
  <c r="AJ26" i="154"/>
  <c r="AI26" i="154"/>
  <c r="AH26" i="154"/>
  <c r="X26" i="154" s="1"/>
  <c r="AG26" i="154"/>
  <c r="AE26" i="154"/>
  <c r="AV25" i="154"/>
  <c r="AU25" i="154"/>
  <c r="AT25" i="154"/>
  <c r="AS25" i="154"/>
  <c r="AR25" i="154"/>
  <c r="AQ25" i="154"/>
  <c r="AP25" i="154"/>
  <c r="AO25" i="154"/>
  <c r="AN25" i="154"/>
  <c r="AM25" i="154"/>
  <c r="AL25" i="154"/>
  <c r="AK25" i="154"/>
  <c r="AJ25" i="154"/>
  <c r="Y25" i="154" s="1"/>
  <c r="AI25" i="154"/>
  <c r="AH25" i="154"/>
  <c r="AG25" i="154"/>
  <c r="AE25" i="154"/>
  <c r="AV24" i="154"/>
  <c r="AU24" i="154"/>
  <c r="AT24" i="154"/>
  <c r="AS24" i="154"/>
  <c r="AR24" i="154"/>
  <c r="AQ24" i="154"/>
  <c r="AP24" i="154"/>
  <c r="AO24" i="154"/>
  <c r="AN24" i="154"/>
  <c r="AM24" i="154"/>
  <c r="AL24" i="154"/>
  <c r="AK24" i="154"/>
  <c r="AJ24" i="154"/>
  <c r="AI24" i="154"/>
  <c r="AH24" i="154"/>
  <c r="AG24" i="154"/>
  <c r="AE24" i="154"/>
  <c r="AV23" i="154"/>
  <c r="AU23" i="154"/>
  <c r="AT23" i="154"/>
  <c r="AS23" i="154"/>
  <c r="AR23" i="154"/>
  <c r="AQ23" i="154"/>
  <c r="AP23" i="154"/>
  <c r="AO23" i="154"/>
  <c r="AN23" i="154"/>
  <c r="AM23" i="154"/>
  <c r="AL23" i="154"/>
  <c r="AK23" i="154"/>
  <c r="AJ23" i="154"/>
  <c r="AI23" i="154"/>
  <c r="AH23" i="154"/>
  <c r="Y23" i="154" s="1"/>
  <c r="AG23" i="154"/>
  <c r="AE23" i="154"/>
  <c r="AV22" i="154"/>
  <c r="AU22" i="154"/>
  <c r="AT22" i="154"/>
  <c r="AS22" i="154"/>
  <c r="AR22" i="154"/>
  <c r="AQ22" i="154"/>
  <c r="AP22" i="154"/>
  <c r="AO22" i="154"/>
  <c r="AN22" i="154"/>
  <c r="AM22" i="154"/>
  <c r="AL22" i="154"/>
  <c r="AK22" i="154"/>
  <c r="AJ22" i="154"/>
  <c r="AI22" i="154"/>
  <c r="AH22" i="154"/>
  <c r="AG22" i="154"/>
  <c r="AE22" i="154"/>
  <c r="AV21" i="154"/>
  <c r="AU21" i="154"/>
  <c r="AT21" i="154"/>
  <c r="AS21" i="154"/>
  <c r="AR21" i="154"/>
  <c r="AQ21" i="154"/>
  <c r="AP21" i="154"/>
  <c r="AO21" i="154"/>
  <c r="AN21" i="154"/>
  <c r="AM21" i="154"/>
  <c r="AL21" i="154"/>
  <c r="AK21" i="154"/>
  <c r="AJ21" i="154"/>
  <c r="AI21" i="154"/>
  <c r="AH21" i="154"/>
  <c r="AG21" i="154"/>
  <c r="AE21" i="154"/>
  <c r="AV20" i="154"/>
  <c r="AU20" i="154"/>
  <c r="AT20" i="154"/>
  <c r="AS20" i="154"/>
  <c r="AR20" i="154"/>
  <c r="AQ20" i="154"/>
  <c r="AP20" i="154"/>
  <c r="AO20" i="154"/>
  <c r="AN20" i="154"/>
  <c r="AM20" i="154"/>
  <c r="AL20" i="154"/>
  <c r="AK20" i="154"/>
  <c r="AJ20" i="154"/>
  <c r="AI20" i="154"/>
  <c r="AH20" i="154"/>
  <c r="AG20" i="154"/>
  <c r="AE20" i="154"/>
  <c r="AV19" i="154"/>
  <c r="AU19" i="154"/>
  <c r="AT19" i="154"/>
  <c r="AS19" i="154"/>
  <c r="AR19" i="154"/>
  <c r="AQ19" i="154"/>
  <c r="AP19" i="154"/>
  <c r="AO19" i="154"/>
  <c r="AN19" i="154"/>
  <c r="AM19" i="154"/>
  <c r="AL19" i="154"/>
  <c r="AK19" i="154"/>
  <c r="AJ19" i="154"/>
  <c r="AI19" i="154"/>
  <c r="AH19" i="154"/>
  <c r="AG19" i="154"/>
  <c r="AE19" i="154"/>
  <c r="AV18" i="154"/>
  <c r="AU18" i="154"/>
  <c r="AT18" i="154"/>
  <c r="AS18" i="154"/>
  <c r="AR18" i="154"/>
  <c r="AQ18" i="154"/>
  <c r="AP18" i="154"/>
  <c r="AO18" i="154"/>
  <c r="AN18" i="154"/>
  <c r="AM18" i="154"/>
  <c r="AL18" i="154"/>
  <c r="AK18" i="154"/>
  <c r="AJ18" i="154"/>
  <c r="AI18" i="154"/>
  <c r="AH18" i="154"/>
  <c r="AG18" i="154"/>
  <c r="AE18" i="154"/>
  <c r="AV17" i="154"/>
  <c r="AU17" i="154"/>
  <c r="AT17" i="154"/>
  <c r="AS17" i="154"/>
  <c r="AR17" i="154"/>
  <c r="AQ17" i="154"/>
  <c r="AP17" i="154"/>
  <c r="AO17" i="154"/>
  <c r="AN17" i="154"/>
  <c r="AM17" i="154"/>
  <c r="AL17" i="154"/>
  <c r="AK17" i="154"/>
  <c r="AJ17" i="154"/>
  <c r="AI17" i="154"/>
  <c r="AH17" i="154"/>
  <c r="AG17" i="154"/>
  <c r="AE17" i="154"/>
  <c r="AV16" i="154"/>
  <c r="AU16" i="154"/>
  <c r="AT16" i="154"/>
  <c r="AS16" i="154"/>
  <c r="AR16" i="154"/>
  <c r="AQ16" i="154"/>
  <c r="AP16" i="154"/>
  <c r="AO16" i="154"/>
  <c r="AN16" i="154"/>
  <c r="AM16" i="154"/>
  <c r="AL16" i="154"/>
  <c r="AK16" i="154"/>
  <c r="AJ16" i="154"/>
  <c r="AI16" i="154"/>
  <c r="AH16" i="154"/>
  <c r="AG16" i="154"/>
  <c r="AE16" i="154"/>
  <c r="AV15" i="154"/>
  <c r="AU15" i="154"/>
  <c r="AT15" i="154"/>
  <c r="AS15" i="154"/>
  <c r="AR15" i="154"/>
  <c r="AQ15" i="154"/>
  <c r="AP15" i="154"/>
  <c r="AO15" i="154"/>
  <c r="AN15" i="154"/>
  <c r="AM15" i="154"/>
  <c r="AL15" i="154"/>
  <c r="W15" i="154" s="1"/>
  <c r="AK15" i="154"/>
  <c r="AJ15" i="154"/>
  <c r="AI15" i="154"/>
  <c r="AH15" i="154"/>
  <c r="AG15" i="154"/>
  <c r="AE15" i="154"/>
  <c r="AV14" i="154"/>
  <c r="AU14" i="154"/>
  <c r="AT14" i="154"/>
  <c r="AS14" i="154"/>
  <c r="AR14" i="154"/>
  <c r="AQ14" i="154"/>
  <c r="AP14" i="154"/>
  <c r="AO14" i="154"/>
  <c r="AN14" i="154"/>
  <c r="AM14" i="154"/>
  <c r="AL14" i="154"/>
  <c r="AK14" i="154"/>
  <c r="AJ14" i="154"/>
  <c r="AI14" i="154"/>
  <c r="AH14" i="154"/>
  <c r="AG14" i="154"/>
  <c r="AE14" i="154"/>
  <c r="AV13" i="154"/>
  <c r="AU13" i="154"/>
  <c r="AT13" i="154"/>
  <c r="AS13" i="154"/>
  <c r="AR13" i="154"/>
  <c r="AQ13" i="154"/>
  <c r="AP13" i="154"/>
  <c r="AO13" i="154"/>
  <c r="AN13" i="154"/>
  <c r="AM13" i="154"/>
  <c r="AL13" i="154"/>
  <c r="AK13" i="154"/>
  <c r="AJ13" i="154"/>
  <c r="AI13" i="154"/>
  <c r="AH13" i="154"/>
  <c r="AG13" i="154"/>
  <c r="AE13" i="154"/>
  <c r="AV12" i="154"/>
  <c r="AU12" i="154"/>
  <c r="AT12" i="154"/>
  <c r="AS12" i="154"/>
  <c r="AR12" i="154"/>
  <c r="AQ12" i="154"/>
  <c r="AP12" i="154"/>
  <c r="AO12" i="154"/>
  <c r="AN12" i="154"/>
  <c r="AM12" i="154"/>
  <c r="AL12" i="154"/>
  <c r="AK12" i="154"/>
  <c r="AJ12" i="154"/>
  <c r="AI12" i="154"/>
  <c r="AH12" i="154"/>
  <c r="AG12" i="154"/>
  <c r="AE12" i="154"/>
  <c r="AV11" i="154"/>
  <c r="AU11" i="154"/>
  <c r="AT11" i="154"/>
  <c r="AS11" i="154"/>
  <c r="AR11" i="154"/>
  <c r="AQ11" i="154"/>
  <c r="AP11" i="154"/>
  <c r="AO11" i="154"/>
  <c r="AN11" i="154"/>
  <c r="AM11" i="154"/>
  <c r="AL11" i="154"/>
  <c r="AK11" i="154"/>
  <c r="AJ11" i="154"/>
  <c r="AI11" i="154"/>
  <c r="AH11" i="154"/>
  <c r="AG11" i="154"/>
  <c r="AE11" i="154"/>
  <c r="AV10" i="154"/>
  <c r="AU10" i="154"/>
  <c r="AT10" i="154"/>
  <c r="AS10" i="154"/>
  <c r="AR10" i="154"/>
  <c r="AQ10" i="154"/>
  <c r="AP10" i="154"/>
  <c r="AO10" i="154"/>
  <c r="AN10" i="154"/>
  <c r="AM10" i="154"/>
  <c r="AL10" i="154"/>
  <c r="AK10" i="154"/>
  <c r="AJ10" i="154"/>
  <c r="AI10" i="154"/>
  <c r="AH10" i="154"/>
  <c r="AG10" i="154"/>
  <c r="AE10" i="154"/>
  <c r="AV9" i="154"/>
  <c r="AU9" i="154"/>
  <c r="AT9" i="154"/>
  <c r="AS9" i="154"/>
  <c r="AR9" i="154"/>
  <c r="AQ9" i="154"/>
  <c r="AP9" i="154"/>
  <c r="AO9" i="154"/>
  <c r="AN9" i="154"/>
  <c r="AM9" i="154"/>
  <c r="AL9" i="154"/>
  <c r="AK9" i="154"/>
  <c r="AJ9" i="154"/>
  <c r="AI9" i="154"/>
  <c r="AH9" i="154"/>
  <c r="AG9" i="154"/>
  <c r="AE9" i="154"/>
  <c r="AV8" i="154"/>
  <c r="AU8" i="154"/>
  <c r="AT8" i="154"/>
  <c r="AS8" i="154"/>
  <c r="AR8" i="154"/>
  <c r="AQ8" i="154"/>
  <c r="AP8" i="154"/>
  <c r="AO8" i="154"/>
  <c r="AN8" i="154"/>
  <c r="AM8" i="154"/>
  <c r="AL8" i="154"/>
  <c r="AK8" i="154"/>
  <c r="AJ8" i="154"/>
  <c r="AI8" i="154"/>
  <c r="AH8" i="154"/>
  <c r="AG8" i="154"/>
  <c r="AE8" i="154"/>
  <c r="AV7" i="154"/>
  <c r="AU7" i="154"/>
  <c r="AT7" i="154"/>
  <c r="AS7" i="154"/>
  <c r="AR7" i="154"/>
  <c r="AQ7" i="154"/>
  <c r="AP7" i="154"/>
  <c r="AO7" i="154"/>
  <c r="AN7" i="154"/>
  <c r="AM7" i="154"/>
  <c r="AL7" i="154"/>
  <c r="AK7" i="154"/>
  <c r="AJ7" i="154"/>
  <c r="AI7" i="154"/>
  <c r="AH7" i="154"/>
  <c r="AA7" i="154" s="1"/>
  <c r="AG7" i="154"/>
  <c r="AE7" i="154"/>
  <c r="W7" i="154"/>
  <c r="AV6" i="154"/>
  <c r="AU6" i="154"/>
  <c r="AT6" i="154"/>
  <c r="AT42" i="154" s="1"/>
  <c r="AS6" i="154"/>
  <c r="AR6" i="154"/>
  <c r="AQ6" i="154"/>
  <c r="AP6" i="154"/>
  <c r="AO6" i="154"/>
  <c r="AN6" i="154"/>
  <c r="AM6" i="154"/>
  <c r="AL6" i="154"/>
  <c r="AK6" i="154"/>
  <c r="AJ6" i="154"/>
  <c r="AI6" i="154"/>
  <c r="AH6" i="154"/>
  <c r="AG6" i="154"/>
  <c r="AE6" i="154"/>
  <c r="D1" i="154"/>
  <c r="AF45" i="153"/>
  <c r="AF44" i="153"/>
  <c r="CB43" i="153"/>
  <c r="CA43" i="153"/>
  <c r="BZ43" i="153"/>
  <c r="BY43" i="153"/>
  <c r="BX43" i="153"/>
  <c r="BW43" i="153"/>
  <c r="BV43" i="153"/>
  <c r="BU43" i="153"/>
  <c r="BT43" i="153"/>
  <c r="BS43" i="153"/>
  <c r="BR43" i="153"/>
  <c r="BQ43" i="153"/>
  <c r="BP43" i="153"/>
  <c r="BO43" i="153"/>
  <c r="BN43" i="153"/>
  <c r="BM43" i="153"/>
  <c r="BL43" i="153"/>
  <c r="BK43" i="153"/>
  <c r="BJ43" i="153"/>
  <c r="BI43" i="153"/>
  <c r="BH43" i="153"/>
  <c r="BG43" i="153"/>
  <c r="BF43" i="153"/>
  <c r="BE43" i="153"/>
  <c r="BD43" i="153"/>
  <c r="BC43" i="153"/>
  <c r="BB43" i="153"/>
  <c r="BA43" i="153"/>
  <c r="AZ43" i="153"/>
  <c r="AY43" i="153"/>
  <c r="AX43" i="153"/>
  <c r="AF43" i="153"/>
  <c r="AF42" i="153"/>
  <c r="AF41" i="153"/>
  <c r="AF40" i="153"/>
  <c r="AV37" i="153"/>
  <c r="AU37" i="153"/>
  <c r="AT37" i="153"/>
  <c r="AS37" i="153"/>
  <c r="AR37" i="153"/>
  <c r="AQ37" i="153"/>
  <c r="AP37" i="153"/>
  <c r="AO37" i="153"/>
  <c r="AN37" i="153"/>
  <c r="AM37" i="153"/>
  <c r="AL37" i="153"/>
  <c r="AK37" i="153"/>
  <c r="AJ37" i="153"/>
  <c r="AI37" i="153"/>
  <c r="AH37" i="153"/>
  <c r="AG37" i="153"/>
  <c r="AB37" i="153" s="1"/>
  <c r="AE37" i="153"/>
  <c r="AV36" i="153"/>
  <c r="AU36" i="153"/>
  <c r="AT36" i="153"/>
  <c r="AS36" i="153"/>
  <c r="AR36" i="153"/>
  <c r="AQ36" i="153"/>
  <c r="AP36" i="153"/>
  <c r="AO36" i="153"/>
  <c r="AN36" i="153"/>
  <c r="AM36" i="153"/>
  <c r="AL36" i="153"/>
  <c r="AK36" i="153"/>
  <c r="AJ36" i="153"/>
  <c r="AI36" i="153"/>
  <c r="AH36" i="153"/>
  <c r="AG36" i="153"/>
  <c r="AE36" i="153"/>
  <c r="AV35" i="153"/>
  <c r="AU35" i="153"/>
  <c r="AT35" i="153"/>
  <c r="AS35" i="153"/>
  <c r="AR35" i="153"/>
  <c r="AQ35" i="153"/>
  <c r="AP35" i="153"/>
  <c r="AO35" i="153"/>
  <c r="AN35" i="153"/>
  <c r="AM35" i="153"/>
  <c r="AL35" i="153"/>
  <c r="AK35" i="153"/>
  <c r="AJ35" i="153"/>
  <c r="AI35" i="153"/>
  <c r="AH35" i="153"/>
  <c r="AG35" i="153"/>
  <c r="AE35" i="153"/>
  <c r="AV34" i="153"/>
  <c r="AU34" i="153"/>
  <c r="AT34" i="153"/>
  <c r="AS34" i="153"/>
  <c r="AR34" i="153"/>
  <c r="AQ34" i="153"/>
  <c r="AP34" i="153"/>
  <c r="AO34" i="153"/>
  <c r="AN34" i="153"/>
  <c r="AM34" i="153"/>
  <c r="AL34" i="153"/>
  <c r="AK34" i="153"/>
  <c r="AJ34" i="153"/>
  <c r="AI34" i="153"/>
  <c r="AH34" i="153"/>
  <c r="AG34" i="153"/>
  <c r="AB34" i="153" s="1"/>
  <c r="AE34" i="153"/>
  <c r="AV33" i="153"/>
  <c r="AU33" i="153"/>
  <c r="AT33" i="153"/>
  <c r="AS33" i="153"/>
  <c r="AR33" i="153"/>
  <c r="AQ33" i="153"/>
  <c r="AP33" i="153"/>
  <c r="AO33" i="153"/>
  <c r="AN33" i="153"/>
  <c r="AM33" i="153"/>
  <c r="AL33" i="153"/>
  <c r="AK33" i="153"/>
  <c r="AJ33" i="153"/>
  <c r="Y33" i="153" s="1"/>
  <c r="AI33" i="153"/>
  <c r="AH33" i="153"/>
  <c r="AG33" i="153"/>
  <c r="AE33" i="153"/>
  <c r="AV32" i="153"/>
  <c r="AU32" i="153"/>
  <c r="AT32" i="153"/>
  <c r="AS32" i="153"/>
  <c r="AR32" i="153"/>
  <c r="AQ32" i="153"/>
  <c r="AP32" i="153"/>
  <c r="AO32" i="153"/>
  <c r="AN32" i="153"/>
  <c r="AM32" i="153"/>
  <c r="AL32" i="153"/>
  <c r="AK32" i="153"/>
  <c r="AJ32" i="153"/>
  <c r="AI32" i="153"/>
  <c r="AH32" i="153"/>
  <c r="AG32" i="153"/>
  <c r="AE32" i="153"/>
  <c r="Z32" i="153"/>
  <c r="AV31" i="153"/>
  <c r="AU31" i="153"/>
  <c r="AT31" i="153"/>
  <c r="AS31" i="153"/>
  <c r="AR31" i="153"/>
  <c r="AQ31" i="153"/>
  <c r="AP31" i="153"/>
  <c r="AO31" i="153"/>
  <c r="AN31" i="153"/>
  <c r="AM31" i="153"/>
  <c r="AL31" i="153"/>
  <c r="AK31" i="153"/>
  <c r="AJ31" i="153"/>
  <c r="AI31" i="153"/>
  <c r="AH31" i="153"/>
  <c r="AG31" i="153"/>
  <c r="AE31" i="153"/>
  <c r="AV30" i="153"/>
  <c r="AU30" i="153"/>
  <c r="AT30" i="153"/>
  <c r="AS30" i="153"/>
  <c r="AR30" i="153"/>
  <c r="AQ30" i="153"/>
  <c r="AP30" i="153"/>
  <c r="AO30" i="153"/>
  <c r="AN30" i="153"/>
  <c r="AM30" i="153"/>
  <c r="AL30" i="153"/>
  <c r="AK30" i="153"/>
  <c r="AJ30" i="153"/>
  <c r="AI30" i="153"/>
  <c r="AH30" i="153"/>
  <c r="AG30" i="153"/>
  <c r="X30" i="153" s="1"/>
  <c r="AE30" i="153"/>
  <c r="AV29" i="153"/>
  <c r="AU29" i="153"/>
  <c r="AT29" i="153"/>
  <c r="AS29" i="153"/>
  <c r="AR29" i="153"/>
  <c r="AQ29" i="153"/>
  <c r="AP29" i="153"/>
  <c r="AO29" i="153"/>
  <c r="AN29" i="153"/>
  <c r="AM29" i="153"/>
  <c r="AL29" i="153"/>
  <c r="AK29" i="153"/>
  <c r="AJ29" i="153"/>
  <c r="Y29" i="153" s="1"/>
  <c r="AI29" i="153"/>
  <c r="AH29" i="153"/>
  <c r="AG29" i="153"/>
  <c r="AE29" i="153"/>
  <c r="AV28" i="153"/>
  <c r="AU28" i="153"/>
  <c r="AT28" i="153"/>
  <c r="AS28" i="153"/>
  <c r="AR28" i="153"/>
  <c r="AQ28" i="153"/>
  <c r="AP28" i="153"/>
  <c r="AO28" i="153"/>
  <c r="AN28" i="153"/>
  <c r="AM28" i="153"/>
  <c r="AL28" i="153"/>
  <c r="AK28" i="153"/>
  <c r="AJ28" i="153"/>
  <c r="AI28" i="153"/>
  <c r="AH28" i="153"/>
  <c r="AG28" i="153"/>
  <c r="AE28" i="153"/>
  <c r="AV27" i="153"/>
  <c r="AU27" i="153"/>
  <c r="AT27" i="153"/>
  <c r="AS27" i="153"/>
  <c r="AR27" i="153"/>
  <c r="AQ27" i="153"/>
  <c r="AP27" i="153"/>
  <c r="AO27" i="153"/>
  <c r="AN27" i="153"/>
  <c r="AM27" i="153"/>
  <c r="AL27" i="153"/>
  <c r="AK27" i="153"/>
  <c r="AJ27" i="153"/>
  <c r="AI27" i="153"/>
  <c r="AH27" i="153"/>
  <c r="AG27" i="153"/>
  <c r="Y27" i="153" s="1"/>
  <c r="AE27" i="153"/>
  <c r="AV26" i="153"/>
  <c r="AU26" i="153"/>
  <c r="AT26" i="153"/>
  <c r="AS26" i="153"/>
  <c r="AR26" i="153"/>
  <c r="AQ26" i="153"/>
  <c r="AP26" i="153"/>
  <c r="AO26" i="153"/>
  <c r="AN26" i="153"/>
  <c r="AM26" i="153"/>
  <c r="AL26" i="153"/>
  <c r="AK26" i="153"/>
  <c r="AJ26" i="153"/>
  <c r="AI26" i="153"/>
  <c r="AH26" i="153"/>
  <c r="AB26" i="153" s="1"/>
  <c r="AG26" i="153"/>
  <c r="AE26" i="153"/>
  <c r="AV25" i="153"/>
  <c r="AU25" i="153"/>
  <c r="AT25" i="153"/>
  <c r="AS25" i="153"/>
  <c r="AR25" i="153"/>
  <c r="AQ25" i="153"/>
  <c r="AP25" i="153"/>
  <c r="AO25" i="153"/>
  <c r="AN25" i="153"/>
  <c r="AM25" i="153"/>
  <c r="AL25" i="153"/>
  <c r="AK25" i="153"/>
  <c r="AJ25" i="153"/>
  <c r="AI25" i="153"/>
  <c r="AH25" i="153"/>
  <c r="Z25" i="153" s="1"/>
  <c r="AG25" i="153"/>
  <c r="AA25" i="153" s="1"/>
  <c r="AE25" i="153"/>
  <c r="AV24" i="153"/>
  <c r="AU24" i="153"/>
  <c r="AT24" i="153"/>
  <c r="AS24" i="153"/>
  <c r="AR24" i="153"/>
  <c r="AQ24" i="153"/>
  <c r="AP24" i="153"/>
  <c r="AO24" i="153"/>
  <c r="AN24" i="153"/>
  <c r="AM24" i="153"/>
  <c r="AL24" i="153"/>
  <c r="AK24" i="153"/>
  <c r="AJ24" i="153"/>
  <c r="AI24" i="153"/>
  <c r="AH24" i="153"/>
  <c r="AG24" i="153"/>
  <c r="Y24" i="153" s="1"/>
  <c r="AE24" i="153"/>
  <c r="AV23" i="153"/>
  <c r="AU23" i="153"/>
  <c r="AT23" i="153"/>
  <c r="AS23" i="153"/>
  <c r="AR23" i="153"/>
  <c r="AQ23" i="153"/>
  <c r="AP23" i="153"/>
  <c r="AO23" i="153"/>
  <c r="AN23" i="153"/>
  <c r="AM23" i="153"/>
  <c r="AL23" i="153"/>
  <c r="AK23" i="153"/>
  <c r="AJ23" i="153"/>
  <c r="AI23" i="153"/>
  <c r="AH23" i="153"/>
  <c r="AG23" i="153"/>
  <c r="AE23" i="153"/>
  <c r="Y23" i="153"/>
  <c r="AV22" i="153"/>
  <c r="AU22" i="153"/>
  <c r="AT22" i="153"/>
  <c r="AS22" i="153"/>
  <c r="AR22" i="153"/>
  <c r="AQ22" i="153"/>
  <c r="AP22" i="153"/>
  <c r="AO22" i="153"/>
  <c r="AN22" i="153"/>
  <c r="AM22" i="153"/>
  <c r="AL22" i="153"/>
  <c r="AK22" i="153"/>
  <c r="AJ22" i="153"/>
  <c r="AI22" i="153"/>
  <c r="AH22" i="153"/>
  <c r="AG22" i="153"/>
  <c r="AB22" i="153" s="1"/>
  <c r="AE22" i="153"/>
  <c r="AV21" i="153"/>
  <c r="AU21" i="153"/>
  <c r="AT21" i="153"/>
  <c r="AS21" i="153"/>
  <c r="AR21" i="153"/>
  <c r="AQ21" i="153"/>
  <c r="AP21" i="153"/>
  <c r="AO21" i="153"/>
  <c r="AN21" i="153"/>
  <c r="AM21" i="153"/>
  <c r="AL21" i="153"/>
  <c r="AK21" i="153"/>
  <c r="AJ21" i="153"/>
  <c r="AI21" i="153"/>
  <c r="AH21" i="153"/>
  <c r="AG21" i="153"/>
  <c r="AE21" i="153"/>
  <c r="AV20" i="153"/>
  <c r="AU20" i="153"/>
  <c r="AT20" i="153"/>
  <c r="AS20" i="153"/>
  <c r="AR20" i="153"/>
  <c r="AQ20" i="153"/>
  <c r="AP20" i="153"/>
  <c r="AO20" i="153"/>
  <c r="AN20" i="153"/>
  <c r="AM20" i="153"/>
  <c r="AL20" i="153"/>
  <c r="AK20" i="153"/>
  <c r="AJ20" i="153"/>
  <c r="AI20" i="153"/>
  <c r="AH20" i="153"/>
  <c r="AG20" i="153"/>
  <c r="AE20" i="153"/>
  <c r="AV19" i="153"/>
  <c r="AU19" i="153"/>
  <c r="AT19" i="153"/>
  <c r="AS19" i="153"/>
  <c r="AR19" i="153"/>
  <c r="AQ19" i="153"/>
  <c r="AP19" i="153"/>
  <c r="AO19" i="153"/>
  <c r="AN19" i="153"/>
  <c r="AM19" i="153"/>
  <c r="AL19" i="153"/>
  <c r="AK19" i="153"/>
  <c r="AJ19" i="153"/>
  <c r="AI19" i="153"/>
  <c r="AH19" i="153"/>
  <c r="AG19" i="153"/>
  <c r="AE19" i="153"/>
  <c r="AV18" i="153"/>
  <c r="AU18" i="153"/>
  <c r="AT18" i="153"/>
  <c r="AS18" i="153"/>
  <c r="AR18" i="153"/>
  <c r="AQ18" i="153"/>
  <c r="AP18" i="153"/>
  <c r="AO18" i="153"/>
  <c r="AN18" i="153"/>
  <c r="AM18" i="153"/>
  <c r="AL18" i="153"/>
  <c r="AK18" i="153"/>
  <c r="AJ18" i="153"/>
  <c r="AI18" i="153"/>
  <c r="AH18" i="153"/>
  <c r="AG18" i="153"/>
  <c r="AE18" i="153"/>
  <c r="AV17" i="153"/>
  <c r="AU17" i="153"/>
  <c r="AT17" i="153"/>
  <c r="AS17" i="153"/>
  <c r="AR17" i="153"/>
  <c r="AQ17" i="153"/>
  <c r="AP17" i="153"/>
  <c r="AO17" i="153"/>
  <c r="AN17" i="153"/>
  <c r="AM17" i="153"/>
  <c r="AL17" i="153"/>
  <c r="AK17" i="153"/>
  <c r="AJ17" i="153"/>
  <c r="AI17" i="153"/>
  <c r="AH17" i="153"/>
  <c r="AG17" i="153"/>
  <c r="AE17" i="153"/>
  <c r="AV16" i="153"/>
  <c r="AU16" i="153"/>
  <c r="AT16" i="153"/>
  <c r="AS16" i="153"/>
  <c r="AR16" i="153"/>
  <c r="AQ16" i="153"/>
  <c r="AP16" i="153"/>
  <c r="AO16" i="153"/>
  <c r="AN16" i="153"/>
  <c r="AM16" i="153"/>
  <c r="AL16" i="153"/>
  <c r="AK16" i="153"/>
  <c r="AJ16" i="153"/>
  <c r="AI16" i="153"/>
  <c r="AH16" i="153"/>
  <c r="AG16" i="153"/>
  <c r="AE16" i="153"/>
  <c r="AV15" i="153"/>
  <c r="AU15" i="153"/>
  <c r="AT15" i="153"/>
  <c r="AS15" i="153"/>
  <c r="AR15" i="153"/>
  <c r="AQ15" i="153"/>
  <c r="AP15" i="153"/>
  <c r="AO15" i="153"/>
  <c r="AN15" i="153"/>
  <c r="AM15" i="153"/>
  <c r="AL15" i="153"/>
  <c r="AK15" i="153"/>
  <c r="AJ15" i="153"/>
  <c r="AI15" i="153"/>
  <c r="AH15" i="153"/>
  <c r="AG15" i="153"/>
  <c r="AE15" i="153"/>
  <c r="AV14" i="153"/>
  <c r="AU14" i="153"/>
  <c r="AT14" i="153"/>
  <c r="AS14" i="153"/>
  <c r="AR14" i="153"/>
  <c r="AQ14" i="153"/>
  <c r="AP14" i="153"/>
  <c r="AO14" i="153"/>
  <c r="AN14" i="153"/>
  <c r="AM14" i="153"/>
  <c r="AL14" i="153"/>
  <c r="AK14" i="153"/>
  <c r="AJ14" i="153"/>
  <c r="AI14" i="153"/>
  <c r="AH14" i="153"/>
  <c r="AG14" i="153"/>
  <c r="AE14" i="153"/>
  <c r="AV13" i="153"/>
  <c r="AU13" i="153"/>
  <c r="AT13" i="153"/>
  <c r="AS13" i="153"/>
  <c r="AR13" i="153"/>
  <c r="AQ13" i="153"/>
  <c r="AP13" i="153"/>
  <c r="AO13" i="153"/>
  <c r="AN13" i="153"/>
  <c r="AM13" i="153"/>
  <c r="AL13" i="153"/>
  <c r="AK13" i="153"/>
  <c r="AJ13" i="153"/>
  <c r="AI13" i="153"/>
  <c r="AH13" i="153"/>
  <c r="AG13" i="153"/>
  <c r="AE13" i="153"/>
  <c r="AV12" i="153"/>
  <c r="AU12" i="153"/>
  <c r="AT12" i="153"/>
  <c r="AS12" i="153"/>
  <c r="AR12" i="153"/>
  <c r="AQ12" i="153"/>
  <c r="AP12" i="153"/>
  <c r="AO12" i="153"/>
  <c r="AN12" i="153"/>
  <c r="AM12" i="153"/>
  <c r="AL12" i="153"/>
  <c r="AK12" i="153"/>
  <c r="AJ12" i="153"/>
  <c r="AI12" i="153"/>
  <c r="AH12" i="153"/>
  <c r="AG12" i="153"/>
  <c r="AE12" i="153"/>
  <c r="AV11" i="153"/>
  <c r="AU11" i="153"/>
  <c r="AT11" i="153"/>
  <c r="AS11" i="153"/>
  <c r="AR11" i="153"/>
  <c r="AQ11" i="153"/>
  <c r="AP11" i="153"/>
  <c r="AO11" i="153"/>
  <c r="AN11" i="153"/>
  <c r="AM11" i="153"/>
  <c r="AL11" i="153"/>
  <c r="AK11" i="153"/>
  <c r="AJ11" i="153"/>
  <c r="AI11" i="153"/>
  <c r="AH11" i="153"/>
  <c r="AG11" i="153"/>
  <c r="AE11" i="153"/>
  <c r="AV10" i="153"/>
  <c r="AU10" i="153"/>
  <c r="AT10" i="153"/>
  <c r="AS10" i="153"/>
  <c r="AR10" i="153"/>
  <c r="AQ10" i="153"/>
  <c r="AP10" i="153"/>
  <c r="AO10" i="153"/>
  <c r="AN10" i="153"/>
  <c r="AM10" i="153"/>
  <c r="AL10" i="153"/>
  <c r="AK10" i="153"/>
  <c r="AJ10" i="153"/>
  <c r="AI10" i="153"/>
  <c r="AH10" i="153"/>
  <c r="AG10" i="153"/>
  <c r="AE10" i="153"/>
  <c r="AV9" i="153"/>
  <c r="AU9" i="153"/>
  <c r="AT9" i="153"/>
  <c r="AS9" i="153"/>
  <c r="AR9" i="153"/>
  <c r="AQ9" i="153"/>
  <c r="AP9" i="153"/>
  <c r="AO9" i="153"/>
  <c r="AN9" i="153"/>
  <c r="AM9" i="153"/>
  <c r="AL9" i="153"/>
  <c r="AK9" i="153"/>
  <c r="AJ9" i="153"/>
  <c r="AI9" i="153"/>
  <c r="AH9" i="153"/>
  <c r="AG9" i="153"/>
  <c r="AE9" i="153"/>
  <c r="AV8" i="153"/>
  <c r="AU8" i="153"/>
  <c r="AT8" i="153"/>
  <c r="AS8" i="153"/>
  <c r="AR8" i="153"/>
  <c r="AQ8" i="153"/>
  <c r="AP8" i="153"/>
  <c r="AO8" i="153"/>
  <c r="AN8" i="153"/>
  <c r="AM8" i="153"/>
  <c r="AL8" i="153"/>
  <c r="AK8" i="153"/>
  <c r="AJ8" i="153"/>
  <c r="AI8" i="153"/>
  <c r="AH8" i="153"/>
  <c r="AG8" i="153"/>
  <c r="AE8" i="153"/>
  <c r="X8" i="153"/>
  <c r="AV7" i="153"/>
  <c r="AU7" i="153"/>
  <c r="AT7" i="153"/>
  <c r="AS7" i="153"/>
  <c r="AR7" i="153"/>
  <c r="AQ7" i="153"/>
  <c r="AP7" i="153"/>
  <c r="AO7" i="153"/>
  <c r="AN7" i="153"/>
  <c r="AM7" i="153"/>
  <c r="AL7" i="153"/>
  <c r="AK7" i="153"/>
  <c r="AJ7" i="153"/>
  <c r="AI7" i="153"/>
  <c r="AH7" i="153"/>
  <c r="AG7" i="153"/>
  <c r="AE7" i="153"/>
  <c r="AV6" i="153"/>
  <c r="AV44" i="153" s="1"/>
  <c r="AU6" i="153"/>
  <c r="AT6" i="153"/>
  <c r="AS6" i="153"/>
  <c r="AR6" i="153"/>
  <c r="AQ6" i="153"/>
  <c r="AP6" i="153"/>
  <c r="AO6" i="153"/>
  <c r="AN6" i="153"/>
  <c r="AM6" i="153"/>
  <c r="AL6" i="153"/>
  <c r="AK6" i="153"/>
  <c r="AJ6" i="153"/>
  <c r="AI6" i="153"/>
  <c r="AH6" i="153"/>
  <c r="AG6" i="153"/>
  <c r="AE6" i="153"/>
  <c r="D1" i="153"/>
  <c r="E37" i="152"/>
  <c r="B16" i="37" s="1"/>
  <c r="AF45" i="152"/>
  <c r="AF44" i="152"/>
  <c r="CB43" i="152"/>
  <c r="CA43" i="152"/>
  <c r="BZ43" i="152"/>
  <c r="BY43" i="152"/>
  <c r="BX43" i="152"/>
  <c r="BW43" i="152"/>
  <c r="BV43" i="152"/>
  <c r="BU43" i="152"/>
  <c r="BT43" i="152"/>
  <c r="BS43" i="152"/>
  <c r="BR43" i="152"/>
  <c r="BQ43" i="152"/>
  <c r="BP43" i="152"/>
  <c r="BO43" i="152"/>
  <c r="BN43" i="152"/>
  <c r="BM43" i="152"/>
  <c r="BL43" i="152"/>
  <c r="BK43" i="152"/>
  <c r="BJ43" i="152"/>
  <c r="BI43" i="152"/>
  <c r="BH43" i="152"/>
  <c r="BG43" i="152"/>
  <c r="BF43" i="152"/>
  <c r="BE43" i="152"/>
  <c r="BD43" i="152"/>
  <c r="BC43" i="152"/>
  <c r="BB43" i="152"/>
  <c r="BA43" i="152"/>
  <c r="AZ43" i="152"/>
  <c r="AY43" i="152"/>
  <c r="AX43" i="152"/>
  <c r="AF43" i="152"/>
  <c r="AF42" i="152"/>
  <c r="AF41" i="152"/>
  <c r="AF40" i="152"/>
  <c r="AV37" i="152"/>
  <c r="AU37" i="152"/>
  <c r="AT37" i="152"/>
  <c r="AS37" i="152"/>
  <c r="AR37" i="152"/>
  <c r="AQ37" i="152"/>
  <c r="AP37" i="152"/>
  <c r="AO37" i="152"/>
  <c r="AN37" i="152"/>
  <c r="AM37" i="152"/>
  <c r="AL37" i="152"/>
  <c r="AK37" i="152"/>
  <c r="AJ37" i="152"/>
  <c r="AI37" i="152"/>
  <c r="AH37" i="152"/>
  <c r="AG37" i="152"/>
  <c r="AE37" i="152"/>
  <c r="AV36" i="152"/>
  <c r="AU36" i="152"/>
  <c r="AT36" i="152"/>
  <c r="AS36" i="152"/>
  <c r="AR36" i="152"/>
  <c r="AQ36" i="152"/>
  <c r="AP36" i="152"/>
  <c r="AO36" i="152"/>
  <c r="AN36" i="152"/>
  <c r="AM36" i="152"/>
  <c r="AL36" i="152"/>
  <c r="AK36" i="152"/>
  <c r="AJ36" i="152"/>
  <c r="AI36" i="152"/>
  <c r="AH36" i="152"/>
  <c r="AG36" i="152"/>
  <c r="AE36" i="152"/>
  <c r="AV35" i="152"/>
  <c r="AU35" i="152"/>
  <c r="AT35" i="152"/>
  <c r="AS35" i="152"/>
  <c r="AR35" i="152"/>
  <c r="AQ35" i="152"/>
  <c r="AP35" i="152"/>
  <c r="AO35" i="152"/>
  <c r="AN35" i="152"/>
  <c r="AM35" i="152"/>
  <c r="AL35" i="152"/>
  <c r="AK35" i="152"/>
  <c r="AJ35" i="152"/>
  <c r="AI35" i="152"/>
  <c r="AH35" i="152"/>
  <c r="AB35" i="152" s="1"/>
  <c r="AG35" i="152"/>
  <c r="AE35" i="152"/>
  <c r="AV34" i="152"/>
  <c r="AU34" i="152"/>
  <c r="AT34" i="152"/>
  <c r="AS34" i="152"/>
  <c r="AR34" i="152"/>
  <c r="AQ34" i="152"/>
  <c r="AP34" i="152"/>
  <c r="AO34" i="152"/>
  <c r="AN34" i="152"/>
  <c r="AM34" i="152"/>
  <c r="AL34" i="152"/>
  <c r="AK34" i="152"/>
  <c r="AJ34" i="152"/>
  <c r="AI34" i="152"/>
  <c r="AH34" i="152"/>
  <c r="AG34" i="152"/>
  <c r="AE34" i="152"/>
  <c r="AV33" i="152"/>
  <c r="AU33" i="152"/>
  <c r="AT33" i="152"/>
  <c r="AS33" i="152"/>
  <c r="AR33" i="152"/>
  <c r="AQ33" i="152"/>
  <c r="AP33" i="152"/>
  <c r="AO33" i="152"/>
  <c r="AN33" i="152"/>
  <c r="AM33" i="152"/>
  <c r="AL33" i="152"/>
  <c r="AK33" i="152"/>
  <c r="AJ33" i="152"/>
  <c r="AI33" i="152"/>
  <c r="AH33" i="152"/>
  <c r="AG33" i="152"/>
  <c r="AE33" i="152"/>
  <c r="AV32" i="152"/>
  <c r="AU32" i="152"/>
  <c r="AT32" i="152"/>
  <c r="AS32" i="152"/>
  <c r="AR32" i="152"/>
  <c r="AQ32" i="152"/>
  <c r="AP32" i="152"/>
  <c r="AO32" i="152"/>
  <c r="AN32" i="152"/>
  <c r="AM32" i="152"/>
  <c r="AL32" i="152"/>
  <c r="AK32" i="152"/>
  <c r="AJ32" i="152"/>
  <c r="AI32" i="152"/>
  <c r="AH32" i="152"/>
  <c r="AG32" i="152"/>
  <c r="X32" i="152" s="1"/>
  <c r="AE32" i="152"/>
  <c r="AV31" i="152"/>
  <c r="AU31" i="152"/>
  <c r="AT31" i="152"/>
  <c r="AS31" i="152"/>
  <c r="AR31" i="152"/>
  <c r="AQ31" i="152"/>
  <c r="AP31" i="152"/>
  <c r="AO31" i="152"/>
  <c r="AN31" i="152"/>
  <c r="AM31" i="152"/>
  <c r="AL31" i="152"/>
  <c r="AK31" i="152"/>
  <c r="AJ31" i="152"/>
  <c r="AI31" i="152"/>
  <c r="AH31" i="152"/>
  <c r="AG31" i="152"/>
  <c r="AE31" i="152"/>
  <c r="AV30" i="152"/>
  <c r="AU30" i="152"/>
  <c r="AT30" i="152"/>
  <c r="AS30" i="152"/>
  <c r="AR30" i="152"/>
  <c r="AQ30" i="152"/>
  <c r="AP30" i="152"/>
  <c r="AO30" i="152"/>
  <c r="AN30" i="152"/>
  <c r="AM30" i="152"/>
  <c r="AL30" i="152"/>
  <c r="AK30" i="152"/>
  <c r="AJ30" i="152"/>
  <c r="AI30" i="152"/>
  <c r="AH30" i="152"/>
  <c r="AG30" i="152"/>
  <c r="AE30" i="152"/>
  <c r="AV29" i="152"/>
  <c r="AU29" i="152"/>
  <c r="AT29" i="152"/>
  <c r="AS29" i="152"/>
  <c r="AR29" i="152"/>
  <c r="AQ29" i="152"/>
  <c r="AP29" i="152"/>
  <c r="AO29" i="152"/>
  <c r="AN29" i="152"/>
  <c r="AM29" i="152"/>
  <c r="AL29" i="152"/>
  <c r="AK29" i="152"/>
  <c r="AJ29" i="152"/>
  <c r="AI29" i="152"/>
  <c r="AH29" i="152"/>
  <c r="AG29" i="152"/>
  <c r="AE29" i="152"/>
  <c r="AV28" i="152"/>
  <c r="AU28" i="152"/>
  <c r="AT28" i="152"/>
  <c r="AS28" i="152"/>
  <c r="AR28" i="152"/>
  <c r="AQ28" i="152"/>
  <c r="AP28" i="152"/>
  <c r="AO28" i="152"/>
  <c r="AN28" i="152"/>
  <c r="AM28" i="152"/>
  <c r="AL28" i="152"/>
  <c r="AK28" i="152"/>
  <c r="AJ28" i="152"/>
  <c r="AI28" i="152"/>
  <c r="AH28" i="152"/>
  <c r="AG28" i="152"/>
  <c r="AE28" i="152"/>
  <c r="AV27" i="152"/>
  <c r="AU27" i="152"/>
  <c r="AT27" i="152"/>
  <c r="AS27" i="152"/>
  <c r="AR27" i="152"/>
  <c r="AQ27" i="152"/>
  <c r="AP27" i="152"/>
  <c r="AO27" i="152"/>
  <c r="AN27" i="152"/>
  <c r="AM27" i="152"/>
  <c r="AL27" i="152"/>
  <c r="AK27" i="152"/>
  <c r="AJ27" i="152"/>
  <c r="AI27" i="152"/>
  <c r="AH27" i="152"/>
  <c r="AG27" i="152"/>
  <c r="AE27" i="152"/>
  <c r="AV26" i="152"/>
  <c r="AU26" i="152"/>
  <c r="AT26" i="152"/>
  <c r="AS26" i="152"/>
  <c r="AR26" i="152"/>
  <c r="AQ26" i="152"/>
  <c r="AP26" i="152"/>
  <c r="AO26" i="152"/>
  <c r="AN26" i="152"/>
  <c r="AM26" i="152"/>
  <c r="AL26" i="152"/>
  <c r="AK26" i="152"/>
  <c r="AJ26" i="152"/>
  <c r="AI26" i="152"/>
  <c r="AH26" i="152"/>
  <c r="AG26" i="152"/>
  <c r="AE26" i="152"/>
  <c r="AV25" i="152"/>
  <c r="AU25" i="152"/>
  <c r="AT25" i="152"/>
  <c r="AS25" i="152"/>
  <c r="AR25" i="152"/>
  <c r="AQ25" i="152"/>
  <c r="AP25" i="152"/>
  <c r="AO25" i="152"/>
  <c r="AN25" i="152"/>
  <c r="AM25" i="152"/>
  <c r="AL25" i="152"/>
  <c r="AK25" i="152"/>
  <c r="AJ25" i="152"/>
  <c r="AI25" i="152"/>
  <c r="AH25" i="152"/>
  <c r="AG25" i="152"/>
  <c r="Y25" i="152" s="1"/>
  <c r="AE25" i="152"/>
  <c r="AV24" i="152"/>
  <c r="AU24" i="152"/>
  <c r="AT24" i="152"/>
  <c r="AS24" i="152"/>
  <c r="AR24" i="152"/>
  <c r="AQ24" i="152"/>
  <c r="AP24" i="152"/>
  <c r="AO24" i="152"/>
  <c r="AN24" i="152"/>
  <c r="AM24" i="152"/>
  <c r="AL24" i="152"/>
  <c r="AK24" i="152"/>
  <c r="AJ24" i="152"/>
  <c r="AI24" i="152"/>
  <c r="AH24" i="152"/>
  <c r="AB24" i="152" s="1"/>
  <c r="AG24" i="152"/>
  <c r="AE24" i="152"/>
  <c r="AV23" i="152"/>
  <c r="AU23" i="152"/>
  <c r="AT23" i="152"/>
  <c r="AS23" i="152"/>
  <c r="AR23" i="152"/>
  <c r="AQ23" i="152"/>
  <c r="AP23" i="152"/>
  <c r="AO23" i="152"/>
  <c r="AN23" i="152"/>
  <c r="AM23" i="152"/>
  <c r="AL23" i="152"/>
  <c r="AK23" i="152"/>
  <c r="AJ23" i="152"/>
  <c r="AI23" i="152"/>
  <c r="AH23" i="152"/>
  <c r="AG23" i="152"/>
  <c r="AE23" i="152"/>
  <c r="AV22" i="152"/>
  <c r="AU22" i="152"/>
  <c r="AT22" i="152"/>
  <c r="AS22" i="152"/>
  <c r="AR22" i="152"/>
  <c r="AQ22" i="152"/>
  <c r="AP22" i="152"/>
  <c r="AO22" i="152"/>
  <c r="AN22" i="152"/>
  <c r="AM22" i="152"/>
  <c r="AL22" i="152"/>
  <c r="AK22" i="152"/>
  <c r="AJ22" i="152"/>
  <c r="AI22" i="152"/>
  <c r="AH22" i="152"/>
  <c r="AG22" i="152"/>
  <c r="AE22" i="152"/>
  <c r="AV21" i="152"/>
  <c r="AU21" i="152"/>
  <c r="AT21" i="152"/>
  <c r="AS21" i="152"/>
  <c r="AR21" i="152"/>
  <c r="AQ21" i="152"/>
  <c r="AP21" i="152"/>
  <c r="AO21" i="152"/>
  <c r="AN21" i="152"/>
  <c r="AM21" i="152"/>
  <c r="AL21" i="152"/>
  <c r="AK21" i="152"/>
  <c r="AJ21" i="152"/>
  <c r="AI21" i="152"/>
  <c r="AH21" i="152"/>
  <c r="AG21" i="152"/>
  <c r="AE21" i="152"/>
  <c r="AV20" i="152"/>
  <c r="AU20" i="152"/>
  <c r="AT20" i="152"/>
  <c r="AS20" i="152"/>
  <c r="AR20" i="152"/>
  <c r="AQ20" i="152"/>
  <c r="AP20" i="152"/>
  <c r="AO20" i="152"/>
  <c r="AN20" i="152"/>
  <c r="AM20" i="152"/>
  <c r="AL20" i="152"/>
  <c r="AK20" i="152"/>
  <c r="AJ20" i="152"/>
  <c r="AI20" i="152"/>
  <c r="AH20" i="152"/>
  <c r="AG20" i="152"/>
  <c r="AE20" i="152"/>
  <c r="AV19" i="152"/>
  <c r="AU19" i="152"/>
  <c r="AT19" i="152"/>
  <c r="AS19" i="152"/>
  <c r="AR19" i="152"/>
  <c r="AQ19" i="152"/>
  <c r="AP19" i="152"/>
  <c r="AO19" i="152"/>
  <c r="AN19" i="152"/>
  <c r="AM19" i="152"/>
  <c r="AL19" i="152"/>
  <c r="AK19" i="152"/>
  <c r="AJ19" i="152"/>
  <c r="AI19" i="152"/>
  <c r="AH19" i="152"/>
  <c r="AG19" i="152"/>
  <c r="AE19" i="152"/>
  <c r="AV18" i="152"/>
  <c r="AU18" i="152"/>
  <c r="AT18" i="152"/>
  <c r="AS18" i="152"/>
  <c r="AR18" i="152"/>
  <c r="AQ18" i="152"/>
  <c r="AP18" i="152"/>
  <c r="AO18" i="152"/>
  <c r="AN18" i="152"/>
  <c r="AM18" i="152"/>
  <c r="AL18" i="152"/>
  <c r="AK18" i="152"/>
  <c r="AJ18" i="152"/>
  <c r="AI18" i="152"/>
  <c r="AH18" i="152"/>
  <c r="AG18" i="152"/>
  <c r="AE18" i="152"/>
  <c r="AV17" i="152"/>
  <c r="AU17" i="152"/>
  <c r="AT17" i="152"/>
  <c r="AS17" i="152"/>
  <c r="AR17" i="152"/>
  <c r="AQ17" i="152"/>
  <c r="AP17" i="152"/>
  <c r="AO17" i="152"/>
  <c r="AN17" i="152"/>
  <c r="AM17" i="152"/>
  <c r="AL17" i="152"/>
  <c r="AK17" i="152"/>
  <c r="AJ17" i="152"/>
  <c r="AI17" i="152"/>
  <c r="AH17" i="152"/>
  <c r="AG17" i="152"/>
  <c r="AE17" i="152"/>
  <c r="AV16" i="152"/>
  <c r="AU16" i="152"/>
  <c r="AT16" i="152"/>
  <c r="AS16" i="152"/>
  <c r="AR16" i="152"/>
  <c r="AQ16" i="152"/>
  <c r="AP16" i="152"/>
  <c r="AO16" i="152"/>
  <c r="AN16" i="152"/>
  <c r="AM16" i="152"/>
  <c r="AL16" i="152"/>
  <c r="AK16" i="152"/>
  <c r="AJ16" i="152"/>
  <c r="AI16" i="152"/>
  <c r="AH16" i="152"/>
  <c r="AG16" i="152"/>
  <c r="AE16" i="152"/>
  <c r="AV15" i="152"/>
  <c r="AU15" i="152"/>
  <c r="AT15" i="152"/>
  <c r="AS15" i="152"/>
  <c r="AR15" i="152"/>
  <c r="AQ15" i="152"/>
  <c r="AP15" i="152"/>
  <c r="AO15" i="152"/>
  <c r="AN15" i="152"/>
  <c r="AM15" i="152"/>
  <c r="AL15" i="152"/>
  <c r="AK15" i="152"/>
  <c r="AJ15" i="152"/>
  <c r="AI15" i="152"/>
  <c r="AH15" i="152"/>
  <c r="AG15" i="152"/>
  <c r="AE15" i="152"/>
  <c r="AV14" i="152"/>
  <c r="AU14" i="152"/>
  <c r="AT14" i="152"/>
  <c r="AS14" i="152"/>
  <c r="AR14" i="152"/>
  <c r="AQ14" i="152"/>
  <c r="AP14" i="152"/>
  <c r="AO14" i="152"/>
  <c r="AN14" i="152"/>
  <c r="AM14" i="152"/>
  <c r="AL14" i="152"/>
  <c r="AK14" i="152"/>
  <c r="AJ14" i="152"/>
  <c r="AI14" i="152"/>
  <c r="AH14" i="152"/>
  <c r="AG14" i="152"/>
  <c r="AE14" i="152"/>
  <c r="AV13" i="152"/>
  <c r="AU13" i="152"/>
  <c r="AT13" i="152"/>
  <c r="AS13" i="152"/>
  <c r="AR13" i="152"/>
  <c r="AQ13" i="152"/>
  <c r="AP13" i="152"/>
  <c r="AO13" i="152"/>
  <c r="AN13" i="152"/>
  <c r="AM13" i="152"/>
  <c r="AL13" i="152"/>
  <c r="AK13" i="152"/>
  <c r="AJ13" i="152"/>
  <c r="AI13" i="152"/>
  <c r="AH13" i="152"/>
  <c r="AG13" i="152"/>
  <c r="AE13" i="152"/>
  <c r="AV12" i="152"/>
  <c r="AU12" i="152"/>
  <c r="AT12" i="152"/>
  <c r="AS12" i="152"/>
  <c r="AR12" i="152"/>
  <c r="AQ12" i="152"/>
  <c r="AP12" i="152"/>
  <c r="AO12" i="152"/>
  <c r="AN12" i="152"/>
  <c r="AM12" i="152"/>
  <c r="AL12" i="152"/>
  <c r="AK12" i="152"/>
  <c r="AJ12" i="152"/>
  <c r="AI12" i="152"/>
  <c r="AH12" i="152"/>
  <c r="AG12" i="152"/>
  <c r="AE12" i="152"/>
  <c r="AV11" i="152"/>
  <c r="AU11" i="152"/>
  <c r="AT11" i="152"/>
  <c r="AS11" i="152"/>
  <c r="AR11" i="152"/>
  <c r="AQ11" i="152"/>
  <c r="AP11" i="152"/>
  <c r="AO11" i="152"/>
  <c r="AN11" i="152"/>
  <c r="AM11" i="152"/>
  <c r="AL11" i="152"/>
  <c r="AK11" i="152"/>
  <c r="AJ11" i="152"/>
  <c r="AI11" i="152"/>
  <c r="AH11" i="152"/>
  <c r="AG11" i="152"/>
  <c r="AE11" i="152"/>
  <c r="AV10" i="152"/>
  <c r="AU10" i="152"/>
  <c r="AT10" i="152"/>
  <c r="AS10" i="152"/>
  <c r="AR10" i="152"/>
  <c r="AQ10" i="152"/>
  <c r="AP10" i="152"/>
  <c r="AO10" i="152"/>
  <c r="AN10" i="152"/>
  <c r="AM10" i="152"/>
  <c r="AL10" i="152"/>
  <c r="AK10" i="152"/>
  <c r="AJ10" i="152"/>
  <c r="AI10" i="152"/>
  <c r="AH10" i="152"/>
  <c r="AG10" i="152"/>
  <c r="AE10" i="152"/>
  <c r="AV9" i="152"/>
  <c r="AU9" i="152"/>
  <c r="AT9" i="152"/>
  <c r="AS9" i="152"/>
  <c r="AR9" i="152"/>
  <c r="AQ9" i="152"/>
  <c r="AP9" i="152"/>
  <c r="AO9" i="152"/>
  <c r="AN9" i="152"/>
  <c r="AM9" i="152"/>
  <c r="AL9" i="152"/>
  <c r="AK9" i="152"/>
  <c r="AJ9" i="152"/>
  <c r="AI9" i="152"/>
  <c r="AH9" i="152"/>
  <c r="AG9" i="152"/>
  <c r="AE9" i="152"/>
  <c r="AV8" i="152"/>
  <c r="AU8" i="152"/>
  <c r="AT8" i="152"/>
  <c r="AS8" i="152"/>
  <c r="AR8" i="152"/>
  <c r="AQ8" i="152"/>
  <c r="AP8" i="152"/>
  <c r="AO8" i="152"/>
  <c r="AN8" i="152"/>
  <c r="AM8" i="152"/>
  <c r="AL8" i="152"/>
  <c r="AK8" i="152"/>
  <c r="AJ8" i="152"/>
  <c r="AI8" i="152"/>
  <c r="AH8" i="152"/>
  <c r="AG8" i="152"/>
  <c r="AE8" i="152"/>
  <c r="AV7" i="152"/>
  <c r="AU7" i="152"/>
  <c r="AT7" i="152"/>
  <c r="AS7" i="152"/>
  <c r="AR7" i="152"/>
  <c r="AQ7" i="152"/>
  <c r="AP7" i="152"/>
  <c r="AO7" i="152"/>
  <c r="AN7" i="152"/>
  <c r="AM7" i="152"/>
  <c r="AL7" i="152"/>
  <c r="AK7" i="152"/>
  <c r="AJ7" i="152"/>
  <c r="AI7" i="152"/>
  <c r="AH7" i="152"/>
  <c r="AG7" i="152"/>
  <c r="AE7" i="152"/>
  <c r="AV6" i="152"/>
  <c r="AU6" i="152"/>
  <c r="AT6" i="152"/>
  <c r="AS6" i="152"/>
  <c r="AR6" i="152"/>
  <c r="AQ6" i="152"/>
  <c r="AP6" i="152"/>
  <c r="AO6" i="152"/>
  <c r="AN6" i="152"/>
  <c r="AM6" i="152"/>
  <c r="AL6" i="152"/>
  <c r="AK6" i="152"/>
  <c r="AJ6" i="152"/>
  <c r="AI6" i="152"/>
  <c r="AH6" i="152"/>
  <c r="AG6" i="152"/>
  <c r="AE6" i="152"/>
  <c r="D1" i="152"/>
  <c r="W17" i="153" l="1"/>
  <c r="Y19" i="154"/>
  <c r="AJ40" i="155"/>
  <c r="W11" i="152"/>
  <c r="AW19" i="153"/>
  <c r="AB14" i="153"/>
  <c r="W11" i="153"/>
  <c r="AJ40" i="153"/>
  <c r="AB7" i="154"/>
  <c r="Z20" i="155"/>
  <c r="W13" i="154"/>
  <c r="X8" i="154"/>
  <c r="W21" i="154"/>
  <c r="X18" i="154"/>
  <c r="W15" i="153"/>
  <c r="Y17" i="154"/>
  <c r="AB9" i="154"/>
  <c r="X20" i="155"/>
  <c r="AB16" i="155"/>
  <c r="Y11" i="155"/>
  <c r="X9" i="155"/>
  <c r="AA8" i="155"/>
  <c r="X20" i="152"/>
  <c r="AB22" i="155"/>
  <c r="AA19" i="155"/>
  <c r="AA17" i="155"/>
  <c r="AA15" i="155"/>
  <c r="AA13" i="155"/>
  <c r="X11" i="155"/>
  <c r="Z10" i="155"/>
  <c r="Y7" i="155"/>
  <c r="Y23" i="155"/>
  <c r="Y15" i="155"/>
  <c r="Y8" i="155"/>
  <c r="W8" i="155"/>
  <c r="AB10" i="155"/>
  <c r="W21" i="155"/>
  <c r="X10" i="155"/>
  <c r="AA21" i="154"/>
  <c r="Y21" i="154"/>
  <c r="W17" i="154"/>
  <c r="AA17" i="154"/>
  <c r="AW17" i="154"/>
  <c r="Y15" i="154"/>
  <c r="AA15" i="154"/>
  <c r="AW15" i="154"/>
  <c r="Y13" i="154"/>
  <c r="AA13" i="154"/>
  <c r="AW13" i="154"/>
  <c r="Y10" i="154"/>
  <c r="Y9" i="154"/>
  <c r="AB12" i="153"/>
  <c r="W13" i="152"/>
  <c r="Z20" i="153"/>
  <c r="AB10" i="153"/>
  <c r="Y19" i="153"/>
  <c r="AB18" i="153"/>
  <c r="Z16" i="153"/>
  <c r="Z14" i="153"/>
  <c r="Z12" i="153"/>
  <c r="X12" i="153"/>
  <c r="Z10" i="153"/>
  <c r="X10" i="153"/>
  <c r="AA8" i="153"/>
  <c r="W7" i="153"/>
  <c r="W17" i="152"/>
  <c r="AA17" i="152"/>
  <c r="AB10" i="152"/>
  <c r="AA17" i="153"/>
  <c r="AB16" i="153"/>
  <c r="X16" i="153"/>
  <c r="AA15" i="153"/>
  <c r="X14" i="153"/>
  <c r="AA11" i="153"/>
  <c r="AW9" i="153"/>
  <c r="AB9" i="153"/>
  <c r="Z7" i="153"/>
  <c r="Y7" i="153"/>
  <c r="AB7" i="153"/>
  <c r="AB6" i="153"/>
  <c r="AW21" i="155"/>
  <c r="AA21" i="155"/>
  <c r="Y21" i="155"/>
  <c r="Z21" i="155"/>
  <c r="Y19" i="155"/>
  <c r="AB18" i="155"/>
  <c r="Y17" i="155"/>
  <c r="AB14" i="155"/>
  <c r="Y13" i="155"/>
  <c r="AA11" i="155"/>
  <c r="AA9" i="155"/>
  <c r="AB8" i="155"/>
  <c r="Z8" i="155"/>
  <c r="AW8" i="155"/>
  <c r="AB7" i="155"/>
  <c r="AA6" i="155"/>
  <c r="AB22" i="154"/>
  <c r="Z21" i="154"/>
  <c r="Z20" i="154"/>
  <c r="AB18" i="154"/>
  <c r="AB16" i="154"/>
  <c r="AB14" i="154"/>
  <c r="AB12" i="154"/>
  <c r="AW9" i="154"/>
  <c r="AA8" i="154"/>
  <c r="Z7" i="154"/>
  <c r="Y7" i="154"/>
  <c r="W15" i="152"/>
  <c r="X12" i="152"/>
  <c r="AA9" i="152"/>
  <c r="AB7" i="152"/>
  <c r="B20" i="37"/>
  <c r="Y28" i="155"/>
  <c r="Z29" i="155"/>
  <c r="AB35" i="155"/>
  <c r="Y25" i="155"/>
  <c r="AA29" i="155"/>
  <c r="Y33" i="155"/>
  <c r="Y35" i="155"/>
  <c r="Y36" i="155"/>
  <c r="X37" i="155"/>
  <c r="AB26" i="155"/>
  <c r="W29" i="155"/>
  <c r="AB34" i="155"/>
  <c r="AO41" i="155"/>
  <c r="AW25" i="155"/>
  <c r="X26" i="155"/>
  <c r="Z28" i="155"/>
  <c r="Y29" i="155"/>
  <c r="AW33" i="155"/>
  <c r="X34" i="155"/>
  <c r="AA35" i="155"/>
  <c r="AB37" i="154"/>
  <c r="Z32" i="154"/>
  <c r="Z24" i="154"/>
  <c r="AW31" i="154"/>
  <c r="AB34" i="154"/>
  <c r="AB35" i="154"/>
  <c r="AW33" i="154"/>
  <c r="AW25" i="154"/>
  <c r="Y29" i="154"/>
  <c r="AW23" i="154"/>
  <c r="AB26" i="154"/>
  <c r="Y28" i="154"/>
  <c r="Z29" i="154"/>
  <c r="Y33" i="154"/>
  <c r="Y36" i="154"/>
  <c r="AO41" i="153"/>
  <c r="Y21" i="153"/>
  <c r="AW29" i="153"/>
  <c r="Y31" i="153"/>
  <c r="Y36" i="153"/>
  <c r="X37" i="153"/>
  <c r="W25" i="153"/>
  <c r="AT42" i="153"/>
  <c r="AW21" i="153"/>
  <c r="X22" i="153"/>
  <c r="Z24" i="153"/>
  <c r="Y25" i="153"/>
  <c r="Z28" i="153"/>
  <c r="Y32" i="153"/>
  <c r="W33" i="153"/>
  <c r="Z33" i="153"/>
  <c r="Y35" i="153"/>
  <c r="AW27" i="153"/>
  <c r="AB30" i="153"/>
  <c r="AA33" i="153"/>
  <c r="X37" i="152"/>
  <c r="Y21" i="152"/>
  <c r="Z31" i="152"/>
  <c r="Y23" i="152"/>
  <c r="Y30" i="152"/>
  <c r="W31" i="152"/>
  <c r="Y33" i="152"/>
  <c r="Y29" i="152"/>
  <c r="AB32" i="152"/>
  <c r="Y35" i="152"/>
  <c r="Z22" i="152"/>
  <c r="AB28" i="152"/>
  <c r="Y20" i="155"/>
  <c r="AB20" i="155"/>
  <c r="Y20" i="154"/>
  <c r="AW19" i="152"/>
  <c r="AA13" i="153"/>
  <c r="AB16" i="152"/>
  <c r="Z14" i="152"/>
  <c r="AB14" i="152"/>
  <c r="AA11" i="152"/>
  <c r="Z10" i="152"/>
  <c r="AO41" i="154"/>
  <c r="AB6" i="154"/>
  <c r="Z6" i="154"/>
  <c r="AP45" i="155"/>
  <c r="AP39" i="155"/>
  <c r="AP44" i="155"/>
  <c r="AP43" i="155"/>
  <c r="AP40" i="155"/>
  <c r="AP41" i="155"/>
  <c r="AP42" i="155"/>
  <c r="AP38" i="155"/>
  <c r="Z7" i="155"/>
  <c r="AB9" i="155"/>
  <c r="Y12" i="155"/>
  <c r="AA12" i="155"/>
  <c r="W12" i="155"/>
  <c r="Z14" i="155"/>
  <c r="Z16" i="155"/>
  <c r="Z18" i="155"/>
  <c r="AW18" i="155"/>
  <c r="Z6" i="155"/>
  <c r="AI44" i="155"/>
  <c r="AI43" i="155"/>
  <c r="AI40" i="155"/>
  <c r="AI41" i="155"/>
  <c r="AI42" i="155"/>
  <c r="AI38" i="155"/>
  <c r="AI39" i="155"/>
  <c r="AM44" i="155"/>
  <c r="AM43" i="155"/>
  <c r="AM40" i="155"/>
  <c r="AM41" i="155"/>
  <c r="AM42" i="155"/>
  <c r="AM38" i="155"/>
  <c r="AM39" i="155"/>
  <c r="AM45" i="155"/>
  <c r="AQ44" i="155"/>
  <c r="AQ43" i="155"/>
  <c r="AQ40" i="155"/>
  <c r="AQ41" i="155"/>
  <c r="AQ42" i="155"/>
  <c r="AQ38" i="155"/>
  <c r="AQ45" i="155"/>
  <c r="AU44" i="155"/>
  <c r="AU43" i="155"/>
  <c r="AU40" i="155"/>
  <c r="AU41" i="155"/>
  <c r="AU42" i="155"/>
  <c r="AU38" i="155"/>
  <c r="AU45" i="155"/>
  <c r="AU39" i="155"/>
  <c r="W7" i="155"/>
  <c r="AA7" i="155"/>
  <c r="X8" i="155"/>
  <c r="Y9" i="155"/>
  <c r="AA10" i="155"/>
  <c r="Y10" i="155"/>
  <c r="AW10" i="155"/>
  <c r="Z11" i="155"/>
  <c r="AW11" i="155"/>
  <c r="AB12" i="155"/>
  <c r="W13" i="155"/>
  <c r="W15" i="155"/>
  <c r="W17" i="155"/>
  <c r="W19" i="155"/>
  <c r="AA22" i="155"/>
  <c r="W22" i="155"/>
  <c r="Z22" i="155"/>
  <c r="Y22" i="155"/>
  <c r="AW22" i="155"/>
  <c r="AW23" i="155"/>
  <c r="Y24" i="155"/>
  <c r="W25" i="155"/>
  <c r="Z25" i="155"/>
  <c r="AB28" i="155"/>
  <c r="X28" i="155"/>
  <c r="AA30" i="155"/>
  <c r="W30" i="155"/>
  <c r="Z30" i="155"/>
  <c r="Y30" i="155"/>
  <c r="AC30" i="155" s="1"/>
  <c r="V30" i="155" s="1"/>
  <c r="AW30" i="155"/>
  <c r="AW31" i="155"/>
  <c r="Y32" i="155"/>
  <c r="W33" i="155"/>
  <c r="Z33" i="155"/>
  <c r="AH45" i="155"/>
  <c r="AH39" i="155"/>
  <c r="AH44" i="155"/>
  <c r="AH43" i="155"/>
  <c r="AH40" i="155"/>
  <c r="AH41" i="155"/>
  <c r="AH42" i="155"/>
  <c r="AH38" i="155"/>
  <c r="AT45" i="155"/>
  <c r="AT39" i="155"/>
  <c r="AT44" i="155"/>
  <c r="AT43" i="155"/>
  <c r="AT40" i="155"/>
  <c r="AT41" i="155"/>
  <c r="Z12" i="155"/>
  <c r="AA14" i="155"/>
  <c r="W14" i="155"/>
  <c r="Y14" i="155"/>
  <c r="Y16" i="155"/>
  <c r="AA16" i="155"/>
  <c r="W16" i="155"/>
  <c r="AJ43" i="155"/>
  <c r="W6" i="155"/>
  <c r="AE44" i="155"/>
  <c r="AE43" i="155"/>
  <c r="AE40" i="155"/>
  <c r="AE41" i="155"/>
  <c r="AE42" i="155"/>
  <c r="AE45" i="155"/>
  <c r="AJ41" i="155"/>
  <c r="AJ42" i="155"/>
  <c r="AJ38" i="155"/>
  <c r="AJ45" i="155"/>
  <c r="AJ39" i="155"/>
  <c r="AJ44" i="155"/>
  <c r="AN41" i="155"/>
  <c r="AN42" i="155"/>
  <c r="AN38" i="155"/>
  <c r="AN45" i="155"/>
  <c r="AN39" i="155"/>
  <c r="AN44" i="155"/>
  <c r="AN43" i="155"/>
  <c r="AN40" i="155"/>
  <c r="AR41" i="155"/>
  <c r="AR42" i="155"/>
  <c r="AR38" i="155"/>
  <c r="AR45" i="155"/>
  <c r="AR39" i="155"/>
  <c r="AR44" i="155"/>
  <c r="AR43" i="155"/>
  <c r="AR40" i="155"/>
  <c r="AV41" i="155"/>
  <c r="AV42" i="155"/>
  <c r="AV38" i="155"/>
  <c r="AV45" i="155"/>
  <c r="AV39" i="155"/>
  <c r="AV43" i="155"/>
  <c r="AV40" i="155"/>
  <c r="X7" i="155"/>
  <c r="Z9" i="155"/>
  <c r="W10" i="155"/>
  <c r="W11" i="155"/>
  <c r="AB11" i="155"/>
  <c r="AW13" i="155"/>
  <c r="AW15" i="155"/>
  <c r="AW17" i="155"/>
  <c r="AW19" i="155"/>
  <c r="AB23" i="155"/>
  <c r="X23" i="155"/>
  <c r="AA23" i="155"/>
  <c r="W23" i="155"/>
  <c r="AA25" i="155"/>
  <c r="AB31" i="155"/>
  <c r="X31" i="155"/>
  <c r="AA31" i="155"/>
  <c r="W31" i="155"/>
  <c r="AA33" i="155"/>
  <c r="AT38" i="155"/>
  <c r="AT42" i="155"/>
  <c r="Y6" i="155"/>
  <c r="AL45" i="155"/>
  <c r="AL39" i="155"/>
  <c r="AL44" i="155"/>
  <c r="AL43" i="155"/>
  <c r="AL40" i="155"/>
  <c r="AL41" i="155"/>
  <c r="AL42" i="155"/>
  <c r="AL38" i="155"/>
  <c r="AW9" i="155"/>
  <c r="AW12" i="155"/>
  <c r="AW14" i="155"/>
  <c r="AW16" i="155"/>
  <c r="AA18" i="155"/>
  <c r="W18" i="155"/>
  <c r="Y18" i="155"/>
  <c r="AB27" i="155"/>
  <c r="X27" i="155"/>
  <c r="AA27" i="155"/>
  <c r="W27" i="155"/>
  <c r="X6" i="155"/>
  <c r="AB6" i="155"/>
  <c r="AG42" i="155"/>
  <c r="AG38" i="155"/>
  <c r="AG45" i="155"/>
  <c r="AG39" i="155"/>
  <c r="AG44" i="155"/>
  <c r="AG43" i="155"/>
  <c r="AG40" i="155"/>
  <c r="AG41" i="155"/>
  <c r="AK42" i="155"/>
  <c r="AK38" i="155"/>
  <c r="AK45" i="155"/>
  <c r="AK39" i="155"/>
  <c r="AK44" i="155"/>
  <c r="AK43" i="155"/>
  <c r="AK40" i="155"/>
  <c r="AK41" i="155"/>
  <c r="AO42" i="155"/>
  <c r="AO38" i="155"/>
  <c r="AO45" i="155"/>
  <c r="AO39" i="155"/>
  <c r="AO44" i="155"/>
  <c r="AO43" i="155"/>
  <c r="AO40" i="155"/>
  <c r="AS42" i="155"/>
  <c r="AS38" i="155"/>
  <c r="AS45" i="155"/>
  <c r="AS39" i="155"/>
  <c r="AS44" i="155"/>
  <c r="AS43" i="155"/>
  <c r="AS40" i="155"/>
  <c r="AS41" i="155"/>
  <c r="AW6" i="155"/>
  <c r="W9" i="155"/>
  <c r="X12" i="155"/>
  <c r="Z13" i="155"/>
  <c r="AB13" i="155"/>
  <c r="X13" i="155"/>
  <c r="X14" i="155"/>
  <c r="AB15" i="155"/>
  <c r="X15" i="155"/>
  <c r="X16" i="155"/>
  <c r="Z17" i="155"/>
  <c r="AB17" i="155"/>
  <c r="X17" i="155"/>
  <c r="X18" i="155"/>
  <c r="AB19" i="155"/>
  <c r="X19" i="155"/>
  <c r="AB24" i="155"/>
  <c r="X24" i="155"/>
  <c r="AA26" i="155"/>
  <c r="W26" i="155"/>
  <c r="Z26" i="155"/>
  <c r="Y26" i="155"/>
  <c r="AD26" i="155" s="1"/>
  <c r="AW26" i="155"/>
  <c r="AW27" i="155"/>
  <c r="AB32" i="155"/>
  <c r="X32" i="155"/>
  <c r="AA34" i="155"/>
  <c r="W34" i="155"/>
  <c r="Z34" i="155"/>
  <c r="Y34" i="155"/>
  <c r="AD34" i="155" s="1"/>
  <c r="AW34" i="155"/>
  <c r="AA36" i="155"/>
  <c r="W36" i="155"/>
  <c r="Z36" i="155"/>
  <c r="X36" i="155"/>
  <c r="AB36" i="155"/>
  <c r="AW36" i="155"/>
  <c r="AQ39" i="155"/>
  <c r="AI45" i="155"/>
  <c r="Z15" i="155"/>
  <c r="Z19" i="155"/>
  <c r="W20" i="155"/>
  <c r="AA20" i="155"/>
  <c r="X21" i="155"/>
  <c r="AB21" i="155"/>
  <c r="Z23" i="155"/>
  <c r="W24" i="155"/>
  <c r="AA24" i="155"/>
  <c r="X25" i="155"/>
  <c r="AB25" i="155"/>
  <c r="Z27" i="155"/>
  <c r="W28" i="155"/>
  <c r="AA28" i="155"/>
  <c r="X29" i="155"/>
  <c r="AB29" i="155"/>
  <c r="Z31" i="155"/>
  <c r="W32" i="155"/>
  <c r="AA32" i="155"/>
  <c r="X33" i="155"/>
  <c r="AB33" i="155"/>
  <c r="Z35" i="155"/>
  <c r="AA37" i="155"/>
  <c r="AD37" i="155" s="1"/>
  <c r="W37" i="155"/>
  <c r="Z37" i="155"/>
  <c r="Y37" i="155"/>
  <c r="AW37" i="155"/>
  <c r="AW20" i="155"/>
  <c r="AW24" i="155"/>
  <c r="AW28" i="155"/>
  <c r="AW32" i="155"/>
  <c r="AW35" i="155"/>
  <c r="X35" i="155"/>
  <c r="AM44" i="154"/>
  <c r="AM43" i="154"/>
  <c r="AM40" i="154"/>
  <c r="AM41" i="154"/>
  <c r="AM42" i="154"/>
  <c r="AM38" i="154"/>
  <c r="AM39" i="154"/>
  <c r="AM45" i="154"/>
  <c r="AU44" i="154"/>
  <c r="AU43" i="154"/>
  <c r="AU40" i="154"/>
  <c r="AU41" i="154"/>
  <c r="AU42" i="154"/>
  <c r="AU38" i="154"/>
  <c r="AU45" i="154"/>
  <c r="AU39" i="154"/>
  <c r="AB8" i="154"/>
  <c r="AW8" i="154"/>
  <c r="AW11" i="154"/>
  <c r="Z11" i="154"/>
  <c r="W6" i="154"/>
  <c r="AA6" i="154"/>
  <c r="AE44" i="154"/>
  <c r="AE43" i="154"/>
  <c r="AE40" i="154"/>
  <c r="AE41" i="154"/>
  <c r="AE42" i="154"/>
  <c r="AE45" i="154"/>
  <c r="AJ41" i="154"/>
  <c r="AJ42" i="154"/>
  <c r="AJ38" i="154"/>
  <c r="AJ45" i="154"/>
  <c r="AJ39" i="154"/>
  <c r="AJ44" i="154"/>
  <c r="AN41" i="154"/>
  <c r="AN42" i="154"/>
  <c r="AN38" i="154"/>
  <c r="AN45" i="154"/>
  <c r="AN39" i="154"/>
  <c r="AN44" i="154"/>
  <c r="AN43" i="154"/>
  <c r="AN40" i="154"/>
  <c r="AR41" i="154"/>
  <c r="AR42" i="154"/>
  <c r="AR38" i="154"/>
  <c r="AR45" i="154"/>
  <c r="AR39" i="154"/>
  <c r="AR44" i="154"/>
  <c r="AR43" i="154"/>
  <c r="AR40" i="154"/>
  <c r="AV41" i="154"/>
  <c r="AV42" i="154"/>
  <c r="AV38" i="154"/>
  <c r="AV45" i="154"/>
  <c r="AV39" i="154"/>
  <c r="AV43" i="154"/>
  <c r="AV40" i="154"/>
  <c r="X7" i="154"/>
  <c r="AW7" i="154"/>
  <c r="Y8" i="154"/>
  <c r="Z9" i="154"/>
  <c r="W10" i="154"/>
  <c r="AB10" i="154"/>
  <c r="W11" i="154"/>
  <c r="AB11" i="154"/>
  <c r="X12" i="154"/>
  <c r="Z13" i="154"/>
  <c r="AB13" i="154"/>
  <c r="X13" i="154"/>
  <c r="X14" i="154"/>
  <c r="AB15" i="154"/>
  <c r="X15" i="154"/>
  <c r="X16" i="154"/>
  <c r="Z17" i="154"/>
  <c r="AB17" i="154"/>
  <c r="X17" i="154"/>
  <c r="AB20" i="154"/>
  <c r="X20" i="154"/>
  <c r="AA22" i="154"/>
  <c r="W22" i="154"/>
  <c r="Z22" i="154"/>
  <c r="Y22" i="154"/>
  <c r="AW22" i="154"/>
  <c r="Y24" i="154"/>
  <c r="W25" i="154"/>
  <c r="Z25" i="154"/>
  <c r="AB28" i="154"/>
  <c r="X28" i="154"/>
  <c r="AA30" i="154"/>
  <c r="W30" i="154"/>
  <c r="Z30" i="154"/>
  <c r="Y30" i="154"/>
  <c r="AW30" i="154"/>
  <c r="Y32" i="154"/>
  <c r="W33" i="154"/>
  <c r="Z33" i="154"/>
  <c r="AJ40" i="154"/>
  <c r="AV44" i="154"/>
  <c r="AQ44" i="154"/>
  <c r="AQ43" i="154"/>
  <c r="AQ40" i="154"/>
  <c r="AQ41" i="154"/>
  <c r="AQ42" i="154"/>
  <c r="AQ38" i="154"/>
  <c r="AQ45" i="154"/>
  <c r="AA10" i="154"/>
  <c r="AW10" i="154"/>
  <c r="AB19" i="154"/>
  <c r="X19" i="154"/>
  <c r="AA19" i="154"/>
  <c r="W19" i="154"/>
  <c r="AB27" i="154"/>
  <c r="X27" i="154"/>
  <c r="AA27" i="154"/>
  <c r="W27" i="154"/>
  <c r="AJ43" i="154"/>
  <c r="X6" i="154"/>
  <c r="AG42" i="154"/>
  <c r="AG38" i="154"/>
  <c r="AG45" i="154"/>
  <c r="AG39" i="154"/>
  <c r="AG44" i="154"/>
  <c r="AG43" i="154"/>
  <c r="AG40" i="154"/>
  <c r="AG41" i="154"/>
  <c r="AK42" i="154"/>
  <c r="AK38" i="154"/>
  <c r="AK45" i="154"/>
  <c r="AK39" i="154"/>
  <c r="AK44" i="154"/>
  <c r="AK43" i="154"/>
  <c r="AK40" i="154"/>
  <c r="AK41" i="154"/>
  <c r="AO42" i="154"/>
  <c r="AO38" i="154"/>
  <c r="AO45" i="154"/>
  <c r="AO39" i="154"/>
  <c r="AO44" i="154"/>
  <c r="AO43" i="154"/>
  <c r="AO40" i="154"/>
  <c r="AS42" i="154"/>
  <c r="AS38" i="154"/>
  <c r="AS45" i="154"/>
  <c r="AS39" i="154"/>
  <c r="AS44" i="154"/>
  <c r="AS43" i="154"/>
  <c r="AS40" i="154"/>
  <c r="AS41" i="154"/>
  <c r="AW6" i="154"/>
  <c r="Z8" i="154"/>
  <c r="W9" i="154"/>
  <c r="AA9" i="154"/>
  <c r="X10" i="154"/>
  <c r="X11" i="154"/>
  <c r="Z12" i="154"/>
  <c r="Y12" i="154"/>
  <c r="AA12" i="154"/>
  <c r="W12" i="154"/>
  <c r="AW12" i="154"/>
  <c r="Z14" i="154"/>
  <c r="AA14" i="154"/>
  <c r="W14" i="154"/>
  <c r="Y14" i="154"/>
  <c r="AW14" i="154"/>
  <c r="Z16" i="154"/>
  <c r="Y16" i="154"/>
  <c r="AA16" i="154"/>
  <c r="W16" i="154"/>
  <c r="AW16" i="154"/>
  <c r="AW21" i="154"/>
  <c r="X22" i="154"/>
  <c r="AB23" i="154"/>
  <c r="X23" i="154"/>
  <c r="AA23" i="154"/>
  <c r="W23" i="154"/>
  <c r="AA25" i="154"/>
  <c r="AW29" i="154"/>
  <c r="X30" i="154"/>
  <c r="AB31" i="154"/>
  <c r="X31" i="154"/>
  <c r="AA31" i="154"/>
  <c r="W31" i="154"/>
  <c r="AA33" i="154"/>
  <c r="AT38" i="154"/>
  <c r="AI44" i="154"/>
  <c r="AI43" i="154"/>
  <c r="AI40" i="154"/>
  <c r="AI41" i="154"/>
  <c r="AI42" i="154"/>
  <c r="AI38" i="154"/>
  <c r="AI39" i="154"/>
  <c r="AA11" i="154"/>
  <c r="Y6" i="154"/>
  <c r="AH45" i="154"/>
  <c r="AH39" i="154"/>
  <c r="AH44" i="154"/>
  <c r="AH43" i="154"/>
  <c r="AH40" i="154"/>
  <c r="AH41" i="154"/>
  <c r="AH42" i="154"/>
  <c r="AH38" i="154"/>
  <c r="AL45" i="154"/>
  <c r="AL39" i="154"/>
  <c r="AL44" i="154"/>
  <c r="AL43" i="154"/>
  <c r="AL40" i="154"/>
  <c r="AL41" i="154"/>
  <c r="AL42" i="154"/>
  <c r="AL38" i="154"/>
  <c r="AP45" i="154"/>
  <c r="AP39" i="154"/>
  <c r="AP44" i="154"/>
  <c r="AP43" i="154"/>
  <c r="AP40" i="154"/>
  <c r="AP41" i="154"/>
  <c r="AP42" i="154"/>
  <c r="AP38" i="154"/>
  <c r="AT45" i="154"/>
  <c r="AT39" i="154"/>
  <c r="AT44" i="154"/>
  <c r="AT43" i="154"/>
  <c r="AT40" i="154"/>
  <c r="AT41" i="154"/>
  <c r="W8" i="154"/>
  <c r="X9" i="154"/>
  <c r="Z10" i="154"/>
  <c r="Y11" i="154"/>
  <c r="AA18" i="154"/>
  <c r="W18" i="154"/>
  <c r="Z18" i="154"/>
  <c r="Y18" i="154"/>
  <c r="AW18" i="154"/>
  <c r="AW19" i="154"/>
  <c r="AB24" i="154"/>
  <c r="X24" i="154"/>
  <c r="AA26" i="154"/>
  <c r="W26" i="154"/>
  <c r="Z26" i="154"/>
  <c r="Y26" i="154"/>
  <c r="AW26" i="154"/>
  <c r="AW27" i="154"/>
  <c r="AB32" i="154"/>
  <c r="X32" i="154"/>
  <c r="AA34" i="154"/>
  <c r="W34" i="154"/>
  <c r="Z34" i="154"/>
  <c r="Y34" i="154"/>
  <c r="AW34" i="154"/>
  <c r="AA36" i="154"/>
  <c r="W36" i="154"/>
  <c r="Z36" i="154"/>
  <c r="X36" i="154"/>
  <c r="AB36" i="154"/>
  <c r="AW36" i="154"/>
  <c r="AQ39" i="154"/>
  <c r="AI45" i="154"/>
  <c r="Z15" i="154"/>
  <c r="Z19" i="154"/>
  <c r="W20" i="154"/>
  <c r="AA20" i="154"/>
  <c r="X21" i="154"/>
  <c r="AB21" i="154"/>
  <c r="Z23" i="154"/>
  <c r="W24" i="154"/>
  <c r="AA24" i="154"/>
  <c r="X25" i="154"/>
  <c r="AB25" i="154"/>
  <c r="Z27" i="154"/>
  <c r="W28" i="154"/>
  <c r="AA28" i="154"/>
  <c r="X29" i="154"/>
  <c r="AB29" i="154"/>
  <c r="Z31" i="154"/>
  <c r="W32" i="154"/>
  <c r="AA32" i="154"/>
  <c r="X33" i="154"/>
  <c r="AB33" i="154"/>
  <c r="Z35" i="154"/>
  <c r="AA37" i="154"/>
  <c r="W37" i="154"/>
  <c r="Z37" i="154"/>
  <c r="AC37" i="154" s="1"/>
  <c r="V37" i="154" s="1"/>
  <c r="Y37" i="154"/>
  <c r="AW37" i="154"/>
  <c r="AW20" i="154"/>
  <c r="AW24" i="154"/>
  <c r="AW28" i="154"/>
  <c r="AW32" i="154"/>
  <c r="AW35" i="154"/>
  <c r="AD37" i="154"/>
  <c r="X35" i="154"/>
  <c r="AI44" i="153"/>
  <c r="AI43" i="153"/>
  <c r="AI40" i="153"/>
  <c r="AI41" i="153"/>
  <c r="AI42" i="153"/>
  <c r="AI38" i="153"/>
  <c r="AI39" i="153"/>
  <c r="AU44" i="153"/>
  <c r="AU43" i="153"/>
  <c r="AU40" i="153"/>
  <c r="AU41" i="153"/>
  <c r="AU42" i="153"/>
  <c r="AU38" i="153"/>
  <c r="AU45" i="153"/>
  <c r="AU39" i="153"/>
  <c r="AB8" i="153"/>
  <c r="Y9" i="153"/>
  <c r="AB23" i="153"/>
  <c r="X23" i="153"/>
  <c r="AA23" i="153"/>
  <c r="W23" i="153"/>
  <c r="AJ43" i="153"/>
  <c r="W6" i="153"/>
  <c r="AE44" i="153"/>
  <c r="AE43" i="153"/>
  <c r="AE40" i="153"/>
  <c r="AE41" i="153"/>
  <c r="AE42" i="153"/>
  <c r="AE45" i="153"/>
  <c r="AN41" i="153"/>
  <c r="AN42" i="153"/>
  <c r="AN38" i="153"/>
  <c r="AN45" i="153"/>
  <c r="AN39" i="153"/>
  <c r="AN44" i="153"/>
  <c r="AN43" i="153"/>
  <c r="AN40" i="153"/>
  <c r="AR41" i="153"/>
  <c r="AR42" i="153"/>
  <c r="AR38" i="153"/>
  <c r="AR45" i="153"/>
  <c r="AR39" i="153"/>
  <c r="AR44" i="153"/>
  <c r="AR43" i="153"/>
  <c r="AR40" i="153"/>
  <c r="X7" i="153"/>
  <c r="AW7" i="153"/>
  <c r="Y8" i="153"/>
  <c r="Z9" i="153"/>
  <c r="W10" i="153"/>
  <c r="Y11" i="153"/>
  <c r="AW11" i="153"/>
  <c r="Y13" i="153"/>
  <c r="AW13" i="153"/>
  <c r="Y15" i="153"/>
  <c r="AW15" i="153"/>
  <c r="Y17" i="153"/>
  <c r="AW17" i="153"/>
  <c r="AA18" i="153"/>
  <c r="W18" i="153"/>
  <c r="Z18" i="153"/>
  <c r="Y18" i="153"/>
  <c r="AW18" i="153"/>
  <c r="Y20" i="153"/>
  <c r="W21" i="153"/>
  <c r="Z21" i="153"/>
  <c r="AB24" i="153"/>
  <c r="X24" i="153"/>
  <c r="AA26" i="153"/>
  <c r="W26" i="153"/>
  <c r="Z26" i="153"/>
  <c r="Y26" i="153"/>
  <c r="AW26" i="153"/>
  <c r="Y28" i="153"/>
  <c r="W29" i="153"/>
  <c r="Z29" i="153"/>
  <c r="AB32" i="153"/>
  <c r="X32" i="153"/>
  <c r="AA34" i="153"/>
  <c r="W34" i="153"/>
  <c r="Z34" i="153"/>
  <c r="Y34" i="153"/>
  <c r="AW34" i="153"/>
  <c r="AB35" i="153"/>
  <c r="AM44" i="153"/>
  <c r="AM43" i="153"/>
  <c r="AM40" i="153"/>
  <c r="AM41" i="153"/>
  <c r="AM42" i="153"/>
  <c r="AM38" i="153"/>
  <c r="AM39" i="153"/>
  <c r="AM45" i="153"/>
  <c r="AQ44" i="153"/>
  <c r="AQ43" i="153"/>
  <c r="AQ40" i="153"/>
  <c r="AQ41" i="153"/>
  <c r="AQ42" i="153"/>
  <c r="AQ38" i="153"/>
  <c r="AQ45" i="153"/>
  <c r="W13" i="153"/>
  <c r="AB31" i="153"/>
  <c r="X31" i="153"/>
  <c r="AA31" i="153"/>
  <c r="W31" i="153"/>
  <c r="AA6" i="153"/>
  <c r="AJ41" i="153"/>
  <c r="AJ42" i="153"/>
  <c r="AJ38" i="153"/>
  <c r="AJ45" i="153"/>
  <c r="AJ39" i="153"/>
  <c r="AJ44" i="153"/>
  <c r="AV41" i="153"/>
  <c r="AV42" i="153"/>
  <c r="AV38" i="153"/>
  <c r="AV45" i="153"/>
  <c r="AV39" i="153"/>
  <c r="AV43" i="153"/>
  <c r="AV40" i="153"/>
  <c r="X6" i="153"/>
  <c r="AG42" i="153"/>
  <c r="AG38" i="153"/>
  <c r="AG45" i="153"/>
  <c r="AG39" i="153"/>
  <c r="AG44" i="153"/>
  <c r="AG43" i="153"/>
  <c r="AG40" i="153"/>
  <c r="AG41" i="153"/>
  <c r="AK42" i="153"/>
  <c r="AK38" i="153"/>
  <c r="AK45" i="153"/>
  <c r="AK39" i="153"/>
  <c r="AK44" i="153"/>
  <c r="AK43" i="153"/>
  <c r="AK40" i="153"/>
  <c r="AK41" i="153"/>
  <c r="AO42" i="153"/>
  <c r="AO38" i="153"/>
  <c r="AO45" i="153"/>
  <c r="AO39" i="153"/>
  <c r="AO44" i="153"/>
  <c r="AO43" i="153"/>
  <c r="AO40" i="153"/>
  <c r="AS42" i="153"/>
  <c r="AS38" i="153"/>
  <c r="AS45" i="153"/>
  <c r="AS39" i="153"/>
  <c r="AS44" i="153"/>
  <c r="AS43" i="153"/>
  <c r="AS40" i="153"/>
  <c r="AS41" i="153"/>
  <c r="AW6" i="153"/>
  <c r="Z8" i="153"/>
  <c r="W9" i="153"/>
  <c r="AA9" i="153"/>
  <c r="AB11" i="153"/>
  <c r="X11" i="153"/>
  <c r="Z11" i="153"/>
  <c r="Z13" i="153"/>
  <c r="AB13" i="153"/>
  <c r="X13" i="153"/>
  <c r="AB15" i="153"/>
  <c r="X15" i="153"/>
  <c r="Z17" i="153"/>
  <c r="AB17" i="153"/>
  <c r="X17" i="153"/>
  <c r="X18" i="153"/>
  <c r="AB19" i="153"/>
  <c r="X19" i="153"/>
  <c r="AA19" i="153"/>
  <c r="W19" i="153"/>
  <c r="AA21" i="153"/>
  <c r="AW25" i="153"/>
  <c r="X26" i="153"/>
  <c r="AB27" i="153"/>
  <c r="X27" i="153"/>
  <c r="AA27" i="153"/>
  <c r="W27" i="153"/>
  <c r="AA29" i="153"/>
  <c r="AW33" i="153"/>
  <c r="X34" i="153"/>
  <c r="AT38" i="153"/>
  <c r="Z6" i="153"/>
  <c r="AA7" i="153"/>
  <c r="AW8" i="153"/>
  <c r="Y6" i="153"/>
  <c r="AH45" i="153"/>
  <c r="AH39" i="153"/>
  <c r="AH44" i="153"/>
  <c r="AH43" i="153"/>
  <c r="AH40" i="153"/>
  <c r="AH41" i="153"/>
  <c r="AH42" i="153"/>
  <c r="AH38" i="153"/>
  <c r="AL45" i="153"/>
  <c r="AL39" i="153"/>
  <c r="AL44" i="153"/>
  <c r="AL43" i="153"/>
  <c r="AL40" i="153"/>
  <c r="AL41" i="153"/>
  <c r="AL42" i="153"/>
  <c r="AL38" i="153"/>
  <c r="AP45" i="153"/>
  <c r="AP39" i="153"/>
  <c r="AP44" i="153"/>
  <c r="AP43" i="153"/>
  <c r="AP40" i="153"/>
  <c r="AP41" i="153"/>
  <c r="AP42" i="153"/>
  <c r="AP38" i="153"/>
  <c r="AT45" i="153"/>
  <c r="AT39" i="153"/>
  <c r="AT44" i="153"/>
  <c r="AT43" i="153"/>
  <c r="AT40" i="153"/>
  <c r="AT41" i="153"/>
  <c r="W8" i="153"/>
  <c r="X9" i="153"/>
  <c r="AA10" i="153"/>
  <c r="Y10" i="153"/>
  <c r="AW10" i="153"/>
  <c r="Y12" i="153"/>
  <c r="AA12" i="153"/>
  <c r="W12" i="153"/>
  <c r="AW12" i="153"/>
  <c r="AA14" i="153"/>
  <c r="W14" i="153"/>
  <c r="Y14" i="153"/>
  <c r="AW14" i="153"/>
  <c r="Y16" i="153"/>
  <c r="AA16" i="153"/>
  <c r="W16" i="153"/>
  <c r="AW16" i="153"/>
  <c r="AB20" i="153"/>
  <c r="X20" i="153"/>
  <c r="AA22" i="153"/>
  <c r="W22" i="153"/>
  <c r="Z22" i="153"/>
  <c r="Y22" i="153"/>
  <c r="AW22" i="153"/>
  <c r="AW23" i="153"/>
  <c r="AB28" i="153"/>
  <c r="X28" i="153"/>
  <c r="AA30" i="153"/>
  <c r="W30" i="153"/>
  <c r="Z30" i="153"/>
  <c r="Y30" i="153"/>
  <c r="AW30" i="153"/>
  <c r="AW31" i="153"/>
  <c r="AA35" i="153"/>
  <c r="W35" i="153"/>
  <c r="AA36" i="153"/>
  <c r="W36" i="153"/>
  <c r="Z36" i="153"/>
  <c r="X36" i="153"/>
  <c r="AB36" i="153"/>
  <c r="AW36" i="153"/>
  <c r="AQ39" i="153"/>
  <c r="AI45" i="153"/>
  <c r="Z15" i="153"/>
  <c r="Z19" i="153"/>
  <c r="W20" i="153"/>
  <c r="AA20" i="153"/>
  <c r="X21" i="153"/>
  <c r="AB21" i="153"/>
  <c r="Z23" i="153"/>
  <c r="W24" i="153"/>
  <c r="AA24" i="153"/>
  <c r="X25" i="153"/>
  <c r="AB25" i="153"/>
  <c r="Z27" i="153"/>
  <c r="W28" i="153"/>
  <c r="AA28" i="153"/>
  <c r="X29" i="153"/>
  <c r="AB29" i="153"/>
  <c r="Z31" i="153"/>
  <c r="W32" i="153"/>
  <c r="AA32" i="153"/>
  <c r="X33" i="153"/>
  <c r="AB33" i="153"/>
  <c r="Z35" i="153"/>
  <c r="AA37" i="153"/>
  <c r="AD37" i="153" s="1"/>
  <c r="W37" i="153"/>
  <c r="Z37" i="153"/>
  <c r="Y37" i="153"/>
  <c r="AW37" i="153"/>
  <c r="AW20" i="153"/>
  <c r="AW24" i="153"/>
  <c r="AW28" i="153"/>
  <c r="AW32" i="153"/>
  <c r="AW35" i="153"/>
  <c r="X35" i="153"/>
  <c r="Y6" i="152"/>
  <c r="Y7" i="152"/>
  <c r="AW8" i="152"/>
  <c r="W9" i="152"/>
  <c r="Z12" i="152"/>
  <c r="AA13" i="152"/>
  <c r="X14" i="152"/>
  <c r="Z18" i="152"/>
  <c r="AB8" i="152"/>
  <c r="AB9" i="152"/>
  <c r="AB12" i="152"/>
  <c r="AA15" i="152"/>
  <c r="X16" i="152"/>
  <c r="AW17" i="152"/>
  <c r="AB20" i="152"/>
  <c r="Y22" i="152"/>
  <c r="W23" i="152"/>
  <c r="AB23" i="152"/>
  <c r="X6" i="152"/>
  <c r="AW7" i="152"/>
  <c r="Z8" i="152"/>
  <c r="Y8" i="152"/>
  <c r="Z9" i="152"/>
  <c r="X10" i="152"/>
  <c r="Z16" i="152"/>
  <c r="Y17" i="152"/>
  <c r="Y19" i="152"/>
  <c r="AA23" i="152"/>
  <c r="X24" i="152"/>
  <c r="Y27" i="152"/>
  <c r="AA31" i="152"/>
  <c r="W35" i="152"/>
  <c r="Z35" i="152"/>
  <c r="AB37" i="152"/>
  <c r="AJ43" i="152"/>
  <c r="AW27" i="152"/>
  <c r="X28" i="152"/>
  <c r="Z30" i="152"/>
  <c r="Y31" i="152"/>
  <c r="Y36" i="152"/>
  <c r="AV44" i="152"/>
  <c r="AO41" i="152"/>
  <c r="Z26" i="152"/>
  <c r="AW31" i="152"/>
  <c r="Z34" i="152"/>
  <c r="AL45" i="152"/>
  <c r="AL39" i="152"/>
  <c r="AL44" i="152"/>
  <c r="AL43" i="152"/>
  <c r="AL40" i="152"/>
  <c r="AL41" i="152"/>
  <c r="AL42" i="152"/>
  <c r="AL38" i="152"/>
  <c r="AP45" i="152"/>
  <c r="AP39" i="152"/>
  <c r="AP44" i="152"/>
  <c r="AP43" i="152"/>
  <c r="AP40" i="152"/>
  <c r="AP41" i="152"/>
  <c r="AP42" i="152"/>
  <c r="AP38" i="152"/>
  <c r="Z7" i="152"/>
  <c r="AA8" i="152"/>
  <c r="AW9" i="152"/>
  <c r="Y11" i="152"/>
  <c r="AW13" i="152"/>
  <c r="Y15" i="152"/>
  <c r="AW15" i="152"/>
  <c r="Y18" i="152"/>
  <c r="W19" i="152"/>
  <c r="Z19" i="152"/>
  <c r="AB22" i="152"/>
  <c r="X22" i="152"/>
  <c r="AA24" i="152"/>
  <c r="W24" i="152"/>
  <c r="Z24" i="152"/>
  <c r="Y24" i="152"/>
  <c r="AW24" i="152"/>
  <c r="AW25" i="152"/>
  <c r="Y26" i="152"/>
  <c r="W27" i="152"/>
  <c r="Z27" i="152"/>
  <c r="AB30" i="152"/>
  <c r="X30" i="152"/>
  <c r="AA32" i="152"/>
  <c r="AD32" i="152" s="1"/>
  <c r="W32" i="152"/>
  <c r="Z32" i="152"/>
  <c r="Y32" i="152"/>
  <c r="AW32" i="152"/>
  <c r="AW33" i="152"/>
  <c r="Y34" i="152"/>
  <c r="AJ40" i="152"/>
  <c r="AG42" i="152"/>
  <c r="AG38" i="152"/>
  <c r="AG45" i="152"/>
  <c r="AG39" i="152"/>
  <c r="AG44" i="152"/>
  <c r="AG43" i="152"/>
  <c r="AG40" i="152"/>
  <c r="AG41" i="152"/>
  <c r="AB21" i="152"/>
  <c r="X21" i="152"/>
  <c r="AA21" i="152"/>
  <c r="W21" i="152"/>
  <c r="Z21" i="152"/>
  <c r="AB29" i="152"/>
  <c r="X29" i="152"/>
  <c r="AA29" i="152"/>
  <c r="W29" i="152"/>
  <c r="Z29" i="152"/>
  <c r="AH45" i="152"/>
  <c r="AH39" i="152"/>
  <c r="AH44" i="152"/>
  <c r="AH43" i="152"/>
  <c r="AH40" i="152"/>
  <c r="AH41" i="152"/>
  <c r="AH42" i="152"/>
  <c r="AH38" i="152"/>
  <c r="AT45" i="152"/>
  <c r="AT39" i="152"/>
  <c r="AT44" i="152"/>
  <c r="AT43" i="152"/>
  <c r="AT40" i="152"/>
  <c r="AT41" i="152"/>
  <c r="W8" i="152"/>
  <c r="X9" i="152"/>
  <c r="AW11" i="152"/>
  <c r="Y13" i="152"/>
  <c r="Z6" i="152"/>
  <c r="AI44" i="152"/>
  <c r="AI43" i="152"/>
  <c r="AI40" i="152"/>
  <c r="AI41" i="152"/>
  <c r="AI42" i="152"/>
  <c r="AI38" i="152"/>
  <c r="AI39" i="152"/>
  <c r="AM44" i="152"/>
  <c r="AM43" i="152"/>
  <c r="AM40" i="152"/>
  <c r="AM41" i="152"/>
  <c r="AM42" i="152"/>
  <c r="AM38" i="152"/>
  <c r="AM39" i="152"/>
  <c r="AM45" i="152"/>
  <c r="AQ44" i="152"/>
  <c r="AQ43" i="152"/>
  <c r="AQ40" i="152"/>
  <c r="AQ41" i="152"/>
  <c r="AQ42" i="152"/>
  <c r="AQ38" i="152"/>
  <c r="AQ45" i="152"/>
  <c r="AU44" i="152"/>
  <c r="AU43" i="152"/>
  <c r="AU40" i="152"/>
  <c r="AU41" i="152"/>
  <c r="AU42" i="152"/>
  <c r="AU38" i="152"/>
  <c r="AU45" i="152"/>
  <c r="AU39" i="152"/>
  <c r="W7" i="152"/>
  <c r="AA7" i="152"/>
  <c r="X8" i="152"/>
  <c r="Y9" i="152"/>
  <c r="Z11" i="152"/>
  <c r="AB11" i="152"/>
  <c r="X11" i="152"/>
  <c r="AB13" i="152"/>
  <c r="X13" i="152"/>
  <c r="Z13" i="152"/>
  <c r="Z15" i="152"/>
  <c r="AB15" i="152"/>
  <c r="X15" i="152"/>
  <c r="AB17" i="152"/>
  <c r="X17" i="152"/>
  <c r="Z17" i="152"/>
  <c r="AA19" i="152"/>
  <c r="Z23" i="152"/>
  <c r="AB25" i="152"/>
  <c r="X25" i="152"/>
  <c r="AA25" i="152"/>
  <c r="W25" i="152"/>
  <c r="Z25" i="152"/>
  <c r="AA27" i="152"/>
  <c r="AB33" i="152"/>
  <c r="X33" i="152"/>
  <c r="AA33" i="152"/>
  <c r="W33" i="152"/>
  <c r="Z33" i="152"/>
  <c r="AT38" i="152"/>
  <c r="AT42" i="152"/>
  <c r="AB6" i="152"/>
  <c r="AK42" i="152"/>
  <c r="AK38" i="152"/>
  <c r="AK45" i="152"/>
  <c r="AK39" i="152"/>
  <c r="AK44" i="152"/>
  <c r="AK43" i="152"/>
  <c r="AK40" i="152"/>
  <c r="AK41" i="152"/>
  <c r="AO42" i="152"/>
  <c r="AO38" i="152"/>
  <c r="AO45" i="152"/>
  <c r="AO39" i="152"/>
  <c r="AO44" i="152"/>
  <c r="AO43" i="152"/>
  <c r="AO40" i="152"/>
  <c r="AS42" i="152"/>
  <c r="AS38" i="152"/>
  <c r="AS45" i="152"/>
  <c r="AS39" i="152"/>
  <c r="AS44" i="152"/>
  <c r="AS43" i="152"/>
  <c r="AS40" i="152"/>
  <c r="AS41" i="152"/>
  <c r="AW6" i="152"/>
  <c r="W6" i="152"/>
  <c r="AA6" i="152"/>
  <c r="AE44" i="152"/>
  <c r="AE43" i="152"/>
  <c r="AE40" i="152"/>
  <c r="AE41" i="152"/>
  <c r="AE42" i="152"/>
  <c r="AE45" i="152"/>
  <c r="AJ41" i="152"/>
  <c r="AJ42" i="152"/>
  <c r="AJ38" i="152"/>
  <c r="AJ45" i="152"/>
  <c r="AJ39" i="152"/>
  <c r="AJ44" i="152"/>
  <c r="AN41" i="152"/>
  <c r="AN42" i="152"/>
  <c r="AN38" i="152"/>
  <c r="AN45" i="152"/>
  <c r="AN39" i="152"/>
  <c r="AN44" i="152"/>
  <c r="AN43" i="152"/>
  <c r="AN40" i="152"/>
  <c r="AR41" i="152"/>
  <c r="AR42" i="152"/>
  <c r="AR38" i="152"/>
  <c r="AR45" i="152"/>
  <c r="AR39" i="152"/>
  <c r="AR44" i="152"/>
  <c r="AR43" i="152"/>
  <c r="AR40" i="152"/>
  <c r="AV41" i="152"/>
  <c r="AV42" i="152"/>
  <c r="AV38" i="152"/>
  <c r="AV45" i="152"/>
  <c r="AV39" i="152"/>
  <c r="AV43" i="152"/>
  <c r="AV40" i="152"/>
  <c r="X7" i="152"/>
  <c r="Y10" i="152"/>
  <c r="AA10" i="152"/>
  <c r="W10" i="152"/>
  <c r="AW10" i="152"/>
  <c r="AA12" i="152"/>
  <c r="W12" i="152"/>
  <c r="Y12" i="152"/>
  <c r="AW12" i="152"/>
  <c r="Y14" i="152"/>
  <c r="AA14" i="152"/>
  <c r="W14" i="152"/>
  <c r="AW14" i="152"/>
  <c r="AA16" i="152"/>
  <c r="W16" i="152"/>
  <c r="Y16" i="152"/>
  <c r="AW16" i="152"/>
  <c r="AB18" i="152"/>
  <c r="X18" i="152"/>
  <c r="AA20" i="152"/>
  <c r="W20" i="152"/>
  <c r="Z20" i="152"/>
  <c r="Y20" i="152"/>
  <c r="AW20" i="152"/>
  <c r="AW21" i="152"/>
  <c r="AB26" i="152"/>
  <c r="X26" i="152"/>
  <c r="AA28" i="152"/>
  <c r="W28" i="152"/>
  <c r="Z28" i="152"/>
  <c r="Y28" i="152"/>
  <c r="AW28" i="152"/>
  <c r="AW29" i="152"/>
  <c r="AB34" i="152"/>
  <c r="X34" i="152"/>
  <c r="AA36" i="152"/>
  <c r="W36" i="152"/>
  <c r="Z36" i="152"/>
  <c r="X36" i="152"/>
  <c r="AB36" i="152"/>
  <c r="AW36" i="152"/>
  <c r="AQ39" i="152"/>
  <c r="AI45" i="152"/>
  <c r="W18" i="152"/>
  <c r="AA18" i="152"/>
  <c r="X19" i="152"/>
  <c r="AB19" i="152"/>
  <c r="W22" i="152"/>
  <c r="AA22" i="152"/>
  <c r="X23" i="152"/>
  <c r="AW23" i="152"/>
  <c r="W26" i="152"/>
  <c r="AA26" i="152"/>
  <c r="X27" i="152"/>
  <c r="AB27" i="152"/>
  <c r="W30" i="152"/>
  <c r="AA30" i="152"/>
  <c r="X31" i="152"/>
  <c r="AB31" i="152"/>
  <c r="W34" i="152"/>
  <c r="AA34" i="152"/>
  <c r="X35" i="152"/>
  <c r="AA37" i="152"/>
  <c r="W37" i="152"/>
  <c r="Z37" i="152"/>
  <c r="Y37" i="152"/>
  <c r="AW37" i="152"/>
  <c r="AW18" i="152"/>
  <c r="AW22" i="152"/>
  <c r="AW26" i="152"/>
  <c r="AW30" i="152"/>
  <c r="AW34" i="152"/>
  <c r="AW35" i="152"/>
  <c r="AA35" i="152"/>
  <c r="AD14" i="153" l="1"/>
  <c r="AI48" i="155"/>
  <c r="AC9" i="155"/>
  <c r="V9" i="155" s="1"/>
  <c r="AD10" i="155"/>
  <c r="AC18" i="154"/>
  <c r="V18" i="154" s="1"/>
  <c r="AC16" i="153"/>
  <c r="V16" i="153" s="1"/>
  <c r="AC12" i="153"/>
  <c r="V12" i="153" s="1"/>
  <c r="AD16" i="153"/>
  <c r="AC14" i="153"/>
  <c r="V14" i="153" s="1"/>
  <c r="AC10" i="153"/>
  <c r="V10" i="153" s="1"/>
  <c r="AD8" i="153"/>
  <c r="AD22" i="155"/>
  <c r="AC20" i="155"/>
  <c r="V20" i="155" s="1"/>
  <c r="AD11" i="155"/>
  <c r="AC10" i="155"/>
  <c r="V10" i="155" s="1"/>
  <c r="AD9" i="155"/>
  <c r="AD18" i="154"/>
  <c r="AD8" i="154"/>
  <c r="AC16" i="152"/>
  <c r="V16" i="152" s="1"/>
  <c r="AC37" i="155"/>
  <c r="V37" i="155" s="1"/>
  <c r="AD30" i="155"/>
  <c r="AC34" i="154"/>
  <c r="V34" i="154" s="1"/>
  <c r="AD26" i="154"/>
  <c r="AD34" i="154"/>
  <c r="AI48" i="153"/>
  <c r="AD30" i="153"/>
  <c r="AC22" i="153"/>
  <c r="V22" i="153" s="1"/>
  <c r="AB40" i="153"/>
  <c r="AA42" i="155"/>
  <c r="AB44" i="153"/>
  <c r="AC14" i="152"/>
  <c r="V14" i="152" s="1"/>
  <c r="AD12" i="152"/>
  <c r="AB45" i="154"/>
  <c r="AI48" i="154"/>
  <c r="Z43" i="154"/>
  <c r="AC35" i="155"/>
  <c r="V35" i="155" s="1"/>
  <c r="AD35" i="155"/>
  <c r="AD29" i="155"/>
  <c r="AC29" i="155"/>
  <c r="V29" i="155" s="1"/>
  <c r="AC32" i="155"/>
  <c r="V32" i="155" s="1"/>
  <c r="AD32" i="155"/>
  <c r="F38" i="155" a="1"/>
  <c r="AC34" i="155"/>
  <c r="V34" i="155" s="1"/>
  <c r="W38" i="155"/>
  <c r="C19" i="37" s="1"/>
  <c r="W43" i="155"/>
  <c r="AA40" i="155"/>
  <c r="AD25" i="155"/>
  <c r="AC25" i="155"/>
  <c r="V25" i="155" s="1"/>
  <c r="AC18" i="155"/>
  <c r="V18" i="155" s="1"/>
  <c r="AD18" i="155"/>
  <c r="AC16" i="155"/>
  <c r="V16" i="155" s="1"/>
  <c r="AD16" i="155"/>
  <c r="AD13" i="155"/>
  <c r="AC13" i="155"/>
  <c r="V13" i="155" s="1"/>
  <c r="AD31" i="155"/>
  <c r="AC31" i="155"/>
  <c r="V31" i="155" s="1"/>
  <c r="Z44" i="155"/>
  <c r="Z43" i="155"/>
  <c r="Z41" i="155"/>
  <c r="Z42" i="155"/>
  <c r="Z38" i="155"/>
  <c r="F19" i="37" s="1"/>
  <c r="Z40" i="155"/>
  <c r="Z45" i="155"/>
  <c r="AD20" i="155"/>
  <c r="AA41" i="155"/>
  <c r="AA45" i="155"/>
  <c r="AC24" i="155"/>
  <c r="V24" i="155" s="1"/>
  <c r="AD24" i="155"/>
  <c r="AC12" i="155"/>
  <c r="V12" i="155" s="1"/>
  <c r="AD12" i="155"/>
  <c r="AD27" i="155"/>
  <c r="AC27" i="155"/>
  <c r="V27" i="155" s="1"/>
  <c r="AD21" i="155"/>
  <c r="AC21" i="155"/>
  <c r="V21" i="155" s="1"/>
  <c r="AD17" i="155"/>
  <c r="AC17" i="155"/>
  <c r="V17" i="155" s="1"/>
  <c r="AD15" i="155"/>
  <c r="AC15" i="155"/>
  <c r="V15" i="155" s="1"/>
  <c r="AW45" i="155"/>
  <c r="AW44" i="155"/>
  <c r="AW43" i="155"/>
  <c r="AB45" i="155"/>
  <c r="AB40" i="155"/>
  <c r="AB44" i="155"/>
  <c r="AB43" i="155"/>
  <c r="AB41" i="155"/>
  <c r="AB42" i="155"/>
  <c r="AB38" i="155"/>
  <c r="H19" i="37" s="1"/>
  <c r="AC26" i="155"/>
  <c r="V26" i="155" s="1"/>
  <c r="AC22" i="155"/>
  <c r="V22" i="155" s="1"/>
  <c r="AC11" i="155"/>
  <c r="V11" i="155" s="1"/>
  <c r="AA43" i="155"/>
  <c r="AA38" i="155"/>
  <c r="G19" i="37" s="1"/>
  <c r="AC14" i="155"/>
  <c r="V14" i="155" s="1"/>
  <c r="AD14" i="155"/>
  <c r="AD23" i="155"/>
  <c r="AC23" i="155"/>
  <c r="V23" i="155" s="1"/>
  <c r="AC7" i="155"/>
  <c r="V7" i="155" s="1"/>
  <c r="AD7" i="155"/>
  <c r="AC28" i="155"/>
  <c r="V28" i="155" s="1"/>
  <c r="AD28" i="155"/>
  <c r="AD33" i="155"/>
  <c r="AC33" i="155"/>
  <c r="V33" i="155" s="1"/>
  <c r="AD36" i="155"/>
  <c r="AC36" i="155"/>
  <c r="V36" i="155" s="1"/>
  <c r="AD19" i="155"/>
  <c r="AC19" i="155"/>
  <c r="V19" i="155" s="1"/>
  <c r="X43" i="155"/>
  <c r="X38" i="155"/>
  <c r="D19" i="37" s="1"/>
  <c r="AD6" i="155"/>
  <c r="AC6" i="155"/>
  <c r="V6" i="155" s="1"/>
  <c r="Y45" i="155"/>
  <c r="Y40" i="155"/>
  <c r="Y44" i="155"/>
  <c r="Y43" i="155"/>
  <c r="Y41" i="155"/>
  <c r="Y42" i="155"/>
  <c r="AD8" i="155"/>
  <c r="AC8" i="155"/>
  <c r="V8" i="155" s="1"/>
  <c r="AA44" i="155"/>
  <c r="AD30" i="154"/>
  <c r="AC30" i="154"/>
  <c r="V30" i="154" s="1"/>
  <c r="AC28" i="154"/>
  <c r="V28" i="154" s="1"/>
  <c r="AD28" i="154"/>
  <c r="AD15" i="154"/>
  <c r="AC15" i="154"/>
  <c r="V15" i="154" s="1"/>
  <c r="AC8" i="154"/>
  <c r="V8" i="154" s="1"/>
  <c r="W38" i="154"/>
  <c r="C18" i="37" s="1"/>
  <c r="W43" i="154"/>
  <c r="Z44" i="154"/>
  <c r="AD33" i="154"/>
  <c r="AC33" i="154"/>
  <c r="V33" i="154" s="1"/>
  <c r="AD36" i="154"/>
  <c r="AC36" i="154"/>
  <c r="V36" i="154" s="1"/>
  <c r="AD23" i="154"/>
  <c r="AC23" i="154"/>
  <c r="V23" i="154" s="1"/>
  <c r="AC10" i="154"/>
  <c r="V10" i="154" s="1"/>
  <c r="AD10" i="154"/>
  <c r="AW45" i="154"/>
  <c r="AW44" i="154"/>
  <c r="AW43" i="154"/>
  <c r="X43" i="154"/>
  <c r="X38" i="154"/>
  <c r="D18" i="37" s="1"/>
  <c r="AC6" i="154"/>
  <c r="V6" i="154" s="1"/>
  <c r="AD6" i="154"/>
  <c r="AC26" i="154"/>
  <c r="V26" i="154" s="1"/>
  <c r="AD19" i="154"/>
  <c r="AC19" i="154"/>
  <c r="V19" i="154" s="1"/>
  <c r="Z42" i="154"/>
  <c r="AB38" i="154"/>
  <c r="H18" i="37" s="1"/>
  <c r="AB44" i="154"/>
  <c r="AD21" i="154"/>
  <c r="AC21" i="154"/>
  <c r="V21" i="154" s="1"/>
  <c r="AD17" i="154"/>
  <c r="AC17" i="154"/>
  <c r="V17" i="154" s="1"/>
  <c r="Z38" i="154"/>
  <c r="F18" i="37" s="1"/>
  <c r="AB43" i="154"/>
  <c r="AC35" i="154"/>
  <c r="V35" i="154" s="1"/>
  <c r="AD35" i="154"/>
  <c r="AD29" i="154"/>
  <c r="AC29" i="154"/>
  <c r="V29" i="154" s="1"/>
  <c r="AC32" i="154"/>
  <c r="V32" i="154" s="1"/>
  <c r="AD32" i="154"/>
  <c r="AC24" i="154"/>
  <c r="V24" i="154" s="1"/>
  <c r="AD24" i="154"/>
  <c r="AD31" i="154"/>
  <c r="AC31" i="154"/>
  <c r="V31" i="154" s="1"/>
  <c r="AC20" i="154"/>
  <c r="V20" i="154" s="1"/>
  <c r="AD20" i="154"/>
  <c r="AC14" i="154"/>
  <c r="V14" i="154" s="1"/>
  <c r="AD14" i="154"/>
  <c r="AC12" i="154"/>
  <c r="V12" i="154" s="1"/>
  <c r="AD12" i="154"/>
  <c r="Z45" i="154"/>
  <c r="Z41" i="154"/>
  <c r="AB42" i="154"/>
  <c r="AB40" i="154"/>
  <c r="AC9" i="154"/>
  <c r="V9" i="154" s="1"/>
  <c r="AD9" i="154"/>
  <c r="Y45" i="154"/>
  <c r="Y40" i="154"/>
  <c r="Y44" i="154"/>
  <c r="Y43" i="154"/>
  <c r="Y41" i="154"/>
  <c r="Y42" i="154"/>
  <c r="AD11" i="154"/>
  <c r="AC11" i="154"/>
  <c r="V11" i="154" s="1"/>
  <c r="AD25" i="154"/>
  <c r="AC25" i="154"/>
  <c r="V25" i="154" s="1"/>
  <c r="AD22" i="154"/>
  <c r="AC22" i="154"/>
  <c r="V22" i="154" s="1"/>
  <c r="F38" i="154" a="1"/>
  <c r="AD27" i="154"/>
  <c r="AC27" i="154"/>
  <c r="V27" i="154" s="1"/>
  <c r="AC16" i="154"/>
  <c r="V16" i="154" s="1"/>
  <c r="AD16" i="154"/>
  <c r="AD13" i="154"/>
  <c r="AC13" i="154"/>
  <c r="V13" i="154" s="1"/>
  <c r="AD7" i="154"/>
  <c r="AC7" i="154"/>
  <c r="V7" i="154" s="1"/>
  <c r="AA42" i="154"/>
  <c r="AA38" i="154"/>
  <c r="G18" i="37" s="1"/>
  <c r="AA45" i="154"/>
  <c r="AA40" i="154"/>
  <c r="AA44" i="154"/>
  <c r="AA43" i="154"/>
  <c r="AA41" i="154"/>
  <c r="Z40" i="154"/>
  <c r="AB41" i="154"/>
  <c r="AD36" i="153"/>
  <c r="AC36" i="153"/>
  <c r="V36" i="153" s="1"/>
  <c r="AD15" i="153"/>
  <c r="AC15" i="153"/>
  <c r="V15" i="153" s="1"/>
  <c r="AC32" i="153"/>
  <c r="V32" i="153" s="1"/>
  <c r="AD32" i="153"/>
  <c r="AC35" i="153"/>
  <c r="V35" i="153" s="1"/>
  <c r="AD35" i="153"/>
  <c r="AD29" i="153"/>
  <c r="AC29" i="153"/>
  <c r="V29" i="153" s="1"/>
  <c r="AD9" i="153"/>
  <c r="AC9" i="153"/>
  <c r="V9" i="153" s="1"/>
  <c r="Y45" i="153"/>
  <c r="Y40" i="153"/>
  <c r="Y44" i="153"/>
  <c r="Y43" i="153"/>
  <c r="Y41" i="153"/>
  <c r="Y42" i="153"/>
  <c r="AD26" i="153"/>
  <c r="AC26" i="153"/>
  <c r="V26" i="153" s="1"/>
  <c r="AD17" i="153"/>
  <c r="AC17" i="153"/>
  <c r="V17" i="153" s="1"/>
  <c r="F38" i="153" a="1"/>
  <c r="AA42" i="153"/>
  <c r="AA38" i="153"/>
  <c r="G17" i="37" s="1"/>
  <c r="AA45" i="153"/>
  <c r="AA40" i="153"/>
  <c r="AA44" i="153"/>
  <c r="AA43" i="153"/>
  <c r="AA41" i="153"/>
  <c r="AD7" i="153"/>
  <c r="AC7" i="153"/>
  <c r="V7" i="153" s="1"/>
  <c r="AD22" i="153"/>
  <c r="AD12" i="153"/>
  <c r="AB41" i="153"/>
  <c r="AB45" i="153"/>
  <c r="AD33" i="153"/>
  <c r="AC33" i="153"/>
  <c r="V33" i="153" s="1"/>
  <c r="AC28" i="153"/>
  <c r="V28" i="153" s="1"/>
  <c r="AD28" i="153"/>
  <c r="AD18" i="153"/>
  <c r="AC18" i="153"/>
  <c r="V18" i="153" s="1"/>
  <c r="W38" i="153"/>
  <c r="C17" i="37" s="1"/>
  <c r="W43" i="153"/>
  <c r="AB42" i="153"/>
  <c r="AC37" i="153"/>
  <c r="V37" i="153" s="1"/>
  <c r="AD25" i="153"/>
  <c r="AC25" i="153"/>
  <c r="V25" i="153" s="1"/>
  <c r="AD34" i="153"/>
  <c r="AC34" i="153"/>
  <c r="V34" i="153" s="1"/>
  <c r="AD19" i="153"/>
  <c r="AC19" i="153"/>
  <c r="V19" i="153" s="1"/>
  <c r="AD13" i="153"/>
  <c r="AC13" i="153"/>
  <c r="V13" i="153" s="1"/>
  <c r="AD11" i="153"/>
  <c r="AC11" i="153"/>
  <c r="V11" i="153" s="1"/>
  <c r="AC24" i="153"/>
  <c r="V24" i="153" s="1"/>
  <c r="AD24" i="153"/>
  <c r="AC8" i="153"/>
  <c r="V8" i="153" s="1"/>
  <c r="AC30" i="153"/>
  <c r="V30" i="153" s="1"/>
  <c r="AD23" i="153"/>
  <c r="AC23" i="153"/>
  <c r="V23" i="153" s="1"/>
  <c r="AB43" i="153"/>
  <c r="AD10" i="153"/>
  <c r="AC20" i="153"/>
  <c r="V20" i="153" s="1"/>
  <c r="AD20" i="153"/>
  <c r="Z44" i="153"/>
  <c r="Z43" i="153"/>
  <c r="Z41" i="153"/>
  <c r="Z42" i="153"/>
  <c r="Z38" i="153"/>
  <c r="F17" i="37" s="1"/>
  <c r="Z40" i="153"/>
  <c r="Z45" i="153"/>
  <c r="AD31" i="153"/>
  <c r="AC31" i="153"/>
  <c r="V31" i="153" s="1"/>
  <c r="AD21" i="153"/>
  <c r="AC21" i="153"/>
  <c r="V21" i="153" s="1"/>
  <c r="AD27" i="153"/>
  <c r="AC27" i="153"/>
  <c r="V27" i="153" s="1"/>
  <c r="AW45" i="153"/>
  <c r="AW44" i="153"/>
  <c r="AW43" i="153"/>
  <c r="X43" i="153"/>
  <c r="X38" i="153"/>
  <c r="D17" i="37" s="1"/>
  <c r="AC6" i="153"/>
  <c r="V6" i="153" s="1"/>
  <c r="AD6" i="153"/>
  <c r="AB38" i="153"/>
  <c r="H17" i="37" s="1"/>
  <c r="AD20" i="152"/>
  <c r="AI48" i="152"/>
  <c r="AC20" i="152"/>
  <c r="V20" i="152" s="1"/>
  <c r="AD16" i="152"/>
  <c r="AC12" i="152"/>
  <c r="V12" i="152" s="1"/>
  <c r="AC10" i="152"/>
  <c r="V10" i="152" s="1"/>
  <c r="AD24" i="152"/>
  <c r="AD28" i="152"/>
  <c r="AC32" i="152"/>
  <c r="V32" i="152" s="1"/>
  <c r="AC37" i="152"/>
  <c r="V37" i="152" s="1"/>
  <c r="Y45" i="152"/>
  <c r="AC24" i="152"/>
  <c r="V24" i="152" s="1"/>
  <c r="AD31" i="152"/>
  <c r="AC31" i="152"/>
  <c r="V31" i="152" s="1"/>
  <c r="AD23" i="152"/>
  <c r="AC23" i="152"/>
  <c r="V23" i="152" s="1"/>
  <c r="F38" i="152" a="1"/>
  <c r="Y43" i="152"/>
  <c r="AC7" i="152"/>
  <c r="V7" i="152" s="1"/>
  <c r="AD7" i="152"/>
  <c r="AC28" i="152"/>
  <c r="V28" i="152" s="1"/>
  <c r="AC22" i="152"/>
  <c r="V22" i="152" s="1"/>
  <c r="AD22" i="152"/>
  <c r="AD14" i="152"/>
  <c r="AD10" i="152"/>
  <c r="Y44" i="152"/>
  <c r="AD37" i="152"/>
  <c r="AD35" i="152"/>
  <c r="AC35" i="152"/>
  <c r="V35" i="152" s="1"/>
  <c r="AD27" i="152"/>
  <c r="AC27" i="152"/>
  <c r="V27" i="152" s="1"/>
  <c r="AD19" i="152"/>
  <c r="AC19" i="152"/>
  <c r="V19" i="152" s="1"/>
  <c r="X38" i="152"/>
  <c r="D16" i="37" s="1"/>
  <c r="AD13" i="152"/>
  <c r="AC13" i="152"/>
  <c r="V13" i="152" s="1"/>
  <c r="Z44" i="152"/>
  <c r="Z43" i="152"/>
  <c r="Z41" i="152"/>
  <c r="Z42" i="152"/>
  <c r="Z38" i="152"/>
  <c r="F16" i="37" s="1"/>
  <c r="Z40" i="152"/>
  <c r="Z45" i="152"/>
  <c r="AA42" i="152"/>
  <c r="AA38" i="152"/>
  <c r="G16" i="37" s="1"/>
  <c r="AA45" i="152"/>
  <c r="AA40" i="152"/>
  <c r="AA44" i="152"/>
  <c r="AA43" i="152"/>
  <c r="AA41" i="152"/>
  <c r="X43" i="152"/>
  <c r="W38" i="152"/>
  <c r="C16" i="37" s="1"/>
  <c r="W43" i="152"/>
  <c r="AD17" i="152"/>
  <c r="AC17" i="152"/>
  <c r="V17" i="152" s="1"/>
  <c r="AD11" i="152"/>
  <c r="AC11" i="152"/>
  <c r="V11" i="152" s="1"/>
  <c r="AC8" i="152"/>
  <c r="V8" i="152" s="1"/>
  <c r="AD8" i="152"/>
  <c r="AD21" i="152"/>
  <c r="AC21" i="152"/>
  <c r="V21" i="152" s="1"/>
  <c r="AC30" i="152"/>
  <c r="V30" i="152" s="1"/>
  <c r="AD30" i="152"/>
  <c r="Y42" i="152"/>
  <c r="Y40" i="152"/>
  <c r="AD15" i="152"/>
  <c r="AC15" i="152"/>
  <c r="V15" i="152" s="1"/>
  <c r="AD36" i="152"/>
  <c r="AC36" i="152"/>
  <c r="V36" i="152" s="1"/>
  <c r="AC34" i="152"/>
  <c r="V34" i="152" s="1"/>
  <c r="AD34" i="152"/>
  <c r="AC26" i="152"/>
  <c r="V26" i="152" s="1"/>
  <c r="AD26" i="152"/>
  <c r="AC18" i="152"/>
  <c r="V18" i="152" s="1"/>
  <c r="AD18" i="152"/>
  <c r="AW45" i="152"/>
  <c r="AW44" i="152"/>
  <c r="AW43" i="152"/>
  <c r="AB45" i="152"/>
  <c r="AB40" i="152"/>
  <c r="AB44" i="152"/>
  <c r="AB43" i="152"/>
  <c r="AB41" i="152"/>
  <c r="AB42" i="152"/>
  <c r="AB38" i="152"/>
  <c r="H16" i="37" s="1"/>
  <c r="AD33" i="152"/>
  <c r="AC33" i="152"/>
  <c r="V33" i="152" s="1"/>
  <c r="AD25" i="152"/>
  <c r="AC25" i="152"/>
  <c r="V25" i="152" s="1"/>
  <c r="AD9" i="152"/>
  <c r="AC9" i="152"/>
  <c r="V9" i="152" s="1"/>
  <c r="AC6" i="152"/>
  <c r="V6" i="152" s="1"/>
  <c r="AD29" i="152"/>
  <c r="AC29" i="152"/>
  <c r="V29" i="152" s="1"/>
  <c r="AD6" i="152"/>
  <c r="Y41" i="152"/>
  <c r="E37" i="148"/>
  <c r="B11" i="37" s="1"/>
  <c r="AF45" i="148"/>
  <c r="AF44" i="148"/>
  <c r="CB43" i="148"/>
  <c r="CA43" i="148"/>
  <c r="BZ43" i="148"/>
  <c r="BY43" i="148"/>
  <c r="BX43" i="148"/>
  <c r="BW43" i="148"/>
  <c r="BV43" i="148"/>
  <c r="BU43" i="148"/>
  <c r="BT43" i="148"/>
  <c r="BS43" i="148"/>
  <c r="BR43" i="148"/>
  <c r="BQ43" i="148"/>
  <c r="BP43" i="148"/>
  <c r="BO43" i="148"/>
  <c r="BN43" i="148"/>
  <c r="BM43" i="148"/>
  <c r="BL43" i="148"/>
  <c r="BK43" i="148"/>
  <c r="BJ43" i="148"/>
  <c r="BI43" i="148"/>
  <c r="BH43" i="148"/>
  <c r="BG43" i="148"/>
  <c r="BF43" i="148"/>
  <c r="BE43" i="148"/>
  <c r="BD43" i="148"/>
  <c r="BC43" i="148"/>
  <c r="BB43" i="148"/>
  <c r="BA43" i="148"/>
  <c r="AZ43" i="148"/>
  <c r="AY43" i="148"/>
  <c r="AX43" i="148"/>
  <c r="AF43" i="148"/>
  <c r="AF42" i="148"/>
  <c r="AF41" i="148"/>
  <c r="AF40" i="148"/>
  <c r="AV37" i="148"/>
  <c r="AU37" i="148"/>
  <c r="AT37" i="148"/>
  <c r="AS37" i="148"/>
  <c r="AR37" i="148"/>
  <c r="AQ37" i="148"/>
  <c r="AP37" i="148"/>
  <c r="AO37" i="148"/>
  <c r="AN37" i="148"/>
  <c r="AM37" i="148"/>
  <c r="AL37" i="148"/>
  <c r="AK37" i="148"/>
  <c r="AJ37" i="148"/>
  <c r="AI37" i="148"/>
  <c r="AH37" i="148"/>
  <c r="AG37" i="148"/>
  <c r="AE37" i="148"/>
  <c r="AV36" i="148"/>
  <c r="AU36" i="148"/>
  <c r="AT36" i="148"/>
  <c r="AS36" i="148"/>
  <c r="AR36" i="148"/>
  <c r="AQ36" i="148"/>
  <c r="AP36" i="148"/>
  <c r="AO36" i="148"/>
  <c r="AN36" i="148"/>
  <c r="AM36" i="148"/>
  <c r="AL36" i="148"/>
  <c r="AK36" i="148"/>
  <c r="AJ36" i="148"/>
  <c r="Y36" i="148" s="1"/>
  <c r="AI36" i="148"/>
  <c r="AH36" i="148"/>
  <c r="AG36" i="148"/>
  <c r="AE36" i="148"/>
  <c r="AV35" i="148"/>
  <c r="AU35" i="148"/>
  <c r="AT35" i="148"/>
  <c r="AS35" i="148"/>
  <c r="AR35" i="148"/>
  <c r="AQ35" i="148"/>
  <c r="AP35" i="148"/>
  <c r="AO35" i="148"/>
  <c r="AN35" i="148"/>
  <c r="AM35" i="148"/>
  <c r="AL35" i="148"/>
  <c r="AK35" i="148"/>
  <c r="AJ35" i="148"/>
  <c r="AI35" i="148"/>
  <c r="AA35" i="148" s="1"/>
  <c r="AH35" i="148"/>
  <c r="AG35" i="148"/>
  <c r="AE35" i="148"/>
  <c r="AB35" i="148"/>
  <c r="AV34" i="148"/>
  <c r="AU34" i="148"/>
  <c r="AT34" i="148"/>
  <c r="AS34" i="148"/>
  <c r="AR34" i="148"/>
  <c r="AQ34" i="148"/>
  <c r="AP34" i="148"/>
  <c r="AO34" i="148"/>
  <c r="AN34" i="148"/>
  <c r="AM34" i="148"/>
  <c r="AL34" i="148"/>
  <c r="AK34" i="148"/>
  <c r="AJ34" i="148"/>
  <c r="AI34" i="148"/>
  <c r="Y34" i="148" s="1"/>
  <c r="AH34" i="148"/>
  <c r="AG34" i="148"/>
  <c r="AE34" i="148"/>
  <c r="AV33" i="148"/>
  <c r="AU33" i="148"/>
  <c r="AT33" i="148"/>
  <c r="AS33" i="148"/>
  <c r="AR33" i="148"/>
  <c r="AQ33" i="148"/>
  <c r="AP33" i="148"/>
  <c r="AO33" i="148"/>
  <c r="AN33" i="148"/>
  <c r="AM33" i="148"/>
  <c r="AL33" i="148"/>
  <c r="AK33" i="148"/>
  <c r="AJ33" i="148"/>
  <c r="AI33" i="148"/>
  <c r="AH33" i="148"/>
  <c r="AG33" i="148"/>
  <c r="AE33" i="148"/>
  <c r="AV32" i="148"/>
  <c r="AU32" i="148"/>
  <c r="AT32" i="148"/>
  <c r="AS32" i="148"/>
  <c r="AR32" i="148"/>
  <c r="AQ32" i="148"/>
  <c r="AP32" i="148"/>
  <c r="AO32" i="148"/>
  <c r="AN32" i="148"/>
  <c r="AM32" i="148"/>
  <c r="AL32" i="148"/>
  <c r="AK32" i="148"/>
  <c r="AJ32" i="148"/>
  <c r="AI32" i="148"/>
  <c r="AH32" i="148"/>
  <c r="AG32" i="148"/>
  <c r="AE32" i="148"/>
  <c r="AV31" i="148"/>
  <c r="AU31" i="148"/>
  <c r="AT31" i="148"/>
  <c r="AS31" i="148"/>
  <c r="AR31" i="148"/>
  <c r="AQ31" i="148"/>
  <c r="AP31" i="148"/>
  <c r="AO31" i="148"/>
  <c r="AN31" i="148"/>
  <c r="AM31" i="148"/>
  <c r="AL31" i="148"/>
  <c r="AK31" i="148"/>
  <c r="AJ31" i="148"/>
  <c r="AI31" i="148"/>
  <c r="AH31" i="148"/>
  <c r="AG31" i="148"/>
  <c r="AE31" i="148"/>
  <c r="AV30" i="148"/>
  <c r="AU30" i="148"/>
  <c r="AT30" i="148"/>
  <c r="AS30" i="148"/>
  <c r="AR30" i="148"/>
  <c r="AQ30" i="148"/>
  <c r="AP30" i="148"/>
  <c r="AO30" i="148"/>
  <c r="AN30" i="148"/>
  <c r="AM30" i="148"/>
  <c r="AL30" i="148"/>
  <c r="AK30" i="148"/>
  <c r="AJ30" i="148"/>
  <c r="AI30" i="148"/>
  <c r="AH30" i="148"/>
  <c r="AG30" i="148"/>
  <c r="AE30" i="148"/>
  <c r="AV29" i="148"/>
  <c r="AU29" i="148"/>
  <c r="AT29" i="148"/>
  <c r="AS29" i="148"/>
  <c r="AR29" i="148"/>
  <c r="AQ29" i="148"/>
  <c r="AP29" i="148"/>
  <c r="AO29" i="148"/>
  <c r="AN29" i="148"/>
  <c r="AM29" i="148"/>
  <c r="AL29" i="148"/>
  <c r="AK29" i="148"/>
  <c r="AJ29" i="148"/>
  <c r="AI29" i="148"/>
  <c r="AH29" i="148"/>
  <c r="AG29" i="148"/>
  <c r="AE29" i="148"/>
  <c r="AV28" i="148"/>
  <c r="AU28" i="148"/>
  <c r="AT28" i="148"/>
  <c r="AS28" i="148"/>
  <c r="AR28" i="148"/>
  <c r="AQ28" i="148"/>
  <c r="AP28" i="148"/>
  <c r="AO28" i="148"/>
  <c r="AN28" i="148"/>
  <c r="AM28" i="148"/>
  <c r="AL28" i="148"/>
  <c r="AK28" i="148"/>
  <c r="AJ28" i="148"/>
  <c r="AI28" i="148"/>
  <c r="AH28" i="148"/>
  <c r="AG28" i="148"/>
  <c r="AE28" i="148"/>
  <c r="AV27" i="148"/>
  <c r="AU27" i="148"/>
  <c r="AT27" i="148"/>
  <c r="AS27" i="148"/>
  <c r="AR27" i="148"/>
  <c r="AQ27" i="148"/>
  <c r="AP27" i="148"/>
  <c r="AO27" i="148"/>
  <c r="AN27" i="148"/>
  <c r="AM27" i="148"/>
  <c r="AL27" i="148"/>
  <c r="AK27" i="148"/>
  <c r="AJ27" i="148"/>
  <c r="AI27" i="148"/>
  <c r="AH27" i="148"/>
  <c r="AG27" i="148"/>
  <c r="AE27" i="148"/>
  <c r="AV26" i="148"/>
  <c r="AU26" i="148"/>
  <c r="AT26" i="148"/>
  <c r="AS26" i="148"/>
  <c r="AR26" i="148"/>
  <c r="AQ26" i="148"/>
  <c r="AP26" i="148"/>
  <c r="AO26" i="148"/>
  <c r="AN26" i="148"/>
  <c r="AM26" i="148"/>
  <c r="AL26" i="148"/>
  <c r="AK26" i="148"/>
  <c r="AJ26" i="148"/>
  <c r="AI26" i="148"/>
  <c r="AH26" i="148"/>
  <c r="AG26" i="148"/>
  <c r="AE26" i="148"/>
  <c r="AV25" i="148"/>
  <c r="AU25" i="148"/>
  <c r="AT25" i="148"/>
  <c r="AS25" i="148"/>
  <c r="AR25" i="148"/>
  <c r="AQ25" i="148"/>
  <c r="AP25" i="148"/>
  <c r="AO25" i="148"/>
  <c r="AN25" i="148"/>
  <c r="AM25" i="148"/>
  <c r="AL25" i="148"/>
  <c r="AK25" i="148"/>
  <c r="AJ25" i="148"/>
  <c r="AI25" i="148"/>
  <c r="AH25" i="148"/>
  <c r="AG25" i="148"/>
  <c r="AE25" i="148"/>
  <c r="AV24" i="148"/>
  <c r="AU24" i="148"/>
  <c r="AT24" i="148"/>
  <c r="AS24" i="148"/>
  <c r="AR24" i="148"/>
  <c r="AQ24" i="148"/>
  <c r="AP24" i="148"/>
  <c r="AO24" i="148"/>
  <c r="AN24" i="148"/>
  <c r="AM24" i="148"/>
  <c r="AL24" i="148"/>
  <c r="AK24" i="148"/>
  <c r="AJ24" i="148"/>
  <c r="AI24" i="148"/>
  <c r="AH24" i="148"/>
  <c r="AG24" i="148"/>
  <c r="AE24" i="148"/>
  <c r="W24" i="148"/>
  <c r="AV23" i="148"/>
  <c r="AU23" i="148"/>
  <c r="AT23" i="148"/>
  <c r="AS23" i="148"/>
  <c r="AR23" i="148"/>
  <c r="AQ23" i="148"/>
  <c r="AP23" i="148"/>
  <c r="AO23" i="148"/>
  <c r="AN23" i="148"/>
  <c r="AM23" i="148"/>
  <c r="AL23" i="148"/>
  <c r="AK23" i="148"/>
  <c r="AJ23" i="148"/>
  <c r="AI23" i="148"/>
  <c r="AH23" i="148"/>
  <c r="AG23" i="148"/>
  <c r="AE23" i="148"/>
  <c r="AV22" i="148"/>
  <c r="AU22" i="148"/>
  <c r="AT22" i="148"/>
  <c r="AS22" i="148"/>
  <c r="AR22" i="148"/>
  <c r="AQ22" i="148"/>
  <c r="AP22" i="148"/>
  <c r="AO22" i="148"/>
  <c r="AN22" i="148"/>
  <c r="AM22" i="148"/>
  <c r="AL22" i="148"/>
  <c r="AK22" i="148"/>
  <c r="AJ22" i="148"/>
  <c r="AI22" i="148"/>
  <c r="AH22" i="148"/>
  <c r="AG22" i="148"/>
  <c r="AE22" i="148"/>
  <c r="AV21" i="148"/>
  <c r="AU21" i="148"/>
  <c r="AT21" i="148"/>
  <c r="AS21" i="148"/>
  <c r="AR21" i="148"/>
  <c r="AQ21" i="148"/>
  <c r="AP21" i="148"/>
  <c r="AO21" i="148"/>
  <c r="AN21" i="148"/>
  <c r="AM21" i="148"/>
  <c r="AL21" i="148"/>
  <c r="AK21" i="148"/>
  <c r="AJ21" i="148"/>
  <c r="AI21" i="148"/>
  <c r="AH21" i="148"/>
  <c r="AG21" i="148"/>
  <c r="AE21" i="148"/>
  <c r="AV20" i="148"/>
  <c r="AU20" i="148"/>
  <c r="AT20" i="148"/>
  <c r="AS20" i="148"/>
  <c r="AR20" i="148"/>
  <c r="AQ20" i="148"/>
  <c r="AP20" i="148"/>
  <c r="AO20" i="148"/>
  <c r="AN20" i="148"/>
  <c r="AM20" i="148"/>
  <c r="AL20" i="148"/>
  <c r="AK20" i="148"/>
  <c r="AJ20" i="148"/>
  <c r="AI20" i="148"/>
  <c r="AH20" i="148"/>
  <c r="AG20" i="148"/>
  <c r="AE20" i="148"/>
  <c r="AV19" i="148"/>
  <c r="AU19" i="148"/>
  <c r="AT19" i="148"/>
  <c r="AS19" i="148"/>
  <c r="AR19" i="148"/>
  <c r="AQ19" i="148"/>
  <c r="AP19" i="148"/>
  <c r="AO19" i="148"/>
  <c r="AN19" i="148"/>
  <c r="AM19" i="148"/>
  <c r="AL19" i="148"/>
  <c r="AK19" i="148"/>
  <c r="AJ19" i="148"/>
  <c r="AI19" i="148"/>
  <c r="AH19" i="148"/>
  <c r="AG19" i="148"/>
  <c r="AE19" i="148"/>
  <c r="AV18" i="148"/>
  <c r="AU18" i="148"/>
  <c r="AT18" i="148"/>
  <c r="AS18" i="148"/>
  <c r="AR18" i="148"/>
  <c r="AQ18" i="148"/>
  <c r="AP18" i="148"/>
  <c r="AO18" i="148"/>
  <c r="AN18" i="148"/>
  <c r="AM18" i="148"/>
  <c r="AL18" i="148"/>
  <c r="AK18" i="148"/>
  <c r="AJ18" i="148"/>
  <c r="AI18" i="148"/>
  <c r="AH18" i="148"/>
  <c r="AG18" i="148"/>
  <c r="AE18" i="148"/>
  <c r="AV17" i="148"/>
  <c r="AU17" i="148"/>
  <c r="AT17" i="148"/>
  <c r="AS17" i="148"/>
  <c r="AR17" i="148"/>
  <c r="AQ17" i="148"/>
  <c r="AP17" i="148"/>
  <c r="AO17" i="148"/>
  <c r="AN17" i="148"/>
  <c r="AM17" i="148"/>
  <c r="AL17" i="148"/>
  <c r="AK17" i="148"/>
  <c r="AJ17" i="148"/>
  <c r="AI17" i="148"/>
  <c r="AH17" i="148"/>
  <c r="AG17" i="148"/>
  <c r="AE17" i="148"/>
  <c r="AV16" i="148"/>
  <c r="AU16" i="148"/>
  <c r="AT16" i="148"/>
  <c r="AS16" i="148"/>
  <c r="AR16" i="148"/>
  <c r="AQ16" i="148"/>
  <c r="AP16" i="148"/>
  <c r="AO16" i="148"/>
  <c r="AN16" i="148"/>
  <c r="AM16" i="148"/>
  <c r="AL16" i="148"/>
  <c r="AK16" i="148"/>
  <c r="AJ16" i="148"/>
  <c r="AI16" i="148"/>
  <c r="AH16" i="148"/>
  <c r="AG16" i="148"/>
  <c r="AE16" i="148"/>
  <c r="AV15" i="148"/>
  <c r="AU15" i="148"/>
  <c r="AT15" i="148"/>
  <c r="AS15" i="148"/>
  <c r="AR15" i="148"/>
  <c r="AQ15" i="148"/>
  <c r="AP15" i="148"/>
  <c r="AO15" i="148"/>
  <c r="AN15" i="148"/>
  <c r="AM15" i="148"/>
  <c r="AL15" i="148"/>
  <c r="AK15" i="148"/>
  <c r="AJ15" i="148"/>
  <c r="AI15" i="148"/>
  <c r="AH15" i="148"/>
  <c r="AG15" i="148"/>
  <c r="AE15" i="148"/>
  <c r="W15" i="148"/>
  <c r="AV14" i="148"/>
  <c r="AU14" i="148"/>
  <c r="AT14" i="148"/>
  <c r="AS14" i="148"/>
  <c r="AR14" i="148"/>
  <c r="AQ14" i="148"/>
  <c r="AP14" i="148"/>
  <c r="AO14" i="148"/>
  <c r="AN14" i="148"/>
  <c r="AM14" i="148"/>
  <c r="AL14" i="148"/>
  <c r="AK14" i="148"/>
  <c r="AJ14" i="148"/>
  <c r="AI14" i="148"/>
  <c r="AH14" i="148"/>
  <c r="AG14" i="148"/>
  <c r="AE14" i="148"/>
  <c r="AV13" i="148"/>
  <c r="AU13" i="148"/>
  <c r="AT13" i="148"/>
  <c r="AT42" i="148" s="1"/>
  <c r="AS13" i="148"/>
  <c r="AR13" i="148"/>
  <c r="AQ13" i="148"/>
  <c r="AP13" i="148"/>
  <c r="AO13" i="148"/>
  <c r="AN13" i="148"/>
  <c r="AM13" i="148"/>
  <c r="AL13" i="148"/>
  <c r="AK13" i="148"/>
  <c r="AJ13" i="148"/>
  <c r="AI13" i="148"/>
  <c r="AH13" i="148"/>
  <c r="AG13" i="148"/>
  <c r="AE13" i="148"/>
  <c r="AV12" i="148"/>
  <c r="AU12" i="148"/>
  <c r="AT12" i="148"/>
  <c r="AS12" i="148"/>
  <c r="AR12" i="148"/>
  <c r="AQ12" i="148"/>
  <c r="AP12" i="148"/>
  <c r="AO12" i="148"/>
  <c r="AN12" i="148"/>
  <c r="AM12" i="148"/>
  <c r="AL12" i="148"/>
  <c r="AK12" i="148"/>
  <c r="AJ12" i="148"/>
  <c r="W12" i="148" s="1"/>
  <c r="AI12" i="148"/>
  <c r="AH12" i="148"/>
  <c r="AG12" i="148"/>
  <c r="AE12" i="148"/>
  <c r="AV11" i="148"/>
  <c r="AU11" i="148"/>
  <c r="AT11" i="148"/>
  <c r="AS11" i="148"/>
  <c r="AR11" i="148"/>
  <c r="AQ11" i="148"/>
  <c r="AP11" i="148"/>
  <c r="AO11" i="148"/>
  <c r="AN11" i="148"/>
  <c r="AM11" i="148"/>
  <c r="AL11" i="148"/>
  <c r="AK11" i="148"/>
  <c r="AJ11" i="148"/>
  <c r="AI11" i="148"/>
  <c r="AH11" i="148"/>
  <c r="AG11" i="148"/>
  <c r="AE11" i="148"/>
  <c r="AV10" i="148"/>
  <c r="AU10" i="148"/>
  <c r="AT10" i="148"/>
  <c r="AS10" i="148"/>
  <c r="AR10" i="148"/>
  <c r="AQ10" i="148"/>
  <c r="AP10" i="148"/>
  <c r="AO10" i="148"/>
  <c r="AN10" i="148"/>
  <c r="AM10" i="148"/>
  <c r="AL10" i="148"/>
  <c r="AK10" i="148"/>
  <c r="AJ10" i="148"/>
  <c r="AI10" i="148"/>
  <c r="AH10" i="148"/>
  <c r="AG10" i="148"/>
  <c r="AE10" i="148"/>
  <c r="AV9" i="148"/>
  <c r="AU9" i="148"/>
  <c r="AT9" i="148"/>
  <c r="AS9" i="148"/>
  <c r="AR9" i="148"/>
  <c r="AQ9" i="148"/>
  <c r="AP9" i="148"/>
  <c r="AO9" i="148"/>
  <c r="AN9" i="148"/>
  <c r="AM9" i="148"/>
  <c r="AL9" i="148"/>
  <c r="AK9" i="148"/>
  <c r="AJ9" i="148"/>
  <c r="AI9" i="148"/>
  <c r="AH9" i="148"/>
  <c r="AG9" i="148"/>
  <c r="AE9" i="148"/>
  <c r="AV8" i="148"/>
  <c r="AU8" i="148"/>
  <c r="AT8" i="148"/>
  <c r="AS8" i="148"/>
  <c r="AR8" i="148"/>
  <c r="AQ8" i="148"/>
  <c r="AP8" i="148"/>
  <c r="AO8" i="148"/>
  <c r="AN8" i="148"/>
  <c r="AM8" i="148"/>
  <c r="AL8" i="148"/>
  <c r="AK8" i="148"/>
  <c r="AJ8" i="148"/>
  <c r="AI8" i="148"/>
  <c r="AH8" i="148"/>
  <c r="AG8" i="148"/>
  <c r="AE8" i="148"/>
  <c r="AV7" i="148"/>
  <c r="AU7" i="148"/>
  <c r="AT7" i="148"/>
  <c r="AS7" i="148"/>
  <c r="AS41" i="148" s="1"/>
  <c r="AR7" i="148"/>
  <c r="AQ7" i="148"/>
  <c r="AP7" i="148"/>
  <c r="AO7" i="148"/>
  <c r="AO41" i="148" s="1"/>
  <c r="AN7" i="148"/>
  <c r="AM7" i="148"/>
  <c r="AL7" i="148"/>
  <c r="AK7" i="148"/>
  <c r="AJ7" i="148"/>
  <c r="AI7" i="148"/>
  <c r="AH7" i="148"/>
  <c r="AG7" i="148"/>
  <c r="AE7" i="148"/>
  <c r="AV6" i="148"/>
  <c r="AU6" i="148"/>
  <c r="AT6" i="148"/>
  <c r="AS6" i="148"/>
  <c r="AR6" i="148"/>
  <c r="AQ6" i="148"/>
  <c r="AP6" i="148"/>
  <c r="AO6" i="148"/>
  <c r="AN6" i="148"/>
  <c r="AM6" i="148"/>
  <c r="AL6" i="148"/>
  <c r="AK6" i="148"/>
  <c r="AJ6" i="148"/>
  <c r="AI6" i="148"/>
  <c r="AH6" i="148"/>
  <c r="AG6" i="148"/>
  <c r="AE6" i="148"/>
  <c r="D1" i="148"/>
  <c r="E37" i="150"/>
  <c r="B13" i="37" s="1"/>
  <c r="E37" i="151"/>
  <c r="B14" i="37" s="1"/>
  <c r="AF45" i="151"/>
  <c r="AF44" i="151"/>
  <c r="CB43" i="151"/>
  <c r="CA43" i="151"/>
  <c r="BZ43" i="151"/>
  <c r="BY43" i="151"/>
  <c r="BX43" i="151"/>
  <c r="BW43" i="151"/>
  <c r="BV43" i="151"/>
  <c r="BU43" i="151"/>
  <c r="BT43" i="151"/>
  <c r="BS43" i="151"/>
  <c r="BR43" i="151"/>
  <c r="BQ43" i="151"/>
  <c r="BP43" i="151"/>
  <c r="BO43" i="151"/>
  <c r="BN43" i="151"/>
  <c r="BM43" i="151"/>
  <c r="BL43" i="151"/>
  <c r="BK43" i="151"/>
  <c r="BJ43" i="151"/>
  <c r="BI43" i="151"/>
  <c r="BH43" i="151"/>
  <c r="BG43" i="151"/>
  <c r="BF43" i="151"/>
  <c r="BE43" i="151"/>
  <c r="BD43" i="151"/>
  <c r="BC43" i="151"/>
  <c r="BB43" i="151"/>
  <c r="BA43" i="151"/>
  <c r="AZ43" i="151"/>
  <c r="AY43" i="151"/>
  <c r="AX43" i="151"/>
  <c r="AF43" i="151"/>
  <c r="AF42" i="151"/>
  <c r="AF41" i="151"/>
  <c r="AF40" i="151"/>
  <c r="AV37" i="151"/>
  <c r="AU37" i="151"/>
  <c r="AT37" i="151"/>
  <c r="AS37" i="151"/>
  <c r="AR37" i="151"/>
  <c r="AQ37" i="151"/>
  <c r="AP37" i="151"/>
  <c r="AO37" i="151"/>
  <c r="AN37" i="151"/>
  <c r="AM37" i="151"/>
  <c r="AL37" i="151"/>
  <c r="AK37" i="151"/>
  <c r="AJ37" i="151"/>
  <c r="AI37" i="151"/>
  <c r="AH37" i="151"/>
  <c r="AG37" i="151"/>
  <c r="AB37" i="151" s="1"/>
  <c r="AE37" i="151"/>
  <c r="X37" i="151"/>
  <c r="AV36" i="151"/>
  <c r="AU36" i="151"/>
  <c r="AT36" i="151"/>
  <c r="AS36" i="151"/>
  <c r="AR36" i="151"/>
  <c r="AQ36" i="151"/>
  <c r="AP36" i="151"/>
  <c r="AO36" i="151"/>
  <c r="AN36" i="151"/>
  <c r="AM36" i="151"/>
  <c r="AL36" i="151"/>
  <c r="AK36" i="151"/>
  <c r="AJ36" i="151"/>
  <c r="AI36" i="151"/>
  <c r="AH36" i="151"/>
  <c r="AG36" i="151"/>
  <c r="Y36" i="151" s="1"/>
  <c r="AE36" i="151"/>
  <c r="AV35" i="151"/>
  <c r="AU35" i="151"/>
  <c r="AT35" i="151"/>
  <c r="AS35" i="151"/>
  <c r="AR35" i="151"/>
  <c r="AQ35" i="151"/>
  <c r="AP35" i="151"/>
  <c r="AO35" i="151"/>
  <c r="AN35" i="151"/>
  <c r="AM35" i="151"/>
  <c r="AL35" i="151"/>
  <c r="AK35" i="151"/>
  <c r="AJ35" i="151"/>
  <c r="AI35" i="151"/>
  <c r="AH35" i="151"/>
  <c r="Y35" i="151" s="1"/>
  <c r="AG35" i="151"/>
  <c r="AE35" i="151"/>
  <c r="AV34" i="151"/>
  <c r="AU34" i="151"/>
  <c r="AT34" i="151"/>
  <c r="AS34" i="151"/>
  <c r="AR34" i="151"/>
  <c r="AQ34" i="151"/>
  <c r="AP34" i="151"/>
  <c r="AO34" i="151"/>
  <c r="AN34" i="151"/>
  <c r="AM34" i="151"/>
  <c r="AL34" i="151"/>
  <c r="AK34" i="151"/>
  <c r="AJ34" i="151"/>
  <c r="AI34" i="151"/>
  <c r="AH34" i="151"/>
  <c r="AG34" i="151"/>
  <c r="AB34" i="151" s="1"/>
  <c r="AE34" i="151"/>
  <c r="AV33" i="151"/>
  <c r="AU33" i="151"/>
  <c r="AT33" i="151"/>
  <c r="AS33" i="151"/>
  <c r="AR33" i="151"/>
  <c r="AQ33" i="151"/>
  <c r="AP33" i="151"/>
  <c r="AO33" i="151"/>
  <c r="AN33" i="151"/>
  <c r="AM33" i="151"/>
  <c r="AL33" i="151"/>
  <c r="AK33" i="151"/>
  <c r="AJ33" i="151"/>
  <c r="AI33" i="151"/>
  <c r="W33" i="151" s="1"/>
  <c r="AH33" i="151"/>
  <c r="AG33" i="151"/>
  <c r="AE33" i="151"/>
  <c r="AA33" i="151"/>
  <c r="AV32" i="151"/>
  <c r="AU32" i="151"/>
  <c r="AT32" i="151"/>
  <c r="AS32" i="151"/>
  <c r="AR32" i="151"/>
  <c r="AQ32" i="151"/>
  <c r="AP32" i="151"/>
  <c r="AO32" i="151"/>
  <c r="AN32" i="151"/>
  <c r="AM32" i="151"/>
  <c r="AL32" i="151"/>
  <c r="AK32" i="151"/>
  <c r="AJ32" i="151"/>
  <c r="AI32" i="151"/>
  <c r="AH32" i="151"/>
  <c r="AG32" i="151"/>
  <c r="Z32" i="151" s="1"/>
  <c r="AE32" i="151"/>
  <c r="AV31" i="151"/>
  <c r="AU31" i="151"/>
  <c r="AT31" i="151"/>
  <c r="AS31" i="151"/>
  <c r="AR31" i="151"/>
  <c r="AQ31" i="151"/>
  <c r="AP31" i="151"/>
  <c r="AO31" i="151"/>
  <c r="AN31" i="151"/>
  <c r="AM31" i="151"/>
  <c r="AL31" i="151"/>
  <c r="AK31" i="151"/>
  <c r="AJ31" i="151"/>
  <c r="AI31" i="151"/>
  <c r="AH31" i="151"/>
  <c r="AG31" i="151"/>
  <c r="AE31" i="151"/>
  <c r="AV30" i="151"/>
  <c r="AU30" i="151"/>
  <c r="AT30" i="151"/>
  <c r="AS30" i="151"/>
  <c r="AR30" i="151"/>
  <c r="AQ30" i="151"/>
  <c r="AP30" i="151"/>
  <c r="AO30" i="151"/>
  <c r="AN30" i="151"/>
  <c r="AM30" i="151"/>
  <c r="AL30" i="151"/>
  <c r="AK30" i="151"/>
  <c r="AJ30" i="151"/>
  <c r="AI30" i="151"/>
  <c r="AH30" i="151"/>
  <c r="AG30" i="151"/>
  <c r="AB30" i="151" s="1"/>
  <c r="AE30" i="151"/>
  <c r="AV29" i="151"/>
  <c r="AU29" i="151"/>
  <c r="AT29" i="151"/>
  <c r="AS29" i="151"/>
  <c r="AR29" i="151"/>
  <c r="AQ29" i="151"/>
  <c r="AP29" i="151"/>
  <c r="AO29" i="151"/>
  <c r="AN29" i="151"/>
  <c r="AM29" i="151"/>
  <c r="AL29" i="151"/>
  <c r="AK29" i="151"/>
  <c r="AJ29" i="151"/>
  <c r="AI29" i="151"/>
  <c r="AH29" i="151"/>
  <c r="AG29" i="151"/>
  <c r="AE29" i="151"/>
  <c r="AV28" i="151"/>
  <c r="AU28" i="151"/>
  <c r="AT28" i="151"/>
  <c r="AS28" i="151"/>
  <c r="AR28" i="151"/>
  <c r="AQ28" i="151"/>
  <c r="AP28" i="151"/>
  <c r="AO28" i="151"/>
  <c r="AN28" i="151"/>
  <c r="AM28" i="151"/>
  <c r="AL28" i="151"/>
  <c r="AK28" i="151"/>
  <c r="AJ28" i="151"/>
  <c r="AI28" i="151"/>
  <c r="AH28" i="151"/>
  <c r="AG28" i="151"/>
  <c r="AE28" i="151"/>
  <c r="AV27" i="151"/>
  <c r="AU27" i="151"/>
  <c r="AT27" i="151"/>
  <c r="AS27" i="151"/>
  <c r="AR27" i="151"/>
  <c r="AQ27" i="151"/>
  <c r="AP27" i="151"/>
  <c r="AO27" i="151"/>
  <c r="AN27" i="151"/>
  <c r="AM27" i="151"/>
  <c r="AL27" i="151"/>
  <c r="AK27" i="151"/>
  <c r="AJ27" i="151"/>
  <c r="AI27" i="151"/>
  <c r="AH27" i="151"/>
  <c r="AG27" i="151"/>
  <c r="AE27" i="151"/>
  <c r="AV26" i="151"/>
  <c r="AU26" i="151"/>
  <c r="AT26" i="151"/>
  <c r="AS26" i="151"/>
  <c r="AR26" i="151"/>
  <c r="AQ26" i="151"/>
  <c r="AP26" i="151"/>
  <c r="AO26" i="151"/>
  <c r="AN26" i="151"/>
  <c r="AM26" i="151"/>
  <c r="AL26" i="151"/>
  <c r="AK26" i="151"/>
  <c r="AJ26" i="151"/>
  <c r="AI26" i="151"/>
  <c r="AH26" i="151"/>
  <c r="AG26" i="151"/>
  <c r="AE26" i="151"/>
  <c r="AV25" i="151"/>
  <c r="AU25" i="151"/>
  <c r="AT25" i="151"/>
  <c r="AS25" i="151"/>
  <c r="AR25" i="151"/>
  <c r="AQ25" i="151"/>
  <c r="AP25" i="151"/>
  <c r="AO25" i="151"/>
  <c r="AN25" i="151"/>
  <c r="AM25" i="151"/>
  <c r="AL25" i="151"/>
  <c r="AK25" i="151"/>
  <c r="AJ25" i="151"/>
  <c r="AI25" i="151"/>
  <c r="AH25" i="151"/>
  <c r="AG25" i="151"/>
  <c r="AW25" i="151" s="1"/>
  <c r="AE25" i="151"/>
  <c r="AV24" i="151"/>
  <c r="AU24" i="151"/>
  <c r="AT24" i="151"/>
  <c r="AS24" i="151"/>
  <c r="AR24" i="151"/>
  <c r="AQ24" i="151"/>
  <c r="AP24" i="151"/>
  <c r="AO24" i="151"/>
  <c r="AN24" i="151"/>
  <c r="AM24" i="151"/>
  <c r="AL24" i="151"/>
  <c r="AK24" i="151"/>
  <c r="AJ24" i="151"/>
  <c r="AI24" i="151"/>
  <c r="AH24" i="151"/>
  <c r="AG24" i="151"/>
  <c r="AE24" i="151"/>
  <c r="AV23" i="151"/>
  <c r="AU23" i="151"/>
  <c r="AT23" i="151"/>
  <c r="AS23" i="151"/>
  <c r="AR23" i="151"/>
  <c r="AQ23" i="151"/>
  <c r="AP23" i="151"/>
  <c r="AO23" i="151"/>
  <c r="AN23" i="151"/>
  <c r="AM23" i="151"/>
  <c r="AL23" i="151"/>
  <c r="AK23" i="151"/>
  <c r="AJ23" i="151"/>
  <c r="AI23" i="151"/>
  <c r="AH23" i="151"/>
  <c r="AG23" i="151"/>
  <c r="AE23" i="151"/>
  <c r="AV22" i="151"/>
  <c r="AU22" i="151"/>
  <c r="AT22" i="151"/>
  <c r="AS22" i="151"/>
  <c r="AR22" i="151"/>
  <c r="AQ22" i="151"/>
  <c r="AP22" i="151"/>
  <c r="AO22" i="151"/>
  <c r="AN22" i="151"/>
  <c r="AM22" i="151"/>
  <c r="AL22" i="151"/>
  <c r="AK22" i="151"/>
  <c r="AJ22" i="151"/>
  <c r="AI22" i="151"/>
  <c r="AH22" i="151"/>
  <c r="AG22" i="151"/>
  <c r="AE22" i="151"/>
  <c r="AV21" i="151"/>
  <c r="AU21" i="151"/>
  <c r="AT21" i="151"/>
  <c r="AS21" i="151"/>
  <c r="AR21" i="151"/>
  <c r="AQ21" i="151"/>
  <c r="AP21" i="151"/>
  <c r="AO21" i="151"/>
  <c r="AN21" i="151"/>
  <c r="AM21" i="151"/>
  <c r="AL21" i="151"/>
  <c r="AK21" i="151"/>
  <c r="AJ21" i="151"/>
  <c r="AI21" i="151"/>
  <c r="AH21" i="151"/>
  <c r="AG21" i="151"/>
  <c r="AW21" i="151" s="1"/>
  <c r="AE21" i="151"/>
  <c r="AV20" i="151"/>
  <c r="AU20" i="151"/>
  <c r="AT20" i="151"/>
  <c r="AS20" i="151"/>
  <c r="AR20" i="151"/>
  <c r="AQ20" i="151"/>
  <c r="AP20" i="151"/>
  <c r="AO20" i="151"/>
  <c r="AN20" i="151"/>
  <c r="AM20" i="151"/>
  <c r="AL20" i="151"/>
  <c r="AK20" i="151"/>
  <c r="AJ20" i="151"/>
  <c r="AI20" i="151"/>
  <c r="AH20" i="151"/>
  <c r="AG20" i="151"/>
  <c r="AE20" i="151"/>
  <c r="AV19" i="151"/>
  <c r="AU19" i="151"/>
  <c r="AT19" i="151"/>
  <c r="AS19" i="151"/>
  <c r="AR19" i="151"/>
  <c r="AQ19" i="151"/>
  <c r="AP19" i="151"/>
  <c r="AO19" i="151"/>
  <c r="AN19" i="151"/>
  <c r="AM19" i="151"/>
  <c r="AL19" i="151"/>
  <c r="AK19" i="151"/>
  <c r="AJ19" i="151"/>
  <c r="AI19" i="151"/>
  <c r="AH19" i="151"/>
  <c r="AG19" i="151"/>
  <c r="AE19" i="151"/>
  <c r="AV18" i="151"/>
  <c r="AU18" i="151"/>
  <c r="AT18" i="151"/>
  <c r="AS18" i="151"/>
  <c r="AR18" i="151"/>
  <c r="AQ18" i="151"/>
  <c r="AP18" i="151"/>
  <c r="AO18" i="151"/>
  <c r="AN18" i="151"/>
  <c r="AM18" i="151"/>
  <c r="AL18" i="151"/>
  <c r="AK18" i="151"/>
  <c r="AJ18" i="151"/>
  <c r="AI18" i="151"/>
  <c r="AH18" i="151"/>
  <c r="AG18" i="151"/>
  <c r="AE18" i="151"/>
  <c r="AV17" i="151"/>
  <c r="AU17" i="151"/>
  <c r="AT17" i="151"/>
  <c r="AS17" i="151"/>
  <c r="AR17" i="151"/>
  <c r="AQ17" i="151"/>
  <c r="AP17" i="151"/>
  <c r="AO17" i="151"/>
  <c r="AN17" i="151"/>
  <c r="AM17" i="151"/>
  <c r="AL17" i="151"/>
  <c r="AK17" i="151"/>
  <c r="AJ17" i="151"/>
  <c r="AI17" i="151"/>
  <c r="AH17" i="151"/>
  <c r="AG17" i="151"/>
  <c r="AE17" i="151"/>
  <c r="AV16" i="151"/>
  <c r="AU16" i="151"/>
  <c r="AT16" i="151"/>
  <c r="AS16" i="151"/>
  <c r="AR16" i="151"/>
  <c r="AQ16" i="151"/>
  <c r="AP16" i="151"/>
  <c r="AO16" i="151"/>
  <c r="AN16" i="151"/>
  <c r="AM16" i="151"/>
  <c r="AL16" i="151"/>
  <c r="AK16" i="151"/>
  <c r="AJ16" i="151"/>
  <c r="AI16" i="151"/>
  <c r="AH16" i="151"/>
  <c r="AG16" i="151"/>
  <c r="AE16" i="151"/>
  <c r="AV15" i="151"/>
  <c r="AU15" i="151"/>
  <c r="AT15" i="151"/>
  <c r="AS15" i="151"/>
  <c r="AR15" i="151"/>
  <c r="AQ15" i="151"/>
  <c r="AP15" i="151"/>
  <c r="AO15" i="151"/>
  <c r="AN15" i="151"/>
  <c r="AM15" i="151"/>
  <c r="AL15" i="151"/>
  <c r="AK15" i="151"/>
  <c r="AJ15" i="151"/>
  <c r="AI15" i="151"/>
  <c r="AH15" i="151"/>
  <c r="AG15" i="151"/>
  <c r="AE15" i="151"/>
  <c r="AV14" i="151"/>
  <c r="AU14" i="151"/>
  <c r="AT14" i="151"/>
  <c r="AS14" i="151"/>
  <c r="AR14" i="151"/>
  <c r="AQ14" i="151"/>
  <c r="AP14" i="151"/>
  <c r="AO14" i="151"/>
  <c r="AN14" i="151"/>
  <c r="AM14" i="151"/>
  <c r="AL14" i="151"/>
  <c r="AK14" i="151"/>
  <c r="AJ14" i="151"/>
  <c r="AI14" i="151"/>
  <c r="AH14" i="151"/>
  <c r="AG14" i="151"/>
  <c r="AE14" i="151"/>
  <c r="AV13" i="151"/>
  <c r="AU13" i="151"/>
  <c r="AT13" i="151"/>
  <c r="AS13" i="151"/>
  <c r="AR13" i="151"/>
  <c r="AQ13" i="151"/>
  <c r="AP13" i="151"/>
  <c r="AO13" i="151"/>
  <c r="AN13" i="151"/>
  <c r="AM13" i="151"/>
  <c r="AL13" i="151"/>
  <c r="AK13" i="151"/>
  <c r="AJ13" i="151"/>
  <c r="AI13" i="151"/>
  <c r="AH13" i="151"/>
  <c r="AG13" i="151"/>
  <c r="AE13" i="151"/>
  <c r="AV12" i="151"/>
  <c r="AU12" i="151"/>
  <c r="AT12" i="151"/>
  <c r="AS12" i="151"/>
  <c r="AR12" i="151"/>
  <c r="AQ12" i="151"/>
  <c r="AP12" i="151"/>
  <c r="AO12" i="151"/>
  <c r="AN12" i="151"/>
  <c r="AM12" i="151"/>
  <c r="AL12" i="151"/>
  <c r="AK12" i="151"/>
  <c r="AJ12" i="151"/>
  <c r="AI12" i="151"/>
  <c r="AH12" i="151"/>
  <c r="AG12" i="151"/>
  <c r="AE12" i="151"/>
  <c r="AV11" i="151"/>
  <c r="AU11" i="151"/>
  <c r="AT11" i="151"/>
  <c r="AS11" i="151"/>
  <c r="AR11" i="151"/>
  <c r="AQ11" i="151"/>
  <c r="AP11" i="151"/>
  <c r="AO11" i="151"/>
  <c r="AN11" i="151"/>
  <c r="AM11" i="151"/>
  <c r="AL11" i="151"/>
  <c r="AK11" i="151"/>
  <c r="AJ11" i="151"/>
  <c r="AI11" i="151"/>
  <c r="AH11" i="151"/>
  <c r="AG11" i="151"/>
  <c r="AE11" i="151"/>
  <c r="AV10" i="151"/>
  <c r="AU10" i="151"/>
  <c r="AT10" i="151"/>
  <c r="AS10" i="151"/>
  <c r="AR10" i="151"/>
  <c r="AQ10" i="151"/>
  <c r="AP10" i="151"/>
  <c r="AO10" i="151"/>
  <c r="AN10" i="151"/>
  <c r="AM10" i="151"/>
  <c r="AL10" i="151"/>
  <c r="AK10" i="151"/>
  <c r="AJ10" i="151"/>
  <c r="AI10" i="151"/>
  <c r="AH10" i="151"/>
  <c r="AG10" i="151"/>
  <c r="AE10" i="151"/>
  <c r="X10" i="151"/>
  <c r="AV9" i="151"/>
  <c r="AU9" i="151"/>
  <c r="AT9" i="151"/>
  <c r="AS9" i="151"/>
  <c r="AR9" i="151"/>
  <c r="AQ9" i="151"/>
  <c r="AP9" i="151"/>
  <c r="AO9" i="151"/>
  <c r="AN9" i="151"/>
  <c r="AM9" i="151"/>
  <c r="AL9" i="151"/>
  <c r="AK9" i="151"/>
  <c r="AJ9" i="151"/>
  <c r="AI9" i="151"/>
  <c r="AH9" i="151"/>
  <c r="AG9" i="151"/>
  <c r="AE9" i="151"/>
  <c r="AV8" i="151"/>
  <c r="AU8" i="151"/>
  <c r="AT8" i="151"/>
  <c r="AS8" i="151"/>
  <c r="AR8" i="151"/>
  <c r="AQ8" i="151"/>
  <c r="AP8" i="151"/>
  <c r="AO8" i="151"/>
  <c r="AN8" i="151"/>
  <c r="AM8" i="151"/>
  <c r="AL8" i="151"/>
  <c r="AK8" i="151"/>
  <c r="AJ8" i="151"/>
  <c r="AI8" i="151"/>
  <c r="AH8" i="151"/>
  <c r="AG8" i="151"/>
  <c r="AE8" i="151"/>
  <c r="AV7" i="151"/>
  <c r="AU7" i="151"/>
  <c r="AT7" i="151"/>
  <c r="AS7" i="151"/>
  <c r="AR7" i="151"/>
  <c r="AQ7" i="151"/>
  <c r="AP7" i="151"/>
  <c r="AO7" i="151"/>
  <c r="AN7" i="151"/>
  <c r="AM7" i="151"/>
  <c r="AL7" i="151"/>
  <c r="AK7" i="151"/>
  <c r="AJ7" i="151"/>
  <c r="AI7" i="151"/>
  <c r="AH7" i="151"/>
  <c r="AG7" i="151"/>
  <c r="AE7" i="151"/>
  <c r="AV6" i="151"/>
  <c r="AU6" i="151"/>
  <c r="AT6" i="151"/>
  <c r="AS6" i="151"/>
  <c r="AR6" i="151"/>
  <c r="AQ6" i="151"/>
  <c r="AP6" i="151"/>
  <c r="AO6" i="151"/>
  <c r="AN6" i="151"/>
  <c r="AM6" i="151"/>
  <c r="AL6" i="151"/>
  <c r="AK6" i="151"/>
  <c r="AJ6" i="151"/>
  <c r="AI6" i="151"/>
  <c r="AH6" i="151"/>
  <c r="AG6" i="151"/>
  <c r="AE6" i="151"/>
  <c r="D1" i="151"/>
  <c r="AF45" i="150"/>
  <c r="AF44" i="150"/>
  <c r="CB43" i="150"/>
  <c r="CA43" i="150"/>
  <c r="BZ43" i="150"/>
  <c r="BY43" i="150"/>
  <c r="BX43" i="150"/>
  <c r="BW43" i="150"/>
  <c r="BV43" i="150"/>
  <c r="BU43" i="150"/>
  <c r="BT43" i="150"/>
  <c r="BS43" i="150"/>
  <c r="BR43" i="150"/>
  <c r="BQ43" i="150"/>
  <c r="BP43" i="150"/>
  <c r="BO43" i="150"/>
  <c r="BN43" i="150"/>
  <c r="BM43" i="150"/>
  <c r="BL43" i="150"/>
  <c r="BK43" i="150"/>
  <c r="BJ43" i="150"/>
  <c r="BI43" i="150"/>
  <c r="BH43" i="150"/>
  <c r="BG43" i="150"/>
  <c r="BF43" i="150"/>
  <c r="BE43" i="150"/>
  <c r="BD43" i="150"/>
  <c r="BC43" i="150"/>
  <c r="BB43" i="150"/>
  <c r="BA43" i="150"/>
  <c r="AZ43" i="150"/>
  <c r="AY43" i="150"/>
  <c r="AX43" i="150"/>
  <c r="AF43" i="150"/>
  <c r="AF42" i="150"/>
  <c r="AF41" i="150"/>
  <c r="AF40" i="150"/>
  <c r="AV37" i="150"/>
  <c r="AU37" i="150"/>
  <c r="AT37" i="150"/>
  <c r="AS37" i="150"/>
  <c r="AR37" i="150"/>
  <c r="AQ37" i="150"/>
  <c r="AP37" i="150"/>
  <c r="AO37" i="150"/>
  <c r="AN37" i="150"/>
  <c r="AM37" i="150"/>
  <c r="AL37" i="150"/>
  <c r="AK37" i="150"/>
  <c r="AJ37" i="150"/>
  <c r="AI37" i="150"/>
  <c r="AH37" i="150"/>
  <c r="AG37" i="150"/>
  <c r="AE37" i="150"/>
  <c r="AV36" i="150"/>
  <c r="AU36" i="150"/>
  <c r="AT36" i="150"/>
  <c r="AS36" i="150"/>
  <c r="AR36" i="150"/>
  <c r="AQ36" i="150"/>
  <c r="AP36" i="150"/>
  <c r="AO36" i="150"/>
  <c r="AN36" i="150"/>
  <c r="AM36" i="150"/>
  <c r="AL36" i="150"/>
  <c r="AK36" i="150"/>
  <c r="AJ36" i="150"/>
  <c r="AI36" i="150"/>
  <c r="AH36" i="150"/>
  <c r="Y36" i="150" s="1"/>
  <c r="AG36" i="150"/>
  <c r="AE36" i="150"/>
  <c r="X36" i="150"/>
  <c r="AV35" i="150"/>
  <c r="AU35" i="150"/>
  <c r="AT35" i="150"/>
  <c r="AS35" i="150"/>
  <c r="AR35" i="150"/>
  <c r="AQ35" i="150"/>
  <c r="AP35" i="150"/>
  <c r="AO35" i="150"/>
  <c r="AN35" i="150"/>
  <c r="AM35" i="150"/>
  <c r="AL35" i="150"/>
  <c r="AK35" i="150"/>
  <c r="AJ35" i="150"/>
  <c r="AI35" i="150"/>
  <c r="AH35" i="150"/>
  <c r="AG35" i="150"/>
  <c r="AA35" i="150" s="1"/>
  <c r="AE35" i="150"/>
  <c r="AV34" i="150"/>
  <c r="AU34" i="150"/>
  <c r="AT34" i="150"/>
  <c r="AS34" i="150"/>
  <c r="AR34" i="150"/>
  <c r="AQ34" i="150"/>
  <c r="AP34" i="150"/>
  <c r="AO34" i="150"/>
  <c r="AN34" i="150"/>
  <c r="AM34" i="150"/>
  <c r="AL34" i="150"/>
  <c r="AK34" i="150"/>
  <c r="AJ34" i="150"/>
  <c r="X34" i="150" s="1"/>
  <c r="AI34" i="150"/>
  <c r="AH34" i="150"/>
  <c r="AG34" i="150"/>
  <c r="AB34" i="150" s="1"/>
  <c r="AE34" i="150"/>
  <c r="AV33" i="150"/>
  <c r="AU33" i="150"/>
  <c r="AT33" i="150"/>
  <c r="AS33" i="150"/>
  <c r="AR33" i="150"/>
  <c r="AQ33" i="150"/>
  <c r="AP33" i="150"/>
  <c r="AO33" i="150"/>
  <c r="AN33" i="150"/>
  <c r="AM33" i="150"/>
  <c r="AL33" i="150"/>
  <c r="AK33" i="150"/>
  <c r="AJ33" i="150"/>
  <c r="AI33" i="150"/>
  <c r="AH33" i="150"/>
  <c r="AG33" i="150"/>
  <c r="AE33" i="150"/>
  <c r="AA33" i="150"/>
  <c r="AV32" i="150"/>
  <c r="AU32" i="150"/>
  <c r="AT32" i="150"/>
  <c r="AS32" i="150"/>
  <c r="AR32" i="150"/>
  <c r="AQ32" i="150"/>
  <c r="AP32" i="150"/>
  <c r="AO32" i="150"/>
  <c r="AN32" i="150"/>
  <c r="AM32" i="150"/>
  <c r="AL32" i="150"/>
  <c r="AK32" i="150"/>
  <c r="AJ32" i="150"/>
  <c r="AI32" i="150"/>
  <c r="AH32" i="150"/>
  <c r="AG32" i="150"/>
  <c r="AA32" i="150" s="1"/>
  <c r="AE32" i="150"/>
  <c r="AV31" i="150"/>
  <c r="AU31" i="150"/>
  <c r="AT31" i="150"/>
  <c r="AS31" i="150"/>
  <c r="AR31" i="150"/>
  <c r="AQ31" i="150"/>
  <c r="AP31" i="150"/>
  <c r="AO31" i="150"/>
  <c r="AN31" i="150"/>
  <c r="AM31" i="150"/>
  <c r="AL31" i="150"/>
  <c r="AK31" i="150"/>
  <c r="AJ31" i="150"/>
  <c r="AI31" i="150"/>
  <c r="AH31" i="150"/>
  <c r="AA31" i="150" s="1"/>
  <c r="AG31" i="150"/>
  <c r="AE31" i="150"/>
  <c r="W31" i="150"/>
  <c r="AV30" i="150"/>
  <c r="AU30" i="150"/>
  <c r="AT30" i="150"/>
  <c r="AS30" i="150"/>
  <c r="AR30" i="150"/>
  <c r="AQ30" i="150"/>
  <c r="AP30" i="150"/>
  <c r="AO30" i="150"/>
  <c r="AN30" i="150"/>
  <c r="AM30" i="150"/>
  <c r="AL30" i="150"/>
  <c r="AK30" i="150"/>
  <c r="AJ30" i="150"/>
  <c r="AI30" i="150"/>
  <c r="AH30" i="150"/>
  <c r="AG30" i="150"/>
  <c r="Z30" i="150" s="1"/>
  <c r="AE30" i="150"/>
  <c r="AV29" i="150"/>
  <c r="AU29" i="150"/>
  <c r="AT29" i="150"/>
  <c r="AS29" i="150"/>
  <c r="AR29" i="150"/>
  <c r="AQ29" i="150"/>
  <c r="AP29" i="150"/>
  <c r="AO29" i="150"/>
  <c r="AN29" i="150"/>
  <c r="AM29" i="150"/>
  <c r="AL29" i="150"/>
  <c r="AK29" i="150"/>
  <c r="AJ29" i="150"/>
  <c r="AI29" i="150"/>
  <c r="X29" i="150" s="1"/>
  <c r="AH29" i="150"/>
  <c r="AG29" i="150"/>
  <c r="AE29" i="150"/>
  <c r="AV28" i="150"/>
  <c r="AU28" i="150"/>
  <c r="AT28" i="150"/>
  <c r="AS28" i="150"/>
  <c r="AR28" i="150"/>
  <c r="AQ28" i="150"/>
  <c r="AP28" i="150"/>
  <c r="AO28" i="150"/>
  <c r="AN28" i="150"/>
  <c r="AM28" i="150"/>
  <c r="AL28" i="150"/>
  <c r="AK28" i="150"/>
  <c r="AJ28" i="150"/>
  <c r="AI28" i="150"/>
  <c r="AH28" i="150"/>
  <c r="AG28" i="150"/>
  <c r="AE28" i="150"/>
  <c r="AV27" i="150"/>
  <c r="AU27" i="150"/>
  <c r="AT27" i="150"/>
  <c r="AS27" i="150"/>
  <c r="AR27" i="150"/>
  <c r="AQ27" i="150"/>
  <c r="AP27" i="150"/>
  <c r="AO27" i="150"/>
  <c r="AN27" i="150"/>
  <c r="AM27" i="150"/>
  <c r="AL27" i="150"/>
  <c r="AK27" i="150"/>
  <c r="AJ27" i="150"/>
  <c r="AI27" i="150"/>
  <c r="AH27" i="150"/>
  <c r="AG27" i="150"/>
  <c r="AE27" i="150"/>
  <c r="AV26" i="150"/>
  <c r="AU26" i="150"/>
  <c r="AT26" i="150"/>
  <c r="AS26" i="150"/>
  <c r="AR26" i="150"/>
  <c r="AQ26" i="150"/>
  <c r="AP26" i="150"/>
  <c r="AO26" i="150"/>
  <c r="AN26" i="150"/>
  <c r="AM26" i="150"/>
  <c r="AL26" i="150"/>
  <c r="AK26" i="150"/>
  <c r="AJ26" i="150"/>
  <c r="AI26" i="150"/>
  <c r="AH26" i="150"/>
  <c r="AG26" i="150"/>
  <c r="AE26" i="150"/>
  <c r="AV25" i="150"/>
  <c r="AU25" i="150"/>
  <c r="AT25" i="150"/>
  <c r="AS25" i="150"/>
  <c r="AR25" i="150"/>
  <c r="AQ25" i="150"/>
  <c r="AP25" i="150"/>
  <c r="AO25" i="150"/>
  <c r="AN25" i="150"/>
  <c r="AM25" i="150"/>
  <c r="AL25" i="150"/>
  <c r="AK25" i="150"/>
  <c r="AJ25" i="150"/>
  <c r="AI25" i="150"/>
  <c r="AH25" i="150"/>
  <c r="AG25" i="150"/>
  <c r="AE25" i="150"/>
  <c r="AV24" i="150"/>
  <c r="AU24" i="150"/>
  <c r="AT24" i="150"/>
  <c r="AS24" i="150"/>
  <c r="AR24" i="150"/>
  <c r="AQ24" i="150"/>
  <c r="AP24" i="150"/>
  <c r="AO24" i="150"/>
  <c r="AN24" i="150"/>
  <c r="AM24" i="150"/>
  <c r="AL24" i="150"/>
  <c r="AK24" i="150"/>
  <c r="AJ24" i="150"/>
  <c r="AI24" i="150"/>
  <c r="AH24" i="150"/>
  <c r="AG24" i="150"/>
  <c r="AE24" i="150"/>
  <c r="AV23" i="150"/>
  <c r="AU23" i="150"/>
  <c r="AT23" i="150"/>
  <c r="AS23" i="150"/>
  <c r="AR23" i="150"/>
  <c r="AQ23" i="150"/>
  <c r="AP23" i="150"/>
  <c r="AO23" i="150"/>
  <c r="AN23" i="150"/>
  <c r="AM23" i="150"/>
  <c r="AL23" i="150"/>
  <c r="AK23" i="150"/>
  <c r="AJ23" i="150"/>
  <c r="AI23" i="150"/>
  <c r="AH23" i="150"/>
  <c r="AG23" i="150"/>
  <c r="AE23" i="150"/>
  <c r="AV22" i="150"/>
  <c r="AU22" i="150"/>
  <c r="AT22" i="150"/>
  <c r="AS22" i="150"/>
  <c r="AR22" i="150"/>
  <c r="AQ22" i="150"/>
  <c r="AP22" i="150"/>
  <c r="AO22" i="150"/>
  <c r="AN22" i="150"/>
  <c r="AM22" i="150"/>
  <c r="AL22" i="150"/>
  <c r="AK22" i="150"/>
  <c r="AJ22" i="150"/>
  <c r="AI22" i="150"/>
  <c r="AH22" i="150"/>
  <c r="AG22" i="150"/>
  <c r="AE22" i="150"/>
  <c r="AV21" i="150"/>
  <c r="AU21" i="150"/>
  <c r="AT21" i="150"/>
  <c r="AS21" i="150"/>
  <c r="AR21" i="150"/>
  <c r="AQ21" i="150"/>
  <c r="AP21" i="150"/>
  <c r="AO21" i="150"/>
  <c r="AN21" i="150"/>
  <c r="AM21" i="150"/>
  <c r="AL21" i="150"/>
  <c r="AK21" i="150"/>
  <c r="AJ21" i="150"/>
  <c r="AI21" i="150"/>
  <c r="AH21" i="150"/>
  <c r="AG21" i="150"/>
  <c r="AE21" i="150"/>
  <c r="AV20" i="150"/>
  <c r="AU20" i="150"/>
  <c r="AT20" i="150"/>
  <c r="AS20" i="150"/>
  <c r="AR20" i="150"/>
  <c r="AQ20" i="150"/>
  <c r="AP20" i="150"/>
  <c r="AO20" i="150"/>
  <c r="AN20" i="150"/>
  <c r="AM20" i="150"/>
  <c r="AL20" i="150"/>
  <c r="AK20" i="150"/>
  <c r="AJ20" i="150"/>
  <c r="AI20" i="150"/>
  <c r="AH20" i="150"/>
  <c r="AG20" i="150"/>
  <c r="AE20" i="150"/>
  <c r="AV19" i="150"/>
  <c r="AU19" i="150"/>
  <c r="AT19" i="150"/>
  <c r="AS19" i="150"/>
  <c r="AR19" i="150"/>
  <c r="AQ19" i="150"/>
  <c r="AP19" i="150"/>
  <c r="AO19" i="150"/>
  <c r="AN19" i="150"/>
  <c r="AM19" i="150"/>
  <c r="AL19" i="150"/>
  <c r="AK19" i="150"/>
  <c r="AJ19" i="150"/>
  <c r="AI19" i="150"/>
  <c r="AH19" i="150"/>
  <c r="AG19" i="150"/>
  <c r="AE19" i="150"/>
  <c r="AV18" i="150"/>
  <c r="AU18" i="150"/>
  <c r="AT18" i="150"/>
  <c r="AS18" i="150"/>
  <c r="AR18" i="150"/>
  <c r="AQ18" i="150"/>
  <c r="AP18" i="150"/>
  <c r="AO18" i="150"/>
  <c r="AN18" i="150"/>
  <c r="AM18" i="150"/>
  <c r="AL18" i="150"/>
  <c r="AK18" i="150"/>
  <c r="AJ18" i="150"/>
  <c r="AI18" i="150"/>
  <c r="AH18" i="150"/>
  <c r="AG18" i="150"/>
  <c r="AE18" i="150"/>
  <c r="AV17" i="150"/>
  <c r="AU17" i="150"/>
  <c r="AT17" i="150"/>
  <c r="AS17" i="150"/>
  <c r="AR17" i="150"/>
  <c r="AQ17" i="150"/>
  <c r="AP17" i="150"/>
  <c r="AO17" i="150"/>
  <c r="AN17" i="150"/>
  <c r="AM17" i="150"/>
  <c r="AL17" i="150"/>
  <c r="AK17" i="150"/>
  <c r="AJ17" i="150"/>
  <c r="AI17" i="150"/>
  <c r="AH17" i="150"/>
  <c r="AG17" i="150"/>
  <c r="AE17" i="150"/>
  <c r="AV16" i="150"/>
  <c r="AU16" i="150"/>
  <c r="AT16" i="150"/>
  <c r="AS16" i="150"/>
  <c r="AR16" i="150"/>
  <c r="AQ16" i="150"/>
  <c r="AP16" i="150"/>
  <c r="AO16" i="150"/>
  <c r="AN16" i="150"/>
  <c r="AM16" i="150"/>
  <c r="AL16" i="150"/>
  <c r="AK16" i="150"/>
  <c r="AJ16" i="150"/>
  <c r="AI16" i="150"/>
  <c r="AH16" i="150"/>
  <c r="AG16" i="150"/>
  <c r="AE16" i="150"/>
  <c r="AV15" i="150"/>
  <c r="AU15" i="150"/>
  <c r="AT15" i="150"/>
  <c r="AS15" i="150"/>
  <c r="AR15" i="150"/>
  <c r="AQ15" i="150"/>
  <c r="AP15" i="150"/>
  <c r="AO15" i="150"/>
  <c r="AN15" i="150"/>
  <c r="AM15" i="150"/>
  <c r="AL15" i="150"/>
  <c r="AK15" i="150"/>
  <c r="AJ15" i="150"/>
  <c r="AI15" i="150"/>
  <c r="AH15" i="150"/>
  <c r="AG15" i="150"/>
  <c r="AE15" i="150"/>
  <c r="AV14" i="150"/>
  <c r="AU14" i="150"/>
  <c r="AT14" i="150"/>
  <c r="AS14" i="150"/>
  <c r="AR14" i="150"/>
  <c r="AQ14" i="150"/>
  <c r="AP14" i="150"/>
  <c r="AO14" i="150"/>
  <c r="AN14" i="150"/>
  <c r="AM14" i="150"/>
  <c r="AL14" i="150"/>
  <c r="AK14" i="150"/>
  <c r="AJ14" i="150"/>
  <c r="AI14" i="150"/>
  <c r="AH14" i="150"/>
  <c r="AG14" i="150"/>
  <c r="AE14" i="150"/>
  <c r="AV13" i="150"/>
  <c r="AU13" i="150"/>
  <c r="AT13" i="150"/>
  <c r="AS13" i="150"/>
  <c r="AR13" i="150"/>
  <c r="AQ13" i="150"/>
  <c r="AP13" i="150"/>
  <c r="AO13" i="150"/>
  <c r="AN13" i="150"/>
  <c r="AM13" i="150"/>
  <c r="AL13" i="150"/>
  <c r="AK13" i="150"/>
  <c r="AJ13" i="150"/>
  <c r="AI13" i="150"/>
  <c r="AH13" i="150"/>
  <c r="AG13" i="150"/>
  <c r="AE13" i="150"/>
  <c r="AV12" i="150"/>
  <c r="AU12" i="150"/>
  <c r="AT12" i="150"/>
  <c r="AS12" i="150"/>
  <c r="AR12" i="150"/>
  <c r="AQ12" i="150"/>
  <c r="AP12" i="150"/>
  <c r="AO12" i="150"/>
  <c r="AN12" i="150"/>
  <c r="AM12" i="150"/>
  <c r="AL12" i="150"/>
  <c r="AK12" i="150"/>
  <c r="AJ12" i="150"/>
  <c r="AI12" i="150"/>
  <c r="AH12" i="150"/>
  <c r="AG12" i="150"/>
  <c r="AE12" i="150"/>
  <c r="AV11" i="150"/>
  <c r="AU11" i="150"/>
  <c r="AT11" i="150"/>
  <c r="AS11" i="150"/>
  <c r="AR11" i="150"/>
  <c r="AQ11" i="150"/>
  <c r="AP11" i="150"/>
  <c r="AO11" i="150"/>
  <c r="AN11" i="150"/>
  <c r="AM11" i="150"/>
  <c r="AL11" i="150"/>
  <c r="AK11" i="150"/>
  <c r="AJ11" i="150"/>
  <c r="AI11" i="150"/>
  <c r="AH11" i="150"/>
  <c r="AG11" i="150"/>
  <c r="AE11" i="150"/>
  <c r="AV10" i="150"/>
  <c r="AU10" i="150"/>
  <c r="AT10" i="150"/>
  <c r="AS10" i="150"/>
  <c r="AR10" i="150"/>
  <c r="AQ10" i="150"/>
  <c r="AP10" i="150"/>
  <c r="AO10" i="150"/>
  <c r="AN10" i="150"/>
  <c r="AM10" i="150"/>
  <c r="AL10" i="150"/>
  <c r="AK10" i="150"/>
  <c r="AJ10" i="150"/>
  <c r="AI10" i="150"/>
  <c r="AH10" i="150"/>
  <c r="AG10" i="150"/>
  <c r="AE10" i="150"/>
  <c r="AV9" i="150"/>
  <c r="AU9" i="150"/>
  <c r="AT9" i="150"/>
  <c r="AS9" i="150"/>
  <c r="AR9" i="150"/>
  <c r="AQ9" i="150"/>
  <c r="AP9" i="150"/>
  <c r="AO9" i="150"/>
  <c r="AN9" i="150"/>
  <c r="AM9" i="150"/>
  <c r="AL9" i="150"/>
  <c r="AK9" i="150"/>
  <c r="AJ9" i="150"/>
  <c r="AI9" i="150"/>
  <c r="AH9" i="150"/>
  <c r="AG9" i="150"/>
  <c r="AE9" i="150"/>
  <c r="AV8" i="150"/>
  <c r="AU8" i="150"/>
  <c r="AT8" i="150"/>
  <c r="AS8" i="150"/>
  <c r="AR8" i="150"/>
  <c r="AQ8" i="150"/>
  <c r="AP8" i="150"/>
  <c r="AO8" i="150"/>
  <c r="AN8" i="150"/>
  <c r="AM8" i="150"/>
  <c r="AL8" i="150"/>
  <c r="AK8" i="150"/>
  <c r="AJ8" i="150"/>
  <c r="AI8" i="150"/>
  <c r="AH8" i="150"/>
  <c r="AG8" i="150"/>
  <c r="AE8" i="150"/>
  <c r="AV7" i="150"/>
  <c r="AU7" i="150"/>
  <c r="AT7" i="150"/>
  <c r="AS7" i="150"/>
  <c r="AR7" i="150"/>
  <c r="AQ7" i="150"/>
  <c r="AP7" i="150"/>
  <c r="AO7" i="150"/>
  <c r="AN7" i="150"/>
  <c r="AM7" i="150"/>
  <c r="AL7" i="150"/>
  <c r="AK7" i="150"/>
  <c r="AJ7" i="150"/>
  <c r="AI7" i="150"/>
  <c r="AH7" i="150"/>
  <c r="AG7" i="150"/>
  <c r="AE7" i="150"/>
  <c r="AV6" i="150"/>
  <c r="AU6" i="150"/>
  <c r="AT6" i="150"/>
  <c r="AS6" i="150"/>
  <c r="AR6" i="150"/>
  <c r="AQ6" i="150"/>
  <c r="AP6" i="150"/>
  <c r="AO6" i="150"/>
  <c r="AN6" i="150"/>
  <c r="AM6" i="150"/>
  <c r="AL6" i="150"/>
  <c r="AK6" i="150"/>
  <c r="AJ6" i="150"/>
  <c r="AI6" i="150"/>
  <c r="AH6" i="150"/>
  <c r="AG6" i="150"/>
  <c r="AE6" i="150"/>
  <c r="D1" i="150"/>
  <c r="AG7" i="149"/>
  <c r="AH7" i="149"/>
  <c r="AI7" i="149"/>
  <c r="AJ7" i="149"/>
  <c r="AK7" i="149"/>
  <c r="AL7" i="149"/>
  <c r="AM7" i="149"/>
  <c r="AN7" i="149"/>
  <c r="AO7" i="149"/>
  <c r="AP7" i="149"/>
  <c r="AQ7" i="149"/>
  <c r="AR7" i="149"/>
  <c r="AS7" i="149"/>
  <c r="AT7" i="149"/>
  <c r="AU7" i="149"/>
  <c r="AV7" i="149"/>
  <c r="AG8" i="149"/>
  <c r="AH8" i="149"/>
  <c r="AI8" i="149"/>
  <c r="AJ8" i="149"/>
  <c r="AK8" i="149"/>
  <c r="AL8" i="149"/>
  <c r="AM8" i="149"/>
  <c r="AN8" i="149"/>
  <c r="AO8" i="149"/>
  <c r="AP8" i="149"/>
  <c r="AQ8" i="149"/>
  <c r="AR8" i="149"/>
  <c r="AS8" i="149"/>
  <c r="AT8" i="149"/>
  <c r="AU8" i="149"/>
  <c r="AV8" i="149"/>
  <c r="AG9" i="149"/>
  <c r="AH9" i="149"/>
  <c r="AI9" i="149"/>
  <c r="AJ9" i="149"/>
  <c r="AK9" i="149"/>
  <c r="AL9" i="149"/>
  <c r="AM9" i="149"/>
  <c r="AN9" i="149"/>
  <c r="AO9" i="149"/>
  <c r="AP9" i="149"/>
  <c r="AQ9" i="149"/>
  <c r="AR9" i="149"/>
  <c r="AS9" i="149"/>
  <c r="AT9" i="149"/>
  <c r="AU9" i="149"/>
  <c r="AV9" i="149"/>
  <c r="AG10" i="149"/>
  <c r="AH10" i="149"/>
  <c r="AI10" i="149"/>
  <c r="AJ10" i="149"/>
  <c r="AK10" i="149"/>
  <c r="AL10" i="149"/>
  <c r="AM10" i="149"/>
  <c r="AN10" i="149"/>
  <c r="AO10" i="149"/>
  <c r="AP10" i="149"/>
  <c r="AQ10" i="149"/>
  <c r="AR10" i="149"/>
  <c r="AS10" i="149"/>
  <c r="AT10" i="149"/>
  <c r="AU10" i="149"/>
  <c r="AV10" i="149"/>
  <c r="AG11" i="149"/>
  <c r="AH11" i="149"/>
  <c r="AI11" i="149"/>
  <c r="AJ11" i="149"/>
  <c r="AK11" i="149"/>
  <c r="AL11" i="149"/>
  <c r="AM11" i="149"/>
  <c r="AN11" i="149"/>
  <c r="AO11" i="149"/>
  <c r="AP11" i="149"/>
  <c r="AQ11" i="149"/>
  <c r="AR11" i="149"/>
  <c r="AS11" i="149"/>
  <c r="AT11" i="149"/>
  <c r="AU11" i="149"/>
  <c r="AV11" i="149"/>
  <c r="AG12" i="149"/>
  <c r="AH12" i="149"/>
  <c r="AI12" i="149"/>
  <c r="AJ12" i="149"/>
  <c r="AK12" i="149"/>
  <c r="AL12" i="149"/>
  <c r="AM12" i="149"/>
  <c r="AN12" i="149"/>
  <c r="AO12" i="149"/>
  <c r="AP12" i="149"/>
  <c r="AQ12" i="149"/>
  <c r="AR12" i="149"/>
  <c r="AS12" i="149"/>
  <c r="AT12" i="149"/>
  <c r="AU12" i="149"/>
  <c r="AV12" i="149"/>
  <c r="AG13" i="149"/>
  <c r="AH13" i="149"/>
  <c r="AI13" i="149"/>
  <c r="AJ13" i="149"/>
  <c r="AK13" i="149"/>
  <c r="W13" i="149" s="1"/>
  <c r="AL13" i="149"/>
  <c r="AM13" i="149"/>
  <c r="AN13" i="149"/>
  <c r="AO13" i="149"/>
  <c r="AP13" i="149"/>
  <c r="AQ13" i="149"/>
  <c r="AR13" i="149"/>
  <c r="AS13" i="149"/>
  <c r="AT13" i="149"/>
  <c r="AU13" i="149"/>
  <c r="AV13" i="149"/>
  <c r="AG14" i="149"/>
  <c r="AH14" i="149"/>
  <c r="AI14" i="149"/>
  <c r="AJ14" i="149"/>
  <c r="AK14" i="149"/>
  <c r="AL14" i="149"/>
  <c r="AW14" i="149" s="1"/>
  <c r="AM14" i="149"/>
  <c r="AN14" i="149"/>
  <c r="AO14" i="149"/>
  <c r="AP14" i="149"/>
  <c r="AQ14" i="149"/>
  <c r="AR14" i="149"/>
  <c r="AS14" i="149"/>
  <c r="AT14" i="149"/>
  <c r="AU14" i="149"/>
  <c r="AV14" i="149"/>
  <c r="AG15" i="149"/>
  <c r="AH15" i="149"/>
  <c r="AI15" i="149"/>
  <c r="AJ15" i="149"/>
  <c r="AK15" i="149"/>
  <c r="AL15" i="149"/>
  <c r="W15" i="149" s="1"/>
  <c r="AM15" i="149"/>
  <c r="AN15" i="149"/>
  <c r="AO15" i="149"/>
  <c r="AP15" i="149"/>
  <c r="AQ15" i="149"/>
  <c r="AR15" i="149"/>
  <c r="AS15" i="149"/>
  <c r="AT15" i="149"/>
  <c r="AU15" i="149"/>
  <c r="AV15" i="149"/>
  <c r="AG16" i="149"/>
  <c r="AH16" i="149"/>
  <c r="AI16" i="149"/>
  <c r="AJ16" i="149"/>
  <c r="AK16" i="149"/>
  <c r="AL16" i="149"/>
  <c r="AM16" i="149"/>
  <c r="AN16" i="149"/>
  <c r="AO16" i="149"/>
  <c r="AP16" i="149"/>
  <c r="AQ16" i="149"/>
  <c r="AR16" i="149"/>
  <c r="AS16" i="149"/>
  <c r="AT16" i="149"/>
  <c r="AU16" i="149"/>
  <c r="AV16" i="149"/>
  <c r="AG17" i="149"/>
  <c r="AH17" i="149"/>
  <c r="W17" i="149" s="1"/>
  <c r="AI17" i="149"/>
  <c r="AJ17" i="149"/>
  <c r="AK17" i="149"/>
  <c r="AL17" i="149"/>
  <c r="AM17" i="149"/>
  <c r="AN17" i="149"/>
  <c r="AO17" i="149"/>
  <c r="AP17" i="149"/>
  <c r="AQ17" i="149"/>
  <c r="AR17" i="149"/>
  <c r="AS17" i="149"/>
  <c r="AT17" i="149"/>
  <c r="AU17" i="149"/>
  <c r="AV17" i="149"/>
  <c r="AG18" i="149"/>
  <c r="AH18" i="149"/>
  <c r="AW18" i="149" s="1"/>
  <c r="AI18" i="149"/>
  <c r="AJ18" i="149"/>
  <c r="AK18" i="149"/>
  <c r="AL18" i="149"/>
  <c r="AM18" i="149"/>
  <c r="AN18" i="149"/>
  <c r="AO18" i="149"/>
  <c r="AP18" i="149"/>
  <c r="AQ18" i="149"/>
  <c r="AR18" i="149"/>
  <c r="AS18" i="149"/>
  <c r="AT18" i="149"/>
  <c r="AU18" i="149"/>
  <c r="AV18" i="149"/>
  <c r="AG19" i="149"/>
  <c r="AH19" i="149"/>
  <c r="AI19" i="149"/>
  <c r="AJ19" i="149"/>
  <c r="AK19" i="149"/>
  <c r="AL19" i="149"/>
  <c r="W19" i="149" s="1"/>
  <c r="AM19" i="149"/>
  <c r="AN19" i="149"/>
  <c r="AO19" i="149"/>
  <c r="AP19" i="149"/>
  <c r="AQ19" i="149"/>
  <c r="AR19" i="149"/>
  <c r="AS19" i="149"/>
  <c r="AT19" i="149"/>
  <c r="AU19" i="149"/>
  <c r="AV19" i="149"/>
  <c r="AG20" i="149"/>
  <c r="AH20" i="149"/>
  <c r="X20" i="149" s="1"/>
  <c r="AI20" i="149"/>
  <c r="AJ20" i="149"/>
  <c r="AK20" i="149"/>
  <c r="AL20" i="149"/>
  <c r="AM20" i="149"/>
  <c r="AN20" i="149"/>
  <c r="AO20" i="149"/>
  <c r="AP20" i="149"/>
  <c r="AQ20" i="149"/>
  <c r="AR20" i="149"/>
  <c r="AS20" i="149"/>
  <c r="AT20" i="149"/>
  <c r="AU20" i="149"/>
  <c r="AV20" i="149"/>
  <c r="AG21" i="149"/>
  <c r="AH21" i="149"/>
  <c r="W21" i="149" s="1"/>
  <c r="AI21" i="149"/>
  <c r="AJ21" i="149"/>
  <c r="AK21" i="149"/>
  <c r="AL21" i="149"/>
  <c r="AM21" i="149"/>
  <c r="AN21" i="149"/>
  <c r="AO21" i="149"/>
  <c r="AP21" i="149"/>
  <c r="AQ21" i="149"/>
  <c r="AR21" i="149"/>
  <c r="AS21" i="149"/>
  <c r="AT21" i="149"/>
  <c r="AU21" i="149"/>
  <c r="AV21" i="149"/>
  <c r="AG22" i="149"/>
  <c r="AH22" i="149"/>
  <c r="W22" i="149" s="1"/>
  <c r="AI22" i="149"/>
  <c r="AJ22" i="149"/>
  <c r="AK22" i="149"/>
  <c r="AL22" i="149"/>
  <c r="AM22" i="149"/>
  <c r="AN22" i="149"/>
  <c r="AO22" i="149"/>
  <c r="AP22" i="149"/>
  <c r="AQ22" i="149"/>
  <c r="AR22" i="149"/>
  <c r="AS22" i="149"/>
  <c r="AT22" i="149"/>
  <c r="AU22" i="149"/>
  <c r="AV22" i="149"/>
  <c r="AG23" i="149"/>
  <c r="AH23" i="149"/>
  <c r="AI23" i="149"/>
  <c r="AJ23" i="149"/>
  <c r="AK23" i="149"/>
  <c r="AL23" i="149"/>
  <c r="AM23" i="149"/>
  <c r="AN23" i="149"/>
  <c r="AO23" i="149"/>
  <c r="AP23" i="149"/>
  <c r="AQ23" i="149"/>
  <c r="AR23" i="149"/>
  <c r="AS23" i="149"/>
  <c r="AT23" i="149"/>
  <c r="AU23" i="149"/>
  <c r="AV23" i="149"/>
  <c r="AG24" i="149"/>
  <c r="AH24" i="149"/>
  <c r="AI24" i="149"/>
  <c r="AJ24" i="149"/>
  <c r="AK24" i="149"/>
  <c r="AL24" i="149"/>
  <c r="AM24" i="149"/>
  <c r="AN24" i="149"/>
  <c r="AO24" i="149"/>
  <c r="AP24" i="149"/>
  <c r="AQ24" i="149"/>
  <c r="AR24" i="149"/>
  <c r="AS24" i="149"/>
  <c r="AT24" i="149"/>
  <c r="AU24" i="149"/>
  <c r="AV24" i="149"/>
  <c r="AG25" i="149"/>
  <c r="AH25" i="149"/>
  <c r="AI25" i="149"/>
  <c r="AJ25" i="149"/>
  <c r="AK25" i="149"/>
  <c r="AL25" i="149"/>
  <c r="AM25" i="149"/>
  <c r="AN25" i="149"/>
  <c r="AO25" i="149"/>
  <c r="AP25" i="149"/>
  <c r="AQ25" i="149"/>
  <c r="AR25" i="149"/>
  <c r="AS25" i="149"/>
  <c r="AT25" i="149"/>
  <c r="AU25" i="149"/>
  <c r="AV25" i="149"/>
  <c r="AG26" i="149"/>
  <c r="AH26" i="149"/>
  <c r="AI26" i="149"/>
  <c r="AJ26" i="149"/>
  <c r="AK26" i="149"/>
  <c r="AL26" i="149"/>
  <c r="AM26" i="149"/>
  <c r="AN26" i="149"/>
  <c r="AO26" i="149"/>
  <c r="AP26" i="149"/>
  <c r="AQ26" i="149"/>
  <c r="AR26" i="149"/>
  <c r="AS26" i="149"/>
  <c r="AT26" i="149"/>
  <c r="AU26" i="149"/>
  <c r="AV26" i="149"/>
  <c r="AG27" i="149"/>
  <c r="AH27" i="149"/>
  <c r="AI27" i="149"/>
  <c r="AJ27" i="149"/>
  <c r="AK27" i="149"/>
  <c r="AL27" i="149"/>
  <c r="AM27" i="149"/>
  <c r="AN27" i="149"/>
  <c r="AO27" i="149"/>
  <c r="AP27" i="149"/>
  <c r="AQ27" i="149"/>
  <c r="AR27" i="149"/>
  <c r="AS27" i="149"/>
  <c r="AT27" i="149"/>
  <c r="AU27" i="149"/>
  <c r="AV27" i="149"/>
  <c r="AG28" i="149"/>
  <c r="Y28" i="149" s="1"/>
  <c r="AH28" i="149"/>
  <c r="AI28" i="149"/>
  <c r="AJ28" i="149"/>
  <c r="AK28" i="149"/>
  <c r="AL28" i="149"/>
  <c r="AM28" i="149"/>
  <c r="AN28" i="149"/>
  <c r="AO28" i="149"/>
  <c r="AP28" i="149"/>
  <c r="AQ28" i="149"/>
  <c r="AR28" i="149"/>
  <c r="AS28" i="149"/>
  <c r="AT28" i="149"/>
  <c r="AU28" i="149"/>
  <c r="AV28" i="149"/>
  <c r="AG29" i="149"/>
  <c r="W29" i="149" s="1"/>
  <c r="AH29" i="149"/>
  <c r="AI29" i="149"/>
  <c r="AJ29" i="149"/>
  <c r="AK29" i="149"/>
  <c r="AL29" i="149"/>
  <c r="AM29" i="149"/>
  <c r="AN29" i="149"/>
  <c r="AO29" i="149"/>
  <c r="AP29" i="149"/>
  <c r="AQ29" i="149"/>
  <c r="AR29" i="149"/>
  <c r="AS29" i="149"/>
  <c r="AT29" i="149"/>
  <c r="AU29" i="149"/>
  <c r="AV29" i="149"/>
  <c r="AG30" i="149"/>
  <c r="AB30" i="149" s="1"/>
  <c r="AH30" i="149"/>
  <c r="AI30" i="149"/>
  <c r="AJ30" i="149"/>
  <c r="AK30" i="149"/>
  <c r="AL30" i="149"/>
  <c r="AM30" i="149"/>
  <c r="AN30" i="149"/>
  <c r="AO30" i="149"/>
  <c r="AP30" i="149"/>
  <c r="AQ30" i="149"/>
  <c r="AR30" i="149"/>
  <c r="AS30" i="149"/>
  <c r="AT30" i="149"/>
  <c r="AU30" i="149"/>
  <c r="AV30" i="149"/>
  <c r="AW30" i="149"/>
  <c r="AG31" i="149"/>
  <c r="AH31" i="149"/>
  <c r="AI31" i="149"/>
  <c r="AJ31" i="149"/>
  <c r="AK31" i="149"/>
  <c r="AL31" i="149"/>
  <c r="AM31" i="149"/>
  <c r="AN31" i="149"/>
  <c r="AO31" i="149"/>
  <c r="AP31" i="149"/>
  <c r="AQ31" i="149"/>
  <c r="AR31" i="149"/>
  <c r="AS31" i="149"/>
  <c r="AT31" i="149"/>
  <c r="AU31" i="149"/>
  <c r="AV31" i="149"/>
  <c r="AG32" i="149"/>
  <c r="AH32" i="149"/>
  <c r="AI32" i="149"/>
  <c r="AJ32" i="149"/>
  <c r="AB32" i="149" s="1"/>
  <c r="AK32" i="149"/>
  <c r="AL32" i="149"/>
  <c r="AM32" i="149"/>
  <c r="AN32" i="149"/>
  <c r="AO32" i="149"/>
  <c r="AP32" i="149"/>
  <c r="AQ32" i="149"/>
  <c r="AR32" i="149"/>
  <c r="AS32" i="149"/>
  <c r="AT32" i="149"/>
  <c r="AU32" i="149"/>
  <c r="AV32" i="149"/>
  <c r="AG33" i="149"/>
  <c r="AH33" i="149"/>
  <c r="AI33" i="149"/>
  <c r="AJ33" i="149"/>
  <c r="Z33" i="149" s="1"/>
  <c r="AK33" i="149"/>
  <c r="AL33" i="149"/>
  <c r="AM33" i="149"/>
  <c r="AN33" i="149"/>
  <c r="AO33" i="149"/>
  <c r="AP33" i="149"/>
  <c r="AQ33" i="149"/>
  <c r="AR33" i="149"/>
  <c r="AS33" i="149"/>
  <c r="AT33" i="149"/>
  <c r="AU33" i="149"/>
  <c r="AV33" i="149"/>
  <c r="AG34" i="149"/>
  <c r="AH34" i="149"/>
  <c r="AI34" i="149"/>
  <c r="AJ34" i="149"/>
  <c r="AW34" i="149" s="1"/>
  <c r="AK34" i="149"/>
  <c r="AL34" i="149"/>
  <c r="AM34" i="149"/>
  <c r="AN34" i="149"/>
  <c r="AO34" i="149"/>
  <c r="AP34" i="149"/>
  <c r="AQ34" i="149"/>
  <c r="AR34" i="149"/>
  <c r="AS34" i="149"/>
  <c r="AT34" i="149"/>
  <c r="AU34" i="149"/>
  <c r="AV34" i="149"/>
  <c r="AG35" i="149"/>
  <c r="AH35" i="149"/>
  <c r="AI35" i="149"/>
  <c r="Z35" i="149" s="1"/>
  <c r="AJ35" i="149"/>
  <c r="AK35" i="149"/>
  <c r="AL35" i="149"/>
  <c r="AM35" i="149"/>
  <c r="AN35" i="149"/>
  <c r="AO35" i="149"/>
  <c r="AP35" i="149"/>
  <c r="AQ35" i="149"/>
  <c r="AR35" i="149"/>
  <c r="AS35" i="149"/>
  <c r="AT35" i="149"/>
  <c r="AU35" i="149"/>
  <c r="AV35" i="149"/>
  <c r="AG36" i="149"/>
  <c r="AH36" i="149"/>
  <c r="AI36" i="149"/>
  <c r="AB36" i="149" s="1"/>
  <c r="AJ36" i="149"/>
  <c r="AK36" i="149"/>
  <c r="AL36" i="149"/>
  <c r="AM36" i="149"/>
  <c r="AN36" i="149"/>
  <c r="AO36" i="149"/>
  <c r="AP36" i="149"/>
  <c r="AQ36" i="149"/>
  <c r="AR36" i="149"/>
  <c r="AS36" i="149"/>
  <c r="AT36" i="149"/>
  <c r="AU36" i="149"/>
  <c r="AV36" i="149"/>
  <c r="W11" i="149"/>
  <c r="AA29" i="149"/>
  <c r="X32" i="149"/>
  <c r="AB34" i="149"/>
  <c r="E37" i="149"/>
  <c r="B12" i="37" s="1"/>
  <c r="E38" i="147"/>
  <c r="E38" i="146"/>
  <c r="E38" i="145"/>
  <c r="AF45" i="149"/>
  <c r="AF44" i="149"/>
  <c r="CB43" i="149"/>
  <c r="CA43" i="149"/>
  <c r="BZ43" i="149"/>
  <c r="BY43" i="149"/>
  <c r="BX43" i="149"/>
  <c r="BW43" i="149"/>
  <c r="BV43" i="149"/>
  <c r="BU43" i="149"/>
  <c r="BT43" i="149"/>
  <c r="BS43" i="149"/>
  <c r="BR43" i="149"/>
  <c r="BQ43" i="149"/>
  <c r="BP43" i="149"/>
  <c r="BO43" i="149"/>
  <c r="BN43" i="149"/>
  <c r="BM43" i="149"/>
  <c r="BL43" i="149"/>
  <c r="BK43" i="149"/>
  <c r="BJ43" i="149"/>
  <c r="BI43" i="149"/>
  <c r="BH43" i="149"/>
  <c r="BG43" i="149"/>
  <c r="BF43" i="149"/>
  <c r="BE43" i="149"/>
  <c r="BD43" i="149"/>
  <c r="BC43" i="149"/>
  <c r="BB43" i="149"/>
  <c r="BA43" i="149"/>
  <c r="AZ43" i="149"/>
  <c r="AY43" i="149"/>
  <c r="AX43" i="149"/>
  <c r="AF43" i="149"/>
  <c r="AF42" i="149"/>
  <c r="AF41" i="149"/>
  <c r="AF40" i="149"/>
  <c r="AV37" i="149"/>
  <c r="AU37" i="149"/>
  <c r="AT37" i="149"/>
  <c r="AS37" i="149"/>
  <c r="AR37" i="149"/>
  <c r="AQ37" i="149"/>
  <c r="AP37" i="149"/>
  <c r="AO37" i="149"/>
  <c r="AN37" i="149"/>
  <c r="AM37" i="149"/>
  <c r="AL37" i="149"/>
  <c r="AK37" i="149"/>
  <c r="AJ37" i="149"/>
  <c r="AI37" i="149"/>
  <c r="W37" i="149" s="1"/>
  <c r="AH37" i="149"/>
  <c r="AG37" i="149"/>
  <c r="X37" i="149" s="1"/>
  <c r="AE37" i="149"/>
  <c r="AE36" i="149"/>
  <c r="AE35" i="149"/>
  <c r="AE34" i="149"/>
  <c r="AE33" i="149"/>
  <c r="AE32" i="149"/>
  <c r="AE31" i="149"/>
  <c r="AE30" i="149"/>
  <c r="AE29" i="149"/>
  <c r="AE28" i="149"/>
  <c r="AE27" i="149"/>
  <c r="AE26" i="149"/>
  <c r="AE25" i="149"/>
  <c r="AE24" i="149"/>
  <c r="AE23" i="149"/>
  <c r="AE22" i="149"/>
  <c r="AE21" i="149"/>
  <c r="AE20" i="149"/>
  <c r="AE19" i="149"/>
  <c r="AE18" i="149"/>
  <c r="AE17" i="149"/>
  <c r="AE16" i="149"/>
  <c r="AE15" i="149"/>
  <c r="AE14" i="149"/>
  <c r="AE13" i="149"/>
  <c r="AE12" i="149"/>
  <c r="AE11" i="149"/>
  <c r="AE10" i="149"/>
  <c r="AE9" i="149"/>
  <c r="AE8" i="149"/>
  <c r="AE7" i="149"/>
  <c r="AV6" i="149"/>
  <c r="AU6" i="149"/>
  <c r="AT6" i="149"/>
  <c r="AS6" i="149"/>
  <c r="AR6" i="149"/>
  <c r="AQ6" i="149"/>
  <c r="AP6" i="149"/>
  <c r="AO6" i="149"/>
  <c r="AN6" i="149"/>
  <c r="AM6" i="149"/>
  <c r="AL6" i="149"/>
  <c r="AK6" i="149"/>
  <c r="AJ6" i="149"/>
  <c r="AI6" i="149"/>
  <c r="AH6" i="149"/>
  <c r="AG6" i="149"/>
  <c r="AE6" i="149"/>
  <c r="D1" i="149"/>
  <c r="AF46" i="147"/>
  <c r="AF45" i="147"/>
  <c r="CB44" i="147"/>
  <c r="CA44" i="147"/>
  <c r="BZ44" i="147"/>
  <c r="BY44" i="147"/>
  <c r="BX44" i="147"/>
  <c r="BW44" i="147"/>
  <c r="BV44" i="147"/>
  <c r="BU44" i="147"/>
  <c r="BT44" i="147"/>
  <c r="BS44" i="147"/>
  <c r="BR44" i="147"/>
  <c r="BQ44" i="147"/>
  <c r="BP44" i="147"/>
  <c r="BO44" i="147"/>
  <c r="BN44" i="147"/>
  <c r="BM44" i="147"/>
  <c r="BL44" i="147"/>
  <c r="BK44" i="147"/>
  <c r="BJ44" i="147"/>
  <c r="BI44" i="147"/>
  <c r="BH44" i="147"/>
  <c r="BG44" i="147"/>
  <c r="BF44" i="147"/>
  <c r="BE44" i="147"/>
  <c r="BD44" i="147"/>
  <c r="BC44" i="147"/>
  <c r="BB44" i="147"/>
  <c r="BA44" i="147"/>
  <c r="AZ44" i="147"/>
  <c r="AY44" i="147"/>
  <c r="AX44" i="147"/>
  <c r="AF44" i="147"/>
  <c r="AF43" i="147"/>
  <c r="AF42" i="147"/>
  <c r="AF41" i="147"/>
  <c r="AV37" i="147"/>
  <c r="AU37" i="147"/>
  <c r="AT37" i="147"/>
  <c r="AS37" i="147"/>
  <c r="AR37" i="147"/>
  <c r="AQ37" i="147"/>
  <c r="AP37" i="147"/>
  <c r="AO37" i="147"/>
  <c r="AN37" i="147"/>
  <c r="AM37" i="147"/>
  <c r="AL37" i="147"/>
  <c r="AK37" i="147"/>
  <c r="AJ37" i="147"/>
  <c r="AI37" i="147"/>
  <c r="AH37" i="147"/>
  <c r="AG37" i="147"/>
  <c r="AE37" i="147"/>
  <c r="AV36" i="147"/>
  <c r="AU36" i="147"/>
  <c r="AT36" i="147"/>
  <c r="AS36" i="147"/>
  <c r="AR36" i="147"/>
  <c r="AQ36" i="147"/>
  <c r="AP36" i="147"/>
  <c r="AO36" i="147"/>
  <c r="AN36" i="147"/>
  <c r="AM36" i="147"/>
  <c r="AL36" i="147"/>
  <c r="AK36" i="147"/>
  <c r="AJ36" i="147"/>
  <c r="AI36" i="147"/>
  <c r="AH36" i="147"/>
  <c r="AG36" i="147"/>
  <c r="AE36" i="147"/>
  <c r="AV35" i="147"/>
  <c r="AU35" i="147"/>
  <c r="AT35" i="147"/>
  <c r="AS35" i="147"/>
  <c r="AR35" i="147"/>
  <c r="AQ35" i="147"/>
  <c r="AP35" i="147"/>
  <c r="AO35" i="147"/>
  <c r="AN35" i="147"/>
  <c r="AM35" i="147"/>
  <c r="AL35" i="147"/>
  <c r="AK35" i="147"/>
  <c r="AJ35" i="147"/>
  <c r="AI35" i="147"/>
  <c r="AH35" i="147"/>
  <c r="AG35" i="147"/>
  <c r="AE35" i="147"/>
  <c r="AV34" i="147"/>
  <c r="AU34" i="147"/>
  <c r="AT34" i="147"/>
  <c r="AS34" i="147"/>
  <c r="AR34" i="147"/>
  <c r="AQ34" i="147"/>
  <c r="AP34" i="147"/>
  <c r="AO34" i="147"/>
  <c r="AN34" i="147"/>
  <c r="AM34" i="147"/>
  <c r="AL34" i="147"/>
  <c r="AK34" i="147"/>
  <c r="AJ34" i="147"/>
  <c r="AI34" i="147"/>
  <c r="AH34" i="147"/>
  <c r="AG34" i="147"/>
  <c r="AE34" i="147"/>
  <c r="AV33" i="147"/>
  <c r="AU33" i="147"/>
  <c r="AT33" i="147"/>
  <c r="AS33" i="147"/>
  <c r="AR33" i="147"/>
  <c r="AQ33" i="147"/>
  <c r="AP33" i="147"/>
  <c r="AO33" i="147"/>
  <c r="AN33" i="147"/>
  <c r="AM33" i="147"/>
  <c r="AL33" i="147"/>
  <c r="AK33" i="147"/>
  <c r="AJ33" i="147"/>
  <c r="AI33" i="147"/>
  <c r="AH33" i="147"/>
  <c r="AG33" i="147"/>
  <c r="AE33" i="147"/>
  <c r="AV32" i="147"/>
  <c r="AU32" i="147"/>
  <c r="AT32" i="147"/>
  <c r="AS32" i="147"/>
  <c r="AR32" i="147"/>
  <c r="AQ32" i="147"/>
  <c r="AP32" i="147"/>
  <c r="AO32" i="147"/>
  <c r="AN32" i="147"/>
  <c r="AM32" i="147"/>
  <c r="AL32" i="147"/>
  <c r="AK32" i="147"/>
  <c r="AJ32" i="147"/>
  <c r="AI32" i="147"/>
  <c r="AH32" i="147"/>
  <c r="AG32" i="147"/>
  <c r="AE32" i="147"/>
  <c r="AV31" i="147"/>
  <c r="AU31" i="147"/>
  <c r="AT31" i="147"/>
  <c r="AS31" i="147"/>
  <c r="AR31" i="147"/>
  <c r="AQ31" i="147"/>
  <c r="AP31" i="147"/>
  <c r="AO31" i="147"/>
  <c r="AN31" i="147"/>
  <c r="AM31" i="147"/>
  <c r="AL31" i="147"/>
  <c r="AK31" i="147"/>
  <c r="AJ31" i="147"/>
  <c r="AI31" i="147"/>
  <c r="AH31" i="147"/>
  <c r="AG31" i="147"/>
  <c r="AE31" i="147"/>
  <c r="AV30" i="147"/>
  <c r="AU30" i="147"/>
  <c r="AT30" i="147"/>
  <c r="AS30" i="147"/>
  <c r="AR30" i="147"/>
  <c r="AQ30" i="147"/>
  <c r="AP30" i="147"/>
  <c r="AO30" i="147"/>
  <c r="AN30" i="147"/>
  <c r="AM30" i="147"/>
  <c r="AL30" i="147"/>
  <c r="AK30" i="147"/>
  <c r="AJ30" i="147"/>
  <c r="AI30" i="147"/>
  <c r="AH30" i="147"/>
  <c r="AG30" i="147"/>
  <c r="AE30" i="147"/>
  <c r="AV29" i="147"/>
  <c r="AU29" i="147"/>
  <c r="AT29" i="147"/>
  <c r="AS29" i="147"/>
  <c r="AR29" i="147"/>
  <c r="AQ29" i="147"/>
  <c r="AP29" i="147"/>
  <c r="AO29" i="147"/>
  <c r="AN29" i="147"/>
  <c r="AM29" i="147"/>
  <c r="AL29" i="147"/>
  <c r="AK29" i="147"/>
  <c r="AJ29" i="147"/>
  <c r="AI29" i="147"/>
  <c r="AH29" i="147"/>
  <c r="AG29" i="147"/>
  <c r="AE29" i="147"/>
  <c r="AV28" i="147"/>
  <c r="AU28" i="147"/>
  <c r="AT28" i="147"/>
  <c r="AS28" i="147"/>
  <c r="AR28" i="147"/>
  <c r="AQ28" i="147"/>
  <c r="AP28" i="147"/>
  <c r="AO28" i="147"/>
  <c r="AN28" i="147"/>
  <c r="AM28" i="147"/>
  <c r="AL28" i="147"/>
  <c r="AK28" i="147"/>
  <c r="AJ28" i="147"/>
  <c r="AI28" i="147"/>
  <c r="AH28" i="147"/>
  <c r="AG28" i="147"/>
  <c r="AE28" i="147"/>
  <c r="AV27" i="147"/>
  <c r="AU27" i="147"/>
  <c r="AT27" i="147"/>
  <c r="AS27" i="147"/>
  <c r="AR27" i="147"/>
  <c r="AQ27" i="147"/>
  <c r="AP27" i="147"/>
  <c r="AO27" i="147"/>
  <c r="AN27" i="147"/>
  <c r="AM27" i="147"/>
  <c r="AL27" i="147"/>
  <c r="AK27" i="147"/>
  <c r="AJ27" i="147"/>
  <c r="AI27" i="147"/>
  <c r="AH27" i="147"/>
  <c r="AG27" i="147"/>
  <c r="AE27" i="147"/>
  <c r="AV26" i="147"/>
  <c r="AU26" i="147"/>
  <c r="AT26" i="147"/>
  <c r="AS26" i="147"/>
  <c r="AR26" i="147"/>
  <c r="AQ26" i="147"/>
  <c r="AP26" i="147"/>
  <c r="AO26" i="147"/>
  <c r="AN26" i="147"/>
  <c r="AM26" i="147"/>
  <c r="AL26" i="147"/>
  <c r="AK26" i="147"/>
  <c r="AJ26" i="147"/>
  <c r="AI26" i="147"/>
  <c r="AH26" i="147"/>
  <c r="AG26" i="147"/>
  <c r="AE26" i="147"/>
  <c r="AV25" i="147"/>
  <c r="AU25" i="147"/>
  <c r="AT25" i="147"/>
  <c r="AS25" i="147"/>
  <c r="AR25" i="147"/>
  <c r="AQ25" i="147"/>
  <c r="AP25" i="147"/>
  <c r="AO25" i="147"/>
  <c r="AN25" i="147"/>
  <c r="AM25" i="147"/>
  <c r="AL25" i="147"/>
  <c r="AK25" i="147"/>
  <c r="AJ25" i="147"/>
  <c r="AI25" i="147"/>
  <c r="AH25" i="147"/>
  <c r="AG25" i="147"/>
  <c r="AE25" i="147"/>
  <c r="AV24" i="147"/>
  <c r="AU24" i="147"/>
  <c r="AT24" i="147"/>
  <c r="AS24" i="147"/>
  <c r="AR24" i="147"/>
  <c r="AQ24" i="147"/>
  <c r="AP24" i="147"/>
  <c r="AO24" i="147"/>
  <c r="AN24" i="147"/>
  <c r="AM24" i="147"/>
  <c r="AL24" i="147"/>
  <c r="AK24" i="147"/>
  <c r="AJ24" i="147"/>
  <c r="AI24" i="147"/>
  <c r="AH24" i="147"/>
  <c r="AG24" i="147"/>
  <c r="AE24" i="147"/>
  <c r="AV23" i="147"/>
  <c r="AU23" i="147"/>
  <c r="AT23" i="147"/>
  <c r="AS23" i="147"/>
  <c r="AR23" i="147"/>
  <c r="AQ23" i="147"/>
  <c r="AP23" i="147"/>
  <c r="AO23" i="147"/>
  <c r="AN23" i="147"/>
  <c r="AM23" i="147"/>
  <c r="AL23" i="147"/>
  <c r="AK23" i="147"/>
  <c r="AJ23" i="147"/>
  <c r="AI23" i="147"/>
  <c r="AH23" i="147"/>
  <c r="AG23" i="147"/>
  <c r="AE23" i="147"/>
  <c r="AV22" i="147"/>
  <c r="AU22" i="147"/>
  <c r="AT22" i="147"/>
  <c r="AS22" i="147"/>
  <c r="AR22" i="147"/>
  <c r="AQ22" i="147"/>
  <c r="AP22" i="147"/>
  <c r="AO22" i="147"/>
  <c r="AN22" i="147"/>
  <c r="AM22" i="147"/>
  <c r="AL22" i="147"/>
  <c r="AK22" i="147"/>
  <c r="AJ22" i="147"/>
  <c r="AI22" i="147"/>
  <c r="AH22" i="147"/>
  <c r="AG22" i="147"/>
  <c r="AE22" i="147"/>
  <c r="AV21" i="147"/>
  <c r="AU21" i="147"/>
  <c r="AT21" i="147"/>
  <c r="AS21" i="147"/>
  <c r="AR21" i="147"/>
  <c r="AQ21" i="147"/>
  <c r="AP21" i="147"/>
  <c r="AO21" i="147"/>
  <c r="AN21" i="147"/>
  <c r="AM21" i="147"/>
  <c r="AL21" i="147"/>
  <c r="AK21" i="147"/>
  <c r="AJ21" i="147"/>
  <c r="AI21" i="147"/>
  <c r="AH21" i="147"/>
  <c r="AG21" i="147"/>
  <c r="AE21" i="147"/>
  <c r="AV20" i="147"/>
  <c r="AU20" i="147"/>
  <c r="AT20" i="147"/>
  <c r="AS20" i="147"/>
  <c r="AR20" i="147"/>
  <c r="AQ20" i="147"/>
  <c r="AP20" i="147"/>
  <c r="AO20" i="147"/>
  <c r="AN20" i="147"/>
  <c r="AM20" i="147"/>
  <c r="AL20" i="147"/>
  <c r="AK20" i="147"/>
  <c r="AJ20" i="147"/>
  <c r="AI20" i="147"/>
  <c r="AH20" i="147"/>
  <c r="AG20" i="147"/>
  <c r="AE20" i="147"/>
  <c r="AV19" i="147"/>
  <c r="AU19" i="147"/>
  <c r="AT19" i="147"/>
  <c r="AS19" i="147"/>
  <c r="AR19" i="147"/>
  <c r="AQ19" i="147"/>
  <c r="AP19" i="147"/>
  <c r="AO19" i="147"/>
  <c r="AN19" i="147"/>
  <c r="AM19" i="147"/>
  <c r="AL19" i="147"/>
  <c r="AK19" i="147"/>
  <c r="AJ19" i="147"/>
  <c r="AI19" i="147"/>
  <c r="AH19" i="147"/>
  <c r="AG19" i="147"/>
  <c r="AE19" i="147"/>
  <c r="AV18" i="147"/>
  <c r="AU18" i="147"/>
  <c r="AT18" i="147"/>
  <c r="AS18" i="147"/>
  <c r="AR18" i="147"/>
  <c r="AQ18" i="147"/>
  <c r="AP18" i="147"/>
  <c r="AO18" i="147"/>
  <c r="AN18" i="147"/>
  <c r="AM18" i="147"/>
  <c r="AL18" i="147"/>
  <c r="AK18" i="147"/>
  <c r="AJ18" i="147"/>
  <c r="AI18" i="147"/>
  <c r="AH18" i="147"/>
  <c r="AG18" i="147"/>
  <c r="AE18" i="147"/>
  <c r="AV17" i="147"/>
  <c r="AU17" i="147"/>
  <c r="AT17" i="147"/>
  <c r="AS17" i="147"/>
  <c r="AR17" i="147"/>
  <c r="AQ17" i="147"/>
  <c r="AP17" i="147"/>
  <c r="AO17" i="147"/>
  <c r="AN17" i="147"/>
  <c r="AM17" i="147"/>
  <c r="AL17" i="147"/>
  <c r="AK17" i="147"/>
  <c r="AJ17" i="147"/>
  <c r="AI17" i="147"/>
  <c r="AH17" i="147"/>
  <c r="AG17" i="147"/>
  <c r="AE17" i="147"/>
  <c r="AV16" i="147"/>
  <c r="AU16" i="147"/>
  <c r="AT16" i="147"/>
  <c r="AS16" i="147"/>
  <c r="AR16" i="147"/>
  <c r="AQ16" i="147"/>
  <c r="AP16" i="147"/>
  <c r="AO16" i="147"/>
  <c r="AN16" i="147"/>
  <c r="AM16" i="147"/>
  <c r="AL16" i="147"/>
  <c r="AK16" i="147"/>
  <c r="AJ16" i="147"/>
  <c r="AI16" i="147"/>
  <c r="AH16" i="147"/>
  <c r="AG16" i="147"/>
  <c r="AE16" i="147"/>
  <c r="AV15" i="147"/>
  <c r="AU15" i="147"/>
  <c r="AT15" i="147"/>
  <c r="AS15" i="147"/>
  <c r="AR15" i="147"/>
  <c r="AQ15" i="147"/>
  <c r="AP15" i="147"/>
  <c r="AO15" i="147"/>
  <c r="AN15" i="147"/>
  <c r="AM15" i="147"/>
  <c r="AL15" i="147"/>
  <c r="AK15" i="147"/>
  <c r="AJ15" i="147"/>
  <c r="AI15" i="147"/>
  <c r="AH15" i="147"/>
  <c r="AG15" i="147"/>
  <c r="AE15" i="147"/>
  <c r="AV14" i="147"/>
  <c r="AU14" i="147"/>
  <c r="AT14" i="147"/>
  <c r="AS14" i="147"/>
  <c r="AR14" i="147"/>
  <c r="AQ14" i="147"/>
  <c r="AP14" i="147"/>
  <c r="AO14" i="147"/>
  <c r="AN14" i="147"/>
  <c r="AM14" i="147"/>
  <c r="AL14" i="147"/>
  <c r="AK14" i="147"/>
  <c r="AJ14" i="147"/>
  <c r="AI14" i="147"/>
  <c r="AH14" i="147"/>
  <c r="AG14" i="147"/>
  <c r="AE14" i="147"/>
  <c r="AV13" i="147"/>
  <c r="AU13" i="147"/>
  <c r="AT13" i="147"/>
  <c r="AS13" i="147"/>
  <c r="AR13" i="147"/>
  <c r="AQ13" i="147"/>
  <c r="AP13" i="147"/>
  <c r="AO13" i="147"/>
  <c r="AN13" i="147"/>
  <c r="AM13" i="147"/>
  <c r="AL13" i="147"/>
  <c r="AK13" i="147"/>
  <c r="AJ13" i="147"/>
  <c r="AI13" i="147"/>
  <c r="AH13" i="147"/>
  <c r="AG13" i="147"/>
  <c r="AE13" i="147"/>
  <c r="AV12" i="147"/>
  <c r="AU12" i="147"/>
  <c r="AT12" i="147"/>
  <c r="AS12" i="147"/>
  <c r="AR12" i="147"/>
  <c r="AQ12" i="147"/>
  <c r="AP12" i="147"/>
  <c r="AO12" i="147"/>
  <c r="AN12" i="147"/>
  <c r="AM12" i="147"/>
  <c r="AL12" i="147"/>
  <c r="AK12" i="147"/>
  <c r="AJ12" i="147"/>
  <c r="AI12" i="147"/>
  <c r="AH12" i="147"/>
  <c r="AG12" i="147"/>
  <c r="AE12" i="147"/>
  <c r="AV11" i="147"/>
  <c r="AU11" i="147"/>
  <c r="AT11" i="147"/>
  <c r="AS11" i="147"/>
  <c r="AR11" i="147"/>
  <c r="AQ11" i="147"/>
  <c r="AP11" i="147"/>
  <c r="AO11" i="147"/>
  <c r="AN11" i="147"/>
  <c r="AM11" i="147"/>
  <c r="AL11" i="147"/>
  <c r="AK11" i="147"/>
  <c r="AJ11" i="147"/>
  <c r="AI11" i="147"/>
  <c r="AH11" i="147"/>
  <c r="AG11" i="147"/>
  <c r="AE11" i="147"/>
  <c r="AV10" i="147"/>
  <c r="AU10" i="147"/>
  <c r="AT10" i="147"/>
  <c r="AS10" i="147"/>
  <c r="AR10" i="147"/>
  <c r="AQ10" i="147"/>
  <c r="AP10" i="147"/>
  <c r="AO10" i="147"/>
  <c r="AN10" i="147"/>
  <c r="AM10" i="147"/>
  <c r="AL10" i="147"/>
  <c r="AK10" i="147"/>
  <c r="AJ10" i="147"/>
  <c r="AI10" i="147"/>
  <c r="AH10" i="147"/>
  <c r="AG10" i="147"/>
  <c r="AE10" i="147"/>
  <c r="AV9" i="147"/>
  <c r="AU9" i="147"/>
  <c r="AT9" i="147"/>
  <c r="AS9" i="147"/>
  <c r="AR9" i="147"/>
  <c r="AQ9" i="147"/>
  <c r="AP9" i="147"/>
  <c r="AO9" i="147"/>
  <c r="AN9" i="147"/>
  <c r="AM9" i="147"/>
  <c r="AL9" i="147"/>
  <c r="AK9" i="147"/>
  <c r="AJ9" i="147"/>
  <c r="AI9" i="147"/>
  <c r="AH9" i="147"/>
  <c r="AG9" i="147"/>
  <c r="AE9" i="147"/>
  <c r="AV8" i="147"/>
  <c r="AU8" i="147"/>
  <c r="AT8" i="147"/>
  <c r="AS8" i="147"/>
  <c r="AR8" i="147"/>
  <c r="AQ8" i="147"/>
  <c r="AP8" i="147"/>
  <c r="AO8" i="147"/>
  <c r="AN8" i="147"/>
  <c r="AM8" i="147"/>
  <c r="AL8" i="147"/>
  <c r="AK8" i="147"/>
  <c r="AJ8" i="147"/>
  <c r="AI8" i="147"/>
  <c r="AH8" i="147"/>
  <c r="AG8" i="147"/>
  <c r="AE8" i="147"/>
  <c r="AV7" i="147"/>
  <c r="AU7" i="147"/>
  <c r="AT7" i="147"/>
  <c r="AS7" i="147"/>
  <c r="AR7" i="147"/>
  <c r="AQ7" i="147"/>
  <c r="AQ40" i="147" s="1"/>
  <c r="AP7" i="147"/>
  <c r="AO7" i="147"/>
  <c r="AN7" i="147"/>
  <c r="AM7" i="147"/>
  <c r="AL7" i="147"/>
  <c r="AK7" i="147"/>
  <c r="AJ7" i="147"/>
  <c r="AI7" i="147"/>
  <c r="AH7" i="147"/>
  <c r="AG7" i="147"/>
  <c r="AE7" i="147"/>
  <c r="AV6" i="147"/>
  <c r="AU6" i="147"/>
  <c r="AT6" i="147"/>
  <c r="AS6" i="147"/>
  <c r="AR6" i="147"/>
  <c r="AQ6" i="147"/>
  <c r="AP6" i="147"/>
  <c r="AO6" i="147"/>
  <c r="AN6" i="147"/>
  <c r="AM6" i="147"/>
  <c r="AL6" i="147"/>
  <c r="AK6" i="147"/>
  <c r="AJ6" i="147"/>
  <c r="AI6" i="147"/>
  <c r="AH6" i="147"/>
  <c r="AG6" i="147"/>
  <c r="D1" i="147"/>
  <c r="AF46" i="146"/>
  <c r="AF45" i="146"/>
  <c r="CB44" i="146"/>
  <c r="CA44" i="146"/>
  <c r="BZ44" i="146"/>
  <c r="BY44" i="146"/>
  <c r="BX44" i="146"/>
  <c r="BW44" i="146"/>
  <c r="BV44" i="146"/>
  <c r="BU44" i="146"/>
  <c r="BT44" i="146"/>
  <c r="BS44" i="146"/>
  <c r="BR44" i="146"/>
  <c r="BQ44" i="146"/>
  <c r="BP44" i="146"/>
  <c r="BO44" i="146"/>
  <c r="BN44" i="146"/>
  <c r="BM44" i="146"/>
  <c r="BL44" i="146"/>
  <c r="BK44" i="146"/>
  <c r="BJ44" i="146"/>
  <c r="BI44" i="146"/>
  <c r="BH44" i="146"/>
  <c r="BG44" i="146"/>
  <c r="BF44" i="146"/>
  <c r="BE44" i="146"/>
  <c r="BD44" i="146"/>
  <c r="BC44" i="146"/>
  <c r="BB44" i="146"/>
  <c r="BA44" i="146"/>
  <c r="AZ44" i="146"/>
  <c r="AY44" i="146"/>
  <c r="AX44" i="146"/>
  <c r="AF44" i="146"/>
  <c r="AF43" i="146"/>
  <c r="AF42" i="146"/>
  <c r="AF41" i="146"/>
  <c r="AV37" i="146"/>
  <c r="AU37" i="146"/>
  <c r="AT37" i="146"/>
  <c r="AS37" i="146"/>
  <c r="AR37" i="146"/>
  <c r="AQ37" i="146"/>
  <c r="AP37" i="146"/>
  <c r="AO37" i="146"/>
  <c r="AN37" i="146"/>
  <c r="AM37" i="146"/>
  <c r="AL37" i="146"/>
  <c r="AK37" i="146"/>
  <c r="AJ37" i="146"/>
  <c r="AI37" i="146"/>
  <c r="AH37" i="146"/>
  <c r="AG37" i="146"/>
  <c r="AE37" i="146"/>
  <c r="AV36" i="146"/>
  <c r="AU36" i="146"/>
  <c r="AT36" i="146"/>
  <c r="AS36" i="146"/>
  <c r="AR36" i="146"/>
  <c r="AQ36" i="146"/>
  <c r="AP36" i="146"/>
  <c r="AO36" i="146"/>
  <c r="AN36" i="146"/>
  <c r="AM36" i="146"/>
  <c r="AL36" i="146"/>
  <c r="AK36" i="146"/>
  <c r="AJ36" i="146"/>
  <c r="AI36" i="146"/>
  <c r="AH36" i="146"/>
  <c r="AG36" i="146"/>
  <c r="AE36" i="146"/>
  <c r="AV35" i="146"/>
  <c r="AU35" i="146"/>
  <c r="AT35" i="146"/>
  <c r="AS35" i="146"/>
  <c r="AR35" i="146"/>
  <c r="AQ35" i="146"/>
  <c r="AP35" i="146"/>
  <c r="AO35" i="146"/>
  <c r="AN35" i="146"/>
  <c r="AM35" i="146"/>
  <c r="AL35" i="146"/>
  <c r="AK35" i="146"/>
  <c r="AJ35" i="146"/>
  <c r="AI35" i="146"/>
  <c r="AH35" i="146"/>
  <c r="AG35" i="146"/>
  <c r="AE35" i="146"/>
  <c r="AV34" i="146"/>
  <c r="AU34" i="146"/>
  <c r="AT34" i="146"/>
  <c r="AS34" i="146"/>
  <c r="AR34" i="146"/>
  <c r="AQ34" i="146"/>
  <c r="AP34" i="146"/>
  <c r="AO34" i="146"/>
  <c r="AN34" i="146"/>
  <c r="AM34" i="146"/>
  <c r="AL34" i="146"/>
  <c r="AK34" i="146"/>
  <c r="AJ34" i="146"/>
  <c r="AI34" i="146"/>
  <c r="AH34" i="146"/>
  <c r="AG34" i="146"/>
  <c r="AE34" i="146"/>
  <c r="AV33" i="146"/>
  <c r="AU33" i="146"/>
  <c r="AT33" i="146"/>
  <c r="AS33" i="146"/>
  <c r="AR33" i="146"/>
  <c r="AQ33" i="146"/>
  <c r="AP33" i="146"/>
  <c r="AO33" i="146"/>
  <c r="AN33" i="146"/>
  <c r="AM33" i="146"/>
  <c r="AL33" i="146"/>
  <c r="AK33" i="146"/>
  <c r="AJ33" i="146"/>
  <c r="X33" i="146" s="1"/>
  <c r="AI33" i="146"/>
  <c r="AH33" i="146"/>
  <c r="AG33" i="146"/>
  <c r="AE33" i="146"/>
  <c r="AV32" i="146"/>
  <c r="AU32" i="146"/>
  <c r="AT32" i="146"/>
  <c r="AS32" i="146"/>
  <c r="AR32" i="146"/>
  <c r="AQ32" i="146"/>
  <c r="AP32" i="146"/>
  <c r="AO32" i="146"/>
  <c r="AN32" i="146"/>
  <c r="AM32" i="146"/>
  <c r="AL32" i="146"/>
  <c r="AK32" i="146"/>
  <c r="AJ32" i="146"/>
  <c r="AI32" i="146"/>
  <c r="AH32" i="146"/>
  <c r="AG32" i="146"/>
  <c r="AE32" i="146"/>
  <c r="AV31" i="146"/>
  <c r="AU31" i="146"/>
  <c r="AT31" i="146"/>
  <c r="AS31" i="146"/>
  <c r="AR31" i="146"/>
  <c r="AQ31" i="146"/>
  <c r="AP31" i="146"/>
  <c r="AO31" i="146"/>
  <c r="AN31" i="146"/>
  <c r="AM31" i="146"/>
  <c r="AL31" i="146"/>
  <c r="AK31" i="146"/>
  <c r="AJ31" i="146"/>
  <c r="AI31" i="146"/>
  <c r="Z31" i="146" s="1"/>
  <c r="AH31" i="146"/>
  <c r="AG31" i="146"/>
  <c r="AE31" i="146"/>
  <c r="AV30" i="146"/>
  <c r="AU30" i="146"/>
  <c r="AT30" i="146"/>
  <c r="AS30" i="146"/>
  <c r="AR30" i="146"/>
  <c r="AQ30" i="146"/>
  <c r="AP30" i="146"/>
  <c r="AO30" i="146"/>
  <c r="AN30" i="146"/>
  <c r="AM30" i="146"/>
  <c r="AL30" i="146"/>
  <c r="AK30" i="146"/>
  <c r="AJ30" i="146"/>
  <c r="AI30" i="146"/>
  <c r="AH30" i="146"/>
  <c r="AG30" i="146"/>
  <c r="AE30" i="146"/>
  <c r="AV29" i="146"/>
  <c r="AU29" i="146"/>
  <c r="AT29" i="146"/>
  <c r="AS29" i="146"/>
  <c r="AR29" i="146"/>
  <c r="AQ29" i="146"/>
  <c r="AP29" i="146"/>
  <c r="AO29" i="146"/>
  <c r="AN29" i="146"/>
  <c r="AM29" i="146"/>
  <c r="AL29" i="146"/>
  <c r="AK29" i="146"/>
  <c r="AJ29" i="146"/>
  <c r="AI29" i="146"/>
  <c r="AH29" i="146"/>
  <c r="AG29" i="146"/>
  <c r="X29" i="146" s="1"/>
  <c r="AE29" i="146"/>
  <c r="AV28" i="146"/>
  <c r="AU28" i="146"/>
  <c r="AT28" i="146"/>
  <c r="AS28" i="146"/>
  <c r="AR28" i="146"/>
  <c r="AQ28" i="146"/>
  <c r="AP28" i="146"/>
  <c r="AO28" i="146"/>
  <c r="AN28" i="146"/>
  <c r="AM28" i="146"/>
  <c r="AL28" i="146"/>
  <c r="AK28" i="146"/>
  <c r="AJ28" i="146"/>
  <c r="AI28" i="146"/>
  <c r="AH28" i="146"/>
  <c r="AG28" i="146"/>
  <c r="AE28" i="146"/>
  <c r="W28" i="146"/>
  <c r="AV27" i="146"/>
  <c r="AU27" i="146"/>
  <c r="AT27" i="146"/>
  <c r="AS27" i="146"/>
  <c r="AR27" i="146"/>
  <c r="AQ27" i="146"/>
  <c r="AP27" i="146"/>
  <c r="AO27" i="146"/>
  <c r="AN27" i="146"/>
  <c r="AM27" i="146"/>
  <c r="AL27" i="146"/>
  <c r="AK27" i="146"/>
  <c r="AJ27" i="146"/>
  <c r="AI27" i="146"/>
  <c r="AH27" i="146"/>
  <c r="AG27" i="146"/>
  <c r="AE27" i="146"/>
  <c r="AV26" i="146"/>
  <c r="AU26" i="146"/>
  <c r="AT26" i="146"/>
  <c r="AS26" i="146"/>
  <c r="AR26" i="146"/>
  <c r="AQ26" i="146"/>
  <c r="AP26" i="146"/>
  <c r="AO26" i="146"/>
  <c r="AN26" i="146"/>
  <c r="AM26" i="146"/>
  <c r="AL26" i="146"/>
  <c r="AK26" i="146"/>
  <c r="AJ26" i="146"/>
  <c r="AI26" i="146"/>
  <c r="AH26" i="146"/>
  <c r="AG26" i="146"/>
  <c r="AE26" i="146"/>
  <c r="AV25" i="146"/>
  <c r="AU25" i="146"/>
  <c r="AT25" i="146"/>
  <c r="AS25" i="146"/>
  <c r="AR25" i="146"/>
  <c r="AQ25" i="146"/>
  <c r="AP25" i="146"/>
  <c r="AO25" i="146"/>
  <c r="AN25" i="146"/>
  <c r="AM25" i="146"/>
  <c r="AL25" i="146"/>
  <c r="AK25" i="146"/>
  <c r="AJ25" i="146"/>
  <c r="AI25" i="146"/>
  <c r="AH25" i="146"/>
  <c r="AG25" i="146"/>
  <c r="AE25" i="146"/>
  <c r="AV24" i="146"/>
  <c r="AU24" i="146"/>
  <c r="AT24" i="146"/>
  <c r="AS24" i="146"/>
  <c r="AR24" i="146"/>
  <c r="AQ24" i="146"/>
  <c r="AP24" i="146"/>
  <c r="AO24" i="146"/>
  <c r="AN24" i="146"/>
  <c r="AM24" i="146"/>
  <c r="AL24" i="146"/>
  <c r="AK24" i="146"/>
  <c r="AJ24" i="146"/>
  <c r="AI24" i="146"/>
  <c r="AH24" i="146"/>
  <c r="AG24" i="146"/>
  <c r="AE24" i="146"/>
  <c r="AV23" i="146"/>
  <c r="AU23" i="146"/>
  <c r="AT23" i="146"/>
  <c r="AS23" i="146"/>
  <c r="AR23" i="146"/>
  <c r="AQ23" i="146"/>
  <c r="AP23" i="146"/>
  <c r="AO23" i="146"/>
  <c r="AN23" i="146"/>
  <c r="AM23" i="146"/>
  <c r="AL23" i="146"/>
  <c r="AK23" i="146"/>
  <c r="AJ23" i="146"/>
  <c r="AI23" i="146"/>
  <c r="AH23" i="146"/>
  <c r="AG23" i="146"/>
  <c r="AE23" i="146"/>
  <c r="AV22" i="146"/>
  <c r="AU22" i="146"/>
  <c r="AT22" i="146"/>
  <c r="AS22" i="146"/>
  <c r="AR22" i="146"/>
  <c r="AQ22" i="146"/>
  <c r="AP22" i="146"/>
  <c r="AO22" i="146"/>
  <c r="AN22" i="146"/>
  <c r="AM22" i="146"/>
  <c r="AL22" i="146"/>
  <c r="AK22" i="146"/>
  <c r="AJ22" i="146"/>
  <c r="AI22" i="146"/>
  <c r="AH22" i="146"/>
  <c r="AG22" i="146"/>
  <c r="AE22" i="146"/>
  <c r="AV21" i="146"/>
  <c r="AU21" i="146"/>
  <c r="AT21" i="146"/>
  <c r="AS21" i="146"/>
  <c r="AR21" i="146"/>
  <c r="AQ21" i="146"/>
  <c r="AP21" i="146"/>
  <c r="AO21" i="146"/>
  <c r="AN21" i="146"/>
  <c r="AM21" i="146"/>
  <c r="AL21" i="146"/>
  <c r="AK21" i="146"/>
  <c r="AJ21" i="146"/>
  <c r="X21" i="146" s="1"/>
  <c r="AI21" i="146"/>
  <c r="AH21" i="146"/>
  <c r="AG21" i="146"/>
  <c r="AE21" i="146"/>
  <c r="AV20" i="146"/>
  <c r="AU20" i="146"/>
  <c r="AT20" i="146"/>
  <c r="AS20" i="146"/>
  <c r="AR20" i="146"/>
  <c r="AQ20" i="146"/>
  <c r="AP20" i="146"/>
  <c r="AO20" i="146"/>
  <c r="AN20" i="146"/>
  <c r="AM20" i="146"/>
  <c r="AL20" i="146"/>
  <c r="AK20" i="146"/>
  <c r="AJ20" i="146"/>
  <c r="AI20" i="146"/>
  <c r="AH20" i="146"/>
  <c r="AG20" i="146"/>
  <c r="AE20" i="146"/>
  <c r="AV19" i="146"/>
  <c r="AU19" i="146"/>
  <c r="AT19" i="146"/>
  <c r="AS19" i="146"/>
  <c r="AR19" i="146"/>
  <c r="AQ19" i="146"/>
  <c r="AP19" i="146"/>
  <c r="AO19" i="146"/>
  <c r="AN19" i="146"/>
  <c r="AM19" i="146"/>
  <c r="AL19" i="146"/>
  <c r="AK19" i="146"/>
  <c r="AJ19" i="146"/>
  <c r="AI19" i="146"/>
  <c r="AH19" i="146"/>
  <c r="AG19" i="146"/>
  <c r="AE19" i="146"/>
  <c r="AV18" i="146"/>
  <c r="AU18" i="146"/>
  <c r="AT18" i="146"/>
  <c r="AS18" i="146"/>
  <c r="AR18" i="146"/>
  <c r="AQ18" i="146"/>
  <c r="AP18" i="146"/>
  <c r="AO18" i="146"/>
  <c r="AN18" i="146"/>
  <c r="AM18" i="146"/>
  <c r="AL18" i="146"/>
  <c r="AK18" i="146"/>
  <c r="AJ18" i="146"/>
  <c r="AI18" i="146"/>
  <c r="AH18" i="146"/>
  <c r="AG18" i="146"/>
  <c r="AE18" i="146"/>
  <c r="AV17" i="146"/>
  <c r="AU17" i="146"/>
  <c r="AT17" i="146"/>
  <c r="AS17" i="146"/>
  <c r="AR17" i="146"/>
  <c r="AQ17" i="146"/>
  <c r="AP17" i="146"/>
  <c r="AO17" i="146"/>
  <c r="AN17" i="146"/>
  <c r="AM17" i="146"/>
  <c r="AL17" i="146"/>
  <c r="AK17" i="146"/>
  <c r="AJ17" i="146"/>
  <c r="AI17" i="146"/>
  <c r="AH17" i="146"/>
  <c r="AG17" i="146"/>
  <c r="AE17" i="146"/>
  <c r="AV16" i="146"/>
  <c r="AU16" i="146"/>
  <c r="AT16" i="146"/>
  <c r="AS16" i="146"/>
  <c r="AR16" i="146"/>
  <c r="AQ16" i="146"/>
  <c r="AP16" i="146"/>
  <c r="AO16" i="146"/>
  <c r="AN16" i="146"/>
  <c r="AM16" i="146"/>
  <c r="AL16" i="146"/>
  <c r="AK16" i="146"/>
  <c r="AJ16" i="146"/>
  <c r="AI16" i="146"/>
  <c r="AH16" i="146"/>
  <c r="AG16" i="146"/>
  <c r="AE16" i="146"/>
  <c r="AV15" i="146"/>
  <c r="AU15" i="146"/>
  <c r="AT15" i="146"/>
  <c r="AS15" i="146"/>
  <c r="AR15" i="146"/>
  <c r="AQ15" i="146"/>
  <c r="AP15" i="146"/>
  <c r="AO15" i="146"/>
  <c r="AN15" i="146"/>
  <c r="AM15" i="146"/>
  <c r="AL15" i="146"/>
  <c r="AK15" i="146"/>
  <c r="AJ15" i="146"/>
  <c r="AI15" i="146"/>
  <c r="AH15" i="146"/>
  <c r="AG15" i="146"/>
  <c r="AE15" i="146"/>
  <c r="AV14" i="146"/>
  <c r="AU14" i="146"/>
  <c r="AT14" i="146"/>
  <c r="AS14" i="146"/>
  <c r="AR14" i="146"/>
  <c r="AQ14" i="146"/>
  <c r="AP14" i="146"/>
  <c r="AO14" i="146"/>
  <c r="AN14" i="146"/>
  <c r="AM14" i="146"/>
  <c r="AL14" i="146"/>
  <c r="AK14" i="146"/>
  <c r="AJ14" i="146"/>
  <c r="AI14" i="146"/>
  <c r="AH14" i="146"/>
  <c r="AG14" i="146"/>
  <c r="AE14" i="146"/>
  <c r="AV13" i="146"/>
  <c r="AU13" i="146"/>
  <c r="AT13" i="146"/>
  <c r="AS13" i="146"/>
  <c r="AR13" i="146"/>
  <c r="AQ13" i="146"/>
  <c r="AP13" i="146"/>
  <c r="AO13" i="146"/>
  <c r="AN13" i="146"/>
  <c r="AM13" i="146"/>
  <c r="AL13" i="146"/>
  <c r="AK13" i="146"/>
  <c r="AJ13" i="146"/>
  <c r="AI13" i="146"/>
  <c r="AH13" i="146"/>
  <c r="AG13" i="146"/>
  <c r="AE13" i="146"/>
  <c r="AV12" i="146"/>
  <c r="AU12" i="146"/>
  <c r="AT12" i="146"/>
  <c r="AS12" i="146"/>
  <c r="AR12" i="146"/>
  <c r="AQ12" i="146"/>
  <c r="AP12" i="146"/>
  <c r="AO12" i="146"/>
  <c r="AN12" i="146"/>
  <c r="AM12" i="146"/>
  <c r="AL12" i="146"/>
  <c r="AK12" i="146"/>
  <c r="AJ12" i="146"/>
  <c r="AI12" i="146"/>
  <c r="AH12" i="146"/>
  <c r="AG12" i="146"/>
  <c r="AE12" i="146"/>
  <c r="AV11" i="146"/>
  <c r="AU11" i="146"/>
  <c r="AT11" i="146"/>
  <c r="AS11" i="146"/>
  <c r="AR11" i="146"/>
  <c r="AQ11" i="146"/>
  <c r="AP11" i="146"/>
  <c r="AO11" i="146"/>
  <c r="AN11" i="146"/>
  <c r="AM11" i="146"/>
  <c r="AL11" i="146"/>
  <c r="AK11" i="146"/>
  <c r="AJ11" i="146"/>
  <c r="AI11" i="146"/>
  <c r="AH11" i="146"/>
  <c r="AG11" i="146"/>
  <c r="AE11" i="146"/>
  <c r="AV10" i="146"/>
  <c r="AU10" i="146"/>
  <c r="AT10" i="146"/>
  <c r="AS10" i="146"/>
  <c r="AR10" i="146"/>
  <c r="AQ10" i="146"/>
  <c r="AP10" i="146"/>
  <c r="AO10" i="146"/>
  <c r="AN10" i="146"/>
  <c r="AM10" i="146"/>
  <c r="AL10" i="146"/>
  <c r="AK10" i="146"/>
  <c r="AJ10" i="146"/>
  <c r="AI10" i="146"/>
  <c r="W10" i="146" s="1"/>
  <c r="AH10" i="146"/>
  <c r="AG10" i="146"/>
  <c r="AE10" i="146"/>
  <c r="AV9" i="146"/>
  <c r="AU9" i="146"/>
  <c r="AT9" i="146"/>
  <c r="AS9" i="146"/>
  <c r="AR9" i="146"/>
  <c r="AQ9" i="146"/>
  <c r="AP9" i="146"/>
  <c r="AO9" i="146"/>
  <c r="AN9" i="146"/>
  <c r="AM9" i="146"/>
  <c r="AL9" i="146"/>
  <c r="AK9" i="146"/>
  <c r="AJ9" i="146"/>
  <c r="AI9" i="146"/>
  <c r="AH9" i="146"/>
  <c r="AG9" i="146"/>
  <c r="AE9" i="146"/>
  <c r="AV8" i="146"/>
  <c r="AU8" i="146"/>
  <c r="AT8" i="146"/>
  <c r="AS8" i="146"/>
  <c r="AR8" i="146"/>
  <c r="AQ8" i="146"/>
  <c r="AP8" i="146"/>
  <c r="AO8" i="146"/>
  <c r="AO42" i="146" s="1"/>
  <c r="AN8" i="146"/>
  <c r="AM8" i="146"/>
  <c r="AL8" i="146"/>
  <c r="AK8" i="146"/>
  <c r="AJ8" i="146"/>
  <c r="AI8" i="146"/>
  <c r="AH8" i="146"/>
  <c r="AG8" i="146"/>
  <c r="AE8" i="146"/>
  <c r="AV7" i="146"/>
  <c r="AU7" i="146"/>
  <c r="AT7" i="146"/>
  <c r="AS7" i="146"/>
  <c r="AR7" i="146"/>
  <c r="AQ7" i="146"/>
  <c r="AP7" i="146"/>
  <c r="AO7" i="146"/>
  <c r="AN7" i="146"/>
  <c r="AM7" i="146"/>
  <c r="AL7" i="146"/>
  <c r="AK7" i="146"/>
  <c r="AJ7" i="146"/>
  <c r="AI7" i="146"/>
  <c r="AH7" i="146"/>
  <c r="AG7" i="146"/>
  <c r="Z7" i="146" s="1"/>
  <c r="AE7" i="146"/>
  <c r="W7" i="146"/>
  <c r="AV6" i="146"/>
  <c r="AU6" i="146"/>
  <c r="AT6" i="146"/>
  <c r="AT43" i="146" s="1"/>
  <c r="AS6" i="146"/>
  <c r="AR6" i="146"/>
  <c r="AQ6" i="146"/>
  <c r="AP6" i="146"/>
  <c r="AO6" i="146"/>
  <c r="AN6" i="146"/>
  <c r="AM6" i="146"/>
  <c r="AL6" i="146"/>
  <c r="AK6" i="146"/>
  <c r="AJ6" i="146"/>
  <c r="AI6" i="146"/>
  <c r="AH6" i="146"/>
  <c r="AG6" i="146"/>
  <c r="D1" i="146"/>
  <c r="AF46" i="145"/>
  <c r="AF45" i="145"/>
  <c r="CB44" i="145"/>
  <c r="CA44" i="145"/>
  <c r="BZ44" i="145"/>
  <c r="BY44" i="145"/>
  <c r="BX44" i="145"/>
  <c r="BW44" i="145"/>
  <c r="BV44" i="145"/>
  <c r="BU44" i="145"/>
  <c r="BT44" i="145"/>
  <c r="BS44" i="145"/>
  <c r="BR44" i="145"/>
  <c r="BQ44" i="145"/>
  <c r="BP44" i="145"/>
  <c r="BO44" i="145"/>
  <c r="BN44" i="145"/>
  <c r="BM44" i="145"/>
  <c r="BL44" i="145"/>
  <c r="BK44" i="145"/>
  <c r="BJ44" i="145"/>
  <c r="BI44" i="145"/>
  <c r="BH44" i="145"/>
  <c r="BG44" i="145"/>
  <c r="BF44" i="145"/>
  <c r="BE44" i="145"/>
  <c r="BD44" i="145"/>
  <c r="BC44" i="145"/>
  <c r="BB44" i="145"/>
  <c r="BA44" i="145"/>
  <c r="AZ44" i="145"/>
  <c r="AY44" i="145"/>
  <c r="AX44" i="145"/>
  <c r="AF44" i="145"/>
  <c r="AF43" i="145"/>
  <c r="AF42" i="145"/>
  <c r="AF41" i="145"/>
  <c r="AV37" i="145"/>
  <c r="AU37" i="145"/>
  <c r="AT37" i="145"/>
  <c r="AS37" i="145"/>
  <c r="AR37" i="145"/>
  <c r="AQ37" i="145"/>
  <c r="AP37" i="145"/>
  <c r="AO37" i="145"/>
  <c r="AN37" i="145"/>
  <c r="AM37" i="145"/>
  <c r="AL37" i="145"/>
  <c r="AK37" i="145"/>
  <c r="AJ37" i="145"/>
  <c r="AI37" i="145"/>
  <c r="AH37" i="145"/>
  <c r="AG37" i="145"/>
  <c r="AE37" i="145"/>
  <c r="AV36" i="145"/>
  <c r="AU36" i="145"/>
  <c r="AT36" i="145"/>
  <c r="AS36" i="145"/>
  <c r="AR36" i="145"/>
  <c r="AQ36" i="145"/>
  <c r="AP36" i="145"/>
  <c r="AO36" i="145"/>
  <c r="AN36" i="145"/>
  <c r="AM36" i="145"/>
  <c r="AL36" i="145"/>
  <c r="AK36" i="145"/>
  <c r="AJ36" i="145"/>
  <c r="AI36" i="145"/>
  <c r="AH36" i="145"/>
  <c r="AG36" i="145"/>
  <c r="AE36" i="145"/>
  <c r="AV35" i="145"/>
  <c r="AU35" i="145"/>
  <c r="AT35" i="145"/>
  <c r="AS35" i="145"/>
  <c r="AR35" i="145"/>
  <c r="AQ35" i="145"/>
  <c r="AP35" i="145"/>
  <c r="AO35" i="145"/>
  <c r="AN35" i="145"/>
  <c r="AM35" i="145"/>
  <c r="AL35" i="145"/>
  <c r="AK35" i="145"/>
  <c r="AJ35" i="145"/>
  <c r="AI35" i="145"/>
  <c r="AH35" i="145"/>
  <c r="AG35" i="145"/>
  <c r="AE35" i="145"/>
  <c r="AV34" i="145"/>
  <c r="AU34" i="145"/>
  <c r="AT34" i="145"/>
  <c r="AS34" i="145"/>
  <c r="AR34" i="145"/>
  <c r="AQ34" i="145"/>
  <c r="AP34" i="145"/>
  <c r="AO34" i="145"/>
  <c r="AN34" i="145"/>
  <c r="AM34" i="145"/>
  <c r="AL34" i="145"/>
  <c r="AK34" i="145"/>
  <c r="AJ34" i="145"/>
  <c r="AI34" i="145"/>
  <c r="AH34" i="145"/>
  <c r="AG34" i="145"/>
  <c r="AE34" i="145"/>
  <c r="AV33" i="145"/>
  <c r="AU33" i="145"/>
  <c r="AT33" i="145"/>
  <c r="AS33" i="145"/>
  <c r="AR33" i="145"/>
  <c r="AQ33" i="145"/>
  <c r="AP33" i="145"/>
  <c r="AO33" i="145"/>
  <c r="AN33" i="145"/>
  <c r="AM33" i="145"/>
  <c r="AL33" i="145"/>
  <c r="AK33" i="145"/>
  <c r="AJ33" i="145"/>
  <c r="AI33" i="145"/>
  <c r="AH33" i="145"/>
  <c r="AG33" i="145"/>
  <c r="AE33" i="145"/>
  <c r="AV32" i="145"/>
  <c r="AU32" i="145"/>
  <c r="AT32" i="145"/>
  <c r="AS32" i="145"/>
  <c r="AR32" i="145"/>
  <c r="AQ32" i="145"/>
  <c r="AP32" i="145"/>
  <c r="AO32" i="145"/>
  <c r="AN32" i="145"/>
  <c r="AM32" i="145"/>
  <c r="AL32" i="145"/>
  <c r="AK32" i="145"/>
  <c r="AJ32" i="145"/>
  <c r="AI32" i="145"/>
  <c r="AH32" i="145"/>
  <c r="AG32" i="145"/>
  <c r="AE32" i="145"/>
  <c r="AV31" i="145"/>
  <c r="AU31" i="145"/>
  <c r="AT31" i="145"/>
  <c r="AS31" i="145"/>
  <c r="AR31" i="145"/>
  <c r="AQ31" i="145"/>
  <c r="AP31" i="145"/>
  <c r="AO31" i="145"/>
  <c r="AN31" i="145"/>
  <c r="AM31" i="145"/>
  <c r="AL31" i="145"/>
  <c r="AK31" i="145"/>
  <c r="AJ31" i="145"/>
  <c r="AI31" i="145"/>
  <c r="AH31" i="145"/>
  <c r="AG31" i="145"/>
  <c r="AE31" i="145"/>
  <c r="AV30" i="145"/>
  <c r="AU30" i="145"/>
  <c r="AT30" i="145"/>
  <c r="AS30" i="145"/>
  <c r="AR30" i="145"/>
  <c r="AQ30" i="145"/>
  <c r="AP30" i="145"/>
  <c r="AO30" i="145"/>
  <c r="AN30" i="145"/>
  <c r="AM30" i="145"/>
  <c r="AL30" i="145"/>
  <c r="AK30" i="145"/>
  <c r="AJ30" i="145"/>
  <c r="AI30" i="145"/>
  <c r="W30" i="145" s="1"/>
  <c r="AH30" i="145"/>
  <c r="AG30" i="145"/>
  <c r="AE30" i="145"/>
  <c r="AV29" i="145"/>
  <c r="AU29" i="145"/>
  <c r="AT29" i="145"/>
  <c r="AS29" i="145"/>
  <c r="AR29" i="145"/>
  <c r="AQ29" i="145"/>
  <c r="AP29" i="145"/>
  <c r="AO29" i="145"/>
  <c r="AN29" i="145"/>
  <c r="AM29" i="145"/>
  <c r="AL29" i="145"/>
  <c r="AK29" i="145"/>
  <c r="AJ29" i="145"/>
  <c r="AI29" i="145"/>
  <c r="AH29" i="145"/>
  <c r="AG29" i="145"/>
  <c r="AE29" i="145"/>
  <c r="AV28" i="145"/>
  <c r="AU28" i="145"/>
  <c r="AT28" i="145"/>
  <c r="AS28" i="145"/>
  <c r="AR28" i="145"/>
  <c r="AQ28" i="145"/>
  <c r="AP28" i="145"/>
  <c r="AO28" i="145"/>
  <c r="AN28" i="145"/>
  <c r="AM28" i="145"/>
  <c r="AL28" i="145"/>
  <c r="AK28" i="145"/>
  <c r="AJ28" i="145"/>
  <c r="AI28" i="145"/>
  <c r="AH28" i="145"/>
  <c r="AG28" i="145"/>
  <c r="AE28" i="145"/>
  <c r="AV27" i="145"/>
  <c r="AU27" i="145"/>
  <c r="AT27" i="145"/>
  <c r="AS27" i="145"/>
  <c r="AR27" i="145"/>
  <c r="AQ27" i="145"/>
  <c r="AP27" i="145"/>
  <c r="AO27" i="145"/>
  <c r="AN27" i="145"/>
  <c r="AM27" i="145"/>
  <c r="AL27" i="145"/>
  <c r="X27" i="145" s="1"/>
  <c r="AK27" i="145"/>
  <c r="AJ27" i="145"/>
  <c r="AI27" i="145"/>
  <c r="AH27" i="145"/>
  <c r="AG27" i="145"/>
  <c r="AE27" i="145"/>
  <c r="AV26" i="145"/>
  <c r="AU26" i="145"/>
  <c r="AT26" i="145"/>
  <c r="AS26" i="145"/>
  <c r="AR26" i="145"/>
  <c r="AQ26" i="145"/>
  <c r="AP26" i="145"/>
  <c r="AO26" i="145"/>
  <c r="AN26" i="145"/>
  <c r="AM26" i="145"/>
  <c r="AL26" i="145"/>
  <c r="AK26" i="145"/>
  <c r="AJ26" i="145"/>
  <c r="AI26" i="145"/>
  <c r="AH26" i="145"/>
  <c r="AG26" i="145"/>
  <c r="AE26" i="145"/>
  <c r="AV25" i="145"/>
  <c r="AU25" i="145"/>
  <c r="AT25" i="145"/>
  <c r="AS25" i="145"/>
  <c r="AR25" i="145"/>
  <c r="AQ25" i="145"/>
  <c r="AP25" i="145"/>
  <c r="AO25" i="145"/>
  <c r="AN25" i="145"/>
  <c r="AM25" i="145"/>
  <c r="AL25" i="145"/>
  <c r="AK25" i="145"/>
  <c r="AJ25" i="145"/>
  <c r="AI25" i="145"/>
  <c r="AH25" i="145"/>
  <c r="AG25" i="145"/>
  <c r="AE25" i="145"/>
  <c r="AV24" i="145"/>
  <c r="AU24" i="145"/>
  <c r="AT24" i="145"/>
  <c r="AS24" i="145"/>
  <c r="AR24" i="145"/>
  <c r="AQ24" i="145"/>
  <c r="AP24" i="145"/>
  <c r="AO24" i="145"/>
  <c r="AN24" i="145"/>
  <c r="AM24" i="145"/>
  <c r="AL24" i="145"/>
  <c r="AK24" i="145"/>
  <c r="AJ24" i="145"/>
  <c r="AI24" i="145"/>
  <c r="AH24" i="145"/>
  <c r="Y24" i="145" s="1"/>
  <c r="AG24" i="145"/>
  <c r="AE24" i="145"/>
  <c r="AV23" i="145"/>
  <c r="AU23" i="145"/>
  <c r="AT23" i="145"/>
  <c r="AS23" i="145"/>
  <c r="AR23" i="145"/>
  <c r="AQ23" i="145"/>
  <c r="AP23" i="145"/>
  <c r="AO23" i="145"/>
  <c r="AN23" i="145"/>
  <c r="AM23" i="145"/>
  <c r="AL23" i="145"/>
  <c r="AK23" i="145"/>
  <c r="AJ23" i="145"/>
  <c r="AI23" i="145"/>
  <c r="AH23" i="145"/>
  <c r="AG23" i="145"/>
  <c r="AE23" i="145"/>
  <c r="AV22" i="145"/>
  <c r="AU22" i="145"/>
  <c r="AT22" i="145"/>
  <c r="AS22" i="145"/>
  <c r="AR22" i="145"/>
  <c r="AQ22" i="145"/>
  <c r="AP22" i="145"/>
  <c r="AO22" i="145"/>
  <c r="AN22" i="145"/>
  <c r="AM22" i="145"/>
  <c r="AL22" i="145"/>
  <c r="AK22" i="145"/>
  <c r="AJ22" i="145"/>
  <c r="AI22" i="145"/>
  <c r="AH22" i="145"/>
  <c r="AG22" i="145"/>
  <c r="AE22" i="145"/>
  <c r="AV21" i="145"/>
  <c r="AU21" i="145"/>
  <c r="AT21" i="145"/>
  <c r="AS21" i="145"/>
  <c r="AR21" i="145"/>
  <c r="AQ21" i="145"/>
  <c r="AP21" i="145"/>
  <c r="AO21" i="145"/>
  <c r="AN21" i="145"/>
  <c r="AM21" i="145"/>
  <c r="AL21" i="145"/>
  <c r="AK21" i="145"/>
  <c r="AJ21" i="145"/>
  <c r="AI21" i="145"/>
  <c r="AH21" i="145"/>
  <c r="AG21" i="145"/>
  <c r="AE21" i="145"/>
  <c r="AV20" i="145"/>
  <c r="AU20" i="145"/>
  <c r="AT20" i="145"/>
  <c r="AS20" i="145"/>
  <c r="AR20" i="145"/>
  <c r="AQ20" i="145"/>
  <c r="AP20" i="145"/>
  <c r="AO20" i="145"/>
  <c r="AN20" i="145"/>
  <c r="AM20" i="145"/>
  <c r="AL20" i="145"/>
  <c r="AK20" i="145"/>
  <c r="AJ20" i="145"/>
  <c r="AI20" i="145"/>
  <c r="AH20" i="145"/>
  <c r="AG20" i="145"/>
  <c r="AE20" i="145"/>
  <c r="AV19" i="145"/>
  <c r="AU19" i="145"/>
  <c r="AT19" i="145"/>
  <c r="AS19" i="145"/>
  <c r="AR19" i="145"/>
  <c r="AQ19" i="145"/>
  <c r="AP19" i="145"/>
  <c r="AO19" i="145"/>
  <c r="AN19" i="145"/>
  <c r="AM19" i="145"/>
  <c r="AL19" i="145"/>
  <c r="AK19" i="145"/>
  <c r="AJ19" i="145"/>
  <c r="AI19" i="145"/>
  <c r="AH19" i="145"/>
  <c r="AG19" i="145"/>
  <c r="AE19" i="145"/>
  <c r="X19" i="145"/>
  <c r="AV18" i="145"/>
  <c r="AU18" i="145"/>
  <c r="AT18" i="145"/>
  <c r="AS18" i="145"/>
  <c r="AR18" i="145"/>
  <c r="AQ18" i="145"/>
  <c r="AP18" i="145"/>
  <c r="AO18" i="145"/>
  <c r="AN18" i="145"/>
  <c r="AM18" i="145"/>
  <c r="AL18" i="145"/>
  <c r="AK18" i="145"/>
  <c r="AJ18" i="145"/>
  <c r="AI18" i="145"/>
  <c r="AH18" i="145"/>
  <c r="AG18" i="145"/>
  <c r="AW18" i="145" s="1"/>
  <c r="AE18" i="145"/>
  <c r="AV17" i="145"/>
  <c r="AU17" i="145"/>
  <c r="AT17" i="145"/>
  <c r="AS17" i="145"/>
  <c r="AR17" i="145"/>
  <c r="AQ17" i="145"/>
  <c r="AP17" i="145"/>
  <c r="AO17" i="145"/>
  <c r="AN17" i="145"/>
  <c r="AM17" i="145"/>
  <c r="AL17" i="145"/>
  <c r="AK17" i="145"/>
  <c r="AJ17" i="145"/>
  <c r="AI17" i="145"/>
  <c r="AH17" i="145"/>
  <c r="AG17" i="145"/>
  <c r="AE17" i="145"/>
  <c r="AV16" i="145"/>
  <c r="AU16" i="145"/>
  <c r="AT16" i="145"/>
  <c r="AS16" i="145"/>
  <c r="AR16" i="145"/>
  <c r="AQ16" i="145"/>
  <c r="AP16" i="145"/>
  <c r="AO16" i="145"/>
  <c r="AN16" i="145"/>
  <c r="AM16" i="145"/>
  <c r="AL16" i="145"/>
  <c r="AK16" i="145"/>
  <c r="AJ16" i="145"/>
  <c r="AI16" i="145"/>
  <c r="AH16" i="145"/>
  <c r="AG16" i="145"/>
  <c r="AE16" i="145"/>
  <c r="AV15" i="145"/>
  <c r="AU15" i="145"/>
  <c r="AT15" i="145"/>
  <c r="AS15" i="145"/>
  <c r="AR15" i="145"/>
  <c r="AQ15" i="145"/>
  <c r="AP15" i="145"/>
  <c r="AO15" i="145"/>
  <c r="AN15" i="145"/>
  <c r="AM15" i="145"/>
  <c r="AL15" i="145"/>
  <c r="AK15" i="145"/>
  <c r="AJ15" i="145"/>
  <c r="AI15" i="145"/>
  <c r="AH15" i="145"/>
  <c r="AG15" i="145"/>
  <c r="AE15" i="145"/>
  <c r="AV14" i="145"/>
  <c r="AU14" i="145"/>
  <c r="AT14" i="145"/>
  <c r="AS14" i="145"/>
  <c r="AR14" i="145"/>
  <c r="AQ14" i="145"/>
  <c r="AP14" i="145"/>
  <c r="AO14" i="145"/>
  <c r="AN14" i="145"/>
  <c r="AM14" i="145"/>
  <c r="AL14" i="145"/>
  <c r="AK14" i="145"/>
  <c r="AJ14" i="145"/>
  <c r="AI14" i="145"/>
  <c r="AH14" i="145"/>
  <c r="AG14" i="145"/>
  <c r="AE14" i="145"/>
  <c r="AV13" i="145"/>
  <c r="AU13" i="145"/>
  <c r="AT13" i="145"/>
  <c r="AS13" i="145"/>
  <c r="AR13" i="145"/>
  <c r="AQ13" i="145"/>
  <c r="AP13" i="145"/>
  <c r="AO13" i="145"/>
  <c r="AN13" i="145"/>
  <c r="AM13" i="145"/>
  <c r="AL13" i="145"/>
  <c r="AK13" i="145"/>
  <c r="AJ13" i="145"/>
  <c r="AI13" i="145"/>
  <c r="AH13" i="145"/>
  <c r="AG13" i="145"/>
  <c r="AE13" i="145"/>
  <c r="AV12" i="145"/>
  <c r="AU12" i="145"/>
  <c r="AT12" i="145"/>
  <c r="AS12" i="145"/>
  <c r="AR12" i="145"/>
  <c r="AQ12" i="145"/>
  <c r="AP12" i="145"/>
  <c r="AO12" i="145"/>
  <c r="AN12" i="145"/>
  <c r="AM12" i="145"/>
  <c r="AL12" i="145"/>
  <c r="AK12" i="145"/>
  <c r="AJ12" i="145"/>
  <c r="AI12" i="145"/>
  <c r="AH12" i="145"/>
  <c r="AG12" i="145"/>
  <c r="AE12" i="145"/>
  <c r="AV11" i="145"/>
  <c r="AU11" i="145"/>
  <c r="AT11" i="145"/>
  <c r="AS11" i="145"/>
  <c r="AR11" i="145"/>
  <c r="AQ11" i="145"/>
  <c r="AP11" i="145"/>
  <c r="AO11" i="145"/>
  <c r="AN11" i="145"/>
  <c r="AM11" i="145"/>
  <c r="AL11" i="145"/>
  <c r="AK11" i="145"/>
  <c r="AJ11" i="145"/>
  <c r="AI11" i="145"/>
  <c r="AH11" i="145"/>
  <c r="AG11" i="145"/>
  <c r="AE11" i="145"/>
  <c r="AV10" i="145"/>
  <c r="AU10" i="145"/>
  <c r="AT10" i="145"/>
  <c r="AS10" i="145"/>
  <c r="AR10" i="145"/>
  <c r="AQ10" i="145"/>
  <c r="AP10" i="145"/>
  <c r="AO10" i="145"/>
  <c r="AN10" i="145"/>
  <c r="AM10" i="145"/>
  <c r="AL10" i="145"/>
  <c r="AK10" i="145"/>
  <c r="AJ10" i="145"/>
  <c r="AI10" i="145"/>
  <c r="AH10" i="145"/>
  <c r="AG10" i="145"/>
  <c r="AE10" i="145"/>
  <c r="AV9" i="145"/>
  <c r="AU9" i="145"/>
  <c r="AT9" i="145"/>
  <c r="AS9" i="145"/>
  <c r="AR9" i="145"/>
  <c r="AQ9" i="145"/>
  <c r="AP9" i="145"/>
  <c r="AO9" i="145"/>
  <c r="AN9" i="145"/>
  <c r="AM9" i="145"/>
  <c r="AL9" i="145"/>
  <c r="AK9" i="145"/>
  <c r="AJ9" i="145"/>
  <c r="AI9" i="145"/>
  <c r="AH9" i="145"/>
  <c r="AG9" i="145"/>
  <c r="AE9" i="145"/>
  <c r="AV8" i="145"/>
  <c r="AU8" i="145"/>
  <c r="AT8" i="145"/>
  <c r="AS8" i="145"/>
  <c r="AR8" i="145"/>
  <c r="AQ8" i="145"/>
  <c r="AP8" i="145"/>
  <c r="AO8" i="145"/>
  <c r="AN8" i="145"/>
  <c r="AM8" i="145"/>
  <c r="AL8" i="145"/>
  <c r="AK8" i="145"/>
  <c r="AJ8" i="145"/>
  <c r="AI8" i="145"/>
  <c r="AH8" i="145"/>
  <c r="AG8" i="145"/>
  <c r="AE8" i="145"/>
  <c r="AV7" i="145"/>
  <c r="AU7" i="145"/>
  <c r="AT7" i="145"/>
  <c r="AS7" i="145"/>
  <c r="AR7" i="145"/>
  <c r="AQ7" i="145"/>
  <c r="AP7" i="145"/>
  <c r="AO7" i="145"/>
  <c r="AN7" i="145"/>
  <c r="AM7" i="145"/>
  <c r="AL7" i="145"/>
  <c r="AK7" i="145"/>
  <c r="AJ7" i="145"/>
  <c r="AI7" i="145"/>
  <c r="AH7" i="145"/>
  <c r="AG7" i="145"/>
  <c r="AE7" i="145"/>
  <c r="AV6" i="145"/>
  <c r="AU6" i="145"/>
  <c r="AT6" i="145"/>
  <c r="AS6" i="145"/>
  <c r="AR6" i="145"/>
  <c r="AQ6" i="145"/>
  <c r="AP6" i="145"/>
  <c r="AO6" i="145"/>
  <c r="AN6" i="145"/>
  <c r="AM6" i="145"/>
  <c r="AL6" i="145"/>
  <c r="AK6" i="145"/>
  <c r="AJ6" i="145"/>
  <c r="AI6" i="145"/>
  <c r="AH6" i="145"/>
  <c r="AG6" i="145"/>
  <c r="D1" i="145"/>
  <c r="Y12" i="149" l="1"/>
  <c r="X18" i="151"/>
  <c r="X14" i="151"/>
  <c r="W10" i="151"/>
  <c r="AW7" i="151"/>
  <c r="W31" i="148"/>
  <c r="W27" i="148"/>
  <c r="Z23" i="148"/>
  <c r="W20" i="148"/>
  <c r="Y15" i="148"/>
  <c r="W8" i="150"/>
  <c r="AW8" i="151"/>
  <c r="X17" i="150"/>
  <c r="Z12" i="150"/>
  <c r="Y10" i="149"/>
  <c r="AW10" i="149"/>
  <c r="W9" i="149"/>
  <c r="X33" i="148"/>
  <c r="AB21" i="148"/>
  <c r="Y9" i="148"/>
  <c r="Y18" i="146"/>
  <c r="Y14" i="146"/>
  <c r="X15" i="145"/>
  <c r="W23" i="150"/>
  <c r="Y19" i="150"/>
  <c r="W28" i="148"/>
  <c r="AA19" i="148"/>
  <c r="X9" i="148"/>
  <c r="Y16" i="149"/>
  <c r="Y27" i="151"/>
  <c r="X26" i="151"/>
  <c r="X12" i="151"/>
  <c r="X8" i="146"/>
  <c r="AJ44" i="146"/>
  <c r="W8" i="147"/>
  <c r="X6" i="147"/>
  <c r="W11" i="148"/>
  <c r="X12" i="148"/>
  <c r="W19" i="148"/>
  <c r="X20" i="148"/>
  <c r="W23" i="148"/>
  <c r="X24" i="148"/>
  <c r="AA27" i="148"/>
  <c r="AB33" i="148"/>
  <c r="W16" i="148"/>
  <c r="W10" i="145"/>
  <c r="Z23" i="146"/>
  <c r="Y12" i="146"/>
  <c r="X36" i="146"/>
  <c r="X36" i="147"/>
  <c r="Z25" i="147"/>
  <c r="AI46" i="147"/>
  <c r="X7" i="147"/>
  <c r="AW26" i="149"/>
  <c r="Y23" i="149"/>
  <c r="AW22" i="149"/>
  <c r="Z21" i="149"/>
  <c r="AB20" i="149"/>
  <c r="Y20" i="149"/>
  <c r="AW19" i="149"/>
  <c r="Y18" i="149"/>
  <c r="AA17" i="149"/>
  <c r="Z16" i="149"/>
  <c r="AA15" i="149"/>
  <c r="W12" i="150"/>
  <c r="X21" i="150"/>
  <c r="Y21" i="150"/>
  <c r="Y14" i="150"/>
  <c r="AW11" i="150"/>
  <c r="Y10" i="150"/>
  <c r="Y6" i="150"/>
  <c r="Y25" i="148"/>
  <c r="X21" i="148"/>
  <c r="AA15" i="148"/>
  <c r="AB13" i="148"/>
  <c r="AB26" i="150"/>
  <c r="AA25" i="150"/>
  <c r="AW23" i="150"/>
  <c r="AA23" i="150"/>
  <c r="X22" i="150"/>
  <c r="AB18" i="150"/>
  <c r="AB13" i="150"/>
  <c r="AA12" i="150"/>
  <c r="AW10" i="150"/>
  <c r="Z10" i="151"/>
  <c r="X27" i="149"/>
  <c r="W26" i="149"/>
  <c r="Z24" i="149"/>
  <c r="AA22" i="149"/>
  <c r="AA19" i="149"/>
  <c r="AW15" i="149"/>
  <c r="Y14" i="149"/>
  <c r="AA11" i="149"/>
  <c r="Y8" i="149"/>
  <c r="AW34" i="145"/>
  <c r="Z21" i="145"/>
  <c r="AA12" i="145"/>
  <c r="Z35" i="147"/>
  <c r="Y34" i="147"/>
  <c r="AB33" i="147"/>
  <c r="Y30" i="147"/>
  <c r="Z29" i="147"/>
  <c r="Z23" i="147"/>
  <c r="Z21" i="147"/>
  <c r="AA20" i="147"/>
  <c r="Z17" i="147"/>
  <c r="Z13" i="147"/>
  <c r="AA12" i="147"/>
  <c r="Z11" i="147"/>
  <c r="AA9" i="147"/>
  <c r="AA8" i="147"/>
  <c r="Y6" i="147"/>
  <c r="Y23" i="151"/>
  <c r="AW17" i="151"/>
  <c r="Y9" i="151"/>
  <c r="X6" i="151"/>
  <c r="Y37" i="145"/>
  <c r="AB36" i="145"/>
  <c r="X35" i="145"/>
  <c r="AB31" i="145"/>
  <c r="Z29" i="145"/>
  <c r="Y28" i="145"/>
  <c r="AW26" i="145"/>
  <c r="AA22" i="145"/>
  <c r="X13" i="145"/>
  <c r="AW9" i="145"/>
  <c r="AW32" i="146"/>
  <c r="AW28" i="146"/>
  <c r="AA24" i="146"/>
  <c r="AB21" i="146"/>
  <c r="W20" i="146"/>
  <c r="Y19" i="146"/>
  <c r="AW18" i="146"/>
  <c r="AA16" i="146"/>
  <c r="Z15" i="146"/>
  <c r="AW12" i="146"/>
  <c r="AW9" i="146"/>
  <c r="Z26" i="149"/>
  <c r="W7" i="149"/>
  <c r="AA9" i="149"/>
  <c r="AW23" i="149"/>
  <c r="X17" i="149"/>
  <c r="X25" i="149"/>
  <c r="W24" i="149"/>
  <c r="Y25" i="149"/>
  <c r="X9" i="149"/>
  <c r="AB7" i="151"/>
  <c r="W9" i="151"/>
  <c r="Z17" i="151"/>
  <c r="Z24" i="151"/>
  <c r="AB26" i="151"/>
  <c r="Z16" i="151"/>
  <c r="W17" i="151"/>
  <c r="AB18" i="151"/>
  <c r="X22" i="151"/>
  <c r="AA17" i="151"/>
  <c r="AA9" i="151"/>
  <c r="AA11" i="151"/>
  <c r="Z12" i="151"/>
  <c r="Y19" i="151"/>
  <c r="Y37" i="146"/>
  <c r="AB36" i="146"/>
  <c r="Z35" i="146"/>
  <c r="Y34" i="146"/>
  <c r="AA32" i="146"/>
  <c r="AB29" i="146"/>
  <c r="AA28" i="146"/>
  <c r="Y27" i="146"/>
  <c r="AW26" i="146"/>
  <c r="Y26" i="146"/>
  <c r="Y24" i="146"/>
  <c r="Y20" i="146"/>
  <c r="AW20" i="146"/>
  <c r="X13" i="146"/>
  <c r="AA12" i="146"/>
  <c r="Z10" i="146"/>
  <c r="AW10" i="146"/>
  <c r="AA10" i="146"/>
  <c r="AB10" i="146"/>
  <c r="Y9" i="146"/>
  <c r="AA8" i="146"/>
  <c r="AB8" i="146"/>
  <c r="Y31" i="148"/>
  <c r="AA31" i="148"/>
  <c r="X29" i="148"/>
  <c r="AB29" i="148"/>
  <c r="X28" i="148"/>
  <c r="X25" i="148"/>
  <c r="AB25" i="148"/>
  <c r="Y23" i="148"/>
  <c r="AA23" i="148"/>
  <c r="Y19" i="148"/>
  <c r="Z19" i="148"/>
  <c r="Y18" i="148"/>
  <c r="X17" i="148"/>
  <c r="AB17" i="148"/>
  <c r="X13" i="148"/>
  <c r="Y11" i="148"/>
  <c r="AA11" i="148"/>
  <c r="W10" i="148"/>
  <c r="Y8" i="148"/>
  <c r="Z7" i="148"/>
  <c r="Z6" i="148"/>
  <c r="Z26" i="150"/>
  <c r="AW24" i="150"/>
  <c r="W21" i="150"/>
  <c r="Z18" i="150"/>
  <c r="W16" i="150"/>
  <c r="X13" i="150"/>
  <c r="Z11" i="150"/>
  <c r="AB9" i="150"/>
  <c r="AD43" i="155"/>
  <c r="Y33" i="148"/>
  <c r="W32" i="148"/>
  <c r="Z31" i="148"/>
  <c r="Z30" i="148"/>
  <c r="Y29" i="148"/>
  <c r="Z27" i="148"/>
  <c r="Y27" i="148"/>
  <c r="Z26" i="148"/>
  <c r="Y26" i="148"/>
  <c r="Z22" i="148"/>
  <c r="Y22" i="148"/>
  <c r="Y21" i="148"/>
  <c r="Z18" i="148"/>
  <c r="Y17" i="148"/>
  <c r="X16" i="148"/>
  <c r="Z15" i="148"/>
  <c r="Z14" i="148"/>
  <c r="Y14" i="148"/>
  <c r="Y13" i="148"/>
  <c r="Z11" i="148"/>
  <c r="Z10" i="148"/>
  <c r="Y10" i="148"/>
  <c r="AB9" i="148"/>
  <c r="AA8" i="148"/>
  <c r="AA7" i="148"/>
  <c r="Y24" i="151"/>
  <c r="AB22" i="151"/>
  <c r="Y21" i="151"/>
  <c r="Z20" i="151"/>
  <c r="Y17" i="151"/>
  <c r="Y16" i="151"/>
  <c r="Z14" i="151"/>
  <c r="AB9" i="151"/>
  <c r="Z9" i="151"/>
  <c r="AB8" i="151"/>
  <c r="Y8" i="151"/>
  <c r="AW27" i="149"/>
  <c r="AB27" i="149"/>
  <c r="AB25" i="149"/>
  <c r="X22" i="149"/>
  <c r="Z18" i="149"/>
  <c r="Z14" i="149"/>
  <c r="AA13" i="149"/>
  <c r="X13" i="149"/>
  <c r="Z12" i="149"/>
  <c r="AW11" i="149"/>
  <c r="Z10" i="149"/>
  <c r="Z8" i="149"/>
  <c r="AA7" i="149"/>
  <c r="AW7" i="149"/>
  <c r="Y37" i="147"/>
  <c r="AB36" i="147"/>
  <c r="Y32" i="147"/>
  <c r="W30" i="147"/>
  <c r="AA28" i="147"/>
  <c r="Z27" i="147"/>
  <c r="AA26" i="147"/>
  <c r="AA24" i="147"/>
  <c r="AA22" i="147"/>
  <c r="Z19" i="147"/>
  <c r="AA18" i="147"/>
  <c r="AA16" i="147"/>
  <c r="Z15" i="147"/>
  <c r="AA14" i="147"/>
  <c r="AA10" i="147"/>
  <c r="Y36" i="146"/>
  <c r="Y32" i="146"/>
  <c r="Y30" i="146"/>
  <c r="Z28" i="146"/>
  <c r="Y28" i="146"/>
  <c r="Z27" i="146"/>
  <c r="Y22" i="146"/>
  <c r="Z20" i="146"/>
  <c r="Z19" i="146"/>
  <c r="Y16" i="146"/>
  <c r="AB13" i="146"/>
  <c r="AB11" i="146"/>
  <c r="AB9" i="146"/>
  <c r="AB6" i="146"/>
  <c r="X36" i="145"/>
  <c r="Y32" i="145"/>
  <c r="Y30" i="145"/>
  <c r="AB23" i="145"/>
  <c r="Y22" i="145"/>
  <c r="Y20" i="145"/>
  <c r="Y16" i="145"/>
  <c r="X11" i="145"/>
  <c r="Z11" i="145"/>
  <c r="AA10" i="145"/>
  <c r="Y29" i="151"/>
  <c r="Y33" i="151"/>
  <c r="AW29" i="151"/>
  <c r="X30" i="151"/>
  <c r="AW33" i="151"/>
  <c r="X34" i="151"/>
  <c r="AJ40" i="151"/>
  <c r="AV44" i="151"/>
  <c r="Z28" i="151"/>
  <c r="Y32" i="151"/>
  <c r="Z33" i="151"/>
  <c r="AU39" i="150"/>
  <c r="AK43" i="150"/>
  <c r="AS44" i="150"/>
  <c r="X28" i="150"/>
  <c r="AB29" i="150"/>
  <c r="Y35" i="150"/>
  <c r="Y29" i="150"/>
  <c r="X30" i="150"/>
  <c r="Y34" i="150"/>
  <c r="AH38" i="150"/>
  <c r="AN40" i="150"/>
  <c r="AA29" i="150"/>
  <c r="AW31" i="150"/>
  <c r="AW31" i="149"/>
  <c r="Z37" i="149"/>
  <c r="X34" i="149"/>
  <c r="Z31" i="149"/>
  <c r="Y32" i="149"/>
  <c r="AA37" i="149"/>
  <c r="Y36" i="149"/>
  <c r="Y37" i="149"/>
  <c r="AC37" i="149" s="1"/>
  <c r="V37" i="149" s="1"/>
  <c r="X36" i="149"/>
  <c r="W33" i="149"/>
  <c r="Z28" i="149"/>
  <c r="AR40" i="149"/>
  <c r="Y30" i="149"/>
  <c r="AB37" i="149"/>
  <c r="X30" i="149"/>
  <c r="AW35" i="149"/>
  <c r="Y34" i="149"/>
  <c r="X29" i="149"/>
  <c r="AQ43" i="149"/>
  <c r="B15" i="37"/>
  <c r="W35" i="148"/>
  <c r="X36" i="148"/>
  <c r="AI45" i="148"/>
  <c r="AQ39" i="148"/>
  <c r="Z34" i="148"/>
  <c r="AD43" i="154"/>
  <c r="Y30" i="148"/>
  <c r="W25" i="151"/>
  <c r="Z25" i="151"/>
  <c r="AA25" i="151"/>
  <c r="Y25" i="151"/>
  <c r="X32" i="148"/>
  <c r="AD43" i="152"/>
  <c r="AA6" i="147"/>
  <c r="AT43" i="147"/>
  <c r="AW8" i="147"/>
  <c r="Z31" i="147"/>
  <c r="AW32" i="147"/>
  <c r="X33" i="147"/>
  <c r="Z7" i="147"/>
  <c r="Y10" i="147"/>
  <c r="Y12" i="147"/>
  <c r="Y14" i="147"/>
  <c r="Y16" i="147"/>
  <c r="Y18" i="147"/>
  <c r="Y20" i="147"/>
  <c r="Y22" i="147"/>
  <c r="Y24" i="147"/>
  <c r="Y26" i="147"/>
  <c r="Y28" i="147"/>
  <c r="AW30" i="147"/>
  <c r="Z32" i="147"/>
  <c r="AJ44" i="147"/>
  <c r="AB7" i="147"/>
  <c r="Y9" i="147"/>
  <c r="AO42" i="147"/>
  <c r="W10" i="147"/>
  <c r="W12" i="147"/>
  <c r="W14" i="147"/>
  <c r="W16" i="147"/>
  <c r="W18" i="147"/>
  <c r="W20" i="147"/>
  <c r="W22" i="147"/>
  <c r="W24" i="147"/>
  <c r="W26" i="147"/>
  <c r="W28" i="147"/>
  <c r="Y31" i="147"/>
  <c r="W32" i="147"/>
  <c r="V43" i="155"/>
  <c r="V39" i="155"/>
  <c r="J19" i="37" s="1"/>
  <c r="V45" i="155"/>
  <c r="V40" i="155"/>
  <c r="L19" i="37" s="1"/>
  <c r="V44" i="155"/>
  <c r="V41" i="155"/>
  <c r="N19" i="37" s="1"/>
  <c r="V42" i="155"/>
  <c r="P19" i="37" s="1"/>
  <c r="AD45" i="155"/>
  <c r="AD44" i="155"/>
  <c r="S45" i="155"/>
  <c r="O45" i="155"/>
  <c r="K45" i="155"/>
  <c r="G45" i="155"/>
  <c r="S44" i="155"/>
  <c r="O44" i="155"/>
  <c r="K44" i="155"/>
  <c r="G44" i="155"/>
  <c r="S43" i="155"/>
  <c r="O43" i="155"/>
  <c r="K43" i="155"/>
  <c r="G43" i="155"/>
  <c r="S42" i="155"/>
  <c r="O42" i="155"/>
  <c r="K42" i="155"/>
  <c r="G42" i="155"/>
  <c r="S41" i="155"/>
  <c r="O41" i="155"/>
  <c r="K41" i="155"/>
  <c r="G41" i="155"/>
  <c r="S40" i="155"/>
  <c r="O40" i="155"/>
  <c r="K40" i="155"/>
  <c r="G40" i="155"/>
  <c r="S39" i="155"/>
  <c r="O39" i="155"/>
  <c r="K39" i="155"/>
  <c r="G39" i="155"/>
  <c r="S38" i="155"/>
  <c r="O38" i="155"/>
  <c r="K38" i="155"/>
  <c r="G38" i="155"/>
  <c r="R45" i="155"/>
  <c r="N45" i="155"/>
  <c r="J45" i="155"/>
  <c r="F45" i="155"/>
  <c r="R44" i="155"/>
  <c r="N44" i="155"/>
  <c r="J44" i="155"/>
  <c r="F44" i="155"/>
  <c r="R43" i="155"/>
  <c r="N43" i="155"/>
  <c r="J43" i="155"/>
  <c r="F43" i="155"/>
  <c r="R42" i="155"/>
  <c r="N42" i="155"/>
  <c r="J42" i="155"/>
  <c r="F42" i="155"/>
  <c r="R41" i="155"/>
  <c r="N41" i="155"/>
  <c r="J41" i="155"/>
  <c r="F41" i="155"/>
  <c r="R40" i="155"/>
  <c r="N40" i="155"/>
  <c r="J40" i="155"/>
  <c r="F40" i="155"/>
  <c r="R39" i="155"/>
  <c r="N39" i="155"/>
  <c r="J39" i="155"/>
  <c r="F39" i="155"/>
  <c r="R38" i="155"/>
  <c r="N38" i="155"/>
  <c r="J38" i="155"/>
  <c r="F38" i="155"/>
  <c r="U45" i="155"/>
  <c r="Q45" i="155"/>
  <c r="M45" i="155"/>
  <c r="I45" i="155"/>
  <c r="U44" i="155"/>
  <c r="Q44" i="155"/>
  <c r="M44" i="155"/>
  <c r="I44" i="155"/>
  <c r="U43" i="155"/>
  <c r="Q43" i="155"/>
  <c r="M43" i="155"/>
  <c r="I43" i="155"/>
  <c r="U42" i="155"/>
  <c r="Q42" i="155"/>
  <c r="M42" i="155"/>
  <c r="I42" i="155"/>
  <c r="U41" i="155"/>
  <c r="Q41" i="155"/>
  <c r="M41" i="155"/>
  <c r="I41" i="155"/>
  <c r="U40" i="155"/>
  <c r="Q40" i="155"/>
  <c r="M40" i="155"/>
  <c r="I40" i="155"/>
  <c r="U39" i="155"/>
  <c r="Q39" i="155"/>
  <c r="M39" i="155"/>
  <c r="I39" i="155"/>
  <c r="U38" i="155"/>
  <c r="Q38" i="155"/>
  <c r="M38" i="155"/>
  <c r="I38" i="155"/>
  <c r="L45" i="155"/>
  <c r="L44" i="155"/>
  <c r="L43" i="155"/>
  <c r="L42" i="155"/>
  <c r="L41" i="155"/>
  <c r="L40" i="155"/>
  <c r="L39" i="155"/>
  <c r="L38" i="155"/>
  <c r="H45" i="155"/>
  <c r="H44" i="155"/>
  <c r="H43" i="155"/>
  <c r="H42" i="155"/>
  <c r="H41" i="155"/>
  <c r="H40" i="155"/>
  <c r="H39" i="155"/>
  <c r="H38" i="155"/>
  <c r="T45" i="155"/>
  <c r="T44" i="155"/>
  <c r="T43" i="155"/>
  <c r="T42" i="155"/>
  <c r="T41" i="155"/>
  <c r="T40" i="155"/>
  <c r="T39" i="155"/>
  <c r="T38" i="155"/>
  <c r="P45" i="155"/>
  <c r="P41" i="155"/>
  <c r="P42" i="155"/>
  <c r="P38" i="155"/>
  <c r="P44" i="155"/>
  <c r="P40" i="155"/>
  <c r="P43" i="155"/>
  <c r="P39" i="155"/>
  <c r="Y38" i="155"/>
  <c r="AC38" i="155" s="1"/>
  <c r="Y38" i="154"/>
  <c r="V43" i="154"/>
  <c r="V39" i="154"/>
  <c r="J18" i="37" s="1"/>
  <c r="V45" i="154"/>
  <c r="V40" i="154"/>
  <c r="L18" i="37" s="1"/>
  <c r="V44" i="154"/>
  <c r="V41" i="154"/>
  <c r="N18" i="37" s="1"/>
  <c r="V42" i="154"/>
  <c r="P18" i="37" s="1"/>
  <c r="S45" i="154"/>
  <c r="O45" i="154"/>
  <c r="K45" i="154"/>
  <c r="G45" i="154"/>
  <c r="S44" i="154"/>
  <c r="O44" i="154"/>
  <c r="K44" i="154"/>
  <c r="G44" i="154"/>
  <c r="S43" i="154"/>
  <c r="O43" i="154"/>
  <c r="K43" i="154"/>
  <c r="G43" i="154"/>
  <c r="S42" i="154"/>
  <c r="O42" i="154"/>
  <c r="K42" i="154"/>
  <c r="G42" i="154"/>
  <c r="S41" i="154"/>
  <c r="O41" i="154"/>
  <c r="K41" i="154"/>
  <c r="G41" i="154"/>
  <c r="S40" i="154"/>
  <c r="O40" i="154"/>
  <c r="K40" i="154"/>
  <c r="G40" i="154"/>
  <c r="S39" i="154"/>
  <c r="O39" i="154"/>
  <c r="K39" i="154"/>
  <c r="G39" i="154"/>
  <c r="S38" i="154"/>
  <c r="O38" i="154"/>
  <c r="K38" i="154"/>
  <c r="G38" i="154"/>
  <c r="R45" i="154"/>
  <c r="N45" i="154"/>
  <c r="J45" i="154"/>
  <c r="F45" i="154"/>
  <c r="R44" i="154"/>
  <c r="N44" i="154"/>
  <c r="J44" i="154"/>
  <c r="F44" i="154"/>
  <c r="R43" i="154"/>
  <c r="N43" i="154"/>
  <c r="J43" i="154"/>
  <c r="F43" i="154"/>
  <c r="R42" i="154"/>
  <c r="N42" i="154"/>
  <c r="J42" i="154"/>
  <c r="F42" i="154"/>
  <c r="R41" i="154"/>
  <c r="N41" i="154"/>
  <c r="J41" i="154"/>
  <c r="F41" i="154"/>
  <c r="R40" i="154"/>
  <c r="N40" i="154"/>
  <c r="J40" i="154"/>
  <c r="F40" i="154"/>
  <c r="R39" i="154"/>
  <c r="N39" i="154"/>
  <c r="J39" i="154"/>
  <c r="F39" i="154"/>
  <c r="R38" i="154"/>
  <c r="N38" i="154"/>
  <c r="J38" i="154"/>
  <c r="F38" i="154"/>
  <c r="U45" i="154"/>
  <c r="Q45" i="154"/>
  <c r="M45" i="154"/>
  <c r="I45" i="154"/>
  <c r="U44" i="154"/>
  <c r="Q44" i="154"/>
  <c r="M44" i="154"/>
  <c r="I44" i="154"/>
  <c r="U43" i="154"/>
  <c r="Q43" i="154"/>
  <c r="M43" i="154"/>
  <c r="I43" i="154"/>
  <c r="U42" i="154"/>
  <c r="Q42" i="154"/>
  <c r="M42" i="154"/>
  <c r="I42" i="154"/>
  <c r="U41" i="154"/>
  <c r="Q41" i="154"/>
  <c r="M41" i="154"/>
  <c r="I41" i="154"/>
  <c r="U40" i="154"/>
  <c r="Q40" i="154"/>
  <c r="M40" i="154"/>
  <c r="I40" i="154"/>
  <c r="U39" i="154"/>
  <c r="Q39" i="154"/>
  <c r="M39" i="154"/>
  <c r="I39" i="154"/>
  <c r="U38" i="154"/>
  <c r="Q38" i="154"/>
  <c r="M38" i="154"/>
  <c r="I38" i="154"/>
  <c r="L45" i="154"/>
  <c r="L44" i="154"/>
  <c r="L43" i="154"/>
  <c r="L42" i="154"/>
  <c r="L41" i="154"/>
  <c r="L40" i="154"/>
  <c r="L39" i="154"/>
  <c r="L38" i="154"/>
  <c r="H45" i="154"/>
  <c r="H44" i="154"/>
  <c r="H43" i="154"/>
  <c r="H42" i="154"/>
  <c r="H41" i="154"/>
  <c r="H40" i="154"/>
  <c r="H39" i="154"/>
  <c r="H38" i="154"/>
  <c r="T45" i="154"/>
  <c r="T44" i="154"/>
  <c r="T43" i="154"/>
  <c r="T42" i="154"/>
  <c r="T41" i="154"/>
  <c r="T40" i="154"/>
  <c r="T39" i="154"/>
  <c r="T38" i="154"/>
  <c r="P45" i="154"/>
  <c r="P41" i="154"/>
  <c r="P44" i="154"/>
  <c r="P40" i="154"/>
  <c r="P38" i="154"/>
  <c r="P43" i="154"/>
  <c r="P39" i="154"/>
  <c r="P42" i="154"/>
  <c r="AD45" i="154"/>
  <c r="AD44" i="154"/>
  <c r="Y38" i="153"/>
  <c r="S45" i="153"/>
  <c r="O45" i="153"/>
  <c r="K45" i="153"/>
  <c r="G45" i="153"/>
  <c r="S44" i="153"/>
  <c r="O44" i="153"/>
  <c r="K44" i="153"/>
  <c r="G44" i="153"/>
  <c r="S43" i="153"/>
  <c r="O43" i="153"/>
  <c r="K43" i="153"/>
  <c r="G43" i="153"/>
  <c r="S42" i="153"/>
  <c r="O42" i="153"/>
  <c r="K42" i="153"/>
  <c r="G42" i="153"/>
  <c r="S41" i="153"/>
  <c r="O41" i="153"/>
  <c r="K41" i="153"/>
  <c r="G41" i="153"/>
  <c r="S40" i="153"/>
  <c r="O40" i="153"/>
  <c r="K40" i="153"/>
  <c r="G40" i="153"/>
  <c r="S39" i="153"/>
  <c r="O39" i="153"/>
  <c r="K39" i="153"/>
  <c r="G39" i="153"/>
  <c r="S38" i="153"/>
  <c r="O38" i="153"/>
  <c r="K38" i="153"/>
  <c r="G38" i="153"/>
  <c r="R45" i="153"/>
  <c r="N45" i="153"/>
  <c r="J45" i="153"/>
  <c r="F45" i="153"/>
  <c r="R44" i="153"/>
  <c r="N44" i="153"/>
  <c r="J44" i="153"/>
  <c r="F44" i="153"/>
  <c r="R43" i="153"/>
  <c r="N43" i="153"/>
  <c r="J43" i="153"/>
  <c r="F43" i="153"/>
  <c r="R42" i="153"/>
  <c r="N42" i="153"/>
  <c r="J42" i="153"/>
  <c r="F42" i="153"/>
  <c r="R41" i="153"/>
  <c r="N41" i="153"/>
  <c r="J41" i="153"/>
  <c r="F41" i="153"/>
  <c r="R40" i="153"/>
  <c r="N40" i="153"/>
  <c r="J40" i="153"/>
  <c r="F40" i="153"/>
  <c r="R39" i="153"/>
  <c r="N39" i="153"/>
  <c r="J39" i="153"/>
  <c r="F39" i="153"/>
  <c r="R38" i="153"/>
  <c r="N38" i="153"/>
  <c r="J38" i="153"/>
  <c r="F38" i="153"/>
  <c r="U45" i="153"/>
  <c r="Q45" i="153"/>
  <c r="M45" i="153"/>
  <c r="I45" i="153"/>
  <c r="U44" i="153"/>
  <c r="Q44" i="153"/>
  <c r="M44" i="153"/>
  <c r="I44" i="153"/>
  <c r="U43" i="153"/>
  <c r="Q43" i="153"/>
  <c r="M43" i="153"/>
  <c r="I43" i="153"/>
  <c r="U42" i="153"/>
  <c r="Q42" i="153"/>
  <c r="M42" i="153"/>
  <c r="I42" i="153"/>
  <c r="U41" i="153"/>
  <c r="Q41" i="153"/>
  <c r="M41" i="153"/>
  <c r="I41" i="153"/>
  <c r="U40" i="153"/>
  <c r="Q40" i="153"/>
  <c r="M40" i="153"/>
  <c r="I40" i="153"/>
  <c r="U39" i="153"/>
  <c r="Q39" i="153"/>
  <c r="M39" i="153"/>
  <c r="I39" i="153"/>
  <c r="U38" i="153"/>
  <c r="Q38" i="153"/>
  <c r="M38" i="153"/>
  <c r="I38" i="153"/>
  <c r="L45" i="153"/>
  <c r="L44" i="153"/>
  <c r="L43" i="153"/>
  <c r="L42" i="153"/>
  <c r="L41" i="153"/>
  <c r="L40" i="153"/>
  <c r="L39" i="153"/>
  <c r="L38" i="153"/>
  <c r="H45" i="153"/>
  <c r="H44" i="153"/>
  <c r="H43" i="153"/>
  <c r="H42" i="153"/>
  <c r="H41" i="153"/>
  <c r="H40" i="153"/>
  <c r="H39" i="153"/>
  <c r="H38" i="153"/>
  <c r="T45" i="153"/>
  <c r="T44" i="153"/>
  <c r="T43" i="153"/>
  <c r="T42" i="153"/>
  <c r="T41" i="153"/>
  <c r="T40" i="153"/>
  <c r="T39" i="153"/>
  <c r="T38" i="153"/>
  <c r="P45" i="153"/>
  <c r="P41" i="153"/>
  <c r="P44" i="153"/>
  <c r="P40" i="153"/>
  <c r="P43" i="153"/>
  <c r="P39" i="153"/>
  <c r="P42" i="153"/>
  <c r="P38" i="153"/>
  <c r="AD45" i="153"/>
  <c r="AD44" i="153"/>
  <c r="AD43" i="153"/>
  <c r="V43" i="153"/>
  <c r="V39" i="153"/>
  <c r="J17" i="37" s="1"/>
  <c r="V45" i="153"/>
  <c r="V40" i="153"/>
  <c r="L17" i="37" s="1"/>
  <c r="V44" i="153"/>
  <c r="V41" i="153"/>
  <c r="N17" i="37" s="1"/>
  <c r="V42" i="153"/>
  <c r="P17" i="37" s="1"/>
  <c r="V43" i="152"/>
  <c r="V39" i="152"/>
  <c r="J16" i="37" s="1"/>
  <c r="V45" i="152"/>
  <c r="V40" i="152"/>
  <c r="L16" i="37" s="1"/>
  <c r="V44" i="152"/>
  <c r="V41" i="152"/>
  <c r="N16" i="37" s="1"/>
  <c r="V42" i="152"/>
  <c r="P16" i="37" s="1"/>
  <c r="AD45" i="152"/>
  <c r="AD44" i="152"/>
  <c r="Y38" i="152"/>
  <c r="S45" i="152"/>
  <c r="O45" i="152"/>
  <c r="K45" i="152"/>
  <c r="G45" i="152"/>
  <c r="S44" i="152"/>
  <c r="O44" i="152"/>
  <c r="K44" i="152"/>
  <c r="G44" i="152"/>
  <c r="S43" i="152"/>
  <c r="O43" i="152"/>
  <c r="K43" i="152"/>
  <c r="G43" i="152"/>
  <c r="S42" i="152"/>
  <c r="O42" i="152"/>
  <c r="K42" i="152"/>
  <c r="G42" i="152"/>
  <c r="S41" i="152"/>
  <c r="O41" i="152"/>
  <c r="K41" i="152"/>
  <c r="G41" i="152"/>
  <c r="S40" i="152"/>
  <c r="O40" i="152"/>
  <c r="K40" i="152"/>
  <c r="G40" i="152"/>
  <c r="S39" i="152"/>
  <c r="O39" i="152"/>
  <c r="K39" i="152"/>
  <c r="G39" i="152"/>
  <c r="S38" i="152"/>
  <c r="O38" i="152"/>
  <c r="K38" i="152"/>
  <c r="G38" i="152"/>
  <c r="R45" i="152"/>
  <c r="N45" i="152"/>
  <c r="J45" i="152"/>
  <c r="F45" i="152"/>
  <c r="R44" i="152"/>
  <c r="N44" i="152"/>
  <c r="J44" i="152"/>
  <c r="F44" i="152"/>
  <c r="R43" i="152"/>
  <c r="N43" i="152"/>
  <c r="J43" i="152"/>
  <c r="F43" i="152"/>
  <c r="R42" i="152"/>
  <c r="N42" i="152"/>
  <c r="J42" i="152"/>
  <c r="F42" i="152"/>
  <c r="R41" i="152"/>
  <c r="N41" i="152"/>
  <c r="J41" i="152"/>
  <c r="F41" i="152"/>
  <c r="R40" i="152"/>
  <c r="N40" i="152"/>
  <c r="J40" i="152"/>
  <c r="F40" i="152"/>
  <c r="R39" i="152"/>
  <c r="N39" i="152"/>
  <c r="J39" i="152"/>
  <c r="F39" i="152"/>
  <c r="R38" i="152"/>
  <c r="N38" i="152"/>
  <c r="J38" i="152"/>
  <c r="F38" i="152"/>
  <c r="U45" i="152"/>
  <c r="Q45" i="152"/>
  <c r="M45" i="152"/>
  <c r="I45" i="152"/>
  <c r="U44" i="152"/>
  <c r="Q44" i="152"/>
  <c r="M44" i="152"/>
  <c r="I44" i="152"/>
  <c r="U43" i="152"/>
  <c r="Q43" i="152"/>
  <c r="M43" i="152"/>
  <c r="I43" i="152"/>
  <c r="U42" i="152"/>
  <c r="Q42" i="152"/>
  <c r="M42" i="152"/>
  <c r="I42" i="152"/>
  <c r="U41" i="152"/>
  <c r="Q41" i="152"/>
  <c r="M41" i="152"/>
  <c r="I41" i="152"/>
  <c r="U40" i="152"/>
  <c r="Q40" i="152"/>
  <c r="M40" i="152"/>
  <c r="I40" i="152"/>
  <c r="U39" i="152"/>
  <c r="Q39" i="152"/>
  <c r="M39" i="152"/>
  <c r="I39" i="152"/>
  <c r="U38" i="152"/>
  <c r="Q38" i="152"/>
  <c r="M38" i="152"/>
  <c r="I38" i="152"/>
  <c r="L45" i="152"/>
  <c r="L44" i="152"/>
  <c r="L43" i="152"/>
  <c r="L42" i="152"/>
  <c r="L41" i="152"/>
  <c r="L40" i="152"/>
  <c r="L39" i="152"/>
  <c r="L38" i="152"/>
  <c r="H45" i="152"/>
  <c r="H44" i="152"/>
  <c r="H43" i="152"/>
  <c r="H42" i="152"/>
  <c r="H41" i="152"/>
  <c r="H40" i="152"/>
  <c r="H39" i="152"/>
  <c r="H38" i="152"/>
  <c r="T45" i="152"/>
  <c r="T44" i="152"/>
  <c r="T43" i="152"/>
  <c r="T42" i="152"/>
  <c r="T41" i="152"/>
  <c r="T40" i="152"/>
  <c r="T39" i="152"/>
  <c r="T38" i="152"/>
  <c r="P45" i="152"/>
  <c r="P41" i="152"/>
  <c r="P44" i="152"/>
  <c r="P40" i="152"/>
  <c r="P42" i="152"/>
  <c r="P38" i="152"/>
  <c r="P43" i="152"/>
  <c r="P39" i="152"/>
  <c r="AE44" i="148"/>
  <c r="AE43" i="148"/>
  <c r="AE40" i="148"/>
  <c r="AE41" i="148"/>
  <c r="AE42" i="148"/>
  <c r="AE45" i="148"/>
  <c r="AJ41" i="148"/>
  <c r="AJ42" i="148"/>
  <c r="AJ38" i="148"/>
  <c r="AJ45" i="148"/>
  <c r="AJ39" i="148"/>
  <c r="AN41" i="148"/>
  <c r="AN42" i="148"/>
  <c r="AN38" i="148"/>
  <c r="AN45" i="148"/>
  <c r="AN39" i="148"/>
  <c r="AN44" i="148"/>
  <c r="AR41" i="148"/>
  <c r="AR42" i="148"/>
  <c r="AR38" i="148"/>
  <c r="AR45" i="148"/>
  <c r="AR39" i="148"/>
  <c r="AR44" i="148"/>
  <c r="AR43" i="148"/>
  <c r="AR40" i="148"/>
  <c r="AV41" i="148"/>
  <c r="AV42" i="148"/>
  <c r="AV38" i="148"/>
  <c r="AV45" i="148"/>
  <c r="AV39" i="148"/>
  <c r="AV43" i="148"/>
  <c r="AV40" i="148"/>
  <c r="AA37" i="148"/>
  <c r="W37" i="148"/>
  <c r="Z37" i="148"/>
  <c r="AB37" i="148"/>
  <c r="AW37" i="148"/>
  <c r="AT38" i="148"/>
  <c r="AH42" i="148"/>
  <c r="AJ43" i="148"/>
  <c r="AA6" i="148"/>
  <c r="AG41" i="148"/>
  <c r="Y7" i="148"/>
  <c r="AW7" i="148"/>
  <c r="Z8" i="148"/>
  <c r="AW8" i="148"/>
  <c r="Z9" i="148"/>
  <c r="Z12" i="148"/>
  <c r="Y12" i="148"/>
  <c r="AW12" i="148"/>
  <c r="Z16" i="148"/>
  <c r="Y16" i="148"/>
  <c r="AW16" i="148"/>
  <c r="Z20" i="148"/>
  <c r="Y20" i="148"/>
  <c r="AW20" i="148"/>
  <c r="Z24" i="148"/>
  <c r="Y24" i="148"/>
  <c r="AW24" i="148"/>
  <c r="Z28" i="148"/>
  <c r="Y28" i="148"/>
  <c r="AW28" i="148"/>
  <c r="Z32" i="148"/>
  <c r="Y32" i="148"/>
  <c r="AW32" i="148"/>
  <c r="X37" i="148"/>
  <c r="AJ40" i="148"/>
  <c r="AN43" i="148"/>
  <c r="W6" i="148"/>
  <c r="AH45" i="148"/>
  <c r="AH39" i="148"/>
  <c r="AH44" i="148"/>
  <c r="AH43" i="148"/>
  <c r="AH40" i="148"/>
  <c r="AH41" i="148"/>
  <c r="AB6" i="148"/>
  <c r="X6" i="148"/>
  <c r="AL45" i="148"/>
  <c r="AL39" i="148"/>
  <c r="AL44" i="148"/>
  <c r="AL43" i="148"/>
  <c r="AL40" i="148"/>
  <c r="AL41" i="148"/>
  <c r="AL42" i="148"/>
  <c r="AL38" i="148"/>
  <c r="AP45" i="148"/>
  <c r="AP39" i="148"/>
  <c r="AP44" i="148"/>
  <c r="AP43" i="148"/>
  <c r="AP40" i="148"/>
  <c r="AP41" i="148"/>
  <c r="AP42" i="148"/>
  <c r="AP38" i="148"/>
  <c r="AT45" i="148"/>
  <c r="AT39" i="148"/>
  <c r="AT44" i="148"/>
  <c r="AT43" i="148"/>
  <c r="AT40" i="148"/>
  <c r="AT41" i="148"/>
  <c r="W7" i="148"/>
  <c r="AB7" i="148"/>
  <c r="W8" i="148"/>
  <c r="AB8" i="148"/>
  <c r="AA9" i="148"/>
  <c r="W9" i="148"/>
  <c r="AW9" i="148"/>
  <c r="AW10" i="148"/>
  <c r="AB11" i="148"/>
  <c r="X11" i="148"/>
  <c r="AA12" i="148"/>
  <c r="AW14" i="148"/>
  <c r="AB15" i="148"/>
  <c r="X15" i="148"/>
  <c r="AA16" i="148"/>
  <c r="AW18" i="148"/>
  <c r="AB19" i="148"/>
  <c r="X19" i="148"/>
  <c r="AA20" i="148"/>
  <c r="AW22" i="148"/>
  <c r="AB23" i="148"/>
  <c r="X23" i="148"/>
  <c r="AA24" i="148"/>
  <c r="AW26" i="148"/>
  <c r="AB27" i="148"/>
  <c r="X27" i="148"/>
  <c r="AA28" i="148"/>
  <c r="AW30" i="148"/>
  <c r="AB31" i="148"/>
  <c r="X31" i="148"/>
  <c r="AA32" i="148"/>
  <c r="AW34" i="148"/>
  <c r="Y37" i="148"/>
  <c r="AN40" i="148"/>
  <c r="AJ44" i="148"/>
  <c r="Y6" i="148"/>
  <c r="AI44" i="148"/>
  <c r="AI43" i="148"/>
  <c r="AI40" i="148"/>
  <c r="AI41" i="148"/>
  <c r="AI42" i="148"/>
  <c r="AI38" i="148"/>
  <c r="AI39" i="148"/>
  <c r="AM44" i="148"/>
  <c r="AM43" i="148"/>
  <c r="AM40" i="148"/>
  <c r="AM41" i="148"/>
  <c r="AM42" i="148"/>
  <c r="AM38" i="148"/>
  <c r="AM39" i="148"/>
  <c r="AQ44" i="148"/>
  <c r="AQ43" i="148"/>
  <c r="AQ40" i="148"/>
  <c r="AQ41" i="148"/>
  <c r="AQ42" i="148"/>
  <c r="AQ38" i="148"/>
  <c r="AQ45" i="148"/>
  <c r="AU44" i="148"/>
  <c r="AU43" i="148"/>
  <c r="AU40" i="148"/>
  <c r="AU41" i="148"/>
  <c r="AU42" i="148"/>
  <c r="AU38" i="148"/>
  <c r="AU45" i="148"/>
  <c r="X7" i="148"/>
  <c r="X8" i="148"/>
  <c r="AB10" i="148"/>
  <c r="X10" i="148"/>
  <c r="AA10" i="148"/>
  <c r="AB12" i="148"/>
  <c r="AA13" i="148"/>
  <c r="W13" i="148"/>
  <c r="Z13" i="148"/>
  <c r="AW13" i="148"/>
  <c r="AB14" i="148"/>
  <c r="X14" i="148"/>
  <c r="AA14" i="148"/>
  <c r="W14" i="148"/>
  <c r="AB16" i="148"/>
  <c r="AA17" i="148"/>
  <c r="W17" i="148"/>
  <c r="Z17" i="148"/>
  <c r="AW17" i="148"/>
  <c r="AB18" i="148"/>
  <c r="X18" i="148"/>
  <c r="AA18" i="148"/>
  <c r="W18" i="148"/>
  <c r="AB20" i="148"/>
  <c r="AA21" i="148"/>
  <c r="W21" i="148"/>
  <c r="Z21" i="148"/>
  <c r="AW21" i="148"/>
  <c r="AB22" i="148"/>
  <c r="X22" i="148"/>
  <c r="AA22" i="148"/>
  <c r="W22" i="148"/>
  <c r="AB24" i="148"/>
  <c r="AA25" i="148"/>
  <c r="W25" i="148"/>
  <c r="Z25" i="148"/>
  <c r="AW25" i="148"/>
  <c r="AB26" i="148"/>
  <c r="X26" i="148"/>
  <c r="AA26" i="148"/>
  <c r="W26" i="148"/>
  <c r="AB28" i="148"/>
  <c r="AA29" i="148"/>
  <c r="W29" i="148"/>
  <c r="Z29" i="148"/>
  <c r="AW29" i="148"/>
  <c r="AB30" i="148"/>
  <c r="X30" i="148"/>
  <c r="AA30" i="148"/>
  <c r="W30" i="148"/>
  <c r="AB32" i="148"/>
  <c r="AA33" i="148"/>
  <c r="W33" i="148"/>
  <c r="Z33" i="148"/>
  <c r="AW33" i="148"/>
  <c r="AB34" i="148"/>
  <c r="X34" i="148"/>
  <c r="AA34" i="148"/>
  <c r="W34" i="148"/>
  <c r="Z35" i="148"/>
  <c r="Y35" i="148"/>
  <c r="X35" i="148"/>
  <c r="AW35" i="148"/>
  <c r="AH38" i="148"/>
  <c r="AU39" i="148"/>
  <c r="AV44" i="148"/>
  <c r="AM45" i="148"/>
  <c r="AW11" i="148"/>
  <c r="AW15" i="148"/>
  <c r="AW19" i="148"/>
  <c r="AW23" i="148"/>
  <c r="AW27" i="148"/>
  <c r="AW31" i="148"/>
  <c r="AA36" i="148"/>
  <c r="W36" i="148"/>
  <c r="Z36" i="148"/>
  <c r="AW36" i="148"/>
  <c r="AG42" i="148"/>
  <c r="AG38" i="148"/>
  <c r="AG45" i="148"/>
  <c r="AG39" i="148"/>
  <c r="AG44" i="148"/>
  <c r="AG43" i="148"/>
  <c r="AG40" i="148"/>
  <c r="AK42" i="148"/>
  <c r="AK38" i="148"/>
  <c r="AK45" i="148"/>
  <c r="AK39" i="148"/>
  <c r="AK44" i="148"/>
  <c r="AK43" i="148"/>
  <c r="AK40" i="148"/>
  <c r="AO42" i="148"/>
  <c r="AO38" i="148"/>
  <c r="AO45" i="148"/>
  <c r="AO39" i="148"/>
  <c r="AO44" i="148"/>
  <c r="AO43" i="148"/>
  <c r="AO40" i="148"/>
  <c r="AS42" i="148"/>
  <c r="AS38" i="148"/>
  <c r="AS45" i="148"/>
  <c r="AS39" i="148"/>
  <c r="AS44" i="148"/>
  <c r="AS43" i="148"/>
  <c r="AS40" i="148"/>
  <c r="AW6" i="148"/>
  <c r="AB36" i="148"/>
  <c r="AK41" i="148"/>
  <c r="AG42" i="151"/>
  <c r="AG38" i="151"/>
  <c r="AG45" i="151"/>
  <c r="AG39" i="151"/>
  <c r="AG44" i="151"/>
  <c r="AG43" i="151"/>
  <c r="AG40" i="151"/>
  <c r="AG41" i="151"/>
  <c r="AS42" i="151"/>
  <c r="AS38" i="151"/>
  <c r="AS45" i="151"/>
  <c r="AS39" i="151"/>
  <c r="AS44" i="151"/>
  <c r="AS43" i="151"/>
  <c r="AS40" i="151"/>
  <c r="AS41" i="151"/>
  <c r="Y7" i="151"/>
  <c r="Z13" i="151"/>
  <c r="AB13" i="151"/>
  <c r="X13" i="151"/>
  <c r="AB15" i="151"/>
  <c r="X15" i="151"/>
  <c r="Z15" i="151"/>
  <c r="Y6" i="151"/>
  <c r="AH45" i="151"/>
  <c r="AH39" i="151"/>
  <c r="AH44" i="151"/>
  <c r="AH43" i="151"/>
  <c r="AH40" i="151"/>
  <c r="AH41" i="151"/>
  <c r="AH42" i="151"/>
  <c r="AH38" i="151"/>
  <c r="AL45" i="151"/>
  <c r="AL39" i="151"/>
  <c r="AL44" i="151"/>
  <c r="AL43" i="151"/>
  <c r="AL40" i="151"/>
  <c r="AL41" i="151"/>
  <c r="AL42" i="151"/>
  <c r="AL38" i="151"/>
  <c r="AP45" i="151"/>
  <c r="AP39" i="151"/>
  <c r="AP44" i="151"/>
  <c r="AP43" i="151"/>
  <c r="AP40" i="151"/>
  <c r="AP41" i="151"/>
  <c r="AP42" i="151"/>
  <c r="AP38" i="151"/>
  <c r="AT45" i="151"/>
  <c r="AT39" i="151"/>
  <c r="AT44" i="151"/>
  <c r="AT43" i="151"/>
  <c r="AT40" i="151"/>
  <c r="AT41" i="151"/>
  <c r="Z7" i="151"/>
  <c r="W8" i="151"/>
  <c r="AA8" i="151"/>
  <c r="X9" i="151"/>
  <c r="AW9" i="151"/>
  <c r="AA10" i="151"/>
  <c r="Y10" i="151"/>
  <c r="AW10" i="151"/>
  <c r="Y12" i="151"/>
  <c r="AA12" i="151"/>
  <c r="W12" i="151"/>
  <c r="AW12" i="151"/>
  <c r="AA14" i="151"/>
  <c r="W14" i="151"/>
  <c r="Y14" i="151"/>
  <c r="AW14" i="151"/>
  <c r="AB16" i="151"/>
  <c r="X16" i="151"/>
  <c r="AA18" i="151"/>
  <c r="W18" i="151"/>
  <c r="Z18" i="151"/>
  <c r="Y18" i="151"/>
  <c r="AW18" i="151"/>
  <c r="AW19" i="151"/>
  <c r="Y20" i="151"/>
  <c r="W21" i="151"/>
  <c r="Z21" i="151"/>
  <c r="AB24" i="151"/>
  <c r="X24" i="151"/>
  <c r="AA26" i="151"/>
  <c r="W26" i="151"/>
  <c r="Z26" i="151"/>
  <c r="Y26" i="151"/>
  <c r="AW26" i="151"/>
  <c r="AW27" i="151"/>
  <c r="Y28" i="151"/>
  <c r="W29" i="151"/>
  <c r="Z29" i="151"/>
  <c r="AB32" i="151"/>
  <c r="X32" i="151"/>
  <c r="AA34" i="151"/>
  <c r="W34" i="151"/>
  <c r="Z34" i="151"/>
  <c r="Y34" i="151"/>
  <c r="AW34" i="151"/>
  <c r="AB35" i="151"/>
  <c r="AB6" i="151"/>
  <c r="AO42" i="151"/>
  <c r="AO38" i="151"/>
  <c r="AO45" i="151"/>
  <c r="AO39" i="151"/>
  <c r="AO44" i="151"/>
  <c r="AO43" i="151"/>
  <c r="AO40" i="151"/>
  <c r="Z8" i="151"/>
  <c r="AB11" i="151"/>
  <c r="X11" i="151"/>
  <c r="Z11" i="151"/>
  <c r="AA15" i="151"/>
  <c r="AB23" i="151"/>
  <c r="X23" i="151"/>
  <c r="AA23" i="151"/>
  <c r="W23" i="151"/>
  <c r="AB31" i="151"/>
  <c r="X31" i="151"/>
  <c r="AA31" i="151"/>
  <c r="W31" i="151"/>
  <c r="AJ43" i="151"/>
  <c r="Z6" i="151"/>
  <c r="AI44" i="151"/>
  <c r="AI43" i="151"/>
  <c r="AI40" i="151"/>
  <c r="AI41" i="151"/>
  <c r="AI42" i="151"/>
  <c r="AI38" i="151"/>
  <c r="AI39" i="151"/>
  <c r="AM44" i="151"/>
  <c r="AM43" i="151"/>
  <c r="AM40" i="151"/>
  <c r="AM41" i="151"/>
  <c r="AM42" i="151"/>
  <c r="AM38" i="151"/>
  <c r="AM39" i="151"/>
  <c r="AM45" i="151"/>
  <c r="AQ44" i="151"/>
  <c r="AQ43" i="151"/>
  <c r="AQ40" i="151"/>
  <c r="AQ41" i="151"/>
  <c r="AQ42" i="151"/>
  <c r="AQ38" i="151"/>
  <c r="AQ45" i="151"/>
  <c r="AU44" i="151"/>
  <c r="AU43" i="151"/>
  <c r="AU40" i="151"/>
  <c r="AU41" i="151"/>
  <c r="AU42" i="151"/>
  <c r="AU38" i="151"/>
  <c r="AU45" i="151"/>
  <c r="AU39" i="151"/>
  <c r="W7" i="151"/>
  <c r="AA7" i="151"/>
  <c r="X8" i="151"/>
  <c r="AB10" i="151"/>
  <c r="W11" i="151"/>
  <c r="AB12" i="151"/>
  <c r="W13" i="151"/>
  <c r="AB14" i="151"/>
  <c r="W15" i="151"/>
  <c r="AB19" i="151"/>
  <c r="X19" i="151"/>
  <c r="AA19" i="151"/>
  <c r="W19" i="151"/>
  <c r="Z19" i="151"/>
  <c r="AA21" i="151"/>
  <c r="AB27" i="151"/>
  <c r="X27" i="151"/>
  <c r="AA27" i="151"/>
  <c r="W27" i="151"/>
  <c r="AA29" i="151"/>
  <c r="AD34" i="151"/>
  <c r="AT38" i="151"/>
  <c r="AT42" i="151"/>
  <c r="AK42" i="151"/>
  <c r="AK38" i="151"/>
  <c r="AK45" i="151"/>
  <c r="AK39" i="151"/>
  <c r="AK44" i="151"/>
  <c r="AK43" i="151"/>
  <c r="AK40" i="151"/>
  <c r="AK41" i="151"/>
  <c r="AW6" i="151"/>
  <c r="AA13" i="151"/>
  <c r="Y31" i="151"/>
  <c r="AO41" i="151"/>
  <c r="W6" i="151"/>
  <c r="AA6" i="151"/>
  <c r="AE44" i="151"/>
  <c r="AE43" i="151"/>
  <c r="AE40" i="151"/>
  <c r="AE41" i="151"/>
  <c r="AE42" i="151"/>
  <c r="AE45" i="151"/>
  <c r="AJ41" i="151"/>
  <c r="AJ42" i="151"/>
  <c r="AJ38" i="151"/>
  <c r="AJ45" i="151"/>
  <c r="AJ39" i="151"/>
  <c r="AJ44" i="151"/>
  <c r="AN41" i="151"/>
  <c r="AN42" i="151"/>
  <c r="AN38" i="151"/>
  <c r="AN45" i="151"/>
  <c r="AN39" i="151"/>
  <c r="AN44" i="151"/>
  <c r="AN43" i="151"/>
  <c r="AN40" i="151"/>
  <c r="AR41" i="151"/>
  <c r="AR42" i="151"/>
  <c r="AR38" i="151"/>
  <c r="AR45" i="151"/>
  <c r="AR39" i="151"/>
  <c r="AR44" i="151"/>
  <c r="AR43" i="151"/>
  <c r="AR40" i="151"/>
  <c r="AV41" i="151"/>
  <c r="AV42" i="151"/>
  <c r="AV38" i="151"/>
  <c r="AV45" i="151"/>
  <c r="AV39" i="151"/>
  <c r="AV43" i="151"/>
  <c r="AV40" i="151"/>
  <c r="X7" i="151"/>
  <c r="Y11" i="151"/>
  <c r="AW11" i="151"/>
  <c r="Y13" i="151"/>
  <c r="AW13" i="151"/>
  <c r="Y15" i="151"/>
  <c r="AW15" i="151"/>
  <c r="AB20" i="151"/>
  <c r="X20" i="151"/>
  <c r="AA22" i="151"/>
  <c r="W22" i="151"/>
  <c r="Z22" i="151"/>
  <c r="Y22" i="151"/>
  <c r="AW22" i="151"/>
  <c r="AW23" i="151"/>
  <c r="AB28" i="151"/>
  <c r="X28" i="151"/>
  <c r="AA30" i="151"/>
  <c r="W30" i="151"/>
  <c r="Z30" i="151"/>
  <c r="Y30" i="151"/>
  <c r="AW30" i="151"/>
  <c r="AW31" i="151"/>
  <c r="AA35" i="151"/>
  <c r="W35" i="151"/>
  <c r="AA36" i="151"/>
  <c r="W36" i="151"/>
  <c r="Z36" i="151"/>
  <c r="X36" i="151"/>
  <c r="AB36" i="151"/>
  <c r="AW36" i="151"/>
  <c r="AQ39" i="151"/>
  <c r="AI45" i="151"/>
  <c r="W16" i="151"/>
  <c r="AA16" i="151"/>
  <c r="X17" i="151"/>
  <c r="AB17" i="151"/>
  <c r="W20" i="151"/>
  <c r="AA20" i="151"/>
  <c r="X21" i="151"/>
  <c r="AB21" i="151"/>
  <c r="Z23" i="151"/>
  <c r="W24" i="151"/>
  <c r="AA24" i="151"/>
  <c r="X25" i="151"/>
  <c r="AB25" i="151"/>
  <c r="Z27" i="151"/>
  <c r="W28" i="151"/>
  <c r="AA28" i="151"/>
  <c r="X29" i="151"/>
  <c r="AB29" i="151"/>
  <c r="Z31" i="151"/>
  <c r="W32" i="151"/>
  <c r="AA32" i="151"/>
  <c r="X33" i="151"/>
  <c r="AB33" i="151"/>
  <c r="Z35" i="151"/>
  <c r="AA37" i="151"/>
  <c r="AD37" i="151" s="1"/>
  <c r="W37" i="151"/>
  <c r="Z37" i="151"/>
  <c r="Y37" i="151"/>
  <c r="AW37" i="151"/>
  <c r="AW16" i="151"/>
  <c r="AW20" i="151"/>
  <c r="AW24" i="151"/>
  <c r="AW28" i="151"/>
  <c r="AW32" i="151"/>
  <c r="AW35" i="151"/>
  <c r="X35" i="151"/>
  <c r="AW9" i="150"/>
  <c r="Y15" i="150"/>
  <c r="AB15" i="150"/>
  <c r="X15" i="150"/>
  <c r="AA15" i="150"/>
  <c r="W15" i="150"/>
  <c r="W27" i="150"/>
  <c r="Z27" i="150"/>
  <c r="AJ45" i="150"/>
  <c r="AR43" i="150"/>
  <c r="AV39" i="150"/>
  <c r="Z8" i="150"/>
  <c r="AO40" i="150"/>
  <c r="X9" i="150"/>
  <c r="AB10" i="150"/>
  <c r="X10" i="150"/>
  <c r="W10" i="150"/>
  <c r="Z10" i="150"/>
  <c r="AB11" i="150"/>
  <c r="Z16" i="150"/>
  <c r="W19" i="150"/>
  <c r="AA19" i="150"/>
  <c r="Z19" i="150"/>
  <c r="Z22" i="150"/>
  <c r="AB30" i="150"/>
  <c r="Y30" i="150"/>
  <c r="AA17" i="150"/>
  <c r="W17" i="150"/>
  <c r="Z17" i="150"/>
  <c r="Y17" i="150"/>
  <c r="AW17" i="150"/>
  <c r="Y24" i="150"/>
  <c r="Z24" i="150"/>
  <c r="X24" i="150"/>
  <c r="AB24" i="150"/>
  <c r="W24" i="150"/>
  <c r="AK44" i="150"/>
  <c r="AS43" i="150"/>
  <c r="AW7" i="150"/>
  <c r="Y11" i="150"/>
  <c r="X11" i="150"/>
  <c r="AA11" i="150"/>
  <c r="W11" i="150"/>
  <c r="AB12" i="150"/>
  <c r="X12" i="150"/>
  <c r="AA13" i="150"/>
  <c r="W13" i="150"/>
  <c r="Z13" i="150"/>
  <c r="Y13" i="150"/>
  <c r="AW13" i="150"/>
  <c r="AW14" i="150"/>
  <c r="AW15" i="150"/>
  <c r="AB17" i="150"/>
  <c r="AB22" i="150"/>
  <c r="Y22" i="150"/>
  <c r="AA24" i="150"/>
  <c r="Z33" i="150"/>
  <c r="Y33" i="150"/>
  <c r="X33" i="150"/>
  <c r="AB33" i="150"/>
  <c r="W33" i="150"/>
  <c r="AW33" i="150"/>
  <c r="Y7" i="150"/>
  <c r="AB7" i="150"/>
  <c r="X7" i="150"/>
  <c r="AA7" i="150"/>
  <c r="W7" i="150"/>
  <c r="AI45" i="150"/>
  <c r="AB8" i="150"/>
  <c r="X8" i="150"/>
  <c r="AA9" i="150"/>
  <c r="W9" i="150"/>
  <c r="Z9" i="150"/>
  <c r="Y9" i="150"/>
  <c r="AB16" i="150"/>
  <c r="X16" i="150"/>
  <c r="AA20" i="150"/>
  <c r="Z20" i="150"/>
  <c r="AH45" i="150"/>
  <c r="AH39" i="150"/>
  <c r="AH44" i="150"/>
  <c r="AH43" i="150"/>
  <c r="AH40" i="150"/>
  <c r="AH42" i="150"/>
  <c r="AH41" i="150"/>
  <c r="AB6" i="150"/>
  <c r="X6" i="150"/>
  <c r="AA6" i="150"/>
  <c r="W6" i="150"/>
  <c r="Z6" i="150"/>
  <c r="AL45" i="150"/>
  <c r="AL39" i="150"/>
  <c r="AL44" i="150"/>
  <c r="AL43" i="150"/>
  <c r="AL40" i="150"/>
  <c r="AL38" i="150"/>
  <c r="AL41" i="150"/>
  <c r="AL42" i="150"/>
  <c r="AP45" i="150"/>
  <c r="AP39" i="150"/>
  <c r="AP44" i="150"/>
  <c r="AP43" i="150"/>
  <c r="AP40" i="150"/>
  <c r="AP42" i="150"/>
  <c r="AP41" i="150"/>
  <c r="AP38" i="150"/>
  <c r="AT45" i="150"/>
  <c r="AT39" i="150"/>
  <c r="AT44" i="150"/>
  <c r="AT43" i="150"/>
  <c r="AT40" i="150"/>
  <c r="AT38" i="150"/>
  <c r="AT42" i="150"/>
  <c r="AT41" i="150"/>
  <c r="Z7" i="150"/>
  <c r="AA8" i="150"/>
  <c r="AB14" i="150"/>
  <c r="X14" i="150"/>
  <c r="W14" i="150"/>
  <c r="Z14" i="150"/>
  <c r="Z15" i="150"/>
  <c r="AA16" i="150"/>
  <c r="X20" i="150"/>
  <c r="Z25" i="150"/>
  <c r="Y25" i="150"/>
  <c r="X25" i="150"/>
  <c r="AB25" i="150"/>
  <c r="W25" i="150"/>
  <c r="AW25" i="150"/>
  <c r="Y27" i="150"/>
  <c r="AA27" i="150"/>
  <c r="AA28" i="150"/>
  <c r="Z28" i="150"/>
  <c r="Y32" i="150"/>
  <c r="Z32" i="150"/>
  <c r="X32" i="150"/>
  <c r="AB32" i="150"/>
  <c r="W32" i="150"/>
  <c r="AW32" i="150"/>
  <c r="AA37" i="150"/>
  <c r="W37" i="150"/>
  <c r="Z37" i="150"/>
  <c r="AB37" i="150"/>
  <c r="Y37" i="150"/>
  <c r="X37" i="150"/>
  <c r="AW37" i="150"/>
  <c r="AI44" i="150"/>
  <c r="AI43" i="150"/>
  <c r="AI40" i="150"/>
  <c r="AI41" i="150"/>
  <c r="AI42" i="150"/>
  <c r="AI39" i="150"/>
  <c r="AM44" i="150"/>
  <c r="AM43" i="150"/>
  <c r="AM40" i="150"/>
  <c r="AM41" i="150"/>
  <c r="AM38" i="150"/>
  <c r="AM45" i="150"/>
  <c r="AQ44" i="150"/>
  <c r="AQ43" i="150"/>
  <c r="AQ40" i="150"/>
  <c r="AQ41" i="150"/>
  <c r="AQ42" i="150"/>
  <c r="AQ39" i="150"/>
  <c r="AU44" i="150"/>
  <c r="AU43" i="150"/>
  <c r="AU40" i="150"/>
  <c r="AU41" i="150"/>
  <c r="AU38" i="150"/>
  <c r="AU45" i="150"/>
  <c r="AW8" i="150"/>
  <c r="AW12" i="150"/>
  <c r="AW16" i="150"/>
  <c r="AA18" i="150"/>
  <c r="W18" i="150"/>
  <c r="AW18" i="150"/>
  <c r="AB23" i="150"/>
  <c r="X23" i="150"/>
  <c r="AA26" i="150"/>
  <c r="W26" i="150"/>
  <c r="AW26" i="150"/>
  <c r="AB31" i="150"/>
  <c r="X31" i="150"/>
  <c r="AI38" i="150"/>
  <c r="AG41" i="150"/>
  <c r="AM42" i="150"/>
  <c r="AJ44" i="150"/>
  <c r="AE44" i="150"/>
  <c r="AE43" i="150"/>
  <c r="AE40" i="150"/>
  <c r="AE41" i="150"/>
  <c r="AE45" i="150"/>
  <c r="AJ41" i="150"/>
  <c r="AJ42" i="150"/>
  <c r="AJ38" i="150"/>
  <c r="AJ39" i="150"/>
  <c r="AJ40" i="150"/>
  <c r="AN41" i="150"/>
  <c r="AN42" i="150"/>
  <c r="AN38" i="150"/>
  <c r="AN45" i="150"/>
  <c r="AN44" i="150"/>
  <c r="AN43" i="150"/>
  <c r="AR41" i="150"/>
  <c r="AR42" i="150"/>
  <c r="AR38" i="150"/>
  <c r="AR39" i="150"/>
  <c r="AR40" i="150"/>
  <c r="AV41" i="150"/>
  <c r="AV42" i="150"/>
  <c r="AV38" i="150"/>
  <c r="AV45" i="150"/>
  <c r="AV44" i="150"/>
  <c r="AV43" i="150"/>
  <c r="Y8" i="150"/>
  <c r="AA10" i="150"/>
  <c r="Y12" i="150"/>
  <c r="AA14" i="150"/>
  <c r="Y16" i="150"/>
  <c r="X18" i="150"/>
  <c r="AW19" i="150"/>
  <c r="Y20" i="150"/>
  <c r="AW20" i="150"/>
  <c r="AA21" i="150"/>
  <c r="Z21" i="150"/>
  <c r="AW21" i="150"/>
  <c r="Y23" i="150"/>
  <c r="X26" i="150"/>
  <c r="AW27" i="150"/>
  <c r="Y28" i="150"/>
  <c r="AW28" i="150"/>
  <c r="Z29" i="150"/>
  <c r="AW29" i="150"/>
  <c r="Y31" i="150"/>
  <c r="AA34" i="150"/>
  <c r="AD34" i="150" s="1"/>
  <c r="W34" i="150"/>
  <c r="Z34" i="150"/>
  <c r="AW34" i="150"/>
  <c r="AM39" i="150"/>
  <c r="AV40" i="150"/>
  <c r="AE42" i="150"/>
  <c r="AQ45" i="150"/>
  <c r="AG42" i="150"/>
  <c r="AG38" i="150"/>
  <c r="AG45" i="150"/>
  <c r="AG39" i="150"/>
  <c r="AG44" i="150"/>
  <c r="AG43" i="150"/>
  <c r="AK42" i="150"/>
  <c r="AK38" i="150"/>
  <c r="AK45" i="150"/>
  <c r="AK39" i="150"/>
  <c r="AK41" i="150"/>
  <c r="AK40" i="150"/>
  <c r="AO42" i="150"/>
  <c r="AO38" i="150"/>
  <c r="AO45" i="150"/>
  <c r="AO39" i="150"/>
  <c r="AO44" i="150"/>
  <c r="AO43" i="150"/>
  <c r="AS42" i="150"/>
  <c r="AS38" i="150"/>
  <c r="AS45" i="150"/>
  <c r="AS39" i="150"/>
  <c r="AS41" i="150"/>
  <c r="AS40" i="150"/>
  <c r="AW6" i="150"/>
  <c r="Y18" i="150"/>
  <c r="AB19" i="150"/>
  <c r="X19" i="150"/>
  <c r="W20" i="150"/>
  <c r="AB20" i="150"/>
  <c r="AB21" i="150"/>
  <c r="AA22" i="150"/>
  <c r="W22" i="150"/>
  <c r="AW22" i="150"/>
  <c r="Z23" i="150"/>
  <c r="Y26" i="150"/>
  <c r="AB27" i="150"/>
  <c r="X27" i="150"/>
  <c r="W28" i="150"/>
  <c r="AB28" i="150"/>
  <c r="W29" i="150"/>
  <c r="AA30" i="150"/>
  <c r="W30" i="150"/>
  <c r="AW30" i="150"/>
  <c r="Z31" i="150"/>
  <c r="Z35" i="150"/>
  <c r="X35" i="150"/>
  <c r="AB35" i="150"/>
  <c r="W35" i="150"/>
  <c r="AW35" i="150"/>
  <c r="AQ38" i="150"/>
  <c r="AN39" i="150"/>
  <c r="AG40" i="150"/>
  <c r="AO41" i="150"/>
  <c r="AU42" i="150"/>
  <c r="AJ43" i="150"/>
  <c r="AR44" i="150"/>
  <c r="AR45" i="150"/>
  <c r="AA36" i="150"/>
  <c r="W36" i="150"/>
  <c r="Z36" i="150"/>
  <c r="AC36" i="150" s="1"/>
  <c r="V36" i="150" s="1"/>
  <c r="AW36" i="150"/>
  <c r="AB36" i="150"/>
  <c r="AA36" i="149"/>
  <c r="W36" i="149"/>
  <c r="Y35" i="149"/>
  <c r="AA34" i="149"/>
  <c r="W34" i="149"/>
  <c r="Y33" i="149"/>
  <c r="AA32" i="149"/>
  <c r="W32" i="149"/>
  <c r="Y31" i="149"/>
  <c r="AA30" i="149"/>
  <c r="W30" i="149"/>
  <c r="Z29" i="149"/>
  <c r="AB28" i="149"/>
  <c r="X28" i="149"/>
  <c r="AC28" i="149" s="1"/>
  <c r="V28" i="149" s="1"/>
  <c r="AA27" i="149"/>
  <c r="W27" i="149"/>
  <c r="Y26" i="149"/>
  <c r="AA25" i="149"/>
  <c r="W25" i="149"/>
  <c r="Y24" i="149"/>
  <c r="AB23" i="149"/>
  <c r="X23" i="149"/>
  <c r="Z22" i="149"/>
  <c r="Y21" i="149"/>
  <c r="AA20" i="149"/>
  <c r="W20" i="149"/>
  <c r="Z19" i="149"/>
  <c r="AB18" i="149"/>
  <c r="X18" i="149"/>
  <c r="Z17" i="149"/>
  <c r="AB16" i="149"/>
  <c r="X16" i="149"/>
  <c r="Z15" i="149"/>
  <c r="AB14" i="149"/>
  <c r="X14" i="149"/>
  <c r="Z13" i="149"/>
  <c r="AB12" i="149"/>
  <c r="X12" i="149"/>
  <c r="Z11" i="149"/>
  <c r="AB10" i="149"/>
  <c r="X10" i="149"/>
  <c r="Z9" i="149"/>
  <c r="AB8" i="149"/>
  <c r="X8" i="149"/>
  <c r="Z7" i="149"/>
  <c r="AW33" i="149"/>
  <c r="AW29" i="149"/>
  <c r="AW25" i="149"/>
  <c r="AW21" i="149"/>
  <c r="AW17" i="149"/>
  <c r="AW13" i="149"/>
  <c r="AW9" i="149"/>
  <c r="Z36" i="149"/>
  <c r="AC36" i="149" s="1"/>
  <c r="V36" i="149" s="1"/>
  <c r="AB35" i="149"/>
  <c r="X35" i="149"/>
  <c r="Z34" i="149"/>
  <c r="AC34" i="149" s="1"/>
  <c r="V34" i="149" s="1"/>
  <c r="AB33" i="149"/>
  <c r="X33" i="149"/>
  <c r="Z32" i="149"/>
  <c r="AB31" i="149"/>
  <c r="X31" i="149"/>
  <c r="Z30" i="149"/>
  <c r="Y29" i="149"/>
  <c r="AA28" i="149"/>
  <c r="W28" i="149"/>
  <c r="Z27" i="149"/>
  <c r="AB26" i="149"/>
  <c r="X26" i="149"/>
  <c r="Z25" i="149"/>
  <c r="AB24" i="149"/>
  <c r="X24" i="149"/>
  <c r="AA23" i="149"/>
  <c r="W23" i="149"/>
  <c r="Y22" i="149"/>
  <c r="AB21" i="149"/>
  <c r="X21" i="149"/>
  <c r="Z20" i="149"/>
  <c r="AC20" i="149" s="1"/>
  <c r="V20" i="149" s="1"/>
  <c r="Y19" i="149"/>
  <c r="AA18" i="149"/>
  <c r="W18" i="149"/>
  <c r="Y17" i="149"/>
  <c r="AA16" i="149"/>
  <c r="W16" i="149"/>
  <c r="Y15" i="149"/>
  <c r="AA14" i="149"/>
  <c r="W14" i="149"/>
  <c r="Y13" i="149"/>
  <c r="AA12" i="149"/>
  <c r="W12" i="149"/>
  <c r="Y11" i="149"/>
  <c r="AA10" i="149"/>
  <c r="W10" i="149"/>
  <c r="Y9" i="149"/>
  <c r="AA8" i="149"/>
  <c r="W8" i="149"/>
  <c r="Y7" i="149"/>
  <c r="AW36" i="149"/>
  <c r="AW32" i="149"/>
  <c r="AW28" i="149"/>
  <c r="AW24" i="149"/>
  <c r="AW20" i="149"/>
  <c r="AW16" i="149"/>
  <c r="AW12" i="149"/>
  <c r="AW8" i="149"/>
  <c r="AV44" i="149"/>
  <c r="AA35" i="149"/>
  <c r="W35" i="149"/>
  <c r="AA33" i="149"/>
  <c r="AA31" i="149"/>
  <c r="W31" i="149"/>
  <c r="AB29" i="149"/>
  <c r="Y27" i="149"/>
  <c r="AA26" i="149"/>
  <c r="AA24" i="149"/>
  <c r="Z23" i="149"/>
  <c r="AB22" i="149"/>
  <c r="AA21" i="149"/>
  <c r="AB19" i="149"/>
  <c r="X19" i="149"/>
  <c r="AB17" i="149"/>
  <c r="AB15" i="149"/>
  <c r="X15" i="149"/>
  <c r="AB13" i="149"/>
  <c r="AB11" i="149"/>
  <c r="X11" i="149"/>
  <c r="AB9" i="149"/>
  <c r="AB7" i="149"/>
  <c r="X7" i="149"/>
  <c r="AS42" i="149"/>
  <c r="Y6" i="149"/>
  <c r="AH45" i="149"/>
  <c r="AH44" i="149"/>
  <c r="AH43" i="149"/>
  <c r="AH40" i="149"/>
  <c r="AH41" i="149"/>
  <c r="AH42" i="149"/>
  <c r="AH39" i="149"/>
  <c r="AH38" i="149"/>
  <c r="AL45" i="149"/>
  <c r="AL44" i="149"/>
  <c r="AL43" i="149"/>
  <c r="AL40" i="149"/>
  <c r="AL41" i="149"/>
  <c r="AL42" i="149"/>
  <c r="AL39" i="149"/>
  <c r="AP45" i="149"/>
  <c r="AP44" i="149"/>
  <c r="AP43" i="149"/>
  <c r="AP40" i="149"/>
  <c r="AP41" i="149"/>
  <c r="AP42" i="149"/>
  <c r="AP39" i="149"/>
  <c r="AP38" i="149"/>
  <c r="AT45" i="149"/>
  <c r="AT44" i="149"/>
  <c r="AT43" i="149"/>
  <c r="AT40" i="149"/>
  <c r="AT41" i="149"/>
  <c r="AT42" i="149"/>
  <c r="AT39" i="149"/>
  <c r="AQ39" i="149"/>
  <c r="AS41" i="149"/>
  <c r="Z6" i="149"/>
  <c r="AI44" i="149"/>
  <c r="AI41" i="149"/>
  <c r="AI42" i="149"/>
  <c r="AI38" i="149"/>
  <c r="AI40" i="149"/>
  <c r="AM44" i="149"/>
  <c r="AM41" i="149"/>
  <c r="AM42" i="149"/>
  <c r="AM38" i="149"/>
  <c r="AM43" i="149"/>
  <c r="AM39" i="149"/>
  <c r="AM45" i="149"/>
  <c r="AM40" i="149"/>
  <c r="AQ44" i="149"/>
  <c r="AQ41" i="149"/>
  <c r="AQ42" i="149"/>
  <c r="AQ38" i="149"/>
  <c r="AQ40" i="149"/>
  <c r="AQ45" i="149"/>
  <c r="AU44" i="149"/>
  <c r="AU41" i="149"/>
  <c r="AU42" i="149"/>
  <c r="AU38" i="149"/>
  <c r="AU45" i="149"/>
  <c r="AU43" i="149"/>
  <c r="AU39" i="149"/>
  <c r="AU40" i="149"/>
  <c r="AL38" i="149"/>
  <c r="W6" i="149"/>
  <c r="AA6" i="149"/>
  <c r="AE44" i="149"/>
  <c r="AE41" i="149"/>
  <c r="AE42" i="149"/>
  <c r="AE45" i="149"/>
  <c r="AE43" i="149"/>
  <c r="AE40" i="149"/>
  <c r="AJ42" i="149"/>
  <c r="AJ38" i="149"/>
  <c r="AJ45" i="149"/>
  <c r="AJ39" i="149"/>
  <c r="AJ41" i="149"/>
  <c r="AJ44" i="149"/>
  <c r="AJ43" i="149"/>
  <c r="AN42" i="149"/>
  <c r="AN38" i="149"/>
  <c r="AN45" i="149"/>
  <c r="AN39" i="149"/>
  <c r="AN43" i="149"/>
  <c r="AN44" i="149"/>
  <c r="AN40" i="149"/>
  <c r="AN41" i="149"/>
  <c r="AR42" i="149"/>
  <c r="AR38" i="149"/>
  <c r="AR45" i="149"/>
  <c r="AR39" i="149"/>
  <c r="AR44" i="149"/>
  <c r="AR41" i="149"/>
  <c r="AR43" i="149"/>
  <c r="AV42" i="149"/>
  <c r="AV38" i="149"/>
  <c r="AV45" i="149"/>
  <c r="AV39" i="149"/>
  <c r="AV43" i="149"/>
  <c r="AV40" i="149"/>
  <c r="AV41" i="149"/>
  <c r="AT38" i="149"/>
  <c r="X6" i="149"/>
  <c r="AB6" i="149"/>
  <c r="AG45" i="149"/>
  <c r="AG39" i="149"/>
  <c r="AG44" i="149"/>
  <c r="AG43" i="149"/>
  <c r="AG40" i="149"/>
  <c r="AG42" i="149"/>
  <c r="AG41" i="149"/>
  <c r="AG38" i="149"/>
  <c r="AK45" i="149"/>
  <c r="AK39" i="149"/>
  <c r="AK44" i="149"/>
  <c r="AK43" i="149"/>
  <c r="AK40" i="149"/>
  <c r="AK38" i="149"/>
  <c r="AO45" i="149"/>
  <c r="AO39" i="149"/>
  <c r="AO44" i="149"/>
  <c r="AO43" i="149"/>
  <c r="AO40" i="149"/>
  <c r="AO42" i="149"/>
  <c r="AO41" i="149"/>
  <c r="AO38" i="149"/>
  <c r="AS45" i="149"/>
  <c r="AS39" i="149"/>
  <c r="AS44" i="149"/>
  <c r="AS43" i="149"/>
  <c r="AS40" i="149"/>
  <c r="AS38" i="149"/>
  <c r="AW6" i="149"/>
  <c r="AI39" i="149"/>
  <c r="AJ40" i="149"/>
  <c r="AK41" i="149"/>
  <c r="AK42" i="149"/>
  <c r="AI43" i="149"/>
  <c r="AI45" i="149"/>
  <c r="AW37" i="149"/>
  <c r="AW9" i="147"/>
  <c r="Y11" i="147"/>
  <c r="AA11" i="147"/>
  <c r="W11" i="147"/>
  <c r="AW11" i="147"/>
  <c r="AA13" i="147"/>
  <c r="W13" i="147"/>
  <c r="Y13" i="147"/>
  <c r="AW13" i="147"/>
  <c r="Y15" i="147"/>
  <c r="AA15" i="147"/>
  <c r="W15" i="147"/>
  <c r="AW15" i="147"/>
  <c r="AA17" i="147"/>
  <c r="W17" i="147"/>
  <c r="Y17" i="147"/>
  <c r="AW17" i="147"/>
  <c r="Y19" i="147"/>
  <c r="AA19" i="147"/>
  <c r="W19" i="147"/>
  <c r="AW19" i="147"/>
  <c r="AA21" i="147"/>
  <c r="W21" i="147"/>
  <c r="Y21" i="147"/>
  <c r="AW21" i="147"/>
  <c r="Y23" i="147"/>
  <c r="AA23" i="147"/>
  <c r="W23" i="147"/>
  <c r="AW23" i="147"/>
  <c r="AA25" i="147"/>
  <c r="W25" i="147"/>
  <c r="Y25" i="147"/>
  <c r="AW25" i="147"/>
  <c r="Y27" i="147"/>
  <c r="AA27" i="147"/>
  <c r="W27" i="147"/>
  <c r="AW27" i="147"/>
  <c r="AA29" i="147"/>
  <c r="W29" i="147"/>
  <c r="Y29" i="147"/>
  <c r="AW29" i="147"/>
  <c r="AB34" i="147"/>
  <c r="X34" i="147"/>
  <c r="AA34" i="147"/>
  <c r="W34" i="147"/>
  <c r="AJ42" i="147"/>
  <c r="AJ43" i="147"/>
  <c r="AJ39" i="147"/>
  <c r="AJ46" i="147"/>
  <c r="AJ40" i="147"/>
  <c r="AJ45" i="147"/>
  <c r="AN42" i="147"/>
  <c r="AN43" i="147"/>
  <c r="AN39" i="147"/>
  <c r="AN46" i="147"/>
  <c r="AN40" i="147"/>
  <c r="AN45" i="147"/>
  <c r="AN44" i="147"/>
  <c r="AN41" i="147"/>
  <c r="AR42" i="147"/>
  <c r="AR43" i="147"/>
  <c r="AR39" i="147"/>
  <c r="AR46" i="147"/>
  <c r="AR40" i="147"/>
  <c r="AR45" i="147"/>
  <c r="AR44" i="147"/>
  <c r="AR41" i="147"/>
  <c r="AV42" i="147"/>
  <c r="AV43" i="147"/>
  <c r="AV39" i="147"/>
  <c r="AV46" i="147"/>
  <c r="AV40" i="147"/>
  <c r="AV44" i="147"/>
  <c r="AV41" i="147"/>
  <c r="Y7" i="147"/>
  <c r="AB8" i="147"/>
  <c r="X8" i="147"/>
  <c r="W9" i="147"/>
  <c r="AB9" i="147"/>
  <c r="AB11" i="147"/>
  <c r="AB13" i="147"/>
  <c r="AB15" i="147"/>
  <c r="AB17" i="147"/>
  <c r="AB19" i="147"/>
  <c r="AB21" i="147"/>
  <c r="AB23" i="147"/>
  <c r="AB25" i="147"/>
  <c r="AB27" i="147"/>
  <c r="AB29" i="147"/>
  <c r="Y35" i="147"/>
  <c r="AB35" i="147"/>
  <c r="X35" i="147"/>
  <c r="AA35" i="147"/>
  <c r="W35" i="147"/>
  <c r="AJ41" i="147"/>
  <c r="AV45" i="147"/>
  <c r="AG43" i="147"/>
  <c r="AG39" i="147"/>
  <c r="AG46" i="147"/>
  <c r="AG40" i="147"/>
  <c r="AG45" i="147"/>
  <c r="AG44" i="147"/>
  <c r="AG41" i="147"/>
  <c r="AG42" i="147"/>
  <c r="Z6" i="147"/>
  <c r="AK43" i="147"/>
  <c r="AK39" i="147"/>
  <c r="AK46" i="147"/>
  <c r="AK40" i="147"/>
  <c r="AK45" i="147"/>
  <c r="AK44" i="147"/>
  <c r="AK41" i="147"/>
  <c r="AK42" i="147"/>
  <c r="AO43" i="147"/>
  <c r="AO39" i="147"/>
  <c r="AO46" i="147"/>
  <c r="AO40" i="147"/>
  <c r="AO45" i="147"/>
  <c r="AO44" i="147"/>
  <c r="AO41" i="147"/>
  <c r="AS43" i="147"/>
  <c r="AS39" i="147"/>
  <c r="AS46" i="147"/>
  <c r="AS40" i="147"/>
  <c r="AS45" i="147"/>
  <c r="AS44" i="147"/>
  <c r="AS41" i="147"/>
  <c r="AS42" i="147"/>
  <c r="AW6" i="147"/>
  <c r="Y8" i="147"/>
  <c r="X9" i="147"/>
  <c r="AW10" i="147"/>
  <c r="AW12" i="147"/>
  <c r="AW14" i="147"/>
  <c r="AW16" i="147"/>
  <c r="AW18" i="147"/>
  <c r="AW20" i="147"/>
  <c r="AW22" i="147"/>
  <c r="AW24" i="147"/>
  <c r="AW26" i="147"/>
  <c r="AW28" i="147"/>
  <c r="AB30" i="147"/>
  <c r="X30" i="147"/>
  <c r="AA30" i="147"/>
  <c r="AA32" i="147"/>
  <c r="AW35" i="147"/>
  <c r="AT39" i="147"/>
  <c r="W6" i="147"/>
  <c r="AB6" i="147"/>
  <c r="AH46" i="147"/>
  <c r="AH40" i="147"/>
  <c r="AH45" i="147"/>
  <c r="AH44" i="147"/>
  <c r="AH41" i="147"/>
  <c r="AH42" i="147"/>
  <c r="AH43" i="147"/>
  <c r="AH39" i="147"/>
  <c r="AL46" i="147"/>
  <c r="AL40" i="147"/>
  <c r="AL45" i="147"/>
  <c r="AL44" i="147"/>
  <c r="AL41" i="147"/>
  <c r="AL42" i="147"/>
  <c r="AL43" i="147"/>
  <c r="AL39" i="147"/>
  <c r="AP46" i="147"/>
  <c r="AP40" i="147"/>
  <c r="AP45" i="147"/>
  <c r="AP44" i="147"/>
  <c r="AP41" i="147"/>
  <c r="AP42" i="147"/>
  <c r="AP43" i="147"/>
  <c r="AP39" i="147"/>
  <c r="AT46" i="147"/>
  <c r="AT40" i="147"/>
  <c r="AT45" i="147"/>
  <c r="AT44" i="147"/>
  <c r="AT41" i="147"/>
  <c r="AT42" i="147"/>
  <c r="AA7" i="147"/>
  <c r="W7" i="147"/>
  <c r="AW7" i="147"/>
  <c r="Z8" i="147"/>
  <c r="Z9" i="147"/>
  <c r="AB10" i="147"/>
  <c r="X10" i="147"/>
  <c r="X11" i="147"/>
  <c r="Z12" i="147"/>
  <c r="AB12" i="147"/>
  <c r="X12" i="147"/>
  <c r="X13" i="147"/>
  <c r="AB14" i="147"/>
  <c r="X14" i="147"/>
  <c r="X15" i="147"/>
  <c r="Z16" i="147"/>
  <c r="AB16" i="147"/>
  <c r="X16" i="147"/>
  <c r="X17" i="147"/>
  <c r="AB18" i="147"/>
  <c r="X18" i="147"/>
  <c r="X19" i="147"/>
  <c r="Z20" i="147"/>
  <c r="AB20" i="147"/>
  <c r="X20" i="147"/>
  <c r="X21" i="147"/>
  <c r="AB22" i="147"/>
  <c r="X22" i="147"/>
  <c r="X23" i="147"/>
  <c r="Z24" i="147"/>
  <c r="AB24" i="147"/>
  <c r="X24" i="147"/>
  <c r="X25" i="147"/>
  <c r="AB26" i="147"/>
  <c r="X26" i="147"/>
  <c r="X27" i="147"/>
  <c r="Z28" i="147"/>
  <c r="AB28" i="147"/>
  <c r="X28" i="147"/>
  <c r="X29" i="147"/>
  <c r="AB31" i="147"/>
  <c r="X31" i="147"/>
  <c r="AA33" i="147"/>
  <c r="W33" i="147"/>
  <c r="Z33" i="147"/>
  <c r="Y33" i="147"/>
  <c r="AW33" i="147"/>
  <c r="AW34" i="147"/>
  <c r="AI45" i="147"/>
  <c r="AI44" i="147"/>
  <c r="AI41" i="147"/>
  <c r="AI42" i="147"/>
  <c r="AI43" i="147"/>
  <c r="AI39" i="147"/>
  <c r="AM45" i="147"/>
  <c r="AM44" i="147"/>
  <c r="AM41" i="147"/>
  <c r="AM42" i="147"/>
  <c r="AM43" i="147"/>
  <c r="AM39" i="147"/>
  <c r="AQ45" i="147"/>
  <c r="AQ44" i="147"/>
  <c r="AQ41" i="147"/>
  <c r="AQ42" i="147"/>
  <c r="AQ43" i="147"/>
  <c r="AQ39" i="147"/>
  <c r="AU45" i="147"/>
  <c r="AU44" i="147"/>
  <c r="AU41" i="147"/>
  <c r="AU42" i="147"/>
  <c r="AU43" i="147"/>
  <c r="AU39" i="147"/>
  <c r="Z10" i="147"/>
  <c r="Z14" i="147"/>
  <c r="Z18" i="147"/>
  <c r="Z22" i="147"/>
  <c r="Z26" i="147"/>
  <c r="Z30" i="147"/>
  <c r="W31" i="147"/>
  <c r="AA31" i="147"/>
  <c r="X32" i="147"/>
  <c r="AB32" i="147"/>
  <c r="Z34" i="147"/>
  <c r="AA36" i="147"/>
  <c r="W36" i="147"/>
  <c r="Z36" i="147"/>
  <c r="Y36" i="147"/>
  <c r="AW36" i="147"/>
  <c r="AW37" i="147"/>
  <c r="AU40" i="147"/>
  <c r="AM46" i="147"/>
  <c r="AW31" i="147"/>
  <c r="AB37" i="147"/>
  <c r="X37" i="147"/>
  <c r="AA37" i="147"/>
  <c r="W37" i="147"/>
  <c r="Z37" i="147"/>
  <c r="AI40" i="147"/>
  <c r="AQ46" i="147"/>
  <c r="AM40" i="147"/>
  <c r="AU46" i="147"/>
  <c r="AI45" i="146"/>
  <c r="AI44" i="146"/>
  <c r="AI41" i="146"/>
  <c r="AI42" i="146"/>
  <c r="AI43" i="146"/>
  <c r="AI39" i="146"/>
  <c r="AI40" i="146"/>
  <c r="AQ45" i="146"/>
  <c r="AQ44" i="146"/>
  <c r="AQ41" i="146"/>
  <c r="AQ42" i="146"/>
  <c r="AQ43" i="146"/>
  <c r="AQ39" i="146"/>
  <c r="AQ46" i="146"/>
  <c r="W6" i="146"/>
  <c r="AA6" i="146"/>
  <c r="AJ42" i="146"/>
  <c r="AJ43" i="146"/>
  <c r="AJ39" i="146"/>
  <c r="AJ46" i="146"/>
  <c r="AJ40" i="146"/>
  <c r="AJ45" i="146"/>
  <c r="AN42" i="146"/>
  <c r="AN43" i="146"/>
  <c r="AN39" i="146"/>
  <c r="AN46" i="146"/>
  <c r="AN40" i="146"/>
  <c r="AN45" i="146"/>
  <c r="AN44" i="146"/>
  <c r="AN41" i="146"/>
  <c r="AR42" i="146"/>
  <c r="AR43" i="146"/>
  <c r="AR39" i="146"/>
  <c r="AR46" i="146"/>
  <c r="AR40" i="146"/>
  <c r="AR45" i="146"/>
  <c r="AR44" i="146"/>
  <c r="AR41" i="146"/>
  <c r="AV42" i="146"/>
  <c r="AV43" i="146"/>
  <c r="AV39" i="146"/>
  <c r="AV46" i="146"/>
  <c r="AV40" i="146"/>
  <c r="AV44" i="146"/>
  <c r="AV41" i="146"/>
  <c r="X7" i="146"/>
  <c r="AB7" i="146"/>
  <c r="AW7" i="146"/>
  <c r="Y8" i="146"/>
  <c r="Z9" i="146"/>
  <c r="X11" i="146"/>
  <c r="Z12" i="146"/>
  <c r="AB12" i="146"/>
  <c r="X12" i="146"/>
  <c r="AB15" i="146"/>
  <c r="X15" i="146"/>
  <c r="AA17" i="146"/>
  <c r="W17" i="146"/>
  <c r="Z17" i="146"/>
  <c r="Y17" i="146"/>
  <c r="AW17" i="146"/>
  <c r="AB23" i="146"/>
  <c r="X23" i="146"/>
  <c r="AA25" i="146"/>
  <c r="W25" i="146"/>
  <c r="Z25" i="146"/>
  <c r="Y25" i="146"/>
  <c r="AW25" i="146"/>
  <c r="AB31" i="146"/>
  <c r="X31" i="146"/>
  <c r="AA33" i="146"/>
  <c r="W33" i="146"/>
  <c r="Z33" i="146"/>
  <c r="Y33" i="146"/>
  <c r="AW33" i="146"/>
  <c r="AW34" i="146"/>
  <c r="AJ41" i="146"/>
  <c r="AV45" i="146"/>
  <c r="Z6" i="146"/>
  <c r="AB30" i="146"/>
  <c r="X30" i="146"/>
  <c r="AA30" i="146"/>
  <c r="W30" i="146"/>
  <c r="AW35" i="146"/>
  <c r="X6" i="146"/>
  <c r="AG43" i="146"/>
  <c r="AG39" i="146"/>
  <c r="AG46" i="146"/>
  <c r="AG40" i="146"/>
  <c r="AG45" i="146"/>
  <c r="AG44" i="146"/>
  <c r="AG41" i="146"/>
  <c r="AG42" i="146"/>
  <c r="AK43" i="146"/>
  <c r="AK39" i="146"/>
  <c r="AK46" i="146"/>
  <c r="AK40" i="146"/>
  <c r="AK45" i="146"/>
  <c r="AK44" i="146"/>
  <c r="AK41" i="146"/>
  <c r="AK42" i="146"/>
  <c r="AO43" i="146"/>
  <c r="AO39" i="146"/>
  <c r="AO46" i="146"/>
  <c r="AO40" i="146"/>
  <c r="AO45" i="146"/>
  <c r="AO44" i="146"/>
  <c r="AO41" i="146"/>
  <c r="AS43" i="146"/>
  <c r="AS39" i="146"/>
  <c r="AS46" i="146"/>
  <c r="AS40" i="146"/>
  <c r="AS45" i="146"/>
  <c r="AS44" i="146"/>
  <c r="AS41" i="146"/>
  <c r="AS42" i="146"/>
  <c r="AW6" i="146"/>
  <c r="Y7" i="146"/>
  <c r="Z8" i="146"/>
  <c r="W9" i="146"/>
  <c r="AA9" i="146"/>
  <c r="X10" i="146"/>
  <c r="Z11" i="146"/>
  <c r="Y11" i="146"/>
  <c r="AA11" i="146"/>
  <c r="W11" i="146"/>
  <c r="AW11" i="146"/>
  <c r="AW16" i="146"/>
  <c r="X17" i="146"/>
  <c r="AB18" i="146"/>
  <c r="X18" i="146"/>
  <c r="AA18" i="146"/>
  <c r="W18" i="146"/>
  <c r="Z18" i="146"/>
  <c r="AA20" i="146"/>
  <c r="AW24" i="146"/>
  <c r="X25" i="146"/>
  <c r="AB26" i="146"/>
  <c r="X26" i="146"/>
  <c r="AA26" i="146"/>
  <c r="W26" i="146"/>
  <c r="AB34" i="146"/>
  <c r="X34" i="146"/>
  <c r="AA34" i="146"/>
  <c r="W34" i="146"/>
  <c r="AT39" i="146"/>
  <c r="AM45" i="146"/>
  <c r="AM44" i="146"/>
  <c r="AM41" i="146"/>
  <c r="AM42" i="146"/>
  <c r="AM43" i="146"/>
  <c r="AM39" i="146"/>
  <c r="AM40" i="146"/>
  <c r="AM46" i="146"/>
  <c r="AU45" i="146"/>
  <c r="AU44" i="146"/>
  <c r="AU41" i="146"/>
  <c r="AU42" i="146"/>
  <c r="AU43" i="146"/>
  <c r="AU39" i="146"/>
  <c r="AU46" i="146"/>
  <c r="AU40" i="146"/>
  <c r="AA7" i="146"/>
  <c r="AW8" i="146"/>
  <c r="AB14" i="146"/>
  <c r="X14" i="146"/>
  <c r="AA14" i="146"/>
  <c r="W14" i="146"/>
  <c r="Z14" i="146"/>
  <c r="AB22" i="146"/>
  <c r="X22" i="146"/>
  <c r="AA22" i="146"/>
  <c r="W22" i="146"/>
  <c r="Y35" i="146"/>
  <c r="AB35" i="146"/>
  <c r="X35" i="146"/>
  <c r="AA35" i="146"/>
  <c r="W35" i="146"/>
  <c r="Y6" i="146"/>
  <c r="AH46" i="146"/>
  <c r="AH40" i="146"/>
  <c r="AH45" i="146"/>
  <c r="AH44" i="146"/>
  <c r="AH41" i="146"/>
  <c r="AH42" i="146"/>
  <c r="AH43" i="146"/>
  <c r="AH39" i="146"/>
  <c r="AL46" i="146"/>
  <c r="AL40" i="146"/>
  <c r="AL45" i="146"/>
  <c r="AL44" i="146"/>
  <c r="AL41" i="146"/>
  <c r="AL42" i="146"/>
  <c r="AL43" i="146"/>
  <c r="AL39" i="146"/>
  <c r="AP46" i="146"/>
  <c r="AP40" i="146"/>
  <c r="AP45" i="146"/>
  <c r="AP44" i="146"/>
  <c r="AP41" i="146"/>
  <c r="AP42" i="146"/>
  <c r="AP43" i="146"/>
  <c r="AP39" i="146"/>
  <c r="AT46" i="146"/>
  <c r="AT40" i="146"/>
  <c r="AT45" i="146"/>
  <c r="AT44" i="146"/>
  <c r="AT41" i="146"/>
  <c r="AT42" i="146"/>
  <c r="W8" i="146"/>
  <c r="X9" i="146"/>
  <c r="Y10" i="146"/>
  <c r="W12" i="146"/>
  <c r="AA13" i="146"/>
  <c r="W13" i="146"/>
  <c r="Z13" i="146"/>
  <c r="Y13" i="146"/>
  <c r="AW13" i="146"/>
  <c r="AW14" i="146"/>
  <c r="Y15" i="146"/>
  <c r="W16" i="146"/>
  <c r="Z16" i="146"/>
  <c r="AB17" i="146"/>
  <c r="AB19" i="146"/>
  <c r="X19" i="146"/>
  <c r="AA21" i="146"/>
  <c r="W21" i="146"/>
  <c r="Z21" i="146"/>
  <c r="Y21" i="146"/>
  <c r="AW21" i="146"/>
  <c r="AW22" i="146"/>
  <c r="Y23" i="146"/>
  <c r="W24" i="146"/>
  <c r="Z24" i="146"/>
  <c r="AB25" i="146"/>
  <c r="AB27" i="146"/>
  <c r="X27" i="146"/>
  <c r="AA29" i="146"/>
  <c r="W29" i="146"/>
  <c r="Z29" i="146"/>
  <c r="Y29" i="146"/>
  <c r="AW29" i="146"/>
  <c r="AW30" i="146"/>
  <c r="Y31" i="146"/>
  <c r="W32" i="146"/>
  <c r="Z32" i="146"/>
  <c r="AB33" i="146"/>
  <c r="AQ40" i="146"/>
  <c r="AI46" i="146"/>
  <c r="W15" i="146"/>
  <c r="AA15" i="146"/>
  <c r="X16" i="146"/>
  <c r="AB16" i="146"/>
  <c r="W19" i="146"/>
  <c r="AA19" i="146"/>
  <c r="X20" i="146"/>
  <c r="AB20" i="146"/>
  <c r="Z22" i="146"/>
  <c r="W23" i="146"/>
  <c r="AA23" i="146"/>
  <c r="X24" i="146"/>
  <c r="AB24" i="146"/>
  <c r="Z26" i="146"/>
  <c r="W27" i="146"/>
  <c r="AA27" i="146"/>
  <c r="X28" i="146"/>
  <c r="AB28" i="146"/>
  <c r="Z30" i="146"/>
  <c r="W31" i="146"/>
  <c r="AA31" i="146"/>
  <c r="X32" i="146"/>
  <c r="AB32" i="146"/>
  <c r="Z34" i="146"/>
  <c r="AA36" i="146"/>
  <c r="W36" i="146"/>
  <c r="Z36" i="146"/>
  <c r="AW36" i="146"/>
  <c r="AW37" i="146"/>
  <c r="AW15" i="146"/>
  <c r="AW19" i="146"/>
  <c r="AW23" i="146"/>
  <c r="AW27" i="146"/>
  <c r="AW31" i="146"/>
  <c r="AB37" i="146"/>
  <c r="X37" i="146"/>
  <c r="AA37" i="146"/>
  <c r="W37" i="146"/>
  <c r="Z37" i="146"/>
  <c r="AW6" i="145"/>
  <c r="AE6" i="145" s="1"/>
  <c r="AA6" i="145"/>
  <c r="X6" i="145"/>
  <c r="AA7" i="145"/>
  <c r="AO42" i="145"/>
  <c r="AB9" i="145"/>
  <c r="AB10" i="145"/>
  <c r="Z17" i="145"/>
  <c r="X23" i="145"/>
  <c r="Z25" i="145"/>
  <c r="AW30" i="145"/>
  <c r="X31" i="145"/>
  <c r="Z33" i="145"/>
  <c r="AJ41" i="145"/>
  <c r="AV45" i="145"/>
  <c r="AW8" i="145"/>
  <c r="Z9" i="145"/>
  <c r="Y9" i="145"/>
  <c r="Z10" i="145"/>
  <c r="Z15" i="145"/>
  <c r="AW16" i="145"/>
  <c r="AB19" i="145"/>
  <c r="Y21" i="145"/>
  <c r="W22" i="145"/>
  <c r="Z22" i="145"/>
  <c r="AB27" i="145"/>
  <c r="Y29" i="145"/>
  <c r="Z30" i="145"/>
  <c r="W6" i="145"/>
  <c r="X7" i="145"/>
  <c r="AB8" i="145"/>
  <c r="AA11" i="145"/>
  <c r="Z13" i="145"/>
  <c r="AA14" i="145"/>
  <c r="Y18" i="145"/>
  <c r="Y26" i="145"/>
  <c r="AA30" i="145"/>
  <c r="Y34" i="145"/>
  <c r="AN42" i="145"/>
  <c r="AN43" i="145"/>
  <c r="AN39" i="145"/>
  <c r="AN46" i="145"/>
  <c r="AN40" i="145"/>
  <c r="AN45" i="145"/>
  <c r="AN44" i="145"/>
  <c r="AN41" i="145"/>
  <c r="AR42" i="145"/>
  <c r="AR43" i="145"/>
  <c r="AR39" i="145"/>
  <c r="AR46" i="145"/>
  <c r="AR40" i="145"/>
  <c r="AR45" i="145"/>
  <c r="AR44" i="145"/>
  <c r="AR41" i="145"/>
  <c r="AB20" i="145"/>
  <c r="X20" i="145"/>
  <c r="AA20" i="145"/>
  <c r="W20" i="145"/>
  <c r="Z20" i="145"/>
  <c r="AG43" i="145"/>
  <c r="AG39" i="145"/>
  <c r="AG46" i="145"/>
  <c r="AG40" i="145"/>
  <c r="AG45" i="145"/>
  <c r="AG44" i="145"/>
  <c r="AG41" i="145"/>
  <c r="AG42" i="145"/>
  <c r="AK43" i="145"/>
  <c r="AK39" i="145"/>
  <c r="AK46" i="145"/>
  <c r="AK40" i="145"/>
  <c r="AK45" i="145"/>
  <c r="AK44" i="145"/>
  <c r="AK41" i="145"/>
  <c r="AK42" i="145"/>
  <c r="AO43" i="145"/>
  <c r="AO39" i="145"/>
  <c r="AO46" i="145"/>
  <c r="AO40" i="145"/>
  <c r="AO45" i="145"/>
  <c r="AO44" i="145"/>
  <c r="AO41" i="145"/>
  <c r="AS43" i="145"/>
  <c r="AS39" i="145"/>
  <c r="AS46" i="145"/>
  <c r="AS40" i="145"/>
  <c r="AS45" i="145"/>
  <c r="AS44" i="145"/>
  <c r="AS41" i="145"/>
  <c r="AS42" i="145"/>
  <c r="Y7" i="145"/>
  <c r="Z8" i="145"/>
  <c r="W9" i="145"/>
  <c r="AA9" i="145"/>
  <c r="X10" i="145"/>
  <c r="AW10" i="145"/>
  <c r="Y11" i="145"/>
  <c r="AW11" i="145"/>
  <c r="Y13" i="145"/>
  <c r="AA13" i="145"/>
  <c r="W13" i="145"/>
  <c r="AW13" i="145"/>
  <c r="AA15" i="145"/>
  <c r="W15" i="145"/>
  <c r="Y15" i="145"/>
  <c r="AW15" i="145"/>
  <c r="Y17" i="145"/>
  <c r="W18" i="145"/>
  <c r="Z18" i="145"/>
  <c r="AB21" i="145"/>
  <c r="X21" i="145"/>
  <c r="AA23" i="145"/>
  <c r="W23" i="145"/>
  <c r="Z23" i="145"/>
  <c r="Y23" i="145"/>
  <c r="AW23" i="145"/>
  <c r="AW24" i="145"/>
  <c r="Y25" i="145"/>
  <c r="W26" i="145"/>
  <c r="Z26" i="145"/>
  <c r="AB29" i="145"/>
  <c r="X29" i="145"/>
  <c r="AA31" i="145"/>
  <c r="W31" i="145"/>
  <c r="Z31" i="145"/>
  <c r="Y31" i="145"/>
  <c r="AW31" i="145"/>
  <c r="AW32" i="145"/>
  <c r="Y33" i="145"/>
  <c r="W34" i="145"/>
  <c r="Z34" i="145"/>
  <c r="W35" i="145"/>
  <c r="AA35" i="145"/>
  <c r="Z35" i="145"/>
  <c r="AJ42" i="145"/>
  <c r="AJ43" i="145"/>
  <c r="AJ39" i="145"/>
  <c r="AJ46" i="145"/>
  <c r="AJ40" i="145"/>
  <c r="AJ45" i="145"/>
  <c r="AV42" i="145"/>
  <c r="AV43" i="145"/>
  <c r="AV39" i="145"/>
  <c r="AV46" i="145"/>
  <c r="AV40" i="145"/>
  <c r="AV44" i="145"/>
  <c r="AV41" i="145"/>
  <c r="AW7" i="145"/>
  <c r="AB12" i="145"/>
  <c r="X12" i="145"/>
  <c r="Z12" i="145"/>
  <c r="Z14" i="145"/>
  <c r="AB14" i="145"/>
  <c r="X14" i="145"/>
  <c r="AB28" i="145"/>
  <c r="X28" i="145"/>
  <c r="AA28" i="145"/>
  <c r="W28" i="145"/>
  <c r="Z28" i="145"/>
  <c r="AJ44" i="145"/>
  <c r="AB6" i="145"/>
  <c r="Y6" i="145"/>
  <c r="AH46" i="145"/>
  <c r="AH40" i="145"/>
  <c r="AH45" i="145"/>
  <c r="AH44" i="145"/>
  <c r="AH41" i="145"/>
  <c r="AH42" i="145"/>
  <c r="AH43" i="145"/>
  <c r="AH39" i="145"/>
  <c r="AL46" i="145"/>
  <c r="AL40" i="145"/>
  <c r="AL45" i="145"/>
  <c r="AL44" i="145"/>
  <c r="AL41" i="145"/>
  <c r="AL42" i="145"/>
  <c r="AL43" i="145"/>
  <c r="AL39" i="145"/>
  <c r="AP46" i="145"/>
  <c r="AP40" i="145"/>
  <c r="AP45" i="145"/>
  <c r="AP44" i="145"/>
  <c r="AP41" i="145"/>
  <c r="AP42" i="145"/>
  <c r="AP43" i="145"/>
  <c r="AP39" i="145"/>
  <c r="AT46" i="145"/>
  <c r="AT40" i="145"/>
  <c r="AT45" i="145"/>
  <c r="AT44" i="145"/>
  <c r="AT41" i="145"/>
  <c r="AT42" i="145"/>
  <c r="Z7" i="145"/>
  <c r="W8" i="145"/>
  <c r="AA8" i="145"/>
  <c r="X9" i="145"/>
  <c r="Y10" i="145"/>
  <c r="W11" i="145"/>
  <c r="AB11" i="145"/>
  <c r="W12" i="145"/>
  <c r="AB13" i="145"/>
  <c r="W14" i="145"/>
  <c r="AB15" i="145"/>
  <c r="AB16" i="145"/>
  <c r="X16" i="145"/>
  <c r="AA16" i="145"/>
  <c r="W16" i="145"/>
  <c r="Z16" i="145"/>
  <c r="AA18" i="145"/>
  <c r="AW22" i="145"/>
  <c r="AB24" i="145"/>
  <c r="X24" i="145"/>
  <c r="AA24" i="145"/>
  <c r="W24" i="145"/>
  <c r="Z24" i="145"/>
  <c r="AA26" i="145"/>
  <c r="AB32" i="145"/>
  <c r="X32" i="145"/>
  <c r="AA32" i="145"/>
  <c r="W32" i="145"/>
  <c r="Z32" i="145"/>
  <c r="AA34" i="145"/>
  <c r="AT39" i="145"/>
  <c r="AT43" i="145"/>
  <c r="AB7" i="145"/>
  <c r="Y8" i="145"/>
  <c r="Z6" i="145"/>
  <c r="AI45" i="145"/>
  <c r="AI44" i="145"/>
  <c r="AI41" i="145"/>
  <c r="AI42" i="145"/>
  <c r="AI43" i="145"/>
  <c r="AI39" i="145"/>
  <c r="AI40" i="145"/>
  <c r="AM45" i="145"/>
  <c r="AM44" i="145"/>
  <c r="AM41" i="145"/>
  <c r="AM42" i="145"/>
  <c r="AM43" i="145"/>
  <c r="AM39" i="145"/>
  <c r="AM40" i="145"/>
  <c r="AM46" i="145"/>
  <c r="AQ45" i="145"/>
  <c r="AQ44" i="145"/>
  <c r="AQ41" i="145"/>
  <c r="AQ42" i="145"/>
  <c r="AQ43" i="145"/>
  <c r="AQ39" i="145"/>
  <c r="AQ46" i="145"/>
  <c r="AU45" i="145"/>
  <c r="AU44" i="145"/>
  <c r="AU41" i="145"/>
  <c r="AU42" i="145"/>
  <c r="AU43" i="145"/>
  <c r="AU39" i="145"/>
  <c r="AU46" i="145"/>
  <c r="AU40" i="145"/>
  <c r="W7" i="145"/>
  <c r="X8" i="145"/>
  <c r="Y12" i="145"/>
  <c r="AW12" i="145"/>
  <c r="Y14" i="145"/>
  <c r="AW14" i="145"/>
  <c r="AB17" i="145"/>
  <c r="X17" i="145"/>
  <c r="AA19" i="145"/>
  <c r="W19" i="145"/>
  <c r="Z19" i="145"/>
  <c r="Y19" i="145"/>
  <c r="AW19" i="145"/>
  <c r="AW20" i="145"/>
  <c r="AB25" i="145"/>
  <c r="X25" i="145"/>
  <c r="AA27" i="145"/>
  <c r="W27" i="145"/>
  <c r="Z27" i="145"/>
  <c r="Y27" i="145"/>
  <c r="AW27" i="145"/>
  <c r="AW28" i="145"/>
  <c r="AB33" i="145"/>
  <c r="X33" i="145"/>
  <c r="AQ40" i="145"/>
  <c r="AI46" i="145"/>
  <c r="W17" i="145"/>
  <c r="AA17" i="145"/>
  <c r="X18" i="145"/>
  <c r="AB18" i="145"/>
  <c r="W21" i="145"/>
  <c r="AA21" i="145"/>
  <c r="X22" i="145"/>
  <c r="AB22" i="145"/>
  <c r="W25" i="145"/>
  <c r="AA25" i="145"/>
  <c r="X26" i="145"/>
  <c r="AB26" i="145"/>
  <c r="W29" i="145"/>
  <c r="AA29" i="145"/>
  <c r="X30" i="145"/>
  <c r="AB30" i="145"/>
  <c r="W33" i="145"/>
  <c r="AA33" i="145"/>
  <c r="X34" i="145"/>
  <c r="AB34" i="145"/>
  <c r="Y35" i="145"/>
  <c r="AW35" i="145"/>
  <c r="AA36" i="145"/>
  <c r="W36" i="145"/>
  <c r="Z36" i="145"/>
  <c r="Y36" i="145"/>
  <c r="AW36" i="145"/>
  <c r="AW37" i="145"/>
  <c r="AW17" i="145"/>
  <c r="AW21" i="145"/>
  <c r="AW25" i="145"/>
  <c r="AW29" i="145"/>
  <c r="AW33" i="145"/>
  <c r="AB37" i="145"/>
  <c r="X37" i="145"/>
  <c r="AA37" i="145"/>
  <c r="W37" i="145"/>
  <c r="Z37" i="145"/>
  <c r="AB35" i="145"/>
  <c r="AC27" i="145" l="1"/>
  <c r="V27" i="145" s="1"/>
  <c r="AC27" i="149"/>
  <c r="V27" i="149" s="1"/>
  <c r="AD13" i="148"/>
  <c r="AD31" i="145"/>
  <c r="AD29" i="146"/>
  <c r="AI49" i="147"/>
  <c r="AD13" i="150"/>
  <c r="AI48" i="150"/>
  <c r="AC21" i="148"/>
  <c r="V21" i="148" s="1"/>
  <c r="AD9" i="148"/>
  <c r="AI48" i="148"/>
  <c r="AD22" i="151"/>
  <c r="AC36" i="146"/>
  <c r="V36" i="146" s="1"/>
  <c r="AD33" i="146"/>
  <c r="AC10" i="149"/>
  <c r="V10" i="149" s="1"/>
  <c r="AC14" i="149"/>
  <c r="V14" i="149" s="1"/>
  <c r="AC8" i="149"/>
  <c r="V8" i="149" s="1"/>
  <c r="AC12" i="149"/>
  <c r="V12" i="149" s="1"/>
  <c r="AC25" i="149"/>
  <c r="V25" i="149" s="1"/>
  <c r="AC18" i="149"/>
  <c r="V18" i="149" s="1"/>
  <c r="AD26" i="151"/>
  <c r="AC14" i="151"/>
  <c r="V14" i="151" s="1"/>
  <c r="AD10" i="151"/>
  <c r="AC21" i="146"/>
  <c r="V21" i="146" s="1"/>
  <c r="AI49" i="146"/>
  <c r="AD17" i="148"/>
  <c r="AD16" i="148"/>
  <c r="AC22" i="150"/>
  <c r="V22" i="150" s="1"/>
  <c r="AD17" i="150"/>
  <c r="AC17" i="150"/>
  <c r="V17" i="150" s="1"/>
  <c r="Y45" i="150"/>
  <c r="Y43" i="150"/>
  <c r="L20" i="37"/>
  <c r="AD33" i="148"/>
  <c r="AD29" i="148"/>
  <c r="AD28" i="148"/>
  <c r="AD25" i="148"/>
  <c r="AD24" i="148"/>
  <c r="AD21" i="148"/>
  <c r="AD20" i="148"/>
  <c r="AC20" i="148"/>
  <c r="V20" i="148" s="1"/>
  <c r="AC17" i="148"/>
  <c r="V17" i="148" s="1"/>
  <c r="AC12" i="148"/>
  <c r="V12" i="148" s="1"/>
  <c r="AD12" i="148"/>
  <c r="AC9" i="148"/>
  <c r="V9" i="148" s="1"/>
  <c r="AD18" i="151"/>
  <c r="AC12" i="151"/>
  <c r="V12" i="151" s="1"/>
  <c r="AC10" i="151"/>
  <c r="V10" i="151" s="1"/>
  <c r="X43" i="151"/>
  <c r="AC23" i="149"/>
  <c r="V23" i="149" s="1"/>
  <c r="AC16" i="149"/>
  <c r="V16" i="149" s="1"/>
  <c r="AC13" i="149"/>
  <c r="V13" i="149" s="1"/>
  <c r="AD36" i="147"/>
  <c r="AA41" i="147"/>
  <c r="AD21" i="146"/>
  <c r="AB45" i="146"/>
  <c r="AD13" i="146"/>
  <c r="AC13" i="146"/>
  <c r="V13" i="146" s="1"/>
  <c r="AB44" i="146"/>
  <c r="AD8" i="146"/>
  <c r="AD36" i="145"/>
  <c r="AD23" i="145"/>
  <c r="AC19" i="145"/>
  <c r="V19" i="145" s="1"/>
  <c r="AD15" i="145"/>
  <c r="N20" i="37"/>
  <c r="AC37" i="151"/>
  <c r="V37" i="151" s="1"/>
  <c r="AD30" i="151"/>
  <c r="AC34" i="151"/>
  <c r="V34" i="151" s="1"/>
  <c r="AI48" i="151"/>
  <c r="AC28" i="150"/>
  <c r="V28" i="150" s="1"/>
  <c r="AC34" i="150"/>
  <c r="V34" i="150" s="1"/>
  <c r="AD30" i="150"/>
  <c r="AC29" i="150"/>
  <c r="V29" i="150" s="1"/>
  <c r="AC33" i="149"/>
  <c r="V33" i="149" s="1"/>
  <c r="AC29" i="149"/>
  <c r="V29" i="149" s="1"/>
  <c r="AC32" i="149"/>
  <c r="V32" i="149" s="1"/>
  <c r="AC30" i="149"/>
  <c r="V30" i="149" s="1"/>
  <c r="AD36" i="148"/>
  <c r="R19" i="37"/>
  <c r="R18" i="37"/>
  <c r="P20" i="37"/>
  <c r="R17" i="37"/>
  <c r="J20" i="37"/>
  <c r="R16" i="37"/>
  <c r="X39" i="155"/>
  <c r="AD39" i="155" s="1"/>
  <c r="E19" i="37"/>
  <c r="I19" i="37" s="1"/>
  <c r="X39" i="153"/>
  <c r="AD39" i="153" s="1"/>
  <c r="E17" i="37"/>
  <c r="I17" i="37" s="1"/>
  <c r="X39" i="152"/>
  <c r="AD39" i="152" s="1"/>
  <c r="E16" i="37"/>
  <c r="I16" i="37" s="1"/>
  <c r="Z41" i="148"/>
  <c r="AD32" i="148"/>
  <c r="AC38" i="154"/>
  <c r="E18" i="37"/>
  <c r="AC38" i="153"/>
  <c r="AD38" i="153"/>
  <c r="S17" i="37" s="1"/>
  <c r="AC36" i="147"/>
  <c r="V36" i="147" s="1"/>
  <c r="AD7" i="147"/>
  <c r="AD33" i="147"/>
  <c r="AD6" i="147"/>
  <c r="AD38" i="154"/>
  <c r="S18" i="37" s="1"/>
  <c r="X39" i="154"/>
  <c r="AD39" i="154" s="1"/>
  <c r="AD38" i="155"/>
  <c r="S19" i="37" s="1"/>
  <c r="AC38" i="152"/>
  <c r="AD38" i="152"/>
  <c r="S16" i="37" s="1"/>
  <c r="AC7" i="148"/>
  <c r="V7" i="148" s="1"/>
  <c r="AD7" i="148"/>
  <c r="AD37" i="148"/>
  <c r="AC37" i="148"/>
  <c r="V37" i="148" s="1"/>
  <c r="Z40" i="148"/>
  <c r="AC24" i="148"/>
  <c r="V24" i="148" s="1"/>
  <c r="AC30" i="148"/>
  <c r="V30" i="148" s="1"/>
  <c r="AD30" i="148"/>
  <c r="AC14" i="148"/>
  <c r="V14" i="148" s="1"/>
  <c r="AD14" i="148"/>
  <c r="AC10" i="148"/>
  <c r="V10" i="148" s="1"/>
  <c r="AD10" i="148"/>
  <c r="AC31" i="148"/>
  <c r="V31" i="148" s="1"/>
  <c r="AD31" i="148"/>
  <c r="AC27" i="148"/>
  <c r="V27" i="148" s="1"/>
  <c r="AD27" i="148"/>
  <c r="AC23" i="148"/>
  <c r="V23" i="148" s="1"/>
  <c r="AD23" i="148"/>
  <c r="AC19" i="148"/>
  <c r="V19" i="148" s="1"/>
  <c r="AD19" i="148"/>
  <c r="AC15" i="148"/>
  <c r="V15" i="148" s="1"/>
  <c r="AD15" i="148"/>
  <c r="AC11" i="148"/>
  <c r="V11" i="148" s="1"/>
  <c r="AD11" i="148"/>
  <c r="X43" i="148"/>
  <c r="X38" i="148"/>
  <c r="D11" i="37" s="1"/>
  <c r="AD6" i="148"/>
  <c r="AC6" i="148"/>
  <c r="V6" i="148" s="1"/>
  <c r="W38" i="148"/>
  <c r="C11" i="37" s="1"/>
  <c r="W43" i="148"/>
  <c r="AA42" i="148"/>
  <c r="AA38" i="148"/>
  <c r="G11" i="37" s="1"/>
  <c r="AA45" i="148"/>
  <c r="AA40" i="148"/>
  <c r="AA44" i="148"/>
  <c r="AA43" i="148"/>
  <c r="AA41" i="148"/>
  <c r="Z38" i="148"/>
  <c r="F11" i="37" s="1"/>
  <c r="Z44" i="148"/>
  <c r="AC34" i="148"/>
  <c r="V34" i="148" s="1"/>
  <c r="AD34" i="148"/>
  <c r="AC18" i="148"/>
  <c r="V18" i="148" s="1"/>
  <c r="AD18" i="148"/>
  <c r="Z43" i="148"/>
  <c r="F38" i="148" a="1"/>
  <c r="AC26" i="148"/>
  <c r="V26" i="148" s="1"/>
  <c r="AD26" i="148"/>
  <c r="Y45" i="148"/>
  <c r="Y40" i="148"/>
  <c r="Y44" i="148"/>
  <c r="Y43" i="148"/>
  <c r="Y41" i="148"/>
  <c r="Y42" i="148"/>
  <c r="AC36" i="148"/>
  <c r="V36" i="148" s="1"/>
  <c r="AB45" i="148"/>
  <c r="AB40" i="148"/>
  <c r="AB44" i="148"/>
  <c r="AB43" i="148"/>
  <c r="AB41" i="148"/>
  <c r="AB42" i="148"/>
  <c r="AB38" i="148"/>
  <c r="H11" i="37" s="1"/>
  <c r="Z45" i="148"/>
  <c r="Z42" i="148"/>
  <c r="AC29" i="148"/>
  <c r="V29" i="148" s="1"/>
  <c r="AC13" i="148"/>
  <c r="V13" i="148" s="1"/>
  <c r="AC33" i="148"/>
  <c r="V33" i="148" s="1"/>
  <c r="AC25" i="148"/>
  <c r="V25" i="148" s="1"/>
  <c r="AC28" i="148"/>
  <c r="V28" i="148" s="1"/>
  <c r="AC32" i="148"/>
  <c r="V32" i="148" s="1"/>
  <c r="AC16" i="148"/>
  <c r="V16" i="148" s="1"/>
  <c r="AW45" i="148"/>
  <c r="AW44" i="148"/>
  <c r="AW43" i="148"/>
  <c r="AD35" i="148"/>
  <c r="AC35" i="148"/>
  <c r="V35" i="148" s="1"/>
  <c r="AC22" i="148"/>
  <c r="V22" i="148" s="1"/>
  <c r="AD22" i="148"/>
  <c r="AD8" i="148"/>
  <c r="AC8" i="148"/>
  <c r="V8" i="148" s="1"/>
  <c r="AD19" i="151"/>
  <c r="AC19" i="151"/>
  <c r="V19" i="151" s="1"/>
  <c r="AD31" i="151"/>
  <c r="AC31" i="151"/>
  <c r="V31" i="151" s="1"/>
  <c r="AD11" i="151"/>
  <c r="AC11" i="151"/>
  <c r="V11" i="151" s="1"/>
  <c r="AD15" i="151"/>
  <c r="AC15" i="151"/>
  <c r="V15" i="151" s="1"/>
  <c r="AD29" i="151"/>
  <c r="AC29" i="151"/>
  <c r="V29" i="151" s="1"/>
  <c r="AD12" i="151"/>
  <c r="AC7" i="151"/>
  <c r="V7" i="151" s="1"/>
  <c r="AD7" i="151"/>
  <c r="AA42" i="151"/>
  <c r="AA38" i="151"/>
  <c r="G14" i="37" s="1"/>
  <c r="AA45" i="151"/>
  <c r="AA40" i="151"/>
  <c r="AA44" i="151"/>
  <c r="AA43" i="151"/>
  <c r="AA41" i="151"/>
  <c r="AC30" i="151"/>
  <c r="V30" i="151" s="1"/>
  <c r="AC32" i="151"/>
  <c r="V32" i="151" s="1"/>
  <c r="AD32" i="151"/>
  <c r="AD9" i="151"/>
  <c r="AC9" i="151"/>
  <c r="V9" i="151" s="1"/>
  <c r="AC22" i="151"/>
  <c r="V22" i="151" s="1"/>
  <c r="F38" i="151" a="1"/>
  <c r="AC35" i="151"/>
  <c r="V35" i="151" s="1"/>
  <c r="AD35" i="151"/>
  <c r="AD27" i="151"/>
  <c r="AC27" i="151"/>
  <c r="V27" i="151" s="1"/>
  <c r="AC24" i="151"/>
  <c r="V24" i="151" s="1"/>
  <c r="AD24" i="151"/>
  <c r="Y45" i="151"/>
  <c r="Y40" i="151"/>
  <c r="Y44" i="151"/>
  <c r="Y43" i="151"/>
  <c r="Y41" i="151"/>
  <c r="Y42" i="151"/>
  <c r="AD25" i="151"/>
  <c r="AC25" i="151"/>
  <c r="V25" i="151" s="1"/>
  <c r="AD36" i="151"/>
  <c r="AC36" i="151"/>
  <c r="V36" i="151" s="1"/>
  <c r="AC28" i="151"/>
  <c r="V28" i="151" s="1"/>
  <c r="AD28" i="151"/>
  <c r="AC20" i="151"/>
  <c r="V20" i="151" s="1"/>
  <c r="AD20" i="151"/>
  <c r="AD14" i="151"/>
  <c r="W38" i="151"/>
  <c r="C14" i="37" s="1"/>
  <c r="W43" i="151"/>
  <c r="AW45" i="151"/>
  <c r="AW44" i="151"/>
  <c r="AW43" i="151"/>
  <c r="AC26" i="151"/>
  <c r="V26" i="151" s="1"/>
  <c r="AC18" i="151"/>
  <c r="V18" i="151" s="1"/>
  <c r="AC8" i="151"/>
  <c r="V8" i="151" s="1"/>
  <c r="AD8" i="151"/>
  <c r="AB45" i="151"/>
  <c r="AB40" i="151"/>
  <c r="AB44" i="151"/>
  <c r="AB43" i="151"/>
  <c r="AB41" i="151"/>
  <c r="AB42" i="151"/>
  <c r="AB38" i="151"/>
  <c r="H14" i="37" s="1"/>
  <c r="AD13" i="151"/>
  <c r="AC13" i="151"/>
  <c r="V13" i="151" s="1"/>
  <c r="AD33" i="151"/>
  <c r="AC33" i="151"/>
  <c r="V33" i="151" s="1"/>
  <c r="Z44" i="151"/>
  <c r="Z43" i="151"/>
  <c r="Z41" i="151"/>
  <c r="Z42" i="151"/>
  <c r="Z38" i="151"/>
  <c r="F14" i="37" s="1"/>
  <c r="Z40" i="151"/>
  <c r="Z45" i="151"/>
  <c r="AD23" i="151"/>
  <c r="AC23" i="151"/>
  <c r="V23" i="151" s="1"/>
  <c r="AD21" i="151"/>
  <c r="AC21" i="151"/>
  <c r="V21" i="151" s="1"/>
  <c r="AD17" i="151"/>
  <c r="AC17" i="151"/>
  <c r="V17" i="151" s="1"/>
  <c r="X38" i="151"/>
  <c r="D14" i="37" s="1"/>
  <c r="AC16" i="151"/>
  <c r="V16" i="151" s="1"/>
  <c r="AD16" i="151"/>
  <c r="AC6" i="151"/>
  <c r="V6" i="151" s="1"/>
  <c r="AD6" i="151"/>
  <c r="AD37" i="150"/>
  <c r="AC37" i="150"/>
  <c r="V37" i="150" s="1"/>
  <c r="Y44" i="150"/>
  <c r="AC7" i="150"/>
  <c r="V7" i="150" s="1"/>
  <c r="AD7" i="150"/>
  <c r="AC11" i="150"/>
  <c r="V11" i="150" s="1"/>
  <c r="AD11" i="150"/>
  <c r="AC19" i="150"/>
  <c r="V19" i="150" s="1"/>
  <c r="AD19" i="150"/>
  <c r="AD31" i="150"/>
  <c r="AC31" i="150"/>
  <c r="V31" i="150" s="1"/>
  <c r="AC32" i="150"/>
  <c r="V32" i="150" s="1"/>
  <c r="AD32" i="150"/>
  <c r="AC13" i="150"/>
  <c r="V13" i="150" s="1"/>
  <c r="Z44" i="150"/>
  <c r="Z43" i="150"/>
  <c r="Z41" i="150"/>
  <c r="Z42" i="150"/>
  <c r="Z38" i="150"/>
  <c r="F13" i="37" s="1"/>
  <c r="Z40" i="150"/>
  <c r="Z45" i="150"/>
  <c r="AB45" i="150"/>
  <c r="AB40" i="150"/>
  <c r="AB42" i="150"/>
  <c r="AB41" i="150"/>
  <c r="AB38" i="150"/>
  <c r="H13" i="37" s="1"/>
  <c r="AB44" i="150"/>
  <c r="AB43" i="150"/>
  <c r="Y42" i="150"/>
  <c r="Y40" i="150"/>
  <c r="AD16" i="150"/>
  <c r="AC16" i="150"/>
  <c r="V16" i="150" s="1"/>
  <c r="AD9" i="150"/>
  <c r="AC9" i="150"/>
  <c r="V9" i="150" s="1"/>
  <c r="AW45" i="150"/>
  <c r="AW44" i="150"/>
  <c r="AW43" i="150"/>
  <c r="X43" i="150"/>
  <c r="X38" i="150"/>
  <c r="D13" i="37" s="1"/>
  <c r="AD6" i="150"/>
  <c r="AC6" i="150"/>
  <c r="V6" i="150" s="1"/>
  <c r="AD36" i="150"/>
  <c r="AD33" i="150"/>
  <c r="AC33" i="150"/>
  <c r="V33" i="150" s="1"/>
  <c r="AD35" i="150"/>
  <c r="AC35" i="150"/>
  <c r="V35" i="150" s="1"/>
  <c r="AC21" i="150"/>
  <c r="V21" i="150" s="1"/>
  <c r="AD23" i="150"/>
  <c r="AC23" i="150"/>
  <c r="V23" i="150" s="1"/>
  <c r="AC20" i="150"/>
  <c r="V20" i="150" s="1"/>
  <c r="AD20" i="150"/>
  <c r="W38" i="150"/>
  <c r="C13" i="37" s="1"/>
  <c r="W43" i="150"/>
  <c r="Y41" i="150"/>
  <c r="AD22" i="150"/>
  <c r="AD29" i="150"/>
  <c r="AD28" i="150"/>
  <c r="AD12" i="150"/>
  <c r="AC12" i="150"/>
  <c r="V12" i="150" s="1"/>
  <c r="AC27" i="150"/>
  <c r="V27" i="150" s="1"/>
  <c r="AD27" i="150"/>
  <c r="F38" i="150" a="1"/>
  <c r="AD26" i="150"/>
  <c r="AC26" i="150"/>
  <c r="V26" i="150" s="1"/>
  <c r="AD18" i="150"/>
  <c r="AC18" i="150"/>
  <c r="V18" i="150" s="1"/>
  <c r="AD25" i="150"/>
  <c r="AC25" i="150"/>
  <c r="V25" i="150" s="1"/>
  <c r="AD14" i="150"/>
  <c r="AC14" i="150"/>
  <c r="V14" i="150" s="1"/>
  <c r="AA42" i="150"/>
  <c r="AA38" i="150"/>
  <c r="G13" i="37" s="1"/>
  <c r="AA40" i="150"/>
  <c r="AA41" i="150"/>
  <c r="AA45" i="150"/>
  <c r="AA44" i="150"/>
  <c r="AA43" i="150"/>
  <c r="AD8" i="150"/>
  <c r="AC8" i="150"/>
  <c r="V8" i="150" s="1"/>
  <c r="AD21" i="150"/>
  <c r="AC24" i="150"/>
  <c r="V24" i="150" s="1"/>
  <c r="AD24" i="150"/>
  <c r="AC30" i="150"/>
  <c r="V30" i="150" s="1"/>
  <c r="AD10" i="150"/>
  <c r="AC10" i="150"/>
  <c r="V10" i="150" s="1"/>
  <c r="AC15" i="150"/>
  <c r="V15" i="150" s="1"/>
  <c r="AD15" i="150"/>
  <c r="AC11" i="149"/>
  <c r="V11" i="149" s="1"/>
  <c r="AC22" i="149"/>
  <c r="V22" i="149" s="1"/>
  <c r="AC26" i="149"/>
  <c r="V26" i="149" s="1"/>
  <c r="AC31" i="149"/>
  <c r="V31" i="149" s="1"/>
  <c r="AC19" i="149"/>
  <c r="V19" i="149" s="1"/>
  <c r="AC9" i="149"/>
  <c r="V9" i="149" s="1"/>
  <c r="AC17" i="149"/>
  <c r="V17" i="149" s="1"/>
  <c r="AC24" i="149"/>
  <c r="V24" i="149" s="1"/>
  <c r="AC7" i="149"/>
  <c r="V7" i="149" s="1"/>
  <c r="AC15" i="149"/>
  <c r="V15" i="149" s="1"/>
  <c r="AC21" i="149"/>
  <c r="V21" i="149" s="1"/>
  <c r="AC35" i="149"/>
  <c r="V35" i="149" s="1"/>
  <c r="AI48" i="149"/>
  <c r="AD9" i="149"/>
  <c r="Y43" i="149"/>
  <c r="AD13" i="149"/>
  <c r="AD23" i="149"/>
  <c r="F38" i="149" a="1"/>
  <c r="AB45" i="149"/>
  <c r="AB40" i="149"/>
  <c r="AB44" i="149"/>
  <c r="AB43" i="149"/>
  <c r="AB41" i="149"/>
  <c r="AB42" i="149"/>
  <c r="AB38" i="149"/>
  <c r="H12" i="37" s="1"/>
  <c r="AD37" i="149"/>
  <c r="AD36" i="149"/>
  <c r="AD15" i="149"/>
  <c r="AD7" i="149"/>
  <c r="AA45" i="149"/>
  <c r="AA40" i="149"/>
  <c r="AA44" i="149"/>
  <c r="AA42" i="149"/>
  <c r="AA38" i="149"/>
  <c r="G12" i="37" s="1"/>
  <c r="AA43" i="149"/>
  <c r="AA41" i="149"/>
  <c r="AD16" i="149"/>
  <c r="Y40" i="149"/>
  <c r="Y44" i="149"/>
  <c r="AD17" i="149"/>
  <c r="AD27" i="149"/>
  <c r="AD35" i="149"/>
  <c r="AD29" i="149"/>
  <c r="AD18" i="149"/>
  <c r="AD10" i="149"/>
  <c r="X43" i="149"/>
  <c r="X38" i="149"/>
  <c r="D12" i="37" s="1"/>
  <c r="AD6" i="149"/>
  <c r="AC6" i="149"/>
  <c r="V6" i="149" s="1"/>
  <c r="AD20" i="149"/>
  <c r="W43" i="149"/>
  <c r="W38" i="149"/>
  <c r="C12" i="37" s="1"/>
  <c r="AD33" i="149"/>
  <c r="AD24" i="149"/>
  <c r="Z44" i="149"/>
  <c r="Z42" i="149"/>
  <c r="Z38" i="149"/>
  <c r="F12" i="37" s="1"/>
  <c r="Z41" i="149"/>
  <c r="Z45" i="149"/>
  <c r="Z43" i="149"/>
  <c r="Z40" i="149"/>
  <c r="AD30" i="149"/>
  <c r="Y42" i="149"/>
  <c r="Y45" i="149"/>
  <c r="AD26" i="149"/>
  <c r="AD22" i="149"/>
  <c r="AD19" i="149"/>
  <c r="AD11" i="149"/>
  <c r="AD8" i="149"/>
  <c r="Y41" i="149"/>
  <c r="AD31" i="149"/>
  <c r="AD28" i="149"/>
  <c r="AD14" i="149"/>
  <c r="AW45" i="149"/>
  <c r="AW44" i="149"/>
  <c r="AW43" i="149"/>
  <c r="AD34" i="149"/>
  <c r="AD21" i="149"/>
  <c r="AD32" i="149"/>
  <c r="AD25" i="149"/>
  <c r="AD12" i="149"/>
  <c r="AC29" i="147"/>
  <c r="V29" i="147" s="1"/>
  <c r="AD29" i="147"/>
  <c r="AC27" i="147"/>
  <c r="V27" i="147" s="1"/>
  <c r="AD27" i="147"/>
  <c r="AD24" i="147"/>
  <c r="AC24" i="147"/>
  <c r="V24" i="147" s="1"/>
  <c r="AD22" i="147"/>
  <c r="AC22" i="147"/>
  <c r="V22" i="147" s="1"/>
  <c r="AC13" i="147"/>
  <c r="V13" i="147" s="1"/>
  <c r="AD13" i="147"/>
  <c r="AC11" i="147"/>
  <c r="V11" i="147" s="1"/>
  <c r="AD11" i="147"/>
  <c r="AD30" i="147"/>
  <c r="AC30" i="147"/>
  <c r="V30" i="147" s="1"/>
  <c r="AC9" i="147"/>
  <c r="V9" i="147" s="1"/>
  <c r="AD9" i="147"/>
  <c r="Y44" i="147"/>
  <c r="AC33" i="147"/>
  <c r="V33" i="147" s="1"/>
  <c r="AC6" i="147"/>
  <c r="V6" i="147" s="1"/>
  <c r="AA42" i="147"/>
  <c r="AA46" i="147"/>
  <c r="AD28" i="147"/>
  <c r="AC28" i="147"/>
  <c r="V28" i="147" s="1"/>
  <c r="AD26" i="147"/>
  <c r="AC26" i="147"/>
  <c r="V26" i="147" s="1"/>
  <c r="AC17" i="147"/>
  <c r="V17" i="147" s="1"/>
  <c r="AD17" i="147"/>
  <c r="AC15" i="147"/>
  <c r="V15" i="147" s="1"/>
  <c r="AD15" i="147"/>
  <c r="AD12" i="147"/>
  <c r="AC12" i="147"/>
  <c r="V12" i="147" s="1"/>
  <c r="AD10" i="147"/>
  <c r="AC10" i="147"/>
  <c r="V10" i="147" s="1"/>
  <c r="F39" i="147" a="1"/>
  <c r="Y45" i="147"/>
  <c r="AA44" i="147"/>
  <c r="AA38" i="147"/>
  <c r="G10" i="37" s="1"/>
  <c r="AD32" i="147"/>
  <c r="AC32" i="147"/>
  <c r="V32" i="147" s="1"/>
  <c r="AC31" i="147"/>
  <c r="V31" i="147" s="1"/>
  <c r="AD31" i="147"/>
  <c r="AC21" i="147"/>
  <c r="V21" i="147" s="1"/>
  <c r="AD21" i="147"/>
  <c r="AC19" i="147"/>
  <c r="V19" i="147" s="1"/>
  <c r="AD19" i="147"/>
  <c r="AD16" i="147"/>
  <c r="AC16" i="147"/>
  <c r="V16" i="147" s="1"/>
  <c r="AD14" i="147"/>
  <c r="AC14" i="147"/>
  <c r="V14" i="147" s="1"/>
  <c r="AB46" i="147"/>
  <c r="AB41" i="147"/>
  <c r="AB45" i="147"/>
  <c r="AB44" i="147"/>
  <c r="AB42" i="147"/>
  <c r="AB43" i="147"/>
  <c r="AB38" i="147"/>
  <c r="H10" i="37" s="1"/>
  <c r="AW46" i="147"/>
  <c r="AW45" i="147"/>
  <c r="AW44" i="147"/>
  <c r="AE6" i="147"/>
  <c r="Z45" i="147"/>
  <c r="Z44" i="147"/>
  <c r="Z42" i="147"/>
  <c r="Z43" i="147"/>
  <c r="Z38" i="147"/>
  <c r="F10" i="37" s="1"/>
  <c r="Z41" i="147"/>
  <c r="Z46" i="147"/>
  <c r="AD8" i="147"/>
  <c r="AC8" i="147"/>
  <c r="V8" i="147" s="1"/>
  <c r="Y43" i="147"/>
  <c r="Y41" i="147"/>
  <c r="AD34" i="147"/>
  <c r="AC34" i="147"/>
  <c r="V34" i="147" s="1"/>
  <c r="X38" i="147"/>
  <c r="D10" i="37" s="1"/>
  <c r="AA45" i="147"/>
  <c r="AA43" i="147"/>
  <c r="AD37" i="147"/>
  <c r="AC37" i="147"/>
  <c r="V37" i="147" s="1"/>
  <c r="AC25" i="147"/>
  <c r="V25" i="147" s="1"/>
  <c r="AD25" i="147"/>
  <c r="AC23" i="147"/>
  <c r="V23" i="147" s="1"/>
  <c r="AD23" i="147"/>
  <c r="AD20" i="147"/>
  <c r="AC20" i="147"/>
  <c r="V20" i="147" s="1"/>
  <c r="AD18" i="147"/>
  <c r="AC18" i="147"/>
  <c r="V18" i="147" s="1"/>
  <c r="W38" i="147"/>
  <c r="C10" i="37" s="1"/>
  <c r="W44" i="147"/>
  <c r="AC35" i="147"/>
  <c r="V35" i="147" s="1"/>
  <c r="AD35" i="147"/>
  <c r="Y42" i="147"/>
  <c r="Y46" i="147"/>
  <c r="AC7" i="147"/>
  <c r="V7" i="147" s="1"/>
  <c r="X44" i="147"/>
  <c r="AC15" i="146"/>
  <c r="V15" i="146" s="1"/>
  <c r="AD15" i="146"/>
  <c r="AD24" i="146"/>
  <c r="AC24" i="146"/>
  <c r="V24" i="146" s="1"/>
  <c r="AC27" i="146"/>
  <c r="V27" i="146" s="1"/>
  <c r="AD27" i="146"/>
  <c r="AC19" i="146"/>
  <c r="V19" i="146" s="1"/>
  <c r="AD19" i="146"/>
  <c r="AC33" i="146"/>
  <c r="V33" i="146" s="1"/>
  <c r="AD26" i="146"/>
  <c r="AC26" i="146"/>
  <c r="V26" i="146" s="1"/>
  <c r="AD18" i="146"/>
  <c r="AC18" i="146"/>
  <c r="V18" i="146" s="1"/>
  <c r="F39" i="146" a="1"/>
  <c r="AC29" i="146"/>
  <c r="V29" i="146" s="1"/>
  <c r="Z45" i="146"/>
  <c r="Z44" i="146"/>
  <c r="Z42" i="146"/>
  <c r="Z43" i="146"/>
  <c r="Z38" i="146"/>
  <c r="F9" i="37" s="1"/>
  <c r="Z41" i="146"/>
  <c r="Z46" i="146"/>
  <c r="AC23" i="146"/>
  <c r="V23" i="146" s="1"/>
  <c r="AD23" i="146"/>
  <c r="AC11" i="146"/>
  <c r="V11" i="146" s="1"/>
  <c r="AD11" i="146"/>
  <c r="AA43" i="146"/>
  <c r="AA38" i="146"/>
  <c r="G9" i="37" s="1"/>
  <c r="AA46" i="146"/>
  <c r="AA41" i="146"/>
  <c r="AA45" i="146"/>
  <c r="AA44" i="146"/>
  <c r="AA42" i="146"/>
  <c r="AB43" i="146"/>
  <c r="AB41" i="146"/>
  <c r="AD28" i="146"/>
  <c r="AC28" i="146"/>
  <c r="V28" i="146" s="1"/>
  <c r="AB38" i="146"/>
  <c r="H9" i="37" s="1"/>
  <c r="AD20" i="146"/>
  <c r="AC20" i="146"/>
  <c r="V20" i="146" s="1"/>
  <c r="AD16" i="146"/>
  <c r="AC16" i="146"/>
  <c r="V16" i="146" s="1"/>
  <c r="AD35" i="146"/>
  <c r="AC35" i="146"/>
  <c r="V35" i="146" s="1"/>
  <c r="AD10" i="146"/>
  <c r="AC10" i="146"/>
  <c r="V10" i="146" s="1"/>
  <c r="AC31" i="146"/>
  <c r="V31" i="146" s="1"/>
  <c r="AD31" i="146"/>
  <c r="AD12" i="146"/>
  <c r="AC12" i="146"/>
  <c r="V12" i="146" s="1"/>
  <c r="W38" i="146"/>
  <c r="C9" i="37" s="1"/>
  <c r="W44" i="146"/>
  <c r="AB42" i="146"/>
  <c r="AB46" i="146"/>
  <c r="AD36" i="146"/>
  <c r="AD14" i="146"/>
  <c r="AC14" i="146"/>
  <c r="V14" i="146" s="1"/>
  <c r="AD37" i="146"/>
  <c r="AC37" i="146"/>
  <c r="V37" i="146" s="1"/>
  <c r="AD32" i="146"/>
  <c r="AC32" i="146"/>
  <c r="V32" i="146" s="1"/>
  <c r="AD9" i="146"/>
  <c r="AC9" i="146"/>
  <c r="V9" i="146" s="1"/>
  <c r="Y46" i="146"/>
  <c r="Y41" i="146"/>
  <c r="Y45" i="146"/>
  <c r="Y44" i="146"/>
  <c r="Y42" i="146"/>
  <c r="Y43" i="146"/>
  <c r="AD22" i="146"/>
  <c r="AC22" i="146"/>
  <c r="V22" i="146" s="1"/>
  <c r="AD34" i="146"/>
  <c r="AC34" i="146"/>
  <c r="V34" i="146" s="1"/>
  <c r="AD25" i="146"/>
  <c r="AC25" i="146"/>
  <c r="V25" i="146" s="1"/>
  <c r="AD17" i="146"/>
  <c r="AC17" i="146"/>
  <c r="V17" i="146" s="1"/>
  <c r="AW46" i="146"/>
  <c r="AW45" i="146"/>
  <c r="AW44" i="146"/>
  <c r="AE6" i="146"/>
  <c r="X44" i="146"/>
  <c r="X38" i="146"/>
  <c r="D9" i="37" s="1"/>
  <c r="AC6" i="146"/>
  <c r="V6" i="146" s="1"/>
  <c r="AD6" i="146"/>
  <c r="AD30" i="146"/>
  <c r="AC30" i="146"/>
  <c r="V30" i="146" s="1"/>
  <c r="AC8" i="146"/>
  <c r="V8" i="146" s="1"/>
  <c r="AD7" i="146"/>
  <c r="AC7" i="146"/>
  <c r="V7" i="146" s="1"/>
  <c r="AE45" i="145"/>
  <c r="AE44" i="145"/>
  <c r="AE46" i="145"/>
  <c r="AE41" i="145"/>
  <c r="AE42" i="145"/>
  <c r="AE43" i="145"/>
  <c r="AC7" i="145"/>
  <c r="V7" i="145" s="1"/>
  <c r="AD35" i="145"/>
  <c r="AI49" i="145"/>
  <c r="AD27" i="145"/>
  <c r="AC31" i="145"/>
  <c r="V31" i="145" s="1"/>
  <c r="AC23" i="145"/>
  <c r="V23" i="145" s="1"/>
  <c r="AD13" i="145"/>
  <c r="X44" i="145"/>
  <c r="AC36" i="145"/>
  <c r="V36" i="145" s="1"/>
  <c r="W44" i="145"/>
  <c r="AD7" i="145"/>
  <c r="W38" i="145"/>
  <c r="C8" i="37" s="1"/>
  <c r="AA38" i="145"/>
  <c r="G8" i="37" s="1"/>
  <c r="AC35" i="145"/>
  <c r="V35" i="145" s="1"/>
  <c r="AC15" i="145"/>
  <c r="V15" i="145" s="1"/>
  <c r="AC11" i="145"/>
  <c r="V11" i="145" s="1"/>
  <c r="AD19" i="145"/>
  <c r="AC21" i="145"/>
  <c r="V21" i="145" s="1"/>
  <c r="AD21" i="145"/>
  <c r="F39" i="145" a="1"/>
  <c r="AA45" i="145"/>
  <c r="AD34" i="145"/>
  <c r="AC34" i="145"/>
  <c r="V34" i="145" s="1"/>
  <c r="AD22" i="145"/>
  <c r="AC22" i="145"/>
  <c r="V22" i="145" s="1"/>
  <c r="AD32" i="145"/>
  <c r="AC32" i="145"/>
  <c r="V32" i="145" s="1"/>
  <c r="AD24" i="145"/>
  <c r="AC24" i="145"/>
  <c r="V24" i="145" s="1"/>
  <c r="Y46" i="145"/>
  <c r="Y41" i="145"/>
  <c r="Y45" i="145"/>
  <c r="Y44" i="145"/>
  <c r="Y42" i="145"/>
  <c r="Y43" i="145"/>
  <c r="AD28" i="145"/>
  <c r="AC28" i="145"/>
  <c r="V28" i="145" s="1"/>
  <c r="AD14" i="145"/>
  <c r="AC14" i="145"/>
  <c r="V14" i="145" s="1"/>
  <c r="AD12" i="145"/>
  <c r="AC12" i="145"/>
  <c r="V12" i="145" s="1"/>
  <c r="AC29" i="145"/>
  <c r="V29" i="145" s="1"/>
  <c r="AD29" i="145"/>
  <c r="AD20" i="145"/>
  <c r="AC20" i="145"/>
  <c r="V20" i="145" s="1"/>
  <c r="AA41" i="145"/>
  <c r="AC6" i="145"/>
  <c r="V6" i="145" s="1"/>
  <c r="AD11" i="145"/>
  <c r="AD26" i="145"/>
  <c r="AC26" i="145"/>
  <c r="V26" i="145" s="1"/>
  <c r="AC25" i="145"/>
  <c r="V25" i="145" s="1"/>
  <c r="AD25" i="145"/>
  <c r="AD16" i="145"/>
  <c r="AC16" i="145"/>
  <c r="V16" i="145" s="1"/>
  <c r="AB46" i="145"/>
  <c r="AB41" i="145"/>
  <c r="AB45" i="145"/>
  <c r="AB44" i="145"/>
  <c r="AB42" i="145"/>
  <c r="AB43" i="145"/>
  <c r="AB38" i="145"/>
  <c r="H8" i="37" s="1"/>
  <c r="AW46" i="145"/>
  <c r="AW45" i="145"/>
  <c r="AW44" i="145"/>
  <c r="AC13" i="145"/>
  <c r="V13" i="145" s="1"/>
  <c r="AA46" i="145"/>
  <c r="AD6" i="145"/>
  <c r="AD10" i="145"/>
  <c r="AC10" i="145"/>
  <c r="V10" i="145" s="1"/>
  <c r="AA43" i="145"/>
  <c r="AD30" i="145"/>
  <c r="AC30" i="145"/>
  <c r="V30" i="145" s="1"/>
  <c r="AD18" i="145"/>
  <c r="AC18" i="145"/>
  <c r="V18" i="145" s="1"/>
  <c r="AC33" i="145"/>
  <c r="V33" i="145" s="1"/>
  <c r="AD33" i="145"/>
  <c r="AC17" i="145"/>
  <c r="V17" i="145" s="1"/>
  <c r="AD17" i="145"/>
  <c r="AC8" i="145"/>
  <c r="V8" i="145" s="1"/>
  <c r="AD8" i="145"/>
  <c r="AD37" i="145"/>
  <c r="AC37" i="145"/>
  <c r="V37" i="145" s="1"/>
  <c r="Z45" i="145"/>
  <c r="Z44" i="145"/>
  <c r="Z42" i="145"/>
  <c r="Z43" i="145"/>
  <c r="Z38" i="145"/>
  <c r="F8" i="37" s="1"/>
  <c r="Z41" i="145"/>
  <c r="Z46" i="145"/>
  <c r="AA42" i="145"/>
  <c r="AC9" i="145"/>
  <c r="V9" i="145" s="1"/>
  <c r="AD9" i="145"/>
  <c r="AA44" i="145"/>
  <c r="X38" i="145"/>
  <c r="D8" i="37" s="1"/>
  <c r="E38" i="144"/>
  <c r="AF46" i="144"/>
  <c r="AF45" i="144"/>
  <c r="CB44" i="144"/>
  <c r="CA44" i="144"/>
  <c r="BZ44" i="144"/>
  <c r="BY44" i="144"/>
  <c r="BX44" i="144"/>
  <c r="BW44" i="144"/>
  <c r="BV44" i="144"/>
  <c r="BU44" i="144"/>
  <c r="BT44" i="144"/>
  <c r="BS44" i="144"/>
  <c r="BR44" i="144"/>
  <c r="BQ44" i="144"/>
  <c r="BP44" i="144"/>
  <c r="BO44" i="144"/>
  <c r="BN44" i="144"/>
  <c r="BM44" i="144"/>
  <c r="BL44" i="144"/>
  <c r="BK44" i="144"/>
  <c r="BJ44" i="144"/>
  <c r="BI44" i="144"/>
  <c r="BH44" i="144"/>
  <c r="BG44" i="144"/>
  <c r="BF44" i="144"/>
  <c r="BE44" i="144"/>
  <c r="BD44" i="144"/>
  <c r="BC44" i="144"/>
  <c r="BB44" i="144"/>
  <c r="BA44" i="144"/>
  <c r="AZ44" i="144"/>
  <c r="AY44" i="144"/>
  <c r="AX44" i="144"/>
  <c r="AF44" i="144"/>
  <c r="AF43" i="144"/>
  <c r="AF42" i="144"/>
  <c r="AF41" i="144"/>
  <c r="AV37" i="144"/>
  <c r="AU37" i="144"/>
  <c r="AT37" i="144"/>
  <c r="AS37" i="144"/>
  <c r="AR37" i="144"/>
  <c r="AQ37" i="144"/>
  <c r="AP37" i="144"/>
  <c r="AO37" i="144"/>
  <c r="AN37" i="144"/>
  <c r="AM37" i="144"/>
  <c r="AL37" i="144"/>
  <c r="AK37" i="144"/>
  <c r="AJ37" i="144"/>
  <c r="AI37" i="144"/>
  <c r="AH37" i="144"/>
  <c r="AG37" i="144"/>
  <c r="AE37" i="144"/>
  <c r="AV36" i="144"/>
  <c r="AU36" i="144"/>
  <c r="AT36" i="144"/>
  <c r="AS36" i="144"/>
  <c r="AR36" i="144"/>
  <c r="AQ36" i="144"/>
  <c r="AP36" i="144"/>
  <c r="AO36" i="144"/>
  <c r="AN36" i="144"/>
  <c r="AM36" i="144"/>
  <c r="AL36" i="144"/>
  <c r="AK36" i="144"/>
  <c r="AJ36" i="144"/>
  <c r="AI36" i="144"/>
  <c r="AH36" i="144"/>
  <c r="AG36" i="144"/>
  <c r="AE36" i="144"/>
  <c r="AV35" i="144"/>
  <c r="AU35" i="144"/>
  <c r="AT35" i="144"/>
  <c r="AS35" i="144"/>
  <c r="AR35" i="144"/>
  <c r="AQ35" i="144"/>
  <c r="AP35" i="144"/>
  <c r="AO35" i="144"/>
  <c r="AN35" i="144"/>
  <c r="AM35" i="144"/>
  <c r="AL35" i="144"/>
  <c r="AK35" i="144"/>
  <c r="AJ35" i="144"/>
  <c r="AI35" i="144"/>
  <c r="AH35" i="144"/>
  <c r="AG35" i="144"/>
  <c r="AE35" i="144"/>
  <c r="AV34" i="144"/>
  <c r="AU34" i="144"/>
  <c r="AT34" i="144"/>
  <c r="AS34" i="144"/>
  <c r="AR34" i="144"/>
  <c r="AQ34" i="144"/>
  <c r="AP34" i="144"/>
  <c r="AO34" i="144"/>
  <c r="AN34" i="144"/>
  <c r="AM34" i="144"/>
  <c r="AL34" i="144"/>
  <c r="AK34" i="144"/>
  <c r="AJ34" i="144"/>
  <c r="AI34" i="144"/>
  <c r="AH34" i="144"/>
  <c r="AG34" i="144"/>
  <c r="AE34" i="144"/>
  <c r="AV33" i="144"/>
  <c r="AU33" i="144"/>
  <c r="AT33" i="144"/>
  <c r="AS33" i="144"/>
  <c r="AR33" i="144"/>
  <c r="AQ33" i="144"/>
  <c r="AP33" i="144"/>
  <c r="AO33" i="144"/>
  <c r="AN33" i="144"/>
  <c r="AM33" i="144"/>
  <c r="AL33" i="144"/>
  <c r="AK33" i="144"/>
  <c r="AJ33" i="144"/>
  <c r="AI33" i="144"/>
  <c r="AH33" i="144"/>
  <c r="AG33" i="144"/>
  <c r="AE33" i="144"/>
  <c r="AV32" i="144"/>
  <c r="AU32" i="144"/>
  <c r="AT32" i="144"/>
  <c r="AS32" i="144"/>
  <c r="AR32" i="144"/>
  <c r="AQ32" i="144"/>
  <c r="AP32" i="144"/>
  <c r="AO32" i="144"/>
  <c r="AN32" i="144"/>
  <c r="AM32" i="144"/>
  <c r="AL32" i="144"/>
  <c r="AK32" i="144"/>
  <c r="AJ32" i="144"/>
  <c r="AI32" i="144"/>
  <c r="AH32" i="144"/>
  <c r="AG32" i="144"/>
  <c r="AE32" i="144"/>
  <c r="AV31" i="144"/>
  <c r="AU31" i="144"/>
  <c r="AT31" i="144"/>
  <c r="AS31" i="144"/>
  <c r="AR31" i="144"/>
  <c r="AQ31" i="144"/>
  <c r="AP31" i="144"/>
  <c r="AO31" i="144"/>
  <c r="AN31" i="144"/>
  <c r="AM31" i="144"/>
  <c r="AL31" i="144"/>
  <c r="AK31" i="144"/>
  <c r="AJ31" i="144"/>
  <c r="AI31" i="144"/>
  <c r="AH31" i="144"/>
  <c r="AG31" i="144"/>
  <c r="AE31" i="144"/>
  <c r="AV30" i="144"/>
  <c r="AU30" i="144"/>
  <c r="AT30" i="144"/>
  <c r="AS30" i="144"/>
  <c r="AR30" i="144"/>
  <c r="AQ30" i="144"/>
  <c r="AP30" i="144"/>
  <c r="AO30" i="144"/>
  <c r="AN30" i="144"/>
  <c r="AM30" i="144"/>
  <c r="AL30" i="144"/>
  <c r="AK30" i="144"/>
  <c r="AJ30" i="144"/>
  <c r="AI30" i="144"/>
  <c r="AH30" i="144"/>
  <c r="AG30" i="144"/>
  <c r="AE30" i="144"/>
  <c r="AV29" i="144"/>
  <c r="AU29" i="144"/>
  <c r="AT29" i="144"/>
  <c r="AS29" i="144"/>
  <c r="AR29" i="144"/>
  <c r="AQ29" i="144"/>
  <c r="AP29" i="144"/>
  <c r="AO29" i="144"/>
  <c r="AN29" i="144"/>
  <c r="AM29" i="144"/>
  <c r="AL29" i="144"/>
  <c r="AK29" i="144"/>
  <c r="AJ29" i="144"/>
  <c r="AI29" i="144"/>
  <c r="AH29" i="144"/>
  <c r="AG29" i="144"/>
  <c r="AE29" i="144"/>
  <c r="AV28" i="144"/>
  <c r="AU28" i="144"/>
  <c r="AT28" i="144"/>
  <c r="AS28" i="144"/>
  <c r="AR28" i="144"/>
  <c r="AQ28" i="144"/>
  <c r="AP28" i="144"/>
  <c r="AO28" i="144"/>
  <c r="AN28" i="144"/>
  <c r="AM28" i="144"/>
  <c r="AL28" i="144"/>
  <c r="AK28" i="144"/>
  <c r="AJ28" i="144"/>
  <c r="AI28" i="144"/>
  <c r="AH28" i="144"/>
  <c r="AG28" i="144"/>
  <c r="AE28" i="144"/>
  <c r="AV27" i="144"/>
  <c r="AU27" i="144"/>
  <c r="AT27" i="144"/>
  <c r="AS27" i="144"/>
  <c r="AR27" i="144"/>
  <c r="AQ27" i="144"/>
  <c r="AP27" i="144"/>
  <c r="AO27" i="144"/>
  <c r="AN27" i="144"/>
  <c r="AM27" i="144"/>
  <c r="AL27" i="144"/>
  <c r="AK27" i="144"/>
  <c r="AJ27" i="144"/>
  <c r="AI27" i="144"/>
  <c r="AH27" i="144"/>
  <c r="AG27" i="144"/>
  <c r="AE27" i="144"/>
  <c r="AV26" i="144"/>
  <c r="AU26" i="144"/>
  <c r="AT26" i="144"/>
  <c r="AS26" i="144"/>
  <c r="AR26" i="144"/>
  <c r="AQ26" i="144"/>
  <c r="AP26" i="144"/>
  <c r="AO26" i="144"/>
  <c r="AN26" i="144"/>
  <c r="AM26" i="144"/>
  <c r="AL26" i="144"/>
  <c r="AK26" i="144"/>
  <c r="AJ26" i="144"/>
  <c r="AI26" i="144"/>
  <c r="AH26" i="144"/>
  <c r="AG26" i="144"/>
  <c r="AE26" i="144"/>
  <c r="AV25" i="144"/>
  <c r="AU25" i="144"/>
  <c r="AT25" i="144"/>
  <c r="AS25" i="144"/>
  <c r="AR25" i="144"/>
  <c r="AQ25" i="144"/>
  <c r="AP25" i="144"/>
  <c r="AO25" i="144"/>
  <c r="AN25" i="144"/>
  <c r="AM25" i="144"/>
  <c r="AL25" i="144"/>
  <c r="AK25" i="144"/>
  <c r="AJ25" i="144"/>
  <c r="AI25" i="144"/>
  <c r="AH25" i="144"/>
  <c r="AG25" i="144"/>
  <c r="AE25" i="144"/>
  <c r="AV24" i="144"/>
  <c r="AU24" i="144"/>
  <c r="AT24" i="144"/>
  <c r="AS24" i="144"/>
  <c r="AR24" i="144"/>
  <c r="AQ24" i="144"/>
  <c r="AP24" i="144"/>
  <c r="AO24" i="144"/>
  <c r="AN24" i="144"/>
  <c r="AM24" i="144"/>
  <c r="AL24" i="144"/>
  <c r="AK24" i="144"/>
  <c r="AJ24" i="144"/>
  <c r="AI24" i="144"/>
  <c r="AH24" i="144"/>
  <c r="AG24" i="144"/>
  <c r="AE24" i="144"/>
  <c r="AV23" i="144"/>
  <c r="AU23" i="144"/>
  <c r="AT23" i="144"/>
  <c r="AS23" i="144"/>
  <c r="AR23" i="144"/>
  <c r="AQ23" i="144"/>
  <c r="AP23" i="144"/>
  <c r="AO23" i="144"/>
  <c r="AN23" i="144"/>
  <c r="AM23" i="144"/>
  <c r="AL23" i="144"/>
  <c r="AK23" i="144"/>
  <c r="AJ23" i="144"/>
  <c r="AI23" i="144"/>
  <c r="AH23" i="144"/>
  <c r="AG23" i="144"/>
  <c r="AE23" i="144"/>
  <c r="AV22" i="144"/>
  <c r="AU22" i="144"/>
  <c r="AT22" i="144"/>
  <c r="AS22" i="144"/>
  <c r="AR22" i="144"/>
  <c r="AQ22" i="144"/>
  <c r="AP22" i="144"/>
  <c r="AO22" i="144"/>
  <c r="AN22" i="144"/>
  <c r="AM22" i="144"/>
  <c r="AL22" i="144"/>
  <c r="AK22" i="144"/>
  <c r="AJ22" i="144"/>
  <c r="AI22" i="144"/>
  <c r="AH22" i="144"/>
  <c r="AG22" i="144"/>
  <c r="AE22" i="144"/>
  <c r="AV21" i="144"/>
  <c r="AU21" i="144"/>
  <c r="AT21" i="144"/>
  <c r="AS21" i="144"/>
  <c r="AR21" i="144"/>
  <c r="AQ21" i="144"/>
  <c r="AP21" i="144"/>
  <c r="AO21" i="144"/>
  <c r="AN21" i="144"/>
  <c r="AM21" i="144"/>
  <c r="AL21" i="144"/>
  <c r="AK21" i="144"/>
  <c r="AJ21" i="144"/>
  <c r="AI21" i="144"/>
  <c r="AH21" i="144"/>
  <c r="AG21" i="144"/>
  <c r="AE21" i="144"/>
  <c r="AV20" i="144"/>
  <c r="AU20" i="144"/>
  <c r="AT20" i="144"/>
  <c r="AS20" i="144"/>
  <c r="AR20" i="144"/>
  <c r="AQ20" i="144"/>
  <c r="AP20" i="144"/>
  <c r="AO20" i="144"/>
  <c r="AN20" i="144"/>
  <c r="AM20" i="144"/>
  <c r="AL20" i="144"/>
  <c r="AK20" i="144"/>
  <c r="AJ20" i="144"/>
  <c r="AI20" i="144"/>
  <c r="AH20" i="144"/>
  <c r="AG20" i="144"/>
  <c r="AE20" i="144"/>
  <c r="AV19" i="144"/>
  <c r="AU19" i="144"/>
  <c r="AT19" i="144"/>
  <c r="AS19" i="144"/>
  <c r="AR19" i="144"/>
  <c r="AQ19" i="144"/>
  <c r="AP19" i="144"/>
  <c r="AO19" i="144"/>
  <c r="AN19" i="144"/>
  <c r="AM19" i="144"/>
  <c r="AL19" i="144"/>
  <c r="AK19" i="144"/>
  <c r="AJ19" i="144"/>
  <c r="AI19" i="144"/>
  <c r="AH19" i="144"/>
  <c r="AG19" i="144"/>
  <c r="AE19" i="144"/>
  <c r="AV18" i="144"/>
  <c r="AU18" i="144"/>
  <c r="AT18" i="144"/>
  <c r="AS18" i="144"/>
  <c r="AR18" i="144"/>
  <c r="AQ18" i="144"/>
  <c r="AP18" i="144"/>
  <c r="AO18" i="144"/>
  <c r="AN18" i="144"/>
  <c r="AM18" i="144"/>
  <c r="AL18" i="144"/>
  <c r="AK18" i="144"/>
  <c r="AJ18" i="144"/>
  <c r="AI18" i="144"/>
  <c r="AH18" i="144"/>
  <c r="AG18" i="144"/>
  <c r="AE18" i="144"/>
  <c r="AV17" i="144"/>
  <c r="AU17" i="144"/>
  <c r="AT17" i="144"/>
  <c r="AS17" i="144"/>
  <c r="AR17" i="144"/>
  <c r="AQ17" i="144"/>
  <c r="AP17" i="144"/>
  <c r="AO17" i="144"/>
  <c r="AN17" i="144"/>
  <c r="AM17" i="144"/>
  <c r="AL17" i="144"/>
  <c r="AK17" i="144"/>
  <c r="AJ17" i="144"/>
  <c r="AI17" i="144"/>
  <c r="AH17" i="144"/>
  <c r="AG17" i="144"/>
  <c r="W17" i="144" s="1"/>
  <c r="AE17" i="144"/>
  <c r="AV16" i="144"/>
  <c r="AU16" i="144"/>
  <c r="AT16" i="144"/>
  <c r="AS16" i="144"/>
  <c r="AR16" i="144"/>
  <c r="AQ16" i="144"/>
  <c r="AP16" i="144"/>
  <c r="AO16" i="144"/>
  <c r="AN16" i="144"/>
  <c r="AM16" i="144"/>
  <c r="AL16" i="144"/>
  <c r="AK16" i="144"/>
  <c r="AJ16" i="144"/>
  <c r="AI16" i="144"/>
  <c r="AH16" i="144"/>
  <c r="AG16" i="144"/>
  <c r="AE16" i="144"/>
  <c r="AV15" i="144"/>
  <c r="AU15" i="144"/>
  <c r="AT15" i="144"/>
  <c r="AS15" i="144"/>
  <c r="AR15" i="144"/>
  <c r="AQ15" i="144"/>
  <c r="AP15" i="144"/>
  <c r="AO15" i="144"/>
  <c r="AN15" i="144"/>
  <c r="AM15" i="144"/>
  <c r="AL15" i="144"/>
  <c r="AK15" i="144"/>
  <c r="AJ15" i="144"/>
  <c r="AI15" i="144"/>
  <c r="AH15" i="144"/>
  <c r="AG15" i="144"/>
  <c r="AE15" i="144"/>
  <c r="AV14" i="144"/>
  <c r="AU14" i="144"/>
  <c r="AT14" i="144"/>
  <c r="AS14" i="144"/>
  <c r="AR14" i="144"/>
  <c r="AQ14" i="144"/>
  <c r="AP14" i="144"/>
  <c r="AO14" i="144"/>
  <c r="AN14" i="144"/>
  <c r="AM14" i="144"/>
  <c r="AL14" i="144"/>
  <c r="AK14" i="144"/>
  <c r="AJ14" i="144"/>
  <c r="AI14" i="144"/>
  <c r="AH14" i="144"/>
  <c r="AG14" i="144"/>
  <c r="AE14" i="144"/>
  <c r="AV13" i="144"/>
  <c r="AU13" i="144"/>
  <c r="AT13" i="144"/>
  <c r="AS13" i="144"/>
  <c r="AR13" i="144"/>
  <c r="AQ13" i="144"/>
  <c r="AP13" i="144"/>
  <c r="AO13" i="144"/>
  <c r="AN13" i="144"/>
  <c r="AM13" i="144"/>
  <c r="AL13" i="144"/>
  <c r="AK13" i="144"/>
  <c r="AJ13" i="144"/>
  <c r="AI13" i="144"/>
  <c r="AH13" i="144"/>
  <c r="AG13" i="144"/>
  <c r="AE13" i="144"/>
  <c r="AV12" i="144"/>
  <c r="AU12" i="144"/>
  <c r="AT12" i="144"/>
  <c r="AS12" i="144"/>
  <c r="AR12" i="144"/>
  <c r="AQ12" i="144"/>
  <c r="AP12" i="144"/>
  <c r="AO12" i="144"/>
  <c r="AN12" i="144"/>
  <c r="AM12" i="144"/>
  <c r="AL12" i="144"/>
  <c r="AK12" i="144"/>
  <c r="AJ12" i="144"/>
  <c r="AI12" i="144"/>
  <c r="AH12" i="144"/>
  <c r="AG12" i="144"/>
  <c r="AE12" i="144"/>
  <c r="AV11" i="144"/>
  <c r="AU11" i="144"/>
  <c r="AT11" i="144"/>
  <c r="AS11" i="144"/>
  <c r="AR11" i="144"/>
  <c r="AQ11" i="144"/>
  <c r="AP11" i="144"/>
  <c r="AO11" i="144"/>
  <c r="AN11" i="144"/>
  <c r="AM11" i="144"/>
  <c r="AL11" i="144"/>
  <c r="AK11" i="144"/>
  <c r="AJ11" i="144"/>
  <c r="AI11" i="144"/>
  <c r="AH11" i="144"/>
  <c r="AG11" i="144"/>
  <c r="AE11" i="144"/>
  <c r="AV10" i="144"/>
  <c r="AU10" i="144"/>
  <c r="AT10" i="144"/>
  <c r="AS10" i="144"/>
  <c r="AR10" i="144"/>
  <c r="AQ10" i="144"/>
  <c r="AP10" i="144"/>
  <c r="AO10" i="144"/>
  <c r="AN10" i="144"/>
  <c r="AM10" i="144"/>
  <c r="AL10" i="144"/>
  <c r="AK10" i="144"/>
  <c r="AJ10" i="144"/>
  <c r="AI10" i="144"/>
  <c r="AH10" i="144"/>
  <c r="AG10" i="144"/>
  <c r="AE10" i="144"/>
  <c r="AV9" i="144"/>
  <c r="AU9" i="144"/>
  <c r="AT9" i="144"/>
  <c r="AS9" i="144"/>
  <c r="AR9" i="144"/>
  <c r="AQ9" i="144"/>
  <c r="AP9" i="144"/>
  <c r="AO9" i="144"/>
  <c r="AN9" i="144"/>
  <c r="AM9" i="144"/>
  <c r="AL9" i="144"/>
  <c r="AK9" i="144"/>
  <c r="AJ9" i="144"/>
  <c r="AI9" i="144"/>
  <c r="AH9" i="144"/>
  <c r="AG9" i="144"/>
  <c r="AE9" i="144"/>
  <c r="AV8" i="144"/>
  <c r="AU8" i="144"/>
  <c r="AT8" i="144"/>
  <c r="AS8" i="144"/>
  <c r="AR8" i="144"/>
  <c r="AQ8" i="144"/>
  <c r="AP8" i="144"/>
  <c r="AO8" i="144"/>
  <c r="AN8" i="144"/>
  <c r="AM8" i="144"/>
  <c r="AL8" i="144"/>
  <c r="AK8" i="144"/>
  <c r="AJ8" i="144"/>
  <c r="AI8" i="144"/>
  <c r="AH8" i="144"/>
  <c r="AG8" i="144"/>
  <c r="AE8" i="144"/>
  <c r="AV7" i="144"/>
  <c r="AU7" i="144"/>
  <c r="AT7" i="144"/>
  <c r="AS7" i="144"/>
  <c r="AR7" i="144"/>
  <c r="AQ7" i="144"/>
  <c r="AP7" i="144"/>
  <c r="AO7" i="144"/>
  <c r="AN7" i="144"/>
  <c r="AM7" i="144"/>
  <c r="AL7" i="144"/>
  <c r="AK7" i="144"/>
  <c r="AJ7" i="144"/>
  <c r="AI7" i="144"/>
  <c r="AH7" i="144"/>
  <c r="AG7" i="144"/>
  <c r="AE7" i="144"/>
  <c r="AV6" i="144"/>
  <c r="AU6" i="144"/>
  <c r="AT6" i="144"/>
  <c r="AS6" i="144"/>
  <c r="AR6" i="144"/>
  <c r="AQ6" i="144"/>
  <c r="AP6" i="144"/>
  <c r="AO6" i="144"/>
  <c r="AN6" i="144"/>
  <c r="AM6" i="144"/>
  <c r="AL6" i="144"/>
  <c r="AK6" i="144"/>
  <c r="AJ6" i="144"/>
  <c r="AI6" i="144"/>
  <c r="AH6" i="144"/>
  <c r="AG6" i="144"/>
  <c r="D1" i="144"/>
  <c r="X32" i="144" l="1"/>
  <c r="W26" i="144"/>
  <c r="Y35" i="144"/>
  <c r="Z34" i="144"/>
  <c r="W30" i="144"/>
  <c r="W29" i="144"/>
  <c r="Z36" i="144"/>
  <c r="Y31" i="144"/>
  <c r="Z28" i="144"/>
  <c r="Z23" i="144"/>
  <c r="W18" i="144"/>
  <c r="AD43" i="148"/>
  <c r="AD43" i="149"/>
  <c r="Z33" i="144"/>
  <c r="Y37" i="144"/>
  <c r="Y27" i="144"/>
  <c r="Y25" i="144"/>
  <c r="Z24" i="144"/>
  <c r="Z22" i="144"/>
  <c r="Z21" i="144"/>
  <c r="Z20" i="144"/>
  <c r="Z19" i="144"/>
  <c r="Z16" i="144"/>
  <c r="Z15" i="144"/>
  <c r="Z14" i="144"/>
  <c r="Z13" i="144"/>
  <c r="Z12" i="144"/>
  <c r="M19" i="37"/>
  <c r="O19" i="37"/>
  <c r="K19" i="37"/>
  <c r="Q19" i="37"/>
  <c r="Q18" i="37"/>
  <c r="M18" i="37"/>
  <c r="O18" i="37"/>
  <c r="K18" i="37"/>
  <c r="M17" i="37"/>
  <c r="O17" i="37"/>
  <c r="K17" i="37"/>
  <c r="Q17" i="37"/>
  <c r="Q16" i="37"/>
  <c r="M16" i="37"/>
  <c r="K16" i="37"/>
  <c r="O16" i="37"/>
  <c r="R20" i="37"/>
  <c r="S20" i="37"/>
  <c r="I18" i="37"/>
  <c r="X28" i="144"/>
  <c r="Y34" i="144"/>
  <c r="Z30" i="144"/>
  <c r="AB16" i="144"/>
  <c r="AD46" i="147"/>
  <c r="AD45" i="148"/>
  <c r="AD44" i="148"/>
  <c r="V43" i="148"/>
  <c r="V39" i="148"/>
  <c r="J11" i="37" s="1"/>
  <c r="V45" i="148"/>
  <c r="V40" i="148"/>
  <c r="L11" i="37" s="1"/>
  <c r="V44" i="148"/>
  <c r="V41" i="148"/>
  <c r="N11" i="37" s="1"/>
  <c r="V42" i="148"/>
  <c r="P11" i="37" s="1"/>
  <c r="Y38" i="148"/>
  <c r="AC38" i="148" s="1"/>
  <c r="S45" i="148"/>
  <c r="O45" i="148"/>
  <c r="K45" i="148"/>
  <c r="G45" i="148"/>
  <c r="S44" i="148"/>
  <c r="O44" i="148"/>
  <c r="K44" i="148"/>
  <c r="G44" i="148"/>
  <c r="S43" i="148"/>
  <c r="O43" i="148"/>
  <c r="K43" i="148"/>
  <c r="G43" i="148"/>
  <c r="S42" i="148"/>
  <c r="O42" i="148"/>
  <c r="K42" i="148"/>
  <c r="G42" i="148"/>
  <c r="S41" i="148"/>
  <c r="O41" i="148"/>
  <c r="K41" i="148"/>
  <c r="G41" i="148"/>
  <c r="S40" i="148"/>
  <c r="O40" i="148"/>
  <c r="K40" i="148"/>
  <c r="G40" i="148"/>
  <c r="S39" i="148"/>
  <c r="O39" i="148"/>
  <c r="K39" i="148"/>
  <c r="G39" i="148"/>
  <c r="S38" i="148"/>
  <c r="O38" i="148"/>
  <c r="K38" i="148"/>
  <c r="G38" i="148"/>
  <c r="R45" i="148"/>
  <c r="N45" i="148"/>
  <c r="J45" i="148"/>
  <c r="F45" i="148"/>
  <c r="R44" i="148"/>
  <c r="N44" i="148"/>
  <c r="J44" i="148"/>
  <c r="F44" i="148"/>
  <c r="R43" i="148"/>
  <c r="N43" i="148"/>
  <c r="J43" i="148"/>
  <c r="F43" i="148"/>
  <c r="R42" i="148"/>
  <c r="N42" i="148"/>
  <c r="J42" i="148"/>
  <c r="F42" i="148"/>
  <c r="R41" i="148"/>
  <c r="N41" i="148"/>
  <c r="J41" i="148"/>
  <c r="F41" i="148"/>
  <c r="R40" i="148"/>
  <c r="N40" i="148"/>
  <c r="J40" i="148"/>
  <c r="F40" i="148"/>
  <c r="R39" i="148"/>
  <c r="N39" i="148"/>
  <c r="J39" i="148"/>
  <c r="F39" i="148"/>
  <c r="R38" i="148"/>
  <c r="N38" i="148"/>
  <c r="J38" i="148"/>
  <c r="F38" i="148"/>
  <c r="U45" i="148"/>
  <c r="Q45" i="148"/>
  <c r="M45" i="148"/>
  <c r="I45" i="148"/>
  <c r="U44" i="148"/>
  <c r="Q44" i="148"/>
  <c r="M44" i="148"/>
  <c r="I44" i="148"/>
  <c r="U43" i="148"/>
  <c r="Q43" i="148"/>
  <c r="M43" i="148"/>
  <c r="I43" i="148"/>
  <c r="U42" i="148"/>
  <c r="Q42" i="148"/>
  <c r="M42" i="148"/>
  <c r="I42" i="148"/>
  <c r="U41" i="148"/>
  <c r="Q41" i="148"/>
  <c r="M41" i="148"/>
  <c r="I41" i="148"/>
  <c r="U40" i="148"/>
  <c r="Q40" i="148"/>
  <c r="M40" i="148"/>
  <c r="I40" i="148"/>
  <c r="U39" i="148"/>
  <c r="Q39" i="148"/>
  <c r="M39" i="148"/>
  <c r="I39" i="148"/>
  <c r="U38" i="148"/>
  <c r="Q38" i="148"/>
  <c r="M38" i="148"/>
  <c r="I38" i="148"/>
  <c r="L45" i="148"/>
  <c r="L44" i="148"/>
  <c r="L43" i="148"/>
  <c r="L42" i="148"/>
  <c r="L41" i="148"/>
  <c r="L40" i="148"/>
  <c r="L39" i="148"/>
  <c r="L38" i="148"/>
  <c r="H45" i="148"/>
  <c r="H44" i="148"/>
  <c r="H43" i="148"/>
  <c r="H42" i="148"/>
  <c r="H41" i="148"/>
  <c r="H40" i="148"/>
  <c r="H39" i="148"/>
  <c r="H38" i="148"/>
  <c r="P45" i="148"/>
  <c r="P43" i="148"/>
  <c r="P41" i="148"/>
  <c r="P39" i="148"/>
  <c r="T44" i="148"/>
  <c r="T42" i="148"/>
  <c r="T40" i="148"/>
  <c r="T38" i="148"/>
  <c r="P44" i="148"/>
  <c r="P42" i="148"/>
  <c r="P40" i="148"/>
  <c r="P38" i="148"/>
  <c r="T45" i="148"/>
  <c r="T43" i="148"/>
  <c r="T41" i="148"/>
  <c r="T39" i="148"/>
  <c r="S45" i="151"/>
  <c r="O45" i="151"/>
  <c r="K45" i="151"/>
  <c r="G45" i="151"/>
  <c r="S44" i="151"/>
  <c r="O44" i="151"/>
  <c r="K44" i="151"/>
  <c r="G44" i="151"/>
  <c r="S43" i="151"/>
  <c r="O43" i="151"/>
  <c r="K43" i="151"/>
  <c r="G43" i="151"/>
  <c r="S42" i="151"/>
  <c r="O42" i="151"/>
  <c r="K42" i="151"/>
  <c r="G42" i="151"/>
  <c r="S41" i="151"/>
  <c r="O41" i="151"/>
  <c r="K41" i="151"/>
  <c r="G41" i="151"/>
  <c r="S40" i="151"/>
  <c r="O40" i="151"/>
  <c r="K40" i="151"/>
  <c r="G40" i="151"/>
  <c r="S39" i="151"/>
  <c r="O39" i="151"/>
  <c r="K39" i="151"/>
  <c r="G39" i="151"/>
  <c r="S38" i="151"/>
  <c r="O38" i="151"/>
  <c r="K38" i="151"/>
  <c r="G38" i="151"/>
  <c r="R45" i="151"/>
  <c r="N45" i="151"/>
  <c r="J45" i="151"/>
  <c r="F45" i="151"/>
  <c r="R44" i="151"/>
  <c r="N44" i="151"/>
  <c r="J44" i="151"/>
  <c r="F44" i="151"/>
  <c r="R43" i="151"/>
  <c r="N43" i="151"/>
  <c r="J43" i="151"/>
  <c r="F43" i="151"/>
  <c r="R42" i="151"/>
  <c r="N42" i="151"/>
  <c r="J42" i="151"/>
  <c r="F42" i="151"/>
  <c r="R41" i="151"/>
  <c r="N41" i="151"/>
  <c r="J41" i="151"/>
  <c r="F41" i="151"/>
  <c r="R40" i="151"/>
  <c r="N40" i="151"/>
  <c r="J40" i="151"/>
  <c r="F40" i="151"/>
  <c r="R39" i="151"/>
  <c r="N39" i="151"/>
  <c r="J39" i="151"/>
  <c r="F39" i="151"/>
  <c r="R38" i="151"/>
  <c r="N38" i="151"/>
  <c r="J38" i="151"/>
  <c r="F38" i="151"/>
  <c r="U45" i="151"/>
  <c r="Q45" i="151"/>
  <c r="M45" i="151"/>
  <c r="I45" i="151"/>
  <c r="U44" i="151"/>
  <c r="Q44" i="151"/>
  <c r="M44" i="151"/>
  <c r="I44" i="151"/>
  <c r="U43" i="151"/>
  <c r="Q43" i="151"/>
  <c r="M43" i="151"/>
  <c r="I43" i="151"/>
  <c r="U42" i="151"/>
  <c r="Q42" i="151"/>
  <c r="M42" i="151"/>
  <c r="I42" i="151"/>
  <c r="U41" i="151"/>
  <c r="Q41" i="151"/>
  <c r="M41" i="151"/>
  <c r="I41" i="151"/>
  <c r="U40" i="151"/>
  <c r="Q40" i="151"/>
  <c r="M40" i="151"/>
  <c r="I40" i="151"/>
  <c r="U39" i="151"/>
  <c r="Q39" i="151"/>
  <c r="M39" i="151"/>
  <c r="I39" i="151"/>
  <c r="U38" i="151"/>
  <c r="Q38" i="151"/>
  <c r="M38" i="151"/>
  <c r="I38" i="151"/>
  <c r="L45" i="151"/>
  <c r="L44" i="151"/>
  <c r="L43" i="151"/>
  <c r="L42" i="151"/>
  <c r="L41" i="151"/>
  <c r="L40" i="151"/>
  <c r="L39" i="151"/>
  <c r="L38" i="151"/>
  <c r="H45" i="151"/>
  <c r="H44" i="151"/>
  <c r="H43" i="151"/>
  <c r="H42" i="151"/>
  <c r="H41" i="151"/>
  <c r="H40" i="151"/>
  <c r="H39" i="151"/>
  <c r="H38" i="151"/>
  <c r="T45" i="151"/>
  <c r="T44" i="151"/>
  <c r="T43" i="151"/>
  <c r="T42" i="151"/>
  <c r="T41" i="151"/>
  <c r="T40" i="151"/>
  <c r="T39" i="151"/>
  <c r="T38" i="151"/>
  <c r="P45" i="151"/>
  <c r="P41" i="151"/>
  <c r="P42" i="151"/>
  <c r="P38" i="151"/>
  <c r="P44" i="151"/>
  <c r="P40" i="151"/>
  <c r="P43" i="151"/>
  <c r="P39" i="151"/>
  <c r="AD45" i="151"/>
  <c r="AD44" i="151"/>
  <c r="AD43" i="151"/>
  <c r="Y38" i="151"/>
  <c r="AD38" i="151" s="1"/>
  <c r="S14" i="37" s="1"/>
  <c r="V43" i="151"/>
  <c r="V39" i="151"/>
  <c r="J14" i="37" s="1"/>
  <c r="V45" i="151"/>
  <c r="V40" i="151"/>
  <c r="L14" i="37" s="1"/>
  <c r="V44" i="151"/>
  <c r="V41" i="151"/>
  <c r="N14" i="37" s="1"/>
  <c r="V42" i="151"/>
  <c r="P14" i="37" s="1"/>
  <c r="AD45" i="150"/>
  <c r="AD44" i="150"/>
  <c r="AD43" i="150"/>
  <c r="Y38" i="150"/>
  <c r="S45" i="150"/>
  <c r="O45" i="150"/>
  <c r="K45" i="150"/>
  <c r="G45" i="150"/>
  <c r="S44" i="150"/>
  <c r="O44" i="150"/>
  <c r="K44" i="150"/>
  <c r="G44" i="150"/>
  <c r="S43" i="150"/>
  <c r="O43" i="150"/>
  <c r="K43" i="150"/>
  <c r="G43" i="150"/>
  <c r="S42" i="150"/>
  <c r="O42" i="150"/>
  <c r="K42" i="150"/>
  <c r="G42" i="150"/>
  <c r="S41" i="150"/>
  <c r="O41" i="150"/>
  <c r="K41" i="150"/>
  <c r="G41" i="150"/>
  <c r="S40" i="150"/>
  <c r="O40" i="150"/>
  <c r="K40" i="150"/>
  <c r="G40" i="150"/>
  <c r="S39" i="150"/>
  <c r="O39" i="150"/>
  <c r="K39" i="150"/>
  <c r="G39" i="150"/>
  <c r="S38" i="150"/>
  <c r="O38" i="150"/>
  <c r="K38" i="150"/>
  <c r="G38" i="150"/>
  <c r="R45" i="150"/>
  <c r="N45" i="150"/>
  <c r="J45" i="150"/>
  <c r="F45" i="150"/>
  <c r="R44" i="150"/>
  <c r="N44" i="150"/>
  <c r="J44" i="150"/>
  <c r="F44" i="150"/>
  <c r="R43" i="150"/>
  <c r="N43" i="150"/>
  <c r="J43" i="150"/>
  <c r="F43" i="150"/>
  <c r="R42" i="150"/>
  <c r="N42" i="150"/>
  <c r="J42" i="150"/>
  <c r="F42" i="150"/>
  <c r="R41" i="150"/>
  <c r="N41" i="150"/>
  <c r="J41" i="150"/>
  <c r="F41" i="150"/>
  <c r="R40" i="150"/>
  <c r="N40" i="150"/>
  <c r="J40" i="150"/>
  <c r="F40" i="150"/>
  <c r="R39" i="150"/>
  <c r="N39" i="150"/>
  <c r="J39" i="150"/>
  <c r="F39" i="150"/>
  <c r="R38" i="150"/>
  <c r="N38" i="150"/>
  <c r="J38" i="150"/>
  <c r="F38" i="150"/>
  <c r="P45" i="150"/>
  <c r="H45" i="150"/>
  <c r="P44" i="150"/>
  <c r="H44" i="150"/>
  <c r="P43" i="150"/>
  <c r="H43" i="150"/>
  <c r="P42" i="150"/>
  <c r="H42" i="150"/>
  <c r="P41" i="150"/>
  <c r="H41" i="150"/>
  <c r="P40" i="150"/>
  <c r="H40" i="150"/>
  <c r="P39" i="150"/>
  <c r="H39" i="150"/>
  <c r="P38" i="150"/>
  <c r="H38" i="150"/>
  <c r="U45" i="150"/>
  <c r="M45" i="150"/>
  <c r="U44" i="150"/>
  <c r="M44" i="150"/>
  <c r="U43" i="150"/>
  <c r="M43" i="150"/>
  <c r="U42" i="150"/>
  <c r="M42" i="150"/>
  <c r="U41" i="150"/>
  <c r="M41" i="150"/>
  <c r="U40" i="150"/>
  <c r="M40" i="150"/>
  <c r="U39" i="150"/>
  <c r="M39" i="150"/>
  <c r="U38" i="150"/>
  <c r="M38" i="150"/>
  <c r="Q45" i="150"/>
  <c r="Q44" i="150"/>
  <c r="Q43" i="150"/>
  <c r="Q42" i="150"/>
  <c r="Q41" i="150"/>
  <c r="Q40" i="150"/>
  <c r="Q39" i="150"/>
  <c r="Q38" i="150"/>
  <c r="L45" i="150"/>
  <c r="L44" i="150"/>
  <c r="L43" i="150"/>
  <c r="L42" i="150"/>
  <c r="L41" i="150"/>
  <c r="L40" i="150"/>
  <c r="L39" i="150"/>
  <c r="L38" i="150"/>
  <c r="I45" i="150"/>
  <c r="I44" i="150"/>
  <c r="I43" i="150"/>
  <c r="I42" i="150"/>
  <c r="I41" i="150"/>
  <c r="I40" i="150"/>
  <c r="I39" i="150"/>
  <c r="I38" i="150"/>
  <c r="T45" i="150"/>
  <c r="T41" i="150"/>
  <c r="T44" i="150"/>
  <c r="T40" i="150"/>
  <c r="T38" i="150"/>
  <c r="T43" i="150"/>
  <c r="T39" i="150"/>
  <c r="T42" i="150"/>
  <c r="V43" i="150"/>
  <c r="V39" i="150"/>
  <c r="J13" i="37" s="1"/>
  <c r="V45" i="150"/>
  <c r="V40" i="150"/>
  <c r="L13" i="37" s="1"/>
  <c r="V44" i="150"/>
  <c r="V41" i="150"/>
  <c r="N13" i="37" s="1"/>
  <c r="V42" i="150"/>
  <c r="P13" i="37" s="1"/>
  <c r="AD45" i="149"/>
  <c r="AD44" i="149"/>
  <c r="Y38" i="149"/>
  <c r="R45" i="149"/>
  <c r="N45" i="149"/>
  <c r="J45" i="149"/>
  <c r="F45" i="149"/>
  <c r="R44" i="149"/>
  <c r="N44" i="149"/>
  <c r="J44" i="149"/>
  <c r="F44" i="149"/>
  <c r="R43" i="149"/>
  <c r="N43" i="149"/>
  <c r="J43" i="149"/>
  <c r="F43" i="149"/>
  <c r="R42" i="149"/>
  <c r="N42" i="149"/>
  <c r="J42" i="149"/>
  <c r="F42" i="149"/>
  <c r="R41" i="149"/>
  <c r="N41" i="149"/>
  <c r="J41" i="149"/>
  <c r="F41" i="149"/>
  <c r="R40" i="149"/>
  <c r="N40" i="149"/>
  <c r="J40" i="149"/>
  <c r="F40" i="149"/>
  <c r="R39" i="149"/>
  <c r="N39" i="149"/>
  <c r="J39" i="149"/>
  <c r="F39" i="149"/>
  <c r="R38" i="149"/>
  <c r="N38" i="149"/>
  <c r="J38" i="149"/>
  <c r="F38" i="149"/>
  <c r="U45" i="149"/>
  <c r="Q45" i="149"/>
  <c r="M45" i="149"/>
  <c r="I45" i="149"/>
  <c r="U44" i="149"/>
  <c r="Q44" i="149"/>
  <c r="M44" i="149"/>
  <c r="I44" i="149"/>
  <c r="U43" i="149"/>
  <c r="Q43" i="149"/>
  <c r="M43" i="149"/>
  <c r="I43" i="149"/>
  <c r="U42" i="149"/>
  <c r="Q42" i="149"/>
  <c r="M42" i="149"/>
  <c r="I42" i="149"/>
  <c r="U41" i="149"/>
  <c r="Q41" i="149"/>
  <c r="M41" i="149"/>
  <c r="I41" i="149"/>
  <c r="U40" i="149"/>
  <c r="Q40" i="149"/>
  <c r="M40" i="149"/>
  <c r="I40" i="149"/>
  <c r="U39" i="149"/>
  <c r="Q39" i="149"/>
  <c r="M39" i="149"/>
  <c r="I39" i="149"/>
  <c r="U38" i="149"/>
  <c r="Q38" i="149"/>
  <c r="M38" i="149"/>
  <c r="I38" i="149"/>
  <c r="T45" i="149"/>
  <c r="L45" i="149"/>
  <c r="T44" i="149"/>
  <c r="L44" i="149"/>
  <c r="T43" i="149"/>
  <c r="L43" i="149"/>
  <c r="T42" i="149"/>
  <c r="L42" i="149"/>
  <c r="T41" i="149"/>
  <c r="L41" i="149"/>
  <c r="T40" i="149"/>
  <c r="L40" i="149"/>
  <c r="T39" i="149"/>
  <c r="L39" i="149"/>
  <c r="T38" i="149"/>
  <c r="L38" i="149"/>
  <c r="S45" i="149"/>
  <c r="K45" i="149"/>
  <c r="S44" i="149"/>
  <c r="K44" i="149"/>
  <c r="S43" i="149"/>
  <c r="K43" i="149"/>
  <c r="S42" i="149"/>
  <c r="K42" i="149"/>
  <c r="S41" i="149"/>
  <c r="K41" i="149"/>
  <c r="S40" i="149"/>
  <c r="K40" i="149"/>
  <c r="S39" i="149"/>
  <c r="K39" i="149"/>
  <c r="S38" i="149"/>
  <c r="K38" i="149"/>
  <c r="P45" i="149"/>
  <c r="H45" i="149"/>
  <c r="P44" i="149"/>
  <c r="H44" i="149"/>
  <c r="P43" i="149"/>
  <c r="H43" i="149"/>
  <c r="P42" i="149"/>
  <c r="H42" i="149"/>
  <c r="P41" i="149"/>
  <c r="H41" i="149"/>
  <c r="P40" i="149"/>
  <c r="H40" i="149"/>
  <c r="P39" i="149"/>
  <c r="H39" i="149"/>
  <c r="P38" i="149"/>
  <c r="H38" i="149"/>
  <c r="G44" i="149"/>
  <c r="G42" i="149"/>
  <c r="G40" i="149"/>
  <c r="G38" i="149"/>
  <c r="O45" i="149"/>
  <c r="O43" i="149"/>
  <c r="O41" i="149"/>
  <c r="O39" i="149"/>
  <c r="G45" i="149"/>
  <c r="G43" i="149"/>
  <c r="G41" i="149"/>
  <c r="G39" i="149"/>
  <c r="O44" i="149"/>
  <c r="O42" i="149"/>
  <c r="O40" i="149"/>
  <c r="O38" i="149"/>
  <c r="V45" i="149"/>
  <c r="V40" i="149"/>
  <c r="L12" i="37" s="1"/>
  <c r="V44" i="149"/>
  <c r="V41" i="149"/>
  <c r="N12" i="37" s="1"/>
  <c r="V43" i="149"/>
  <c r="V42" i="149"/>
  <c r="P12" i="37" s="1"/>
  <c r="V39" i="149"/>
  <c r="J12" i="37" s="1"/>
  <c r="AE45" i="147"/>
  <c r="AE44" i="147"/>
  <c r="AE41" i="147"/>
  <c r="AE42" i="147"/>
  <c r="AE43" i="147"/>
  <c r="AE46" i="147"/>
  <c r="AD44" i="147"/>
  <c r="V44" i="147"/>
  <c r="V40" i="147"/>
  <c r="J10" i="37" s="1"/>
  <c r="V46" i="147"/>
  <c r="V41" i="147"/>
  <c r="L10" i="37" s="1"/>
  <c r="V45" i="147"/>
  <c r="V42" i="147"/>
  <c r="N10" i="37" s="1"/>
  <c r="V43" i="147"/>
  <c r="P10" i="37" s="1"/>
  <c r="AD45" i="147"/>
  <c r="Y38" i="147"/>
  <c r="S46" i="147"/>
  <c r="O46" i="147"/>
  <c r="K46" i="147"/>
  <c r="G46" i="147"/>
  <c r="S45" i="147"/>
  <c r="O45" i="147"/>
  <c r="K45" i="147"/>
  <c r="G45" i="147"/>
  <c r="S44" i="147"/>
  <c r="O44" i="147"/>
  <c r="K44" i="147"/>
  <c r="G44" i="147"/>
  <c r="S43" i="147"/>
  <c r="O43" i="147"/>
  <c r="K43" i="147"/>
  <c r="G43" i="147"/>
  <c r="S42" i="147"/>
  <c r="O42" i="147"/>
  <c r="K42" i="147"/>
  <c r="G42" i="147"/>
  <c r="S41" i="147"/>
  <c r="O41" i="147"/>
  <c r="K41" i="147"/>
  <c r="G41" i="147"/>
  <c r="S40" i="147"/>
  <c r="O40" i="147"/>
  <c r="K40" i="147"/>
  <c r="G40" i="147"/>
  <c r="S39" i="147"/>
  <c r="O39" i="147"/>
  <c r="K39" i="147"/>
  <c r="G39" i="147"/>
  <c r="R46" i="147"/>
  <c r="N46" i="147"/>
  <c r="J46" i="147"/>
  <c r="F46" i="147"/>
  <c r="R45" i="147"/>
  <c r="N45" i="147"/>
  <c r="J45" i="147"/>
  <c r="F45" i="147"/>
  <c r="R44" i="147"/>
  <c r="N44" i="147"/>
  <c r="J44" i="147"/>
  <c r="F44" i="147"/>
  <c r="R43" i="147"/>
  <c r="N43" i="147"/>
  <c r="J43" i="147"/>
  <c r="F43" i="147"/>
  <c r="R42" i="147"/>
  <c r="N42" i="147"/>
  <c r="J42" i="147"/>
  <c r="F42" i="147"/>
  <c r="R41" i="147"/>
  <c r="N41" i="147"/>
  <c r="J41" i="147"/>
  <c r="F41" i="147"/>
  <c r="R40" i="147"/>
  <c r="N40" i="147"/>
  <c r="J40" i="147"/>
  <c r="F40" i="147"/>
  <c r="R39" i="147"/>
  <c r="N39" i="147"/>
  <c r="J39" i="147"/>
  <c r="F39" i="147"/>
  <c r="U46" i="147"/>
  <c r="Q46" i="147"/>
  <c r="M46" i="147"/>
  <c r="I46" i="147"/>
  <c r="U45" i="147"/>
  <c r="Q45" i="147"/>
  <c r="M45" i="147"/>
  <c r="I45" i="147"/>
  <c r="U44" i="147"/>
  <c r="Q44" i="147"/>
  <c r="M44" i="147"/>
  <c r="I44" i="147"/>
  <c r="U43" i="147"/>
  <c r="Q43" i="147"/>
  <c r="M43" i="147"/>
  <c r="I43" i="147"/>
  <c r="U42" i="147"/>
  <c r="Q42" i="147"/>
  <c r="M42" i="147"/>
  <c r="I42" i="147"/>
  <c r="U41" i="147"/>
  <c r="Q41" i="147"/>
  <c r="M41" i="147"/>
  <c r="I41" i="147"/>
  <c r="U40" i="147"/>
  <c r="Q40" i="147"/>
  <c r="M40" i="147"/>
  <c r="I40" i="147"/>
  <c r="U39" i="147"/>
  <c r="Q39" i="147"/>
  <c r="M39" i="147"/>
  <c r="I39" i="147"/>
  <c r="L46" i="147"/>
  <c r="L45" i="147"/>
  <c r="L44" i="147"/>
  <c r="L43" i="147"/>
  <c r="L42" i="147"/>
  <c r="L41" i="147"/>
  <c r="L40" i="147"/>
  <c r="L39" i="147"/>
  <c r="H46" i="147"/>
  <c r="H45" i="147"/>
  <c r="H44" i="147"/>
  <c r="H43" i="147"/>
  <c r="H42" i="147"/>
  <c r="H41" i="147"/>
  <c r="H40" i="147"/>
  <c r="H39" i="147"/>
  <c r="T46" i="147"/>
  <c r="T45" i="147"/>
  <c r="T44" i="147"/>
  <c r="T43" i="147"/>
  <c r="T42" i="147"/>
  <c r="T41" i="147"/>
  <c r="T40" i="147"/>
  <c r="T39" i="147"/>
  <c r="P46" i="147"/>
  <c r="P42" i="147"/>
  <c r="P45" i="147"/>
  <c r="P41" i="147"/>
  <c r="P44" i="147"/>
  <c r="P40" i="147"/>
  <c r="P43" i="147"/>
  <c r="P39" i="147"/>
  <c r="Y38" i="146"/>
  <c r="S46" i="146"/>
  <c r="O46" i="146"/>
  <c r="K46" i="146"/>
  <c r="G46" i="146"/>
  <c r="S45" i="146"/>
  <c r="O45" i="146"/>
  <c r="K45" i="146"/>
  <c r="G45" i="146"/>
  <c r="S44" i="146"/>
  <c r="O44" i="146"/>
  <c r="K44" i="146"/>
  <c r="G44" i="146"/>
  <c r="S43" i="146"/>
  <c r="O43" i="146"/>
  <c r="K43" i="146"/>
  <c r="G43" i="146"/>
  <c r="S42" i="146"/>
  <c r="O42" i="146"/>
  <c r="K42" i="146"/>
  <c r="G42" i="146"/>
  <c r="S41" i="146"/>
  <c r="O41" i="146"/>
  <c r="K41" i="146"/>
  <c r="G41" i="146"/>
  <c r="S40" i="146"/>
  <c r="O40" i="146"/>
  <c r="K40" i="146"/>
  <c r="G40" i="146"/>
  <c r="S39" i="146"/>
  <c r="O39" i="146"/>
  <c r="K39" i="146"/>
  <c r="G39" i="146"/>
  <c r="R46" i="146"/>
  <c r="N46" i="146"/>
  <c r="J46" i="146"/>
  <c r="F46" i="146"/>
  <c r="R45" i="146"/>
  <c r="N45" i="146"/>
  <c r="J45" i="146"/>
  <c r="F45" i="146"/>
  <c r="R44" i="146"/>
  <c r="N44" i="146"/>
  <c r="J44" i="146"/>
  <c r="F44" i="146"/>
  <c r="R43" i="146"/>
  <c r="N43" i="146"/>
  <c r="J43" i="146"/>
  <c r="F43" i="146"/>
  <c r="R42" i="146"/>
  <c r="N42" i="146"/>
  <c r="J42" i="146"/>
  <c r="F42" i="146"/>
  <c r="R41" i="146"/>
  <c r="N41" i="146"/>
  <c r="J41" i="146"/>
  <c r="F41" i="146"/>
  <c r="R40" i="146"/>
  <c r="N40" i="146"/>
  <c r="J40" i="146"/>
  <c r="F40" i="146"/>
  <c r="R39" i="146"/>
  <c r="N39" i="146"/>
  <c r="J39" i="146"/>
  <c r="F39" i="146"/>
  <c r="U46" i="146"/>
  <c r="Q46" i="146"/>
  <c r="M46" i="146"/>
  <c r="I46" i="146"/>
  <c r="U45" i="146"/>
  <c r="Q45" i="146"/>
  <c r="M45" i="146"/>
  <c r="I45" i="146"/>
  <c r="U44" i="146"/>
  <c r="Q44" i="146"/>
  <c r="M44" i="146"/>
  <c r="I44" i="146"/>
  <c r="U43" i="146"/>
  <c r="Q43" i="146"/>
  <c r="M43" i="146"/>
  <c r="I43" i="146"/>
  <c r="U42" i="146"/>
  <c r="Q42" i="146"/>
  <c r="M42" i="146"/>
  <c r="I42" i="146"/>
  <c r="U41" i="146"/>
  <c r="Q41" i="146"/>
  <c r="M41" i="146"/>
  <c r="I41" i="146"/>
  <c r="U40" i="146"/>
  <c r="Q40" i="146"/>
  <c r="M40" i="146"/>
  <c r="I40" i="146"/>
  <c r="U39" i="146"/>
  <c r="Q39" i="146"/>
  <c r="M39" i="146"/>
  <c r="I39" i="146"/>
  <c r="L46" i="146"/>
  <c r="L45" i="146"/>
  <c r="L44" i="146"/>
  <c r="L43" i="146"/>
  <c r="L42" i="146"/>
  <c r="L41" i="146"/>
  <c r="L40" i="146"/>
  <c r="L39" i="146"/>
  <c r="H46" i="146"/>
  <c r="H45" i="146"/>
  <c r="H44" i="146"/>
  <c r="H43" i="146"/>
  <c r="H42" i="146"/>
  <c r="H41" i="146"/>
  <c r="H40" i="146"/>
  <c r="H39" i="146"/>
  <c r="T46" i="146"/>
  <c r="T45" i="146"/>
  <c r="T44" i="146"/>
  <c r="T43" i="146"/>
  <c r="T42" i="146"/>
  <c r="T41" i="146"/>
  <c r="T40" i="146"/>
  <c r="T39" i="146"/>
  <c r="P46" i="146"/>
  <c r="P42" i="146"/>
  <c r="P45" i="146"/>
  <c r="P41" i="146"/>
  <c r="P43" i="146"/>
  <c r="P39" i="146"/>
  <c r="P44" i="146"/>
  <c r="P40" i="146"/>
  <c r="V44" i="146"/>
  <c r="V40" i="146"/>
  <c r="J9" i="37" s="1"/>
  <c r="V46" i="146"/>
  <c r="V41" i="146"/>
  <c r="L9" i="37" s="1"/>
  <c r="V45" i="146"/>
  <c r="V42" i="146"/>
  <c r="N9" i="37" s="1"/>
  <c r="V43" i="146"/>
  <c r="P9" i="37" s="1"/>
  <c r="AD46" i="146"/>
  <c r="AD45" i="146"/>
  <c r="AD44" i="146"/>
  <c r="AE45" i="146"/>
  <c r="AE44" i="146"/>
  <c r="AE41" i="146"/>
  <c r="AE42" i="146"/>
  <c r="AE43" i="146"/>
  <c r="AE46" i="146"/>
  <c r="AW6" i="144"/>
  <c r="W8" i="144"/>
  <c r="W9" i="144"/>
  <c r="Z11" i="144"/>
  <c r="Z10" i="144"/>
  <c r="W7" i="144"/>
  <c r="S46" i="145"/>
  <c r="O46" i="145"/>
  <c r="K46" i="145"/>
  <c r="G46" i="145"/>
  <c r="S45" i="145"/>
  <c r="O45" i="145"/>
  <c r="K45" i="145"/>
  <c r="G45" i="145"/>
  <c r="S44" i="145"/>
  <c r="O44" i="145"/>
  <c r="K44" i="145"/>
  <c r="G44" i="145"/>
  <c r="S43" i="145"/>
  <c r="O43" i="145"/>
  <c r="K43" i="145"/>
  <c r="G43" i="145"/>
  <c r="S42" i="145"/>
  <c r="O42" i="145"/>
  <c r="K42" i="145"/>
  <c r="G42" i="145"/>
  <c r="S41" i="145"/>
  <c r="O41" i="145"/>
  <c r="K41" i="145"/>
  <c r="G41" i="145"/>
  <c r="S40" i="145"/>
  <c r="O40" i="145"/>
  <c r="K40" i="145"/>
  <c r="G40" i="145"/>
  <c r="S39" i="145"/>
  <c r="O39" i="145"/>
  <c r="K39" i="145"/>
  <c r="G39" i="145"/>
  <c r="R46" i="145"/>
  <c r="N46" i="145"/>
  <c r="J46" i="145"/>
  <c r="F46" i="145"/>
  <c r="R45" i="145"/>
  <c r="N45" i="145"/>
  <c r="J45" i="145"/>
  <c r="F45" i="145"/>
  <c r="R44" i="145"/>
  <c r="N44" i="145"/>
  <c r="J44" i="145"/>
  <c r="F44" i="145"/>
  <c r="R43" i="145"/>
  <c r="N43" i="145"/>
  <c r="J43" i="145"/>
  <c r="F43" i="145"/>
  <c r="R42" i="145"/>
  <c r="N42" i="145"/>
  <c r="J42" i="145"/>
  <c r="F42" i="145"/>
  <c r="R41" i="145"/>
  <c r="N41" i="145"/>
  <c r="J41" i="145"/>
  <c r="F41" i="145"/>
  <c r="R40" i="145"/>
  <c r="N40" i="145"/>
  <c r="J40" i="145"/>
  <c r="F40" i="145"/>
  <c r="R39" i="145"/>
  <c r="N39" i="145"/>
  <c r="J39" i="145"/>
  <c r="F39" i="145"/>
  <c r="U46" i="145"/>
  <c r="Q46" i="145"/>
  <c r="M46" i="145"/>
  <c r="I46" i="145"/>
  <c r="U45" i="145"/>
  <c r="Q45" i="145"/>
  <c r="M45" i="145"/>
  <c r="I45" i="145"/>
  <c r="U44" i="145"/>
  <c r="Q44" i="145"/>
  <c r="M44" i="145"/>
  <c r="I44" i="145"/>
  <c r="U43" i="145"/>
  <c r="Q43" i="145"/>
  <c r="M43" i="145"/>
  <c r="I43" i="145"/>
  <c r="U42" i="145"/>
  <c r="Q42" i="145"/>
  <c r="M42" i="145"/>
  <c r="I42" i="145"/>
  <c r="U41" i="145"/>
  <c r="Q41" i="145"/>
  <c r="M41" i="145"/>
  <c r="I41" i="145"/>
  <c r="U40" i="145"/>
  <c r="Q40" i="145"/>
  <c r="M40" i="145"/>
  <c r="I40" i="145"/>
  <c r="U39" i="145"/>
  <c r="Q39" i="145"/>
  <c r="M39" i="145"/>
  <c r="I39" i="145"/>
  <c r="L46" i="145"/>
  <c r="L45" i="145"/>
  <c r="L44" i="145"/>
  <c r="L43" i="145"/>
  <c r="L42" i="145"/>
  <c r="L41" i="145"/>
  <c r="L40" i="145"/>
  <c r="L39" i="145"/>
  <c r="H46" i="145"/>
  <c r="H45" i="145"/>
  <c r="H44" i="145"/>
  <c r="H43" i="145"/>
  <c r="H42" i="145"/>
  <c r="H41" i="145"/>
  <c r="H40" i="145"/>
  <c r="H39" i="145"/>
  <c r="T46" i="145"/>
  <c r="T45" i="145"/>
  <c r="T44" i="145"/>
  <c r="T43" i="145"/>
  <c r="T42" i="145"/>
  <c r="T41" i="145"/>
  <c r="T40" i="145"/>
  <c r="T39" i="145"/>
  <c r="P46" i="145"/>
  <c r="P42" i="145"/>
  <c r="P45" i="145"/>
  <c r="P41" i="145"/>
  <c r="P43" i="145"/>
  <c r="P44" i="145"/>
  <c r="P40" i="145"/>
  <c r="P39" i="145"/>
  <c r="AD46" i="145"/>
  <c r="AD45" i="145"/>
  <c r="AD44" i="145"/>
  <c r="V44" i="145"/>
  <c r="V40" i="145"/>
  <c r="J8" i="37" s="1"/>
  <c r="V46" i="145"/>
  <c r="V41" i="145"/>
  <c r="L8" i="37" s="1"/>
  <c r="V45" i="145"/>
  <c r="V42" i="145"/>
  <c r="N8" i="37" s="1"/>
  <c r="V43" i="145"/>
  <c r="P8" i="37" s="1"/>
  <c r="Y38" i="145"/>
  <c r="AA31" i="144"/>
  <c r="Y36" i="144"/>
  <c r="X35" i="144"/>
  <c r="W34" i="144"/>
  <c r="Z31" i="144"/>
  <c r="Y30" i="144"/>
  <c r="AB27" i="144"/>
  <c r="W27" i="144"/>
  <c r="Y16" i="144"/>
  <c r="Z35" i="144"/>
  <c r="X27" i="144"/>
  <c r="AB35" i="144"/>
  <c r="W35" i="144"/>
  <c r="W32" i="144"/>
  <c r="X31" i="144"/>
  <c r="AB28" i="144"/>
  <c r="AA27" i="144"/>
  <c r="Y24" i="144"/>
  <c r="X16" i="144"/>
  <c r="AA35" i="144"/>
  <c r="AA34" i="144"/>
  <c r="AB31" i="144"/>
  <c r="W31" i="144"/>
  <c r="Y28" i="144"/>
  <c r="Z27" i="144"/>
  <c r="Z18" i="144"/>
  <c r="Z9" i="144"/>
  <c r="X25" i="144"/>
  <c r="AB25" i="144"/>
  <c r="AA32" i="144"/>
  <c r="AB37" i="144"/>
  <c r="X37" i="144"/>
  <c r="AA37" i="144"/>
  <c r="W37" i="144"/>
  <c r="Z37" i="144"/>
  <c r="AB36" i="144"/>
  <c r="X36" i="144"/>
  <c r="AA36" i="144"/>
  <c r="W36" i="144"/>
  <c r="AB34" i="144"/>
  <c r="X34" i="144"/>
  <c r="Y33" i="144"/>
  <c r="AB33" i="144"/>
  <c r="X33" i="144"/>
  <c r="AA33" i="144"/>
  <c r="W33" i="144"/>
  <c r="Z32" i="144"/>
  <c r="Y32" i="144"/>
  <c r="AB32" i="144"/>
  <c r="AB30" i="144"/>
  <c r="X30" i="144"/>
  <c r="AA30" i="144"/>
  <c r="Z29" i="144"/>
  <c r="Y29" i="144"/>
  <c r="AB29" i="144"/>
  <c r="X29" i="144"/>
  <c r="AA29" i="144"/>
  <c r="AA28" i="144"/>
  <c r="W28" i="144"/>
  <c r="Z26" i="144"/>
  <c r="Y26" i="144"/>
  <c r="AB26" i="144"/>
  <c r="X26" i="144"/>
  <c r="AA26" i="144"/>
  <c r="AA25" i="144"/>
  <c r="Z25" i="144"/>
  <c r="W25" i="144"/>
  <c r="AB24" i="144"/>
  <c r="X24" i="144"/>
  <c r="AA24" i="144"/>
  <c r="W24" i="144"/>
  <c r="AB23" i="144"/>
  <c r="X23" i="144"/>
  <c r="AA23" i="144"/>
  <c r="W23" i="144"/>
  <c r="Y23" i="144"/>
  <c r="Y22" i="144"/>
  <c r="AB22" i="144"/>
  <c r="X22" i="144"/>
  <c r="W22" i="144"/>
  <c r="AA22" i="144"/>
  <c r="AB21" i="144"/>
  <c r="X21" i="144"/>
  <c r="Y21" i="144"/>
  <c r="AA21" i="144"/>
  <c r="W21" i="144"/>
  <c r="AB20" i="144"/>
  <c r="X20" i="144"/>
  <c r="Y20" i="144"/>
  <c r="AA20" i="144"/>
  <c r="W20" i="144"/>
  <c r="AB19" i="144"/>
  <c r="AA19" i="144"/>
  <c r="W19" i="144"/>
  <c r="Y19" i="144"/>
  <c r="X19" i="144"/>
  <c r="Y18" i="144"/>
  <c r="AB18" i="144"/>
  <c r="X18" i="144"/>
  <c r="AA18" i="144"/>
  <c r="AA17" i="144"/>
  <c r="Z17" i="144"/>
  <c r="Y17" i="144"/>
  <c r="AB17" i="144"/>
  <c r="X17" i="144"/>
  <c r="AA16" i="144"/>
  <c r="W16" i="144"/>
  <c r="Y15" i="144"/>
  <c r="AB15" i="144"/>
  <c r="X15" i="144"/>
  <c r="AA15" i="144"/>
  <c r="W15" i="144"/>
  <c r="Y14" i="144"/>
  <c r="AB14" i="144"/>
  <c r="X14" i="144"/>
  <c r="AA14" i="144"/>
  <c r="W14" i="144"/>
  <c r="Y13" i="144"/>
  <c r="AB13" i="144"/>
  <c r="X13" i="144"/>
  <c r="AA13" i="144"/>
  <c r="W13" i="144"/>
  <c r="Y12" i="144"/>
  <c r="AB12" i="144"/>
  <c r="X12" i="144"/>
  <c r="AA12" i="144"/>
  <c r="W12" i="144"/>
  <c r="Y11" i="144"/>
  <c r="AB11" i="144"/>
  <c r="X11" i="144"/>
  <c r="AA11" i="144"/>
  <c r="W11" i="144"/>
  <c r="Y10" i="144"/>
  <c r="AB10" i="144"/>
  <c r="X10" i="144"/>
  <c r="AA10" i="144"/>
  <c r="W10" i="144"/>
  <c r="AB9" i="144"/>
  <c r="X9" i="144"/>
  <c r="Y9" i="144"/>
  <c r="AA9" i="144"/>
  <c r="Z8" i="144"/>
  <c r="Y8" i="144"/>
  <c r="AB8" i="144"/>
  <c r="X8" i="144"/>
  <c r="AA8" i="144"/>
  <c r="Z7" i="144"/>
  <c r="Y7" i="144"/>
  <c r="AB7" i="144"/>
  <c r="X7" i="144"/>
  <c r="AA7" i="144"/>
  <c r="W6" i="144"/>
  <c r="AW32" i="144"/>
  <c r="AT45" i="144"/>
  <c r="AW12" i="144"/>
  <c r="AW23" i="144"/>
  <c r="AL44" i="144"/>
  <c r="AJ43" i="144"/>
  <c r="AW9" i="144"/>
  <c r="AB6" i="144"/>
  <c r="AW16" i="144"/>
  <c r="AW24" i="144"/>
  <c r="AW31" i="144"/>
  <c r="Z6" i="144"/>
  <c r="AM45" i="144"/>
  <c r="AM44" i="144"/>
  <c r="AM41" i="144"/>
  <c r="AM43" i="144"/>
  <c r="AM39" i="144"/>
  <c r="AM46" i="144"/>
  <c r="AM40" i="144"/>
  <c r="AM42" i="144"/>
  <c r="AW8" i="144"/>
  <c r="AW14" i="144"/>
  <c r="AW22" i="144"/>
  <c r="AL41" i="144"/>
  <c r="AR42" i="144"/>
  <c r="AR46" i="144"/>
  <c r="AR40" i="144"/>
  <c r="AR45" i="144"/>
  <c r="AR44" i="144"/>
  <c r="AR41" i="144"/>
  <c r="AR43" i="144"/>
  <c r="AR39" i="144"/>
  <c r="AW7" i="144"/>
  <c r="AG40" i="144"/>
  <c r="AI45" i="144"/>
  <c r="AI44" i="144"/>
  <c r="AI41" i="144"/>
  <c r="AI43" i="144"/>
  <c r="AI39" i="144"/>
  <c r="AI46" i="144"/>
  <c r="AI40" i="144"/>
  <c r="AI42" i="144"/>
  <c r="AW30" i="144"/>
  <c r="AJ39" i="144"/>
  <c r="AA6" i="144"/>
  <c r="AN42" i="144"/>
  <c r="AN46" i="144"/>
  <c r="AN40" i="144"/>
  <c r="AN45" i="144"/>
  <c r="AN44" i="144"/>
  <c r="AN41" i="144"/>
  <c r="AN43" i="144"/>
  <c r="AN39" i="144"/>
  <c r="AK43" i="144"/>
  <c r="AK39" i="144"/>
  <c r="AK45" i="144"/>
  <c r="AK44" i="144"/>
  <c r="AK41" i="144"/>
  <c r="AK42" i="144"/>
  <c r="AK46" i="144"/>
  <c r="AK40" i="144"/>
  <c r="AS43" i="144"/>
  <c r="AS39" i="144"/>
  <c r="AS45" i="144"/>
  <c r="AS44" i="144"/>
  <c r="AS41" i="144"/>
  <c r="AS42" i="144"/>
  <c r="AS46" i="144"/>
  <c r="AS40" i="144"/>
  <c r="AW11" i="144"/>
  <c r="AW15" i="144"/>
  <c r="AW18" i="144"/>
  <c r="AW19" i="144"/>
  <c r="AW20" i="144"/>
  <c r="AW26" i="144"/>
  <c r="AW27" i="144"/>
  <c r="AW28" i="144"/>
  <c r="AW34" i="144"/>
  <c r="AQ45" i="144"/>
  <c r="AQ44" i="144"/>
  <c r="AQ41" i="144"/>
  <c r="AQ43" i="144"/>
  <c r="AQ39" i="144"/>
  <c r="AQ46" i="144"/>
  <c r="AQ40" i="144"/>
  <c r="AU45" i="144"/>
  <c r="AU44" i="144"/>
  <c r="AU41" i="144"/>
  <c r="AU43" i="144"/>
  <c r="AU39" i="144"/>
  <c r="AU46" i="144"/>
  <c r="AU40" i="144"/>
  <c r="AU42" i="144"/>
  <c r="AJ42" i="144"/>
  <c r="AJ46" i="144"/>
  <c r="AJ40" i="144"/>
  <c r="AJ45" i="144"/>
  <c r="AJ44" i="144"/>
  <c r="AJ41" i="144"/>
  <c r="AV42" i="144"/>
  <c r="AV46" i="144"/>
  <c r="AV40" i="144"/>
  <c r="AV45" i="144"/>
  <c r="AV44" i="144"/>
  <c r="AV41" i="144"/>
  <c r="AV43" i="144"/>
  <c r="AV39" i="144"/>
  <c r="AW10" i="144"/>
  <c r="X6" i="144"/>
  <c r="AG43" i="144"/>
  <c r="AG39" i="144"/>
  <c r="AG45" i="144"/>
  <c r="AG44" i="144"/>
  <c r="AG41" i="144"/>
  <c r="AG42" i="144"/>
  <c r="AO43" i="144"/>
  <c r="AO39" i="144"/>
  <c r="AO45" i="144"/>
  <c r="AO44" i="144"/>
  <c r="AO41" i="144"/>
  <c r="AO42" i="144"/>
  <c r="AO46" i="144"/>
  <c r="AO40" i="144"/>
  <c r="AE6" i="144"/>
  <c r="AE44" i="144" s="1"/>
  <c r="Y6" i="144"/>
  <c r="AH46" i="144"/>
  <c r="AH40" i="144"/>
  <c r="AH42" i="144"/>
  <c r="AH43" i="144"/>
  <c r="AH39" i="144"/>
  <c r="AH44" i="144"/>
  <c r="AH41" i="144"/>
  <c r="AH45" i="144"/>
  <c r="AL46" i="144"/>
  <c r="AL40" i="144"/>
  <c r="AL42" i="144"/>
  <c r="AL43" i="144"/>
  <c r="AL39" i="144"/>
  <c r="AL45" i="144"/>
  <c r="AP46" i="144"/>
  <c r="AP40" i="144"/>
  <c r="AP42" i="144"/>
  <c r="AP43" i="144"/>
  <c r="AP39" i="144"/>
  <c r="AP45" i="144"/>
  <c r="AP44" i="144"/>
  <c r="AP41" i="144"/>
  <c r="AT46" i="144"/>
  <c r="AT40" i="144"/>
  <c r="AT42" i="144"/>
  <c r="AT43" i="144"/>
  <c r="AT39" i="144"/>
  <c r="AT44" i="144"/>
  <c r="AT41" i="144"/>
  <c r="AQ42" i="144"/>
  <c r="AG46" i="144"/>
  <c r="AW13" i="144"/>
  <c r="AW17" i="144"/>
  <c r="AW21" i="144"/>
  <c r="AW25" i="144"/>
  <c r="AW29" i="144"/>
  <c r="AW33" i="144"/>
  <c r="AW36" i="144"/>
  <c r="AW37" i="144"/>
  <c r="AW35" i="144"/>
  <c r="AM13" i="143"/>
  <c r="AM14" i="143"/>
  <c r="AM15" i="143"/>
  <c r="AM16" i="143"/>
  <c r="AM17" i="143"/>
  <c r="AM18" i="143"/>
  <c r="AM19" i="143"/>
  <c r="AM20" i="143"/>
  <c r="AM21" i="143"/>
  <c r="AM22" i="143"/>
  <c r="AM23" i="143"/>
  <c r="AM24" i="143"/>
  <c r="AM25" i="143"/>
  <c r="AM26" i="143"/>
  <c r="AM27" i="143"/>
  <c r="T19" i="37" l="1"/>
  <c r="AC31" i="144"/>
  <c r="V31" i="144" s="1"/>
  <c r="T17" i="37"/>
  <c r="T16" i="37"/>
  <c r="R14" i="37"/>
  <c r="M14" i="37" s="1"/>
  <c r="R10" i="37"/>
  <c r="R9" i="37"/>
  <c r="R8" i="37"/>
  <c r="AC34" i="144"/>
  <c r="V34" i="144" s="1"/>
  <c r="AC27" i="144"/>
  <c r="V27" i="144" s="1"/>
  <c r="AC24" i="144"/>
  <c r="V24" i="144" s="1"/>
  <c r="AC16" i="144"/>
  <c r="V16" i="144" s="1"/>
  <c r="T18" i="37"/>
  <c r="X39" i="150"/>
  <c r="AD39" i="150" s="1"/>
  <c r="E13" i="37"/>
  <c r="I13" i="37" s="1"/>
  <c r="AC38" i="150"/>
  <c r="R13" i="37"/>
  <c r="AD38" i="150"/>
  <c r="S13" i="37" s="1"/>
  <c r="AC38" i="149"/>
  <c r="E12" i="37"/>
  <c r="R12" i="37"/>
  <c r="X40" i="145"/>
  <c r="AD40" i="145" s="1"/>
  <c r="E8" i="37"/>
  <c r="I8" i="37" s="1"/>
  <c r="AD39" i="146"/>
  <c r="S9" i="37" s="1"/>
  <c r="E9" i="37"/>
  <c r="I9" i="37" s="1"/>
  <c r="K20" i="37"/>
  <c r="M20" i="37"/>
  <c r="O20" i="37"/>
  <c r="Q20" i="37"/>
  <c r="R11" i="37"/>
  <c r="AC38" i="151"/>
  <c r="E14" i="37"/>
  <c r="I14" i="37" s="1"/>
  <c r="X39" i="148"/>
  <c r="AD39" i="148" s="1"/>
  <c r="E11" i="37"/>
  <c r="I11" i="37" s="1"/>
  <c r="AC38" i="147"/>
  <c r="E10" i="37"/>
  <c r="I10" i="37" s="1"/>
  <c r="AC14" i="144"/>
  <c r="V14" i="144" s="1"/>
  <c r="AC28" i="144"/>
  <c r="V28" i="144" s="1"/>
  <c r="AC35" i="144"/>
  <c r="V35" i="144" s="1"/>
  <c r="AC32" i="144"/>
  <c r="V32" i="144" s="1"/>
  <c r="X40" i="146"/>
  <c r="AD40" i="146" s="1"/>
  <c r="AD38" i="148"/>
  <c r="S11" i="37" s="1"/>
  <c r="X39" i="151"/>
  <c r="AD39" i="151" s="1"/>
  <c r="X39" i="149"/>
  <c r="AD39" i="149" s="1"/>
  <c r="AD38" i="149"/>
  <c r="S12" i="37" s="1"/>
  <c r="AD39" i="147"/>
  <c r="S10" i="37" s="1"/>
  <c r="X40" i="147"/>
  <c r="AD40" i="147" s="1"/>
  <c r="AC38" i="146"/>
  <c r="AE45" i="144"/>
  <c r="AE46" i="144"/>
  <c r="AE42" i="144"/>
  <c r="AE43" i="144"/>
  <c r="AE41" i="144"/>
  <c r="AC38" i="145"/>
  <c r="AD39" i="145"/>
  <c r="S8" i="37" s="1"/>
  <c r="AC7" i="144"/>
  <c r="V7" i="144" s="1"/>
  <c r="AC11" i="144"/>
  <c r="V11" i="144" s="1"/>
  <c r="AC15" i="144"/>
  <c r="V15" i="144" s="1"/>
  <c r="AC30" i="144"/>
  <c r="V30" i="144" s="1"/>
  <c r="AC37" i="144"/>
  <c r="V37" i="144" s="1"/>
  <c r="AC12" i="144"/>
  <c r="V12" i="144" s="1"/>
  <c r="AC23" i="144"/>
  <c r="V23" i="144" s="1"/>
  <c r="AC17" i="144"/>
  <c r="V17" i="144" s="1"/>
  <c r="AC19" i="144"/>
  <c r="V19" i="144" s="1"/>
  <c r="AC36" i="144"/>
  <c r="V36" i="144" s="1"/>
  <c r="AC25" i="144"/>
  <c r="V25" i="144" s="1"/>
  <c r="AC33" i="144"/>
  <c r="V33" i="144" s="1"/>
  <c r="AC29" i="144"/>
  <c r="V29" i="144" s="1"/>
  <c r="AC26" i="144"/>
  <c r="V26" i="144" s="1"/>
  <c r="AC22" i="144"/>
  <c r="V22" i="144" s="1"/>
  <c r="AC21" i="144"/>
  <c r="V21" i="144" s="1"/>
  <c r="AC20" i="144"/>
  <c r="V20" i="144" s="1"/>
  <c r="AC18" i="144"/>
  <c r="V18" i="144" s="1"/>
  <c r="AC13" i="144"/>
  <c r="V13" i="144" s="1"/>
  <c r="AC10" i="144"/>
  <c r="V10" i="144" s="1"/>
  <c r="AC9" i="144"/>
  <c r="V9" i="144" s="1"/>
  <c r="AC8" i="144"/>
  <c r="V8" i="144" s="1"/>
  <c r="AD34" i="144"/>
  <c r="AD14" i="144"/>
  <c r="AD18" i="144"/>
  <c r="AD7" i="144"/>
  <c r="AB43" i="144"/>
  <c r="AD26" i="144"/>
  <c r="AB45" i="144"/>
  <c r="AI49" i="144"/>
  <c r="W38" i="144"/>
  <c r="C7" i="37" s="1"/>
  <c r="C15" i="37" s="1"/>
  <c r="W44" i="144"/>
  <c r="AD22" i="144"/>
  <c r="Y46" i="144"/>
  <c r="Y41" i="144"/>
  <c r="Y43" i="144"/>
  <c r="Y42" i="144"/>
  <c r="Y45" i="144"/>
  <c r="Y44" i="144"/>
  <c r="AA43" i="144"/>
  <c r="AA38" i="144"/>
  <c r="G7" i="37" s="1"/>
  <c r="G15" i="37" s="1"/>
  <c r="AA46" i="144"/>
  <c r="AA41" i="144"/>
  <c r="AA45" i="144"/>
  <c r="AA44" i="144"/>
  <c r="AA42" i="144"/>
  <c r="AW46" i="144"/>
  <c r="AW45" i="144"/>
  <c r="AW44" i="144"/>
  <c r="AD37" i="144"/>
  <c r="AD30" i="144"/>
  <c r="AB41" i="144"/>
  <c r="AB42" i="144"/>
  <c r="AD20" i="144"/>
  <c r="X44" i="144"/>
  <c r="X38" i="144"/>
  <c r="D7" i="37" s="1"/>
  <c r="D15" i="37" s="1"/>
  <c r="AC6" i="144"/>
  <c r="V6" i="144" s="1"/>
  <c r="AD6" i="144"/>
  <c r="AD12" i="144"/>
  <c r="Z45" i="144"/>
  <c r="Z44" i="144"/>
  <c r="Z42" i="144"/>
  <c r="Z46" i="144"/>
  <c r="Z41" i="144"/>
  <c r="Z43" i="144"/>
  <c r="Z38" i="144"/>
  <c r="F7" i="37" s="1"/>
  <c r="F15" i="37" s="1"/>
  <c r="AD24" i="144"/>
  <c r="AD33" i="144"/>
  <c r="AD17" i="144"/>
  <c r="AD19" i="144"/>
  <c r="AD9" i="144"/>
  <c r="AD28" i="144"/>
  <c r="AD29" i="144"/>
  <c r="F39" i="144" a="1"/>
  <c r="AD36" i="144"/>
  <c r="AD16" i="144"/>
  <c r="AD10" i="144"/>
  <c r="AD15" i="144"/>
  <c r="AB46" i="144"/>
  <c r="AB44" i="144"/>
  <c r="AD8" i="144"/>
  <c r="AD21" i="144"/>
  <c r="AD11" i="144"/>
  <c r="AD35" i="144"/>
  <c r="AD27" i="144"/>
  <c r="AD32" i="144"/>
  <c r="AD25" i="144"/>
  <c r="AD31" i="144"/>
  <c r="AD23" i="144"/>
  <c r="AD13" i="144"/>
  <c r="AB38" i="144"/>
  <c r="H7" i="37" s="1"/>
  <c r="H15" i="37" s="1"/>
  <c r="B35" i="37"/>
  <c r="E37" i="142"/>
  <c r="B34" i="37" s="1"/>
  <c r="E37" i="141"/>
  <c r="B33" i="37" s="1"/>
  <c r="E37" i="140"/>
  <c r="B32" i="37" s="1"/>
  <c r="E37" i="139"/>
  <c r="B31" i="37" s="1"/>
  <c r="E37" i="138"/>
  <c r="B26" i="37" s="1"/>
  <c r="E37" i="137"/>
  <c r="B29" i="37" s="1"/>
  <c r="E37" i="136"/>
  <c r="B28" i="37" s="1"/>
  <c r="E37" i="135"/>
  <c r="B27" i="37" s="1"/>
  <c r="E37" i="134"/>
  <c r="B25" i="37" s="1"/>
  <c r="E37" i="133"/>
  <c r="B24" i="37" s="1"/>
  <c r="E37" i="132"/>
  <c r="B23" i="37" s="1"/>
  <c r="E37" i="131"/>
  <c r="B22" i="37" s="1"/>
  <c r="E37" i="130"/>
  <c r="B21" i="37" s="1"/>
  <c r="AF45" i="143"/>
  <c r="AF44" i="143"/>
  <c r="CB43" i="143"/>
  <c r="CA43" i="143"/>
  <c r="BZ43" i="143"/>
  <c r="BY43" i="143"/>
  <c r="BX43" i="143"/>
  <c r="BW43" i="143"/>
  <c r="BV43" i="143"/>
  <c r="BU43" i="143"/>
  <c r="BT43" i="143"/>
  <c r="BS43" i="143"/>
  <c r="BR43" i="143"/>
  <c r="BQ43" i="143"/>
  <c r="BP43" i="143"/>
  <c r="BO43" i="143"/>
  <c r="BN43" i="143"/>
  <c r="BM43" i="143"/>
  <c r="BL43" i="143"/>
  <c r="BK43" i="143"/>
  <c r="BJ43" i="143"/>
  <c r="BI43" i="143"/>
  <c r="BH43" i="143"/>
  <c r="BG43" i="143"/>
  <c r="BF43" i="143"/>
  <c r="BE43" i="143"/>
  <c r="BD43" i="143"/>
  <c r="BC43" i="143"/>
  <c r="BB43" i="143"/>
  <c r="BA43" i="143"/>
  <c r="AZ43" i="143"/>
  <c r="AY43" i="143"/>
  <c r="AX43" i="143"/>
  <c r="AF43" i="143"/>
  <c r="AF42" i="143"/>
  <c r="AF41" i="143"/>
  <c r="AF40" i="143"/>
  <c r="AV37" i="143"/>
  <c r="AU37" i="143"/>
  <c r="AT37" i="143"/>
  <c r="AS37" i="143"/>
  <c r="AR37" i="143"/>
  <c r="AQ37" i="143"/>
  <c r="AP37" i="143"/>
  <c r="AO37" i="143"/>
  <c r="AN37" i="143"/>
  <c r="AM37" i="143"/>
  <c r="AL37" i="143"/>
  <c r="AK37" i="143"/>
  <c r="AJ37" i="143"/>
  <c r="AI37" i="143"/>
  <c r="AH37" i="143"/>
  <c r="AG37" i="143"/>
  <c r="AE37" i="143"/>
  <c r="AV36" i="143"/>
  <c r="AU36" i="143"/>
  <c r="AT36" i="143"/>
  <c r="AS36" i="143"/>
  <c r="AR36" i="143"/>
  <c r="AQ36" i="143"/>
  <c r="AP36" i="143"/>
  <c r="AO36" i="143"/>
  <c r="AN36" i="143"/>
  <c r="AM36" i="143"/>
  <c r="AL36" i="143"/>
  <c r="AK36" i="143"/>
  <c r="AJ36" i="143"/>
  <c r="AI36" i="143"/>
  <c r="AH36" i="143"/>
  <c r="AG36" i="143"/>
  <c r="AE36" i="143"/>
  <c r="AV35" i="143"/>
  <c r="AU35" i="143"/>
  <c r="AT35" i="143"/>
  <c r="AS35" i="143"/>
  <c r="AR35" i="143"/>
  <c r="AQ35" i="143"/>
  <c r="AP35" i="143"/>
  <c r="AO35" i="143"/>
  <c r="AN35" i="143"/>
  <c r="AM35" i="143"/>
  <c r="AL35" i="143"/>
  <c r="AK35" i="143"/>
  <c r="AJ35" i="143"/>
  <c r="AI35" i="143"/>
  <c r="AH35" i="143"/>
  <c r="AG35" i="143"/>
  <c r="AE35" i="143"/>
  <c r="AV34" i="143"/>
  <c r="AU34" i="143"/>
  <c r="AT34" i="143"/>
  <c r="AS34" i="143"/>
  <c r="AR34" i="143"/>
  <c r="AQ34" i="143"/>
  <c r="AP34" i="143"/>
  <c r="AO34" i="143"/>
  <c r="AN34" i="143"/>
  <c r="AM34" i="143"/>
  <c r="AL34" i="143"/>
  <c r="AK34" i="143"/>
  <c r="AJ34" i="143"/>
  <c r="AI34" i="143"/>
  <c r="AH34" i="143"/>
  <c r="AG34" i="143"/>
  <c r="AE34" i="143"/>
  <c r="AV33" i="143"/>
  <c r="AU33" i="143"/>
  <c r="AT33" i="143"/>
  <c r="AS33" i="143"/>
  <c r="AR33" i="143"/>
  <c r="AQ33" i="143"/>
  <c r="AP33" i="143"/>
  <c r="AO33" i="143"/>
  <c r="AN33" i="143"/>
  <c r="AM33" i="143"/>
  <c r="AL33" i="143"/>
  <c r="AK33" i="143"/>
  <c r="AJ33" i="143"/>
  <c r="AI33" i="143"/>
  <c r="AH33" i="143"/>
  <c r="AG33" i="143"/>
  <c r="AE33" i="143"/>
  <c r="AV32" i="143"/>
  <c r="AU32" i="143"/>
  <c r="AT32" i="143"/>
  <c r="AS32" i="143"/>
  <c r="AR32" i="143"/>
  <c r="AQ32" i="143"/>
  <c r="AP32" i="143"/>
  <c r="AO32" i="143"/>
  <c r="AN32" i="143"/>
  <c r="AM32" i="143"/>
  <c r="AL32" i="143"/>
  <c r="AK32" i="143"/>
  <c r="AJ32" i="143"/>
  <c r="AI32" i="143"/>
  <c r="AH32" i="143"/>
  <c r="AG32" i="143"/>
  <c r="AE32" i="143"/>
  <c r="AV31" i="143"/>
  <c r="AU31" i="143"/>
  <c r="AT31" i="143"/>
  <c r="AS31" i="143"/>
  <c r="AR31" i="143"/>
  <c r="AQ31" i="143"/>
  <c r="AP31" i="143"/>
  <c r="AO31" i="143"/>
  <c r="AN31" i="143"/>
  <c r="AM31" i="143"/>
  <c r="AL31" i="143"/>
  <c r="AK31" i="143"/>
  <c r="AJ31" i="143"/>
  <c r="AI31" i="143"/>
  <c r="AH31" i="143"/>
  <c r="AG31" i="143"/>
  <c r="AE31" i="143"/>
  <c r="AV30" i="143"/>
  <c r="AU30" i="143"/>
  <c r="AT30" i="143"/>
  <c r="AS30" i="143"/>
  <c r="AR30" i="143"/>
  <c r="AQ30" i="143"/>
  <c r="AP30" i="143"/>
  <c r="AO30" i="143"/>
  <c r="AN30" i="143"/>
  <c r="AM30" i="143"/>
  <c r="AL30" i="143"/>
  <c r="AK30" i="143"/>
  <c r="AJ30" i="143"/>
  <c r="AI30" i="143"/>
  <c r="AH30" i="143"/>
  <c r="AG30" i="143"/>
  <c r="AE30" i="143"/>
  <c r="AV29" i="143"/>
  <c r="AU29" i="143"/>
  <c r="AT29" i="143"/>
  <c r="AS29" i="143"/>
  <c r="AR29" i="143"/>
  <c r="AQ29" i="143"/>
  <c r="AP29" i="143"/>
  <c r="AO29" i="143"/>
  <c r="AN29" i="143"/>
  <c r="AM29" i="143"/>
  <c r="AL29" i="143"/>
  <c r="AK29" i="143"/>
  <c r="AJ29" i="143"/>
  <c r="AI29" i="143"/>
  <c r="AH29" i="143"/>
  <c r="AG29" i="143"/>
  <c r="AE29" i="143"/>
  <c r="AV28" i="143"/>
  <c r="AU28" i="143"/>
  <c r="AT28" i="143"/>
  <c r="AS28" i="143"/>
  <c r="AR28" i="143"/>
  <c r="AQ28" i="143"/>
  <c r="AP28" i="143"/>
  <c r="AO28" i="143"/>
  <c r="AN28" i="143"/>
  <c r="AM28" i="143"/>
  <c r="AL28" i="143"/>
  <c r="AK28" i="143"/>
  <c r="AJ28" i="143"/>
  <c r="AI28" i="143"/>
  <c r="AH28" i="143"/>
  <c r="AG28" i="143"/>
  <c r="AE28" i="143"/>
  <c r="AV27" i="143"/>
  <c r="AU27" i="143"/>
  <c r="AT27" i="143"/>
  <c r="AS27" i="143"/>
  <c r="AR27" i="143"/>
  <c r="AQ27" i="143"/>
  <c r="AP27" i="143"/>
  <c r="AO27" i="143"/>
  <c r="AN27" i="143"/>
  <c r="AL27" i="143"/>
  <c r="AK27" i="143"/>
  <c r="AJ27" i="143"/>
  <c r="AI27" i="143"/>
  <c r="AH27" i="143"/>
  <c r="X27" i="143" s="1"/>
  <c r="AG27" i="143"/>
  <c r="AE27" i="143"/>
  <c r="AV26" i="143"/>
  <c r="AU26" i="143"/>
  <c r="AT26" i="143"/>
  <c r="AS26" i="143"/>
  <c r="AR26" i="143"/>
  <c r="AQ26" i="143"/>
  <c r="AP26" i="143"/>
  <c r="AO26" i="143"/>
  <c r="AN26" i="143"/>
  <c r="AL26" i="143"/>
  <c r="AK26" i="143"/>
  <c r="AJ26" i="143"/>
  <c r="AI26" i="143"/>
  <c r="AH26" i="143"/>
  <c r="AG26" i="143"/>
  <c r="AE26" i="143"/>
  <c r="AV25" i="143"/>
  <c r="AU25" i="143"/>
  <c r="AT25" i="143"/>
  <c r="AS25" i="143"/>
  <c r="AR25" i="143"/>
  <c r="AQ25" i="143"/>
  <c r="AP25" i="143"/>
  <c r="AO25" i="143"/>
  <c r="AN25" i="143"/>
  <c r="AL25" i="143"/>
  <c r="AK25" i="143"/>
  <c r="AJ25" i="143"/>
  <c r="AI25" i="143"/>
  <c r="AH25" i="143"/>
  <c r="AG25" i="143"/>
  <c r="AE25" i="143"/>
  <c r="AV24" i="143"/>
  <c r="AU24" i="143"/>
  <c r="AT24" i="143"/>
  <c r="AS24" i="143"/>
  <c r="AR24" i="143"/>
  <c r="AQ24" i="143"/>
  <c r="AP24" i="143"/>
  <c r="AO24" i="143"/>
  <c r="AN24" i="143"/>
  <c r="AL24" i="143"/>
  <c r="AK24" i="143"/>
  <c r="AJ24" i="143"/>
  <c r="AI24" i="143"/>
  <c r="AH24" i="143"/>
  <c r="AG24" i="143"/>
  <c r="AE24" i="143"/>
  <c r="AV23" i="143"/>
  <c r="AU23" i="143"/>
  <c r="AT23" i="143"/>
  <c r="AS23" i="143"/>
  <c r="AR23" i="143"/>
  <c r="AQ23" i="143"/>
  <c r="AP23" i="143"/>
  <c r="AO23" i="143"/>
  <c r="AN23" i="143"/>
  <c r="AL23" i="143"/>
  <c r="AK23" i="143"/>
  <c r="AJ23" i="143"/>
  <c r="AI23" i="143"/>
  <c r="AH23" i="143"/>
  <c r="AG23" i="143"/>
  <c r="AE23" i="143"/>
  <c r="AV22" i="143"/>
  <c r="AU22" i="143"/>
  <c r="AT22" i="143"/>
  <c r="AS22" i="143"/>
  <c r="AR22" i="143"/>
  <c r="AQ22" i="143"/>
  <c r="AP22" i="143"/>
  <c r="AO22" i="143"/>
  <c r="AN22" i="143"/>
  <c r="AL22" i="143"/>
  <c r="AK22" i="143"/>
  <c r="AJ22" i="143"/>
  <c r="AI22" i="143"/>
  <c r="AH22" i="143"/>
  <c r="AG22" i="143"/>
  <c r="AE22" i="143"/>
  <c r="AV21" i="143"/>
  <c r="AU21" i="143"/>
  <c r="AT21" i="143"/>
  <c r="AS21" i="143"/>
  <c r="AR21" i="143"/>
  <c r="AQ21" i="143"/>
  <c r="AP21" i="143"/>
  <c r="AO21" i="143"/>
  <c r="AN21" i="143"/>
  <c r="AL21" i="143"/>
  <c r="AK21" i="143"/>
  <c r="AJ21" i="143"/>
  <c r="AI21" i="143"/>
  <c r="AH21" i="143"/>
  <c r="AG21" i="143"/>
  <c r="AE21" i="143"/>
  <c r="AV20" i="143"/>
  <c r="AU20" i="143"/>
  <c r="AT20" i="143"/>
  <c r="AS20" i="143"/>
  <c r="AR20" i="143"/>
  <c r="AQ20" i="143"/>
  <c r="AP20" i="143"/>
  <c r="AO20" i="143"/>
  <c r="AN20" i="143"/>
  <c r="AL20" i="143"/>
  <c r="AK20" i="143"/>
  <c r="AJ20" i="143"/>
  <c r="AI20" i="143"/>
  <c r="AH20" i="143"/>
  <c r="AG20" i="143"/>
  <c r="AE20" i="143"/>
  <c r="AV19" i="143"/>
  <c r="AU19" i="143"/>
  <c r="AT19" i="143"/>
  <c r="AS19" i="143"/>
  <c r="AR19" i="143"/>
  <c r="AQ19" i="143"/>
  <c r="AP19" i="143"/>
  <c r="AO19" i="143"/>
  <c r="AN19" i="143"/>
  <c r="AL19" i="143"/>
  <c r="AK19" i="143"/>
  <c r="AJ19" i="143"/>
  <c r="AI19" i="143"/>
  <c r="AH19" i="143"/>
  <c r="AG19" i="143"/>
  <c r="AE19" i="143"/>
  <c r="AV18" i="143"/>
  <c r="AU18" i="143"/>
  <c r="AT18" i="143"/>
  <c r="AS18" i="143"/>
  <c r="AR18" i="143"/>
  <c r="AQ18" i="143"/>
  <c r="AP18" i="143"/>
  <c r="AO18" i="143"/>
  <c r="AN18" i="143"/>
  <c r="AL18" i="143"/>
  <c r="AK18" i="143"/>
  <c r="AJ18" i="143"/>
  <c r="AI18" i="143"/>
  <c r="AH18" i="143"/>
  <c r="AG18" i="143"/>
  <c r="AE18" i="143"/>
  <c r="AV17" i="143"/>
  <c r="AU17" i="143"/>
  <c r="AT17" i="143"/>
  <c r="AS17" i="143"/>
  <c r="AR17" i="143"/>
  <c r="AQ17" i="143"/>
  <c r="AP17" i="143"/>
  <c r="AO17" i="143"/>
  <c r="AN17" i="143"/>
  <c r="AL17" i="143"/>
  <c r="AK17" i="143"/>
  <c r="AJ17" i="143"/>
  <c r="AI17" i="143"/>
  <c r="AH17" i="143"/>
  <c r="AG17" i="143"/>
  <c r="AE17" i="143"/>
  <c r="AV16" i="143"/>
  <c r="AU16" i="143"/>
  <c r="AT16" i="143"/>
  <c r="AS16" i="143"/>
  <c r="AR16" i="143"/>
  <c r="AQ16" i="143"/>
  <c r="AP16" i="143"/>
  <c r="AO16" i="143"/>
  <c r="AN16" i="143"/>
  <c r="AL16" i="143"/>
  <c r="AK16" i="143"/>
  <c r="AJ16" i="143"/>
  <c r="AI16" i="143"/>
  <c r="AH16" i="143"/>
  <c r="AG16" i="143"/>
  <c r="AE16" i="143"/>
  <c r="AV15" i="143"/>
  <c r="AU15" i="143"/>
  <c r="AT15" i="143"/>
  <c r="AS15" i="143"/>
  <c r="AR15" i="143"/>
  <c r="AQ15" i="143"/>
  <c r="AP15" i="143"/>
  <c r="AO15" i="143"/>
  <c r="AN15" i="143"/>
  <c r="AL15" i="143"/>
  <c r="AK15" i="143"/>
  <c r="AJ15" i="143"/>
  <c r="AI15" i="143"/>
  <c r="AH15" i="143"/>
  <c r="AG15" i="143"/>
  <c r="AE15" i="143"/>
  <c r="AV14" i="143"/>
  <c r="AU14" i="143"/>
  <c r="AT14" i="143"/>
  <c r="AS14" i="143"/>
  <c r="AR14" i="143"/>
  <c r="AQ14" i="143"/>
  <c r="AP14" i="143"/>
  <c r="AO14" i="143"/>
  <c r="AN14" i="143"/>
  <c r="AL14" i="143"/>
  <c r="AK14" i="143"/>
  <c r="AJ14" i="143"/>
  <c r="AI14" i="143"/>
  <c r="AH14" i="143"/>
  <c r="AG14" i="143"/>
  <c r="AE14" i="143"/>
  <c r="AV13" i="143"/>
  <c r="AU13" i="143"/>
  <c r="AT13" i="143"/>
  <c r="AS13" i="143"/>
  <c r="AR13" i="143"/>
  <c r="AQ13" i="143"/>
  <c r="AP13" i="143"/>
  <c r="AO13" i="143"/>
  <c r="AN13" i="143"/>
  <c r="AL13" i="143"/>
  <c r="AK13" i="143"/>
  <c r="AJ13" i="143"/>
  <c r="AI13" i="143"/>
  <c r="AH13" i="143"/>
  <c r="AG13" i="143"/>
  <c r="AE13" i="143"/>
  <c r="AV12" i="143"/>
  <c r="AU12" i="143"/>
  <c r="AT12" i="143"/>
  <c r="AS12" i="143"/>
  <c r="AR12" i="143"/>
  <c r="AQ12" i="143"/>
  <c r="AP12" i="143"/>
  <c r="AO12" i="143"/>
  <c r="AN12" i="143"/>
  <c r="AM12" i="143"/>
  <c r="AL12" i="143"/>
  <c r="AK12" i="143"/>
  <c r="AJ12" i="143"/>
  <c r="AI12" i="143"/>
  <c r="AH12" i="143"/>
  <c r="AG12" i="143"/>
  <c r="AE12" i="143"/>
  <c r="AV11" i="143"/>
  <c r="AU11" i="143"/>
  <c r="AT11" i="143"/>
  <c r="AS11" i="143"/>
  <c r="AR11" i="143"/>
  <c r="AQ11" i="143"/>
  <c r="AP11" i="143"/>
  <c r="AO11" i="143"/>
  <c r="AN11" i="143"/>
  <c r="AM11" i="143"/>
  <c r="AL11" i="143"/>
  <c r="AK11" i="143"/>
  <c r="AJ11" i="143"/>
  <c r="AI11" i="143"/>
  <c r="AH11" i="143"/>
  <c r="AG11" i="143"/>
  <c r="AE11" i="143"/>
  <c r="AV10" i="143"/>
  <c r="AU10" i="143"/>
  <c r="AT10" i="143"/>
  <c r="AS10" i="143"/>
  <c r="AR10" i="143"/>
  <c r="AQ10" i="143"/>
  <c r="AP10" i="143"/>
  <c r="AO10" i="143"/>
  <c r="AN10" i="143"/>
  <c r="AM10" i="143"/>
  <c r="AL10" i="143"/>
  <c r="AK10" i="143"/>
  <c r="AJ10" i="143"/>
  <c r="AI10" i="143"/>
  <c r="AH10" i="143"/>
  <c r="AG10" i="143"/>
  <c r="AE10" i="143"/>
  <c r="AV9" i="143"/>
  <c r="AU9" i="143"/>
  <c r="AT9" i="143"/>
  <c r="AS9" i="143"/>
  <c r="AR9" i="143"/>
  <c r="AQ9" i="143"/>
  <c r="AP9" i="143"/>
  <c r="AO9" i="143"/>
  <c r="AN9" i="143"/>
  <c r="AM9" i="143"/>
  <c r="AL9" i="143"/>
  <c r="AK9" i="143"/>
  <c r="AJ9" i="143"/>
  <c r="AI9" i="143"/>
  <c r="AH9" i="143"/>
  <c r="AG9" i="143"/>
  <c r="AE9" i="143"/>
  <c r="AV8" i="143"/>
  <c r="AU8" i="143"/>
  <c r="AT8" i="143"/>
  <c r="AS8" i="143"/>
  <c r="AR8" i="143"/>
  <c r="AQ8" i="143"/>
  <c r="AP8" i="143"/>
  <c r="AO8" i="143"/>
  <c r="AN8" i="143"/>
  <c r="AM8" i="143"/>
  <c r="AL8" i="143"/>
  <c r="AK8" i="143"/>
  <c r="AJ8" i="143"/>
  <c r="AI8" i="143"/>
  <c r="AH8" i="143"/>
  <c r="AG8" i="143"/>
  <c r="AE8" i="143"/>
  <c r="AV7" i="143"/>
  <c r="AU7" i="143"/>
  <c r="AT7" i="143"/>
  <c r="AS7" i="143"/>
  <c r="AR7" i="143"/>
  <c r="AQ7" i="143"/>
  <c r="AP7" i="143"/>
  <c r="AO7" i="143"/>
  <c r="AN7" i="143"/>
  <c r="AM7" i="143"/>
  <c r="AL7" i="143"/>
  <c r="AK7" i="143"/>
  <c r="AJ7" i="143"/>
  <c r="AI7" i="143"/>
  <c r="AH7" i="143"/>
  <c r="AG7" i="143"/>
  <c r="AE7" i="143"/>
  <c r="AV6" i="143"/>
  <c r="AU6" i="143"/>
  <c r="AT6" i="143"/>
  <c r="AS6" i="143"/>
  <c r="AR6" i="143"/>
  <c r="AQ6" i="143"/>
  <c r="AP6" i="143"/>
  <c r="AO6" i="143"/>
  <c r="AN6" i="143"/>
  <c r="AM6" i="143"/>
  <c r="AL6" i="143"/>
  <c r="AK6" i="143"/>
  <c r="AJ6" i="143"/>
  <c r="AI6" i="143"/>
  <c r="AH6" i="143"/>
  <c r="AG6" i="143"/>
  <c r="AE6" i="143"/>
  <c r="D1" i="143"/>
  <c r="AF45" i="142"/>
  <c r="AF44" i="142"/>
  <c r="CB43" i="142"/>
  <c r="CA43" i="142"/>
  <c r="BZ43" i="142"/>
  <c r="BY43" i="142"/>
  <c r="BX43" i="142"/>
  <c r="BW43" i="142"/>
  <c r="BV43" i="142"/>
  <c r="BU43" i="142"/>
  <c r="BT43" i="142"/>
  <c r="BS43" i="142"/>
  <c r="BR43" i="142"/>
  <c r="BQ43" i="142"/>
  <c r="BP43" i="142"/>
  <c r="BO43" i="142"/>
  <c r="BN43" i="142"/>
  <c r="BM43" i="142"/>
  <c r="BL43" i="142"/>
  <c r="BK43" i="142"/>
  <c r="BJ43" i="142"/>
  <c r="BI43" i="142"/>
  <c r="BH43" i="142"/>
  <c r="BG43" i="142"/>
  <c r="BF43" i="142"/>
  <c r="BE43" i="142"/>
  <c r="BD43" i="142"/>
  <c r="BC43" i="142"/>
  <c r="BB43" i="142"/>
  <c r="BA43" i="142"/>
  <c r="AZ43" i="142"/>
  <c r="AY43" i="142"/>
  <c r="AX43" i="142"/>
  <c r="AF43" i="142"/>
  <c r="AF42" i="142"/>
  <c r="AF41" i="142"/>
  <c r="AF40" i="142"/>
  <c r="AV37" i="142"/>
  <c r="AU37" i="142"/>
  <c r="AT37" i="142"/>
  <c r="AS37" i="142"/>
  <c r="AR37" i="142"/>
  <c r="AQ37" i="142"/>
  <c r="AP37" i="142"/>
  <c r="AO37" i="142"/>
  <c r="AN37" i="142"/>
  <c r="AM37" i="142"/>
  <c r="AL37" i="142"/>
  <c r="AK37" i="142"/>
  <c r="AJ37" i="142"/>
  <c r="AI37" i="142"/>
  <c r="AH37" i="142"/>
  <c r="AG37" i="142"/>
  <c r="AE37" i="142"/>
  <c r="W37" i="142"/>
  <c r="AV36" i="142"/>
  <c r="AU36" i="142"/>
  <c r="AT36" i="142"/>
  <c r="AS36" i="142"/>
  <c r="AR36" i="142"/>
  <c r="AQ36" i="142"/>
  <c r="AP36" i="142"/>
  <c r="AO36" i="142"/>
  <c r="AN36" i="142"/>
  <c r="AM36" i="142"/>
  <c r="AL36" i="142"/>
  <c r="AK36" i="142"/>
  <c r="AJ36" i="142"/>
  <c r="AI36" i="142"/>
  <c r="AH36" i="142"/>
  <c r="AG36" i="142"/>
  <c r="AE36" i="142"/>
  <c r="AV35" i="142"/>
  <c r="AU35" i="142"/>
  <c r="AT35" i="142"/>
  <c r="AS35" i="142"/>
  <c r="AR35" i="142"/>
  <c r="AQ35" i="142"/>
  <c r="AP35" i="142"/>
  <c r="AO35" i="142"/>
  <c r="AN35" i="142"/>
  <c r="AM35" i="142"/>
  <c r="AL35" i="142"/>
  <c r="AK35" i="142"/>
  <c r="AJ35" i="142"/>
  <c r="AI35" i="142"/>
  <c r="AH35" i="142"/>
  <c r="AG35" i="142"/>
  <c r="AE35" i="142"/>
  <c r="X35" i="142"/>
  <c r="AV34" i="142"/>
  <c r="AU34" i="142"/>
  <c r="AT34" i="142"/>
  <c r="AS34" i="142"/>
  <c r="AR34" i="142"/>
  <c r="AQ34" i="142"/>
  <c r="AP34" i="142"/>
  <c r="AO34" i="142"/>
  <c r="AN34" i="142"/>
  <c r="AM34" i="142"/>
  <c r="AL34" i="142"/>
  <c r="AK34" i="142"/>
  <c r="AJ34" i="142"/>
  <c r="AI34" i="142"/>
  <c r="AH34" i="142"/>
  <c r="AG34" i="142"/>
  <c r="AE34" i="142"/>
  <c r="AV33" i="142"/>
  <c r="AU33" i="142"/>
  <c r="AT33" i="142"/>
  <c r="AS33" i="142"/>
  <c r="AR33" i="142"/>
  <c r="AQ33" i="142"/>
  <c r="AP33" i="142"/>
  <c r="AO33" i="142"/>
  <c r="AN33" i="142"/>
  <c r="AM33" i="142"/>
  <c r="AL33" i="142"/>
  <c r="AK33" i="142"/>
  <c r="AJ33" i="142"/>
  <c r="AI33" i="142"/>
  <c r="AH33" i="142"/>
  <c r="AG33" i="142"/>
  <c r="AE33" i="142"/>
  <c r="X33" i="142"/>
  <c r="AV32" i="142"/>
  <c r="AU32" i="142"/>
  <c r="AT32" i="142"/>
  <c r="AS32" i="142"/>
  <c r="AR32" i="142"/>
  <c r="AQ32" i="142"/>
  <c r="AP32" i="142"/>
  <c r="AO32" i="142"/>
  <c r="AN32" i="142"/>
  <c r="AM32" i="142"/>
  <c r="AL32" i="142"/>
  <c r="AK32" i="142"/>
  <c r="AJ32" i="142"/>
  <c r="AI32" i="142"/>
  <c r="AH32" i="142"/>
  <c r="AG32" i="142"/>
  <c r="AE32" i="142"/>
  <c r="AV31" i="142"/>
  <c r="AU31" i="142"/>
  <c r="AT31" i="142"/>
  <c r="AS31" i="142"/>
  <c r="AR31" i="142"/>
  <c r="AQ31" i="142"/>
  <c r="AP31" i="142"/>
  <c r="AO31" i="142"/>
  <c r="AN31" i="142"/>
  <c r="AM31" i="142"/>
  <c r="AL31" i="142"/>
  <c r="AK31" i="142"/>
  <c r="AJ31" i="142"/>
  <c r="AI31" i="142"/>
  <c r="AH31" i="142"/>
  <c r="AG31" i="142"/>
  <c r="AE31" i="142"/>
  <c r="Z31" i="142"/>
  <c r="AV30" i="142"/>
  <c r="AU30" i="142"/>
  <c r="AT30" i="142"/>
  <c r="AS30" i="142"/>
  <c r="AR30" i="142"/>
  <c r="AQ30" i="142"/>
  <c r="AP30" i="142"/>
  <c r="AO30" i="142"/>
  <c r="AN30" i="142"/>
  <c r="AM30" i="142"/>
  <c r="AL30" i="142"/>
  <c r="AK30" i="142"/>
  <c r="AJ30" i="142"/>
  <c r="AI30" i="142"/>
  <c r="AH30" i="142"/>
  <c r="AG30" i="142"/>
  <c r="W30" i="142" s="1"/>
  <c r="AE30" i="142"/>
  <c r="AV29" i="142"/>
  <c r="AU29" i="142"/>
  <c r="AT29" i="142"/>
  <c r="AS29" i="142"/>
  <c r="AR29" i="142"/>
  <c r="AQ29" i="142"/>
  <c r="AP29" i="142"/>
  <c r="AO29" i="142"/>
  <c r="AN29" i="142"/>
  <c r="AM29" i="142"/>
  <c r="AL29" i="142"/>
  <c r="AK29" i="142"/>
  <c r="AJ29" i="142"/>
  <c r="AI29" i="142"/>
  <c r="AH29" i="142"/>
  <c r="AG29" i="142"/>
  <c r="AE29" i="142"/>
  <c r="AB29" i="142"/>
  <c r="AV28" i="142"/>
  <c r="AU28" i="142"/>
  <c r="AT28" i="142"/>
  <c r="AS28" i="142"/>
  <c r="AR28" i="142"/>
  <c r="AQ28" i="142"/>
  <c r="AP28" i="142"/>
  <c r="AO28" i="142"/>
  <c r="AN28" i="142"/>
  <c r="AM28" i="142"/>
  <c r="AL28" i="142"/>
  <c r="AK28" i="142"/>
  <c r="AJ28" i="142"/>
  <c r="AI28" i="142"/>
  <c r="AH28" i="142"/>
  <c r="AG28" i="142"/>
  <c r="W28" i="142" s="1"/>
  <c r="AE28" i="142"/>
  <c r="AV27" i="142"/>
  <c r="AU27" i="142"/>
  <c r="AT27" i="142"/>
  <c r="AS27" i="142"/>
  <c r="AR27" i="142"/>
  <c r="AQ27" i="142"/>
  <c r="AP27" i="142"/>
  <c r="AO27" i="142"/>
  <c r="AN27" i="142"/>
  <c r="AM27" i="142"/>
  <c r="AL27" i="142"/>
  <c r="AK27" i="142"/>
  <c r="AJ27" i="142"/>
  <c r="AI27" i="142"/>
  <c r="AH27" i="142"/>
  <c r="AG27" i="142"/>
  <c r="AE27" i="142"/>
  <c r="AB27" i="142"/>
  <c r="AV26" i="142"/>
  <c r="AU26" i="142"/>
  <c r="AT26" i="142"/>
  <c r="AS26" i="142"/>
  <c r="AR26" i="142"/>
  <c r="AQ26" i="142"/>
  <c r="AP26" i="142"/>
  <c r="AO26" i="142"/>
  <c r="AN26" i="142"/>
  <c r="AM26" i="142"/>
  <c r="AL26" i="142"/>
  <c r="AK26" i="142"/>
  <c r="AJ26" i="142"/>
  <c r="AI26" i="142"/>
  <c r="AH26" i="142"/>
  <c r="AG26" i="142"/>
  <c r="AE26" i="142"/>
  <c r="AV25" i="142"/>
  <c r="AU25" i="142"/>
  <c r="AT25" i="142"/>
  <c r="AS25" i="142"/>
  <c r="AR25" i="142"/>
  <c r="AQ25" i="142"/>
  <c r="AP25" i="142"/>
  <c r="AO25" i="142"/>
  <c r="AN25" i="142"/>
  <c r="AM25" i="142"/>
  <c r="AL25" i="142"/>
  <c r="AK25" i="142"/>
  <c r="AJ25" i="142"/>
  <c r="AI25" i="142"/>
  <c r="AH25" i="142"/>
  <c r="AG25" i="142"/>
  <c r="AE25" i="142"/>
  <c r="AV24" i="142"/>
  <c r="AU24" i="142"/>
  <c r="AT24" i="142"/>
  <c r="AS24" i="142"/>
  <c r="AR24" i="142"/>
  <c r="AQ24" i="142"/>
  <c r="AP24" i="142"/>
  <c r="AO24" i="142"/>
  <c r="AN24" i="142"/>
  <c r="AM24" i="142"/>
  <c r="AL24" i="142"/>
  <c r="AK24" i="142"/>
  <c r="AJ24" i="142"/>
  <c r="AI24" i="142"/>
  <c r="AH24" i="142"/>
  <c r="AG24" i="142"/>
  <c r="AE24" i="142"/>
  <c r="AV23" i="142"/>
  <c r="AU23" i="142"/>
  <c r="AT23" i="142"/>
  <c r="AS23" i="142"/>
  <c r="AR23" i="142"/>
  <c r="AQ23" i="142"/>
  <c r="AP23" i="142"/>
  <c r="AO23" i="142"/>
  <c r="AN23" i="142"/>
  <c r="AM23" i="142"/>
  <c r="AL23" i="142"/>
  <c r="AK23" i="142"/>
  <c r="AJ23" i="142"/>
  <c r="AI23" i="142"/>
  <c r="AH23" i="142"/>
  <c r="AG23" i="142"/>
  <c r="AE23" i="142"/>
  <c r="AV22" i="142"/>
  <c r="AU22" i="142"/>
  <c r="AT22" i="142"/>
  <c r="AS22" i="142"/>
  <c r="AR22" i="142"/>
  <c r="AQ22" i="142"/>
  <c r="AP22" i="142"/>
  <c r="AO22" i="142"/>
  <c r="AN22" i="142"/>
  <c r="AM22" i="142"/>
  <c r="AL22" i="142"/>
  <c r="AK22" i="142"/>
  <c r="AJ22" i="142"/>
  <c r="AI22" i="142"/>
  <c r="AH22" i="142"/>
  <c r="AG22" i="142"/>
  <c r="AE22" i="142"/>
  <c r="AV21" i="142"/>
  <c r="AU21" i="142"/>
  <c r="AT21" i="142"/>
  <c r="AS21" i="142"/>
  <c r="AR21" i="142"/>
  <c r="AQ21" i="142"/>
  <c r="AP21" i="142"/>
  <c r="AO21" i="142"/>
  <c r="AN21" i="142"/>
  <c r="AM21" i="142"/>
  <c r="AL21" i="142"/>
  <c r="AK21" i="142"/>
  <c r="AJ21" i="142"/>
  <c r="AI21" i="142"/>
  <c r="AH21" i="142"/>
  <c r="AG21" i="142"/>
  <c r="AE21" i="142"/>
  <c r="AV20" i="142"/>
  <c r="AU20" i="142"/>
  <c r="AT20" i="142"/>
  <c r="AS20" i="142"/>
  <c r="AR20" i="142"/>
  <c r="AQ20" i="142"/>
  <c r="AP20" i="142"/>
  <c r="AO20" i="142"/>
  <c r="AN20" i="142"/>
  <c r="AM20" i="142"/>
  <c r="AL20" i="142"/>
  <c r="AK20" i="142"/>
  <c r="AJ20" i="142"/>
  <c r="AI20" i="142"/>
  <c r="AH20" i="142"/>
  <c r="AG20" i="142"/>
  <c r="AE20" i="142"/>
  <c r="AV19" i="142"/>
  <c r="AU19" i="142"/>
  <c r="AT19" i="142"/>
  <c r="AS19" i="142"/>
  <c r="AR19" i="142"/>
  <c r="AQ19" i="142"/>
  <c r="AP19" i="142"/>
  <c r="AO19" i="142"/>
  <c r="AN19" i="142"/>
  <c r="AM19" i="142"/>
  <c r="AL19" i="142"/>
  <c r="AK19" i="142"/>
  <c r="AJ19" i="142"/>
  <c r="AI19" i="142"/>
  <c r="AH19" i="142"/>
  <c r="AG19" i="142"/>
  <c r="AE19" i="142"/>
  <c r="AV18" i="142"/>
  <c r="AU18" i="142"/>
  <c r="AT18" i="142"/>
  <c r="AS18" i="142"/>
  <c r="AR18" i="142"/>
  <c r="AQ18" i="142"/>
  <c r="AP18" i="142"/>
  <c r="AO18" i="142"/>
  <c r="AN18" i="142"/>
  <c r="AM18" i="142"/>
  <c r="AL18" i="142"/>
  <c r="AK18" i="142"/>
  <c r="AJ18" i="142"/>
  <c r="AI18" i="142"/>
  <c r="AH18" i="142"/>
  <c r="AG18" i="142"/>
  <c r="AE18" i="142"/>
  <c r="AV17" i="142"/>
  <c r="AU17" i="142"/>
  <c r="AT17" i="142"/>
  <c r="AS17" i="142"/>
  <c r="AR17" i="142"/>
  <c r="AQ17" i="142"/>
  <c r="AP17" i="142"/>
  <c r="AO17" i="142"/>
  <c r="AN17" i="142"/>
  <c r="AM17" i="142"/>
  <c r="AL17" i="142"/>
  <c r="AK17" i="142"/>
  <c r="AJ17" i="142"/>
  <c r="AI17" i="142"/>
  <c r="AH17" i="142"/>
  <c r="AG17" i="142"/>
  <c r="AE17" i="142"/>
  <c r="AV16" i="142"/>
  <c r="AU16" i="142"/>
  <c r="AT16" i="142"/>
  <c r="AS16" i="142"/>
  <c r="AR16" i="142"/>
  <c r="AQ16" i="142"/>
  <c r="AP16" i="142"/>
  <c r="AO16" i="142"/>
  <c r="AN16" i="142"/>
  <c r="AM16" i="142"/>
  <c r="AL16" i="142"/>
  <c r="AK16" i="142"/>
  <c r="AJ16" i="142"/>
  <c r="AI16" i="142"/>
  <c r="AH16" i="142"/>
  <c r="AG16" i="142"/>
  <c r="AE16" i="142"/>
  <c r="AV15" i="142"/>
  <c r="AU15" i="142"/>
  <c r="AT15" i="142"/>
  <c r="AS15" i="142"/>
  <c r="AR15" i="142"/>
  <c r="AQ15" i="142"/>
  <c r="AP15" i="142"/>
  <c r="AO15" i="142"/>
  <c r="AN15" i="142"/>
  <c r="AM15" i="142"/>
  <c r="AL15" i="142"/>
  <c r="AK15" i="142"/>
  <c r="AJ15" i="142"/>
  <c r="AI15" i="142"/>
  <c r="AH15" i="142"/>
  <c r="AG15" i="142"/>
  <c r="AE15" i="142"/>
  <c r="AV14" i="142"/>
  <c r="AU14" i="142"/>
  <c r="AT14" i="142"/>
  <c r="AS14" i="142"/>
  <c r="AR14" i="142"/>
  <c r="AQ14" i="142"/>
  <c r="AP14" i="142"/>
  <c r="AO14" i="142"/>
  <c r="AN14" i="142"/>
  <c r="AM14" i="142"/>
  <c r="AL14" i="142"/>
  <c r="AK14" i="142"/>
  <c r="AJ14" i="142"/>
  <c r="AI14" i="142"/>
  <c r="AH14" i="142"/>
  <c r="AG14" i="142"/>
  <c r="AE14" i="142"/>
  <c r="AV13" i="142"/>
  <c r="AU13" i="142"/>
  <c r="AT13" i="142"/>
  <c r="AS13" i="142"/>
  <c r="AR13" i="142"/>
  <c r="AQ13" i="142"/>
  <c r="AP13" i="142"/>
  <c r="AO13" i="142"/>
  <c r="AN13" i="142"/>
  <c r="AM13" i="142"/>
  <c r="AL13" i="142"/>
  <c r="AK13" i="142"/>
  <c r="AJ13" i="142"/>
  <c r="AI13" i="142"/>
  <c r="AH13" i="142"/>
  <c r="AG13" i="142"/>
  <c r="AE13" i="142"/>
  <c r="AV12" i="142"/>
  <c r="AU12" i="142"/>
  <c r="AT12" i="142"/>
  <c r="AS12" i="142"/>
  <c r="AR12" i="142"/>
  <c r="AQ12" i="142"/>
  <c r="AP12" i="142"/>
  <c r="AO12" i="142"/>
  <c r="AN12" i="142"/>
  <c r="AM12" i="142"/>
  <c r="AL12" i="142"/>
  <c r="AK12" i="142"/>
  <c r="AJ12" i="142"/>
  <c r="AI12" i="142"/>
  <c r="AH12" i="142"/>
  <c r="AG12" i="142"/>
  <c r="AE12" i="142"/>
  <c r="AV11" i="142"/>
  <c r="AU11" i="142"/>
  <c r="AT11" i="142"/>
  <c r="AS11" i="142"/>
  <c r="AR11" i="142"/>
  <c r="AQ11" i="142"/>
  <c r="AP11" i="142"/>
  <c r="AO11" i="142"/>
  <c r="AN11" i="142"/>
  <c r="AM11" i="142"/>
  <c r="AL11" i="142"/>
  <c r="AK11" i="142"/>
  <c r="AJ11" i="142"/>
  <c r="AI11" i="142"/>
  <c r="AH11" i="142"/>
  <c r="AG11" i="142"/>
  <c r="AE11" i="142"/>
  <c r="AV10" i="142"/>
  <c r="AU10" i="142"/>
  <c r="AT10" i="142"/>
  <c r="AS10" i="142"/>
  <c r="AR10" i="142"/>
  <c r="AQ10" i="142"/>
  <c r="AP10" i="142"/>
  <c r="AO10" i="142"/>
  <c r="AN10" i="142"/>
  <c r="AM10" i="142"/>
  <c r="AL10" i="142"/>
  <c r="AK10" i="142"/>
  <c r="AJ10" i="142"/>
  <c r="AI10" i="142"/>
  <c r="AH10" i="142"/>
  <c r="AG10" i="142"/>
  <c r="AE10" i="142"/>
  <c r="AV9" i="142"/>
  <c r="AU9" i="142"/>
  <c r="AT9" i="142"/>
  <c r="AS9" i="142"/>
  <c r="AR9" i="142"/>
  <c r="AQ9" i="142"/>
  <c r="AP9" i="142"/>
  <c r="AO9" i="142"/>
  <c r="AN9" i="142"/>
  <c r="AM9" i="142"/>
  <c r="AL9" i="142"/>
  <c r="AK9" i="142"/>
  <c r="AJ9" i="142"/>
  <c r="AI9" i="142"/>
  <c r="AH9" i="142"/>
  <c r="AG9" i="142"/>
  <c r="AE9" i="142"/>
  <c r="AV8" i="142"/>
  <c r="AU8" i="142"/>
  <c r="AT8" i="142"/>
  <c r="AS8" i="142"/>
  <c r="AR8" i="142"/>
  <c r="AQ8" i="142"/>
  <c r="AP8" i="142"/>
  <c r="AO8" i="142"/>
  <c r="AN8" i="142"/>
  <c r="AM8" i="142"/>
  <c r="AL8" i="142"/>
  <c r="AK8" i="142"/>
  <c r="AJ8" i="142"/>
  <c r="AI8" i="142"/>
  <c r="AH8" i="142"/>
  <c r="AG8" i="142"/>
  <c r="AE8" i="142"/>
  <c r="AV7" i="142"/>
  <c r="AU7" i="142"/>
  <c r="AT7" i="142"/>
  <c r="AS7" i="142"/>
  <c r="AR7" i="142"/>
  <c r="AQ7" i="142"/>
  <c r="AP7" i="142"/>
  <c r="AO7" i="142"/>
  <c r="AN7" i="142"/>
  <c r="AM7" i="142"/>
  <c r="AL7" i="142"/>
  <c r="AK7" i="142"/>
  <c r="AJ7" i="142"/>
  <c r="AI7" i="142"/>
  <c r="AH7" i="142"/>
  <c r="AG7" i="142"/>
  <c r="AE7" i="142"/>
  <c r="AV6" i="142"/>
  <c r="AU6" i="142"/>
  <c r="AT6" i="142"/>
  <c r="AS6" i="142"/>
  <c r="AR6" i="142"/>
  <c r="AQ6" i="142"/>
  <c r="AP6" i="142"/>
  <c r="AO6" i="142"/>
  <c r="AN6" i="142"/>
  <c r="AM6" i="142"/>
  <c r="AL6" i="142"/>
  <c r="AK6" i="142"/>
  <c r="AJ6" i="142"/>
  <c r="AI6" i="142"/>
  <c r="AH6" i="142"/>
  <c r="AG6" i="142"/>
  <c r="AE6" i="142"/>
  <c r="D1" i="142"/>
  <c r="AF45" i="141"/>
  <c r="AF44" i="141"/>
  <c r="CB43" i="141"/>
  <c r="CA43" i="141"/>
  <c r="BZ43" i="141"/>
  <c r="BY43" i="141"/>
  <c r="BX43" i="141"/>
  <c r="BW43" i="141"/>
  <c r="BV43" i="141"/>
  <c r="BU43" i="141"/>
  <c r="BT43" i="141"/>
  <c r="BS43" i="141"/>
  <c r="BR43" i="141"/>
  <c r="BQ43" i="141"/>
  <c r="BP43" i="141"/>
  <c r="BO43" i="141"/>
  <c r="BN43" i="141"/>
  <c r="BM43" i="141"/>
  <c r="BL43" i="141"/>
  <c r="BK43" i="141"/>
  <c r="BJ43" i="141"/>
  <c r="BI43" i="141"/>
  <c r="BH43" i="141"/>
  <c r="BG43" i="141"/>
  <c r="BF43" i="141"/>
  <c r="BE43" i="141"/>
  <c r="BD43" i="141"/>
  <c r="BC43" i="141"/>
  <c r="BB43" i="141"/>
  <c r="BA43" i="141"/>
  <c r="AZ43" i="141"/>
  <c r="AY43" i="141"/>
  <c r="AX43" i="141"/>
  <c r="AF43" i="141"/>
  <c r="AF42" i="141"/>
  <c r="AF41" i="141"/>
  <c r="AF40" i="141"/>
  <c r="AV37" i="141"/>
  <c r="AU37" i="141"/>
  <c r="AT37" i="141"/>
  <c r="AS37" i="141"/>
  <c r="AR37" i="141"/>
  <c r="AQ37" i="141"/>
  <c r="AP37" i="141"/>
  <c r="AO37" i="141"/>
  <c r="AN37" i="141"/>
  <c r="AM37" i="141"/>
  <c r="AL37" i="141"/>
  <c r="AK37" i="141"/>
  <c r="AJ37" i="141"/>
  <c r="AI37" i="141"/>
  <c r="AH37" i="141"/>
  <c r="AG37" i="141"/>
  <c r="AE37" i="141"/>
  <c r="AV36" i="141"/>
  <c r="AU36" i="141"/>
  <c r="AT36" i="141"/>
  <c r="AS36" i="141"/>
  <c r="AR36" i="141"/>
  <c r="AQ36" i="141"/>
  <c r="AP36" i="141"/>
  <c r="AO36" i="141"/>
  <c r="AN36" i="141"/>
  <c r="AM36" i="141"/>
  <c r="AL36" i="141"/>
  <c r="AK36" i="141"/>
  <c r="AJ36" i="141"/>
  <c r="AI36" i="141"/>
  <c r="AH36" i="141"/>
  <c r="AG36" i="141"/>
  <c r="AE36" i="141"/>
  <c r="AV35" i="141"/>
  <c r="AU35" i="141"/>
  <c r="AT35" i="141"/>
  <c r="AS35" i="141"/>
  <c r="AR35" i="141"/>
  <c r="AQ35" i="141"/>
  <c r="AP35" i="141"/>
  <c r="AO35" i="141"/>
  <c r="AN35" i="141"/>
  <c r="AM35" i="141"/>
  <c r="AL35" i="141"/>
  <c r="AK35" i="141"/>
  <c r="AJ35" i="141"/>
  <c r="AI35" i="141"/>
  <c r="AH35" i="141"/>
  <c r="AG35" i="141"/>
  <c r="AE35" i="141"/>
  <c r="AV34" i="141"/>
  <c r="AU34" i="141"/>
  <c r="AT34" i="141"/>
  <c r="AS34" i="141"/>
  <c r="AR34" i="141"/>
  <c r="AQ34" i="141"/>
  <c r="AP34" i="141"/>
  <c r="AO34" i="141"/>
  <c r="AN34" i="141"/>
  <c r="AM34" i="141"/>
  <c r="AL34" i="141"/>
  <c r="AK34" i="141"/>
  <c r="AJ34" i="141"/>
  <c r="AI34" i="141"/>
  <c r="AH34" i="141"/>
  <c r="AG34" i="141"/>
  <c r="AE34" i="141"/>
  <c r="AV33" i="141"/>
  <c r="AU33" i="141"/>
  <c r="AT33" i="141"/>
  <c r="AS33" i="141"/>
  <c r="AR33" i="141"/>
  <c r="AQ33" i="141"/>
  <c r="AP33" i="141"/>
  <c r="AO33" i="141"/>
  <c r="AN33" i="141"/>
  <c r="AM33" i="141"/>
  <c r="AL33" i="141"/>
  <c r="AK33" i="141"/>
  <c r="AJ33" i="141"/>
  <c r="AI33" i="141"/>
  <c r="AH33" i="141"/>
  <c r="AG33" i="141"/>
  <c r="AE33" i="141"/>
  <c r="AV32" i="141"/>
  <c r="AU32" i="141"/>
  <c r="AT32" i="141"/>
  <c r="AS32" i="141"/>
  <c r="AR32" i="141"/>
  <c r="AQ32" i="141"/>
  <c r="AP32" i="141"/>
  <c r="AO32" i="141"/>
  <c r="AN32" i="141"/>
  <c r="AM32" i="141"/>
  <c r="AL32" i="141"/>
  <c r="AK32" i="141"/>
  <c r="AJ32" i="141"/>
  <c r="AI32" i="141"/>
  <c r="AH32" i="141"/>
  <c r="AG32" i="141"/>
  <c r="AE32" i="141"/>
  <c r="AV31" i="141"/>
  <c r="AU31" i="141"/>
  <c r="AT31" i="141"/>
  <c r="AS31" i="141"/>
  <c r="AR31" i="141"/>
  <c r="AQ31" i="141"/>
  <c r="AP31" i="141"/>
  <c r="AO31" i="141"/>
  <c r="AN31" i="141"/>
  <c r="AM31" i="141"/>
  <c r="AL31" i="141"/>
  <c r="AK31" i="141"/>
  <c r="AJ31" i="141"/>
  <c r="AI31" i="141"/>
  <c r="AH31" i="141"/>
  <c r="AG31" i="141"/>
  <c r="AE31" i="141"/>
  <c r="AV30" i="141"/>
  <c r="AU30" i="141"/>
  <c r="AT30" i="141"/>
  <c r="AS30" i="141"/>
  <c r="AR30" i="141"/>
  <c r="AQ30" i="141"/>
  <c r="AP30" i="141"/>
  <c r="AO30" i="141"/>
  <c r="AN30" i="141"/>
  <c r="AM30" i="141"/>
  <c r="AL30" i="141"/>
  <c r="AK30" i="141"/>
  <c r="AJ30" i="141"/>
  <c r="AI30" i="141"/>
  <c r="AH30" i="141"/>
  <c r="AG30" i="141"/>
  <c r="AE30" i="141"/>
  <c r="AV29" i="141"/>
  <c r="AU29" i="141"/>
  <c r="AT29" i="141"/>
  <c r="AS29" i="141"/>
  <c r="AR29" i="141"/>
  <c r="AQ29" i="141"/>
  <c r="AP29" i="141"/>
  <c r="AO29" i="141"/>
  <c r="AN29" i="141"/>
  <c r="AM29" i="141"/>
  <c r="AL29" i="141"/>
  <c r="AK29" i="141"/>
  <c r="AJ29" i="141"/>
  <c r="AI29" i="141"/>
  <c r="AH29" i="141"/>
  <c r="AG29" i="141"/>
  <c r="AE29" i="141"/>
  <c r="AV28" i="141"/>
  <c r="AU28" i="141"/>
  <c r="AT28" i="141"/>
  <c r="AS28" i="141"/>
  <c r="AR28" i="141"/>
  <c r="AQ28" i="141"/>
  <c r="AP28" i="141"/>
  <c r="AO28" i="141"/>
  <c r="AN28" i="141"/>
  <c r="AM28" i="141"/>
  <c r="AL28" i="141"/>
  <c r="AK28" i="141"/>
  <c r="AJ28" i="141"/>
  <c r="AI28" i="141"/>
  <c r="AH28" i="141"/>
  <c r="AG28" i="141"/>
  <c r="AE28" i="141"/>
  <c r="AV27" i="141"/>
  <c r="AU27" i="141"/>
  <c r="AT27" i="141"/>
  <c r="AS27" i="141"/>
  <c r="AR27" i="141"/>
  <c r="AQ27" i="141"/>
  <c r="AP27" i="141"/>
  <c r="AO27" i="141"/>
  <c r="AN27" i="141"/>
  <c r="AM27" i="141"/>
  <c r="AL27" i="141"/>
  <c r="AK27" i="141"/>
  <c r="AJ27" i="141"/>
  <c r="AI27" i="141"/>
  <c r="AH27" i="141"/>
  <c r="AG27" i="141"/>
  <c r="AE27" i="141"/>
  <c r="AV26" i="141"/>
  <c r="AU26" i="141"/>
  <c r="AT26" i="141"/>
  <c r="AS26" i="141"/>
  <c r="AR26" i="141"/>
  <c r="AQ26" i="141"/>
  <c r="AP26" i="141"/>
  <c r="AO26" i="141"/>
  <c r="AN26" i="141"/>
  <c r="AM26" i="141"/>
  <c r="AL26" i="141"/>
  <c r="AK26" i="141"/>
  <c r="AJ26" i="141"/>
  <c r="AI26" i="141"/>
  <c r="AH26" i="141"/>
  <c r="AG26" i="141"/>
  <c r="AE26" i="141"/>
  <c r="AV25" i="141"/>
  <c r="AU25" i="141"/>
  <c r="AT25" i="141"/>
  <c r="AS25" i="141"/>
  <c r="AR25" i="141"/>
  <c r="AQ25" i="141"/>
  <c r="AP25" i="141"/>
  <c r="AO25" i="141"/>
  <c r="AN25" i="141"/>
  <c r="AM25" i="141"/>
  <c r="AL25" i="141"/>
  <c r="AK25" i="141"/>
  <c r="AJ25" i="141"/>
  <c r="AI25" i="141"/>
  <c r="AH25" i="141"/>
  <c r="AG25" i="141"/>
  <c r="AE25" i="141"/>
  <c r="AV24" i="141"/>
  <c r="AU24" i="141"/>
  <c r="AT24" i="141"/>
  <c r="AS24" i="141"/>
  <c r="AR24" i="141"/>
  <c r="AQ24" i="141"/>
  <c r="AP24" i="141"/>
  <c r="AO24" i="141"/>
  <c r="AN24" i="141"/>
  <c r="AM24" i="141"/>
  <c r="AL24" i="141"/>
  <c r="AK24" i="141"/>
  <c r="AJ24" i="141"/>
  <c r="AI24" i="141"/>
  <c r="AH24" i="141"/>
  <c r="AG24" i="141"/>
  <c r="AA24" i="141" s="1"/>
  <c r="AE24" i="141"/>
  <c r="AV23" i="141"/>
  <c r="AU23" i="141"/>
  <c r="AT23" i="141"/>
  <c r="AS23" i="141"/>
  <c r="AR23" i="141"/>
  <c r="AQ23" i="141"/>
  <c r="AP23" i="141"/>
  <c r="AO23" i="141"/>
  <c r="AN23" i="141"/>
  <c r="AM23" i="141"/>
  <c r="AL23" i="141"/>
  <c r="AK23" i="141"/>
  <c r="AJ23" i="141"/>
  <c r="AI23" i="141"/>
  <c r="AH23" i="141"/>
  <c r="AG23" i="141"/>
  <c r="AE23" i="141"/>
  <c r="AV22" i="141"/>
  <c r="AU22" i="141"/>
  <c r="AT22" i="141"/>
  <c r="AS22" i="141"/>
  <c r="AR22" i="141"/>
  <c r="AQ22" i="141"/>
  <c r="AP22" i="141"/>
  <c r="AO22" i="141"/>
  <c r="AN22" i="141"/>
  <c r="AM22" i="141"/>
  <c r="AL22" i="141"/>
  <c r="AK22" i="141"/>
  <c r="AJ22" i="141"/>
  <c r="AI22" i="141"/>
  <c r="AA22" i="141" s="1"/>
  <c r="AH22" i="141"/>
  <c r="AG22" i="141"/>
  <c r="AE22" i="141"/>
  <c r="AV21" i="141"/>
  <c r="AU21" i="141"/>
  <c r="AT21" i="141"/>
  <c r="AS21" i="141"/>
  <c r="AR21" i="141"/>
  <c r="AQ21" i="141"/>
  <c r="AP21" i="141"/>
  <c r="AO21" i="141"/>
  <c r="AN21" i="141"/>
  <c r="AM21" i="141"/>
  <c r="AL21" i="141"/>
  <c r="AK21" i="141"/>
  <c r="AJ21" i="141"/>
  <c r="AI21" i="141"/>
  <c r="AH21" i="141"/>
  <c r="AG21" i="141"/>
  <c r="AE21" i="141"/>
  <c r="AV20" i="141"/>
  <c r="AU20" i="141"/>
  <c r="AT20" i="141"/>
  <c r="AS20" i="141"/>
  <c r="AR20" i="141"/>
  <c r="AQ20" i="141"/>
  <c r="AP20" i="141"/>
  <c r="AO20" i="141"/>
  <c r="AN20" i="141"/>
  <c r="AM20" i="141"/>
  <c r="AL20" i="141"/>
  <c r="AK20" i="141"/>
  <c r="AJ20" i="141"/>
  <c r="AI20" i="141"/>
  <c r="AH20" i="141"/>
  <c r="AG20" i="141"/>
  <c r="AA20" i="141" s="1"/>
  <c r="AE20" i="141"/>
  <c r="AV19" i="141"/>
  <c r="AU19" i="141"/>
  <c r="AT19" i="141"/>
  <c r="AS19" i="141"/>
  <c r="AR19" i="141"/>
  <c r="AQ19" i="141"/>
  <c r="AP19" i="141"/>
  <c r="AO19" i="141"/>
  <c r="AN19" i="141"/>
  <c r="AM19" i="141"/>
  <c r="AL19" i="141"/>
  <c r="AK19" i="141"/>
  <c r="AJ19" i="141"/>
  <c r="AI19" i="141"/>
  <c r="AH19" i="141"/>
  <c r="AG19" i="141"/>
  <c r="AE19" i="141"/>
  <c r="AV18" i="141"/>
  <c r="AU18" i="141"/>
  <c r="AT18" i="141"/>
  <c r="AS18" i="141"/>
  <c r="AR18" i="141"/>
  <c r="AQ18" i="141"/>
  <c r="AP18" i="141"/>
  <c r="AO18" i="141"/>
  <c r="AN18" i="141"/>
  <c r="AM18" i="141"/>
  <c r="AL18" i="141"/>
  <c r="AK18" i="141"/>
  <c r="AJ18" i="141"/>
  <c r="AI18" i="141"/>
  <c r="AH18" i="141"/>
  <c r="AG18" i="141"/>
  <c r="AE18" i="141"/>
  <c r="AV17" i="141"/>
  <c r="AU17" i="141"/>
  <c r="AT17" i="141"/>
  <c r="AS17" i="141"/>
  <c r="AR17" i="141"/>
  <c r="AQ17" i="141"/>
  <c r="AP17" i="141"/>
  <c r="AO17" i="141"/>
  <c r="AN17" i="141"/>
  <c r="AM17" i="141"/>
  <c r="AL17" i="141"/>
  <c r="AK17" i="141"/>
  <c r="AJ17" i="141"/>
  <c r="AI17" i="141"/>
  <c r="AH17" i="141"/>
  <c r="AG17" i="141"/>
  <c r="AE17" i="141"/>
  <c r="AV16" i="141"/>
  <c r="AU16" i="141"/>
  <c r="AT16" i="141"/>
  <c r="AS16" i="141"/>
  <c r="AR16" i="141"/>
  <c r="AQ16" i="141"/>
  <c r="AP16" i="141"/>
  <c r="AO16" i="141"/>
  <c r="AN16" i="141"/>
  <c r="AM16" i="141"/>
  <c r="AL16" i="141"/>
  <c r="AK16" i="141"/>
  <c r="AJ16" i="141"/>
  <c r="AI16" i="141"/>
  <c r="AH16" i="141"/>
  <c r="AG16" i="141"/>
  <c r="AE16" i="141"/>
  <c r="AV15" i="141"/>
  <c r="AU15" i="141"/>
  <c r="AT15" i="141"/>
  <c r="AS15" i="141"/>
  <c r="AR15" i="141"/>
  <c r="AQ15" i="141"/>
  <c r="AP15" i="141"/>
  <c r="AO15" i="141"/>
  <c r="AN15" i="141"/>
  <c r="AM15" i="141"/>
  <c r="AL15" i="141"/>
  <c r="AK15" i="141"/>
  <c r="AJ15" i="141"/>
  <c r="AI15" i="141"/>
  <c r="AH15" i="141"/>
  <c r="AG15" i="141"/>
  <c r="AE15" i="141"/>
  <c r="AV14" i="141"/>
  <c r="AU14" i="141"/>
  <c r="AT14" i="141"/>
  <c r="AS14" i="141"/>
  <c r="AR14" i="141"/>
  <c r="AQ14" i="141"/>
  <c r="AP14" i="141"/>
  <c r="AO14" i="141"/>
  <c r="AN14" i="141"/>
  <c r="AM14" i="141"/>
  <c r="AL14" i="141"/>
  <c r="AK14" i="141"/>
  <c r="AJ14" i="141"/>
  <c r="AI14" i="141"/>
  <c r="AH14" i="141"/>
  <c r="AG14" i="141"/>
  <c r="AE14" i="141"/>
  <c r="AV13" i="141"/>
  <c r="AU13" i="141"/>
  <c r="AT13" i="141"/>
  <c r="AS13" i="141"/>
  <c r="AR13" i="141"/>
  <c r="AQ13" i="141"/>
  <c r="AP13" i="141"/>
  <c r="AO13" i="141"/>
  <c r="AN13" i="141"/>
  <c r="AM13" i="141"/>
  <c r="AL13" i="141"/>
  <c r="AK13" i="141"/>
  <c r="AJ13" i="141"/>
  <c r="AI13" i="141"/>
  <c r="AH13" i="141"/>
  <c r="AG13" i="141"/>
  <c r="AE13" i="141"/>
  <c r="AV12" i="141"/>
  <c r="AU12" i="141"/>
  <c r="AT12" i="141"/>
  <c r="AS12" i="141"/>
  <c r="AR12" i="141"/>
  <c r="AQ12" i="141"/>
  <c r="AP12" i="141"/>
  <c r="AO12" i="141"/>
  <c r="AN12" i="141"/>
  <c r="AM12" i="141"/>
  <c r="AL12" i="141"/>
  <c r="AK12" i="141"/>
  <c r="AJ12" i="141"/>
  <c r="AI12" i="141"/>
  <c r="AH12" i="141"/>
  <c r="AG12" i="141"/>
  <c r="AE12" i="141"/>
  <c r="AV11" i="141"/>
  <c r="AU11" i="141"/>
  <c r="AT11" i="141"/>
  <c r="AS11" i="141"/>
  <c r="AR11" i="141"/>
  <c r="AQ11" i="141"/>
  <c r="AP11" i="141"/>
  <c r="AO11" i="141"/>
  <c r="AN11" i="141"/>
  <c r="AM11" i="141"/>
  <c r="AL11" i="141"/>
  <c r="AK11" i="141"/>
  <c r="AJ11" i="141"/>
  <c r="AI11" i="141"/>
  <c r="AH11" i="141"/>
  <c r="AG11" i="141"/>
  <c r="AE11" i="141"/>
  <c r="AV10" i="141"/>
  <c r="AU10" i="141"/>
  <c r="AT10" i="141"/>
  <c r="AS10" i="141"/>
  <c r="AR10" i="141"/>
  <c r="AQ10" i="141"/>
  <c r="AP10" i="141"/>
  <c r="AO10" i="141"/>
  <c r="AN10" i="141"/>
  <c r="AM10" i="141"/>
  <c r="AL10" i="141"/>
  <c r="AK10" i="141"/>
  <c r="AJ10" i="141"/>
  <c r="AI10" i="141"/>
  <c r="AH10" i="141"/>
  <c r="AG10" i="141"/>
  <c r="AE10" i="141"/>
  <c r="AV9" i="141"/>
  <c r="AU9" i="141"/>
  <c r="AT9" i="141"/>
  <c r="AS9" i="141"/>
  <c r="AR9" i="141"/>
  <c r="AQ9" i="141"/>
  <c r="AP9" i="141"/>
  <c r="AO9" i="141"/>
  <c r="AN9" i="141"/>
  <c r="AM9" i="141"/>
  <c r="AL9" i="141"/>
  <c r="AK9" i="141"/>
  <c r="AJ9" i="141"/>
  <c r="AI9" i="141"/>
  <c r="AH9" i="141"/>
  <c r="AG9" i="141"/>
  <c r="AE9" i="141"/>
  <c r="AV8" i="141"/>
  <c r="AU8" i="141"/>
  <c r="AT8" i="141"/>
  <c r="AS8" i="141"/>
  <c r="AR8" i="141"/>
  <c r="AQ8" i="141"/>
  <c r="AP8" i="141"/>
  <c r="AO8" i="141"/>
  <c r="AN8" i="141"/>
  <c r="AM8" i="141"/>
  <c r="AL8" i="141"/>
  <c r="AK8" i="141"/>
  <c r="AJ8" i="141"/>
  <c r="AI8" i="141"/>
  <c r="AH8" i="141"/>
  <c r="AG8" i="141"/>
  <c r="AE8" i="141"/>
  <c r="AV7" i="141"/>
  <c r="AU7" i="141"/>
  <c r="AT7" i="141"/>
  <c r="AS7" i="141"/>
  <c r="AR7" i="141"/>
  <c r="AQ7" i="141"/>
  <c r="AP7" i="141"/>
  <c r="AO7" i="141"/>
  <c r="AN7" i="141"/>
  <c r="AM7" i="141"/>
  <c r="AL7" i="141"/>
  <c r="AK7" i="141"/>
  <c r="AJ7" i="141"/>
  <c r="AI7" i="141"/>
  <c r="AH7" i="141"/>
  <c r="AG7" i="141"/>
  <c r="AE7" i="141"/>
  <c r="AV6" i="141"/>
  <c r="AU6" i="141"/>
  <c r="AT6" i="141"/>
  <c r="AS6" i="141"/>
  <c r="AR6" i="141"/>
  <c r="AQ6" i="141"/>
  <c r="AP6" i="141"/>
  <c r="AO6" i="141"/>
  <c r="AN6" i="141"/>
  <c r="AM6" i="141"/>
  <c r="AL6" i="141"/>
  <c r="AK6" i="141"/>
  <c r="AJ6" i="141"/>
  <c r="AI6" i="141"/>
  <c r="AH6" i="141"/>
  <c r="AG6" i="141"/>
  <c r="AE6" i="141"/>
  <c r="D1" i="141"/>
  <c r="AF45" i="140"/>
  <c r="AF44" i="140"/>
  <c r="CB43" i="140"/>
  <c r="CA43" i="140"/>
  <c r="BZ43" i="140"/>
  <c r="BY43" i="140"/>
  <c r="BX43" i="140"/>
  <c r="BW43" i="140"/>
  <c r="BV43" i="140"/>
  <c r="BU43" i="140"/>
  <c r="BT43" i="140"/>
  <c r="BS43" i="140"/>
  <c r="BR43" i="140"/>
  <c r="BQ43" i="140"/>
  <c r="BP43" i="140"/>
  <c r="BO43" i="140"/>
  <c r="BN43" i="140"/>
  <c r="BM43" i="140"/>
  <c r="BL43" i="140"/>
  <c r="BK43" i="140"/>
  <c r="BJ43" i="140"/>
  <c r="BI43" i="140"/>
  <c r="BH43" i="140"/>
  <c r="BG43" i="140"/>
  <c r="BF43" i="140"/>
  <c r="BE43" i="140"/>
  <c r="BD43" i="140"/>
  <c r="BC43" i="140"/>
  <c r="BB43" i="140"/>
  <c r="BA43" i="140"/>
  <c r="AZ43" i="140"/>
  <c r="AY43" i="140"/>
  <c r="AX43" i="140"/>
  <c r="AF43" i="140"/>
  <c r="AF42" i="140"/>
  <c r="AF41" i="140"/>
  <c r="AF40" i="140"/>
  <c r="AV37" i="140"/>
  <c r="AU37" i="140"/>
  <c r="AT37" i="140"/>
  <c r="AS37" i="140"/>
  <c r="AR37" i="140"/>
  <c r="AQ37" i="140"/>
  <c r="AP37" i="140"/>
  <c r="AO37" i="140"/>
  <c r="AN37" i="140"/>
  <c r="AM37" i="140"/>
  <c r="AL37" i="140"/>
  <c r="AK37" i="140"/>
  <c r="AJ37" i="140"/>
  <c r="AI37" i="140"/>
  <c r="AH37" i="140"/>
  <c r="AG37" i="140"/>
  <c r="AE37" i="140"/>
  <c r="AV36" i="140"/>
  <c r="AU36" i="140"/>
  <c r="AT36" i="140"/>
  <c r="AS36" i="140"/>
  <c r="AR36" i="140"/>
  <c r="AQ36" i="140"/>
  <c r="AP36" i="140"/>
  <c r="AO36" i="140"/>
  <c r="AN36" i="140"/>
  <c r="AM36" i="140"/>
  <c r="AL36" i="140"/>
  <c r="AK36" i="140"/>
  <c r="AJ36" i="140"/>
  <c r="AI36" i="140"/>
  <c r="AH36" i="140"/>
  <c r="AG36" i="140"/>
  <c r="AE36" i="140"/>
  <c r="AV35" i="140"/>
  <c r="AU35" i="140"/>
  <c r="AT35" i="140"/>
  <c r="AS35" i="140"/>
  <c r="AR35" i="140"/>
  <c r="AQ35" i="140"/>
  <c r="AP35" i="140"/>
  <c r="AO35" i="140"/>
  <c r="AN35" i="140"/>
  <c r="AM35" i="140"/>
  <c r="AL35" i="140"/>
  <c r="AK35" i="140"/>
  <c r="AJ35" i="140"/>
  <c r="AI35" i="140"/>
  <c r="AH35" i="140"/>
  <c r="AG35" i="140"/>
  <c r="AE35" i="140"/>
  <c r="AV34" i="140"/>
  <c r="AU34" i="140"/>
  <c r="AT34" i="140"/>
  <c r="AS34" i="140"/>
  <c r="AR34" i="140"/>
  <c r="AQ34" i="140"/>
  <c r="AP34" i="140"/>
  <c r="AO34" i="140"/>
  <c r="AN34" i="140"/>
  <c r="AM34" i="140"/>
  <c r="AL34" i="140"/>
  <c r="AK34" i="140"/>
  <c r="AJ34" i="140"/>
  <c r="AI34" i="140"/>
  <c r="AH34" i="140"/>
  <c r="AG34" i="140"/>
  <c r="AE34" i="140"/>
  <c r="AV33" i="140"/>
  <c r="AU33" i="140"/>
  <c r="AT33" i="140"/>
  <c r="AS33" i="140"/>
  <c r="AR33" i="140"/>
  <c r="AQ33" i="140"/>
  <c r="AP33" i="140"/>
  <c r="AO33" i="140"/>
  <c r="AN33" i="140"/>
  <c r="AM33" i="140"/>
  <c r="AL33" i="140"/>
  <c r="AK33" i="140"/>
  <c r="AJ33" i="140"/>
  <c r="AI33" i="140"/>
  <c r="AH33" i="140"/>
  <c r="AG33" i="140"/>
  <c r="AE33" i="140"/>
  <c r="AV32" i="140"/>
  <c r="AU32" i="140"/>
  <c r="AT32" i="140"/>
  <c r="AS32" i="140"/>
  <c r="AR32" i="140"/>
  <c r="AQ32" i="140"/>
  <c r="AP32" i="140"/>
  <c r="AO32" i="140"/>
  <c r="AN32" i="140"/>
  <c r="AM32" i="140"/>
  <c r="AL32" i="140"/>
  <c r="AK32" i="140"/>
  <c r="AJ32" i="140"/>
  <c r="AI32" i="140"/>
  <c r="AH32" i="140"/>
  <c r="AG32" i="140"/>
  <c r="AE32" i="140"/>
  <c r="AV31" i="140"/>
  <c r="AU31" i="140"/>
  <c r="AT31" i="140"/>
  <c r="AS31" i="140"/>
  <c r="AR31" i="140"/>
  <c r="AQ31" i="140"/>
  <c r="AP31" i="140"/>
  <c r="AO31" i="140"/>
  <c r="AN31" i="140"/>
  <c r="AM31" i="140"/>
  <c r="AL31" i="140"/>
  <c r="AK31" i="140"/>
  <c r="AJ31" i="140"/>
  <c r="AI31" i="140"/>
  <c r="AH31" i="140"/>
  <c r="AG31" i="140"/>
  <c r="AE31" i="140"/>
  <c r="AV30" i="140"/>
  <c r="AU30" i="140"/>
  <c r="AT30" i="140"/>
  <c r="AS30" i="140"/>
  <c r="AR30" i="140"/>
  <c r="AQ30" i="140"/>
  <c r="AP30" i="140"/>
  <c r="AO30" i="140"/>
  <c r="AN30" i="140"/>
  <c r="AM30" i="140"/>
  <c r="AL30" i="140"/>
  <c r="AK30" i="140"/>
  <c r="AJ30" i="140"/>
  <c r="AI30" i="140"/>
  <c r="AH30" i="140"/>
  <c r="AG30" i="140"/>
  <c r="AE30" i="140"/>
  <c r="AV29" i="140"/>
  <c r="AU29" i="140"/>
  <c r="AT29" i="140"/>
  <c r="AS29" i="140"/>
  <c r="AR29" i="140"/>
  <c r="AQ29" i="140"/>
  <c r="AP29" i="140"/>
  <c r="AO29" i="140"/>
  <c r="AN29" i="140"/>
  <c r="AM29" i="140"/>
  <c r="AL29" i="140"/>
  <c r="AK29" i="140"/>
  <c r="AJ29" i="140"/>
  <c r="AI29" i="140"/>
  <c r="AH29" i="140"/>
  <c r="AG29" i="140"/>
  <c r="AE29" i="140"/>
  <c r="AV28" i="140"/>
  <c r="AU28" i="140"/>
  <c r="AT28" i="140"/>
  <c r="AS28" i="140"/>
  <c r="AR28" i="140"/>
  <c r="AQ28" i="140"/>
  <c r="AP28" i="140"/>
  <c r="AO28" i="140"/>
  <c r="AN28" i="140"/>
  <c r="AM28" i="140"/>
  <c r="AL28" i="140"/>
  <c r="AK28" i="140"/>
  <c r="AJ28" i="140"/>
  <c r="AI28" i="140"/>
  <c r="AH28" i="140"/>
  <c r="AG28" i="140"/>
  <c r="AE28" i="140"/>
  <c r="AV27" i="140"/>
  <c r="AU27" i="140"/>
  <c r="AT27" i="140"/>
  <c r="AS27" i="140"/>
  <c r="AR27" i="140"/>
  <c r="AQ27" i="140"/>
  <c r="AP27" i="140"/>
  <c r="AO27" i="140"/>
  <c r="AN27" i="140"/>
  <c r="AM27" i="140"/>
  <c r="AL27" i="140"/>
  <c r="AK27" i="140"/>
  <c r="AJ27" i="140"/>
  <c r="AI27" i="140"/>
  <c r="AH27" i="140"/>
  <c r="AG27" i="140"/>
  <c r="AE27" i="140"/>
  <c r="AV26" i="140"/>
  <c r="AU26" i="140"/>
  <c r="AT26" i="140"/>
  <c r="AS26" i="140"/>
  <c r="AR26" i="140"/>
  <c r="AQ26" i="140"/>
  <c r="AP26" i="140"/>
  <c r="AO26" i="140"/>
  <c r="AN26" i="140"/>
  <c r="AM26" i="140"/>
  <c r="AL26" i="140"/>
  <c r="AK26" i="140"/>
  <c r="AJ26" i="140"/>
  <c r="AI26" i="140"/>
  <c r="AH26" i="140"/>
  <c r="AG26" i="140"/>
  <c r="AE26" i="140"/>
  <c r="AV25" i="140"/>
  <c r="AU25" i="140"/>
  <c r="AT25" i="140"/>
  <c r="AS25" i="140"/>
  <c r="AR25" i="140"/>
  <c r="AQ25" i="140"/>
  <c r="AP25" i="140"/>
  <c r="AO25" i="140"/>
  <c r="AN25" i="140"/>
  <c r="AM25" i="140"/>
  <c r="AL25" i="140"/>
  <c r="AK25" i="140"/>
  <c r="AJ25" i="140"/>
  <c r="AI25" i="140"/>
  <c r="AH25" i="140"/>
  <c r="AG25" i="140"/>
  <c r="AE25" i="140"/>
  <c r="AV24" i="140"/>
  <c r="AU24" i="140"/>
  <c r="AT24" i="140"/>
  <c r="AS24" i="140"/>
  <c r="AR24" i="140"/>
  <c r="AQ24" i="140"/>
  <c r="AP24" i="140"/>
  <c r="AO24" i="140"/>
  <c r="AN24" i="140"/>
  <c r="AM24" i="140"/>
  <c r="AL24" i="140"/>
  <c r="AK24" i="140"/>
  <c r="AJ24" i="140"/>
  <c r="AI24" i="140"/>
  <c r="AH24" i="140"/>
  <c r="AG24" i="140"/>
  <c r="AE24" i="140"/>
  <c r="AV23" i="140"/>
  <c r="AU23" i="140"/>
  <c r="AT23" i="140"/>
  <c r="AS23" i="140"/>
  <c r="AR23" i="140"/>
  <c r="AQ23" i="140"/>
  <c r="AP23" i="140"/>
  <c r="AO23" i="140"/>
  <c r="AN23" i="140"/>
  <c r="AM23" i="140"/>
  <c r="AL23" i="140"/>
  <c r="AK23" i="140"/>
  <c r="AJ23" i="140"/>
  <c r="AI23" i="140"/>
  <c r="AH23" i="140"/>
  <c r="AG23" i="140"/>
  <c r="AE23" i="140"/>
  <c r="AV22" i="140"/>
  <c r="AU22" i="140"/>
  <c r="AT22" i="140"/>
  <c r="AS22" i="140"/>
  <c r="AR22" i="140"/>
  <c r="AQ22" i="140"/>
  <c r="AP22" i="140"/>
  <c r="AO22" i="140"/>
  <c r="AN22" i="140"/>
  <c r="AM22" i="140"/>
  <c r="AL22" i="140"/>
  <c r="AK22" i="140"/>
  <c r="AJ22" i="140"/>
  <c r="AI22" i="140"/>
  <c r="AH22" i="140"/>
  <c r="AG22" i="140"/>
  <c r="AE22" i="140"/>
  <c r="AV21" i="140"/>
  <c r="AU21" i="140"/>
  <c r="AT21" i="140"/>
  <c r="AS21" i="140"/>
  <c r="AR21" i="140"/>
  <c r="AQ21" i="140"/>
  <c r="AP21" i="140"/>
  <c r="AO21" i="140"/>
  <c r="AN21" i="140"/>
  <c r="AM21" i="140"/>
  <c r="AL21" i="140"/>
  <c r="AK21" i="140"/>
  <c r="AJ21" i="140"/>
  <c r="AI21" i="140"/>
  <c r="AH21" i="140"/>
  <c r="AG21" i="140"/>
  <c r="AE21" i="140"/>
  <c r="AV20" i="140"/>
  <c r="AU20" i="140"/>
  <c r="AT20" i="140"/>
  <c r="AS20" i="140"/>
  <c r="AR20" i="140"/>
  <c r="AQ20" i="140"/>
  <c r="AP20" i="140"/>
  <c r="AO20" i="140"/>
  <c r="AN20" i="140"/>
  <c r="AM20" i="140"/>
  <c r="AL20" i="140"/>
  <c r="AK20" i="140"/>
  <c r="AJ20" i="140"/>
  <c r="AI20" i="140"/>
  <c r="AH20" i="140"/>
  <c r="AG20" i="140"/>
  <c r="AE20" i="140"/>
  <c r="AV19" i="140"/>
  <c r="AU19" i="140"/>
  <c r="AT19" i="140"/>
  <c r="AS19" i="140"/>
  <c r="AR19" i="140"/>
  <c r="AQ19" i="140"/>
  <c r="AP19" i="140"/>
  <c r="AO19" i="140"/>
  <c r="AN19" i="140"/>
  <c r="AM19" i="140"/>
  <c r="AL19" i="140"/>
  <c r="AK19" i="140"/>
  <c r="AJ19" i="140"/>
  <c r="AI19" i="140"/>
  <c r="AH19" i="140"/>
  <c r="AG19" i="140"/>
  <c r="AE19" i="140"/>
  <c r="AV18" i="140"/>
  <c r="AU18" i="140"/>
  <c r="AT18" i="140"/>
  <c r="AS18" i="140"/>
  <c r="AR18" i="140"/>
  <c r="AQ18" i="140"/>
  <c r="AP18" i="140"/>
  <c r="AO18" i="140"/>
  <c r="AN18" i="140"/>
  <c r="AM18" i="140"/>
  <c r="AL18" i="140"/>
  <c r="AK18" i="140"/>
  <c r="AJ18" i="140"/>
  <c r="AI18" i="140"/>
  <c r="AH18" i="140"/>
  <c r="AG18" i="140"/>
  <c r="AE18" i="140"/>
  <c r="AV17" i="140"/>
  <c r="AU17" i="140"/>
  <c r="AT17" i="140"/>
  <c r="AS17" i="140"/>
  <c r="AR17" i="140"/>
  <c r="AQ17" i="140"/>
  <c r="AP17" i="140"/>
  <c r="AO17" i="140"/>
  <c r="AN17" i="140"/>
  <c r="AM17" i="140"/>
  <c r="AL17" i="140"/>
  <c r="AK17" i="140"/>
  <c r="AJ17" i="140"/>
  <c r="AI17" i="140"/>
  <c r="AH17" i="140"/>
  <c r="AG17" i="140"/>
  <c r="AE17" i="140"/>
  <c r="AV16" i="140"/>
  <c r="AU16" i="140"/>
  <c r="AT16" i="140"/>
  <c r="AS16" i="140"/>
  <c r="AR16" i="140"/>
  <c r="AQ16" i="140"/>
  <c r="AP16" i="140"/>
  <c r="AO16" i="140"/>
  <c r="AN16" i="140"/>
  <c r="AM16" i="140"/>
  <c r="AL16" i="140"/>
  <c r="AK16" i="140"/>
  <c r="AJ16" i="140"/>
  <c r="AI16" i="140"/>
  <c r="AH16" i="140"/>
  <c r="AG16" i="140"/>
  <c r="AE16" i="140"/>
  <c r="AV15" i="140"/>
  <c r="AU15" i="140"/>
  <c r="AT15" i="140"/>
  <c r="AS15" i="140"/>
  <c r="AR15" i="140"/>
  <c r="AQ15" i="140"/>
  <c r="AP15" i="140"/>
  <c r="AO15" i="140"/>
  <c r="AN15" i="140"/>
  <c r="AM15" i="140"/>
  <c r="AL15" i="140"/>
  <c r="AK15" i="140"/>
  <c r="AJ15" i="140"/>
  <c r="AI15" i="140"/>
  <c r="AH15" i="140"/>
  <c r="AG15" i="140"/>
  <c r="AE15" i="140"/>
  <c r="AV14" i="140"/>
  <c r="AU14" i="140"/>
  <c r="AT14" i="140"/>
  <c r="AS14" i="140"/>
  <c r="AR14" i="140"/>
  <c r="AQ14" i="140"/>
  <c r="AP14" i="140"/>
  <c r="AO14" i="140"/>
  <c r="AN14" i="140"/>
  <c r="AM14" i="140"/>
  <c r="AL14" i="140"/>
  <c r="AK14" i="140"/>
  <c r="AJ14" i="140"/>
  <c r="AI14" i="140"/>
  <c r="AH14" i="140"/>
  <c r="AG14" i="140"/>
  <c r="AE14" i="140"/>
  <c r="AV13" i="140"/>
  <c r="AU13" i="140"/>
  <c r="AT13" i="140"/>
  <c r="AS13" i="140"/>
  <c r="AR13" i="140"/>
  <c r="AQ13" i="140"/>
  <c r="AP13" i="140"/>
  <c r="AO13" i="140"/>
  <c r="AN13" i="140"/>
  <c r="AM13" i="140"/>
  <c r="AL13" i="140"/>
  <c r="AK13" i="140"/>
  <c r="AJ13" i="140"/>
  <c r="AI13" i="140"/>
  <c r="AH13" i="140"/>
  <c r="AG13" i="140"/>
  <c r="AE13" i="140"/>
  <c r="AV12" i="140"/>
  <c r="AU12" i="140"/>
  <c r="AT12" i="140"/>
  <c r="AS12" i="140"/>
  <c r="AR12" i="140"/>
  <c r="AQ12" i="140"/>
  <c r="AP12" i="140"/>
  <c r="AO12" i="140"/>
  <c r="AN12" i="140"/>
  <c r="AM12" i="140"/>
  <c r="AL12" i="140"/>
  <c r="AK12" i="140"/>
  <c r="AJ12" i="140"/>
  <c r="AI12" i="140"/>
  <c r="AH12" i="140"/>
  <c r="AG12" i="140"/>
  <c r="AE12" i="140"/>
  <c r="AV11" i="140"/>
  <c r="AU11" i="140"/>
  <c r="AT11" i="140"/>
  <c r="AS11" i="140"/>
  <c r="AR11" i="140"/>
  <c r="AQ11" i="140"/>
  <c r="AP11" i="140"/>
  <c r="AO11" i="140"/>
  <c r="AN11" i="140"/>
  <c r="AM11" i="140"/>
  <c r="AL11" i="140"/>
  <c r="AK11" i="140"/>
  <c r="AJ11" i="140"/>
  <c r="AI11" i="140"/>
  <c r="AH11" i="140"/>
  <c r="AG11" i="140"/>
  <c r="AE11" i="140"/>
  <c r="AV10" i="140"/>
  <c r="AU10" i="140"/>
  <c r="AT10" i="140"/>
  <c r="AS10" i="140"/>
  <c r="AR10" i="140"/>
  <c r="AQ10" i="140"/>
  <c r="AP10" i="140"/>
  <c r="AO10" i="140"/>
  <c r="AN10" i="140"/>
  <c r="AM10" i="140"/>
  <c r="AL10" i="140"/>
  <c r="AK10" i="140"/>
  <c r="AJ10" i="140"/>
  <c r="AI10" i="140"/>
  <c r="AH10" i="140"/>
  <c r="AG10" i="140"/>
  <c r="AE10" i="140"/>
  <c r="AV9" i="140"/>
  <c r="AU9" i="140"/>
  <c r="AT9" i="140"/>
  <c r="AS9" i="140"/>
  <c r="AR9" i="140"/>
  <c r="AQ9" i="140"/>
  <c r="AP9" i="140"/>
  <c r="AO9" i="140"/>
  <c r="AN9" i="140"/>
  <c r="AM9" i="140"/>
  <c r="AL9" i="140"/>
  <c r="AK9" i="140"/>
  <c r="AJ9" i="140"/>
  <c r="AI9" i="140"/>
  <c r="AH9" i="140"/>
  <c r="AG9" i="140"/>
  <c r="AE9" i="140"/>
  <c r="AV8" i="140"/>
  <c r="AU8" i="140"/>
  <c r="AT8" i="140"/>
  <c r="AS8" i="140"/>
  <c r="AR8" i="140"/>
  <c r="AQ8" i="140"/>
  <c r="AP8" i="140"/>
  <c r="AO8" i="140"/>
  <c r="AN8" i="140"/>
  <c r="AM8" i="140"/>
  <c r="AL8" i="140"/>
  <c r="AK8" i="140"/>
  <c r="AJ8" i="140"/>
  <c r="AI8" i="140"/>
  <c r="AH8" i="140"/>
  <c r="AG8" i="140"/>
  <c r="AE8" i="140"/>
  <c r="AV7" i="140"/>
  <c r="AU7" i="140"/>
  <c r="AT7" i="140"/>
  <c r="AS7" i="140"/>
  <c r="AR7" i="140"/>
  <c r="AQ7" i="140"/>
  <c r="AP7" i="140"/>
  <c r="AO7" i="140"/>
  <c r="AN7" i="140"/>
  <c r="AM7" i="140"/>
  <c r="AL7" i="140"/>
  <c r="AK7" i="140"/>
  <c r="AJ7" i="140"/>
  <c r="AI7" i="140"/>
  <c r="AH7" i="140"/>
  <c r="AG7" i="140"/>
  <c r="AE7" i="140"/>
  <c r="AV6" i="140"/>
  <c r="AU6" i="140"/>
  <c r="AT6" i="140"/>
  <c r="AS6" i="140"/>
  <c r="AR6" i="140"/>
  <c r="AQ6" i="140"/>
  <c r="AP6" i="140"/>
  <c r="AO6" i="140"/>
  <c r="AN6" i="140"/>
  <c r="AM6" i="140"/>
  <c r="AL6" i="140"/>
  <c r="AK6" i="140"/>
  <c r="AJ6" i="140"/>
  <c r="AI6" i="140"/>
  <c r="AH6" i="140"/>
  <c r="AG6" i="140"/>
  <c r="AE6" i="140"/>
  <c r="D1" i="140"/>
  <c r="AF45" i="139"/>
  <c r="AF44" i="139"/>
  <c r="CB43" i="139"/>
  <c r="CA43" i="139"/>
  <c r="BZ43" i="139"/>
  <c r="BY43" i="139"/>
  <c r="BX43" i="139"/>
  <c r="BW43" i="139"/>
  <c r="BV43" i="139"/>
  <c r="BU43" i="139"/>
  <c r="BT43" i="139"/>
  <c r="BS43" i="139"/>
  <c r="BR43" i="139"/>
  <c r="BQ43" i="139"/>
  <c r="BP43" i="139"/>
  <c r="BO43" i="139"/>
  <c r="BN43" i="139"/>
  <c r="BM43" i="139"/>
  <c r="BL43" i="139"/>
  <c r="BK43" i="139"/>
  <c r="BJ43" i="139"/>
  <c r="BI43" i="139"/>
  <c r="BH43" i="139"/>
  <c r="BG43" i="139"/>
  <c r="BF43" i="139"/>
  <c r="BE43" i="139"/>
  <c r="BD43" i="139"/>
  <c r="BC43" i="139"/>
  <c r="BB43" i="139"/>
  <c r="BA43" i="139"/>
  <c r="AZ43" i="139"/>
  <c r="AY43" i="139"/>
  <c r="AX43" i="139"/>
  <c r="AF43" i="139"/>
  <c r="AF42" i="139"/>
  <c r="AF41" i="139"/>
  <c r="AF40" i="139"/>
  <c r="AV37" i="139"/>
  <c r="AU37" i="139"/>
  <c r="AT37" i="139"/>
  <c r="AS37" i="139"/>
  <c r="AR37" i="139"/>
  <c r="AQ37" i="139"/>
  <c r="AP37" i="139"/>
  <c r="AO37" i="139"/>
  <c r="AN37" i="139"/>
  <c r="AM37" i="139"/>
  <c r="AL37" i="139"/>
  <c r="AK37" i="139"/>
  <c r="AJ37" i="139"/>
  <c r="AI37" i="139"/>
  <c r="Y37" i="139" s="1"/>
  <c r="AH37" i="139"/>
  <c r="AG37" i="139"/>
  <c r="AE37" i="139"/>
  <c r="AV36" i="139"/>
  <c r="AU36" i="139"/>
  <c r="AT36" i="139"/>
  <c r="AS36" i="139"/>
  <c r="AR36" i="139"/>
  <c r="AQ36" i="139"/>
  <c r="AP36" i="139"/>
  <c r="AO36" i="139"/>
  <c r="AN36" i="139"/>
  <c r="AM36" i="139"/>
  <c r="AL36" i="139"/>
  <c r="AK36" i="139"/>
  <c r="AJ36" i="139"/>
  <c r="AI36" i="139"/>
  <c r="AH36" i="139"/>
  <c r="AG36" i="139"/>
  <c r="AE36" i="139"/>
  <c r="AV35" i="139"/>
  <c r="AU35" i="139"/>
  <c r="AT35" i="139"/>
  <c r="AS35" i="139"/>
  <c r="AR35" i="139"/>
  <c r="AQ35" i="139"/>
  <c r="AP35" i="139"/>
  <c r="AO35" i="139"/>
  <c r="AN35" i="139"/>
  <c r="AM35" i="139"/>
  <c r="AL35" i="139"/>
  <c r="AK35" i="139"/>
  <c r="AJ35" i="139"/>
  <c r="AI35" i="139"/>
  <c r="AH35" i="139"/>
  <c r="AG35" i="139"/>
  <c r="AE35" i="139"/>
  <c r="AV34" i="139"/>
  <c r="AU34" i="139"/>
  <c r="AT34" i="139"/>
  <c r="AS34" i="139"/>
  <c r="AR34" i="139"/>
  <c r="AQ34" i="139"/>
  <c r="AP34" i="139"/>
  <c r="AO34" i="139"/>
  <c r="AN34" i="139"/>
  <c r="AM34" i="139"/>
  <c r="AL34" i="139"/>
  <c r="AK34" i="139"/>
  <c r="AJ34" i="139"/>
  <c r="AI34" i="139"/>
  <c r="AH34" i="139"/>
  <c r="AG34" i="139"/>
  <c r="AE34" i="139"/>
  <c r="AV33" i="139"/>
  <c r="AU33" i="139"/>
  <c r="AT33" i="139"/>
  <c r="AS33" i="139"/>
  <c r="AR33" i="139"/>
  <c r="AQ33" i="139"/>
  <c r="AP33" i="139"/>
  <c r="AO33" i="139"/>
  <c r="AN33" i="139"/>
  <c r="AM33" i="139"/>
  <c r="AL33" i="139"/>
  <c r="AK33" i="139"/>
  <c r="AJ33" i="139"/>
  <c r="AI33" i="139"/>
  <c r="AH33" i="139"/>
  <c r="AG33" i="139"/>
  <c r="AE33" i="139"/>
  <c r="AV32" i="139"/>
  <c r="AU32" i="139"/>
  <c r="AT32" i="139"/>
  <c r="AS32" i="139"/>
  <c r="AR32" i="139"/>
  <c r="AQ32" i="139"/>
  <c r="AP32" i="139"/>
  <c r="AO32" i="139"/>
  <c r="AN32" i="139"/>
  <c r="AM32" i="139"/>
  <c r="AL32" i="139"/>
  <c r="AK32" i="139"/>
  <c r="AJ32" i="139"/>
  <c r="AI32" i="139"/>
  <c r="AH32" i="139"/>
  <c r="AG32" i="139"/>
  <c r="AE32" i="139"/>
  <c r="AV31" i="139"/>
  <c r="AU31" i="139"/>
  <c r="AT31" i="139"/>
  <c r="AS31" i="139"/>
  <c r="AR31" i="139"/>
  <c r="AQ31" i="139"/>
  <c r="AP31" i="139"/>
  <c r="AO31" i="139"/>
  <c r="AN31" i="139"/>
  <c r="AM31" i="139"/>
  <c r="AL31" i="139"/>
  <c r="AK31" i="139"/>
  <c r="AJ31" i="139"/>
  <c r="AI31" i="139"/>
  <c r="AH31" i="139"/>
  <c r="AG31" i="139"/>
  <c r="AE31" i="139"/>
  <c r="AV30" i="139"/>
  <c r="AU30" i="139"/>
  <c r="AT30" i="139"/>
  <c r="AS30" i="139"/>
  <c r="AR30" i="139"/>
  <c r="AQ30" i="139"/>
  <c r="AP30" i="139"/>
  <c r="AO30" i="139"/>
  <c r="AN30" i="139"/>
  <c r="AM30" i="139"/>
  <c r="AL30" i="139"/>
  <c r="AK30" i="139"/>
  <c r="AJ30" i="139"/>
  <c r="AI30" i="139"/>
  <c r="AH30" i="139"/>
  <c r="AG30" i="139"/>
  <c r="AE30" i="139"/>
  <c r="AV29" i="139"/>
  <c r="AU29" i="139"/>
  <c r="AT29" i="139"/>
  <c r="AS29" i="139"/>
  <c r="AR29" i="139"/>
  <c r="AQ29" i="139"/>
  <c r="AP29" i="139"/>
  <c r="AO29" i="139"/>
  <c r="AN29" i="139"/>
  <c r="AM29" i="139"/>
  <c r="AL29" i="139"/>
  <c r="AK29" i="139"/>
  <c r="AJ29" i="139"/>
  <c r="AI29" i="139"/>
  <c r="AH29" i="139"/>
  <c r="AG29" i="139"/>
  <c r="AE29" i="139"/>
  <c r="AV28" i="139"/>
  <c r="AU28" i="139"/>
  <c r="AT28" i="139"/>
  <c r="AS28" i="139"/>
  <c r="AR28" i="139"/>
  <c r="AQ28" i="139"/>
  <c r="AP28" i="139"/>
  <c r="AO28" i="139"/>
  <c r="AN28" i="139"/>
  <c r="AM28" i="139"/>
  <c r="AL28" i="139"/>
  <c r="AK28" i="139"/>
  <c r="AJ28" i="139"/>
  <c r="AI28" i="139"/>
  <c r="AH28" i="139"/>
  <c r="AG28" i="139"/>
  <c r="AE28" i="139"/>
  <c r="AV27" i="139"/>
  <c r="AU27" i="139"/>
  <c r="AT27" i="139"/>
  <c r="AS27" i="139"/>
  <c r="AR27" i="139"/>
  <c r="AQ27" i="139"/>
  <c r="AP27" i="139"/>
  <c r="AO27" i="139"/>
  <c r="AN27" i="139"/>
  <c r="AM27" i="139"/>
  <c r="AL27" i="139"/>
  <c r="AK27" i="139"/>
  <c r="AJ27" i="139"/>
  <c r="AI27" i="139"/>
  <c r="AH27" i="139"/>
  <c r="AG27" i="139"/>
  <c r="AE27" i="139"/>
  <c r="AV26" i="139"/>
  <c r="AU26" i="139"/>
  <c r="AT26" i="139"/>
  <c r="AS26" i="139"/>
  <c r="AR26" i="139"/>
  <c r="AQ26" i="139"/>
  <c r="AP26" i="139"/>
  <c r="AO26" i="139"/>
  <c r="AN26" i="139"/>
  <c r="AM26" i="139"/>
  <c r="AL26" i="139"/>
  <c r="AK26" i="139"/>
  <c r="AJ26" i="139"/>
  <c r="AI26" i="139"/>
  <c r="AH26" i="139"/>
  <c r="AG26" i="139"/>
  <c r="AE26" i="139"/>
  <c r="AV25" i="139"/>
  <c r="AU25" i="139"/>
  <c r="AT25" i="139"/>
  <c r="AS25" i="139"/>
  <c r="AR25" i="139"/>
  <c r="AQ25" i="139"/>
  <c r="AP25" i="139"/>
  <c r="AO25" i="139"/>
  <c r="AN25" i="139"/>
  <c r="AM25" i="139"/>
  <c r="AL25" i="139"/>
  <c r="AK25" i="139"/>
  <c r="AJ25" i="139"/>
  <c r="AI25" i="139"/>
  <c r="AH25" i="139"/>
  <c r="AG25" i="139"/>
  <c r="AE25" i="139"/>
  <c r="AV24" i="139"/>
  <c r="AU24" i="139"/>
  <c r="AT24" i="139"/>
  <c r="AS24" i="139"/>
  <c r="AR24" i="139"/>
  <c r="AQ24" i="139"/>
  <c r="AP24" i="139"/>
  <c r="AO24" i="139"/>
  <c r="AN24" i="139"/>
  <c r="AM24" i="139"/>
  <c r="AL24" i="139"/>
  <c r="AK24" i="139"/>
  <c r="AJ24" i="139"/>
  <c r="AI24" i="139"/>
  <c r="AH24" i="139"/>
  <c r="AG24" i="139"/>
  <c r="AE24" i="139"/>
  <c r="AV23" i="139"/>
  <c r="AU23" i="139"/>
  <c r="AT23" i="139"/>
  <c r="AS23" i="139"/>
  <c r="AR23" i="139"/>
  <c r="AQ23" i="139"/>
  <c r="AP23" i="139"/>
  <c r="AO23" i="139"/>
  <c r="AN23" i="139"/>
  <c r="AM23" i="139"/>
  <c r="AL23" i="139"/>
  <c r="AK23" i="139"/>
  <c r="AJ23" i="139"/>
  <c r="AI23" i="139"/>
  <c r="AH23" i="139"/>
  <c r="AG23" i="139"/>
  <c r="AE23" i="139"/>
  <c r="AV22" i="139"/>
  <c r="AU22" i="139"/>
  <c r="AT22" i="139"/>
  <c r="AS22" i="139"/>
  <c r="AR22" i="139"/>
  <c r="AQ22" i="139"/>
  <c r="AP22" i="139"/>
  <c r="AO22" i="139"/>
  <c r="AN22" i="139"/>
  <c r="AM22" i="139"/>
  <c r="AL22" i="139"/>
  <c r="AK22" i="139"/>
  <c r="AJ22" i="139"/>
  <c r="AI22" i="139"/>
  <c r="AH22" i="139"/>
  <c r="AG22" i="139"/>
  <c r="AE22" i="139"/>
  <c r="AV21" i="139"/>
  <c r="AU21" i="139"/>
  <c r="AT21" i="139"/>
  <c r="AS21" i="139"/>
  <c r="AR21" i="139"/>
  <c r="AQ21" i="139"/>
  <c r="AP21" i="139"/>
  <c r="AO21" i="139"/>
  <c r="AN21" i="139"/>
  <c r="AM21" i="139"/>
  <c r="AL21" i="139"/>
  <c r="AK21" i="139"/>
  <c r="AJ21" i="139"/>
  <c r="AI21" i="139"/>
  <c r="AH21" i="139"/>
  <c r="AG21" i="139"/>
  <c r="AE21" i="139"/>
  <c r="AV20" i="139"/>
  <c r="AU20" i="139"/>
  <c r="AT20" i="139"/>
  <c r="AS20" i="139"/>
  <c r="AR20" i="139"/>
  <c r="AQ20" i="139"/>
  <c r="AP20" i="139"/>
  <c r="AO20" i="139"/>
  <c r="AN20" i="139"/>
  <c r="AM20" i="139"/>
  <c r="AL20" i="139"/>
  <c r="AK20" i="139"/>
  <c r="AJ20" i="139"/>
  <c r="AI20" i="139"/>
  <c r="AH20" i="139"/>
  <c r="AG20" i="139"/>
  <c r="AE20" i="139"/>
  <c r="AV19" i="139"/>
  <c r="AU19" i="139"/>
  <c r="AT19" i="139"/>
  <c r="AS19" i="139"/>
  <c r="AR19" i="139"/>
  <c r="AQ19" i="139"/>
  <c r="AP19" i="139"/>
  <c r="AO19" i="139"/>
  <c r="AN19" i="139"/>
  <c r="AM19" i="139"/>
  <c r="AL19" i="139"/>
  <c r="AK19" i="139"/>
  <c r="AJ19" i="139"/>
  <c r="AI19" i="139"/>
  <c r="AH19" i="139"/>
  <c r="AG19" i="139"/>
  <c r="AE19" i="139"/>
  <c r="AV18" i="139"/>
  <c r="AU18" i="139"/>
  <c r="AT18" i="139"/>
  <c r="AS18" i="139"/>
  <c r="AR18" i="139"/>
  <c r="AQ18" i="139"/>
  <c r="AP18" i="139"/>
  <c r="AO18" i="139"/>
  <c r="AN18" i="139"/>
  <c r="AM18" i="139"/>
  <c r="AL18" i="139"/>
  <c r="AK18" i="139"/>
  <c r="AJ18" i="139"/>
  <c r="AI18" i="139"/>
  <c r="AH18" i="139"/>
  <c r="AG18" i="139"/>
  <c r="AE18" i="139"/>
  <c r="AV17" i="139"/>
  <c r="AU17" i="139"/>
  <c r="AT17" i="139"/>
  <c r="AS17" i="139"/>
  <c r="AR17" i="139"/>
  <c r="AQ17" i="139"/>
  <c r="AP17" i="139"/>
  <c r="AO17" i="139"/>
  <c r="AN17" i="139"/>
  <c r="AM17" i="139"/>
  <c r="AL17" i="139"/>
  <c r="AK17" i="139"/>
  <c r="AJ17" i="139"/>
  <c r="AI17" i="139"/>
  <c r="AH17" i="139"/>
  <c r="AG17" i="139"/>
  <c r="AE17" i="139"/>
  <c r="AV16" i="139"/>
  <c r="AU16" i="139"/>
  <c r="AT16" i="139"/>
  <c r="AS16" i="139"/>
  <c r="AR16" i="139"/>
  <c r="AQ16" i="139"/>
  <c r="AP16" i="139"/>
  <c r="AO16" i="139"/>
  <c r="AN16" i="139"/>
  <c r="AM16" i="139"/>
  <c r="AL16" i="139"/>
  <c r="AK16" i="139"/>
  <c r="AJ16" i="139"/>
  <c r="AI16" i="139"/>
  <c r="AH16" i="139"/>
  <c r="AG16" i="139"/>
  <c r="AE16" i="139"/>
  <c r="AV15" i="139"/>
  <c r="AU15" i="139"/>
  <c r="AT15" i="139"/>
  <c r="AS15" i="139"/>
  <c r="AR15" i="139"/>
  <c r="AQ15" i="139"/>
  <c r="AP15" i="139"/>
  <c r="AO15" i="139"/>
  <c r="AN15" i="139"/>
  <c r="AM15" i="139"/>
  <c r="AL15" i="139"/>
  <c r="AK15" i="139"/>
  <c r="AJ15" i="139"/>
  <c r="AI15" i="139"/>
  <c r="AH15" i="139"/>
  <c r="AG15" i="139"/>
  <c r="AE15" i="139"/>
  <c r="AV14" i="139"/>
  <c r="AU14" i="139"/>
  <c r="AT14" i="139"/>
  <c r="AS14" i="139"/>
  <c r="AR14" i="139"/>
  <c r="AQ14" i="139"/>
  <c r="AP14" i="139"/>
  <c r="AO14" i="139"/>
  <c r="AN14" i="139"/>
  <c r="AM14" i="139"/>
  <c r="AL14" i="139"/>
  <c r="AK14" i="139"/>
  <c r="AJ14" i="139"/>
  <c r="AI14" i="139"/>
  <c r="AH14" i="139"/>
  <c r="AG14" i="139"/>
  <c r="AE14" i="139"/>
  <c r="AV13" i="139"/>
  <c r="AU13" i="139"/>
  <c r="AT13" i="139"/>
  <c r="AS13" i="139"/>
  <c r="AR13" i="139"/>
  <c r="AQ13" i="139"/>
  <c r="AP13" i="139"/>
  <c r="AO13" i="139"/>
  <c r="AN13" i="139"/>
  <c r="AM13" i="139"/>
  <c r="AL13" i="139"/>
  <c r="AK13" i="139"/>
  <c r="AJ13" i="139"/>
  <c r="AI13" i="139"/>
  <c r="AH13" i="139"/>
  <c r="AG13" i="139"/>
  <c r="AE13" i="139"/>
  <c r="AV12" i="139"/>
  <c r="AU12" i="139"/>
  <c r="AT12" i="139"/>
  <c r="AS12" i="139"/>
  <c r="AR12" i="139"/>
  <c r="AQ12" i="139"/>
  <c r="AP12" i="139"/>
  <c r="AO12" i="139"/>
  <c r="AN12" i="139"/>
  <c r="AM12" i="139"/>
  <c r="AL12" i="139"/>
  <c r="AK12" i="139"/>
  <c r="AJ12" i="139"/>
  <c r="AI12" i="139"/>
  <c r="AH12" i="139"/>
  <c r="AG12" i="139"/>
  <c r="AE12" i="139"/>
  <c r="AV11" i="139"/>
  <c r="AU11" i="139"/>
  <c r="AT11" i="139"/>
  <c r="AS11" i="139"/>
  <c r="AR11" i="139"/>
  <c r="AQ11" i="139"/>
  <c r="AP11" i="139"/>
  <c r="AO11" i="139"/>
  <c r="AN11" i="139"/>
  <c r="AM11" i="139"/>
  <c r="AL11" i="139"/>
  <c r="AK11" i="139"/>
  <c r="AJ11" i="139"/>
  <c r="AI11" i="139"/>
  <c r="AH11" i="139"/>
  <c r="AG11" i="139"/>
  <c r="AE11" i="139"/>
  <c r="AV10" i="139"/>
  <c r="AU10" i="139"/>
  <c r="AT10" i="139"/>
  <c r="AS10" i="139"/>
  <c r="AR10" i="139"/>
  <c r="AQ10" i="139"/>
  <c r="AP10" i="139"/>
  <c r="AO10" i="139"/>
  <c r="AN10" i="139"/>
  <c r="AM10" i="139"/>
  <c r="AL10" i="139"/>
  <c r="AK10" i="139"/>
  <c r="AJ10" i="139"/>
  <c r="AI10" i="139"/>
  <c r="AH10" i="139"/>
  <c r="AG10" i="139"/>
  <c r="AE10" i="139"/>
  <c r="AV9" i="139"/>
  <c r="AU9" i="139"/>
  <c r="AT9" i="139"/>
  <c r="AS9" i="139"/>
  <c r="AR9" i="139"/>
  <c r="AQ9" i="139"/>
  <c r="AP9" i="139"/>
  <c r="AO9" i="139"/>
  <c r="AN9" i="139"/>
  <c r="AM9" i="139"/>
  <c r="AL9" i="139"/>
  <c r="AK9" i="139"/>
  <c r="AJ9" i="139"/>
  <c r="AI9" i="139"/>
  <c r="AH9" i="139"/>
  <c r="AG9" i="139"/>
  <c r="AE9" i="139"/>
  <c r="AV8" i="139"/>
  <c r="AU8" i="139"/>
  <c r="AT8" i="139"/>
  <c r="AS8" i="139"/>
  <c r="AR8" i="139"/>
  <c r="AQ8" i="139"/>
  <c r="AP8" i="139"/>
  <c r="AO8" i="139"/>
  <c r="AN8" i="139"/>
  <c r="AM8" i="139"/>
  <c r="AL8" i="139"/>
  <c r="AK8" i="139"/>
  <c r="AJ8" i="139"/>
  <c r="AI8" i="139"/>
  <c r="AH8" i="139"/>
  <c r="AG8" i="139"/>
  <c r="AE8" i="139"/>
  <c r="AV7" i="139"/>
  <c r="AU7" i="139"/>
  <c r="AT7" i="139"/>
  <c r="AS7" i="139"/>
  <c r="AR7" i="139"/>
  <c r="AQ7" i="139"/>
  <c r="AP7" i="139"/>
  <c r="AO7" i="139"/>
  <c r="AN7" i="139"/>
  <c r="AM7" i="139"/>
  <c r="AL7" i="139"/>
  <c r="AK7" i="139"/>
  <c r="AJ7" i="139"/>
  <c r="AI7" i="139"/>
  <c r="AH7" i="139"/>
  <c r="AG7" i="139"/>
  <c r="AE7" i="139"/>
  <c r="AV6" i="139"/>
  <c r="AU6" i="139"/>
  <c r="AT6" i="139"/>
  <c r="AS6" i="139"/>
  <c r="AR6" i="139"/>
  <c r="AQ6" i="139"/>
  <c r="AP6" i="139"/>
  <c r="AO6" i="139"/>
  <c r="AN6" i="139"/>
  <c r="AM6" i="139"/>
  <c r="AL6" i="139"/>
  <c r="AK6" i="139"/>
  <c r="AJ6" i="139"/>
  <c r="AI6" i="139"/>
  <c r="AH6" i="139"/>
  <c r="AG6" i="139"/>
  <c r="AE6" i="139"/>
  <c r="D1" i="139"/>
  <c r="AF45" i="138"/>
  <c r="AF44" i="138"/>
  <c r="CB43" i="138"/>
  <c r="CA43" i="138"/>
  <c r="BZ43" i="138"/>
  <c r="BY43" i="138"/>
  <c r="BX43" i="138"/>
  <c r="BW43" i="138"/>
  <c r="BV43" i="138"/>
  <c r="BU43" i="138"/>
  <c r="BT43" i="138"/>
  <c r="BS43" i="138"/>
  <c r="BR43" i="138"/>
  <c r="BQ43" i="138"/>
  <c r="BP43" i="138"/>
  <c r="BO43" i="138"/>
  <c r="BN43" i="138"/>
  <c r="BM43" i="138"/>
  <c r="BL43" i="138"/>
  <c r="BK43" i="138"/>
  <c r="BJ43" i="138"/>
  <c r="BI43" i="138"/>
  <c r="BH43" i="138"/>
  <c r="BG43" i="138"/>
  <c r="BF43" i="138"/>
  <c r="BE43" i="138"/>
  <c r="BD43" i="138"/>
  <c r="BC43" i="138"/>
  <c r="BB43" i="138"/>
  <c r="BA43" i="138"/>
  <c r="AZ43" i="138"/>
  <c r="AY43" i="138"/>
  <c r="AX43" i="138"/>
  <c r="AF43" i="138"/>
  <c r="AF42" i="138"/>
  <c r="AF41" i="138"/>
  <c r="AF40" i="138"/>
  <c r="AV37" i="138"/>
  <c r="AU37" i="138"/>
  <c r="AT37" i="138"/>
  <c r="AS37" i="138"/>
  <c r="AR37" i="138"/>
  <c r="AQ37" i="138"/>
  <c r="AP37" i="138"/>
  <c r="AO37" i="138"/>
  <c r="AN37" i="138"/>
  <c r="AM37" i="138"/>
  <c r="AL37" i="138"/>
  <c r="AK37" i="138"/>
  <c r="AJ37" i="138"/>
  <c r="Z37" i="138" s="1"/>
  <c r="AI37" i="138"/>
  <c r="AH37" i="138"/>
  <c r="AG37" i="138"/>
  <c r="AE37" i="138"/>
  <c r="AV36" i="138"/>
  <c r="AU36" i="138"/>
  <c r="AT36" i="138"/>
  <c r="AS36" i="138"/>
  <c r="AR36" i="138"/>
  <c r="AQ36" i="138"/>
  <c r="AP36" i="138"/>
  <c r="AO36" i="138"/>
  <c r="AN36" i="138"/>
  <c r="AM36" i="138"/>
  <c r="AL36" i="138"/>
  <c r="AK36" i="138"/>
  <c r="AJ36" i="138"/>
  <c r="AI36" i="138"/>
  <c r="AH36" i="138"/>
  <c r="AG36" i="138"/>
  <c r="AE36" i="138"/>
  <c r="AV35" i="138"/>
  <c r="AU35" i="138"/>
  <c r="AT35" i="138"/>
  <c r="AS35" i="138"/>
  <c r="AR35" i="138"/>
  <c r="AQ35" i="138"/>
  <c r="AP35" i="138"/>
  <c r="AO35" i="138"/>
  <c r="AN35" i="138"/>
  <c r="AM35" i="138"/>
  <c r="AL35" i="138"/>
  <c r="AK35" i="138"/>
  <c r="AJ35" i="138"/>
  <c r="AI35" i="138"/>
  <c r="AH35" i="138"/>
  <c r="AG35" i="138"/>
  <c r="AE35" i="138"/>
  <c r="AV34" i="138"/>
  <c r="AU34" i="138"/>
  <c r="AT34" i="138"/>
  <c r="AS34" i="138"/>
  <c r="AR34" i="138"/>
  <c r="AQ34" i="138"/>
  <c r="AP34" i="138"/>
  <c r="AO34" i="138"/>
  <c r="AN34" i="138"/>
  <c r="AM34" i="138"/>
  <c r="AL34" i="138"/>
  <c r="AK34" i="138"/>
  <c r="AJ34" i="138"/>
  <c r="AI34" i="138"/>
  <c r="AH34" i="138"/>
  <c r="AG34" i="138"/>
  <c r="AE34" i="138"/>
  <c r="AV33" i="138"/>
  <c r="AU33" i="138"/>
  <c r="AT33" i="138"/>
  <c r="AS33" i="138"/>
  <c r="AR33" i="138"/>
  <c r="AQ33" i="138"/>
  <c r="AP33" i="138"/>
  <c r="AO33" i="138"/>
  <c r="AN33" i="138"/>
  <c r="AM33" i="138"/>
  <c r="AL33" i="138"/>
  <c r="AK33" i="138"/>
  <c r="AJ33" i="138"/>
  <c r="AI33" i="138"/>
  <c r="AH33" i="138"/>
  <c r="AG33" i="138"/>
  <c r="AE33" i="138"/>
  <c r="AV32" i="138"/>
  <c r="AU32" i="138"/>
  <c r="AT32" i="138"/>
  <c r="AS32" i="138"/>
  <c r="AR32" i="138"/>
  <c r="AQ32" i="138"/>
  <c r="AP32" i="138"/>
  <c r="AO32" i="138"/>
  <c r="AN32" i="138"/>
  <c r="AM32" i="138"/>
  <c r="AL32" i="138"/>
  <c r="AK32" i="138"/>
  <c r="AJ32" i="138"/>
  <c r="AI32" i="138"/>
  <c r="AH32" i="138"/>
  <c r="AG32" i="138"/>
  <c r="AE32" i="138"/>
  <c r="AV31" i="138"/>
  <c r="AU31" i="138"/>
  <c r="AT31" i="138"/>
  <c r="AS31" i="138"/>
  <c r="AR31" i="138"/>
  <c r="AQ31" i="138"/>
  <c r="AP31" i="138"/>
  <c r="AO31" i="138"/>
  <c r="AN31" i="138"/>
  <c r="AM31" i="138"/>
  <c r="AL31" i="138"/>
  <c r="AK31" i="138"/>
  <c r="AJ31" i="138"/>
  <c r="AI31" i="138"/>
  <c r="AH31" i="138"/>
  <c r="AG31" i="138"/>
  <c r="AE31" i="138"/>
  <c r="AV30" i="138"/>
  <c r="AU30" i="138"/>
  <c r="AT30" i="138"/>
  <c r="AS30" i="138"/>
  <c r="AR30" i="138"/>
  <c r="AQ30" i="138"/>
  <c r="AP30" i="138"/>
  <c r="AO30" i="138"/>
  <c r="AN30" i="138"/>
  <c r="AM30" i="138"/>
  <c r="AL30" i="138"/>
  <c r="AK30" i="138"/>
  <c r="AJ30" i="138"/>
  <c r="AI30" i="138"/>
  <c r="AH30" i="138"/>
  <c r="AG30" i="138"/>
  <c r="AE30" i="138"/>
  <c r="AV29" i="138"/>
  <c r="AU29" i="138"/>
  <c r="AT29" i="138"/>
  <c r="AS29" i="138"/>
  <c r="AR29" i="138"/>
  <c r="AQ29" i="138"/>
  <c r="AP29" i="138"/>
  <c r="AO29" i="138"/>
  <c r="AN29" i="138"/>
  <c r="AM29" i="138"/>
  <c r="AL29" i="138"/>
  <c r="AK29" i="138"/>
  <c r="AJ29" i="138"/>
  <c r="AI29" i="138"/>
  <c r="AH29" i="138"/>
  <c r="AG29" i="138"/>
  <c r="AE29" i="138"/>
  <c r="AV28" i="138"/>
  <c r="AU28" i="138"/>
  <c r="AT28" i="138"/>
  <c r="AS28" i="138"/>
  <c r="AR28" i="138"/>
  <c r="AQ28" i="138"/>
  <c r="AP28" i="138"/>
  <c r="AO28" i="138"/>
  <c r="AN28" i="138"/>
  <c r="AM28" i="138"/>
  <c r="AL28" i="138"/>
  <c r="AK28" i="138"/>
  <c r="AJ28" i="138"/>
  <c r="AI28" i="138"/>
  <c r="AH28" i="138"/>
  <c r="AG28" i="138"/>
  <c r="AE28" i="138"/>
  <c r="AV27" i="138"/>
  <c r="AU27" i="138"/>
  <c r="AT27" i="138"/>
  <c r="AS27" i="138"/>
  <c r="AR27" i="138"/>
  <c r="AQ27" i="138"/>
  <c r="AP27" i="138"/>
  <c r="AO27" i="138"/>
  <c r="AN27" i="138"/>
  <c r="AM27" i="138"/>
  <c r="AL27" i="138"/>
  <c r="AK27" i="138"/>
  <c r="AJ27" i="138"/>
  <c r="AI27" i="138"/>
  <c r="AH27" i="138"/>
  <c r="AG27" i="138"/>
  <c r="AE27" i="138"/>
  <c r="AV26" i="138"/>
  <c r="AU26" i="138"/>
  <c r="AT26" i="138"/>
  <c r="AS26" i="138"/>
  <c r="AR26" i="138"/>
  <c r="AQ26" i="138"/>
  <c r="AP26" i="138"/>
  <c r="AO26" i="138"/>
  <c r="AN26" i="138"/>
  <c r="AM26" i="138"/>
  <c r="AL26" i="138"/>
  <c r="AK26" i="138"/>
  <c r="AJ26" i="138"/>
  <c r="AI26" i="138"/>
  <c r="AH26" i="138"/>
  <c r="AG26" i="138"/>
  <c r="AE26" i="138"/>
  <c r="AV25" i="138"/>
  <c r="AU25" i="138"/>
  <c r="AT25" i="138"/>
  <c r="AS25" i="138"/>
  <c r="AR25" i="138"/>
  <c r="AQ25" i="138"/>
  <c r="AP25" i="138"/>
  <c r="AO25" i="138"/>
  <c r="AN25" i="138"/>
  <c r="AM25" i="138"/>
  <c r="AL25" i="138"/>
  <c r="AK25" i="138"/>
  <c r="AJ25" i="138"/>
  <c r="AI25" i="138"/>
  <c r="AH25" i="138"/>
  <c r="AG25" i="138"/>
  <c r="AE25" i="138"/>
  <c r="AV24" i="138"/>
  <c r="AU24" i="138"/>
  <c r="AT24" i="138"/>
  <c r="AS24" i="138"/>
  <c r="AR24" i="138"/>
  <c r="AQ24" i="138"/>
  <c r="AP24" i="138"/>
  <c r="AO24" i="138"/>
  <c r="AN24" i="138"/>
  <c r="AM24" i="138"/>
  <c r="AL24" i="138"/>
  <c r="AK24" i="138"/>
  <c r="AJ24" i="138"/>
  <c r="AI24" i="138"/>
  <c r="AH24" i="138"/>
  <c r="AG24" i="138"/>
  <c r="AE24" i="138"/>
  <c r="AV23" i="138"/>
  <c r="AU23" i="138"/>
  <c r="AT23" i="138"/>
  <c r="AS23" i="138"/>
  <c r="AR23" i="138"/>
  <c r="AQ23" i="138"/>
  <c r="AP23" i="138"/>
  <c r="AO23" i="138"/>
  <c r="AN23" i="138"/>
  <c r="AM23" i="138"/>
  <c r="AL23" i="138"/>
  <c r="AK23" i="138"/>
  <c r="AJ23" i="138"/>
  <c r="AI23" i="138"/>
  <c r="AH23" i="138"/>
  <c r="AG23" i="138"/>
  <c r="AE23" i="138"/>
  <c r="AV22" i="138"/>
  <c r="AU22" i="138"/>
  <c r="AT22" i="138"/>
  <c r="AS22" i="138"/>
  <c r="AR22" i="138"/>
  <c r="AQ22" i="138"/>
  <c r="AP22" i="138"/>
  <c r="AO22" i="138"/>
  <c r="AN22" i="138"/>
  <c r="AM22" i="138"/>
  <c r="AL22" i="138"/>
  <c r="AK22" i="138"/>
  <c r="AJ22" i="138"/>
  <c r="AI22" i="138"/>
  <c r="AH22" i="138"/>
  <c r="AG22" i="138"/>
  <c r="AE22" i="138"/>
  <c r="AV21" i="138"/>
  <c r="AU21" i="138"/>
  <c r="AT21" i="138"/>
  <c r="AS21" i="138"/>
  <c r="AR21" i="138"/>
  <c r="AQ21" i="138"/>
  <c r="AP21" i="138"/>
  <c r="AO21" i="138"/>
  <c r="AN21" i="138"/>
  <c r="AM21" i="138"/>
  <c r="AL21" i="138"/>
  <c r="AK21" i="138"/>
  <c r="AJ21" i="138"/>
  <c r="AI21" i="138"/>
  <c r="AH21" i="138"/>
  <c r="AG21" i="138"/>
  <c r="AE21" i="138"/>
  <c r="AV20" i="138"/>
  <c r="AU20" i="138"/>
  <c r="AT20" i="138"/>
  <c r="AS20" i="138"/>
  <c r="AR20" i="138"/>
  <c r="AQ20" i="138"/>
  <c r="AP20" i="138"/>
  <c r="AO20" i="138"/>
  <c r="AN20" i="138"/>
  <c r="AM20" i="138"/>
  <c r="AL20" i="138"/>
  <c r="AK20" i="138"/>
  <c r="AJ20" i="138"/>
  <c r="AI20" i="138"/>
  <c r="AH20" i="138"/>
  <c r="AG20" i="138"/>
  <c r="W20" i="138" s="1"/>
  <c r="AE20" i="138"/>
  <c r="AV19" i="138"/>
  <c r="AU19" i="138"/>
  <c r="AT19" i="138"/>
  <c r="AS19" i="138"/>
  <c r="AR19" i="138"/>
  <c r="AQ19" i="138"/>
  <c r="AP19" i="138"/>
  <c r="AO19" i="138"/>
  <c r="AN19" i="138"/>
  <c r="AM19" i="138"/>
  <c r="AL19" i="138"/>
  <c r="AK19" i="138"/>
  <c r="AJ19" i="138"/>
  <c r="AI19" i="138"/>
  <c r="AH19" i="138"/>
  <c r="AG19" i="138"/>
  <c r="AE19" i="138"/>
  <c r="AV18" i="138"/>
  <c r="AU18" i="138"/>
  <c r="AT18" i="138"/>
  <c r="AS18" i="138"/>
  <c r="AR18" i="138"/>
  <c r="AQ18" i="138"/>
  <c r="AP18" i="138"/>
  <c r="AO18" i="138"/>
  <c r="AN18" i="138"/>
  <c r="AM18" i="138"/>
  <c r="AL18" i="138"/>
  <c r="AK18" i="138"/>
  <c r="AJ18" i="138"/>
  <c r="AI18" i="138"/>
  <c r="AH18" i="138"/>
  <c r="AG18" i="138"/>
  <c r="AE18" i="138"/>
  <c r="AV17" i="138"/>
  <c r="AU17" i="138"/>
  <c r="AT17" i="138"/>
  <c r="AS17" i="138"/>
  <c r="AR17" i="138"/>
  <c r="AQ17" i="138"/>
  <c r="AP17" i="138"/>
  <c r="AO17" i="138"/>
  <c r="AN17" i="138"/>
  <c r="AM17" i="138"/>
  <c r="AL17" i="138"/>
  <c r="AK17" i="138"/>
  <c r="AJ17" i="138"/>
  <c r="AI17" i="138"/>
  <c r="AH17" i="138"/>
  <c r="AG17" i="138"/>
  <c r="AE17" i="138"/>
  <c r="AV16" i="138"/>
  <c r="AU16" i="138"/>
  <c r="AT16" i="138"/>
  <c r="AS16" i="138"/>
  <c r="AR16" i="138"/>
  <c r="AQ16" i="138"/>
  <c r="AP16" i="138"/>
  <c r="AO16" i="138"/>
  <c r="AN16" i="138"/>
  <c r="AM16" i="138"/>
  <c r="AL16" i="138"/>
  <c r="AK16" i="138"/>
  <c r="AJ16" i="138"/>
  <c r="AI16" i="138"/>
  <c r="AH16" i="138"/>
  <c r="AG16" i="138"/>
  <c r="AE16" i="138"/>
  <c r="AV15" i="138"/>
  <c r="AU15" i="138"/>
  <c r="AT15" i="138"/>
  <c r="AS15" i="138"/>
  <c r="AR15" i="138"/>
  <c r="AQ15" i="138"/>
  <c r="AP15" i="138"/>
  <c r="AO15" i="138"/>
  <c r="AN15" i="138"/>
  <c r="AM15" i="138"/>
  <c r="AL15" i="138"/>
  <c r="AK15" i="138"/>
  <c r="AJ15" i="138"/>
  <c r="AI15" i="138"/>
  <c r="AH15" i="138"/>
  <c r="AG15" i="138"/>
  <c r="AE15" i="138"/>
  <c r="AV14" i="138"/>
  <c r="AU14" i="138"/>
  <c r="AT14" i="138"/>
  <c r="AS14" i="138"/>
  <c r="AR14" i="138"/>
  <c r="AQ14" i="138"/>
  <c r="AP14" i="138"/>
  <c r="AO14" i="138"/>
  <c r="AN14" i="138"/>
  <c r="AM14" i="138"/>
  <c r="AL14" i="138"/>
  <c r="AK14" i="138"/>
  <c r="AJ14" i="138"/>
  <c r="AI14" i="138"/>
  <c r="AH14" i="138"/>
  <c r="AG14" i="138"/>
  <c r="AE14" i="138"/>
  <c r="AV13" i="138"/>
  <c r="AU13" i="138"/>
  <c r="AT13" i="138"/>
  <c r="AS13" i="138"/>
  <c r="AR13" i="138"/>
  <c r="AQ13" i="138"/>
  <c r="AP13" i="138"/>
  <c r="AO13" i="138"/>
  <c r="AN13" i="138"/>
  <c r="AM13" i="138"/>
  <c r="AL13" i="138"/>
  <c r="AK13" i="138"/>
  <c r="AJ13" i="138"/>
  <c r="AI13" i="138"/>
  <c r="AH13" i="138"/>
  <c r="AG13" i="138"/>
  <c r="AE13" i="138"/>
  <c r="AV12" i="138"/>
  <c r="AU12" i="138"/>
  <c r="AT12" i="138"/>
  <c r="AS12" i="138"/>
  <c r="AR12" i="138"/>
  <c r="AQ12" i="138"/>
  <c r="AP12" i="138"/>
  <c r="AO12" i="138"/>
  <c r="AN12" i="138"/>
  <c r="AM12" i="138"/>
  <c r="AL12" i="138"/>
  <c r="AK12" i="138"/>
  <c r="AJ12" i="138"/>
  <c r="AI12" i="138"/>
  <c r="AH12" i="138"/>
  <c r="AG12" i="138"/>
  <c r="AE12" i="138"/>
  <c r="AV11" i="138"/>
  <c r="AU11" i="138"/>
  <c r="AT11" i="138"/>
  <c r="AS11" i="138"/>
  <c r="AR11" i="138"/>
  <c r="AQ11" i="138"/>
  <c r="AP11" i="138"/>
  <c r="AO11" i="138"/>
  <c r="AN11" i="138"/>
  <c r="AM11" i="138"/>
  <c r="AL11" i="138"/>
  <c r="AK11" i="138"/>
  <c r="AJ11" i="138"/>
  <c r="AI11" i="138"/>
  <c r="AH11" i="138"/>
  <c r="AG11" i="138"/>
  <c r="AE11" i="138"/>
  <c r="AV10" i="138"/>
  <c r="AU10" i="138"/>
  <c r="AT10" i="138"/>
  <c r="AS10" i="138"/>
  <c r="AR10" i="138"/>
  <c r="AQ10" i="138"/>
  <c r="AP10" i="138"/>
  <c r="AO10" i="138"/>
  <c r="AN10" i="138"/>
  <c r="AM10" i="138"/>
  <c r="AL10" i="138"/>
  <c r="AK10" i="138"/>
  <c r="AJ10" i="138"/>
  <c r="AI10" i="138"/>
  <c r="AH10" i="138"/>
  <c r="AG10" i="138"/>
  <c r="AE10" i="138"/>
  <c r="AV9" i="138"/>
  <c r="AU9" i="138"/>
  <c r="AT9" i="138"/>
  <c r="AS9" i="138"/>
  <c r="AR9" i="138"/>
  <c r="AQ9" i="138"/>
  <c r="AP9" i="138"/>
  <c r="AO9" i="138"/>
  <c r="AN9" i="138"/>
  <c r="AM9" i="138"/>
  <c r="AL9" i="138"/>
  <c r="AK9" i="138"/>
  <c r="AJ9" i="138"/>
  <c r="AI9" i="138"/>
  <c r="AH9" i="138"/>
  <c r="AG9" i="138"/>
  <c r="AE9" i="138"/>
  <c r="AV8" i="138"/>
  <c r="AU8" i="138"/>
  <c r="AT8" i="138"/>
  <c r="AS8" i="138"/>
  <c r="AR8" i="138"/>
  <c r="AQ8" i="138"/>
  <c r="AP8" i="138"/>
  <c r="AO8" i="138"/>
  <c r="AN8" i="138"/>
  <c r="AM8" i="138"/>
  <c r="AL8" i="138"/>
  <c r="AK8" i="138"/>
  <c r="AJ8" i="138"/>
  <c r="AI8" i="138"/>
  <c r="AH8" i="138"/>
  <c r="AG8" i="138"/>
  <c r="AE8" i="138"/>
  <c r="AV7" i="138"/>
  <c r="AU7" i="138"/>
  <c r="AT7" i="138"/>
  <c r="AS7" i="138"/>
  <c r="AR7" i="138"/>
  <c r="AQ7" i="138"/>
  <c r="AP7" i="138"/>
  <c r="AO7" i="138"/>
  <c r="AN7" i="138"/>
  <c r="AM7" i="138"/>
  <c r="AL7" i="138"/>
  <c r="AK7" i="138"/>
  <c r="AJ7" i="138"/>
  <c r="AI7" i="138"/>
  <c r="AH7" i="138"/>
  <c r="AG7" i="138"/>
  <c r="AE7" i="138"/>
  <c r="AV6" i="138"/>
  <c r="AU6" i="138"/>
  <c r="AT6" i="138"/>
  <c r="AS6" i="138"/>
  <c r="AR6" i="138"/>
  <c r="AQ6" i="138"/>
  <c r="AP6" i="138"/>
  <c r="AO6" i="138"/>
  <c r="AN6" i="138"/>
  <c r="AM6" i="138"/>
  <c r="AL6" i="138"/>
  <c r="AK6" i="138"/>
  <c r="AJ6" i="138"/>
  <c r="AI6" i="138"/>
  <c r="AH6" i="138"/>
  <c r="AG6" i="138"/>
  <c r="AE6" i="138"/>
  <c r="D1" i="138"/>
  <c r="AF45" i="137"/>
  <c r="AF44" i="137"/>
  <c r="CB43" i="137"/>
  <c r="CA43" i="137"/>
  <c r="BZ43" i="137"/>
  <c r="BY43" i="137"/>
  <c r="BX43" i="137"/>
  <c r="BW43" i="137"/>
  <c r="BV43" i="137"/>
  <c r="BU43" i="137"/>
  <c r="BT43" i="137"/>
  <c r="BS43" i="137"/>
  <c r="BR43" i="137"/>
  <c r="BQ43" i="137"/>
  <c r="BP43" i="137"/>
  <c r="BO43" i="137"/>
  <c r="BN43" i="137"/>
  <c r="BM43" i="137"/>
  <c r="BL43" i="137"/>
  <c r="BK43" i="137"/>
  <c r="BJ43" i="137"/>
  <c r="BI43" i="137"/>
  <c r="BH43" i="137"/>
  <c r="BG43" i="137"/>
  <c r="BF43" i="137"/>
  <c r="BE43" i="137"/>
  <c r="BD43" i="137"/>
  <c r="BC43" i="137"/>
  <c r="BB43" i="137"/>
  <c r="BA43" i="137"/>
  <c r="AZ43" i="137"/>
  <c r="AY43" i="137"/>
  <c r="AX43" i="137"/>
  <c r="AF43" i="137"/>
  <c r="AF42" i="137"/>
  <c r="AF41" i="137"/>
  <c r="AF40" i="137"/>
  <c r="AV37" i="137"/>
  <c r="AU37" i="137"/>
  <c r="AT37" i="137"/>
  <c r="AS37" i="137"/>
  <c r="AR37" i="137"/>
  <c r="AQ37" i="137"/>
  <c r="AP37" i="137"/>
  <c r="AO37" i="137"/>
  <c r="AN37" i="137"/>
  <c r="AM37" i="137"/>
  <c r="AL37" i="137"/>
  <c r="AK37" i="137"/>
  <c r="AJ37" i="137"/>
  <c r="AI37" i="137"/>
  <c r="AH37" i="137"/>
  <c r="AG37" i="137"/>
  <c r="AE37" i="137"/>
  <c r="AV36" i="137"/>
  <c r="AU36" i="137"/>
  <c r="AT36" i="137"/>
  <c r="AS36" i="137"/>
  <c r="AR36" i="137"/>
  <c r="AQ36" i="137"/>
  <c r="AP36" i="137"/>
  <c r="AO36" i="137"/>
  <c r="AN36" i="137"/>
  <c r="AM36" i="137"/>
  <c r="AL36" i="137"/>
  <c r="AK36" i="137"/>
  <c r="AJ36" i="137"/>
  <c r="AI36" i="137"/>
  <c r="AH36" i="137"/>
  <c r="AG36" i="137"/>
  <c r="AE36" i="137"/>
  <c r="AV35" i="137"/>
  <c r="AU35" i="137"/>
  <c r="AT35" i="137"/>
  <c r="AS35" i="137"/>
  <c r="AR35" i="137"/>
  <c r="AQ35" i="137"/>
  <c r="AP35" i="137"/>
  <c r="AO35" i="137"/>
  <c r="AN35" i="137"/>
  <c r="AM35" i="137"/>
  <c r="AL35" i="137"/>
  <c r="AK35" i="137"/>
  <c r="AJ35" i="137"/>
  <c r="AI35" i="137"/>
  <c r="AH35" i="137"/>
  <c r="AG35" i="137"/>
  <c r="AE35" i="137"/>
  <c r="AV34" i="137"/>
  <c r="AU34" i="137"/>
  <c r="AT34" i="137"/>
  <c r="AS34" i="137"/>
  <c r="AR34" i="137"/>
  <c r="AQ34" i="137"/>
  <c r="AP34" i="137"/>
  <c r="AO34" i="137"/>
  <c r="AN34" i="137"/>
  <c r="AM34" i="137"/>
  <c r="AL34" i="137"/>
  <c r="AK34" i="137"/>
  <c r="AJ34" i="137"/>
  <c r="AI34" i="137"/>
  <c r="AH34" i="137"/>
  <c r="AG34" i="137"/>
  <c r="AE34" i="137"/>
  <c r="AV33" i="137"/>
  <c r="AU33" i="137"/>
  <c r="AT33" i="137"/>
  <c r="AS33" i="137"/>
  <c r="AR33" i="137"/>
  <c r="AQ33" i="137"/>
  <c r="AP33" i="137"/>
  <c r="AO33" i="137"/>
  <c r="AN33" i="137"/>
  <c r="AM33" i="137"/>
  <c r="AL33" i="137"/>
  <c r="AK33" i="137"/>
  <c r="AJ33" i="137"/>
  <c r="AI33" i="137"/>
  <c r="AH33" i="137"/>
  <c r="AG33" i="137"/>
  <c r="AE33" i="137"/>
  <c r="AV32" i="137"/>
  <c r="AU32" i="137"/>
  <c r="AT32" i="137"/>
  <c r="AS32" i="137"/>
  <c r="AR32" i="137"/>
  <c r="AQ32" i="137"/>
  <c r="AP32" i="137"/>
  <c r="AO32" i="137"/>
  <c r="AN32" i="137"/>
  <c r="AM32" i="137"/>
  <c r="AL32" i="137"/>
  <c r="AK32" i="137"/>
  <c r="AJ32" i="137"/>
  <c r="AI32" i="137"/>
  <c r="AH32" i="137"/>
  <c r="AG32" i="137"/>
  <c r="AE32" i="137"/>
  <c r="AV31" i="137"/>
  <c r="AU31" i="137"/>
  <c r="AT31" i="137"/>
  <c r="AS31" i="137"/>
  <c r="AR31" i="137"/>
  <c r="AQ31" i="137"/>
  <c r="AP31" i="137"/>
  <c r="AO31" i="137"/>
  <c r="AN31" i="137"/>
  <c r="AM31" i="137"/>
  <c r="AL31" i="137"/>
  <c r="AK31" i="137"/>
  <c r="AJ31" i="137"/>
  <c r="AI31" i="137"/>
  <c r="AH31" i="137"/>
  <c r="AG31" i="137"/>
  <c r="AE31" i="137"/>
  <c r="AV30" i="137"/>
  <c r="AU30" i="137"/>
  <c r="AT30" i="137"/>
  <c r="AS30" i="137"/>
  <c r="AR30" i="137"/>
  <c r="AQ30" i="137"/>
  <c r="AP30" i="137"/>
  <c r="AO30" i="137"/>
  <c r="AN30" i="137"/>
  <c r="AM30" i="137"/>
  <c r="AL30" i="137"/>
  <c r="AK30" i="137"/>
  <c r="AJ30" i="137"/>
  <c r="AI30" i="137"/>
  <c r="AH30" i="137"/>
  <c r="AG30" i="137"/>
  <c r="AE30" i="137"/>
  <c r="AV29" i="137"/>
  <c r="AU29" i="137"/>
  <c r="AT29" i="137"/>
  <c r="AS29" i="137"/>
  <c r="AR29" i="137"/>
  <c r="AQ29" i="137"/>
  <c r="AP29" i="137"/>
  <c r="AO29" i="137"/>
  <c r="AN29" i="137"/>
  <c r="AM29" i="137"/>
  <c r="AL29" i="137"/>
  <c r="AK29" i="137"/>
  <c r="AJ29" i="137"/>
  <c r="AI29" i="137"/>
  <c r="AH29" i="137"/>
  <c r="AG29" i="137"/>
  <c r="AE29" i="137"/>
  <c r="AV28" i="137"/>
  <c r="AU28" i="137"/>
  <c r="AT28" i="137"/>
  <c r="AS28" i="137"/>
  <c r="AR28" i="137"/>
  <c r="AQ28" i="137"/>
  <c r="AP28" i="137"/>
  <c r="AO28" i="137"/>
  <c r="AN28" i="137"/>
  <c r="AM28" i="137"/>
  <c r="AL28" i="137"/>
  <c r="AK28" i="137"/>
  <c r="AJ28" i="137"/>
  <c r="AI28" i="137"/>
  <c r="AH28" i="137"/>
  <c r="AG28" i="137"/>
  <c r="AE28" i="137"/>
  <c r="AV27" i="137"/>
  <c r="AU27" i="137"/>
  <c r="AT27" i="137"/>
  <c r="AS27" i="137"/>
  <c r="AR27" i="137"/>
  <c r="AQ27" i="137"/>
  <c r="AP27" i="137"/>
  <c r="AO27" i="137"/>
  <c r="AN27" i="137"/>
  <c r="AM27" i="137"/>
  <c r="AL27" i="137"/>
  <c r="AK27" i="137"/>
  <c r="AJ27" i="137"/>
  <c r="AI27" i="137"/>
  <c r="AH27" i="137"/>
  <c r="AG27" i="137"/>
  <c r="AE27" i="137"/>
  <c r="AV26" i="137"/>
  <c r="AU26" i="137"/>
  <c r="AT26" i="137"/>
  <c r="AS26" i="137"/>
  <c r="AR26" i="137"/>
  <c r="AQ26" i="137"/>
  <c r="AP26" i="137"/>
  <c r="AO26" i="137"/>
  <c r="AN26" i="137"/>
  <c r="AM26" i="137"/>
  <c r="AL26" i="137"/>
  <c r="AK26" i="137"/>
  <c r="AJ26" i="137"/>
  <c r="AI26" i="137"/>
  <c r="AH26" i="137"/>
  <c r="AG26" i="137"/>
  <c r="AE26" i="137"/>
  <c r="AV25" i="137"/>
  <c r="AU25" i="137"/>
  <c r="AT25" i="137"/>
  <c r="AS25" i="137"/>
  <c r="AR25" i="137"/>
  <c r="AQ25" i="137"/>
  <c r="AP25" i="137"/>
  <c r="AO25" i="137"/>
  <c r="AN25" i="137"/>
  <c r="AM25" i="137"/>
  <c r="AL25" i="137"/>
  <c r="AK25" i="137"/>
  <c r="AJ25" i="137"/>
  <c r="AI25" i="137"/>
  <c r="AH25" i="137"/>
  <c r="AG25" i="137"/>
  <c r="AE25" i="137"/>
  <c r="AV24" i="137"/>
  <c r="AU24" i="137"/>
  <c r="AT24" i="137"/>
  <c r="AS24" i="137"/>
  <c r="AR24" i="137"/>
  <c r="AQ24" i="137"/>
  <c r="AP24" i="137"/>
  <c r="AO24" i="137"/>
  <c r="AN24" i="137"/>
  <c r="AM24" i="137"/>
  <c r="AL24" i="137"/>
  <c r="AK24" i="137"/>
  <c r="AJ24" i="137"/>
  <c r="AI24" i="137"/>
  <c r="AH24" i="137"/>
  <c r="AG24" i="137"/>
  <c r="AE24" i="137"/>
  <c r="AV23" i="137"/>
  <c r="AU23" i="137"/>
  <c r="AT23" i="137"/>
  <c r="AS23" i="137"/>
  <c r="AR23" i="137"/>
  <c r="AQ23" i="137"/>
  <c r="AP23" i="137"/>
  <c r="AO23" i="137"/>
  <c r="AN23" i="137"/>
  <c r="AM23" i="137"/>
  <c r="AL23" i="137"/>
  <c r="AK23" i="137"/>
  <c r="AJ23" i="137"/>
  <c r="AI23" i="137"/>
  <c r="AH23" i="137"/>
  <c r="AG23" i="137"/>
  <c r="AE23" i="137"/>
  <c r="AV22" i="137"/>
  <c r="AU22" i="137"/>
  <c r="AT22" i="137"/>
  <c r="AS22" i="137"/>
  <c r="AR22" i="137"/>
  <c r="AQ22" i="137"/>
  <c r="AP22" i="137"/>
  <c r="AO22" i="137"/>
  <c r="AN22" i="137"/>
  <c r="AM22" i="137"/>
  <c r="AL22" i="137"/>
  <c r="AK22" i="137"/>
  <c r="AJ22" i="137"/>
  <c r="AI22" i="137"/>
  <c r="AH22" i="137"/>
  <c r="AG22" i="137"/>
  <c r="AE22" i="137"/>
  <c r="AV21" i="137"/>
  <c r="AU21" i="137"/>
  <c r="AT21" i="137"/>
  <c r="AS21" i="137"/>
  <c r="AR21" i="137"/>
  <c r="AQ21" i="137"/>
  <c r="AP21" i="137"/>
  <c r="AO21" i="137"/>
  <c r="AN21" i="137"/>
  <c r="AM21" i="137"/>
  <c r="AL21" i="137"/>
  <c r="AK21" i="137"/>
  <c r="AJ21" i="137"/>
  <c r="AI21" i="137"/>
  <c r="AH21" i="137"/>
  <c r="AG21" i="137"/>
  <c r="AE21" i="137"/>
  <c r="AV20" i="137"/>
  <c r="AU20" i="137"/>
  <c r="AT20" i="137"/>
  <c r="AS20" i="137"/>
  <c r="AR20" i="137"/>
  <c r="AQ20" i="137"/>
  <c r="AP20" i="137"/>
  <c r="AO20" i="137"/>
  <c r="AN20" i="137"/>
  <c r="AM20" i="137"/>
  <c r="AL20" i="137"/>
  <c r="AK20" i="137"/>
  <c r="AJ20" i="137"/>
  <c r="AI20" i="137"/>
  <c r="AH20" i="137"/>
  <c r="AG20" i="137"/>
  <c r="AE20" i="137"/>
  <c r="AV19" i="137"/>
  <c r="AU19" i="137"/>
  <c r="AT19" i="137"/>
  <c r="AS19" i="137"/>
  <c r="AR19" i="137"/>
  <c r="AQ19" i="137"/>
  <c r="AP19" i="137"/>
  <c r="AO19" i="137"/>
  <c r="AN19" i="137"/>
  <c r="AM19" i="137"/>
  <c r="AL19" i="137"/>
  <c r="AK19" i="137"/>
  <c r="AJ19" i="137"/>
  <c r="AI19" i="137"/>
  <c r="AH19" i="137"/>
  <c r="AG19" i="137"/>
  <c r="AE19" i="137"/>
  <c r="AV18" i="137"/>
  <c r="AU18" i="137"/>
  <c r="AT18" i="137"/>
  <c r="AS18" i="137"/>
  <c r="AR18" i="137"/>
  <c r="AQ18" i="137"/>
  <c r="AP18" i="137"/>
  <c r="AO18" i="137"/>
  <c r="AN18" i="137"/>
  <c r="AM18" i="137"/>
  <c r="AL18" i="137"/>
  <c r="AK18" i="137"/>
  <c r="AJ18" i="137"/>
  <c r="AI18" i="137"/>
  <c r="AH18" i="137"/>
  <c r="AG18" i="137"/>
  <c r="AE18" i="137"/>
  <c r="AV17" i="137"/>
  <c r="AU17" i="137"/>
  <c r="AT17" i="137"/>
  <c r="AS17" i="137"/>
  <c r="AR17" i="137"/>
  <c r="AQ17" i="137"/>
  <c r="AP17" i="137"/>
  <c r="AO17" i="137"/>
  <c r="AN17" i="137"/>
  <c r="AM17" i="137"/>
  <c r="AL17" i="137"/>
  <c r="AK17" i="137"/>
  <c r="AJ17" i="137"/>
  <c r="AI17" i="137"/>
  <c r="AH17" i="137"/>
  <c r="AG17" i="137"/>
  <c r="AE17" i="137"/>
  <c r="AV16" i="137"/>
  <c r="AU16" i="137"/>
  <c r="AT16" i="137"/>
  <c r="AS16" i="137"/>
  <c r="AR16" i="137"/>
  <c r="AQ16" i="137"/>
  <c r="AP16" i="137"/>
  <c r="AO16" i="137"/>
  <c r="AN16" i="137"/>
  <c r="AM16" i="137"/>
  <c r="AL16" i="137"/>
  <c r="AK16" i="137"/>
  <c r="AJ16" i="137"/>
  <c r="AI16" i="137"/>
  <c r="AH16" i="137"/>
  <c r="AG16" i="137"/>
  <c r="AE16" i="137"/>
  <c r="AV15" i="137"/>
  <c r="AU15" i="137"/>
  <c r="AT15" i="137"/>
  <c r="AS15" i="137"/>
  <c r="AR15" i="137"/>
  <c r="AQ15" i="137"/>
  <c r="AP15" i="137"/>
  <c r="AO15" i="137"/>
  <c r="AN15" i="137"/>
  <c r="AM15" i="137"/>
  <c r="AL15" i="137"/>
  <c r="AK15" i="137"/>
  <c r="AJ15" i="137"/>
  <c r="AI15" i="137"/>
  <c r="AH15" i="137"/>
  <c r="AG15" i="137"/>
  <c r="AE15" i="137"/>
  <c r="AV14" i="137"/>
  <c r="AU14" i="137"/>
  <c r="AT14" i="137"/>
  <c r="AS14" i="137"/>
  <c r="AR14" i="137"/>
  <c r="AQ14" i="137"/>
  <c r="AP14" i="137"/>
  <c r="AO14" i="137"/>
  <c r="AN14" i="137"/>
  <c r="AM14" i="137"/>
  <c r="AL14" i="137"/>
  <c r="AK14" i="137"/>
  <c r="AJ14" i="137"/>
  <c r="AI14" i="137"/>
  <c r="AH14" i="137"/>
  <c r="AG14" i="137"/>
  <c r="AE14" i="137"/>
  <c r="AV13" i="137"/>
  <c r="AU13" i="137"/>
  <c r="AT13" i="137"/>
  <c r="AS13" i="137"/>
  <c r="AR13" i="137"/>
  <c r="AQ13" i="137"/>
  <c r="AP13" i="137"/>
  <c r="AO13" i="137"/>
  <c r="AN13" i="137"/>
  <c r="AM13" i="137"/>
  <c r="AL13" i="137"/>
  <c r="AK13" i="137"/>
  <c r="AJ13" i="137"/>
  <c r="AI13" i="137"/>
  <c r="AH13" i="137"/>
  <c r="AG13" i="137"/>
  <c r="AE13" i="137"/>
  <c r="AV12" i="137"/>
  <c r="AU12" i="137"/>
  <c r="AT12" i="137"/>
  <c r="AS12" i="137"/>
  <c r="AR12" i="137"/>
  <c r="AQ12" i="137"/>
  <c r="AP12" i="137"/>
  <c r="AO12" i="137"/>
  <c r="AN12" i="137"/>
  <c r="AM12" i="137"/>
  <c r="AL12" i="137"/>
  <c r="AK12" i="137"/>
  <c r="AJ12" i="137"/>
  <c r="AI12" i="137"/>
  <c r="AH12" i="137"/>
  <c r="AG12" i="137"/>
  <c r="AE12" i="137"/>
  <c r="AV11" i="137"/>
  <c r="AU11" i="137"/>
  <c r="AT11" i="137"/>
  <c r="AS11" i="137"/>
  <c r="AR11" i="137"/>
  <c r="AQ11" i="137"/>
  <c r="AP11" i="137"/>
  <c r="AO11" i="137"/>
  <c r="AN11" i="137"/>
  <c r="AM11" i="137"/>
  <c r="AL11" i="137"/>
  <c r="AK11" i="137"/>
  <c r="AJ11" i="137"/>
  <c r="AI11" i="137"/>
  <c r="AH11" i="137"/>
  <c r="AG11" i="137"/>
  <c r="AE11" i="137"/>
  <c r="AV10" i="137"/>
  <c r="AU10" i="137"/>
  <c r="AT10" i="137"/>
  <c r="AS10" i="137"/>
  <c r="AR10" i="137"/>
  <c r="AQ10" i="137"/>
  <c r="AP10" i="137"/>
  <c r="AO10" i="137"/>
  <c r="AN10" i="137"/>
  <c r="AM10" i="137"/>
  <c r="AL10" i="137"/>
  <c r="AK10" i="137"/>
  <c r="AJ10" i="137"/>
  <c r="AI10" i="137"/>
  <c r="AH10" i="137"/>
  <c r="AG10" i="137"/>
  <c r="AE10" i="137"/>
  <c r="AV9" i="137"/>
  <c r="AU9" i="137"/>
  <c r="AT9" i="137"/>
  <c r="AS9" i="137"/>
  <c r="AR9" i="137"/>
  <c r="AQ9" i="137"/>
  <c r="AP9" i="137"/>
  <c r="AO9" i="137"/>
  <c r="AN9" i="137"/>
  <c r="AM9" i="137"/>
  <c r="AL9" i="137"/>
  <c r="AK9" i="137"/>
  <c r="AJ9" i="137"/>
  <c r="AI9" i="137"/>
  <c r="AH9" i="137"/>
  <c r="AG9" i="137"/>
  <c r="AE9" i="137"/>
  <c r="AV8" i="137"/>
  <c r="AU8" i="137"/>
  <c r="AT8" i="137"/>
  <c r="AS8" i="137"/>
  <c r="AR8" i="137"/>
  <c r="AQ8" i="137"/>
  <c r="AP8" i="137"/>
  <c r="AO8" i="137"/>
  <c r="AN8" i="137"/>
  <c r="AM8" i="137"/>
  <c r="AL8" i="137"/>
  <c r="AK8" i="137"/>
  <c r="AJ8" i="137"/>
  <c r="AI8" i="137"/>
  <c r="AH8" i="137"/>
  <c r="AG8" i="137"/>
  <c r="AE8" i="137"/>
  <c r="AV7" i="137"/>
  <c r="AU7" i="137"/>
  <c r="AT7" i="137"/>
  <c r="AS7" i="137"/>
  <c r="AR7" i="137"/>
  <c r="AQ7" i="137"/>
  <c r="AP7" i="137"/>
  <c r="AO7" i="137"/>
  <c r="AN7" i="137"/>
  <c r="AM7" i="137"/>
  <c r="AL7" i="137"/>
  <c r="AK7" i="137"/>
  <c r="AJ7" i="137"/>
  <c r="AI7" i="137"/>
  <c r="AH7" i="137"/>
  <c r="AG7" i="137"/>
  <c r="AE7" i="137"/>
  <c r="AV6" i="137"/>
  <c r="AU6" i="137"/>
  <c r="AT6" i="137"/>
  <c r="AS6" i="137"/>
  <c r="AR6" i="137"/>
  <c r="AQ6" i="137"/>
  <c r="AP6" i="137"/>
  <c r="AO6" i="137"/>
  <c r="AN6" i="137"/>
  <c r="AM6" i="137"/>
  <c r="AL6" i="137"/>
  <c r="AK6" i="137"/>
  <c r="AJ6" i="137"/>
  <c r="AI6" i="137"/>
  <c r="AH6" i="137"/>
  <c r="AG6" i="137"/>
  <c r="AE6" i="137"/>
  <c r="D1" i="137"/>
  <c r="AF45" i="136"/>
  <c r="AF44" i="136"/>
  <c r="CB43" i="136"/>
  <c r="CA43" i="136"/>
  <c r="BZ43" i="136"/>
  <c r="BY43" i="136"/>
  <c r="BX43" i="136"/>
  <c r="BW43" i="136"/>
  <c r="BV43" i="136"/>
  <c r="BU43" i="136"/>
  <c r="BT43" i="136"/>
  <c r="BS43" i="136"/>
  <c r="BR43" i="136"/>
  <c r="BQ43" i="136"/>
  <c r="BP43" i="136"/>
  <c r="BO43" i="136"/>
  <c r="BN43" i="136"/>
  <c r="BM43" i="136"/>
  <c r="BL43" i="136"/>
  <c r="BK43" i="136"/>
  <c r="BJ43" i="136"/>
  <c r="BI43" i="136"/>
  <c r="BH43" i="136"/>
  <c r="BG43" i="136"/>
  <c r="BF43" i="136"/>
  <c r="BE43" i="136"/>
  <c r="BD43" i="136"/>
  <c r="BC43" i="136"/>
  <c r="BB43" i="136"/>
  <c r="BA43" i="136"/>
  <c r="AZ43" i="136"/>
  <c r="AY43" i="136"/>
  <c r="AX43" i="136"/>
  <c r="AF43" i="136"/>
  <c r="AF42" i="136"/>
  <c r="AF41" i="136"/>
  <c r="AF40" i="136"/>
  <c r="AV37" i="136"/>
  <c r="AU37" i="136"/>
  <c r="AT37" i="136"/>
  <c r="AS37" i="136"/>
  <c r="AR37" i="136"/>
  <c r="AQ37" i="136"/>
  <c r="AP37" i="136"/>
  <c r="AO37" i="136"/>
  <c r="AN37" i="136"/>
  <c r="AM37" i="136"/>
  <c r="AL37" i="136"/>
  <c r="AK37" i="136"/>
  <c r="AJ37" i="136"/>
  <c r="AI37" i="136"/>
  <c r="AH37" i="136"/>
  <c r="AG37" i="136"/>
  <c r="AE37" i="136"/>
  <c r="AV36" i="136"/>
  <c r="AU36" i="136"/>
  <c r="AT36" i="136"/>
  <c r="AS36" i="136"/>
  <c r="AR36" i="136"/>
  <c r="AQ36" i="136"/>
  <c r="AP36" i="136"/>
  <c r="AO36" i="136"/>
  <c r="AN36" i="136"/>
  <c r="AM36" i="136"/>
  <c r="AL36" i="136"/>
  <c r="AK36" i="136"/>
  <c r="AJ36" i="136"/>
  <c r="AI36" i="136"/>
  <c r="AH36" i="136"/>
  <c r="AG36" i="136"/>
  <c r="AE36" i="136"/>
  <c r="AV35" i="136"/>
  <c r="AU35" i="136"/>
  <c r="AT35" i="136"/>
  <c r="AS35" i="136"/>
  <c r="AR35" i="136"/>
  <c r="AQ35" i="136"/>
  <c r="AP35" i="136"/>
  <c r="AO35" i="136"/>
  <c r="AN35" i="136"/>
  <c r="AM35" i="136"/>
  <c r="AL35" i="136"/>
  <c r="AK35" i="136"/>
  <c r="AJ35" i="136"/>
  <c r="AI35" i="136"/>
  <c r="AH35" i="136"/>
  <c r="AG35" i="136"/>
  <c r="AE35" i="136"/>
  <c r="AV34" i="136"/>
  <c r="AU34" i="136"/>
  <c r="AT34" i="136"/>
  <c r="AS34" i="136"/>
  <c r="AR34" i="136"/>
  <c r="AQ34" i="136"/>
  <c r="AP34" i="136"/>
  <c r="AO34" i="136"/>
  <c r="AN34" i="136"/>
  <c r="AM34" i="136"/>
  <c r="AL34" i="136"/>
  <c r="AK34" i="136"/>
  <c r="AJ34" i="136"/>
  <c r="AI34" i="136"/>
  <c r="AH34" i="136"/>
  <c r="AG34" i="136"/>
  <c r="AE34" i="136"/>
  <c r="AV33" i="136"/>
  <c r="AU33" i="136"/>
  <c r="AT33" i="136"/>
  <c r="AS33" i="136"/>
  <c r="AR33" i="136"/>
  <c r="AQ33" i="136"/>
  <c r="AP33" i="136"/>
  <c r="AO33" i="136"/>
  <c r="AN33" i="136"/>
  <c r="AM33" i="136"/>
  <c r="AL33" i="136"/>
  <c r="AK33" i="136"/>
  <c r="AJ33" i="136"/>
  <c r="AI33" i="136"/>
  <c r="AH33" i="136"/>
  <c r="AG33" i="136"/>
  <c r="AE33" i="136"/>
  <c r="AV32" i="136"/>
  <c r="AU32" i="136"/>
  <c r="AT32" i="136"/>
  <c r="AS32" i="136"/>
  <c r="AR32" i="136"/>
  <c r="AQ32" i="136"/>
  <c r="AP32" i="136"/>
  <c r="AO32" i="136"/>
  <c r="AN32" i="136"/>
  <c r="AM32" i="136"/>
  <c r="AL32" i="136"/>
  <c r="AK32" i="136"/>
  <c r="AJ32" i="136"/>
  <c r="AI32" i="136"/>
  <c r="AH32" i="136"/>
  <c r="AG32" i="136"/>
  <c r="AE32" i="136"/>
  <c r="AV31" i="136"/>
  <c r="AU31" i="136"/>
  <c r="AT31" i="136"/>
  <c r="AS31" i="136"/>
  <c r="AR31" i="136"/>
  <c r="AQ31" i="136"/>
  <c r="AP31" i="136"/>
  <c r="AO31" i="136"/>
  <c r="AN31" i="136"/>
  <c r="AM31" i="136"/>
  <c r="AL31" i="136"/>
  <c r="AK31" i="136"/>
  <c r="AJ31" i="136"/>
  <c r="AI31" i="136"/>
  <c r="AH31" i="136"/>
  <c r="AG31" i="136"/>
  <c r="AE31" i="136"/>
  <c r="AV30" i="136"/>
  <c r="AU30" i="136"/>
  <c r="AT30" i="136"/>
  <c r="AS30" i="136"/>
  <c r="AR30" i="136"/>
  <c r="AQ30" i="136"/>
  <c r="AP30" i="136"/>
  <c r="AO30" i="136"/>
  <c r="AN30" i="136"/>
  <c r="AM30" i="136"/>
  <c r="AL30" i="136"/>
  <c r="AK30" i="136"/>
  <c r="AJ30" i="136"/>
  <c r="AI30" i="136"/>
  <c r="AH30" i="136"/>
  <c r="AG30" i="136"/>
  <c r="AE30" i="136"/>
  <c r="AV29" i="136"/>
  <c r="AU29" i="136"/>
  <c r="AT29" i="136"/>
  <c r="AS29" i="136"/>
  <c r="AR29" i="136"/>
  <c r="AQ29" i="136"/>
  <c r="AP29" i="136"/>
  <c r="AO29" i="136"/>
  <c r="AN29" i="136"/>
  <c r="AM29" i="136"/>
  <c r="AL29" i="136"/>
  <c r="AK29" i="136"/>
  <c r="AJ29" i="136"/>
  <c r="AI29" i="136"/>
  <c r="AH29" i="136"/>
  <c r="AG29" i="136"/>
  <c r="AE29" i="136"/>
  <c r="AV28" i="136"/>
  <c r="AU28" i="136"/>
  <c r="AT28" i="136"/>
  <c r="AS28" i="136"/>
  <c r="AR28" i="136"/>
  <c r="AQ28" i="136"/>
  <c r="AP28" i="136"/>
  <c r="AO28" i="136"/>
  <c r="AN28" i="136"/>
  <c r="AM28" i="136"/>
  <c r="AL28" i="136"/>
  <c r="AK28" i="136"/>
  <c r="AJ28" i="136"/>
  <c r="AI28" i="136"/>
  <c r="AH28" i="136"/>
  <c r="AG28" i="136"/>
  <c r="AE28" i="136"/>
  <c r="AV27" i="136"/>
  <c r="AU27" i="136"/>
  <c r="AT27" i="136"/>
  <c r="AS27" i="136"/>
  <c r="AR27" i="136"/>
  <c r="AQ27" i="136"/>
  <c r="AP27" i="136"/>
  <c r="AO27" i="136"/>
  <c r="AN27" i="136"/>
  <c r="AM27" i="136"/>
  <c r="AL27" i="136"/>
  <c r="AK27" i="136"/>
  <c r="AJ27" i="136"/>
  <c r="AI27" i="136"/>
  <c r="AH27" i="136"/>
  <c r="AG27" i="136"/>
  <c r="AE27" i="136"/>
  <c r="AV26" i="136"/>
  <c r="AU26" i="136"/>
  <c r="AT26" i="136"/>
  <c r="AS26" i="136"/>
  <c r="AR26" i="136"/>
  <c r="AQ26" i="136"/>
  <c r="AP26" i="136"/>
  <c r="AO26" i="136"/>
  <c r="AN26" i="136"/>
  <c r="AM26" i="136"/>
  <c r="AL26" i="136"/>
  <c r="AK26" i="136"/>
  <c r="AJ26" i="136"/>
  <c r="AI26" i="136"/>
  <c r="AH26" i="136"/>
  <c r="AG26" i="136"/>
  <c r="AE26" i="136"/>
  <c r="AV25" i="136"/>
  <c r="AU25" i="136"/>
  <c r="AT25" i="136"/>
  <c r="AS25" i="136"/>
  <c r="AR25" i="136"/>
  <c r="AQ25" i="136"/>
  <c r="AP25" i="136"/>
  <c r="AO25" i="136"/>
  <c r="AN25" i="136"/>
  <c r="AM25" i="136"/>
  <c r="AL25" i="136"/>
  <c r="AK25" i="136"/>
  <c r="AJ25" i="136"/>
  <c r="AI25" i="136"/>
  <c r="AH25" i="136"/>
  <c r="AG25" i="136"/>
  <c r="AE25" i="136"/>
  <c r="AV24" i="136"/>
  <c r="AU24" i="136"/>
  <c r="AT24" i="136"/>
  <c r="AS24" i="136"/>
  <c r="AR24" i="136"/>
  <c r="AQ24" i="136"/>
  <c r="AP24" i="136"/>
  <c r="AO24" i="136"/>
  <c r="AN24" i="136"/>
  <c r="AM24" i="136"/>
  <c r="AL24" i="136"/>
  <c r="AK24" i="136"/>
  <c r="AJ24" i="136"/>
  <c r="AI24" i="136"/>
  <c r="AH24" i="136"/>
  <c r="AG24" i="136"/>
  <c r="AE24" i="136"/>
  <c r="AV23" i="136"/>
  <c r="AU23" i="136"/>
  <c r="AT23" i="136"/>
  <c r="AS23" i="136"/>
  <c r="AR23" i="136"/>
  <c r="AQ23" i="136"/>
  <c r="AP23" i="136"/>
  <c r="AO23" i="136"/>
  <c r="AN23" i="136"/>
  <c r="AM23" i="136"/>
  <c r="AL23" i="136"/>
  <c r="AK23" i="136"/>
  <c r="AJ23" i="136"/>
  <c r="AI23" i="136"/>
  <c r="AH23" i="136"/>
  <c r="AG23" i="136"/>
  <c r="AE23" i="136"/>
  <c r="AV22" i="136"/>
  <c r="AU22" i="136"/>
  <c r="AT22" i="136"/>
  <c r="AS22" i="136"/>
  <c r="AR22" i="136"/>
  <c r="AQ22" i="136"/>
  <c r="AP22" i="136"/>
  <c r="AO22" i="136"/>
  <c r="AN22" i="136"/>
  <c r="AM22" i="136"/>
  <c r="AL22" i="136"/>
  <c r="AK22" i="136"/>
  <c r="AJ22" i="136"/>
  <c r="AI22" i="136"/>
  <c r="AH22" i="136"/>
  <c r="AG22" i="136"/>
  <c r="AE22" i="136"/>
  <c r="AV21" i="136"/>
  <c r="AU21" i="136"/>
  <c r="AT21" i="136"/>
  <c r="AS21" i="136"/>
  <c r="AR21" i="136"/>
  <c r="AQ21" i="136"/>
  <c r="AP21" i="136"/>
  <c r="AO21" i="136"/>
  <c r="AN21" i="136"/>
  <c r="AM21" i="136"/>
  <c r="AL21" i="136"/>
  <c r="AK21" i="136"/>
  <c r="AJ21" i="136"/>
  <c r="AI21" i="136"/>
  <c r="AH21" i="136"/>
  <c r="AG21" i="136"/>
  <c r="AE21" i="136"/>
  <c r="AV20" i="136"/>
  <c r="AU20" i="136"/>
  <c r="AT20" i="136"/>
  <c r="AS20" i="136"/>
  <c r="AR20" i="136"/>
  <c r="AQ20" i="136"/>
  <c r="AP20" i="136"/>
  <c r="AO20" i="136"/>
  <c r="AN20" i="136"/>
  <c r="AM20" i="136"/>
  <c r="AL20" i="136"/>
  <c r="AK20" i="136"/>
  <c r="AJ20" i="136"/>
  <c r="AI20" i="136"/>
  <c r="AH20" i="136"/>
  <c r="AG20" i="136"/>
  <c r="AE20" i="136"/>
  <c r="AV19" i="136"/>
  <c r="AU19" i="136"/>
  <c r="AT19" i="136"/>
  <c r="AS19" i="136"/>
  <c r="AR19" i="136"/>
  <c r="AQ19" i="136"/>
  <c r="AP19" i="136"/>
  <c r="AO19" i="136"/>
  <c r="AN19" i="136"/>
  <c r="AM19" i="136"/>
  <c r="AL19" i="136"/>
  <c r="AK19" i="136"/>
  <c r="AJ19" i="136"/>
  <c r="AI19" i="136"/>
  <c r="AH19" i="136"/>
  <c r="AG19" i="136"/>
  <c r="AE19" i="136"/>
  <c r="AV18" i="136"/>
  <c r="AU18" i="136"/>
  <c r="AT18" i="136"/>
  <c r="AS18" i="136"/>
  <c r="AR18" i="136"/>
  <c r="AQ18" i="136"/>
  <c r="AP18" i="136"/>
  <c r="AO18" i="136"/>
  <c r="AN18" i="136"/>
  <c r="AM18" i="136"/>
  <c r="AL18" i="136"/>
  <c r="AK18" i="136"/>
  <c r="AJ18" i="136"/>
  <c r="AI18" i="136"/>
  <c r="AH18" i="136"/>
  <c r="AG18" i="136"/>
  <c r="AE18" i="136"/>
  <c r="AV17" i="136"/>
  <c r="AU17" i="136"/>
  <c r="AT17" i="136"/>
  <c r="AS17" i="136"/>
  <c r="AR17" i="136"/>
  <c r="AQ17" i="136"/>
  <c r="AP17" i="136"/>
  <c r="AO17" i="136"/>
  <c r="AN17" i="136"/>
  <c r="AM17" i="136"/>
  <c r="AL17" i="136"/>
  <c r="AK17" i="136"/>
  <c r="AJ17" i="136"/>
  <c r="AI17" i="136"/>
  <c r="AH17" i="136"/>
  <c r="AG17" i="136"/>
  <c r="AE17" i="136"/>
  <c r="AV16" i="136"/>
  <c r="AU16" i="136"/>
  <c r="AT16" i="136"/>
  <c r="AS16" i="136"/>
  <c r="AR16" i="136"/>
  <c r="AQ16" i="136"/>
  <c r="AP16" i="136"/>
  <c r="AO16" i="136"/>
  <c r="AN16" i="136"/>
  <c r="AM16" i="136"/>
  <c r="AL16" i="136"/>
  <c r="AK16" i="136"/>
  <c r="AJ16" i="136"/>
  <c r="AI16" i="136"/>
  <c r="AH16" i="136"/>
  <c r="AG16" i="136"/>
  <c r="AE16" i="136"/>
  <c r="AV15" i="136"/>
  <c r="AU15" i="136"/>
  <c r="AT15" i="136"/>
  <c r="AS15" i="136"/>
  <c r="AR15" i="136"/>
  <c r="AQ15" i="136"/>
  <c r="AP15" i="136"/>
  <c r="AO15" i="136"/>
  <c r="AN15" i="136"/>
  <c r="AM15" i="136"/>
  <c r="AL15" i="136"/>
  <c r="AK15" i="136"/>
  <c r="AJ15" i="136"/>
  <c r="AI15" i="136"/>
  <c r="AH15" i="136"/>
  <c r="AG15" i="136"/>
  <c r="AE15" i="136"/>
  <c r="AV14" i="136"/>
  <c r="AU14" i="136"/>
  <c r="AT14" i="136"/>
  <c r="AS14" i="136"/>
  <c r="AR14" i="136"/>
  <c r="AQ14" i="136"/>
  <c r="AP14" i="136"/>
  <c r="AO14" i="136"/>
  <c r="AN14" i="136"/>
  <c r="AM14" i="136"/>
  <c r="AL14" i="136"/>
  <c r="AK14" i="136"/>
  <c r="AJ14" i="136"/>
  <c r="AI14" i="136"/>
  <c r="AH14" i="136"/>
  <c r="AG14" i="136"/>
  <c r="AE14" i="136"/>
  <c r="AV13" i="136"/>
  <c r="AU13" i="136"/>
  <c r="AT13" i="136"/>
  <c r="AS13" i="136"/>
  <c r="AR13" i="136"/>
  <c r="AQ13" i="136"/>
  <c r="AP13" i="136"/>
  <c r="AO13" i="136"/>
  <c r="AN13" i="136"/>
  <c r="AM13" i="136"/>
  <c r="AL13" i="136"/>
  <c r="AK13" i="136"/>
  <c r="AJ13" i="136"/>
  <c r="AI13" i="136"/>
  <c r="AH13" i="136"/>
  <c r="AG13" i="136"/>
  <c r="AE13" i="136"/>
  <c r="AV12" i="136"/>
  <c r="AU12" i="136"/>
  <c r="AT12" i="136"/>
  <c r="AS12" i="136"/>
  <c r="AR12" i="136"/>
  <c r="AQ12" i="136"/>
  <c r="AP12" i="136"/>
  <c r="AO12" i="136"/>
  <c r="AN12" i="136"/>
  <c r="AM12" i="136"/>
  <c r="AL12" i="136"/>
  <c r="AK12" i="136"/>
  <c r="AJ12" i="136"/>
  <c r="AI12" i="136"/>
  <c r="AH12" i="136"/>
  <c r="AG12" i="136"/>
  <c r="AE12" i="136"/>
  <c r="AV11" i="136"/>
  <c r="AU11" i="136"/>
  <c r="AT11" i="136"/>
  <c r="AS11" i="136"/>
  <c r="AR11" i="136"/>
  <c r="AQ11" i="136"/>
  <c r="AP11" i="136"/>
  <c r="AO11" i="136"/>
  <c r="AN11" i="136"/>
  <c r="AM11" i="136"/>
  <c r="AL11" i="136"/>
  <c r="AK11" i="136"/>
  <c r="AJ11" i="136"/>
  <c r="AI11" i="136"/>
  <c r="AH11" i="136"/>
  <c r="AG11" i="136"/>
  <c r="AE11" i="136"/>
  <c r="AV10" i="136"/>
  <c r="AU10" i="136"/>
  <c r="AT10" i="136"/>
  <c r="AS10" i="136"/>
  <c r="AR10" i="136"/>
  <c r="AQ10" i="136"/>
  <c r="AP10" i="136"/>
  <c r="AO10" i="136"/>
  <c r="AN10" i="136"/>
  <c r="AM10" i="136"/>
  <c r="AL10" i="136"/>
  <c r="AK10" i="136"/>
  <c r="AJ10" i="136"/>
  <c r="AI10" i="136"/>
  <c r="AH10" i="136"/>
  <c r="AG10" i="136"/>
  <c r="AE10" i="136"/>
  <c r="AV9" i="136"/>
  <c r="AU9" i="136"/>
  <c r="AT9" i="136"/>
  <c r="AS9" i="136"/>
  <c r="AR9" i="136"/>
  <c r="AQ9" i="136"/>
  <c r="AP9" i="136"/>
  <c r="AO9" i="136"/>
  <c r="AN9" i="136"/>
  <c r="AM9" i="136"/>
  <c r="AL9" i="136"/>
  <c r="AK9" i="136"/>
  <c r="AJ9" i="136"/>
  <c r="AI9" i="136"/>
  <c r="AH9" i="136"/>
  <c r="AG9" i="136"/>
  <c r="AE9" i="136"/>
  <c r="AV8" i="136"/>
  <c r="AU8" i="136"/>
  <c r="AT8" i="136"/>
  <c r="AS8" i="136"/>
  <c r="AR8" i="136"/>
  <c r="AQ8" i="136"/>
  <c r="AP8" i="136"/>
  <c r="AO8" i="136"/>
  <c r="AN8" i="136"/>
  <c r="AM8" i="136"/>
  <c r="AL8" i="136"/>
  <c r="AK8" i="136"/>
  <c r="AJ8" i="136"/>
  <c r="AI8" i="136"/>
  <c r="AH8" i="136"/>
  <c r="AG8" i="136"/>
  <c r="AE8" i="136"/>
  <c r="AV7" i="136"/>
  <c r="AU7" i="136"/>
  <c r="AT7" i="136"/>
  <c r="AS7" i="136"/>
  <c r="AR7" i="136"/>
  <c r="AQ7" i="136"/>
  <c r="AP7" i="136"/>
  <c r="AO7" i="136"/>
  <c r="AN7" i="136"/>
  <c r="AM7" i="136"/>
  <c r="AL7" i="136"/>
  <c r="AK7" i="136"/>
  <c r="AJ7" i="136"/>
  <c r="AI7" i="136"/>
  <c r="AH7" i="136"/>
  <c r="AG7" i="136"/>
  <c r="AE7" i="136"/>
  <c r="AV6" i="136"/>
  <c r="AU6" i="136"/>
  <c r="AT6" i="136"/>
  <c r="AS6" i="136"/>
  <c r="AR6" i="136"/>
  <c r="AQ6" i="136"/>
  <c r="AP6" i="136"/>
  <c r="AO6" i="136"/>
  <c r="AN6" i="136"/>
  <c r="AM6" i="136"/>
  <c r="AL6" i="136"/>
  <c r="AK6" i="136"/>
  <c r="AJ6" i="136"/>
  <c r="AI6" i="136"/>
  <c r="AH6" i="136"/>
  <c r="AG6" i="136"/>
  <c r="AE6" i="136"/>
  <c r="D1" i="136"/>
  <c r="AF45" i="135"/>
  <c r="AF44" i="135"/>
  <c r="CB43" i="135"/>
  <c r="CA43" i="135"/>
  <c r="BZ43" i="135"/>
  <c r="BY43" i="135"/>
  <c r="BX43" i="135"/>
  <c r="BW43" i="135"/>
  <c r="BV43" i="135"/>
  <c r="BU43" i="135"/>
  <c r="BT43" i="135"/>
  <c r="BS43" i="135"/>
  <c r="BR43" i="135"/>
  <c r="BQ43" i="135"/>
  <c r="BP43" i="135"/>
  <c r="BO43" i="135"/>
  <c r="BN43" i="135"/>
  <c r="BM43" i="135"/>
  <c r="BL43" i="135"/>
  <c r="BK43" i="135"/>
  <c r="BJ43" i="135"/>
  <c r="BI43" i="135"/>
  <c r="BH43" i="135"/>
  <c r="BG43" i="135"/>
  <c r="BF43" i="135"/>
  <c r="BE43" i="135"/>
  <c r="BD43" i="135"/>
  <c r="BC43" i="135"/>
  <c r="BB43" i="135"/>
  <c r="BA43" i="135"/>
  <c r="AZ43" i="135"/>
  <c r="AY43" i="135"/>
  <c r="AX43" i="135"/>
  <c r="AF43" i="135"/>
  <c r="AF42" i="135"/>
  <c r="AF41" i="135"/>
  <c r="AF40" i="135"/>
  <c r="AV37" i="135"/>
  <c r="AU37" i="135"/>
  <c r="AT37" i="135"/>
  <c r="AS37" i="135"/>
  <c r="AR37" i="135"/>
  <c r="AQ37" i="135"/>
  <c r="AP37" i="135"/>
  <c r="AO37" i="135"/>
  <c r="AN37" i="135"/>
  <c r="AM37" i="135"/>
  <c r="AL37" i="135"/>
  <c r="AK37" i="135"/>
  <c r="AJ37" i="135"/>
  <c r="AI37" i="135"/>
  <c r="AH37" i="135"/>
  <c r="AG37" i="135"/>
  <c r="AE37" i="135"/>
  <c r="AV36" i="135"/>
  <c r="AU36" i="135"/>
  <c r="AT36" i="135"/>
  <c r="AS36" i="135"/>
  <c r="AR36" i="135"/>
  <c r="AQ36" i="135"/>
  <c r="AP36" i="135"/>
  <c r="AO36" i="135"/>
  <c r="AN36" i="135"/>
  <c r="AM36" i="135"/>
  <c r="AL36" i="135"/>
  <c r="AK36" i="135"/>
  <c r="AJ36" i="135"/>
  <c r="AI36" i="135"/>
  <c r="AH36" i="135"/>
  <c r="AG36" i="135"/>
  <c r="AE36" i="135"/>
  <c r="AV35" i="135"/>
  <c r="AU35" i="135"/>
  <c r="AT35" i="135"/>
  <c r="AS35" i="135"/>
  <c r="AR35" i="135"/>
  <c r="AQ35" i="135"/>
  <c r="AP35" i="135"/>
  <c r="AO35" i="135"/>
  <c r="AN35" i="135"/>
  <c r="AM35" i="135"/>
  <c r="AL35" i="135"/>
  <c r="AK35" i="135"/>
  <c r="AJ35" i="135"/>
  <c r="AI35" i="135"/>
  <c r="AH35" i="135"/>
  <c r="AG35" i="135"/>
  <c r="AE35" i="135"/>
  <c r="AV34" i="135"/>
  <c r="AU34" i="135"/>
  <c r="AT34" i="135"/>
  <c r="AS34" i="135"/>
  <c r="AR34" i="135"/>
  <c r="AQ34" i="135"/>
  <c r="AP34" i="135"/>
  <c r="AO34" i="135"/>
  <c r="AN34" i="135"/>
  <c r="AM34" i="135"/>
  <c r="AL34" i="135"/>
  <c r="AK34" i="135"/>
  <c r="AJ34" i="135"/>
  <c r="AI34" i="135"/>
  <c r="AH34" i="135"/>
  <c r="AG34" i="135"/>
  <c r="AE34" i="135"/>
  <c r="AV33" i="135"/>
  <c r="AU33" i="135"/>
  <c r="AT33" i="135"/>
  <c r="AS33" i="135"/>
  <c r="AR33" i="135"/>
  <c r="AQ33" i="135"/>
  <c r="AP33" i="135"/>
  <c r="AO33" i="135"/>
  <c r="AN33" i="135"/>
  <c r="AM33" i="135"/>
  <c r="AL33" i="135"/>
  <c r="AK33" i="135"/>
  <c r="AJ33" i="135"/>
  <c r="AI33" i="135"/>
  <c r="AH33" i="135"/>
  <c r="AG33" i="135"/>
  <c r="AE33" i="135"/>
  <c r="AV32" i="135"/>
  <c r="AU32" i="135"/>
  <c r="AT32" i="135"/>
  <c r="AS32" i="135"/>
  <c r="AR32" i="135"/>
  <c r="AQ32" i="135"/>
  <c r="AP32" i="135"/>
  <c r="AO32" i="135"/>
  <c r="AN32" i="135"/>
  <c r="AM32" i="135"/>
  <c r="AL32" i="135"/>
  <c r="AK32" i="135"/>
  <c r="AJ32" i="135"/>
  <c r="AI32" i="135"/>
  <c r="AH32" i="135"/>
  <c r="AG32" i="135"/>
  <c r="AE32" i="135"/>
  <c r="AV31" i="135"/>
  <c r="AU31" i="135"/>
  <c r="AT31" i="135"/>
  <c r="AS31" i="135"/>
  <c r="AR31" i="135"/>
  <c r="AQ31" i="135"/>
  <c r="AP31" i="135"/>
  <c r="AO31" i="135"/>
  <c r="AN31" i="135"/>
  <c r="AM31" i="135"/>
  <c r="AL31" i="135"/>
  <c r="AK31" i="135"/>
  <c r="AJ31" i="135"/>
  <c r="AI31" i="135"/>
  <c r="AH31" i="135"/>
  <c r="AG31" i="135"/>
  <c r="AE31" i="135"/>
  <c r="AV30" i="135"/>
  <c r="AU30" i="135"/>
  <c r="AT30" i="135"/>
  <c r="AS30" i="135"/>
  <c r="AR30" i="135"/>
  <c r="AQ30" i="135"/>
  <c r="AP30" i="135"/>
  <c r="AO30" i="135"/>
  <c r="AN30" i="135"/>
  <c r="AM30" i="135"/>
  <c r="AL30" i="135"/>
  <c r="AK30" i="135"/>
  <c r="AJ30" i="135"/>
  <c r="AI30" i="135"/>
  <c r="AH30" i="135"/>
  <c r="AG30" i="135"/>
  <c r="AE30" i="135"/>
  <c r="AV29" i="135"/>
  <c r="AU29" i="135"/>
  <c r="AT29" i="135"/>
  <c r="AS29" i="135"/>
  <c r="AR29" i="135"/>
  <c r="AQ29" i="135"/>
  <c r="AP29" i="135"/>
  <c r="AO29" i="135"/>
  <c r="AN29" i="135"/>
  <c r="AM29" i="135"/>
  <c r="AL29" i="135"/>
  <c r="AK29" i="135"/>
  <c r="AJ29" i="135"/>
  <c r="AI29" i="135"/>
  <c r="AH29" i="135"/>
  <c r="AG29" i="135"/>
  <c r="AE29" i="135"/>
  <c r="AV28" i="135"/>
  <c r="AU28" i="135"/>
  <c r="AT28" i="135"/>
  <c r="AS28" i="135"/>
  <c r="AR28" i="135"/>
  <c r="AQ28" i="135"/>
  <c r="AP28" i="135"/>
  <c r="AO28" i="135"/>
  <c r="AN28" i="135"/>
  <c r="AM28" i="135"/>
  <c r="AL28" i="135"/>
  <c r="AK28" i="135"/>
  <c r="AJ28" i="135"/>
  <c r="AI28" i="135"/>
  <c r="AH28" i="135"/>
  <c r="AG28" i="135"/>
  <c r="AE28" i="135"/>
  <c r="AV27" i="135"/>
  <c r="AU27" i="135"/>
  <c r="AT27" i="135"/>
  <c r="AS27" i="135"/>
  <c r="AR27" i="135"/>
  <c r="AQ27" i="135"/>
  <c r="AP27" i="135"/>
  <c r="AO27" i="135"/>
  <c r="AN27" i="135"/>
  <c r="AM27" i="135"/>
  <c r="AL27" i="135"/>
  <c r="AK27" i="135"/>
  <c r="AJ27" i="135"/>
  <c r="AI27" i="135"/>
  <c r="AH27" i="135"/>
  <c r="AG27" i="135"/>
  <c r="AE27" i="135"/>
  <c r="AV26" i="135"/>
  <c r="AU26" i="135"/>
  <c r="AT26" i="135"/>
  <c r="AS26" i="135"/>
  <c r="AR26" i="135"/>
  <c r="AQ26" i="135"/>
  <c r="AP26" i="135"/>
  <c r="AO26" i="135"/>
  <c r="AN26" i="135"/>
  <c r="AM26" i="135"/>
  <c r="AL26" i="135"/>
  <c r="AK26" i="135"/>
  <c r="AJ26" i="135"/>
  <c r="AI26" i="135"/>
  <c r="AH26" i="135"/>
  <c r="AG26" i="135"/>
  <c r="AE26" i="135"/>
  <c r="AV25" i="135"/>
  <c r="AU25" i="135"/>
  <c r="AT25" i="135"/>
  <c r="AS25" i="135"/>
  <c r="AR25" i="135"/>
  <c r="AQ25" i="135"/>
  <c r="AP25" i="135"/>
  <c r="AO25" i="135"/>
  <c r="AN25" i="135"/>
  <c r="AM25" i="135"/>
  <c r="AL25" i="135"/>
  <c r="AK25" i="135"/>
  <c r="AJ25" i="135"/>
  <c r="AI25" i="135"/>
  <c r="AH25" i="135"/>
  <c r="AG25" i="135"/>
  <c r="AE25" i="135"/>
  <c r="AV24" i="135"/>
  <c r="AU24" i="135"/>
  <c r="AT24" i="135"/>
  <c r="AS24" i="135"/>
  <c r="AR24" i="135"/>
  <c r="AQ24" i="135"/>
  <c r="AP24" i="135"/>
  <c r="AO24" i="135"/>
  <c r="AN24" i="135"/>
  <c r="AM24" i="135"/>
  <c r="AL24" i="135"/>
  <c r="AK24" i="135"/>
  <c r="AJ24" i="135"/>
  <c r="AI24" i="135"/>
  <c r="AH24" i="135"/>
  <c r="AG24" i="135"/>
  <c r="AE24" i="135"/>
  <c r="AV23" i="135"/>
  <c r="AU23" i="135"/>
  <c r="AT23" i="135"/>
  <c r="AS23" i="135"/>
  <c r="AR23" i="135"/>
  <c r="AQ23" i="135"/>
  <c r="AP23" i="135"/>
  <c r="AO23" i="135"/>
  <c r="AN23" i="135"/>
  <c r="AM23" i="135"/>
  <c r="AL23" i="135"/>
  <c r="AK23" i="135"/>
  <c r="AJ23" i="135"/>
  <c r="AI23" i="135"/>
  <c r="AH23" i="135"/>
  <c r="AG23" i="135"/>
  <c r="AE23" i="135"/>
  <c r="AV22" i="135"/>
  <c r="AU22" i="135"/>
  <c r="AT22" i="135"/>
  <c r="AS22" i="135"/>
  <c r="AR22" i="135"/>
  <c r="AQ22" i="135"/>
  <c r="AP22" i="135"/>
  <c r="AO22" i="135"/>
  <c r="AN22" i="135"/>
  <c r="AM22" i="135"/>
  <c r="AL22" i="135"/>
  <c r="AK22" i="135"/>
  <c r="AJ22" i="135"/>
  <c r="AI22" i="135"/>
  <c r="AH22" i="135"/>
  <c r="AG22" i="135"/>
  <c r="AE22" i="135"/>
  <c r="AV21" i="135"/>
  <c r="AU21" i="135"/>
  <c r="AT21" i="135"/>
  <c r="AS21" i="135"/>
  <c r="AR21" i="135"/>
  <c r="AQ21" i="135"/>
  <c r="AP21" i="135"/>
  <c r="AO21" i="135"/>
  <c r="AN21" i="135"/>
  <c r="AM21" i="135"/>
  <c r="AL21" i="135"/>
  <c r="AK21" i="135"/>
  <c r="AJ21" i="135"/>
  <c r="AI21" i="135"/>
  <c r="AH21" i="135"/>
  <c r="AG21" i="135"/>
  <c r="X21" i="135" s="1"/>
  <c r="AE21" i="135"/>
  <c r="AV20" i="135"/>
  <c r="AU20" i="135"/>
  <c r="AT20" i="135"/>
  <c r="AS20" i="135"/>
  <c r="AR20" i="135"/>
  <c r="AQ20" i="135"/>
  <c r="AP20" i="135"/>
  <c r="AO20" i="135"/>
  <c r="AN20" i="135"/>
  <c r="AM20" i="135"/>
  <c r="AL20" i="135"/>
  <c r="AK20" i="135"/>
  <c r="AJ20" i="135"/>
  <c r="AI20" i="135"/>
  <c r="AH20" i="135"/>
  <c r="AG20" i="135"/>
  <c r="AE20" i="135"/>
  <c r="AV19" i="135"/>
  <c r="AU19" i="135"/>
  <c r="AT19" i="135"/>
  <c r="AS19" i="135"/>
  <c r="AR19" i="135"/>
  <c r="AQ19" i="135"/>
  <c r="AP19" i="135"/>
  <c r="AO19" i="135"/>
  <c r="AN19" i="135"/>
  <c r="AM19" i="135"/>
  <c r="AL19" i="135"/>
  <c r="AK19" i="135"/>
  <c r="AJ19" i="135"/>
  <c r="AI19" i="135"/>
  <c r="AH19" i="135"/>
  <c r="AG19" i="135"/>
  <c r="AE19" i="135"/>
  <c r="AV18" i="135"/>
  <c r="AU18" i="135"/>
  <c r="AT18" i="135"/>
  <c r="AS18" i="135"/>
  <c r="AR18" i="135"/>
  <c r="AQ18" i="135"/>
  <c r="AP18" i="135"/>
  <c r="AO18" i="135"/>
  <c r="AN18" i="135"/>
  <c r="AM18" i="135"/>
  <c r="AL18" i="135"/>
  <c r="AK18" i="135"/>
  <c r="AJ18" i="135"/>
  <c r="AI18" i="135"/>
  <c r="AH18" i="135"/>
  <c r="AG18" i="135"/>
  <c r="AE18" i="135"/>
  <c r="AV17" i="135"/>
  <c r="AU17" i="135"/>
  <c r="AT17" i="135"/>
  <c r="AS17" i="135"/>
  <c r="AR17" i="135"/>
  <c r="AQ17" i="135"/>
  <c r="AP17" i="135"/>
  <c r="AO17" i="135"/>
  <c r="AN17" i="135"/>
  <c r="AM17" i="135"/>
  <c r="AL17" i="135"/>
  <c r="AK17" i="135"/>
  <c r="AJ17" i="135"/>
  <c r="AI17" i="135"/>
  <c r="AH17" i="135"/>
  <c r="AG17" i="135"/>
  <c r="AE17" i="135"/>
  <c r="AV16" i="135"/>
  <c r="AU16" i="135"/>
  <c r="AT16" i="135"/>
  <c r="AS16" i="135"/>
  <c r="AR16" i="135"/>
  <c r="AQ16" i="135"/>
  <c r="AP16" i="135"/>
  <c r="AO16" i="135"/>
  <c r="AN16" i="135"/>
  <c r="AM16" i="135"/>
  <c r="AL16" i="135"/>
  <c r="AK16" i="135"/>
  <c r="AJ16" i="135"/>
  <c r="AI16" i="135"/>
  <c r="AH16" i="135"/>
  <c r="AG16" i="135"/>
  <c r="AE16" i="135"/>
  <c r="AV15" i="135"/>
  <c r="AU15" i="135"/>
  <c r="AT15" i="135"/>
  <c r="AS15" i="135"/>
  <c r="AR15" i="135"/>
  <c r="AQ15" i="135"/>
  <c r="AP15" i="135"/>
  <c r="AO15" i="135"/>
  <c r="AN15" i="135"/>
  <c r="AM15" i="135"/>
  <c r="AL15" i="135"/>
  <c r="AK15" i="135"/>
  <c r="AJ15" i="135"/>
  <c r="AI15" i="135"/>
  <c r="AH15" i="135"/>
  <c r="AG15" i="135"/>
  <c r="AE15" i="135"/>
  <c r="AV14" i="135"/>
  <c r="AU14" i="135"/>
  <c r="AT14" i="135"/>
  <c r="AS14" i="135"/>
  <c r="AR14" i="135"/>
  <c r="AQ14" i="135"/>
  <c r="AP14" i="135"/>
  <c r="AO14" i="135"/>
  <c r="AN14" i="135"/>
  <c r="AM14" i="135"/>
  <c r="AL14" i="135"/>
  <c r="AK14" i="135"/>
  <c r="AJ14" i="135"/>
  <c r="AI14" i="135"/>
  <c r="AH14" i="135"/>
  <c r="AG14" i="135"/>
  <c r="AE14" i="135"/>
  <c r="AV13" i="135"/>
  <c r="AU13" i="135"/>
  <c r="AT13" i="135"/>
  <c r="AS13" i="135"/>
  <c r="AR13" i="135"/>
  <c r="AQ13" i="135"/>
  <c r="AP13" i="135"/>
  <c r="AO13" i="135"/>
  <c r="AN13" i="135"/>
  <c r="AM13" i="135"/>
  <c r="AL13" i="135"/>
  <c r="AK13" i="135"/>
  <c r="AJ13" i="135"/>
  <c r="AI13" i="135"/>
  <c r="AH13" i="135"/>
  <c r="AG13" i="135"/>
  <c r="AE13" i="135"/>
  <c r="AV12" i="135"/>
  <c r="AU12" i="135"/>
  <c r="AT12" i="135"/>
  <c r="AS12" i="135"/>
  <c r="AR12" i="135"/>
  <c r="AQ12" i="135"/>
  <c r="AP12" i="135"/>
  <c r="AO12" i="135"/>
  <c r="AN12" i="135"/>
  <c r="AM12" i="135"/>
  <c r="AL12" i="135"/>
  <c r="AK12" i="135"/>
  <c r="AJ12" i="135"/>
  <c r="AI12" i="135"/>
  <c r="AH12" i="135"/>
  <c r="AG12" i="135"/>
  <c r="AE12" i="135"/>
  <c r="AV11" i="135"/>
  <c r="AU11" i="135"/>
  <c r="AT11" i="135"/>
  <c r="AS11" i="135"/>
  <c r="AR11" i="135"/>
  <c r="AQ11" i="135"/>
  <c r="AP11" i="135"/>
  <c r="AO11" i="135"/>
  <c r="AN11" i="135"/>
  <c r="AM11" i="135"/>
  <c r="AL11" i="135"/>
  <c r="AK11" i="135"/>
  <c r="AJ11" i="135"/>
  <c r="AI11" i="135"/>
  <c r="AH11" i="135"/>
  <c r="AG11" i="135"/>
  <c r="AE11" i="135"/>
  <c r="AV10" i="135"/>
  <c r="AU10" i="135"/>
  <c r="AT10" i="135"/>
  <c r="AS10" i="135"/>
  <c r="AR10" i="135"/>
  <c r="AQ10" i="135"/>
  <c r="AP10" i="135"/>
  <c r="AO10" i="135"/>
  <c r="AN10" i="135"/>
  <c r="AM10" i="135"/>
  <c r="AL10" i="135"/>
  <c r="AK10" i="135"/>
  <c r="AJ10" i="135"/>
  <c r="AI10" i="135"/>
  <c r="AH10" i="135"/>
  <c r="AG10" i="135"/>
  <c r="AE10" i="135"/>
  <c r="AV9" i="135"/>
  <c r="AU9" i="135"/>
  <c r="AT9" i="135"/>
  <c r="AS9" i="135"/>
  <c r="AR9" i="135"/>
  <c r="AQ9" i="135"/>
  <c r="AP9" i="135"/>
  <c r="AO9" i="135"/>
  <c r="AN9" i="135"/>
  <c r="AM9" i="135"/>
  <c r="AL9" i="135"/>
  <c r="AK9" i="135"/>
  <c r="AJ9" i="135"/>
  <c r="AI9" i="135"/>
  <c r="AH9" i="135"/>
  <c r="AG9" i="135"/>
  <c r="AE9" i="135"/>
  <c r="AV8" i="135"/>
  <c r="AU8" i="135"/>
  <c r="AT8" i="135"/>
  <c r="AS8" i="135"/>
  <c r="AR8" i="135"/>
  <c r="AQ8" i="135"/>
  <c r="AP8" i="135"/>
  <c r="AO8" i="135"/>
  <c r="AN8" i="135"/>
  <c r="AM8" i="135"/>
  <c r="AL8" i="135"/>
  <c r="AK8" i="135"/>
  <c r="AJ8" i="135"/>
  <c r="AI8" i="135"/>
  <c r="AH8" i="135"/>
  <c r="AG8" i="135"/>
  <c r="AE8" i="135"/>
  <c r="AV7" i="135"/>
  <c r="AU7" i="135"/>
  <c r="AT7" i="135"/>
  <c r="AS7" i="135"/>
  <c r="AR7" i="135"/>
  <c r="AQ7" i="135"/>
  <c r="AP7" i="135"/>
  <c r="AO7" i="135"/>
  <c r="AN7" i="135"/>
  <c r="AM7" i="135"/>
  <c r="AL7" i="135"/>
  <c r="AK7" i="135"/>
  <c r="AJ7" i="135"/>
  <c r="AI7" i="135"/>
  <c r="AH7" i="135"/>
  <c r="AG7" i="135"/>
  <c r="AE7" i="135"/>
  <c r="AV6" i="135"/>
  <c r="AU6" i="135"/>
  <c r="AT6" i="135"/>
  <c r="AS6" i="135"/>
  <c r="AR6" i="135"/>
  <c r="AQ6" i="135"/>
  <c r="AP6" i="135"/>
  <c r="AO6" i="135"/>
  <c r="AN6" i="135"/>
  <c r="AM6" i="135"/>
  <c r="AL6" i="135"/>
  <c r="AK6" i="135"/>
  <c r="AJ6" i="135"/>
  <c r="AI6" i="135"/>
  <c r="AH6" i="135"/>
  <c r="AG6" i="135"/>
  <c r="AE6" i="135"/>
  <c r="D1" i="135"/>
  <c r="AF45" i="134"/>
  <c r="AF44" i="134"/>
  <c r="CB43" i="134"/>
  <c r="CA43" i="134"/>
  <c r="BZ43" i="134"/>
  <c r="BY43" i="134"/>
  <c r="BX43" i="134"/>
  <c r="BW43" i="134"/>
  <c r="BV43" i="134"/>
  <c r="BU43" i="134"/>
  <c r="BT43" i="134"/>
  <c r="BS43" i="134"/>
  <c r="BR43" i="134"/>
  <c r="BQ43" i="134"/>
  <c r="BP43" i="134"/>
  <c r="BO43" i="134"/>
  <c r="BN43" i="134"/>
  <c r="BM43" i="134"/>
  <c r="BL43" i="134"/>
  <c r="BK43" i="134"/>
  <c r="BJ43" i="134"/>
  <c r="BI43" i="134"/>
  <c r="BH43" i="134"/>
  <c r="BG43" i="134"/>
  <c r="BF43" i="134"/>
  <c r="BE43" i="134"/>
  <c r="BD43" i="134"/>
  <c r="BC43" i="134"/>
  <c r="BB43" i="134"/>
  <c r="BA43" i="134"/>
  <c r="AZ43" i="134"/>
  <c r="AY43" i="134"/>
  <c r="AX43" i="134"/>
  <c r="AF43" i="134"/>
  <c r="AF42" i="134"/>
  <c r="AF41" i="134"/>
  <c r="AF40" i="134"/>
  <c r="AV37" i="134"/>
  <c r="AU37" i="134"/>
  <c r="AT37" i="134"/>
  <c r="AS37" i="134"/>
  <c r="AR37" i="134"/>
  <c r="AQ37" i="134"/>
  <c r="AP37" i="134"/>
  <c r="AO37" i="134"/>
  <c r="AN37" i="134"/>
  <c r="AM37" i="134"/>
  <c r="AL37" i="134"/>
  <c r="AK37" i="134"/>
  <c r="AJ37" i="134"/>
  <c r="AI37" i="134"/>
  <c r="AH37" i="134"/>
  <c r="AB37" i="134" s="1"/>
  <c r="AG37" i="134"/>
  <c r="AE37" i="134"/>
  <c r="AV36" i="134"/>
  <c r="AU36" i="134"/>
  <c r="AT36" i="134"/>
  <c r="AS36" i="134"/>
  <c r="AR36" i="134"/>
  <c r="AQ36" i="134"/>
  <c r="AP36" i="134"/>
  <c r="AO36" i="134"/>
  <c r="AN36" i="134"/>
  <c r="AM36" i="134"/>
  <c r="AL36" i="134"/>
  <c r="AK36" i="134"/>
  <c r="AJ36" i="134"/>
  <c r="AI36" i="134"/>
  <c r="AH36" i="134"/>
  <c r="AG36" i="134"/>
  <c r="AE36" i="134"/>
  <c r="AV35" i="134"/>
  <c r="AU35" i="134"/>
  <c r="AT35" i="134"/>
  <c r="AS35" i="134"/>
  <c r="AR35" i="134"/>
  <c r="AQ35" i="134"/>
  <c r="AP35" i="134"/>
  <c r="AO35" i="134"/>
  <c r="AN35" i="134"/>
  <c r="AM35" i="134"/>
  <c r="AL35" i="134"/>
  <c r="AK35" i="134"/>
  <c r="AJ35" i="134"/>
  <c r="AI35" i="134"/>
  <c r="AH35" i="134"/>
  <c r="AG35" i="134"/>
  <c r="AE35" i="134"/>
  <c r="AV34" i="134"/>
  <c r="AU34" i="134"/>
  <c r="AT34" i="134"/>
  <c r="AS34" i="134"/>
  <c r="AR34" i="134"/>
  <c r="AQ34" i="134"/>
  <c r="AP34" i="134"/>
  <c r="AO34" i="134"/>
  <c r="AN34" i="134"/>
  <c r="AM34" i="134"/>
  <c r="AL34" i="134"/>
  <c r="AK34" i="134"/>
  <c r="AJ34" i="134"/>
  <c r="AI34" i="134"/>
  <c r="AH34" i="134"/>
  <c r="AG34" i="134"/>
  <c r="AE34" i="134"/>
  <c r="AV33" i="134"/>
  <c r="AU33" i="134"/>
  <c r="AT33" i="134"/>
  <c r="AS33" i="134"/>
  <c r="AR33" i="134"/>
  <c r="AQ33" i="134"/>
  <c r="AP33" i="134"/>
  <c r="AO33" i="134"/>
  <c r="AN33" i="134"/>
  <c r="AM33" i="134"/>
  <c r="AL33" i="134"/>
  <c r="AK33" i="134"/>
  <c r="AJ33" i="134"/>
  <c r="AI33" i="134"/>
  <c r="AH33" i="134"/>
  <c r="AG33" i="134"/>
  <c r="AE33" i="134"/>
  <c r="AV32" i="134"/>
  <c r="AU32" i="134"/>
  <c r="AT32" i="134"/>
  <c r="AS32" i="134"/>
  <c r="AR32" i="134"/>
  <c r="AQ32" i="134"/>
  <c r="AP32" i="134"/>
  <c r="AO32" i="134"/>
  <c r="AN32" i="134"/>
  <c r="AM32" i="134"/>
  <c r="AL32" i="134"/>
  <c r="AK32" i="134"/>
  <c r="AJ32" i="134"/>
  <c r="AI32" i="134"/>
  <c r="AH32" i="134"/>
  <c r="AG32" i="134"/>
  <c r="AE32" i="134"/>
  <c r="AV31" i="134"/>
  <c r="AU31" i="134"/>
  <c r="AT31" i="134"/>
  <c r="AS31" i="134"/>
  <c r="AR31" i="134"/>
  <c r="AQ31" i="134"/>
  <c r="AP31" i="134"/>
  <c r="AO31" i="134"/>
  <c r="AN31" i="134"/>
  <c r="AM31" i="134"/>
  <c r="AL31" i="134"/>
  <c r="AK31" i="134"/>
  <c r="AJ31" i="134"/>
  <c r="AI31" i="134"/>
  <c r="AH31" i="134"/>
  <c r="AG31" i="134"/>
  <c r="AE31" i="134"/>
  <c r="AV30" i="134"/>
  <c r="AU30" i="134"/>
  <c r="AT30" i="134"/>
  <c r="AS30" i="134"/>
  <c r="AR30" i="134"/>
  <c r="AQ30" i="134"/>
  <c r="AP30" i="134"/>
  <c r="AO30" i="134"/>
  <c r="AN30" i="134"/>
  <c r="AM30" i="134"/>
  <c r="AL30" i="134"/>
  <c r="AK30" i="134"/>
  <c r="AJ30" i="134"/>
  <c r="AI30" i="134"/>
  <c r="AH30" i="134"/>
  <c r="AG30" i="134"/>
  <c r="AE30" i="134"/>
  <c r="AV29" i="134"/>
  <c r="AU29" i="134"/>
  <c r="AT29" i="134"/>
  <c r="AS29" i="134"/>
  <c r="AR29" i="134"/>
  <c r="AQ29" i="134"/>
  <c r="AP29" i="134"/>
  <c r="AO29" i="134"/>
  <c r="AN29" i="134"/>
  <c r="AM29" i="134"/>
  <c r="AL29" i="134"/>
  <c r="AK29" i="134"/>
  <c r="AJ29" i="134"/>
  <c r="AI29" i="134"/>
  <c r="AH29" i="134"/>
  <c r="AG29" i="134"/>
  <c r="AE29" i="134"/>
  <c r="AV28" i="134"/>
  <c r="AU28" i="134"/>
  <c r="AT28" i="134"/>
  <c r="AS28" i="134"/>
  <c r="AR28" i="134"/>
  <c r="AQ28" i="134"/>
  <c r="AP28" i="134"/>
  <c r="AO28" i="134"/>
  <c r="AN28" i="134"/>
  <c r="AM28" i="134"/>
  <c r="AL28" i="134"/>
  <c r="AK28" i="134"/>
  <c r="AJ28" i="134"/>
  <c r="AI28" i="134"/>
  <c r="AH28" i="134"/>
  <c r="AG28" i="134"/>
  <c r="AE28" i="134"/>
  <c r="AV27" i="134"/>
  <c r="AU27" i="134"/>
  <c r="AT27" i="134"/>
  <c r="AS27" i="134"/>
  <c r="AR27" i="134"/>
  <c r="AQ27" i="134"/>
  <c r="AP27" i="134"/>
  <c r="AO27" i="134"/>
  <c r="AN27" i="134"/>
  <c r="AM27" i="134"/>
  <c r="AL27" i="134"/>
  <c r="AK27" i="134"/>
  <c r="AJ27" i="134"/>
  <c r="AI27" i="134"/>
  <c r="AH27" i="134"/>
  <c r="AG27" i="134"/>
  <c r="AE27" i="134"/>
  <c r="AV26" i="134"/>
  <c r="AU26" i="134"/>
  <c r="AT26" i="134"/>
  <c r="AS26" i="134"/>
  <c r="AR26" i="134"/>
  <c r="AQ26" i="134"/>
  <c r="AP26" i="134"/>
  <c r="AO26" i="134"/>
  <c r="AN26" i="134"/>
  <c r="AM26" i="134"/>
  <c r="AL26" i="134"/>
  <c r="AK26" i="134"/>
  <c r="AJ26" i="134"/>
  <c r="AI26" i="134"/>
  <c r="AH26" i="134"/>
  <c r="AG26" i="134"/>
  <c r="AE26" i="134"/>
  <c r="AV25" i="134"/>
  <c r="AU25" i="134"/>
  <c r="AT25" i="134"/>
  <c r="AS25" i="134"/>
  <c r="AR25" i="134"/>
  <c r="AQ25" i="134"/>
  <c r="AP25" i="134"/>
  <c r="AO25" i="134"/>
  <c r="AN25" i="134"/>
  <c r="AM25" i="134"/>
  <c r="AL25" i="134"/>
  <c r="AK25" i="134"/>
  <c r="AJ25" i="134"/>
  <c r="AI25" i="134"/>
  <c r="AH25" i="134"/>
  <c r="AG25" i="134"/>
  <c r="AE25" i="134"/>
  <c r="AV24" i="134"/>
  <c r="AU24" i="134"/>
  <c r="AT24" i="134"/>
  <c r="AS24" i="134"/>
  <c r="AR24" i="134"/>
  <c r="AQ24" i="134"/>
  <c r="AP24" i="134"/>
  <c r="AO24" i="134"/>
  <c r="AN24" i="134"/>
  <c r="AM24" i="134"/>
  <c r="AL24" i="134"/>
  <c r="AK24" i="134"/>
  <c r="AJ24" i="134"/>
  <c r="AI24" i="134"/>
  <c r="AH24" i="134"/>
  <c r="AG24" i="134"/>
  <c r="AE24" i="134"/>
  <c r="AV23" i="134"/>
  <c r="AU23" i="134"/>
  <c r="AT23" i="134"/>
  <c r="AS23" i="134"/>
  <c r="AR23" i="134"/>
  <c r="AQ23" i="134"/>
  <c r="AP23" i="134"/>
  <c r="AO23" i="134"/>
  <c r="AN23" i="134"/>
  <c r="AM23" i="134"/>
  <c r="AL23" i="134"/>
  <c r="AK23" i="134"/>
  <c r="AJ23" i="134"/>
  <c r="AI23" i="134"/>
  <c r="AH23" i="134"/>
  <c r="AG23" i="134"/>
  <c r="AE23" i="134"/>
  <c r="AV22" i="134"/>
  <c r="AU22" i="134"/>
  <c r="AT22" i="134"/>
  <c r="AS22" i="134"/>
  <c r="AR22" i="134"/>
  <c r="AQ22" i="134"/>
  <c r="AP22" i="134"/>
  <c r="AO22" i="134"/>
  <c r="AN22" i="134"/>
  <c r="AM22" i="134"/>
  <c r="AL22" i="134"/>
  <c r="AK22" i="134"/>
  <c r="AJ22" i="134"/>
  <c r="AI22" i="134"/>
  <c r="AH22" i="134"/>
  <c r="AG22" i="134"/>
  <c r="AE22" i="134"/>
  <c r="AV21" i="134"/>
  <c r="AU21" i="134"/>
  <c r="AT21" i="134"/>
  <c r="AS21" i="134"/>
  <c r="AR21" i="134"/>
  <c r="AQ21" i="134"/>
  <c r="AP21" i="134"/>
  <c r="AO21" i="134"/>
  <c r="AN21" i="134"/>
  <c r="AM21" i="134"/>
  <c r="AL21" i="134"/>
  <c r="AK21" i="134"/>
  <c r="AJ21" i="134"/>
  <c r="AI21" i="134"/>
  <c r="AH21" i="134"/>
  <c r="AG21" i="134"/>
  <c r="AE21" i="134"/>
  <c r="AV20" i="134"/>
  <c r="AU20" i="134"/>
  <c r="AT20" i="134"/>
  <c r="AS20" i="134"/>
  <c r="AR20" i="134"/>
  <c r="AQ20" i="134"/>
  <c r="AP20" i="134"/>
  <c r="AO20" i="134"/>
  <c r="AN20" i="134"/>
  <c r="AM20" i="134"/>
  <c r="AL20" i="134"/>
  <c r="AK20" i="134"/>
  <c r="AJ20" i="134"/>
  <c r="AI20" i="134"/>
  <c r="AH20" i="134"/>
  <c r="AG20" i="134"/>
  <c r="AE20" i="134"/>
  <c r="AV19" i="134"/>
  <c r="AU19" i="134"/>
  <c r="AT19" i="134"/>
  <c r="AS19" i="134"/>
  <c r="AR19" i="134"/>
  <c r="AQ19" i="134"/>
  <c r="AP19" i="134"/>
  <c r="AO19" i="134"/>
  <c r="AN19" i="134"/>
  <c r="AM19" i="134"/>
  <c r="AL19" i="134"/>
  <c r="AK19" i="134"/>
  <c r="AJ19" i="134"/>
  <c r="AI19" i="134"/>
  <c r="AH19" i="134"/>
  <c r="AG19" i="134"/>
  <c r="AE19" i="134"/>
  <c r="AV18" i="134"/>
  <c r="AU18" i="134"/>
  <c r="AT18" i="134"/>
  <c r="AS18" i="134"/>
  <c r="AR18" i="134"/>
  <c r="AQ18" i="134"/>
  <c r="AP18" i="134"/>
  <c r="AO18" i="134"/>
  <c r="AN18" i="134"/>
  <c r="AM18" i="134"/>
  <c r="AL18" i="134"/>
  <c r="AK18" i="134"/>
  <c r="AJ18" i="134"/>
  <c r="AI18" i="134"/>
  <c r="AH18" i="134"/>
  <c r="AG18" i="134"/>
  <c r="AE18" i="134"/>
  <c r="AV17" i="134"/>
  <c r="AU17" i="134"/>
  <c r="AT17" i="134"/>
  <c r="AS17" i="134"/>
  <c r="AR17" i="134"/>
  <c r="AQ17" i="134"/>
  <c r="AP17" i="134"/>
  <c r="AO17" i="134"/>
  <c r="AN17" i="134"/>
  <c r="AM17" i="134"/>
  <c r="AL17" i="134"/>
  <c r="AK17" i="134"/>
  <c r="AJ17" i="134"/>
  <c r="AI17" i="134"/>
  <c r="AH17" i="134"/>
  <c r="AG17" i="134"/>
  <c r="AE17" i="134"/>
  <c r="AV16" i="134"/>
  <c r="AU16" i="134"/>
  <c r="AT16" i="134"/>
  <c r="AS16" i="134"/>
  <c r="AR16" i="134"/>
  <c r="AQ16" i="134"/>
  <c r="AP16" i="134"/>
  <c r="AO16" i="134"/>
  <c r="AN16" i="134"/>
  <c r="AM16" i="134"/>
  <c r="AL16" i="134"/>
  <c r="AK16" i="134"/>
  <c r="AJ16" i="134"/>
  <c r="AI16" i="134"/>
  <c r="AH16" i="134"/>
  <c r="AG16" i="134"/>
  <c r="AE16" i="134"/>
  <c r="AV15" i="134"/>
  <c r="AU15" i="134"/>
  <c r="AT15" i="134"/>
  <c r="AS15" i="134"/>
  <c r="AR15" i="134"/>
  <c r="AQ15" i="134"/>
  <c r="AP15" i="134"/>
  <c r="AO15" i="134"/>
  <c r="AN15" i="134"/>
  <c r="AM15" i="134"/>
  <c r="AL15" i="134"/>
  <c r="AK15" i="134"/>
  <c r="AJ15" i="134"/>
  <c r="AI15" i="134"/>
  <c r="AH15" i="134"/>
  <c r="AG15" i="134"/>
  <c r="AE15" i="134"/>
  <c r="AV14" i="134"/>
  <c r="AU14" i="134"/>
  <c r="AT14" i="134"/>
  <c r="AS14" i="134"/>
  <c r="AR14" i="134"/>
  <c r="AQ14" i="134"/>
  <c r="AP14" i="134"/>
  <c r="AO14" i="134"/>
  <c r="AN14" i="134"/>
  <c r="AM14" i="134"/>
  <c r="AL14" i="134"/>
  <c r="AK14" i="134"/>
  <c r="AJ14" i="134"/>
  <c r="AI14" i="134"/>
  <c r="AH14" i="134"/>
  <c r="AG14" i="134"/>
  <c r="AE14" i="134"/>
  <c r="AV13" i="134"/>
  <c r="AU13" i="134"/>
  <c r="AT13" i="134"/>
  <c r="AS13" i="134"/>
  <c r="AR13" i="134"/>
  <c r="AQ13" i="134"/>
  <c r="AP13" i="134"/>
  <c r="AO13" i="134"/>
  <c r="AN13" i="134"/>
  <c r="AM13" i="134"/>
  <c r="AL13" i="134"/>
  <c r="AK13" i="134"/>
  <c r="AJ13" i="134"/>
  <c r="AI13" i="134"/>
  <c r="AH13" i="134"/>
  <c r="AG13" i="134"/>
  <c r="AE13" i="134"/>
  <c r="AV12" i="134"/>
  <c r="AU12" i="134"/>
  <c r="AT12" i="134"/>
  <c r="AS12" i="134"/>
  <c r="AR12" i="134"/>
  <c r="AQ12" i="134"/>
  <c r="AP12" i="134"/>
  <c r="AO12" i="134"/>
  <c r="AN12" i="134"/>
  <c r="AM12" i="134"/>
  <c r="AL12" i="134"/>
  <c r="AK12" i="134"/>
  <c r="AJ12" i="134"/>
  <c r="AI12" i="134"/>
  <c r="AH12" i="134"/>
  <c r="AG12" i="134"/>
  <c r="AE12" i="134"/>
  <c r="AV11" i="134"/>
  <c r="AU11" i="134"/>
  <c r="AT11" i="134"/>
  <c r="AS11" i="134"/>
  <c r="AR11" i="134"/>
  <c r="AQ11" i="134"/>
  <c r="AP11" i="134"/>
  <c r="AO11" i="134"/>
  <c r="AN11" i="134"/>
  <c r="AM11" i="134"/>
  <c r="AL11" i="134"/>
  <c r="AK11" i="134"/>
  <c r="AJ11" i="134"/>
  <c r="AI11" i="134"/>
  <c r="AH11" i="134"/>
  <c r="AG11" i="134"/>
  <c r="AE11" i="134"/>
  <c r="AV10" i="134"/>
  <c r="AU10" i="134"/>
  <c r="AT10" i="134"/>
  <c r="AS10" i="134"/>
  <c r="AR10" i="134"/>
  <c r="AQ10" i="134"/>
  <c r="AP10" i="134"/>
  <c r="AO10" i="134"/>
  <c r="AN10" i="134"/>
  <c r="AM10" i="134"/>
  <c r="AL10" i="134"/>
  <c r="AK10" i="134"/>
  <c r="AJ10" i="134"/>
  <c r="AI10" i="134"/>
  <c r="AH10" i="134"/>
  <c r="AG10" i="134"/>
  <c r="AE10" i="134"/>
  <c r="AV9" i="134"/>
  <c r="AU9" i="134"/>
  <c r="AT9" i="134"/>
  <c r="AS9" i="134"/>
  <c r="AR9" i="134"/>
  <c r="AQ9" i="134"/>
  <c r="AP9" i="134"/>
  <c r="AO9" i="134"/>
  <c r="AN9" i="134"/>
  <c r="AM9" i="134"/>
  <c r="AL9" i="134"/>
  <c r="AK9" i="134"/>
  <c r="AJ9" i="134"/>
  <c r="AI9" i="134"/>
  <c r="AH9" i="134"/>
  <c r="AG9" i="134"/>
  <c r="AE9" i="134"/>
  <c r="AV8" i="134"/>
  <c r="AU8" i="134"/>
  <c r="AT8" i="134"/>
  <c r="AS8" i="134"/>
  <c r="AR8" i="134"/>
  <c r="AQ8" i="134"/>
  <c r="AP8" i="134"/>
  <c r="AO8" i="134"/>
  <c r="AN8" i="134"/>
  <c r="AM8" i="134"/>
  <c r="AL8" i="134"/>
  <c r="AK8" i="134"/>
  <c r="AJ8" i="134"/>
  <c r="AI8" i="134"/>
  <c r="AH8" i="134"/>
  <c r="AG8" i="134"/>
  <c r="AE8" i="134"/>
  <c r="AV7" i="134"/>
  <c r="AU7" i="134"/>
  <c r="AT7" i="134"/>
  <c r="AS7" i="134"/>
  <c r="AR7" i="134"/>
  <c r="AQ7" i="134"/>
  <c r="AP7" i="134"/>
  <c r="AO7" i="134"/>
  <c r="AN7" i="134"/>
  <c r="AM7" i="134"/>
  <c r="AL7" i="134"/>
  <c r="AK7" i="134"/>
  <c r="AJ7" i="134"/>
  <c r="AI7" i="134"/>
  <c r="AH7" i="134"/>
  <c r="AG7" i="134"/>
  <c r="AE7" i="134"/>
  <c r="AV6" i="134"/>
  <c r="AU6" i="134"/>
  <c r="AT6" i="134"/>
  <c r="AS6" i="134"/>
  <c r="AR6" i="134"/>
  <c r="AQ6" i="134"/>
  <c r="AP6" i="134"/>
  <c r="AO6" i="134"/>
  <c r="AN6" i="134"/>
  <c r="AM6" i="134"/>
  <c r="AL6" i="134"/>
  <c r="AK6" i="134"/>
  <c r="AJ6" i="134"/>
  <c r="AI6" i="134"/>
  <c r="AH6" i="134"/>
  <c r="AG6" i="134"/>
  <c r="AE6" i="134"/>
  <c r="D1" i="134"/>
  <c r="AF45" i="133"/>
  <c r="AF44" i="133"/>
  <c r="CB43" i="133"/>
  <c r="CA43" i="133"/>
  <c r="BZ43" i="133"/>
  <c r="BY43" i="133"/>
  <c r="BX43" i="133"/>
  <c r="BW43" i="133"/>
  <c r="BV43" i="133"/>
  <c r="BU43" i="133"/>
  <c r="BT43" i="133"/>
  <c r="BS43" i="133"/>
  <c r="BR43" i="133"/>
  <c r="BQ43" i="133"/>
  <c r="BP43" i="133"/>
  <c r="BO43" i="133"/>
  <c r="BN43" i="133"/>
  <c r="BM43" i="133"/>
  <c r="BL43" i="133"/>
  <c r="BK43" i="133"/>
  <c r="BJ43" i="133"/>
  <c r="BI43" i="133"/>
  <c r="BH43" i="133"/>
  <c r="BG43" i="133"/>
  <c r="BF43" i="133"/>
  <c r="BE43" i="133"/>
  <c r="BD43" i="133"/>
  <c r="BC43" i="133"/>
  <c r="BB43" i="133"/>
  <c r="BA43" i="133"/>
  <c r="AZ43" i="133"/>
  <c r="AY43" i="133"/>
  <c r="AX43" i="133"/>
  <c r="AF43" i="133"/>
  <c r="AF42" i="133"/>
  <c r="AF41" i="133"/>
  <c r="AF40" i="133"/>
  <c r="AV37" i="133"/>
  <c r="AU37" i="133"/>
  <c r="AT37" i="133"/>
  <c r="AS37" i="133"/>
  <c r="AR37" i="133"/>
  <c r="AQ37" i="133"/>
  <c r="AP37" i="133"/>
  <c r="AO37" i="133"/>
  <c r="AN37" i="133"/>
  <c r="AM37" i="133"/>
  <c r="AL37" i="133"/>
  <c r="AK37" i="133"/>
  <c r="AJ37" i="133"/>
  <c r="AI37" i="133"/>
  <c r="AH37" i="133"/>
  <c r="AG37" i="133"/>
  <c r="AW37" i="133" s="1"/>
  <c r="AE37" i="133"/>
  <c r="AV36" i="133"/>
  <c r="AU36" i="133"/>
  <c r="AT36" i="133"/>
  <c r="AS36" i="133"/>
  <c r="AR36" i="133"/>
  <c r="AQ36" i="133"/>
  <c r="AP36" i="133"/>
  <c r="AO36" i="133"/>
  <c r="AN36" i="133"/>
  <c r="AM36" i="133"/>
  <c r="AL36" i="133"/>
  <c r="AK36" i="133"/>
  <c r="AJ36" i="133"/>
  <c r="AI36" i="133"/>
  <c r="AH36" i="133"/>
  <c r="AG36" i="133"/>
  <c r="AE36" i="133"/>
  <c r="AV35" i="133"/>
  <c r="AU35" i="133"/>
  <c r="AT35" i="133"/>
  <c r="AS35" i="133"/>
  <c r="AR35" i="133"/>
  <c r="AQ35" i="133"/>
  <c r="AP35" i="133"/>
  <c r="AO35" i="133"/>
  <c r="AN35" i="133"/>
  <c r="AM35" i="133"/>
  <c r="AL35" i="133"/>
  <c r="AK35" i="133"/>
  <c r="AJ35" i="133"/>
  <c r="AI35" i="133"/>
  <c r="AH35" i="133"/>
  <c r="AG35" i="133"/>
  <c r="AE35" i="133"/>
  <c r="AV34" i="133"/>
  <c r="AU34" i="133"/>
  <c r="AT34" i="133"/>
  <c r="AS34" i="133"/>
  <c r="AR34" i="133"/>
  <c r="AQ34" i="133"/>
  <c r="AP34" i="133"/>
  <c r="AO34" i="133"/>
  <c r="AN34" i="133"/>
  <c r="AM34" i="133"/>
  <c r="AL34" i="133"/>
  <c r="AK34" i="133"/>
  <c r="AJ34" i="133"/>
  <c r="AI34" i="133"/>
  <c r="AH34" i="133"/>
  <c r="AG34" i="133"/>
  <c r="AE34" i="133"/>
  <c r="AV33" i="133"/>
  <c r="AU33" i="133"/>
  <c r="AT33" i="133"/>
  <c r="AS33" i="133"/>
  <c r="AR33" i="133"/>
  <c r="AQ33" i="133"/>
  <c r="AP33" i="133"/>
  <c r="AO33" i="133"/>
  <c r="AN33" i="133"/>
  <c r="AM33" i="133"/>
  <c r="AL33" i="133"/>
  <c r="AK33" i="133"/>
  <c r="AJ33" i="133"/>
  <c r="AI33" i="133"/>
  <c r="AH33" i="133"/>
  <c r="AG33" i="133"/>
  <c r="AE33" i="133"/>
  <c r="AV32" i="133"/>
  <c r="AU32" i="133"/>
  <c r="AT32" i="133"/>
  <c r="AS32" i="133"/>
  <c r="AR32" i="133"/>
  <c r="AQ32" i="133"/>
  <c r="AP32" i="133"/>
  <c r="AO32" i="133"/>
  <c r="AN32" i="133"/>
  <c r="AM32" i="133"/>
  <c r="AL32" i="133"/>
  <c r="AK32" i="133"/>
  <c r="AJ32" i="133"/>
  <c r="AI32" i="133"/>
  <c r="AH32" i="133"/>
  <c r="AG32" i="133"/>
  <c r="AE32" i="133"/>
  <c r="AV31" i="133"/>
  <c r="AU31" i="133"/>
  <c r="AT31" i="133"/>
  <c r="AS31" i="133"/>
  <c r="AR31" i="133"/>
  <c r="AQ31" i="133"/>
  <c r="AP31" i="133"/>
  <c r="AO31" i="133"/>
  <c r="AN31" i="133"/>
  <c r="AM31" i="133"/>
  <c r="AL31" i="133"/>
  <c r="AK31" i="133"/>
  <c r="AJ31" i="133"/>
  <c r="AI31" i="133"/>
  <c r="AH31" i="133"/>
  <c r="AG31" i="133"/>
  <c r="AE31" i="133"/>
  <c r="AV30" i="133"/>
  <c r="AU30" i="133"/>
  <c r="AT30" i="133"/>
  <c r="AS30" i="133"/>
  <c r="AR30" i="133"/>
  <c r="AQ30" i="133"/>
  <c r="AP30" i="133"/>
  <c r="AO30" i="133"/>
  <c r="AN30" i="133"/>
  <c r="AM30" i="133"/>
  <c r="AL30" i="133"/>
  <c r="AK30" i="133"/>
  <c r="AJ30" i="133"/>
  <c r="AI30" i="133"/>
  <c r="AH30" i="133"/>
  <c r="AG30" i="133"/>
  <c r="AE30" i="133"/>
  <c r="AV29" i="133"/>
  <c r="AU29" i="133"/>
  <c r="AT29" i="133"/>
  <c r="AS29" i="133"/>
  <c r="AR29" i="133"/>
  <c r="AQ29" i="133"/>
  <c r="AP29" i="133"/>
  <c r="AO29" i="133"/>
  <c r="AN29" i="133"/>
  <c r="AM29" i="133"/>
  <c r="AL29" i="133"/>
  <c r="AK29" i="133"/>
  <c r="AJ29" i="133"/>
  <c r="AI29" i="133"/>
  <c r="AH29" i="133"/>
  <c r="AG29" i="133"/>
  <c r="AE29" i="133"/>
  <c r="AV28" i="133"/>
  <c r="AU28" i="133"/>
  <c r="AT28" i="133"/>
  <c r="AS28" i="133"/>
  <c r="AR28" i="133"/>
  <c r="AQ28" i="133"/>
  <c r="AP28" i="133"/>
  <c r="AO28" i="133"/>
  <c r="AN28" i="133"/>
  <c r="AM28" i="133"/>
  <c r="AL28" i="133"/>
  <c r="AK28" i="133"/>
  <c r="AJ28" i="133"/>
  <c r="AI28" i="133"/>
  <c r="AH28" i="133"/>
  <c r="AG28" i="133"/>
  <c r="AE28" i="133"/>
  <c r="AV27" i="133"/>
  <c r="AU27" i="133"/>
  <c r="AT27" i="133"/>
  <c r="AS27" i="133"/>
  <c r="AR27" i="133"/>
  <c r="AQ27" i="133"/>
  <c r="AP27" i="133"/>
  <c r="AO27" i="133"/>
  <c r="AN27" i="133"/>
  <c r="AM27" i="133"/>
  <c r="AL27" i="133"/>
  <c r="AK27" i="133"/>
  <c r="AJ27" i="133"/>
  <c r="AI27" i="133"/>
  <c r="AH27" i="133"/>
  <c r="AG27" i="133"/>
  <c r="AE27" i="133"/>
  <c r="AV26" i="133"/>
  <c r="AU26" i="133"/>
  <c r="AT26" i="133"/>
  <c r="AS26" i="133"/>
  <c r="AR26" i="133"/>
  <c r="AQ26" i="133"/>
  <c r="AP26" i="133"/>
  <c r="AO26" i="133"/>
  <c r="AN26" i="133"/>
  <c r="AM26" i="133"/>
  <c r="AL26" i="133"/>
  <c r="AK26" i="133"/>
  <c r="AJ26" i="133"/>
  <c r="AI26" i="133"/>
  <c r="AH26" i="133"/>
  <c r="AG26" i="133"/>
  <c r="AE26" i="133"/>
  <c r="AV25" i="133"/>
  <c r="AU25" i="133"/>
  <c r="AT25" i="133"/>
  <c r="AS25" i="133"/>
  <c r="AR25" i="133"/>
  <c r="AQ25" i="133"/>
  <c r="AP25" i="133"/>
  <c r="AO25" i="133"/>
  <c r="AN25" i="133"/>
  <c r="AM25" i="133"/>
  <c r="AL25" i="133"/>
  <c r="AK25" i="133"/>
  <c r="AJ25" i="133"/>
  <c r="AI25" i="133"/>
  <c r="AH25" i="133"/>
  <c r="AG25" i="133"/>
  <c r="AE25" i="133"/>
  <c r="AV24" i="133"/>
  <c r="AU24" i="133"/>
  <c r="AT24" i="133"/>
  <c r="AS24" i="133"/>
  <c r="AR24" i="133"/>
  <c r="AQ24" i="133"/>
  <c r="AP24" i="133"/>
  <c r="AO24" i="133"/>
  <c r="AN24" i="133"/>
  <c r="AM24" i="133"/>
  <c r="AL24" i="133"/>
  <c r="AK24" i="133"/>
  <c r="AJ24" i="133"/>
  <c r="AI24" i="133"/>
  <c r="AH24" i="133"/>
  <c r="AG24" i="133"/>
  <c r="AE24" i="133"/>
  <c r="AV23" i="133"/>
  <c r="AU23" i="133"/>
  <c r="AT23" i="133"/>
  <c r="AS23" i="133"/>
  <c r="AR23" i="133"/>
  <c r="AQ23" i="133"/>
  <c r="AP23" i="133"/>
  <c r="AO23" i="133"/>
  <c r="AN23" i="133"/>
  <c r="AM23" i="133"/>
  <c r="AL23" i="133"/>
  <c r="AK23" i="133"/>
  <c r="AJ23" i="133"/>
  <c r="AI23" i="133"/>
  <c r="AH23" i="133"/>
  <c r="AG23" i="133"/>
  <c r="AE23" i="133"/>
  <c r="AV22" i="133"/>
  <c r="AU22" i="133"/>
  <c r="AT22" i="133"/>
  <c r="AS22" i="133"/>
  <c r="AR22" i="133"/>
  <c r="AQ22" i="133"/>
  <c r="AP22" i="133"/>
  <c r="AO22" i="133"/>
  <c r="AN22" i="133"/>
  <c r="AM22" i="133"/>
  <c r="AL22" i="133"/>
  <c r="AK22" i="133"/>
  <c r="AJ22" i="133"/>
  <c r="AI22" i="133"/>
  <c r="AH22" i="133"/>
  <c r="AG22" i="133"/>
  <c r="AE22" i="133"/>
  <c r="AV21" i="133"/>
  <c r="AU21" i="133"/>
  <c r="AT21" i="133"/>
  <c r="AS21" i="133"/>
  <c r="AR21" i="133"/>
  <c r="AQ21" i="133"/>
  <c r="AP21" i="133"/>
  <c r="AO21" i="133"/>
  <c r="AN21" i="133"/>
  <c r="AM21" i="133"/>
  <c r="AL21" i="133"/>
  <c r="AK21" i="133"/>
  <c r="AJ21" i="133"/>
  <c r="AI21" i="133"/>
  <c r="AH21" i="133"/>
  <c r="AG21" i="133"/>
  <c r="AE21" i="133"/>
  <c r="AV20" i="133"/>
  <c r="AU20" i="133"/>
  <c r="AT20" i="133"/>
  <c r="AS20" i="133"/>
  <c r="AR20" i="133"/>
  <c r="AQ20" i="133"/>
  <c r="AP20" i="133"/>
  <c r="AO20" i="133"/>
  <c r="AN20" i="133"/>
  <c r="AM20" i="133"/>
  <c r="AL20" i="133"/>
  <c r="AK20" i="133"/>
  <c r="AJ20" i="133"/>
  <c r="AI20" i="133"/>
  <c r="AH20" i="133"/>
  <c r="AG20" i="133"/>
  <c r="AE20" i="133"/>
  <c r="AV19" i="133"/>
  <c r="AU19" i="133"/>
  <c r="AT19" i="133"/>
  <c r="AS19" i="133"/>
  <c r="AR19" i="133"/>
  <c r="AQ19" i="133"/>
  <c r="AP19" i="133"/>
  <c r="AO19" i="133"/>
  <c r="AN19" i="133"/>
  <c r="AM19" i="133"/>
  <c r="AL19" i="133"/>
  <c r="AK19" i="133"/>
  <c r="AJ19" i="133"/>
  <c r="AI19" i="133"/>
  <c r="AH19" i="133"/>
  <c r="AG19" i="133"/>
  <c r="AE19" i="133"/>
  <c r="AV18" i="133"/>
  <c r="AU18" i="133"/>
  <c r="AT18" i="133"/>
  <c r="AS18" i="133"/>
  <c r="AR18" i="133"/>
  <c r="AQ18" i="133"/>
  <c r="AP18" i="133"/>
  <c r="AO18" i="133"/>
  <c r="AN18" i="133"/>
  <c r="AM18" i="133"/>
  <c r="AL18" i="133"/>
  <c r="AK18" i="133"/>
  <c r="AJ18" i="133"/>
  <c r="AI18" i="133"/>
  <c r="AH18" i="133"/>
  <c r="AG18" i="133"/>
  <c r="AE18" i="133"/>
  <c r="AV17" i="133"/>
  <c r="AU17" i="133"/>
  <c r="AT17" i="133"/>
  <c r="AS17" i="133"/>
  <c r="AR17" i="133"/>
  <c r="AQ17" i="133"/>
  <c r="AP17" i="133"/>
  <c r="AO17" i="133"/>
  <c r="AN17" i="133"/>
  <c r="AM17" i="133"/>
  <c r="AL17" i="133"/>
  <c r="AK17" i="133"/>
  <c r="AJ17" i="133"/>
  <c r="AI17" i="133"/>
  <c r="AH17" i="133"/>
  <c r="AG17" i="133"/>
  <c r="AE17" i="133"/>
  <c r="AV16" i="133"/>
  <c r="AU16" i="133"/>
  <c r="AT16" i="133"/>
  <c r="AS16" i="133"/>
  <c r="AR16" i="133"/>
  <c r="AQ16" i="133"/>
  <c r="AP16" i="133"/>
  <c r="AO16" i="133"/>
  <c r="AN16" i="133"/>
  <c r="AM16" i="133"/>
  <c r="AL16" i="133"/>
  <c r="AK16" i="133"/>
  <c r="AJ16" i="133"/>
  <c r="AI16" i="133"/>
  <c r="AH16" i="133"/>
  <c r="AG16" i="133"/>
  <c r="AE16" i="133"/>
  <c r="AV15" i="133"/>
  <c r="AU15" i="133"/>
  <c r="AT15" i="133"/>
  <c r="AS15" i="133"/>
  <c r="AR15" i="133"/>
  <c r="AQ15" i="133"/>
  <c r="AP15" i="133"/>
  <c r="AO15" i="133"/>
  <c r="AN15" i="133"/>
  <c r="AM15" i="133"/>
  <c r="AL15" i="133"/>
  <c r="AK15" i="133"/>
  <c r="AJ15" i="133"/>
  <c r="AI15" i="133"/>
  <c r="AH15" i="133"/>
  <c r="AG15" i="133"/>
  <c r="AE15" i="133"/>
  <c r="AV14" i="133"/>
  <c r="AU14" i="133"/>
  <c r="AT14" i="133"/>
  <c r="AS14" i="133"/>
  <c r="AR14" i="133"/>
  <c r="AQ14" i="133"/>
  <c r="AP14" i="133"/>
  <c r="AO14" i="133"/>
  <c r="AN14" i="133"/>
  <c r="AM14" i="133"/>
  <c r="AL14" i="133"/>
  <c r="AK14" i="133"/>
  <c r="AJ14" i="133"/>
  <c r="AI14" i="133"/>
  <c r="AH14" i="133"/>
  <c r="AG14" i="133"/>
  <c r="AE14" i="133"/>
  <c r="AV13" i="133"/>
  <c r="AU13" i="133"/>
  <c r="AT13" i="133"/>
  <c r="AS13" i="133"/>
  <c r="AR13" i="133"/>
  <c r="AQ13" i="133"/>
  <c r="AP13" i="133"/>
  <c r="AO13" i="133"/>
  <c r="AN13" i="133"/>
  <c r="AM13" i="133"/>
  <c r="AL13" i="133"/>
  <c r="AK13" i="133"/>
  <c r="AJ13" i="133"/>
  <c r="AI13" i="133"/>
  <c r="AH13" i="133"/>
  <c r="AG13" i="133"/>
  <c r="AE13" i="133"/>
  <c r="AV12" i="133"/>
  <c r="AU12" i="133"/>
  <c r="AT12" i="133"/>
  <c r="AS12" i="133"/>
  <c r="AR12" i="133"/>
  <c r="AQ12" i="133"/>
  <c r="AP12" i="133"/>
  <c r="AO12" i="133"/>
  <c r="AN12" i="133"/>
  <c r="AM12" i="133"/>
  <c r="AL12" i="133"/>
  <c r="AK12" i="133"/>
  <c r="AJ12" i="133"/>
  <c r="AI12" i="133"/>
  <c r="AH12" i="133"/>
  <c r="AG12" i="133"/>
  <c r="AE12" i="133"/>
  <c r="AV11" i="133"/>
  <c r="AU11" i="133"/>
  <c r="AT11" i="133"/>
  <c r="AS11" i="133"/>
  <c r="AR11" i="133"/>
  <c r="AQ11" i="133"/>
  <c r="AP11" i="133"/>
  <c r="AO11" i="133"/>
  <c r="AN11" i="133"/>
  <c r="AM11" i="133"/>
  <c r="AL11" i="133"/>
  <c r="AK11" i="133"/>
  <c r="AJ11" i="133"/>
  <c r="AI11" i="133"/>
  <c r="AH11" i="133"/>
  <c r="AG11" i="133"/>
  <c r="AE11" i="133"/>
  <c r="AV10" i="133"/>
  <c r="AU10" i="133"/>
  <c r="AT10" i="133"/>
  <c r="AS10" i="133"/>
  <c r="AR10" i="133"/>
  <c r="AQ10" i="133"/>
  <c r="AP10" i="133"/>
  <c r="AO10" i="133"/>
  <c r="AN10" i="133"/>
  <c r="AM10" i="133"/>
  <c r="AL10" i="133"/>
  <c r="AK10" i="133"/>
  <c r="AJ10" i="133"/>
  <c r="AI10" i="133"/>
  <c r="AH10" i="133"/>
  <c r="AG10" i="133"/>
  <c r="AE10" i="133"/>
  <c r="AV9" i="133"/>
  <c r="AU9" i="133"/>
  <c r="AT9" i="133"/>
  <c r="AS9" i="133"/>
  <c r="AR9" i="133"/>
  <c r="AQ9" i="133"/>
  <c r="AP9" i="133"/>
  <c r="AO9" i="133"/>
  <c r="AN9" i="133"/>
  <c r="AM9" i="133"/>
  <c r="AL9" i="133"/>
  <c r="AK9" i="133"/>
  <c r="AJ9" i="133"/>
  <c r="AI9" i="133"/>
  <c r="AH9" i="133"/>
  <c r="AG9" i="133"/>
  <c r="AE9" i="133"/>
  <c r="AV8" i="133"/>
  <c r="AU8" i="133"/>
  <c r="AT8" i="133"/>
  <c r="AS8" i="133"/>
  <c r="AR8" i="133"/>
  <c r="AQ8" i="133"/>
  <c r="AP8" i="133"/>
  <c r="AO8" i="133"/>
  <c r="AN8" i="133"/>
  <c r="AM8" i="133"/>
  <c r="AL8" i="133"/>
  <c r="AK8" i="133"/>
  <c r="AJ8" i="133"/>
  <c r="AI8" i="133"/>
  <c r="AH8" i="133"/>
  <c r="AG8" i="133"/>
  <c r="AE8" i="133"/>
  <c r="AV7" i="133"/>
  <c r="AU7" i="133"/>
  <c r="AT7" i="133"/>
  <c r="AS7" i="133"/>
  <c r="AR7" i="133"/>
  <c r="AQ7" i="133"/>
  <c r="AP7" i="133"/>
  <c r="AO7" i="133"/>
  <c r="AN7" i="133"/>
  <c r="AM7" i="133"/>
  <c r="AL7" i="133"/>
  <c r="AK7" i="133"/>
  <c r="AJ7" i="133"/>
  <c r="AI7" i="133"/>
  <c r="AH7" i="133"/>
  <c r="AG7" i="133"/>
  <c r="AE7" i="133"/>
  <c r="AV6" i="133"/>
  <c r="AU6" i="133"/>
  <c r="AT6" i="133"/>
  <c r="AS6" i="133"/>
  <c r="AR6" i="133"/>
  <c r="AQ6" i="133"/>
  <c r="AP6" i="133"/>
  <c r="AO6" i="133"/>
  <c r="AN6" i="133"/>
  <c r="AM6" i="133"/>
  <c r="AL6" i="133"/>
  <c r="AK6" i="133"/>
  <c r="AJ6" i="133"/>
  <c r="AI6" i="133"/>
  <c r="AH6" i="133"/>
  <c r="AG6" i="133"/>
  <c r="AE6" i="133"/>
  <c r="D1" i="133"/>
  <c r="AF45" i="132"/>
  <c r="AF44" i="132"/>
  <c r="CB43" i="132"/>
  <c r="CA43" i="132"/>
  <c r="BZ43" i="132"/>
  <c r="BY43" i="132"/>
  <c r="BX43" i="132"/>
  <c r="BW43" i="132"/>
  <c r="BV43" i="132"/>
  <c r="BU43" i="132"/>
  <c r="BT43" i="132"/>
  <c r="BS43" i="132"/>
  <c r="BR43" i="132"/>
  <c r="BQ43" i="132"/>
  <c r="BP43" i="132"/>
  <c r="BO43" i="132"/>
  <c r="BN43" i="132"/>
  <c r="BM43" i="132"/>
  <c r="BL43" i="132"/>
  <c r="BK43" i="132"/>
  <c r="BJ43" i="132"/>
  <c r="BI43" i="132"/>
  <c r="BH43" i="132"/>
  <c r="BG43" i="132"/>
  <c r="BF43" i="132"/>
  <c r="BE43" i="132"/>
  <c r="BD43" i="132"/>
  <c r="BC43" i="132"/>
  <c r="BB43" i="132"/>
  <c r="BA43" i="132"/>
  <c r="AZ43" i="132"/>
  <c r="AY43" i="132"/>
  <c r="AX43" i="132"/>
  <c r="AF43" i="132"/>
  <c r="AF42" i="132"/>
  <c r="AF41" i="132"/>
  <c r="AF40" i="132"/>
  <c r="AV37" i="132"/>
  <c r="AU37" i="132"/>
  <c r="AT37" i="132"/>
  <c r="AS37" i="132"/>
  <c r="AR37" i="132"/>
  <c r="AQ37" i="132"/>
  <c r="AP37" i="132"/>
  <c r="AO37" i="132"/>
  <c r="AN37" i="132"/>
  <c r="AM37" i="132"/>
  <c r="AL37" i="132"/>
  <c r="AK37" i="132"/>
  <c r="AJ37" i="132"/>
  <c r="AI37" i="132"/>
  <c r="AH37" i="132"/>
  <c r="AG37" i="132"/>
  <c r="AE37" i="132"/>
  <c r="AV36" i="132"/>
  <c r="AU36" i="132"/>
  <c r="AT36" i="132"/>
  <c r="AS36" i="132"/>
  <c r="AR36" i="132"/>
  <c r="AQ36" i="132"/>
  <c r="AP36" i="132"/>
  <c r="AO36" i="132"/>
  <c r="AN36" i="132"/>
  <c r="AM36" i="132"/>
  <c r="AL36" i="132"/>
  <c r="AK36" i="132"/>
  <c r="AJ36" i="132"/>
  <c r="AI36" i="132"/>
  <c r="AH36" i="132"/>
  <c r="AG36" i="132"/>
  <c r="AE36" i="132"/>
  <c r="AV35" i="132"/>
  <c r="AU35" i="132"/>
  <c r="AT35" i="132"/>
  <c r="AS35" i="132"/>
  <c r="AR35" i="132"/>
  <c r="AQ35" i="132"/>
  <c r="AP35" i="132"/>
  <c r="AO35" i="132"/>
  <c r="AN35" i="132"/>
  <c r="AM35" i="132"/>
  <c r="AL35" i="132"/>
  <c r="AK35" i="132"/>
  <c r="AJ35" i="132"/>
  <c r="AI35" i="132"/>
  <c r="AH35" i="132"/>
  <c r="AG35" i="132"/>
  <c r="AE35" i="132"/>
  <c r="AV34" i="132"/>
  <c r="AU34" i="132"/>
  <c r="AT34" i="132"/>
  <c r="AS34" i="132"/>
  <c r="AR34" i="132"/>
  <c r="AQ34" i="132"/>
  <c r="AP34" i="132"/>
  <c r="AO34" i="132"/>
  <c r="AN34" i="132"/>
  <c r="AM34" i="132"/>
  <c r="AL34" i="132"/>
  <c r="AK34" i="132"/>
  <c r="AJ34" i="132"/>
  <c r="AI34" i="132"/>
  <c r="AH34" i="132"/>
  <c r="AG34" i="132"/>
  <c r="AE34" i="132"/>
  <c r="AV33" i="132"/>
  <c r="AU33" i="132"/>
  <c r="AT33" i="132"/>
  <c r="AS33" i="132"/>
  <c r="AR33" i="132"/>
  <c r="AQ33" i="132"/>
  <c r="AP33" i="132"/>
  <c r="AO33" i="132"/>
  <c r="AN33" i="132"/>
  <c r="AM33" i="132"/>
  <c r="AL33" i="132"/>
  <c r="AK33" i="132"/>
  <c r="AJ33" i="132"/>
  <c r="AI33" i="132"/>
  <c r="AH33" i="132"/>
  <c r="AG33" i="132"/>
  <c r="AE33" i="132"/>
  <c r="AV32" i="132"/>
  <c r="AU32" i="132"/>
  <c r="AT32" i="132"/>
  <c r="AS32" i="132"/>
  <c r="AR32" i="132"/>
  <c r="AQ32" i="132"/>
  <c r="AP32" i="132"/>
  <c r="AO32" i="132"/>
  <c r="AN32" i="132"/>
  <c r="AM32" i="132"/>
  <c r="AL32" i="132"/>
  <c r="AK32" i="132"/>
  <c r="AJ32" i="132"/>
  <c r="AI32" i="132"/>
  <c r="AH32" i="132"/>
  <c r="AG32" i="132"/>
  <c r="AE32" i="132"/>
  <c r="AV31" i="132"/>
  <c r="AU31" i="132"/>
  <c r="AT31" i="132"/>
  <c r="AS31" i="132"/>
  <c r="AR31" i="132"/>
  <c r="AQ31" i="132"/>
  <c r="AP31" i="132"/>
  <c r="AO31" i="132"/>
  <c r="AN31" i="132"/>
  <c r="AM31" i="132"/>
  <c r="AL31" i="132"/>
  <c r="AK31" i="132"/>
  <c r="AJ31" i="132"/>
  <c r="AI31" i="132"/>
  <c r="AH31" i="132"/>
  <c r="AG31" i="132"/>
  <c r="AE31" i="132"/>
  <c r="AV30" i="132"/>
  <c r="AU30" i="132"/>
  <c r="AT30" i="132"/>
  <c r="AS30" i="132"/>
  <c r="AR30" i="132"/>
  <c r="AQ30" i="132"/>
  <c r="AP30" i="132"/>
  <c r="AO30" i="132"/>
  <c r="AN30" i="132"/>
  <c r="AM30" i="132"/>
  <c r="AL30" i="132"/>
  <c r="AK30" i="132"/>
  <c r="AJ30" i="132"/>
  <c r="AI30" i="132"/>
  <c r="AH30" i="132"/>
  <c r="AG30" i="132"/>
  <c r="AE30" i="132"/>
  <c r="AE29" i="132"/>
  <c r="AE28" i="132"/>
  <c r="AE27" i="132"/>
  <c r="AE26" i="132"/>
  <c r="AE25" i="132"/>
  <c r="AE24" i="132"/>
  <c r="AE23" i="132"/>
  <c r="AE22" i="132"/>
  <c r="AE21" i="132"/>
  <c r="AE20" i="132"/>
  <c r="AE19" i="132"/>
  <c r="AE18" i="132"/>
  <c r="AE17" i="132"/>
  <c r="AE16" i="132"/>
  <c r="AE15" i="132"/>
  <c r="AE14" i="132"/>
  <c r="AE13" i="132"/>
  <c r="AV12" i="132"/>
  <c r="AU12" i="132"/>
  <c r="AT12" i="132"/>
  <c r="AS12" i="132"/>
  <c r="AR12" i="132"/>
  <c r="AQ12" i="132"/>
  <c r="AP12" i="132"/>
  <c r="AO12" i="132"/>
  <c r="AN12" i="132"/>
  <c r="AM12" i="132"/>
  <c r="AL12" i="132"/>
  <c r="AK12" i="132"/>
  <c r="AJ12" i="132"/>
  <c r="AI12" i="132"/>
  <c r="AH12" i="132"/>
  <c r="AG12" i="132"/>
  <c r="AE12" i="132"/>
  <c r="AV11" i="132"/>
  <c r="AU11" i="132"/>
  <c r="AT11" i="132"/>
  <c r="AS11" i="132"/>
  <c r="AR11" i="132"/>
  <c r="AQ11" i="132"/>
  <c r="AP11" i="132"/>
  <c r="AO11" i="132"/>
  <c r="AN11" i="132"/>
  <c r="AM11" i="132"/>
  <c r="AL11" i="132"/>
  <c r="AK11" i="132"/>
  <c r="AJ11" i="132"/>
  <c r="AI11" i="132"/>
  <c r="AH11" i="132"/>
  <c r="AG11" i="132"/>
  <c r="AE11" i="132"/>
  <c r="AV10" i="132"/>
  <c r="AU10" i="132"/>
  <c r="AT10" i="132"/>
  <c r="AS10" i="132"/>
  <c r="AR10" i="132"/>
  <c r="AQ10" i="132"/>
  <c r="AP10" i="132"/>
  <c r="AO10" i="132"/>
  <c r="AN10" i="132"/>
  <c r="AM10" i="132"/>
  <c r="AL10" i="132"/>
  <c r="AK10" i="132"/>
  <c r="AJ10" i="132"/>
  <c r="AI10" i="132"/>
  <c r="AH10" i="132"/>
  <c r="AG10" i="132"/>
  <c r="AE10" i="132"/>
  <c r="AV9" i="132"/>
  <c r="AU9" i="132"/>
  <c r="AT9" i="132"/>
  <c r="AS9" i="132"/>
  <c r="AR9" i="132"/>
  <c r="AQ9" i="132"/>
  <c r="AP9" i="132"/>
  <c r="AO9" i="132"/>
  <c r="AN9" i="132"/>
  <c r="AM9" i="132"/>
  <c r="AL9" i="132"/>
  <c r="AK9" i="132"/>
  <c r="AJ9" i="132"/>
  <c r="AI9" i="132"/>
  <c r="AH9" i="132"/>
  <c r="AG9" i="132"/>
  <c r="AE9" i="132"/>
  <c r="AV8" i="132"/>
  <c r="AU8" i="132"/>
  <c r="AT8" i="132"/>
  <c r="AS8" i="132"/>
  <c r="AR8" i="132"/>
  <c r="AQ8" i="132"/>
  <c r="AP8" i="132"/>
  <c r="AO8" i="132"/>
  <c r="AN8" i="132"/>
  <c r="AM8" i="132"/>
  <c r="AL8" i="132"/>
  <c r="AK8" i="132"/>
  <c r="AJ8" i="132"/>
  <c r="AI8" i="132"/>
  <c r="AH8" i="132"/>
  <c r="AG8" i="132"/>
  <c r="AE8" i="132"/>
  <c r="AV7" i="132"/>
  <c r="AU7" i="132"/>
  <c r="AT7" i="132"/>
  <c r="AS7" i="132"/>
  <c r="AR7" i="132"/>
  <c r="AQ7" i="132"/>
  <c r="AP7" i="132"/>
  <c r="AO7" i="132"/>
  <c r="AN7" i="132"/>
  <c r="AM7" i="132"/>
  <c r="AL7" i="132"/>
  <c r="AK7" i="132"/>
  <c r="AJ7" i="132"/>
  <c r="AI7" i="132"/>
  <c r="AH7" i="132"/>
  <c r="AG7" i="132"/>
  <c r="AE7" i="132"/>
  <c r="AV6" i="132"/>
  <c r="AU6" i="132"/>
  <c r="AT6" i="132"/>
  <c r="AS6" i="132"/>
  <c r="AR6" i="132"/>
  <c r="AQ6" i="132"/>
  <c r="AP6" i="132"/>
  <c r="AO6" i="132"/>
  <c r="AN6" i="132"/>
  <c r="AM6" i="132"/>
  <c r="AL6" i="132"/>
  <c r="AK6" i="132"/>
  <c r="AJ6" i="132"/>
  <c r="AI6" i="132"/>
  <c r="AH6" i="132"/>
  <c r="AG6" i="132"/>
  <c r="AE6" i="132"/>
  <c r="D1" i="132"/>
  <c r="AF45" i="131"/>
  <c r="AF44" i="131"/>
  <c r="CB43" i="131"/>
  <c r="CA43" i="131"/>
  <c r="BZ43" i="131"/>
  <c r="BY43" i="131"/>
  <c r="BX43" i="131"/>
  <c r="BW43" i="131"/>
  <c r="BV43" i="131"/>
  <c r="BU43" i="131"/>
  <c r="BT43" i="131"/>
  <c r="BS43" i="131"/>
  <c r="BR43" i="131"/>
  <c r="BQ43" i="131"/>
  <c r="BP43" i="131"/>
  <c r="BO43" i="131"/>
  <c r="BN43" i="131"/>
  <c r="BM43" i="131"/>
  <c r="BL43" i="131"/>
  <c r="BK43" i="131"/>
  <c r="BJ43" i="131"/>
  <c r="BI43" i="131"/>
  <c r="BH43" i="131"/>
  <c r="BG43" i="131"/>
  <c r="BF43" i="131"/>
  <c r="BE43" i="131"/>
  <c r="BD43" i="131"/>
  <c r="BC43" i="131"/>
  <c r="BB43" i="131"/>
  <c r="BA43" i="131"/>
  <c r="AZ43" i="131"/>
  <c r="AY43" i="131"/>
  <c r="AX43" i="131"/>
  <c r="AF43" i="131"/>
  <c r="AF42" i="131"/>
  <c r="AF41" i="131"/>
  <c r="AF40" i="131"/>
  <c r="AV37" i="131"/>
  <c r="AU37" i="131"/>
  <c r="AT37" i="131"/>
  <c r="AS37" i="131"/>
  <c r="AR37" i="131"/>
  <c r="AQ37" i="131"/>
  <c r="AP37" i="131"/>
  <c r="AO37" i="131"/>
  <c r="AN37" i="131"/>
  <c r="AM37" i="131"/>
  <c r="AL37" i="131"/>
  <c r="AK37" i="131"/>
  <c r="AJ37" i="131"/>
  <c r="AI37" i="131"/>
  <c r="AH37" i="131"/>
  <c r="W37" i="131" s="1"/>
  <c r="AG37" i="131"/>
  <c r="AE37" i="131"/>
  <c r="AV36" i="131"/>
  <c r="AU36" i="131"/>
  <c r="AT36" i="131"/>
  <c r="AS36" i="131"/>
  <c r="AR36" i="131"/>
  <c r="AQ36" i="131"/>
  <c r="AP36" i="131"/>
  <c r="AO36" i="131"/>
  <c r="AN36" i="131"/>
  <c r="AM36" i="131"/>
  <c r="AL36" i="131"/>
  <c r="AK36" i="131"/>
  <c r="AJ36" i="131"/>
  <c r="AI36" i="131"/>
  <c r="AH36" i="131"/>
  <c r="AG36" i="131"/>
  <c r="AE36" i="131"/>
  <c r="AV35" i="131"/>
  <c r="AU35" i="131"/>
  <c r="AT35" i="131"/>
  <c r="AS35" i="131"/>
  <c r="AR35" i="131"/>
  <c r="AQ35" i="131"/>
  <c r="AP35" i="131"/>
  <c r="AO35" i="131"/>
  <c r="AN35" i="131"/>
  <c r="AM35" i="131"/>
  <c r="AL35" i="131"/>
  <c r="AK35" i="131"/>
  <c r="AJ35" i="131"/>
  <c r="AI35" i="131"/>
  <c r="AH35" i="131"/>
  <c r="AG35" i="131"/>
  <c r="AE35" i="131"/>
  <c r="AV34" i="131"/>
  <c r="AU34" i="131"/>
  <c r="AT34" i="131"/>
  <c r="AS34" i="131"/>
  <c r="AR34" i="131"/>
  <c r="AQ34" i="131"/>
  <c r="AP34" i="131"/>
  <c r="AO34" i="131"/>
  <c r="AN34" i="131"/>
  <c r="AM34" i="131"/>
  <c r="AL34" i="131"/>
  <c r="AK34" i="131"/>
  <c r="AJ34" i="131"/>
  <c r="AI34" i="131"/>
  <c r="AH34" i="131"/>
  <c r="AG34" i="131"/>
  <c r="AE34" i="131"/>
  <c r="AV33" i="131"/>
  <c r="AU33" i="131"/>
  <c r="AT33" i="131"/>
  <c r="AS33" i="131"/>
  <c r="AR33" i="131"/>
  <c r="AQ33" i="131"/>
  <c r="AP33" i="131"/>
  <c r="AO33" i="131"/>
  <c r="AN33" i="131"/>
  <c r="AM33" i="131"/>
  <c r="AL33" i="131"/>
  <c r="AK33" i="131"/>
  <c r="AJ33" i="131"/>
  <c r="AI33" i="131"/>
  <c r="AH33" i="131"/>
  <c r="AG33" i="131"/>
  <c r="AE33" i="131"/>
  <c r="AV32" i="131"/>
  <c r="AU32" i="131"/>
  <c r="AT32" i="131"/>
  <c r="AS32" i="131"/>
  <c r="AR32" i="131"/>
  <c r="AQ32" i="131"/>
  <c r="AP32" i="131"/>
  <c r="AO32" i="131"/>
  <c r="AN32" i="131"/>
  <c r="AM32" i="131"/>
  <c r="AL32" i="131"/>
  <c r="AK32" i="131"/>
  <c r="AJ32" i="131"/>
  <c r="AI32" i="131"/>
  <c r="AH32" i="131"/>
  <c r="AG32" i="131"/>
  <c r="AE32" i="131"/>
  <c r="AV31" i="131"/>
  <c r="AU31" i="131"/>
  <c r="AT31" i="131"/>
  <c r="AS31" i="131"/>
  <c r="AR31" i="131"/>
  <c r="AQ31" i="131"/>
  <c r="AP31" i="131"/>
  <c r="AO31" i="131"/>
  <c r="AN31" i="131"/>
  <c r="AM31" i="131"/>
  <c r="AL31" i="131"/>
  <c r="AK31" i="131"/>
  <c r="AJ31" i="131"/>
  <c r="AI31" i="131"/>
  <c r="AH31" i="131"/>
  <c r="AG31" i="131"/>
  <c r="AE31" i="131"/>
  <c r="AV30" i="131"/>
  <c r="AU30" i="131"/>
  <c r="AT30" i="131"/>
  <c r="AS30" i="131"/>
  <c r="AR30" i="131"/>
  <c r="AQ30" i="131"/>
  <c r="AP30" i="131"/>
  <c r="AO30" i="131"/>
  <c r="AN30" i="131"/>
  <c r="AM30" i="131"/>
  <c r="AL30" i="131"/>
  <c r="AK30" i="131"/>
  <c r="AJ30" i="131"/>
  <c r="AI30" i="131"/>
  <c r="AH30" i="131"/>
  <c r="AG30" i="131"/>
  <c r="AE30" i="131"/>
  <c r="AV29" i="131"/>
  <c r="AU29" i="131"/>
  <c r="AT29" i="131"/>
  <c r="AS29" i="131"/>
  <c r="AR29" i="131"/>
  <c r="AQ29" i="131"/>
  <c r="AP29" i="131"/>
  <c r="AO29" i="131"/>
  <c r="AN29" i="131"/>
  <c r="AM29" i="131"/>
  <c r="AL29" i="131"/>
  <c r="AK29" i="131"/>
  <c r="AJ29" i="131"/>
  <c r="AI29" i="131"/>
  <c r="AH29" i="131"/>
  <c r="AG29" i="131"/>
  <c r="AE29" i="131"/>
  <c r="AV28" i="131"/>
  <c r="AU28" i="131"/>
  <c r="AT28" i="131"/>
  <c r="AS28" i="131"/>
  <c r="AR28" i="131"/>
  <c r="AQ28" i="131"/>
  <c r="AP28" i="131"/>
  <c r="AO28" i="131"/>
  <c r="AN28" i="131"/>
  <c r="AM28" i="131"/>
  <c r="AL28" i="131"/>
  <c r="AK28" i="131"/>
  <c r="AJ28" i="131"/>
  <c r="AI28" i="131"/>
  <c r="AH28" i="131"/>
  <c r="AG28" i="131"/>
  <c r="AE28" i="131"/>
  <c r="AV27" i="131"/>
  <c r="AU27" i="131"/>
  <c r="AT27" i="131"/>
  <c r="AS27" i="131"/>
  <c r="AR27" i="131"/>
  <c r="AQ27" i="131"/>
  <c r="AP27" i="131"/>
  <c r="AO27" i="131"/>
  <c r="AN27" i="131"/>
  <c r="AM27" i="131"/>
  <c r="AL27" i="131"/>
  <c r="AK27" i="131"/>
  <c r="AJ27" i="131"/>
  <c r="AI27" i="131"/>
  <c r="AH27" i="131"/>
  <c r="AG27" i="131"/>
  <c r="AE27" i="131"/>
  <c r="AV26" i="131"/>
  <c r="AU26" i="131"/>
  <c r="AT26" i="131"/>
  <c r="AS26" i="131"/>
  <c r="AR26" i="131"/>
  <c r="AQ26" i="131"/>
  <c r="AP26" i="131"/>
  <c r="AO26" i="131"/>
  <c r="AN26" i="131"/>
  <c r="AM26" i="131"/>
  <c r="AL26" i="131"/>
  <c r="AK26" i="131"/>
  <c r="AJ26" i="131"/>
  <c r="AI26" i="131"/>
  <c r="AH26" i="131"/>
  <c r="AG26" i="131"/>
  <c r="AE26" i="131"/>
  <c r="AV25" i="131"/>
  <c r="AU25" i="131"/>
  <c r="AT25" i="131"/>
  <c r="AS25" i="131"/>
  <c r="AR25" i="131"/>
  <c r="AQ25" i="131"/>
  <c r="AP25" i="131"/>
  <c r="AO25" i="131"/>
  <c r="AN25" i="131"/>
  <c r="AM25" i="131"/>
  <c r="AL25" i="131"/>
  <c r="AK25" i="131"/>
  <c r="AJ25" i="131"/>
  <c r="AI25" i="131"/>
  <c r="AH25" i="131"/>
  <c r="AG25" i="131"/>
  <c r="AE25" i="131"/>
  <c r="AV24" i="131"/>
  <c r="AU24" i="131"/>
  <c r="AT24" i="131"/>
  <c r="AS24" i="131"/>
  <c r="AR24" i="131"/>
  <c r="AQ24" i="131"/>
  <c r="AP24" i="131"/>
  <c r="AO24" i="131"/>
  <c r="AN24" i="131"/>
  <c r="AM24" i="131"/>
  <c r="AL24" i="131"/>
  <c r="AK24" i="131"/>
  <c r="AJ24" i="131"/>
  <c r="AI24" i="131"/>
  <c r="AH24" i="131"/>
  <c r="AG24" i="131"/>
  <c r="AE24" i="131"/>
  <c r="AV23" i="131"/>
  <c r="AU23" i="131"/>
  <c r="AT23" i="131"/>
  <c r="AS23" i="131"/>
  <c r="AR23" i="131"/>
  <c r="AQ23" i="131"/>
  <c r="AP23" i="131"/>
  <c r="AO23" i="131"/>
  <c r="AN23" i="131"/>
  <c r="AM23" i="131"/>
  <c r="AL23" i="131"/>
  <c r="AK23" i="131"/>
  <c r="AJ23" i="131"/>
  <c r="AI23" i="131"/>
  <c r="AH23" i="131"/>
  <c r="AG23" i="131"/>
  <c r="AE23" i="131"/>
  <c r="AV22" i="131"/>
  <c r="AU22" i="131"/>
  <c r="AT22" i="131"/>
  <c r="AS22" i="131"/>
  <c r="AR22" i="131"/>
  <c r="AQ22" i="131"/>
  <c r="AP22" i="131"/>
  <c r="AO22" i="131"/>
  <c r="AN22" i="131"/>
  <c r="AM22" i="131"/>
  <c r="AL22" i="131"/>
  <c r="AK22" i="131"/>
  <c r="AJ22" i="131"/>
  <c r="AI22" i="131"/>
  <c r="AH22" i="131"/>
  <c r="AG22" i="131"/>
  <c r="W22" i="131" s="1"/>
  <c r="AE22" i="131"/>
  <c r="AV21" i="131"/>
  <c r="AU21" i="131"/>
  <c r="AT21" i="131"/>
  <c r="AS21" i="131"/>
  <c r="AR21" i="131"/>
  <c r="AQ21" i="131"/>
  <c r="AP21" i="131"/>
  <c r="AO21" i="131"/>
  <c r="AN21" i="131"/>
  <c r="AM21" i="131"/>
  <c r="AL21" i="131"/>
  <c r="AK21" i="131"/>
  <c r="AJ21" i="131"/>
  <c r="AI21" i="131"/>
  <c r="AH21" i="131"/>
  <c r="AG21" i="131"/>
  <c r="AE21" i="131"/>
  <c r="AV20" i="131"/>
  <c r="AU20" i="131"/>
  <c r="AT20" i="131"/>
  <c r="AS20" i="131"/>
  <c r="AR20" i="131"/>
  <c r="AQ20" i="131"/>
  <c r="AP20" i="131"/>
  <c r="AO20" i="131"/>
  <c r="AN20" i="131"/>
  <c r="AM20" i="131"/>
  <c r="AL20" i="131"/>
  <c r="AK20" i="131"/>
  <c r="AJ20" i="131"/>
  <c r="AI20" i="131"/>
  <c r="AH20" i="131"/>
  <c r="AG20" i="131"/>
  <c r="AE20" i="131"/>
  <c r="AV19" i="131"/>
  <c r="AU19" i="131"/>
  <c r="AT19" i="131"/>
  <c r="AS19" i="131"/>
  <c r="AR19" i="131"/>
  <c r="AQ19" i="131"/>
  <c r="AP19" i="131"/>
  <c r="AO19" i="131"/>
  <c r="AN19" i="131"/>
  <c r="AM19" i="131"/>
  <c r="AL19" i="131"/>
  <c r="AK19" i="131"/>
  <c r="AJ19" i="131"/>
  <c r="AI19" i="131"/>
  <c r="AH19" i="131"/>
  <c r="AG19" i="131"/>
  <c r="AE19" i="131"/>
  <c r="AV18" i="131"/>
  <c r="AU18" i="131"/>
  <c r="AT18" i="131"/>
  <c r="AS18" i="131"/>
  <c r="AR18" i="131"/>
  <c r="AQ18" i="131"/>
  <c r="AP18" i="131"/>
  <c r="AO18" i="131"/>
  <c r="AN18" i="131"/>
  <c r="AM18" i="131"/>
  <c r="AL18" i="131"/>
  <c r="AK18" i="131"/>
  <c r="AJ18" i="131"/>
  <c r="AI18" i="131"/>
  <c r="AH18" i="131"/>
  <c r="AG18" i="131"/>
  <c r="AE18" i="131"/>
  <c r="AV17" i="131"/>
  <c r="AU17" i="131"/>
  <c r="AT17" i="131"/>
  <c r="AS17" i="131"/>
  <c r="AR17" i="131"/>
  <c r="AQ17" i="131"/>
  <c r="AP17" i="131"/>
  <c r="AO17" i="131"/>
  <c r="AN17" i="131"/>
  <c r="AM17" i="131"/>
  <c r="AL17" i="131"/>
  <c r="AK17" i="131"/>
  <c r="AJ17" i="131"/>
  <c r="AI17" i="131"/>
  <c r="AH17" i="131"/>
  <c r="AG17" i="131"/>
  <c r="AE17" i="131"/>
  <c r="AV16" i="131"/>
  <c r="AU16" i="131"/>
  <c r="AT16" i="131"/>
  <c r="AS16" i="131"/>
  <c r="AR16" i="131"/>
  <c r="AQ16" i="131"/>
  <c r="AP16" i="131"/>
  <c r="AO16" i="131"/>
  <c r="AN16" i="131"/>
  <c r="AM16" i="131"/>
  <c r="AL16" i="131"/>
  <c r="AK16" i="131"/>
  <c r="AJ16" i="131"/>
  <c r="AI16" i="131"/>
  <c r="AH16" i="131"/>
  <c r="AG16" i="131"/>
  <c r="AE16" i="131"/>
  <c r="AV15" i="131"/>
  <c r="AU15" i="131"/>
  <c r="AT15" i="131"/>
  <c r="AS15" i="131"/>
  <c r="AR15" i="131"/>
  <c r="AQ15" i="131"/>
  <c r="AP15" i="131"/>
  <c r="AO15" i="131"/>
  <c r="AN15" i="131"/>
  <c r="AM15" i="131"/>
  <c r="AL15" i="131"/>
  <c r="AK15" i="131"/>
  <c r="AJ15" i="131"/>
  <c r="AI15" i="131"/>
  <c r="AH15" i="131"/>
  <c r="AG15" i="131"/>
  <c r="AE15" i="131"/>
  <c r="AV14" i="131"/>
  <c r="AU14" i="131"/>
  <c r="AT14" i="131"/>
  <c r="AS14" i="131"/>
  <c r="AR14" i="131"/>
  <c r="AQ14" i="131"/>
  <c r="AP14" i="131"/>
  <c r="AO14" i="131"/>
  <c r="AN14" i="131"/>
  <c r="AM14" i="131"/>
  <c r="AL14" i="131"/>
  <c r="AK14" i="131"/>
  <c r="AJ14" i="131"/>
  <c r="AI14" i="131"/>
  <c r="AH14" i="131"/>
  <c r="AG14" i="131"/>
  <c r="AE14" i="131"/>
  <c r="AV13" i="131"/>
  <c r="AU13" i="131"/>
  <c r="AT13" i="131"/>
  <c r="AS13" i="131"/>
  <c r="AR13" i="131"/>
  <c r="AQ13" i="131"/>
  <c r="AP13" i="131"/>
  <c r="AO13" i="131"/>
  <c r="AN13" i="131"/>
  <c r="AM13" i="131"/>
  <c r="AL13" i="131"/>
  <c r="AK13" i="131"/>
  <c r="AJ13" i="131"/>
  <c r="AI13" i="131"/>
  <c r="AH13" i="131"/>
  <c r="AG13" i="131"/>
  <c r="AE13" i="131"/>
  <c r="AV12" i="131"/>
  <c r="AU12" i="131"/>
  <c r="AT12" i="131"/>
  <c r="AS12" i="131"/>
  <c r="AR12" i="131"/>
  <c r="AQ12" i="131"/>
  <c r="AP12" i="131"/>
  <c r="AO12" i="131"/>
  <c r="AN12" i="131"/>
  <c r="AM12" i="131"/>
  <c r="AL12" i="131"/>
  <c r="AK12" i="131"/>
  <c r="AJ12" i="131"/>
  <c r="AI12" i="131"/>
  <c r="AH12" i="131"/>
  <c r="AG12" i="131"/>
  <c r="AE12" i="131"/>
  <c r="AV11" i="131"/>
  <c r="AU11" i="131"/>
  <c r="AT11" i="131"/>
  <c r="AS11" i="131"/>
  <c r="AR11" i="131"/>
  <c r="AQ11" i="131"/>
  <c r="AP11" i="131"/>
  <c r="AO11" i="131"/>
  <c r="AN11" i="131"/>
  <c r="AM11" i="131"/>
  <c r="AL11" i="131"/>
  <c r="AK11" i="131"/>
  <c r="AJ11" i="131"/>
  <c r="AI11" i="131"/>
  <c r="AH11" i="131"/>
  <c r="AG11" i="131"/>
  <c r="AE11" i="131"/>
  <c r="AV10" i="131"/>
  <c r="AU10" i="131"/>
  <c r="AT10" i="131"/>
  <c r="AS10" i="131"/>
  <c r="AR10" i="131"/>
  <c r="AQ10" i="131"/>
  <c r="AP10" i="131"/>
  <c r="AO10" i="131"/>
  <c r="AN10" i="131"/>
  <c r="AM10" i="131"/>
  <c r="AL10" i="131"/>
  <c r="AK10" i="131"/>
  <c r="AJ10" i="131"/>
  <c r="AI10" i="131"/>
  <c r="AH10" i="131"/>
  <c r="AG10" i="131"/>
  <c r="AE10" i="131"/>
  <c r="AV9" i="131"/>
  <c r="AU9" i="131"/>
  <c r="AT9" i="131"/>
  <c r="AS9" i="131"/>
  <c r="AR9" i="131"/>
  <c r="AQ9" i="131"/>
  <c r="AP9" i="131"/>
  <c r="AO9" i="131"/>
  <c r="AN9" i="131"/>
  <c r="AM9" i="131"/>
  <c r="AL9" i="131"/>
  <c r="AK9" i="131"/>
  <c r="AJ9" i="131"/>
  <c r="AI9" i="131"/>
  <c r="AH9" i="131"/>
  <c r="AG9" i="131"/>
  <c r="AE9" i="131"/>
  <c r="AV8" i="131"/>
  <c r="AU8" i="131"/>
  <c r="AT8" i="131"/>
  <c r="AS8" i="131"/>
  <c r="AR8" i="131"/>
  <c r="AQ8" i="131"/>
  <c r="AP8" i="131"/>
  <c r="AO8" i="131"/>
  <c r="AN8" i="131"/>
  <c r="AM8" i="131"/>
  <c r="AL8" i="131"/>
  <c r="AK8" i="131"/>
  <c r="AJ8" i="131"/>
  <c r="AI8" i="131"/>
  <c r="AH8" i="131"/>
  <c r="AG8" i="131"/>
  <c r="AE8" i="131"/>
  <c r="AV7" i="131"/>
  <c r="AU7" i="131"/>
  <c r="AT7" i="131"/>
  <c r="AS7" i="131"/>
  <c r="AR7" i="131"/>
  <c r="AQ7" i="131"/>
  <c r="AP7" i="131"/>
  <c r="AO7" i="131"/>
  <c r="AN7" i="131"/>
  <c r="AM7" i="131"/>
  <c r="AL7" i="131"/>
  <c r="AK7" i="131"/>
  <c r="AJ7" i="131"/>
  <c r="AI7" i="131"/>
  <c r="AH7" i="131"/>
  <c r="AG7" i="131"/>
  <c r="AE7" i="131"/>
  <c r="AV6" i="131"/>
  <c r="AU6" i="131"/>
  <c r="AT6" i="131"/>
  <c r="AS6" i="131"/>
  <c r="AR6" i="131"/>
  <c r="AQ6" i="131"/>
  <c r="AP6" i="131"/>
  <c r="AO6" i="131"/>
  <c r="AN6" i="131"/>
  <c r="AM6" i="131"/>
  <c r="AL6" i="131"/>
  <c r="AK6" i="131"/>
  <c r="AJ6" i="131"/>
  <c r="AI6" i="131"/>
  <c r="AH6" i="131"/>
  <c r="AG6" i="131"/>
  <c r="AE6" i="131"/>
  <c r="D1" i="131"/>
  <c r="AF45" i="130"/>
  <c r="AF44" i="130"/>
  <c r="CB43" i="130"/>
  <c r="CA43" i="130"/>
  <c r="BZ43" i="130"/>
  <c r="BY43" i="130"/>
  <c r="BX43" i="130"/>
  <c r="BW43" i="130"/>
  <c r="BV43" i="130"/>
  <c r="BU43" i="130"/>
  <c r="BT43" i="130"/>
  <c r="BS43" i="130"/>
  <c r="BR43" i="130"/>
  <c r="BQ43" i="130"/>
  <c r="BP43" i="130"/>
  <c r="BO43" i="130"/>
  <c r="BN43" i="130"/>
  <c r="BM43" i="130"/>
  <c r="BL43" i="130"/>
  <c r="BK43" i="130"/>
  <c r="BJ43" i="130"/>
  <c r="BI43" i="130"/>
  <c r="BH43" i="130"/>
  <c r="BG43" i="130"/>
  <c r="BF43" i="130"/>
  <c r="BE43" i="130"/>
  <c r="BD43" i="130"/>
  <c r="BC43" i="130"/>
  <c r="BB43" i="130"/>
  <c r="BA43" i="130"/>
  <c r="AZ43" i="130"/>
  <c r="AY43" i="130"/>
  <c r="AX43" i="130"/>
  <c r="AF43" i="130"/>
  <c r="AF42" i="130"/>
  <c r="AF41" i="130"/>
  <c r="AF40" i="130"/>
  <c r="AV37" i="130"/>
  <c r="AU37" i="130"/>
  <c r="AT37" i="130"/>
  <c r="AS37" i="130"/>
  <c r="AR37" i="130"/>
  <c r="AQ37" i="130"/>
  <c r="AP37" i="130"/>
  <c r="AO37" i="130"/>
  <c r="AN37" i="130"/>
  <c r="AM37" i="130"/>
  <c r="AL37" i="130"/>
  <c r="AK37" i="130"/>
  <c r="AJ37" i="130"/>
  <c r="W37" i="130" s="1"/>
  <c r="AI37" i="130"/>
  <c r="AH37" i="130"/>
  <c r="AG37" i="130"/>
  <c r="AE37" i="130"/>
  <c r="AV36" i="130"/>
  <c r="AU36" i="130"/>
  <c r="AT36" i="130"/>
  <c r="AS36" i="130"/>
  <c r="AR36" i="130"/>
  <c r="AQ36" i="130"/>
  <c r="AP36" i="130"/>
  <c r="AO36" i="130"/>
  <c r="AN36" i="130"/>
  <c r="AM36" i="130"/>
  <c r="AL36" i="130"/>
  <c r="AK36" i="130"/>
  <c r="AJ36" i="130"/>
  <c r="AI36" i="130"/>
  <c r="AH36" i="130"/>
  <c r="AG36" i="130"/>
  <c r="W36" i="130" s="1"/>
  <c r="AE36" i="130"/>
  <c r="AV35" i="130"/>
  <c r="AU35" i="130"/>
  <c r="AT35" i="130"/>
  <c r="AS35" i="130"/>
  <c r="AR35" i="130"/>
  <c r="AQ35" i="130"/>
  <c r="AP35" i="130"/>
  <c r="AO35" i="130"/>
  <c r="AN35" i="130"/>
  <c r="AM35" i="130"/>
  <c r="AL35" i="130"/>
  <c r="AK35" i="130"/>
  <c r="AJ35" i="130"/>
  <c r="AI35" i="130"/>
  <c r="AH35" i="130"/>
  <c r="AB35" i="130" s="1"/>
  <c r="AG35" i="130"/>
  <c r="AE35" i="130"/>
  <c r="AV34" i="130"/>
  <c r="AU34" i="130"/>
  <c r="AT34" i="130"/>
  <c r="AS34" i="130"/>
  <c r="AR34" i="130"/>
  <c r="AQ34" i="130"/>
  <c r="AP34" i="130"/>
  <c r="AO34" i="130"/>
  <c r="AN34" i="130"/>
  <c r="AM34" i="130"/>
  <c r="AL34" i="130"/>
  <c r="AK34" i="130"/>
  <c r="AJ34" i="130"/>
  <c r="AI34" i="130"/>
  <c r="AH34" i="130"/>
  <c r="AG34" i="130"/>
  <c r="AE34" i="130"/>
  <c r="AV33" i="130"/>
  <c r="AU33" i="130"/>
  <c r="AT33" i="130"/>
  <c r="AS33" i="130"/>
  <c r="AR33" i="130"/>
  <c r="AQ33" i="130"/>
  <c r="AP33" i="130"/>
  <c r="AO33" i="130"/>
  <c r="AN33" i="130"/>
  <c r="AM33" i="130"/>
  <c r="AL33" i="130"/>
  <c r="AK33" i="130"/>
  <c r="AJ33" i="130"/>
  <c r="AI33" i="130"/>
  <c r="AH33" i="130"/>
  <c r="AG33" i="130"/>
  <c r="AE33" i="130"/>
  <c r="AV32" i="130"/>
  <c r="AU32" i="130"/>
  <c r="AT32" i="130"/>
  <c r="AS32" i="130"/>
  <c r="AR32" i="130"/>
  <c r="AQ32" i="130"/>
  <c r="AP32" i="130"/>
  <c r="AO32" i="130"/>
  <c r="AN32" i="130"/>
  <c r="AM32" i="130"/>
  <c r="AL32" i="130"/>
  <c r="AK32" i="130"/>
  <c r="AJ32" i="130"/>
  <c r="AI32" i="130"/>
  <c r="AH32" i="130"/>
  <c r="AG32" i="130"/>
  <c r="W32" i="130" s="1"/>
  <c r="AE32" i="130"/>
  <c r="AV31" i="130"/>
  <c r="AU31" i="130"/>
  <c r="AT31" i="130"/>
  <c r="AS31" i="130"/>
  <c r="AR31" i="130"/>
  <c r="AQ31" i="130"/>
  <c r="AP31" i="130"/>
  <c r="AO31" i="130"/>
  <c r="AN31" i="130"/>
  <c r="AM31" i="130"/>
  <c r="AL31" i="130"/>
  <c r="AK31" i="130"/>
  <c r="AJ31" i="130"/>
  <c r="AI31" i="130"/>
  <c r="AH31" i="130"/>
  <c r="AG31" i="130"/>
  <c r="AE31" i="130"/>
  <c r="AV30" i="130"/>
  <c r="AU30" i="130"/>
  <c r="AT30" i="130"/>
  <c r="AS30" i="130"/>
  <c r="AR30" i="130"/>
  <c r="AQ30" i="130"/>
  <c r="AP30" i="130"/>
  <c r="AO30" i="130"/>
  <c r="AN30" i="130"/>
  <c r="AM30" i="130"/>
  <c r="AL30" i="130"/>
  <c r="AK30" i="130"/>
  <c r="AJ30" i="130"/>
  <c r="AI30" i="130"/>
  <c r="AH30" i="130"/>
  <c r="AG30" i="130"/>
  <c r="AE30" i="130"/>
  <c r="AV29" i="130"/>
  <c r="AU29" i="130"/>
  <c r="AT29" i="130"/>
  <c r="AS29" i="130"/>
  <c r="AR29" i="130"/>
  <c r="AQ29" i="130"/>
  <c r="AP29" i="130"/>
  <c r="AO29" i="130"/>
  <c r="AN29" i="130"/>
  <c r="AM29" i="130"/>
  <c r="AL29" i="130"/>
  <c r="AK29" i="130"/>
  <c r="AJ29" i="130"/>
  <c r="AI29" i="130"/>
  <c r="AH29" i="130"/>
  <c r="AG29" i="130"/>
  <c r="AE29" i="130"/>
  <c r="AV28" i="130"/>
  <c r="AU28" i="130"/>
  <c r="AT28" i="130"/>
  <c r="AS28" i="130"/>
  <c r="AR28" i="130"/>
  <c r="AQ28" i="130"/>
  <c r="AP28" i="130"/>
  <c r="AO28" i="130"/>
  <c r="AN28" i="130"/>
  <c r="AM28" i="130"/>
  <c r="AL28" i="130"/>
  <c r="AK28" i="130"/>
  <c r="AJ28" i="130"/>
  <c r="AI28" i="130"/>
  <c r="AH28" i="130"/>
  <c r="AG28" i="130"/>
  <c r="AE28" i="130"/>
  <c r="AV27" i="130"/>
  <c r="AU27" i="130"/>
  <c r="AT27" i="130"/>
  <c r="AS27" i="130"/>
  <c r="AR27" i="130"/>
  <c r="AQ27" i="130"/>
  <c r="AP27" i="130"/>
  <c r="AO27" i="130"/>
  <c r="AN27" i="130"/>
  <c r="AM27" i="130"/>
  <c r="AL27" i="130"/>
  <c r="AK27" i="130"/>
  <c r="AJ27" i="130"/>
  <c r="AI27" i="130"/>
  <c r="AH27" i="130"/>
  <c r="AG27" i="130"/>
  <c r="AE27" i="130"/>
  <c r="AV26" i="130"/>
  <c r="AU26" i="130"/>
  <c r="AT26" i="130"/>
  <c r="AS26" i="130"/>
  <c r="AR26" i="130"/>
  <c r="AQ26" i="130"/>
  <c r="AP26" i="130"/>
  <c r="AO26" i="130"/>
  <c r="AN26" i="130"/>
  <c r="AM26" i="130"/>
  <c r="AL26" i="130"/>
  <c r="AK26" i="130"/>
  <c r="AJ26" i="130"/>
  <c r="AI26" i="130"/>
  <c r="AH26" i="130"/>
  <c r="AG26" i="130"/>
  <c r="AE26" i="130"/>
  <c r="AV25" i="130"/>
  <c r="AU25" i="130"/>
  <c r="AT25" i="130"/>
  <c r="AS25" i="130"/>
  <c r="AR25" i="130"/>
  <c r="AQ25" i="130"/>
  <c r="AP25" i="130"/>
  <c r="AO25" i="130"/>
  <c r="AN25" i="130"/>
  <c r="AM25" i="130"/>
  <c r="AL25" i="130"/>
  <c r="AK25" i="130"/>
  <c r="AJ25" i="130"/>
  <c r="AI25" i="130"/>
  <c r="AH25" i="130"/>
  <c r="AG25" i="130"/>
  <c r="AE25" i="130"/>
  <c r="AV24" i="130"/>
  <c r="AU24" i="130"/>
  <c r="AT24" i="130"/>
  <c r="AS24" i="130"/>
  <c r="AR24" i="130"/>
  <c r="AQ24" i="130"/>
  <c r="AP24" i="130"/>
  <c r="AO24" i="130"/>
  <c r="AN24" i="130"/>
  <c r="AM24" i="130"/>
  <c r="AL24" i="130"/>
  <c r="AK24" i="130"/>
  <c r="AJ24" i="130"/>
  <c r="AI24" i="130"/>
  <c r="AH24" i="130"/>
  <c r="AG24" i="130"/>
  <c r="AE24" i="130"/>
  <c r="AV23" i="130"/>
  <c r="AU23" i="130"/>
  <c r="AT23" i="130"/>
  <c r="AS23" i="130"/>
  <c r="AR23" i="130"/>
  <c r="AQ23" i="130"/>
  <c r="AP23" i="130"/>
  <c r="AO23" i="130"/>
  <c r="AN23" i="130"/>
  <c r="AM23" i="130"/>
  <c r="AL23" i="130"/>
  <c r="AK23" i="130"/>
  <c r="AJ23" i="130"/>
  <c r="AI23" i="130"/>
  <c r="AH23" i="130"/>
  <c r="AG23" i="130"/>
  <c r="AE23" i="130"/>
  <c r="AV22" i="130"/>
  <c r="AU22" i="130"/>
  <c r="AT22" i="130"/>
  <c r="AS22" i="130"/>
  <c r="AR22" i="130"/>
  <c r="AQ22" i="130"/>
  <c r="AP22" i="130"/>
  <c r="AO22" i="130"/>
  <c r="AN22" i="130"/>
  <c r="AM22" i="130"/>
  <c r="AL22" i="130"/>
  <c r="AK22" i="130"/>
  <c r="AJ22" i="130"/>
  <c r="AI22" i="130"/>
  <c r="AH22" i="130"/>
  <c r="AG22" i="130"/>
  <c r="AE22" i="130"/>
  <c r="AV21" i="130"/>
  <c r="AU21" i="130"/>
  <c r="AT21" i="130"/>
  <c r="AS21" i="130"/>
  <c r="AR21" i="130"/>
  <c r="AQ21" i="130"/>
  <c r="AP21" i="130"/>
  <c r="AO21" i="130"/>
  <c r="AN21" i="130"/>
  <c r="AM21" i="130"/>
  <c r="AL21" i="130"/>
  <c r="AK21" i="130"/>
  <c r="AJ21" i="130"/>
  <c r="AI21" i="130"/>
  <c r="AH21" i="130"/>
  <c r="AG21" i="130"/>
  <c r="AE21" i="130"/>
  <c r="AV20" i="130"/>
  <c r="AU20" i="130"/>
  <c r="AT20" i="130"/>
  <c r="AS20" i="130"/>
  <c r="AR20" i="130"/>
  <c r="AQ20" i="130"/>
  <c r="AP20" i="130"/>
  <c r="AO20" i="130"/>
  <c r="AN20" i="130"/>
  <c r="AM20" i="130"/>
  <c r="AL20" i="130"/>
  <c r="AK20" i="130"/>
  <c r="AJ20" i="130"/>
  <c r="AI20" i="130"/>
  <c r="AH20" i="130"/>
  <c r="AG20" i="130"/>
  <c r="AE20" i="130"/>
  <c r="AV19" i="130"/>
  <c r="AU19" i="130"/>
  <c r="AT19" i="130"/>
  <c r="AS19" i="130"/>
  <c r="AR19" i="130"/>
  <c r="AQ19" i="130"/>
  <c r="AP19" i="130"/>
  <c r="AO19" i="130"/>
  <c r="AN19" i="130"/>
  <c r="AM19" i="130"/>
  <c r="AL19" i="130"/>
  <c r="AK19" i="130"/>
  <c r="AJ19" i="130"/>
  <c r="AI19" i="130"/>
  <c r="AH19" i="130"/>
  <c r="AG19" i="130"/>
  <c r="AE19" i="130"/>
  <c r="AV18" i="130"/>
  <c r="AU18" i="130"/>
  <c r="AT18" i="130"/>
  <c r="AS18" i="130"/>
  <c r="AR18" i="130"/>
  <c r="AQ18" i="130"/>
  <c r="AP18" i="130"/>
  <c r="AO18" i="130"/>
  <c r="AN18" i="130"/>
  <c r="AM18" i="130"/>
  <c r="AL18" i="130"/>
  <c r="AK18" i="130"/>
  <c r="AJ18" i="130"/>
  <c r="AI18" i="130"/>
  <c r="AH18" i="130"/>
  <c r="AG18" i="130"/>
  <c r="AE18" i="130"/>
  <c r="AV17" i="130"/>
  <c r="AU17" i="130"/>
  <c r="AT17" i="130"/>
  <c r="AS17" i="130"/>
  <c r="AR17" i="130"/>
  <c r="AQ17" i="130"/>
  <c r="AP17" i="130"/>
  <c r="AO17" i="130"/>
  <c r="AN17" i="130"/>
  <c r="AM17" i="130"/>
  <c r="AL17" i="130"/>
  <c r="AK17" i="130"/>
  <c r="AJ17" i="130"/>
  <c r="AI17" i="130"/>
  <c r="AH17" i="130"/>
  <c r="AG17" i="130"/>
  <c r="AE17" i="130"/>
  <c r="AV16" i="130"/>
  <c r="AU16" i="130"/>
  <c r="AT16" i="130"/>
  <c r="AS16" i="130"/>
  <c r="AR16" i="130"/>
  <c r="AQ16" i="130"/>
  <c r="AP16" i="130"/>
  <c r="AO16" i="130"/>
  <c r="AN16" i="130"/>
  <c r="AM16" i="130"/>
  <c r="AL16" i="130"/>
  <c r="AK16" i="130"/>
  <c r="AJ16" i="130"/>
  <c r="AI16" i="130"/>
  <c r="AH16" i="130"/>
  <c r="AG16" i="130"/>
  <c r="AE16" i="130"/>
  <c r="AV15" i="130"/>
  <c r="AU15" i="130"/>
  <c r="AT15" i="130"/>
  <c r="AS15" i="130"/>
  <c r="AR15" i="130"/>
  <c r="AQ15" i="130"/>
  <c r="AP15" i="130"/>
  <c r="AO15" i="130"/>
  <c r="AN15" i="130"/>
  <c r="AM15" i="130"/>
  <c r="AL15" i="130"/>
  <c r="AK15" i="130"/>
  <c r="AJ15" i="130"/>
  <c r="AI15" i="130"/>
  <c r="AH15" i="130"/>
  <c r="AG15" i="130"/>
  <c r="AE15" i="130"/>
  <c r="AV14" i="130"/>
  <c r="AU14" i="130"/>
  <c r="AT14" i="130"/>
  <c r="AS14" i="130"/>
  <c r="AR14" i="130"/>
  <c r="AQ14" i="130"/>
  <c r="AP14" i="130"/>
  <c r="AO14" i="130"/>
  <c r="AN14" i="130"/>
  <c r="AM14" i="130"/>
  <c r="AL14" i="130"/>
  <c r="AK14" i="130"/>
  <c r="AJ14" i="130"/>
  <c r="AI14" i="130"/>
  <c r="AH14" i="130"/>
  <c r="AG14" i="130"/>
  <c r="AE14" i="130"/>
  <c r="AV13" i="130"/>
  <c r="AU13" i="130"/>
  <c r="AT13" i="130"/>
  <c r="AS13" i="130"/>
  <c r="AR13" i="130"/>
  <c r="AQ13" i="130"/>
  <c r="AP13" i="130"/>
  <c r="AO13" i="130"/>
  <c r="AN13" i="130"/>
  <c r="AM13" i="130"/>
  <c r="AL13" i="130"/>
  <c r="AK13" i="130"/>
  <c r="AJ13" i="130"/>
  <c r="AI13" i="130"/>
  <c r="AH13" i="130"/>
  <c r="AG13" i="130"/>
  <c r="AE13" i="130"/>
  <c r="AV12" i="130"/>
  <c r="AU12" i="130"/>
  <c r="AT12" i="130"/>
  <c r="AS12" i="130"/>
  <c r="AR12" i="130"/>
  <c r="AQ12" i="130"/>
  <c r="AP12" i="130"/>
  <c r="AO12" i="130"/>
  <c r="AN12" i="130"/>
  <c r="AM12" i="130"/>
  <c r="AL12" i="130"/>
  <c r="AK12" i="130"/>
  <c r="AJ12" i="130"/>
  <c r="AI12" i="130"/>
  <c r="AH12" i="130"/>
  <c r="AG12" i="130"/>
  <c r="AE12" i="130"/>
  <c r="AV11" i="130"/>
  <c r="AU11" i="130"/>
  <c r="AT11" i="130"/>
  <c r="AS11" i="130"/>
  <c r="AR11" i="130"/>
  <c r="AQ11" i="130"/>
  <c r="AP11" i="130"/>
  <c r="AO11" i="130"/>
  <c r="AN11" i="130"/>
  <c r="AM11" i="130"/>
  <c r="AL11" i="130"/>
  <c r="AK11" i="130"/>
  <c r="AJ11" i="130"/>
  <c r="AI11" i="130"/>
  <c r="AH11" i="130"/>
  <c r="AG11" i="130"/>
  <c r="AE11" i="130"/>
  <c r="AV10" i="130"/>
  <c r="AU10" i="130"/>
  <c r="AT10" i="130"/>
  <c r="AS10" i="130"/>
  <c r="AR10" i="130"/>
  <c r="AQ10" i="130"/>
  <c r="AP10" i="130"/>
  <c r="AO10" i="130"/>
  <c r="AN10" i="130"/>
  <c r="AM10" i="130"/>
  <c r="AL10" i="130"/>
  <c r="AK10" i="130"/>
  <c r="AJ10" i="130"/>
  <c r="AI10" i="130"/>
  <c r="AH10" i="130"/>
  <c r="AG10" i="130"/>
  <c r="AE10" i="130"/>
  <c r="AV9" i="130"/>
  <c r="AU9" i="130"/>
  <c r="AT9" i="130"/>
  <c r="AS9" i="130"/>
  <c r="AR9" i="130"/>
  <c r="AQ9" i="130"/>
  <c r="AP9" i="130"/>
  <c r="AO9" i="130"/>
  <c r="AN9" i="130"/>
  <c r="AM9" i="130"/>
  <c r="AL9" i="130"/>
  <c r="AK9" i="130"/>
  <c r="AJ9" i="130"/>
  <c r="AI9" i="130"/>
  <c r="AH9" i="130"/>
  <c r="AG9" i="130"/>
  <c r="AE9" i="130"/>
  <c r="AV8" i="130"/>
  <c r="AU8" i="130"/>
  <c r="AT8" i="130"/>
  <c r="AS8" i="130"/>
  <c r="AR8" i="130"/>
  <c r="AQ8" i="130"/>
  <c r="AP8" i="130"/>
  <c r="AO8" i="130"/>
  <c r="AN8" i="130"/>
  <c r="AM8" i="130"/>
  <c r="AL8" i="130"/>
  <c r="AK8" i="130"/>
  <c r="AJ8" i="130"/>
  <c r="AI8" i="130"/>
  <c r="AH8" i="130"/>
  <c r="AG8" i="130"/>
  <c r="AE8" i="130"/>
  <c r="AV7" i="130"/>
  <c r="AU7" i="130"/>
  <c r="AT7" i="130"/>
  <c r="AS7" i="130"/>
  <c r="AR7" i="130"/>
  <c r="AQ7" i="130"/>
  <c r="AP7" i="130"/>
  <c r="AO7" i="130"/>
  <c r="AN7" i="130"/>
  <c r="AM7" i="130"/>
  <c r="AL7" i="130"/>
  <c r="AK7" i="130"/>
  <c r="AJ7" i="130"/>
  <c r="AI7" i="130"/>
  <c r="AH7" i="130"/>
  <c r="AG7" i="130"/>
  <c r="AE7" i="130"/>
  <c r="AV6" i="130"/>
  <c r="AU6" i="130"/>
  <c r="AT6" i="130"/>
  <c r="AS6" i="130"/>
  <c r="AR6" i="130"/>
  <c r="AQ6" i="130"/>
  <c r="AP6" i="130"/>
  <c r="AO6" i="130"/>
  <c r="AN6" i="130"/>
  <c r="AM6" i="130"/>
  <c r="AL6" i="130"/>
  <c r="AK6" i="130"/>
  <c r="AJ6" i="130"/>
  <c r="AI6" i="130"/>
  <c r="AH6" i="130"/>
  <c r="AG6" i="130"/>
  <c r="AE6" i="130"/>
  <c r="D1" i="130"/>
  <c r="D4" i="117"/>
  <c r="AG7" i="89"/>
  <c r="AH7" i="89"/>
  <c r="AI7" i="89"/>
  <c r="AJ7" i="89"/>
  <c r="AK7" i="89"/>
  <c r="AL7" i="89"/>
  <c r="AM7" i="89"/>
  <c r="AN7" i="89"/>
  <c r="AO7" i="89"/>
  <c r="AP7" i="89"/>
  <c r="AQ7" i="89"/>
  <c r="AR7" i="89"/>
  <c r="AS7" i="89"/>
  <c r="AT7" i="89"/>
  <c r="AU7" i="89"/>
  <c r="AV7" i="89"/>
  <c r="AG8" i="89"/>
  <c r="AH8" i="89"/>
  <c r="AI8" i="89"/>
  <c r="AJ8" i="89"/>
  <c r="AK8" i="89"/>
  <c r="AL8" i="89"/>
  <c r="AM8" i="89"/>
  <c r="AN8" i="89"/>
  <c r="AO8" i="89"/>
  <c r="AP8" i="89"/>
  <c r="AQ8" i="89"/>
  <c r="AR8" i="89"/>
  <c r="AS8" i="89"/>
  <c r="AT8" i="89"/>
  <c r="AU8" i="89"/>
  <c r="AV8" i="89"/>
  <c r="AG9" i="89"/>
  <c r="AH9" i="89"/>
  <c r="AI9" i="89"/>
  <c r="AJ9" i="89"/>
  <c r="AK9" i="89"/>
  <c r="AL9" i="89"/>
  <c r="AM9" i="89"/>
  <c r="AN9" i="89"/>
  <c r="AO9" i="89"/>
  <c r="AP9" i="89"/>
  <c r="AQ9" i="89"/>
  <c r="AR9" i="89"/>
  <c r="AS9" i="89"/>
  <c r="AT9" i="89"/>
  <c r="AU9" i="89"/>
  <c r="AV9" i="89"/>
  <c r="AG10" i="89"/>
  <c r="AH10" i="89"/>
  <c r="AI10" i="89"/>
  <c r="AJ10" i="89"/>
  <c r="AK10" i="89"/>
  <c r="AL10" i="89"/>
  <c r="AM10" i="89"/>
  <c r="AN10" i="89"/>
  <c r="AO10" i="89"/>
  <c r="AP10" i="89"/>
  <c r="AQ10" i="89"/>
  <c r="AR10" i="89"/>
  <c r="AS10" i="89"/>
  <c r="AT10" i="89"/>
  <c r="AU10" i="89"/>
  <c r="AV10" i="89"/>
  <c r="AG11" i="89"/>
  <c r="AH11" i="89"/>
  <c r="AI11" i="89"/>
  <c r="AJ11" i="89"/>
  <c r="AK11" i="89"/>
  <c r="AL11" i="89"/>
  <c r="AM11" i="89"/>
  <c r="AN11" i="89"/>
  <c r="AO11" i="89"/>
  <c r="AP11" i="89"/>
  <c r="AQ11" i="89"/>
  <c r="AR11" i="89"/>
  <c r="AS11" i="89"/>
  <c r="AT11" i="89"/>
  <c r="AU11" i="89"/>
  <c r="AV11" i="89"/>
  <c r="AG12" i="89"/>
  <c r="AH12" i="89"/>
  <c r="AI12" i="89"/>
  <c r="AJ12" i="89"/>
  <c r="AK12" i="89"/>
  <c r="AL12" i="89"/>
  <c r="AM12" i="89"/>
  <c r="AN12" i="89"/>
  <c r="AO12" i="89"/>
  <c r="AP12" i="89"/>
  <c r="AQ12" i="89"/>
  <c r="AR12" i="89"/>
  <c r="AS12" i="89"/>
  <c r="AT12" i="89"/>
  <c r="AU12" i="89"/>
  <c r="AV12" i="89"/>
  <c r="AG13" i="89"/>
  <c r="AH13" i="89"/>
  <c r="AI13" i="89"/>
  <c r="AJ13" i="89"/>
  <c r="AK13" i="89"/>
  <c r="AL13" i="89"/>
  <c r="AM13" i="89"/>
  <c r="AN13" i="89"/>
  <c r="AO13" i="89"/>
  <c r="AP13" i="89"/>
  <c r="AQ13" i="89"/>
  <c r="AR13" i="89"/>
  <c r="AS13" i="89"/>
  <c r="AT13" i="89"/>
  <c r="AU13" i="89"/>
  <c r="AV13" i="89"/>
  <c r="AG14" i="89"/>
  <c r="AH14" i="89"/>
  <c r="AI14" i="89"/>
  <c r="AJ14" i="89"/>
  <c r="AK14" i="89"/>
  <c r="AL14" i="89"/>
  <c r="AM14" i="89"/>
  <c r="AN14" i="89"/>
  <c r="AO14" i="89"/>
  <c r="AP14" i="89"/>
  <c r="AQ14" i="89"/>
  <c r="AR14" i="89"/>
  <c r="AS14" i="89"/>
  <c r="AT14" i="89"/>
  <c r="AU14" i="89"/>
  <c r="AV14" i="89"/>
  <c r="AG15" i="89"/>
  <c r="AH15" i="89"/>
  <c r="AI15" i="89"/>
  <c r="AJ15" i="89"/>
  <c r="AK15" i="89"/>
  <c r="AL15" i="89"/>
  <c r="AM15" i="89"/>
  <c r="AN15" i="89"/>
  <c r="AO15" i="89"/>
  <c r="AP15" i="89"/>
  <c r="AQ15" i="89"/>
  <c r="AR15" i="89"/>
  <c r="AS15" i="89"/>
  <c r="AT15" i="89"/>
  <c r="AU15" i="89"/>
  <c r="AV15" i="89"/>
  <c r="AG16" i="89"/>
  <c r="AH16" i="89"/>
  <c r="AI16" i="89"/>
  <c r="AJ16" i="89"/>
  <c r="AK16" i="89"/>
  <c r="AL16" i="89"/>
  <c r="AM16" i="89"/>
  <c r="AN16" i="89"/>
  <c r="AO16" i="89"/>
  <c r="AP16" i="89"/>
  <c r="AQ16" i="89"/>
  <c r="AR16" i="89"/>
  <c r="AS16" i="89"/>
  <c r="AT16" i="89"/>
  <c r="AU16" i="89"/>
  <c r="AV16" i="89"/>
  <c r="AG17" i="89"/>
  <c r="AH17" i="89"/>
  <c r="AI17" i="89"/>
  <c r="AJ17" i="89"/>
  <c r="AK17" i="89"/>
  <c r="AL17" i="89"/>
  <c r="AM17" i="89"/>
  <c r="AN17" i="89"/>
  <c r="AO17" i="89"/>
  <c r="AP17" i="89"/>
  <c r="AQ17" i="89"/>
  <c r="AR17" i="89"/>
  <c r="AS17" i="89"/>
  <c r="AT17" i="89"/>
  <c r="AU17" i="89"/>
  <c r="AV17" i="89"/>
  <c r="AG18" i="89"/>
  <c r="AH18" i="89"/>
  <c r="AI18" i="89"/>
  <c r="AJ18" i="89"/>
  <c r="AK18" i="89"/>
  <c r="AL18" i="89"/>
  <c r="AM18" i="89"/>
  <c r="AN18" i="89"/>
  <c r="AO18" i="89"/>
  <c r="AP18" i="89"/>
  <c r="AQ18" i="89"/>
  <c r="AR18" i="89"/>
  <c r="AS18" i="89"/>
  <c r="AT18" i="89"/>
  <c r="AU18" i="89"/>
  <c r="AV18" i="89"/>
  <c r="AG19" i="89"/>
  <c r="AH19" i="89"/>
  <c r="AI19" i="89"/>
  <c r="AJ19" i="89"/>
  <c r="AK19" i="89"/>
  <c r="AL19" i="89"/>
  <c r="AM19" i="89"/>
  <c r="AN19" i="89"/>
  <c r="AO19" i="89"/>
  <c r="AP19" i="89"/>
  <c r="AQ19" i="89"/>
  <c r="AR19" i="89"/>
  <c r="AS19" i="89"/>
  <c r="AT19" i="89"/>
  <c r="AU19" i="89"/>
  <c r="AV19" i="89"/>
  <c r="AG20" i="89"/>
  <c r="AH20" i="89"/>
  <c r="AI20" i="89"/>
  <c r="AJ20" i="89"/>
  <c r="AK20" i="89"/>
  <c r="AL20" i="89"/>
  <c r="AM20" i="89"/>
  <c r="AN20" i="89"/>
  <c r="AO20" i="89"/>
  <c r="AP20" i="89"/>
  <c r="AQ20" i="89"/>
  <c r="AR20" i="89"/>
  <c r="AS20" i="89"/>
  <c r="AT20" i="89"/>
  <c r="AU20" i="89"/>
  <c r="AV20" i="89"/>
  <c r="AG21" i="89"/>
  <c r="AH21" i="89"/>
  <c r="AI21" i="89"/>
  <c r="AJ21" i="89"/>
  <c r="AK21" i="89"/>
  <c r="AL21" i="89"/>
  <c r="AM21" i="89"/>
  <c r="AN21" i="89"/>
  <c r="AO21" i="89"/>
  <c r="AP21" i="89"/>
  <c r="AQ21" i="89"/>
  <c r="AR21" i="89"/>
  <c r="AS21" i="89"/>
  <c r="AT21" i="89"/>
  <c r="AU21" i="89"/>
  <c r="AV21" i="89"/>
  <c r="AG22" i="89"/>
  <c r="AH22" i="89"/>
  <c r="AI22" i="89"/>
  <c r="AJ22" i="89"/>
  <c r="AK22" i="89"/>
  <c r="AL22" i="89"/>
  <c r="AM22" i="89"/>
  <c r="AN22" i="89"/>
  <c r="AO22" i="89"/>
  <c r="AP22" i="89"/>
  <c r="AQ22" i="89"/>
  <c r="AR22" i="89"/>
  <c r="AS22" i="89"/>
  <c r="AT22" i="89"/>
  <c r="AU22" i="89"/>
  <c r="AV22" i="89"/>
  <c r="AG23" i="89"/>
  <c r="AH23" i="89"/>
  <c r="AI23" i="89"/>
  <c r="AJ23" i="89"/>
  <c r="AK23" i="89"/>
  <c r="AL23" i="89"/>
  <c r="AM23" i="89"/>
  <c r="AN23" i="89"/>
  <c r="AO23" i="89"/>
  <c r="AP23" i="89"/>
  <c r="AQ23" i="89"/>
  <c r="AR23" i="89"/>
  <c r="AS23" i="89"/>
  <c r="AT23" i="89"/>
  <c r="AU23" i="89"/>
  <c r="AV23" i="89"/>
  <c r="AG24" i="89"/>
  <c r="AH24" i="89"/>
  <c r="AI24" i="89"/>
  <c r="AJ24" i="89"/>
  <c r="AK24" i="89"/>
  <c r="AL24" i="89"/>
  <c r="AM24" i="89"/>
  <c r="AN24" i="89"/>
  <c r="AO24" i="89"/>
  <c r="AP24" i="89"/>
  <c r="AQ24" i="89"/>
  <c r="AR24" i="89"/>
  <c r="AS24" i="89"/>
  <c r="AT24" i="89"/>
  <c r="AU24" i="89"/>
  <c r="AV24" i="89"/>
  <c r="AG25" i="89"/>
  <c r="AH25" i="89"/>
  <c r="AI25" i="89"/>
  <c r="AJ25" i="89"/>
  <c r="AK25" i="89"/>
  <c r="AL25" i="89"/>
  <c r="AM25" i="89"/>
  <c r="AN25" i="89"/>
  <c r="AO25" i="89"/>
  <c r="AP25" i="89"/>
  <c r="AQ25" i="89"/>
  <c r="AR25" i="89"/>
  <c r="AS25" i="89"/>
  <c r="AT25" i="89"/>
  <c r="AU25" i="89"/>
  <c r="AV25" i="89"/>
  <c r="AG26" i="89"/>
  <c r="AH26" i="89"/>
  <c r="AI26" i="89"/>
  <c r="AJ26" i="89"/>
  <c r="AK26" i="89"/>
  <c r="AL26" i="89"/>
  <c r="AM26" i="89"/>
  <c r="AN26" i="89"/>
  <c r="AO26" i="89"/>
  <c r="AP26" i="89"/>
  <c r="AQ26" i="89"/>
  <c r="AR26" i="89"/>
  <c r="AS26" i="89"/>
  <c r="AT26" i="89"/>
  <c r="AU26" i="89"/>
  <c r="AV26" i="89"/>
  <c r="AG27" i="89"/>
  <c r="AH27" i="89"/>
  <c r="AI27" i="89"/>
  <c r="AJ27" i="89"/>
  <c r="AK27" i="89"/>
  <c r="AL27" i="89"/>
  <c r="AM27" i="89"/>
  <c r="AN27" i="89"/>
  <c r="AO27" i="89"/>
  <c r="AP27" i="89"/>
  <c r="AQ27" i="89"/>
  <c r="AR27" i="89"/>
  <c r="AS27" i="89"/>
  <c r="AT27" i="89"/>
  <c r="AU27" i="89"/>
  <c r="AV27" i="89"/>
  <c r="AG28" i="89"/>
  <c r="AH28" i="89"/>
  <c r="AI28" i="89"/>
  <c r="AJ28" i="89"/>
  <c r="AK28" i="89"/>
  <c r="AL28" i="89"/>
  <c r="AM28" i="89"/>
  <c r="AN28" i="89"/>
  <c r="AO28" i="89"/>
  <c r="AP28" i="89"/>
  <c r="AQ28" i="89"/>
  <c r="AR28" i="89"/>
  <c r="AS28" i="89"/>
  <c r="AT28" i="89"/>
  <c r="AU28" i="89"/>
  <c r="AV28" i="89"/>
  <c r="AG29" i="89"/>
  <c r="AH29" i="89"/>
  <c r="AI29" i="89"/>
  <c r="AJ29" i="89"/>
  <c r="AK29" i="89"/>
  <c r="AL29" i="89"/>
  <c r="AM29" i="89"/>
  <c r="AN29" i="89"/>
  <c r="AO29" i="89"/>
  <c r="AP29" i="89"/>
  <c r="AQ29" i="89"/>
  <c r="AR29" i="89"/>
  <c r="AS29" i="89"/>
  <c r="AT29" i="89"/>
  <c r="AU29" i="89"/>
  <c r="AV29" i="89"/>
  <c r="AG30" i="89"/>
  <c r="AH30" i="89"/>
  <c r="AI30" i="89"/>
  <c r="AJ30" i="89"/>
  <c r="AK30" i="89"/>
  <c r="AL30" i="89"/>
  <c r="AM30" i="89"/>
  <c r="AN30" i="89"/>
  <c r="AO30" i="89"/>
  <c r="AP30" i="89"/>
  <c r="AQ30" i="89"/>
  <c r="AR30" i="89"/>
  <c r="AS30" i="89"/>
  <c r="AT30" i="89"/>
  <c r="AU30" i="89"/>
  <c r="AV30" i="89"/>
  <c r="AG31" i="89"/>
  <c r="AH31" i="89"/>
  <c r="AI31" i="89"/>
  <c r="AJ31" i="89"/>
  <c r="AK31" i="89"/>
  <c r="AL31" i="89"/>
  <c r="AM31" i="89"/>
  <c r="AN31" i="89"/>
  <c r="AO31" i="89"/>
  <c r="AP31" i="89"/>
  <c r="AQ31" i="89"/>
  <c r="AR31" i="89"/>
  <c r="AS31" i="89"/>
  <c r="AT31" i="89"/>
  <c r="AU31" i="89"/>
  <c r="AV31" i="89"/>
  <c r="AG7" i="129"/>
  <c r="AH7" i="129"/>
  <c r="AI7" i="129"/>
  <c r="AJ7" i="129"/>
  <c r="AK7" i="129"/>
  <c r="AL7" i="129"/>
  <c r="AM7" i="129"/>
  <c r="AN7" i="129"/>
  <c r="AO7" i="129"/>
  <c r="AP7" i="129"/>
  <c r="AQ7" i="129"/>
  <c r="AR7" i="129"/>
  <c r="AS7" i="129"/>
  <c r="AT7" i="129"/>
  <c r="AU7" i="129"/>
  <c r="AV7" i="129"/>
  <c r="AG8" i="129"/>
  <c r="AH8" i="129"/>
  <c r="AI8" i="129"/>
  <c r="AJ8" i="129"/>
  <c r="AK8" i="129"/>
  <c r="AL8" i="129"/>
  <c r="AM8" i="129"/>
  <c r="AN8" i="129"/>
  <c r="AO8" i="129"/>
  <c r="AP8" i="129"/>
  <c r="AQ8" i="129"/>
  <c r="AR8" i="129"/>
  <c r="AS8" i="129"/>
  <c r="AT8" i="129"/>
  <c r="AU8" i="129"/>
  <c r="AV8" i="129"/>
  <c r="AG9" i="129"/>
  <c r="AH9" i="129"/>
  <c r="AI9" i="129"/>
  <c r="AJ9" i="129"/>
  <c r="AK9" i="129"/>
  <c r="AL9" i="129"/>
  <c r="AM9" i="129"/>
  <c r="AN9" i="129"/>
  <c r="AO9" i="129"/>
  <c r="AP9" i="129"/>
  <c r="AQ9" i="129"/>
  <c r="AR9" i="129"/>
  <c r="AS9" i="129"/>
  <c r="AT9" i="129"/>
  <c r="AU9" i="129"/>
  <c r="AV9" i="129"/>
  <c r="AG10" i="129"/>
  <c r="AH10" i="129"/>
  <c r="AI10" i="129"/>
  <c r="AJ10" i="129"/>
  <c r="AK10" i="129"/>
  <c r="AL10" i="129"/>
  <c r="AM10" i="129"/>
  <c r="AN10" i="129"/>
  <c r="AO10" i="129"/>
  <c r="AP10" i="129"/>
  <c r="AQ10" i="129"/>
  <c r="AR10" i="129"/>
  <c r="AS10" i="129"/>
  <c r="AT10" i="129"/>
  <c r="AU10" i="129"/>
  <c r="AV10" i="129"/>
  <c r="AG11" i="129"/>
  <c r="AH11" i="129"/>
  <c r="AI11" i="129"/>
  <c r="AJ11" i="129"/>
  <c r="AK11" i="129"/>
  <c r="AL11" i="129"/>
  <c r="AM11" i="129"/>
  <c r="AN11" i="129"/>
  <c r="AO11" i="129"/>
  <c r="AP11" i="129"/>
  <c r="AQ11" i="129"/>
  <c r="AR11" i="129"/>
  <c r="AS11" i="129"/>
  <c r="AT11" i="129"/>
  <c r="AU11" i="129"/>
  <c r="AV11" i="129"/>
  <c r="AG12" i="129"/>
  <c r="AH12" i="129"/>
  <c r="AI12" i="129"/>
  <c r="AJ12" i="129"/>
  <c r="AK12" i="129"/>
  <c r="AL12" i="129"/>
  <c r="AM12" i="129"/>
  <c r="AN12" i="129"/>
  <c r="AO12" i="129"/>
  <c r="AP12" i="129"/>
  <c r="AQ12" i="129"/>
  <c r="AR12" i="129"/>
  <c r="AS12" i="129"/>
  <c r="AT12" i="129"/>
  <c r="AU12" i="129"/>
  <c r="AV12" i="129"/>
  <c r="AG13" i="129"/>
  <c r="AH13" i="129"/>
  <c r="AI13" i="129"/>
  <c r="AJ13" i="129"/>
  <c r="AK13" i="129"/>
  <c r="AL13" i="129"/>
  <c r="AM13" i="129"/>
  <c r="AN13" i="129"/>
  <c r="AO13" i="129"/>
  <c r="AP13" i="129"/>
  <c r="AQ13" i="129"/>
  <c r="AR13" i="129"/>
  <c r="AS13" i="129"/>
  <c r="AT13" i="129"/>
  <c r="AU13" i="129"/>
  <c r="AV13" i="129"/>
  <c r="AG14" i="129"/>
  <c r="AH14" i="129"/>
  <c r="AI14" i="129"/>
  <c r="AJ14" i="129"/>
  <c r="AK14" i="129"/>
  <c r="AL14" i="129"/>
  <c r="AM14" i="129"/>
  <c r="AN14" i="129"/>
  <c r="AO14" i="129"/>
  <c r="AP14" i="129"/>
  <c r="AQ14" i="129"/>
  <c r="AR14" i="129"/>
  <c r="AS14" i="129"/>
  <c r="AT14" i="129"/>
  <c r="AU14" i="129"/>
  <c r="AV14" i="129"/>
  <c r="AG15" i="129"/>
  <c r="AH15" i="129"/>
  <c r="AI15" i="129"/>
  <c r="AJ15" i="129"/>
  <c r="AK15" i="129"/>
  <c r="AL15" i="129"/>
  <c r="AM15" i="129"/>
  <c r="AN15" i="129"/>
  <c r="AO15" i="129"/>
  <c r="AP15" i="129"/>
  <c r="AQ15" i="129"/>
  <c r="AR15" i="129"/>
  <c r="AS15" i="129"/>
  <c r="AT15" i="129"/>
  <c r="AU15" i="129"/>
  <c r="AV15" i="129"/>
  <c r="AG16" i="129"/>
  <c r="AH16" i="129"/>
  <c r="AI16" i="129"/>
  <c r="AJ16" i="129"/>
  <c r="AK16" i="129"/>
  <c r="AL16" i="129"/>
  <c r="AM16" i="129"/>
  <c r="AN16" i="129"/>
  <c r="AO16" i="129"/>
  <c r="AP16" i="129"/>
  <c r="AQ16" i="129"/>
  <c r="AR16" i="129"/>
  <c r="AS16" i="129"/>
  <c r="AT16" i="129"/>
  <c r="AU16" i="129"/>
  <c r="AV16" i="129"/>
  <c r="AG17" i="129"/>
  <c r="AH17" i="129"/>
  <c r="AI17" i="129"/>
  <c r="AJ17" i="129"/>
  <c r="AK17" i="129"/>
  <c r="AL17" i="129"/>
  <c r="AM17" i="129"/>
  <c r="AN17" i="129"/>
  <c r="AO17" i="129"/>
  <c r="AP17" i="129"/>
  <c r="AQ17" i="129"/>
  <c r="AR17" i="129"/>
  <c r="AS17" i="129"/>
  <c r="AT17" i="129"/>
  <c r="AU17" i="129"/>
  <c r="AV17" i="129"/>
  <c r="AG18" i="129"/>
  <c r="AH18" i="129"/>
  <c r="AI18" i="129"/>
  <c r="AJ18" i="129"/>
  <c r="AK18" i="129"/>
  <c r="AL18" i="129"/>
  <c r="AM18" i="129"/>
  <c r="AN18" i="129"/>
  <c r="AO18" i="129"/>
  <c r="AP18" i="129"/>
  <c r="AQ18" i="129"/>
  <c r="AR18" i="129"/>
  <c r="AS18" i="129"/>
  <c r="AT18" i="129"/>
  <c r="AU18" i="129"/>
  <c r="AV18" i="129"/>
  <c r="AG19" i="129"/>
  <c r="AH19" i="129"/>
  <c r="AI19" i="129"/>
  <c r="AJ19" i="129"/>
  <c r="AK19" i="129"/>
  <c r="AL19" i="129"/>
  <c r="AM19" i="129"/>
  <c r="AN19" i="129"/>
  <c r="AO19" i="129"/>
  <c r="AP19" i="129"/>
  <c r="AQ19" i="129"/>
  <c r="AR19" i="129"/>
  <c r="AS19" i="129"/>
  <c r="AT19" i="129"/>
  <c r="AU19" i="129"/>
  <c r="AV19" i="129"/>
  <c r="AG20" i="129"/>
  <c r="AH20" i="129"/>
  <c r="AI20" i="129"/>
  <c r="AJ20" i="129"/>
  <c r="AK20" i="129"/>
  <c r="AL20" i="129"/>
  <c r="AM20" i="129"/>
  <c r="AN20" i="129"/>
  <c r="AO20" i="129"/>
  <c r="AP20" i="129"/>
  <c r="AQ20" i="129"/>
  <c r="AR20" i="129"/>
  <c r="AS20" i="129"/>
  <c r="AT20" i="129"/>
  <c r="AU20" i="129"/>
  <c r="AV20" i="129"/>
  <c r="AG21" i="129"/>
  <c r="AH21" i="129"/>
  <c r="AI21" i="129"/>
  <c r="AJ21" i="129"/>
  <c r="AK21" i="129"/>
  <c r="AL21" i="129"/>
  <c r="AM21" i="129"/>
  <c r="AN21" i="129"/>
  <c r="AO21" i="129"/>
  <c r="AP21" i="129"/>
  <c r="AQ21" i="129"/>
  <c r="AR21" i="129"/>
  <c r="AS21" i="129"/>
  <c r="AT21" i="129"/>
  <c r="AU21" i="129"/>
  <c r="AV21" i="129"/>
  <c r="AG22" i="129"/>
  <c r="AH22" i="129"/>
  <c r="AI22" i="129"/>
  <c r="AJ22" i="129"/>
  <c r="AK22" i="129"/>
  <c r="AL22" i="129"/>
  <c r="AM22" i="129"/>
  <c r="AN22" i="129"/>
  <c r="AO22" i="129"/>
  <c r="AP22" i="129"/>
  <c r="AQ22" i="129"/>
  <c r="AR22" i="129"/>
  <c r="AS22" i="129"/>
  <c r="AT22" i="129"/>
  <c r="AU22" i="129"/>
  <c r="AV22" i="129"/>
  <c r="AG23" i="129"/>
  <c r="AH23" i="129"/>
  <c r="AI23" i="129"/>
  <c r="AJ23" i="129"/>
  <c r="AK23" i="129"/>
  <c r="AL23" i="129"/>
  <c r="AM23" i="129"/>
  <c r="AN23" i="129"/>
  <c r="AO23" i="129"/>
  <c r="AP23" i="129"/>
  <c r="AQ23" i="129"/>
  <c r="AR23" i="129"/>
  <c r="AS23" i="129"/>
  <c r="AT23" i="129"/>
  <c r="AU23" i="129"/>
  <c r="AV23" i="129"/>
  <c r="AG24" i="129"/>
  <c r="AH24" i="129"/>
  <c r="AI24" i="129"/>
  <c r="AJ24" i="129"/>
  <c r="AK24" i="129"/>
  <c r="AL24" i="129"/>
  <c r="AM24" i="129"/>
  <c r="AN24" i="129"/>
  <c r="AO24" i="129"/>
  <c r="AP24" i="129"/>
  <c r="AQ24" i="129"/>
  <c r="AR24" i="129"/>
  <c r="AS24" i="129"/>
  <c r="AT24" i="129"/>
  <c r="AU24" i="129"/>
  <c r="AV24" i="129"/>
  <c r="AG25" i="129"/>
  <c r="AH25" i="129"/>
  <c r="AI25" i="129"/>
  <c r="AJ25" i="129"/>
  <c r="AK25" i="129"/>
  <c r="AL25" i="129"/>
  <c r="AM25" i="129"/>
  <c r="AN25" i="129"/>
  <c r="AO25" i="129"/>
  <c r="AP25" i="129"/>
  <c r="AQ25" i="129"/>
  <c r="AR25" i="129"/>
  <c r="AS25" i="129"/>
  <c r="AT25" i="129"/>
  <c r="AU25" i="129"/>
  <c r="AV25" i="129"/>
  <c r="AG26" i="129"/>
  <c r="AH26" i="129"/>
  <c r="AI26" i="129"/>
  <c r="AJ26" i="129"/>
  <c r="AK26" i="129"/>
  <c r="AL26" i="129"/>
  <c r="AM26" i="129"/>
  <c r="AN26" i="129"/>
  <c r="AO26" i="129"/>
  <c r="AP26" i="129"/>
  <c r="AQ26" i="129"/>
  <c r="AR26" i="129"/>
  <c r="AS26" i="129"/>
  <c r="AT26" i="129"/>
  <c r="AU26" i="129"/>
  <c r="AV26" i="129"/>
  <c r="AG27" i="129"/>
  <c r="AH27" i="129"/>
  <c r="AI27" i="129"/>
  <c r="AJ27" i="129"/>
  <c r="AK27" i="129"/>
  <c r="AL27" i="129"/>
  <c r="AM27" i="129"/>
  <c r="AN27" i="129"/>
  <c r="AO27" i="129"/>
  <c r="AP27" i="129"/>
  <c r="AQ27" i="129"/>
  <c r="AR27" i="129"/>
  <c r="AS27" i="129"/>
  <c r="AT27" i="129"/>
  <c r="AU27" i="129"/>
  <c r="AV27" i="129"/>
  <c r="AG28" i="129"/>
  <c r="AH28" i="129"/>
  <c r="AI28" i="129"/>
  <c r="AJ28" i="129"/>
  <c r="AK28" i="129"/>
  <c r="AL28" i="129"/>
  <c r="AM28" i="129"/>
  <c r="AN28" i="129"/>
  <c r="AO28" i="129"/>
  <c r="AP28" i="129"/>
  <c r="AQ28" i="129"/>
  <c r="AR28" i="129"/>
  <c r="AS28" i="129"/>
  <c r="AT28" i="129"/>
  <c r="AU28" i="129"/>
  <c r="AV28" i="129"/>
  <c r="AG29" i="129"/>
  <c r="AH29" i="129"/>
  <c r="AI29" i="129"/>
  <c r="AJ29" i="129"/>
  <c r="AK29" i="129"/>
  <c r="AL29" i="129"/>
  <c r="AM29" i="129"/>
  <c r="AN29" i="129"/>
  <c r="AO29" i="129"/>
  <c r="AP29" i="129"/>
  <c r="AQ29" i="129"/>
  <c r="AR29" i="129"/>
  <c r="AS29" i="129"/>
  <c r="AT29" i="129"/>
  <c r="AU29" i="129"/>
  <c r="AV29" i="129"/>
  <c r="AG30" i="129"/>
  <c r="AH30" i="129"/>
  <c r="AI30" i="129"/>
  <c r="AJ30" i="129"/>
  <c r="AK30" i="129"/>
  <c r="AL30" i="129"/>
  <c r="AM30" i="129"/>
  <c r="AN30" i="129"/>
  <c r="AO30" i="129"/>
  <c r="AP30" i="129"/>
  <c r="AQ30" i="129"/>
  <c r="AR30" i="129"/>
  <c r="AS30" i="129"/>
  <c r="AT30" i="129"/>
  <c r="AU30" i="129"/>
  <c r="AV30" i="129"/>
  <c r="AG31" i="129"/>
  <c r="AH31" i="129"/>
  <c r="AI31" i="129"/>
  <c r="AJ31" i="129"/>
  <c r="AK31" i="129"/>
  <c r="AL31" i="129"/>
  <c r="AM31" i="129"/>
  <c r="AN31" i="129"/>
  <c r="AO31" i="129"/>
  <c r="AP31" i="129"/>
  <c r="AQ31" i="129"/>
  <c r="AR31" i="129"/>
  <c r="AS31" i="129"/>
  <c r="AT31" i="129"/>
  <c r="AU31" i="129"/>
  <c r="AV31" i="129"/>
  <c r="AG7" i="128"/>
  <c r="AH7" i="128"/>
  <c r="AI7" i="128"/>
  <c r="AJ7" i="128"/>
  <c r="AK7" i="128"/>
  <c r="AL7" i="128"/>
  <c r="AM7" i="128"/>
  <c r="AN7" i="128"/>
  <c r="AO7" i="128"/>
  <c r="AP7" i="128"/>
  <c r="AQ7" i="128"/>
  <c r="AR7" i="128"/>
  <c r="AS7" i="128"/>
  <c r="AT7" i="128"/>
  <c r="AU7" i="128"/>
  <c r="AV7" i="128"/>
  <c r="AG8" i="128"/>
  <c r="AH8" i="128"/>
  <c r="AI8" i="128"/>
  <c r="AJ8" i="128"/>
  <c r="AK8" i="128"/>
  <c r="AL8" i="128"/>
  <c r="AM8" i="128"/>
  <c r="AN8" i="128"/>
  <c r="AO8" i="128"/>
  <c r="AP8" i="128"/>
  <c r="AQ8" i="128"/>
  <c r="AR8" i="128"/>
  <c r="AS8" i="128"/>
  <c r="AT8" i="128"/>
  <c r="AU8" i="128"/>
  <c r="AV8" i="128"/>
  <c r="AG9" i="128"/>
  <c r="AH9" i="128"/>
  <c r="AI9" i="128"/>
  <c r="AJ9" i="128"/>
  <c r="AK9" i="128"/>
  <c r="AL9" i="128"/>
  <c r="AM9" i="128"/>
  <c r="AN9" i="128"/>
  <c r="AO9" i="128"/>
  <c r="AP9" i="128"/>
  <c r="AQ9" i="128"/>
  <c r="AR9" i="128"/>
  <c r="AS9" i="128"/>
  <c r="AT9" i="128"/>
  <c r="AU9" i="128"/>
  <c r="AV9" i="128"/>
  <c r="AG10" i="128"/>
  <c r="AH10" i="128"/>
  <c r="AI10" i="128"/>
  <c r="AJ10" i="128"/>
  <c r="AK10" i="128"/>
  <c r="AL10" i="128"/>
  <c r="AM10" i="128"/>
  <c r="AN10" i="128"/>
  <c r="AO10" i="128"/>
  <c r="AP10" i="128"/>
  <c r="AQ10" i="128"/>
  <c r="AR10" i="128"/>
  <c r="AS10" i="128"/>
  <c r="AT10" i="128"/>
  <c r="AU10" i="128"/>
  <c r="AV10" i="128"/>
  <c r="AG11" i="128"/>
  <c r="AH11" i="128"/>
  <c r="AI11" i="128"/>
  <c r="AJ11" i="128"/>
  <c r="AK11" i="128"/>
  <c r="AL11" i="128"/>
  <c r="AM11" i="128"/>
  <c r="AN11" i="128"/>
  <c r="AO11" i="128"/>
  <c r="AP11" i="128"/>
  <c r="AQ11" i="128"/>
  <c r="AR11" i="128"/>
  <c r="AS11" i="128"/>
  <c r="AT11" i="128"/>
  <c r="AU11" i="128"/>
  <c r="AV11" i="128"/>
  <c r="AG12" i="128"/>
  <c r="AH12" i="128"/>
  <c r="AI12" i="128"/>
  <c r="AJ12" i="128"/>
  <c r="AK12" i="128"/>
  <c r="AL12" i="128"/>
  <c r="AM12" i="128"/>
  <c r="AN12" i="128"/>
  <c r="AO12" i="128"/>
  <c r="AP12" i="128"/>
  <c r="AQ12" i="128"/>
  <c r="AR12" i="128"/>
  <c r="AS12" i="128"/>
  <c r="AT12" i="128"/>
  <c r="AU12" i="128"/>
  <c r="AV12" i="128"/>
  <c r="AG13" i="128"/>
  <c r="AH13" i="128"/>
  <c r="AI13" i="128"/>
  <c r="AJ13" i="128"/>
  <c r="AK13" i="128"/>
  <c r="AL13" i="128"/>
  <c r="AM13" i="128"/>
  <c r="AN13" i="128"/>
  <c r="AO13" i="128"/>
  <c r="AP13" i="128"/>
  <c r="AQ13" i="128"/>
  <c r="AR13" i="128"/>
  <c r="AS13" i="128"/>
  <c r="AT13" i="128"/>
  <c r="AU13" i="128"/>
  <c r="AV13" i="128"/>
  <c r="AG14" i="128"/>
  <c r="AH14" i="128"/>
  <c r="AI14" i="128"/>
  <c r="AJ14" i="128"/>
  <c r="AK14" i="128"/>
  <c r="AL14" i="128"/>
  <c r="AM14" i="128"/>
  <c r="AN14" i="128"/>
  <c r="AO14" i="128"/>
  <c r="AP14" i="128"/>
  <c r="AQ14" i="128"/>
  <c r="AR14" i="128"/>
  <c r="AS14" i="128"/>
  <c r="AT14" i="128"/>
  <c r="AU14" i="128"/>
  <c r="AV14" i="128"/>
  <c r="AG15" i="128"/>
  <c r="AH15" i="128"/>
  <c r="AI15" i="128"/>
  <c r="AJ15" i="128"/>
  <c r="AK15" i="128"/>
  <c r="AL15" i="128"/>
  <c r="AM15" i="128"/>
  <c r="AN15" i="128"/>
  <c r="AO15" i="128"/>
  <c r="AP15" i="128"/>
  <c r="AQ15" i="128"/>
  <c r="AR15" i="128"/>
  <c r="AS15" i="128"/>
  <c r="AT15" i="128"/>
  <c r="AU15" i="128"/>
  <c r="AV15" i="128"/>
  <c r="AG16" i="128"/>
  <c r="AH16" i="128"/>
  <c r="AI16" i="128"/>
  <c r="AJ16" i="128"/>
  <c r="AK16" i="128"/>
  <c r="AL16" i="128"/>
  <c r="AM16" i="128"/>
  <c r="AN16" i="128"/>
  <c r="AO16" i="128"/>
  <c r="AP16" i="128"/>
  <c r="AQ16" i="128"/>
  <c r="AR16" i="128"/>
  <c r="AS16" i="128"/>
  <c r="AT16" i="128"/>
  <c r="AU16" i="128"/>
  <c r="AV16" i="128"/>
  <c r="AG17" i="128"/>
  <c r="AH17" i="128"/>
  <c r="AI17" i="128"/>
  <c r="AJ17" i="128"/>
  <c r="AK17" i="128"/>
  <c r="AL17" i="128"/>
  <c r="AM17" i="128"/>
  <c r="AN17" i="128"/>
  <c r="AO17" i="128"/>
  <c r="AP17" i="128"/>
  <c r="AQ17" i="128"/>
  <c r="AR17" i="128"/>
  <c r="AS17" i="128"/>
  <c r="AT17" i="128"/>
  <c r="AU17" i="128"/>
  <c r="AV17" i="128"/>
  <c r="AG18" i="128"/>
  <c r="AH18" i="128"/>
  <c r="AI18" i="128"/>
  <c r="AJ18" i="128"/>
  <c r="AK18" i="128"/>
  <c r="AL18" i="128"/>
  <c r="AM18" i="128"/>
  <c r="AN18" i="128"/>
  <c r="AO18" i="128"/>
  <c r="AP18" i="128"/>
  <c r="AQ18" i="128"/>
  <c r="AR18" i="128"/>
  <c r="AS18" i="128"/>
  <c r="AT18" i="128"/>
  <c r="AU18" i="128"/>
  <c r="AV18" i="128"/>
  <c r="AG19" i="128"/>
  <c r="AH19" i="128"/>
  <c r="AI19" i="128"/>
  <c r="AJ19" i="128"/>
  <c r="AK19" i="128"/>
  <c r="AL19" i="128"/>
  <c r="AM19" i="128"/>
  <c r="AN19" i="128"/>
  <c r="AO19" i="128"/>
  <c r="AP19" i="128"/>
  <c r="AQ19" i="128"/>
  <c r="AR19" i="128"/>
  <c r="AS19" i="128"/>
  <c r="AT19" i="128"/>
  <c r="AU19" i="128"/>
  <c r="AV19" i="128"/>
  <c r="AG20" i="128"/>
  <c r="AH20" i="128"/>
  <c r="AI20" i="128"/>
  <c r="AJ20" i="128"/>
  <c r="AK20" i="128"/>
  <c r="AL20" i="128"/>
  <c r="AM20" i="128"/>
  <c r="AN20" i="128"/>
  <c r="AO20" i="128"/>
  <c r="AP20" i="128"/>
  <c r="AQ20" i="128"/>
  <c r="AR20" i="128"/>
  <c r="AS20" i="128"/>
  <c r="AT20" i="128"/>
  <c r="AU20" i="128"/>
  <c r="AV20" i="128"/>
  <c r="AG21" i="128"/>
  <c r="AH21" i="128"/>
  <c r="AI21" i="128"/>
  <c r="AJ21" i="128"/>
  <c r="AK21" i="128"/>
  <c r="AL21" i="128"/>
  <c r="AM21" i="128"/>
  <c r="AN21" i="128"/>
  <c r="AO21" i="128"/>
  <c r="AP21" i="128"/>
  <c r="AQ21" i="128"/>
  <c r="AR21" i="128"/>
  <c r="AS21" i="128"/>
  <c r="AT21" i="128"/>
  <c r="AU21" i="128"/>
  <c r="AV21" i="128"/>
  <c r="AG22" i="128"/>
  <c r="AH22" i="128"/>
  <c r="AI22" i="128"/>
  <c r="AJ22" i="128"/>
  <c r="AK22" i="128"/>
  <c r="AL22" i="128"/>
  <c r="AM22" i="128"/>
  <c r="AN22" i="128"/>
  <c r="AO22" i="128"/>
  <c r="AP22" i="128"/>
  <c r="AQ22" i="128"/>
  <c r="AR22" i="128"/>
  <c r="AS22" i="128"/>
  <c r="AT22" i="128"/>
  <c r="AU22" i="128"/>
  <c r="AV22" i="128"/>
  <c r="AG23" i="128"/>
  <c r="AH23" i="128"/>
  <c r="AI23" i="128"/>
  <c r="AJ23" i="128"/>
  <c r="AK23" i="128"/>
  <c r="AL23" i="128"/>
  <c r="AM23" i="128"/>
  <c r="AN23" i="128"/>
  <c r="AO23" i="128"/>
  <c r="AP23" i="128"/>
  <c r="AQ23" i="128"/>
  <c r="AR23" i="128"/>
  <c r="AS23" i="128"/>
  <c r="AT23" i="128"/>
  <c r="AU23" i="128"/>
  <c r="AV23" i="128"/>
  <c r="AG24" i="128"/>
  <c r="AH24" i="128"/>
  <c r="AI24" i="128"/>
  <c r="AJ24" i="128"/>
  <c r="AK24" i="128"/>
  <c r="AL24" i="128"/>
  <c r="AM24" i="128"/>
  <c r="AN24" i="128"/>
  <c r="AO24" i="128"/>
  <c r="AP24" i="128"/>
  <c r="AQ24" i="128"/>
  <c r="AR24" i="128"/>
  <c r="AS24" i="128"/>
  <c r="AT24" i="128"/>
  <c r="AU24" i="128"/>
  <c r="AV24" i="128"/>
  <c r="AG25" i="128"/>
  <c r="AH25" i="128"/>
  <c r="AI25" i="128"/>
  <c r="AJ25" i="128"/>
  <c r="AK25" i="128"/>
  <c r="AL25" i="128"/>
  <c r="AM25" i="128"/>
  <c r="AN25" i="128"/>
  <c r="AO25" i="128"/>
  <c r="AP25" i="128"/>
  <c r="AQ25" i="128"/>
  <c r="AR25" i="128"/>
  <c r="AS25" i="128"/>
  <c r="AT25" i="128"/>
  <c r="AU25" i="128"/>
  <c r="AV25" i="128"/>
  <c r="AG26" i="128"/>
  <c r="AH26" i="128"/>
  <c r="AI26" i="128"/>
  <c r="AJ26" i="128"/>
  <c r="AK26" i="128"/>
  <c r="AL26" i="128"/>
  <c r="AM26" i="128"/>
  <c r="AN26" i="128"/>
  <c r="AO26" i="128"/>
  <c r="AP26" i="128"/>
  <c r="AQ26" i="128"/>
  <c r="AR26" i="128"/>
  <c r="AS26" i="128"/>
  <c r="AT26" i="128"/>
  <c r="AU26" i="128"/>
  <c r="AV26" i="128"/>
  <c r="AG27" i="128"/>
  <c r="AH27" i="128"/>
  <c r="AI27" i="128"/>
  <c r="AJ27" i="128"/>
  <c r="AK27" i="128"/>
  <c r="AL27" i="128"/>
  <c r="AM27" i="128"/>
  <c r="AN27" i="128"/>
  <c r="AO27" i="128"/>
  <c r="AP27" i="128"/>
  <c r="AQ27" i="128"/>
  <c r="AR27" i="128"/>
  <c r="AS27" i="128"/>
  <c r="AT27" i="128"/>
  <c r="AU27" i="128"/>
  <c r="AV27" i="128"/>
  <c r="AG28" i="128"/>
  <c r="AH28" i="128"/>
  <c r="AI28" i="128"/>
  <c r="AJ28" i="128"/>
  <c r="AK28" i="128"/>
  <c r="AL28" i="128"/>
  <c r="AM28" i="128"/>
  <c r="AN28" i="128"/>
  <c r="AO28" i="128"/>
  <c r="AP28" i="128"/>
  <c r="AQ28" i="128"/>
  <c r="AR28" i="128"/>
  <c r="AS28" i="128"/>
  <c r="AT28" i="128"/>
  <c r="AU28" i="128"/>
  <c r="AV28" i="128"/>
  <c r="AG29" i="128"/>
  <c r="AH29" i="128"/>
  <c r="AI29" i="128"/>
  <c r="AJ29" i="128"/>
  <c r="AK29" i="128"/>
  <c r="AL29" i="128"/>
  <c r="AM29" i="128"/>
  <c r="AN29" i="128"/>
  <c r="AO29" i="128"/>
  <c r="AP29" i="128"/>
  <c r="AQ29" i="128"/>
  <c r="AR29" i="128"/>
  <c r="AS29" i="128"/>
  <c r="AT29" i="128"/>
  <c r="AU29" i="128"/>
  <c r="AV29" i="128"/>
  <c r="AG30" i="128"/>
  <c r="AH30" i="128"/>
  <c r="AI30" i="128"/>
  <c r="AJ30" i="128"/>
  <c r="AK30" i="128"/>
  <c r="AL30" i="128"/>
  <c r="AM30" i="128"/>
  <c r="AN30" i="128"/>
  <c r="AO30" i="128"/>
  <c r="AP30" i="128"/>
  <c r="AQ30" i="128"/>
  <c r="AR30" i="128"/>
  <c r="AS30" i="128"/>
  <c r="AT30" i="128"/>
  <c r="AU30" i="128"/>
  <c r="AV30" i="128"/>
  <c r="AG31" i="128"/>
  <c r="AH31" i="128"/>
  <c r="AI31" i="128"/>
  <c r="AJ31" i="128"/>
  <c r="AK31" i="128"/>
  <c r="AL31" i="128"/>
  <c r="AM31" i="128"/>
  <c r="AN31" i="128"/>
  <c r="AO31" i="128"/>
  <c r="AP31" i="128"/>
  <c r="AQ31" i="128"/>
  <c r="AR31" i="128"/>
  <c r="AS31" i="128"/>
  <c r="AT31" i="128"/>
  <c r="AU31" i="128"/>
  <c r="AV31" i="128"/>
  <c r="AG7" i="127"/>
  <c r="AH7" i="127"/>
  <c r="AI7" i="127"/>
  <c r="AJ7" i="127"/>
  <c r="AK7" i="127"/>
  <c r="AL7" i="127"/>
  <c r="AM7" i="127"/>
  <c r="AN7" i="127"/>
  <c r="AO7" i="127"/>
  <c r="AP7" i="127"/>
  <c r="AQ7" i="127"/>
  <c r="AR7" i="127"/>
  <c r="AS7" i="127"/>
  <c r="AT7" i="127"/>
  <c r="AU7" i="127"/>
  <c r="AV7" i="127"/>
  <c r="AG8" i="127"/>
  <c r="AH8" i="127"/>
  <c r="AI8" i="127"/>
  <c r="AJ8" i="127"/>
  <c r="AK8" i="127"/>
  <c r="AL8" i="127"/>
  <c r="AM8" i="127"/>
  <c r="AN8" i="127"/>
  <c r="AO8" i="127"/>
  <c r="AP8" i="127"/>
  <c r="AQ8" i="127"/>
  <c r="AR8" i="127"/>
  <c r="AS8" i="127"/>
  <c r="AT8" i="127"/>
  <c r="AU8" i="127"/>
  <c r="AV8" i="127"/>
  <c r="AG9" i="127"/>
  <c r="AH9" i="127"/>
  <c r="AI9" i="127"/>
  <c r="AJ9" i="127"/>
  <c r="AK9" i="127"/>
  <c r="AL9" i="127"/>
  <c r="AM9" i="127"/>
  <c r="AN9" i="127"/>
  <c r="AO9" i="127"/>
  <c r="AP9" i="127"/>
  <c r="AQ9" i="127"/>
  <c r="AR9" i="127"/>
  <c r="AS9" i="127"/>
  <c r="AT9" i="127"/>
  <c r="AU9" i="127"/>
  <c r="AV9" i="127"/>
  <c r="AG10" i="127"/>
  <c r="AH10" i="127"/>
  <c r="AI10" i="127"/>
  <c r="AJ10" i="127"/>
  <c r="AK10" i="127"/>
  <c r="AL10" i="127"/>
  <c r="AM10" i="127"/>
  <c r="AN10" i="127"/>
  <c r="AO10" i="127"/>
  <c r="AP10" i="127"/>
  <c r="AQ10" i="127"/>
  <c r="AR10" i="127"/>
  <c r="AS10" i="127"/>
  <c r="AT10" i="127"/>
  <c r="AU10" i="127"/>
  <c r="AV10" i="127"/>
  <c r="AG11" i="127"/>
  <c r="AH11" i="127"/>
  <c r="AI11" i="127"/>
  <c r="AJ11" i="127"/>
  <c r="AK11" i="127"/>
  <c r="AL11" i="127"/>
  <c r="AM11" i="127"/>
  <c r="AN11" i="127"/>
  <c r="AO11" i="127"/>
  <c r="AP11" i="127"/>
  <c r="AQ11" i="127"/>
  <c r="AR11" i="127"/>
  <c r="AS11" i="127"/>
  <c r="AT11" i="127"/>
  <c r="AU11" i="127"/>
  <c r="AV11" i="127"/>
  <c r="AG12" i="127"/>
  <c r="AH12" i="127"/>
  <c r="AI12" i="127"/>
  <c r="AJ12" i="127"/>
  <c r="AK12" i="127"/>
  <c r="AL12" i="127"/>
  <c r="AM12" i="127"/>
  <c r="AN12" i="127"/>
  <c r="AO12" i="127"/>
  <c r="AP12" i="127"/>
  <c r="AQ12" i="127"/>
  <c r="AR12" i="127"/>
  <c r="AS12" i="127"/>
  <c r="AT12" i="127"/>
  <c r="AU12" i="127"/>
  <c r="AV12" i="127"/>
  <c r="AG13" i="127"/>
  <c r="AH13" i="127"/>
  <c r="AI13" i="127"/>
  <c r="AJ13" i="127"/>
  <c r="AK13" i="127"/>
  <c r="AL13" i="127"/>
  <c r="AM13" i="127"/>
  <c r="AN13" i="127"/>
  <c r="AO13" i="127"/>
  <c r="AP13" i="127"/>
  <c r="AQ13" i="127"/>
  <c r="AR13" i="127"/>
  <c r="AS13" i="127"/>
  <c r="AT13" i="127"/>
  <c r="AU13" i="127"/>
  <c r="AV13" i="127"/>
  <c r="AG14" i="127"/>
  <c r="AH14" i="127"/>
  <c r="AI14" i="127"/>
  <c r="AJ14" i="127"/>
  <c r="AK14" i="127"/>
  <c r="AL14" i="127"/>
  <c r="AM14" i="127"/>
  <c r="AN14" i="127"/>
  <c r="AO14" i="127"/>
  <c r="AP14" i="127"/>
  <c r="AQ14" i="127"/>
  <c r="AR14" i="127"/>
  <c r="AS14" i="127"/>
  <c r="AT14" i="127"/>
  <c r="AU14" i="127"/>
  <c r="AV14" i="127"/>
  <c r="AG15" i="127"/>
  <c r="AH15" i="127"/>
  <c r="AI15" i="127"/>
  <c r="AJ15" i="127"/>
  <c r="AK15" i="127"/>
  <c r="AL15" i="127"/>
  <c r="AM15" i="127"/>
  <c r="AN15" i="127"/>
  <c r="AO15" i="127"/>
  <c r="AP15" i="127"/>
  <c r="AQ15" i="127"/>
  <c r="AR15" i="127"/>
  <c r="AS15" i="127"/>
  <c r="AT15" i="127"/>
  <c r="AU15" i="127"/>
  <c r="AV15" i="127"/>
  <c r="AG16" i="127"/>
  <c r="AH16" i="127"/>
  <c r="AI16" i="127"/>
  <c r="AJ16" i="127"/>
  <c r="AK16" i="127"/>
  <c r="AL16" i="127"/>
  <c r="AM16" i="127"/>
  <c r="AN16" i="127"/>
  <c r="AO16" i="127"/>
  <c r="AP16" i="127"/>
  <c r="AQ16" i="127"/>
  <c r="AR16" i="127"/>
  <c r="AS16" i="127"/>
  <c r="AT16" i="127"/>
  <c r="AU16" i="127"/>
  <c r="AV16" i="127"/>
  <c r="AG17" i="127"/>
  <c r="AH17" i="127"/>
  <c r="AI17" i="127"/>
  <c r="AJ17" i="127"/>
  <c r="AK17" i="127"/>
  <c r="AL17" i="127"/>
  <c r="AM17" i="127"/>
  <c r="AN17" i="127"/>
  <c r="AO17" i="127"/>
  <c r="AP17" i="127"/>
  <c r="AQ17" i="127"/>
  <c r="AR17" i="127"/>
  <c r="AS17" i="127"/>
  <c r="AT17" i="127"/>
  <c r="AU17" i="127"/>
  <c r="AV17" i="127"/>
  <c r="AG18" i="127"/>
  <c r="AH18" i="127"/>
  <c r="AI18" i="127"/>
  <c r="AJ18" i="127"/>
  <c r="AK18" i="127"/>
  <c r="AL18" i="127"/>
  <c r="AM18" i="127"/>
  <c r="AN18" i="127"/>
  <c r="AO18" i="127"/>
  <c r="AP18" i="127"/>
  <c r="AQ18" i="127"/>
  <c r="AR18" i="127"/>
  <c r="AS18" i="127"/>
  <c r="AT18" i="127"/>
  <c r="AU18" i="127"/>
  <c r="AV18" i="127"/>
  <c r="AG19" i="127"/>
  <c r="AH19" i="127"/>
  <c r="AI19" i="127"/>
  <c r="AJ19" i="127"/>
  <c r="AK19" i="127"/>
  <c r="AL19" i="127"/>
  <c r="AM19" i="127"/>
  <c r="AN19" i="127"/>
  <c r="AO19" i="127"/>
  <c r="AP19" i="127"/>
  <c r="AQ19" i="127"/>
  <c r="AR19" i="127"/>
  <c r="AS19" i="127"/>
  <c r="AT19" i="127"/>
  <c r="AU19" i="127"/>
  <c r="AV19" i="127"/>
  <c r="AG20" i="127"/>
  <c r="AH20" i="127"/>
  <c r="AI20" i="127"/>
  <c r="AJ20" i="127"/>
  <c r="AK20" i="127"/>
  <c r="AL20" i="127"/>
  <c r="AM20" i="127"/>
  <c r="AN20" i="127"/>
  <c r="AO20" i="127"/>
  <c r="AP20" i="127"/>
  <c r="AQ20" i="127"/>
  <c r="AR20" i="127"/>
  <c r="AS20" i="127"/>
  <c r="AT20" i="127"/>
  <c r="AU20" i="127"/>
  <c r="AV20" i="127"/>
  <c r="AG21" i="127"/>
  <c r="AH21" i="127"/>
  <c r="AI21" i="127"/>
  <c r="AJ21" i="127"/>
  <c r="AK21" i="127"/>
  <c r="AL21" i="127"/>
  <c r="AM21" i="127"/>
  <c r="AN21" i="127"/>
  <c r="AO21" i="127"/>
  <c r="AP21" i="127"/>
  <c r="AQ21" i="127"/>
  <c r="AR21" i="127"/>
  <c r="AS21" i="127"/>
  <c r="AT21" i="127"/>
  <c r="AU21" i="127"/>
  <c r="AV21" i="127"/>
  <c r="AG22" i="127"/>
  <c r="AH22" i="127"/>
  <c r="AI22" i="127"/>
  <c r="AJ22" i="127"/>
  <c r="AK22" i="127"/>
  <c r="AL22" i="127"/>
  <c r="AM22" i="127"/>
  <c r="AN22" i="127"/>
  <c r="AO22" i="127"/>
  <c r="AP22" i="127"/>
  <c r="AQ22" i="127"/>
  <c r="AR22" i="127"/>
  <c r="AS22" i="127"/>
  <c r="AT22" i="127"/>
  <c r="AU22" i="127"/>
  <c r="AV22" i="127"/>
  <c r="AG23" i="127"/>
  <c r="AH23" i="127"/>
  <c r="AI23" i="127"/>
  <c r="AJ23" i="127"/>
  <c r="AK23" i="127"/>
  <c r="AL23" i="127"/>
  <c r="AM23" i="127"/>
  <c r="AN23" i="127"/>
  <c r="AO23" i="127"/>
  <c r="AP23" i="127"/>
  <c r="AQ23" i="127"/>
  <c r="AR23" i="127"/>
  <c r="AS23" i="127"/>
  <c r="AT23" i="127"/>
  <c r="AU23" i="127"/>
  <c r="AV23" i="127"/>
  <c r="AG24" i="127"/>
  <c r="AH24" i="127"/>
  <c r="AI24" i="127"/>
  <c r="AJ24" i="127"/>
  <c r="AK24" i="127"/>
  <c r="AL24" i="127"/>
  <c r="AM24" i="127"/>
  <c r="AN24" i="127"/>
  <c r="AO24" i="127"/>
  <c r="AP24" i="127"/>
  <c r="AQ24" i="127"/>
  <c r="AR24" i="127"/>
  <c r="AS24" i="127"/>
  <c r="AT24" i="127"/>
  <c r="AU24" i="127"/>
  <c r="AV24" i="127"/>
  <c r="AG25" i="127"/>
  <c r="AH25" i="127"/>
  <c r="AI25" i="127"/>
  <c r="AJ25" i="127"/>
  <c r="AK25" i="127"/>
  <c r="AL25" i="127"/>
  <c r="AM25" i="127"/>
  <c r="AN25" i="127"/>
  <c r="AO25" i="127"/>
  <c r="AP25" i="127"/>
  <c r="AQ25" i="127"/>
  <c r="AR25" i="127"/>
  <c r="AS25" i="127"/>
  <c r="AT25" i="127"/>
  <c r="AU25" i="127"/>
  <c r="AV25" i="127"/>
  <c r="AG26" i="127"/>
  <c r="AH26" i="127"/>
  <c r="AI26" i="127"/>
  <c r="AJ26" i="127"/>
  <c r="AK26" i="127"/>
  <c r="AL26" i="127"/>
  <c r="AM26" i="127"/>
  <c r="AN26" i="127"/>
  <c r="AO26" i="127"/>
  <c r="AP26" i="127"/>
  <c r="AQ26" i="127"/>
  <c r="AR26" i="127"/>
  <c r="AS26" i="127"/>
  <c r="AT26" i="127"/>
  <c r="AU26" i="127"/>
  <c r="AV26" i="127"/>
  <c r="AG27" i="127"/>
  <c r="AH27" i="127"/>
  <c r="AI27" i="127"/>
  <c r="AJ27" i="127"/>
  <c r="AK27" i="127"/>
  <c r="AL27" i="127"/>
  <c r="AM27" i="127"/>
  <c r="AN27" i="127"/>
  <c r="AO27" i="127"/>
  <c r="AP27" i="127"/>
  <c r="AQ27" i="127"/>
  <c r="AR27" i="127"/>
  <c r="AS27" i="127"/>
  <c r="AT27" i="127"/>
  <c r="AU27" i="127"/>
  <c r="AV27" i="127"/>
  <c r="AG28" i="127"/>
  <c r="AH28" i="127"/>
  <c r="AI28" i="127"/>
  <c r="AJ28" i="127"/>
  <c r="AK28" i="127"/>
  <c r="AL28" i="127"/>
  <c r="AM28" i="127"/>
  <c r="AN28" i="127"/>
  <c r="AO28" i="127"/>
  <c r="AP28" i="127"/>
  <c r="AQ28" i="127"/>
  <c r="AR28" i="127"/>
  <c r="AS28" i="127"/>
  <c r="AT28" i="127"/>
  <c r="AU28" i="127"/>
  <c r="AV28" i="127"/>
  <c r="AG29" i="127"/>
  <c r="AH29" i="127"/>
  <c r="AI29" i="127"/>
  <c r="AJ29" i="127"/>
  <c r="AK29" i="127"/>
  <c r="AL29" i="127"/>
  <c r="AM29" i="127"/>
  <c r="AN29" i="127"/>
  <c r="AO29" i="127"/>
  <c r="AP29" i="127"/>
  <c r="AQ29" i="127"/>
  <c r="AR29" i="127"/>
  <c r="AS29" i="127"/>
  <c r="AT29" i="127"/>
  <c r="AU29" i="127"/>
  <c r="AV29" i="127"/>
  <c r="AG30" i="127"/>
  <c r="AH30" i="127"/>
  <c r="AI30" i="127"/>
  <c r="AJ30" i="127"/>
  <c r="AK30" i="127"/>
  <c r="AL30" i="127"/>
  <c r="AM30" i="127"/>
  <c r="AN30" i="127"/>
  <c r="AO30" i="127"/>
  <c r="AP30" i="127"/>
  <c r="AQ30" i="127"/>
  <c r="AR30" i="127"/>
  <c r="AS30" i="127"/>
  <c r="AT30" i="127"/>
  <c r="AU30" i="127"/>
  <c r="AV30" i="127"/>
  <c r="AG31" i="127"/>
  <c r="AH31" i="127"/>
  <c r="AI31" i="127"/>
  <c r="AJ31" i="127"/>
  <c r="AK31" i="127"/>
  <c r="AL31" i="127"/>
  <c r="AM31" i="127"/>
  <c r="AN31" i="127"/>
  <c r="AO31" i="127"/>
  <c r="AP31" i="127"/>
  <c r="AQ31" i="127"/>
  <c r="AR31" i="127"/>
  <c r="AS31" i="127"/>
  <c r="AT31" i="127"/>
  <c r="AU31" i="127"/>
  <c r="AV31" i="127"/>
  <c r="AG32" i="89"/>
  <c r="AH32" i="89"/>
  <c r="AI32" i="89"/>
  <c r="AJ32" i="89"/>
  <c r="AK32" i="89"/>
  <c r="AL32" i="89"/>
  <c r="AM32" i="89"/>
  <c r="AN32" i="89"/>
  <c r="AO32" i="89"/>
  <c r="AP32" i="89"/>
  <c r="AQ32" i="89"/>
  <c r="AR32" i="89"/>
  <c r="AS32" i="89"/>
  <c r="AT32" i="89"/>
  <c r="AU32" i="89"/>
  <c r="AV32" i="89"/>
  <c r="AG33" i="89"/>
  <c r="AH33" i="89"/>
  <c r="AI33" i="89"/>
  <c r="AJ33" i="89"/>
  <c r="AK33" i="89"/>
  <c r="AL33" i="89"/>
  <c r="AM33" i="89"/>
  <c r="AN33" i="89"/>
  <c r="AO33" i="89"/>
  <c r="AP33" i="89"/>
  <c r="AQ33" i="89"/>
  <c r="AR33" i="89"/>
  <c r="AS33" i="89"/>
  <c r="AT33" i="89"/>
  <c r="AU33" i="89"/>
  <c r="AV33" i="89"/>
  <c r="AG34" i="89"/>
  <c r="AH34" i="89"/>
  <c r="AI34" i="89"/>
  <c r="AJ34" i="89"/>
  <c r="AK34" i="89"/>
  <c r="AL34" i="89"/>
  <c r="AM34" i="89"/>
  <c r="AN34" i="89"/>
  <c r="AO34" i="89"/>
  <c r="AP34" i="89"/>
  <c r="AQ34" i="89"/>
  <c r="AR34" i="89"/>
  <c r="AS34" i="89"/>
  <c r="AT34" i="89"/>
  <c r="AU34" i="89"/>
  <c r="AV34" i="89"/>
  <c r="AG35" i="89"/>
  <c r="AH35" i="89"/>
  <c r="AI35" i="89"/>
  <c r="AJ35" i="89"/>
  <c r="AK35" i="89"/>
  <c r="AL35" i="89"/>
  <c r="AM35" i="89"/>
  <c r="AN35" i="89"/>
  <c r="AO35" i="89"/>
  <c r="AP35" i="89"/>
  <c r="AQ35" i="89"/>
  <c r="AR35" i="89"/>
  <c r="AS35" i="89"/>
  <c r="AT35" i="89"/>
  <c r="AU35" i="89"/>
  <c r="AV35" i="89"/>
  <c r="AG36" i="89"/>
  <c r="AH36" i="89"/>
  <c r="AI36" i="89"/>
  <c r="AJ36" i="89"/>
  <c r="AK36" i="89"/>
  <c r="AL36" i="89"/>
  <c r="AM36" i="89"/>
  <c r="AN36" i="89"/>
  <c r="AO36" i="89"/>
  <c r="AP36" i="89"/>
  <c r="AQ36" i="89"/>
  <c r="AR36" i="89"/>
  <c r="AS36" i="89"/>
  <c r="AT36" i="89"/>
  <c r="AU36" i="89"/>
  <c r="AV36" i="89"/>
  <c r="AG37" i="89"/>
  <c r="AH37" i="89"/>
  <c r="AI37" i="89"/>
  <c r="AJ37" i="89"/>
  <c r="AK37" i="89"/>
  <c r="AL37" i="89"/>
  <c r="AM37" i="89"/>
  <c r="AN37" i="89"/>
  <c r="AO37" i="89"/>
  <c r="AP37" i="89"/>
  <c r="AQ37" i="89"/>
  <c r="AR37" i="89"/>
  <c r="AS37" i="89"/>
  <c r="AT37" i="89"/>
  <c r="AU37" i="89"/>
  <c r="AV37" i="89"/>
  <c r="I12" i="37" l="1"/>
  <c r="AW11" i="89"/>
  <c r="X27" i="133"/>
  <c r="X21" i="131"/>
  <c r="W24" i="133"/>
  <c r="X31" i="138"/>
  <c r="AA26" i="137"/>
  <c r="AA32" i="137"/>
  <c r="W37" i="137"/>
  <c r="X21" i="133"/>
  <c r="AW28" i="89"/>
  <c r="AW20" i="89"/>
  <c r="AA28" i="139"/>
  <c r="AA36" i="139"/>
  <c r="Z37" i="140"/>
  <c r="T20" i="37"/>
  <c r="O14" i="37"/>
  <c r="Q14" i="37"/>
  <c r="K14" i="37"/>
  <c r="Q10" i="37"/>
  <c r="K10" i="37"/>
  <c r="O10" i="37"/>
  <c r="M10" i="37"/>
  <c r="Q9" i="37"/>
  <c r="M9" i="37"/>
  <c r="K9" i="37"/>
  <c r="O9" i="37"/>
  <c r="Q8" i="37"/>
  <c r="K8" i="37"/>
  <c r="M8" i="37"/>
  <c r="O8" i="37"/>
  <c r="AA36" i="138"/>
  <c r="AA34" i="138"/>
  <c r="AB37" i="138"/>
  <c r="AB35" i="138"/>
  <c r="W36" i="138"/>
  <c r="Y37" i="138"/>
  <c r="AA36" i="137"/>
  <c r="AA34" i="137"/>
  <c r="X35" i="137"/>
  <c r="AB37" i="137"/>
  <c r="X33" i="137"/>
  <c r="Y37" i="137"/>
  <c r="X33" i="136"/>
  <c r="AA36" i="136"/>
  <c r="AA36" i="134"/>
  <c r="X37" i="134"/>
  <c r="AA32" i="134"/>
  <c r="AA34" i="134"/>
  <c r="AA37" i="134"/>
  <c r="X35" i="134"/>
  <c r="W36" i="134"/>
  <c r="X33" i="134"/>
  <c r="Y37" i="134"/>
  <c r="AB33" i="133"/>
  <c r="AA32" i="133"/>
  <c r="X35" i="133"/>
  <c r="AA36" i="133"/>
  <c r="AB31" i="133"/>
  <c r="AB35" i="133"/>
  <c r="Z37" i="133"/>
  <c r="X33" i="133"/>
  <c r="AA34" i="133"/>
  <c r="AA34" i="131"/>
  <c r="AB33" i="131"/>
  <c r="Z37" i="131"/>
  <c r="Y37" i="131"/>
  <c r="X35" i="131"/>
  <c r="AA36" i="131"/>
  <c r="AB35" i="131"/>
  <c r="AB33" i="130"/>
  <c r="W34" i="130"/>
  <c r="W30" i="130"/>
  <c r="O13" i="37"/>
  <c r="K13" i="37"/>
  <c r="Q13" i="37"/>
  <c r="M13" i="37"/>
  <c r="M12" i="37"/>
  <c r="K12" i="37"/>
  <c r="Q12" i="37"/>
  <c r="O12" i="37"/>
  <c r="K11" i="37"/>
  <c r="Q11" i="37"/>
  <c r="O11" i="37"/>
  <c r="M11" i="37"/>
  <c r="AA30" i="141"/>
  <c r="AW26" i="89"/>
  <c r="AW22" i="89"/>
  <c r="AW17" i="89"/>
  <c r="AW12" i="89"/>
  <c r="AW7" i="89"/>
  <c r="W37" i="135"/>
  <c r="AA18" i="139"/>
  <c r="AA24" i="143"/>
  <c r="AA28" i="143"/>
  <c r="X31" i="143"/>
  <c r="AA32" i="143"/>
  <c r="X35" i="143"/>
  <c r="AA28" i="138"/>
  <c r="W28" i="138"/>
  <c r="AW30" i="138"/>
  <c r="AA26" i="138"/>
  <c r="Z31" i="136"/>
  <c r="AW32" i="136"/>
  <c r="AA34" i="136"/>
  <c r="Y37" i="136"/>
  <c r="W24" i="136"/>
  <c r="X23" i="137"/>
  <c r="X31" i="137"/>
  <c r="AA18" i="137"/>
  <c r="X25" i="137"/>
  <c r="AA22" i="135"/>
  <c r="W26" i="135"/>
  <c r="Y9" i="134"/>
  <c r="AB9" i="134"/>
  <c r="AB13" i="134"/>
  <c r="AA22" i="134"/>
  <c r="X25" i="134"/>
  <c r="AW26" i="134"/>
  <c r="AA30" i="134"/>
  <c r="X23" i="133"/>
  <c r="AW26" i="133"/>
  <c r="X29" i="132"/>
  <c r="AB13" i="132"/>
  <c r="AB8" i="131"/>
  <c r="AA20" i="131"/>
  <c r="X27" i="131"/>
  <c r="AD44" i="144"/>
  <c r="AA37" i="135"/>
  <c r="AA34" i="135"/>
  <c r="AB37" i="135"/>
  <c r="AA32" i="135"/>
  <c r="X33" i="135"/>
  <c r="AW36" i="135"/>
  <c r="Z37" i="135"/>
  <c r="AD37" i="135" s="1"/>
  <c r="S46" i="144"/>
  <c r="O46" i="144"/>
  <c r="K46" i="144"/>
  <c r="G46" i="144"/>
  <c r="S45" i="144"/>
  <c r="O45" i="144"/>
  <c r="K45" i="144"/>
  <c r="G45" i="144"/>
  <c r="S44" i="144"/>
  <c r="O44" i="144"/>
  <c r="K44" i="144"/>
  <c r="G44" i="144"/>
  <c r="S43" i="144"/>
  <c r="O43" i="144"/>
  <c r="K43" i="144"/>
  <c r="G43" i="144"/>
  <c r="S42" i="144"/>
  <c r="O42" i="144"/>
  <c r="K42" i="144"/>
  <c r="G42" i="144"/>
  <c r="S41" i="144"/>
  <c r="O41" i="144"/>
  <c r="K41" i="144"/>
  <c r="G41" i="144"/>
  <c r="S40" i="144"/>
  <c r="O40" i="144"/>
  <c r="K40" i="144"/>
  <c r="G40" i="144"/>
  <c r="S39" i="144"/>
  <c r="O39" i="144"/>
  <c r="K39" i="144"/>
  <c r="G39" i="144"/>
  <c r="U46" i="144"/>
  <c r="Q46" i="144"/>
  <c r="M46" i="144"/>
  <c r="I46" i="144"/>
  <c r="U45" i="144"/>
  <c r="Q45" i="144"/>
  <c r="M45" i="144"/>
  <c r="I45" i="144"/>
  <c r="U44" i="144"/>
  <c r="Q44" i="144"/>
  <c r="M44" i="144"/>
  <c r="I44" i="144"/>
  <c r="U43" i="144"/>
  <c r="Q43" i="144"/>
  <c r="M43" i="144"/>
  <c r="I43" i="144"/>
  <c r="U42" i="144"/>
  <c r="Q42" i="144"/>
  <c r="M42" i="144"/>
  <c r="I42" i="144"/>
  <c r="U41" i="144"/>
  <c r="Q41" i="144"/>
  <c r="M41" i="144"/>
  <c r="I41" i="144"/>
  <c r="U40" i="144"/>
  <c r="Q40" i="144"/>
  <c r="M40" i="144"/>
  <c r="I40" i="144"/>
  <c r="U39" i="144"/>
  <c r="Q39" i="144"/>
  <c r="M39" i="144"/>
  <c r="I39" i="144"/>
  <c r="T46" i="144"/>
  <c r="P46" i="144"/>
  <c r="L46" i="144"/>
  <c r="H46" i="144"/>
  <c r="T45" i="144"/>
  <c r="P45" i="144"/>
  <c r="L45" i="144"/>
  <c r="H45" i="144"/>
  <c r="T44" i="144"/>
  <c r="P44" i="144"/>
  <c r="L44" i="144"/>
  <c r="H44" i="144"/>
  <c r="T43" i="144"/>
  <c r="P43" i="144"/>
  <c r="L43" i="144"/>
  <c r="H43" i="144"/>
  <c r="T42" i="144"/>
  <c r="P42" i="144"/>
  <c r="L42" i="144"/>
  <c r="H42" i="144"/>
  <c r="T41" i="144"/>
  <c r="P41" i="144"/>
  <c r="L41" i="144"/>
  <c r="H41" i="144"/>
  <c r="T40" i="144"/>
  <c r="P40" i="144"/>
  <c r="L40" i="144"/>
  <c r="H40" i="144"/>
  <c r="T39" i="144"/>
  <c r="P39" i="144"/>
  <c r="L39" i="144"/>
  <c r="H39" i="144"/>
  <c r="N46" i="144"/>
  <c r="N45" i="144"/>
  <c r="N44" i="144"/>
  <c r="N43" i="144"/>
  <c r="N42" i="144"/>
  <c r="N41" i="144"/>
  <c r="N40" i="144"/>
  <c r="N39" i="144"/>
  <c r="J46" i="144"/>
  <c r="J45" i="144"/>
  <c r="J44" i="144"/>
  <c r="J43" i="144"/>
  <c r="J42" i="144"/>
  <c r="J41" i="144"/>
  <c r="J40" i="144"/>
  <c r="J39" i="144"/>
  <c r="F46" i="144"/>
  <c r="F45" i="144"/>
  <c r="F44" i="144"/>
  <c r="F43" i="144"/>
  <c r="F42" i="144"/>
  <c r="F41" i="144"/>
  <c r="F40" i="144"/>
  <c r="F39" i="144"/>
  <c r="R43" i="144"/>
  <c r="R39" i="144"/>
  <c r="R40" i="144"/>
  <c r="R46" i="144"/>
  <c r="R42" i="144"/>
  <c r="R45" i="144"/>
  <c r="R41" i="144"/>
  <c r="R44" i="144"/>
  <c r="AD46" i="144"/>
  <c r="AD45" i="144"/>
  <c r="V44" i="144"/>
  <c r="V40" i="144"/>
  <c r="J7" i="37" s="1"/>
  <c r="V45" i="144"/>
  <c r="V42" i="144"/>
  <c r="N7" i="37" s="1"/>
  <c r="N15" i="37" s="1"/>
  <c r="V43" i="144"/>
  <c r="P7" i="37" s="1"/>
  <c r="P15" i="37" s="1"/>
  <c r="V46" i="144"/>
  <c r="V41" i="144"/>
  <c r="L7" i="37" s="1"/>
  <c r="L15" i="37" s="1"/>
  <c r="Y38" i="144"/>
  <c r="AW24" i="89"/>
  <c r="AW15" i="89"/>
  <c r="X29" i="133"/>
  <c r="AW23" i="127"/>
  <c r="AW11" i="128"/>
  <c r="AW30" i="89"/>
  <c r="W20" i="139"/>
  <c r="X29" i="137"/>
  <c r="W22" i="137"/>
  <c r="X23" i="143"/>
  <c r="W28" i="134"/>
  <c r="W22" i="135"/>
  <c r="AW24" i="131"/>
  <c r="W28" i="130"/>
  <c r="W20" i="130"/>
  <c r="W28" i="137"/>
  <c r="W24" i="138"/>
  <c r="X27" i="135"/>
  <c r="AA20" i="135"/>
  <c r="AW37" i="132"/>
  <c r="AW31" i="129"/>
  <c r="AW27" i="128"/>
  <c r="AW7" i="127"/>
  <c r="X21" i="141"/>
  <c r="AA28" i="141"/>
  <c r="X29" i="141"/>
  <c r="AA32" i="141"/>
  <c r="AA26" i="141"/>
  <c r="AA36" i="141"/>
  <c r="Y37" i="141"/>
  <c r="AA34" i="141"/>
  <c r="AA34" i="143"/>
  <c r="AA26" i="143"/>
  <c r="X29" i="143"/>
  <c r="AA30" i="143"/>
  <c r="X33" i="143"/>
  <c r="X21" i="143"/>
  <c r="W22" i="142"/>
  <c r="X21" i="142"/>
  <c r="X25" i="140"/>
  <c r="AA26" i="140"/>
  <c r="X29" i="140"/>
  <c r="AA30" i="140"/>
  <c r="X33" i="140"/>
  <c r="AA34" i="140"/>
  <c r="AB37" i="140"/>
  <c r="X27" i="140"/>
  <c r="AA28" i="140"/>
  <c r="X31" i="140"/>
  <c r="AA32" i="140"/>
  <c r="X35" i="140"/>
  <c r="AA36" i="140"/>
  <c r="X37" i="140"/>
  <c r="AA22" i="140"/>
  <c r="AB9" i="139"/>
  <c r="W20" i="137"/>
  <c r="AA22" i="137"/>
  <c r="W22" i="136"/>
  <c r="W30" i="136"/>
  <c r="AA20" i="136"/>
  <c r="X23" i="136"/>
  <c r="X21" i="136"/>
  <c r="X23" i="132"/>
  <c r="AW26" i="132"/>
  <c r="X27" i="132"/>
  <c r="X25" i="132"/>
  <c r="W28" i="132"/>
  <c r="AB31" i="132"/>
  <c r="Z37" i="132"/>
  <c r="AA36" i="132"/>
  <c r="X29" i="135"/>
  <c r="X8" i="135"/>
  <c r="AA32" i="138"/>
  <c r="X29" i="138"/>
  <c r="W26" i="138"/>
  <c r="W22" i="138"/>
  <c r="AA20" i="138"/>
  <c r="AA18" i="138"/>
  <c r="X33" i="138"/>
  <c r="X25" i="138"/>
  <c r="X21" i="138"/>
  <c r="W18" i="138"/>
  <c r="X29" i="134"/>
  <c r="X21" i="134"/>
  <c r="X31" i="134"/>
  <c r="X27" i="134"/>
  <c r="AA24" i="134"/>
  <c r="X23" i="134"/>
  <c r="AA30" i="132"/>
  <c r="AW26" i="131"/>
  <c r="X23" i="131"/>
  <c r="AA18" i="131"/>
  <c r="W11" i="131"/>
  <c r="AB12" i="131"/>
  <c r="X23" i="130"/>
  <c r="X19" i="130"/>
  <c r="AA20" i="130"/>
  <c r="X25" i="141"/>
  <c r="X33" i="141"/>
  <c r="Z12" i="141"/>
  <c r="Y13" i="141"/>
  <c r="Z16" i="141"/>
  <c r="Z17" i="141"/>
  <c r="X23" i="141"/>
  <c r="X31" i="141"/>
  <c r="Z14" i="141"/>
  <c r="X27" i="141"/>
  <c r="X35" i="141"/>
  <c r="AB9" i="138"/>
  <c r="AB13" i="138"/>
  <c r="AA24" i="138"/>
  <c r="W24" i="135"/>
  <c r="W28" i="135"/>
  <c r="AA20" i="132"/>
  <c r="AA18" i="132"/>
  <c r="W22" i="132"/>
  <c r="AB9" i="137"/>
  <c r="AB13" i="137"/>
  <c r="AA20" i="137"/>
  <c r="W26" i="137"/>
  <c r="AA30" i="137"/>
  <c r="AA20" i="133"/>
  <c r="AA22" i="133"/>
  <c r="Y17" i="130"/>
  <c r="AB8" i="130"/>
  <c r="AB12" i="130"/>
  <c r="AB16" i="130"/>
  <c r="W26" i="136"/>
  <c r="W28" i="136"/>
  <c r="X8" i="131"/>
  <c r="W18" i="131"/>
  <c r="W7" i="131"/>
  <c r="AA11" i="131"/>
  <c r="W20" i="131"/>
  <c r="X31" i="131"/>
  <c r="W18" i="134"/>
  <c r="W20" i="134"/>
  <c r="W24" i="134"/>
  <c r="AA28" i="134"/>
  <c r="AA20" i="134"/>
  <c r="AB6" i="134"/>
  <c r="AA36" i="143"/>
  <c r="AA20" i="142"/>
  <c r="AA18" i="142"/>
  <c r="W18" i="135"/>
  <c r="AA18" i="135"/>
  <c r="AB10" i="135"/>
  <c r="Y7" i="135"/>
  <c r="X25" i="136"/>
  <c r="AA24" i="136"/>
  <c r="AA22" i="136"/>
  <c r="AB15" i="136"/>
  <c r="AB11" i="136"/>
  <c r="AB7" i="136"/>
  <c r="W30" i="137"/>
  <c r="X27" i="137"/>
  <c r="AW24" i="137"/>
  <c r="X21" i="137"/>
  <c r="W18" i="137"/>
  <c r="X29" i="130"/>
  <c r="AA26" i="130"/>
  <c r="AA18" i="130"/>
  <c r="AA22" i="131"/>
  <c r="AB13" i="131"/>
  <c r="X12" i="131"/>
  <c r="AW10" i="131"/>
  <c r="AA7" i="131"/>
  <c r="X21" i="132"/>
  <c r="W20" i="132"/>
  <c r="W24" i="132"/>
  <c r="AA22" i="132"/>
  <c r="W18" i="132"/>
  <c r="AB9" i="132"/>
  <c r="W18" i="140"/>
  <c r="W22" i="140"/>
  <c r="AA20" i="140"/>
  <c r="AA26" i="139"/>
  <c r="AA30" i="139"/>
  <c r="AA32" i="139"/>
  <c r="AA34" i="139"/>
  <c r="X31" i="139"/>
  <c r="AB13" i="139"/>
  <c r="W18" i="139"/>
  <c r="W22" i="139"/>
  <c r="AA24" i="139"/>
  <c r="X29" i="139"/>
  <c r="Z37" i="139"/>
  <c r="W24" i="139"/>
  <c r="X27" i="139"/>
  <c r="X35" i="139"/>
  <c r="AB37" i="139"/>
  <c r="X25" i="139"/>
  <c r="X33" i="139"/>
  <c r="AA22" i="139"/>
  <c r="AA20" i="139"/>
  <c r="AB10" i="141"/>
  <c r="AB6" i="141"/>
  <c r="X25" i="143"/>
  <c r="W22" i="143"/>
  <c r="AB15" i="143"/>
  <c r="AB11" i="143"/>
  <c r="AB7" i="143"/>
  <c r="AA24" i="140"/>
  <c r="X21" i="140"/>
  <c r="AB13" i="140"/>
  <c r="AB9" i="140"/>
  <c r="AW30" i="135"/>
  <c r="AA28" i="135"/>
  <c r="AA24" i="135"/>
  <c r="X23" i="135"/>
  <c r="W20" i="135"/>
  <c r="AB14" i="135"/>
  <c r="X25" i="142"/>
  <c r="AA24" i="142"/>
  <c r="X23" i="142"/>
  <c r="AB13" i="142"/>
  <c r="AB9" i="142"/>
  <c r="W28" i="133"/>
  <c r="X25" i="133"/>
  <c r="AA24" i="133"/>
  <c r="W22" i="133"/>
  <c r="AB14" i="133"/>
  <c r="AB10" i="133"/>
  <c r="AB6" i="133"/>
  <c r="AW31" i="127"/>
  <c r="AB9" i="130"/>
  <c r="Y9" i="130"/>
  <c r="Y11" i="130"/>
  <c r="AB13" i="130"/>
  <c r="Y15" i="130"/>
  <c r="AB21" i="130"/>
  <c r="AA24" i="130"/>
  <c r="AA28" i="130"/>
  <c r="AA30" i="130"/>
  <c r="AW37" i="130"/>
  <c r="AW9" i="131"/>
  <c r="X10" i="131"/>
  <c r="AB14" i="131"/>
  <c r="Z16" i="131"/>
  <c r="W24" i="131"/>
  <c r="W26" i="131"/>
  <c r="AB27" i="131"/>
  <c r="AW28" i="131"/>
  <c r="AB29" i="131"/>
  <c r="AW30" i="131"/>
  <c r="AW32" i="131"/>
  <c r="X33" i="131"/>
  <c r="AW34" i="131"/>
  <c r="AW36" i="131"/>
  <c r="AB37" i="131"/>
  <c r="AA37" i="131"/>
  <c r="AB6" i="130"/>
  <c r="Z6" i="130"/>
  <c r="AB10" i="130"/>
  <c r="Z12" i="130"/>
  <c r="AB14" i="130"/>
  <c r="Z16" i="130"/>
  <c r="AB17" i="130"/>
  <c r="AB23" i="130"/>
  <c r="AB25" i="130"/>
  <c r="Z31" i="130"/>
  <c r="AA32" i="130"/>
  <c r="AA34" i="130"/>
  <c r="AA36" i="130"/>
  <c r="Y37" i="130"/>
  <c r="AB37" i="130"/>
  <c r="AW8" i="131"/>
  <c r="W9" i="131"/>
  <c r="AB10" i="131"/>
  <c r="AW12" i="131"/>
  <c r="Y13" i="131"/>
  <c r="AB15" i="131"/>
  <c r="Z17" i="131"/>
  <c r="AW18" i="131"/>
  <c r="Z19" i="131"/>
  <c r="AW20" i="131"/>
  <c r="AA24" i="131"/>
  <c r="AA26" i="131"/>
  <c r="W28" i="131"/>
  <c r="W30" i="131"/>
  <c r="AB31" i="131"/>
  <c r="X37" i="131"/>
  <c r="AW32" i="89"/>
  <c r="AW28" i="128"/>
  <c r="AB11" i="130"/>
  <c r="Y13" i="130"/>
  <c r="AB15" i="130"/>
  <c r="W18" i="130"/>
  <c r="Z21" i="130"/>
  <c r="W24" i="130"/>
  <c r="W26" i="130"/>
  <c r="AB27" i="130"/>
  <c r="Z29" i="130"/>
  <c r="AA33" i="130"/>
  <c r="AA35" i="130"/>
  <c r="AA37" i="130"/>
  <c r="AB6" i="131"/>
  <c r="AW7" i="131"/>
  <c r="AA9" i="131"/>
  <c r="Z14" i="131"/>
  <c r="AB16" i="131"/>
  <c r="AB21" i="131"/>
  <c r="AW22" i="131"/>
  <c r="AA28" i="131"/>
  <c r="AA30" i="131"/>
  <c r="AA32" i="131"/>
  <c r="AW19" i="128"/>
  <c r="Z8" i="130"/>
  <c r="Z10" i="130"/>
  <c r="Z14" i="130"/>
  <c r="AB19" i="130"/>
  <c r="AA22" i="130"/>
  <c r="Z25" i="130"/>
  <c r="Y15" i="131"/>
  <c r="AB23" i="131"/>
  <c r="AB25" i="131"/>
  <c r="AW37" i="131"/>
  <c r="AB6" i="132"/>
  <c r="Z8" i="132"/>
  <c r="AB10" i="132"/>
  <c r="Z12" i="132"/>
  <c r="AB14" i="132"/>
  <c r="Z16" i="132"/>
  <c r="W26" i="132"/>
  <c r="AB27" i="132"/>
  <c r="AB29" i="132"/>
  <c r="AW30" i="132"/>
  <c r="AA32" i="132"/>
  <c r="AW36" i="132"/>
  <c r="W37" i="132"/>
  <c r="AA37" i="132"/>
  <c r="AB7" i="133"/>
  <c r="Y9" i="133"/>
  <c r="AB11" i="133"/>
  <c r="Y13" i="133"/>
  <c r="AB15" i="133"/>
  <c r="Z17" i="133"/>
  <c r="AW18" i="133"/>
  <c r="Z19" i="133"/>
  <c r="AW20" i="133"/>
  <c r="W26" i="133"/>
  <c r="AB27" i="133"/>
  <c r="AB29" i="133"/>
  <c r="AW30" i="133"/>
  <c r="X31" i="133"/>
  <c r="AW32" i="133"/>
  <c r="AW34" i="133"/>
  <c r="AW36" i="133"/>
  <c r="W37" i="133"/>
  <c r="AA37" i="133"/>
  <c r="AB7" i="134"/>
  <c r="AB10" i="134"/>
  <c r="Z12" i="134"/>
  <c r="AB14" i="134"/>
  <c r="Z16" i="134"/>
  <c r="Z19" i="134"/>
  <c r="AW20" i="134"/>
  <c r="W26" i="134"/>
  <c r="AB27" i="134"/>
  <c r="AW28" i="134"/>
  <c r="AB33" i="134"/>
  <c r="AB35" i="134"/>
  <c r="Y9" i="135"/>
  <c r="AB11" i="135"/>
  <c r="Y13" i="135"/>
  <c r="AB15" i="135"/>
  <c r="AW18" i="135"/>
  <c r="Z19" i="135"/>
  <c r="AW20" i="135"/>
  <c r="AA26" i="135"/>
  <c r="W30" i="135"/>
  <c r="W36" i="135"/>
  <c r="X37" i="135"/>
  <c r="Z6" i="136"/>
  <c r="AB8" i="136"/>
  <c r="Z10" i="136"/>
  <c r="AB12" i="136"/>
  <c r="Z14" i="136"/>
  <c r="AB16" i="136"/>
  <c r="AA18" i="136"/>
  <c r="AW20" i="136"/>
  <c r="W20" i="136"/>
  <c r="AW28" i="136"/>
  <c r="AA28" i="136"/>
  <c r="AB29" i="136"/>
  <c r="Z37" i="136"/>
  <c r="AB7" i="132"/>
  <c r="Y9" i="132"/>
  <c r="AB11" i="132"/>
  <c r="Y13" i="132"/>
  <c r="AB15" i="132"/>
  <c r="Z17" i="132"/>
  <c r="AW18" i="132"/>
  <c r="Z19" i="132"/>
  <c r="AW20" i="132"/>
  <c r="AA24" i="132"/>
  <c r="AA26" i="132"/>
  <c r="W30" i="132"/>
  <c r="AB33" i="132"/>
  <c r="X37" i="132"/>
  <c r="AB37" i="132"/>
  <c r="Z6" i="133"/>
  <c r="AB8" i="133"/>
  <c r="Z10" i="133"/>
  <c r="AB12" i="133"/>
  <c r="Z14" i="133"/>
  <c r="AB16" i="133"/>
  <c r="W18" i="133"/>
  <c r="W20" i="133"/>
  <c r="AB21" i="133"/>
  <c r="AW22" i="133"/>
  <c r="AA26" i="133"/>
  <c r="W30" i="133"/>
  <c r="X37" i="133"/>
  <c r="AB37" i="133"/>
  <c r="Z6" i="134"/>
  <c r="AB8" i="134"/>
  <c r="AB11" i="134"/>
  <c r="Y13" i="134"/>
  <c r="AB15" i="134"/>
  <c r="Z17" i="134"/>
  <c r="AB21" i="134"/>
  <c r="AW22" i="134"/>
  <c r="AA26" i="134"/>
  <c r="AB29" i="134"/>
  <c r="AW30" i="134"/>
  <c r="AW32" i="134"/>
  <c r="AW34" i="134"/>
  <c r="Z37" i="134"/>
  <c r="AW37" i="134"/>
  <c r="X6" i="135"/>
  <c r="Z8" i="135"/>
  <c r="Z10" i="135"/>
  <c r="AB12" i="135"/>
  <c r="Z14" i="135"/>
  <c r="AB16" i="135"/>
  <c r="AB21" i="135"/>
  <c r="AW22" i="135"/>
  <c r="AA30" i="135"/>
  <c r="AB33" i="135"/>
  <c r="AB35" i="135"/>
  <c r="AA36" i="135"/>
  <c r="Y37" i="135"/>
  <c r="Y7" i="136"/>
  <c r="AB9" i="136"/>
  <c r="Y11" i="136"/>
  <c r="AB13" i="136"/>
  <c r="Y15" i="136"/>
  <c r="Z19" i="136"/>
  <c r="AB23" i="136"/>
  <c r="AW24" i="136"/>
  <c r="AW26" i="136"/>
  <c r="AA26" i="136"/>
  <c r="AB27" i="136"/>
  <c r="AA32" i="136"/>
  <c r="Z6" i="132"/>
  <c r="AB8" i="132"/>
  <c r="Z10" i="132"/>
  <c r="AB12" i="132"/>
  <c r="Z14" i="132"/>
  <c r="AB16" i="132"/>
  <c r="AB21" i="132"/>
  <c r="AW22" i="132"/>
  <c r="AA28" i="132"/>
  <c r="X31" i="132"/>
  <c r="AA34" i="132"/>
  <c r="Y37" i="132"/>
  <c r="Y7" i="133"/>
  <c r="AB9" i="133"/>
  <c r="Y11" i="133"/>
  <c r="AB13" i="133"/>
  <c r="Y15" i="133"/>
  <c r="AA18" i="133"/>
  <c r="AB23" i="133"/>
  <c r="AW24" i="133"/>
  <c r="AA28" i="133"/>
  <c r="AA30" i="133"/>
  <c r="Y37" i="133"/>
  <c r="Y7" i="134"/>
  <c r="Z10" i="134"/>
  <c r="AB12" i="134"/>
  <c r="Z14" i="134"/>
  <c r="AB16" i="134"/>
  <c r="W22" i="134"/>
  <c r="AB23" i="134"/>
  <c r="AW24" i="134"/>
  <c r="W30" i="134"/>
  <c r="AB31" i="134"/>
  <c r="AW36" i="134"/>
  <c r="W37" i="134"/>
  <c r="AW7" i="135"/>
  <c r="AB9" i="135"/>
  <c r="Y11" i="135"/>
  <c r="AB13" i="135"/>
  <c r="Y15" i="135"/>
  <c r="AB23" i="135"/>
  <c r="AW24" i="135"/>
  <c r="AB25" i="135"/>
  <c r="AB27" i="135"/>
  <c r="AW28" i="135"/>
  <c r="AW32" i="135"/>
  <c r="AW34" i="135"/>
  <c r="X35" i="135"/>
  <c r="AW37" i="135"/>
  <c r="AB6" i="136"/>
  <c r="AB25" i="136"/>
  <c r="AA37" i="136"/>
  <c r="W37" i="136"/>
  <c r="Y7" i="132"/>
  <c r="Y11" i="132"/>
  <c r="Y15" i="132"/>
  <c r="AB23" i="132"/>
  <c r="AB25" i="132"/>
  <c r="Z8" i="133"/>
  <c r="Z12" i="133"/>
  <c r="Z16" i="133"/>
  <c r="AB25" i="133"/>
  <c r="Z8" i="134"/>
  <c r="Y11" i="134"/>
  <c r="Y15" i="134"/>
  <c r="AA18" i="134"/>
  <c r="AB25" i="134"/>
  <c r="Z12" i="135"/>
  <c r="Z16" i="135"/>
  <c r="AB29" i="135"/>
  <c r="AB31" i="135"/>
  <c r="Y9" i="136"/>
  <c r="Y13" i="136"/>
  <c r="Z17" i="136"/>
  <c r="AB37" i="136"/>
  <c r="Z8" i="136"/>
  <c r="AB10" i="136"/>
  <c r="Z12" i="136"/>
  <c r="AB14" i="136"/>
  <c r="Z16" i="136"/>
  <c r="AB21" i="136"/>
  <c r="AW22" i="136"/>
  <c r="X37" i="136"/>
  <c r="Z6" i="137"/>
  <c r="AB8" i="137"/>
  <c r="Z10" i="137"/>
  <c r="AB12" i="137"/>
  <c r="Z14" i="137"/>
  <c r="AB16" i="137"/>
  <c r="AB21" i="137"/>
  <c r="AW22" i="137"/>
  <c r="AB31" i="137"/>
  <c r="X37" i="137"/>
  <c r="Z6" i="138"/>
  <c r="AB8" i="138"/>
  <c r="Z10" i="138"/>
  <c r="AB12" i="138"/>
  <c r="Z14" i="138"/>
  <c r="AB16" i="138"/>
  <c r="AB21" i="138"/>
  <c r="AB25" i="138"/>
  <c r="AW26" i="138"/>
  <c r="AB27" i="138"/>
  <c r="AW28" i="138"/>
  <c r="X37" i="138"/>
  <c r="AB8" i="139"/>
  <c r="AB12" i="139"/>
  <c r="AB16" i="139"/>
  <c r="X37" i="139"/>
  <c r="Z6" i="140"/>
  <c r="AB8" i="140"/>
  <c r="Z10" i="140"/>
  <c r="AB12" i="140"/>
  <c r="Z14" i="140"/>
  <c r="AB16" i="140"/>
  <c r="Z37" i="141"/>
  <c r="AB25" i="142"/>
  <c r="Y7" i="137"/>
  <c r="Y11" i="137"/>
  <c r="Y15" i="137"/>
  <c r="AB23" i="137"/>
  <c r="AA28" i="137"/>
  <c r="Y7" i="138"/>
  <c r="Y11" i="138"/>
  <c r="Y15" i="138"/>
  <c r="AB29" i="138"/>
  <c r="Y11" i="140"/>
  <c r="Y15" i="140"/>
  <c r="AA18" i="140"/>
  <c r="AW36" i="142"/>
  <c r="AA36" i="142"/>
  <c r="AB37" i="142"/>
  <c r="X37" i="142"/>
  <c r="Z37" i="142"/>
  <c r="Y37" i="142"/>
  <c r="Y9" i="143"/>
  <c r="Y13" i="143"/>
  <c r="Z17" i="143"/>
  <c r="AW20" i="143"/>
  <c r="W20" i="143"/>
  <c r="AA20" i="143"/>
  <c r="AW37" i="143"/>
  <c r="AA37" i="143"/>
  <c r="W37" i="143"/>
  <c r="Y37" i="143"/>
  <c r="AB37" i="143"/>
  <c r="X37" i="143"/>
  <c r="AW37" i="136"/>
  <c r="AB6" i="137"/>
  <c r="Z8" i="137"/>
  <c r="AB10" i="137"/>
  <c r="Z12" i="137"/>
  <c r="AB14" i="137"/>
  <c r="Z16" i="137"/>
  <c r="W24" i="137"/>
  <c r="AB25" i="137"/>
  <c r="AW26" i="137"/>
  <c r="AB33" i="137"/>
  <c r="AB35" i="137"/>
  <c r="Z37" i="137"/>
  <c r="AW37" i="137"/>
  <c r="AB6" i="138"/>
  <c r="Z8" i="138"/>
  <c r="AB10" i="138"/>
  <c r="Z12" i="138"/>
  <c r="AB14" i="138"/>
  <c r="Z16" i="138"/>
  <c r="AA22" i="138"/>
  <c r="W30" i="138"/>
  <c r="AB31" i="138"/>
  <c r="AW32" i="138"/>
  <c r="AW34" i="138"/>
  <c r="X35" i="138"/>
  <c r="AW37" i="138"/>
  <c r="AB6" i="139"/>
  <c r="AB10" i="139"/>
  <c r="AB14" i="139"/>
  <c r="AB25" i="139"/>
  <c r="AB27" i="139"/>
  <c r="AB29" i="139"/>
  <c r="AB31" i="139"/>
  <c r="AB33" i="139"/>
  <c r="AB35" i="139"/>
  <c r="AW37" i="139"/>
  <c r="AB6" i="140"/>
  <c r="Z8" i="140"/>
  <c r="AB10" i="140"/>
  <c r="Z12" i="140"/>
  <c r="AB14" i="140"/>
  <c r="Z16" i="140"/>
  <c r="Z19" i="140"/>
  <c r="AW20" i="140"/>
  <c r="AW24" i="140"/>
  <c r="AW26" i="140"/>
  <c r="AW28" i="140"/>
  <c r="AW30" i="140"/>
  <c r="AW32" i="140"/>
  <c r="AW34" i="140"/>
  <c r="AW36" i="140"/>
  <c r="W37" i="140"/>
  <c r="AA37" i="141"/>
  <c r="W37" i="141"/>
  <c r="Y7" i="142"/>
  <c r="Y11" i="142"/>
  <c r="Y15" i="142"/>
  <c r="W24" i="142"/>
  <c r="AW26" i="142"/>
  <c r="W26" i="142"/>
  <c r="AA26" i="142"/>
  <c r="AW34" i="142"/>
  <c r="AA34" i="142"/>
  <c r="AA37" i="142"/>
  <c r="AW36" i="136"/>
  <c r="AB7" i="137"/>
  <c r="Y9" i="137"/>
  <c r="AB11" i="137"/>
  <c r="Y13" i="137"/>
  <c r="AB15" i="137"/>
  <c r="Z17" i="137"/>
  <c r="AW18" i="137"/>
  <c r="Z19" i="137"/>
  <c r="AW20" i="137"/>
  <c r="AA24" i="137"/>
  <c r="AB27" i="137"/>
  <c r="AB29" i="137"/>
  <c r="AW30" i="137"/>
  <c r="AW32" i="137"/>
  <c r="AW34" i="137"/>
  <c r="AW36" i="137"/>
  <c r="AA37" i="137"/>
  <c r="AB7" i="138"/>
  <c r="Y9" i="138"/>
  <c r="AB11" i="138"/>
  <c r="Y13" i="138"/>
  <c r="AB15" i="138"/>
  <c r="Z17" i="138"/>
  <c r="AW18" i="138"/>
  <c r="Z19" i="138"/>
  <c r="AW20" i="138"/>
  <c r="AB23" i="138"/>
  <c r="AW24" i="138"/>
  <c r="AA30" i="138"/>
  <c r="W32" i="138"/>
  <c r="AB33" i="138"/>
  <c r="AW36" i="138"/>
  <c r="W37" i="138"/>
  <c r="AA37" i="138"/>
  <c r="AB7" i="139"/>
  <c r="AB11" i="139"/>
  <c r="AB15" i="139"/>
  <c r="AW18" i="139"/>
  <c r="AW20" i="139"/>
  <c r="X21" i="139"/>
  <c r="X23" i="139"/>
  <c r="AW24" i="139"/>
  <c r="AW26" i="139"/>
  <c r="AW28" i="139"/>
  <c r="AW30" i="139"/>
  <c r="AW32" i="139"/>
  <c r="AW34" i="139"/>
  <c r="AW36" i="139"/>
  <c r="W37" i="139"/>
  <c r="AA37" i="139"/>
  <c r="AB7" i="140"/>
  <c r="Y9" i="140"/>
  <c r="AB11" i="140"/>
  <c r="Y13" i="140"/>
  <c r="AB15" i="140"/>
  <c r="Z17" i="140"/>
  <c r="W20" i="140"/>
  <c r="AB21" i="140"/>
  <c r="AW22" i="140"/>
  <c r="AB23" i="140"/>
  <c r="AA37" i="140"/>
  <c r="Y37" i="140"/>
  <c r="Z8" i="141"/>
  <c r="Y11" i="141"/>
  <c r="Y15" i="141"/>
  <c r="AA18" i="141"/>
  <c r="W18" i="141"/>
  <c r="AB37" i="141"/>
  <c r="AW32" i="142"/>
  <c r="AA32" i="142"/>
  <c r="AW18" i="143"/>
  <c r="W18" i="143"/>
  <c r="AA18" i="143"/>
  <c r="Z19" i="143"/>
  <c r="Z37" i="143"/>
  <c r="Z6" i="141"/>
  <c r="AB8" i="141"/>
  <c r="Z10" i="141"/>
  <c r="AW20" i="141"/>
  <c r="AW22" i="141"/>
  <c r="AW24" i="141"/>
  <c r="AW26" i="141"/>
  <c r="AW28" i="141"/>
  <c r="AW30" i="141"/>
  <c r="AW32" i="141"/>
  <c r="AW34" i="141"/>
  <c r="AW36" i="141"/>
  <c r="AB7" i="142"/>
  <c r="Y9" i="142"/>
  <c r="AB11" i="142"/>
  <c r="Y13" i="142"/>
  <c r="AB15" i="142"/>
  <c r="Z17" i="142"/>
  <c r="AW18" i="142"/>
  <c r="Z19" i="142"/>
  <c r="AW20" i="142"/>
  <c r="AA27" i="142"/>
  <c r="AA29" i="142"/>
  <c r="Y7" i="143"/>
  <c r="AB9" i="143"/>
  <c r="Y11" i="143"/>
  <c r="AB13" i="143"/>
  <c r="Y15" i="143"/>
  <c r="W24" i="143"/>
  <c r="AB25" i="143"/>
  <c r="Y7" i="141"/>
  <c r="AB9" i="141"/>
  <c r="X37" i="141"/>
  <c r="AD37" i="141" s="1"/>
  <c r="Z6" i="142"/>
  <c r="AB8" i="142"/>
  <c r="Z10" i="142"/>
  <c r="AB12" i="142"/>
  <c r="Z14" i="142"/>
  <c r="AB16" i="142"/>
  <c r="W18" i="142"/>
  <c r="W20" i="142"/>
  <c r="AB21" i="142"/>
  <c r="AB23" i="142"/>
  <c r="AW24" i="142"/>
  <c r="AB31" i="142"/>
  <c r="AB33" i="142"/>
  <c r="AB35" i="142"/>
  <c r="AW37" i="142"/>
  <c r="AB6" i="143"/>
  <c r="Z8" i="143"/>
  <c r="AB10" i="143"/>
  <c r="Z12" i="143"/>
  <c r="AB14" i="143"/>
  <c r="Z16" i="143"/>
  <c r="AA22" i="143"/>
  <c r="AB7" i="141"/>
  <c r="Y9" i="141"/>
  <c r="AB17" i="141"/>
  <c r="Z19" i="141"/>
  <c r="AB21" i="141"/>
  <c r="AB23" i="141"/>
  <c r="AB25" i="141"/>
  <c r="AB27" i="141"/>
  <c r="AB29" i="141"/>
  <c r="AB31" i="141"/>
  <c r="AB33" i="141"/>
  <c r="AB35" i="141"/>
  <c r="AW37" i="141"/>
  <c r="AB6" i="142"/>
  <c r="Z8" i="142"/>
  <c r="AB10" i="142"/>
  <c r="Z12" i="142"/>
  <c r="AB14" i="142"/>
  <c r="Z16" i="142"/>
  <c r="AA22" i="142"/>
  <c r="AA28" i="142"/>
  <c r="AA30" i="142"/>
  <c r="Z6" i="143"/>
  <c r="AB8" i="143"/>
  <c r="Z10" i="143"/>
  <c r="AB12" i="143"/>
  <c r="Z14" i="143"/>
  <c r="AB16" i="143"/>
  <c r="AB21" i="143"/>
  <c r="AB23" i="143"/>
  <c r="AW24" i="143"/>
  <c r="AW26" i="143"/>
  <c r="AW28" i="143"/>
  <c r="AW30" i="143"/>
  <c r="AW32" i="143"/>
  <c r="AW34" i="143"/>
  <c r="AW36" i="143"/>
  <c r="AW22" i="139"/>
  <c r="Y7" i="140"/>
  <c r="AB23" i="139"/>
  <c r="AB21" i="139"/>
  <c r="Z19" i="139"/>
  <c r="Z17" i="139"/>
  <c r="Z16" i="139"/>
  <c r="Y15" i="139"/>
  <c r="Z14" i="139"/>
  <c r="Y13" i="139"/>
  <c r="Z12" i="139"/>
  <c r="Y11" i="139"/>
  <c r="Z10" i="139"/>
  <c r="Y9" i="139"/>
  <c r="Z8" i="139"/>
  <c r="Y7" i="139"/>
  <c r="Z6" i="139"/>
  <c r="AA25" i="143"/>
  <c r="AA23" i="143"/>
  <c r="AW22" i="143"/>
  <c r="AA21" i="143"/>
  <c r="AB19" i="143"/>
  <c r="AB17" i="143"/>
  <c r="W26" i="143"/>
  <c r="AB27" i="143"/>
  <c r="AB29" i="143"/>
  <c r="AB31" i="143"/>
  <c r="AB33" i="143"/>
  <c r="AB35" i="143"/>
  <c r="AA25" i="142"/>
  <c r="AA23" i="142"/>
  <c r="AW22" i="142"/>
  <c r="AA21" i="142"/>
  <c r="AB19" i="142"/>
  <c r="AB17" i="142"/>
  <c r="AA23" i="139"/>
  <c r="AA21" i="139"/>
  <c r="AB19" i="139"/>
  <c r="AB17" i="139"/>
  <c r="AA23" i="140"/>
  <c r="AA21" i="140"/>
  <c r="AB19" i="140"/>
  <c r="AW18" i="140"/>
  <c r="AB17" i="140"/>
  <c r="X23" i="140"/>
  <c r="AB25" i="140"/>
  <c r="AB27" i="140"/>
  <c r="AB29" i="140"/>
  <c r="AB31" i="140"/>
  <c r="AB33" i="140"/>
  <c r="AB35" i="140"/>
  <c r="AW37" i="140"/>
  <c r="AA27" i="143"/>
  <c r="W28" i="143"/>
  <c r="AA29" i="143"/>
  <c r="W30" i="143"/>
  <c r="AA31" i="143"/>
  <c r="W32" i="143"/>
  <c r="AA33" i="143"/>
  <c r="W34" i="143"/>
  <c r="AA35" i="143"/>
  <c r="W36" i="143"/>
  <c r="X27" i="142"/>
  <c r="AW28" i="142"/>
  <c r="X29" i="142"/>
  <c r="AW30" i="142"/>
  <c r="X31" i="142"/>
  <c r="AA31" i="142"/>
  <c r="W32" i="142"/>
  <c r="AA33" i="142"/>
  <c r="W34" i="142"/>
  <c r="AA35" i="142"/>
  <c r="W36" i="142"/>
  <c r="AB11" i="141"/>
  <c r="AB12" i="141"/>
  <c r="AB13" i="141"/>
  <c r="AB14" i="141"/>
  <c r="AB15" i="141"/>
  <c r="AB16" i="141"/>
  <c r="AW18" i="141"/>
  <c r="AB19" i="141"/>
  <c r="W20" i="141"/>
  <c r="AA21" i="141"/>
  <c r="W22" i="141"/>
  <c r="AA23" i="141"/>
  <c r="W24" i="141"/>
  <c r="AA25" i="141"/>
  <c r="W26" i="141"/>
  <c r="AA27" i="141"/>
  <c r="W28" i="141"/>
  <c r="AA29" i="141"/>
  <c r="W30" i="141"/>
  <c r="AA31" i="141"/>
  <c r="W32" i="141"/>
  <c r="AA33" i="141"/>
  <c r="W34" i="141"/>
  <c r="AA35" i="141"/>
  <c r="W36" i="141"/>
  <c r="W24" i="140"/>
  <c r="AA25" i="140"/>
  <c r="W26" i="140"/>
  <c r="AA27" i="140"/>
  <c r="W28" i="140"/>
  <c r="AA29" i="140"/>
  <c r="W30" i="140"/>
  <c r="AA31" i="140"/>
  <c r="W32" i="140"/>
  <c r="AA33" i="140"/>
  <c r="W34" i="140"/>
  <c r="AA35" i="140"/>
  <c r="W36" i="140"/>
  <c r="AA25" i="139"/>
  <c r="W26" i="139"/>
  <c r="AA27" i="139"/>
  <c r="W28" i="139"/>
  <c r="AA29" i="139"/>
  <c r="W30" i="139"/>
  <c r="AA31" i="139"/>
  <c r="W32" i="139"/>
  <c r="AA33" i="139"/>
  <c r="W34" i="139"/>
  <c r="AA35" i="139"/>
  <c r="W36" i="139"/>
  <c r="X23" i="138"/>
  <c r="X27" i="130"/>
  <c r="AB7" i="130"/>
  <c r="Y7" i="130"/>
  <c r="AB31" i="130"/>
  <c r="AB29" i="130"/>
  <c r="Z27" i="130"/>
  <c r="Z23" i="130"/>
  <c r="W22" i="130"/>
  <c r="Z19" i="130"/>
  <c r="X29" i="131"/>
  <c r="X25" i="131"/>
  <c r="X6" i="131"/>
  <c r="AA31" i="131"/>
  <c r="AA29" i="131"/>
  <c r="AA27" i="131"/>
  <c r="AA25" i="131"/>
  <c r="AA23" i="131"/>
  <c r="AA21" i="131"/>
  <c r="AB19" i="131"/>
  <c r="AB17" i="131"/>
  <c r="AW11" i="131"/>
  <c r="AA6" i="131"/>
  <c r="X33" i="132"/>
  <c r="AB35" i="132"/>
  <c r="AA29" i="132"/>
  <c r="AW28" i="132"/>
  <c r="AA27" i="132"/>
  <c r="AA25" i="132"/>
  <c r="AW24" i="132"/>
  <c r="AA23" i="132"/>
  <c r="AA21" i="132"/>
  <c r="AB19" i="132"/>
  <c r="AB17" i="132"/>
  <c r="AA31" i="132"/>
  <c r="AW32" i="132"/>
  <c r="AW34" i="132"/>
  <c r="X35" i="132"/>
  <c r="W36" i="132"/>
  <c r="AA29" i="133"/>
  <c r="AW28" i="133"/>
  <c r="AA27" i="133"/>
  <c r="AA25" i="133"/>
  <c r="AA23" i="133"/>
  <c r="AA21" i="133"/>
  <c r="AB19" i="133"/>
  <c r="AB17" i="133"/>
  <c r="AA31" i="134"/>
  <c r="AA29" i="134"/>
  <c r="AA27" i="134"/>
  <c r="AA25" i="134"/>
  <c r="AA23" i="134"/>
  <c r="AA21" i="134"/>
  <c r="AB19" i="134"/>
  <c r="AW18" i="134"/>
  <c r="AB17" i="134"/>
  <c r="X31" i="135"/>
  <c r="X25" i="135"/>
  <c r="AA31" i="135"/>
  <c r="AA29" i="135"/>
  <c r="AA27" i="135"/>
  <c r="AW26" i="135"/>
  <c r="AA25" i="135"/>
  <c r="AA23" i="135"/>
  <c r="AA21" i="135"/>
  <c r="AB19" i="135"/>
  <c r="AB17" i="135"/>
  <c r="X27" i="136"/>
  <c r="AA29" i="136"/>
  <c r="AA27" i="136"/>
  <c r="AA25" i="136"/>
  <c r="AA23" i="136"/>
  <c r="AA21" i="136"/>
  <c r="AB19" i="136"/>
  <c r="W18" i="136"/>
  <c r="AW18" i="136"/>
  <c r="AB17" i="136"/>
  <c r="AB33" i="136"/>
  <c r="AB35" i="136"/>
  <c r="AW34" i="136"/>
  <c r="X35" i="136"/>
  <c r="W36" i="136"/>
  <c r="X29" i="136"/>
  <c r="AA30" i="136"/>
  <c r="AB31" i="136"/>
  <c r="X27" i="138"/>
  <c r="AA33" i="138"/>
  <c r="AA31" i="138"/>
  <c r="AA29" i="138"/>
  <c r="AA27" i="138"/>
  <c r="AA25" i="138"/>
  <c r="AA23" i="138"/>
  <c r="AW22" i="138"/>
  <c r="AA21" i="138"/>
  <c r="AB19" i="138"/>
  <c r="AB17" i="138"/>
  <c r="AA31" i="137"/>
  <c r="AA29" i="137"/>
  <c r="AW28" i="137"/>
  <c r="AA27" i="137"/>
  <c r="AA25" i="137"/>
  <c r="AA23" i="137"/>
  <c r="AA21" i="137"/>
  <c r="AB19" i="137"/>
  <c r="AB17" i="137"/>
  <c r="W34" i="138"/>
  <c r="AA35" i="138"/>
  <c r="W32" i="137"/>
  <c r="AA33" i="137"/>
  <c r="W34" i="137"/>
  <c r="AA35" i="137"/>
  <c r="W36" i="137"/>
  <c r="AW30" i="136"/>
  <c r="X31" i="136"/>
  <c r="AA31" i="136"/>
  <c r="W32" i="136"/>
  <c r="AA33" i="136"/>
  <c r="W34" i="136"/>
  <c r="AA35" i="136"/>
  <c r="W32" i="135"/>
  <c r="AA33" i="135"/>
  <c r="W34" i="135"/>
  <c r="AA35" i="135"/>
  <c r="W32" i="134"/>
  <c r="AA33" i="134"/>
  <c r="W34" i="134"/>
  <c r="AA35" i="134"/>
  <c r="AA31" i="133"/>
  <c r="W32" i="133"/>
  <c r="AA33" i="133"/>
  <c r="W34" i="133"/>
  <c r="AA35" i="133"/>
  <c r="W36" i="133"/>
  <c r="AD37" i="133"/>
  <c r="W32" i="132"/>
  <c r="AA33" i="132"/>
  <c r="W34" i="132"/>
  <c r="AA35" i="132"/>
  <c r="W32" i="131"/>
  <c r="AA33" i="131"/>
  <c r="W34" i="131"/>
  <c r="AA35" i="131"/>
  <c r="W36" i="131"/>
  <c r="AW32" i="130"/>
  <c r="X33" i="130"/>
  <c r="AW34" i="130"/>
  <c r="X35" i="130"/>
  <c r="AW36" i="130"/>
  <c r="B36" i="37"/>
  <c r="B30" i="37"/>
  <c r="Y32" i="143"/>
  <c r="AB32" i="143"/>
  <c r="Z33" i="143"/>
  <c r="Y34" i="143"/>
  <c r="AB34" i="143"/>
  <c r="Z35" i="143"/>
  <c r="Y36" i="143"/>
  <c r="AB36" i="143"/>
  <c r="Y32" i="142"/>
  <c r="AB32" i="142"/>
  <c r="Z33" i="142"/>
  <c r="Y34" i="142"/>
  <c r="AB34" i="142"/>
  <c r="Z35" i="142"/>
  <c r="Y36" i="142"/>
  <c r="AB36" i="142"/>
  <c r="AD37" i="142"/>
  <c r="Y32" i="141"/>
  <c r="AB32" i="141"/>
  <c r="Z33" i="141"/>
  <c r="Y34" i="141"/>
  <c r="AB34" i="141"/>
  <c r="Z35" i="141"/>
  <c r="Y36" i="141"/>
  <c r="AB36" i="141"/>
  <c r="AD37" i="140"/>
  <c r="Y32" i="140"/>
  <c r="AB32" i="140"/>
  <c r="Z33" i="140"/>
  <c r="Y34" i="140"/>
  <c r="AB34" i="140"/>
  <c r="Z35" i="140"/>
  <c r="Y36" i="140"/>
  <c r="AB36" i="140"/>
  <c r="Y32" i="139"/>
  <c r="AB32" i="139"/>
  <c r="Z33" i="139"/>
  <c r="Y34" i="139"/>
  <c r="AB34" i="139"/>
  <c r="Z35" i="139"/>
  <c r="Y36" i="139"/>
  <c r="AB36" i="139"/>
  <c r="AD37" i="138"/>
  <c r="Y32" i="138"/>
  <c r="AB32" i="138"/>
  <c r="Z33" i="138"/>
  <c r="Y34" i="138"/>
  <c r="AB34" i="138"/>
  <c r="Z35" i="138"/>
  <c r="Y36" i="138"/>
  <c r="AB36" i="138"/>
  <c r="Y32" i="137"/>
  <c r="AB32" i="137"/>
  <c r="Z33" i="137"/>
  <c r="Y34" i="137"/>
  <c r="AB34" i="137"/>
  <c r="Z35" i="137"/>
  <c r="Y36" i="137"/>
  <c r="AB36" i="137"/>
  <c r="Y32" i="136"/>
  <c r="AB32" i="136"/>
  <c r="Z33" i="136"/>
  <c r="Y34" i="136"/>
  <c r="AB34" i="136"/>
  <c r="Z35" i="136"/>
  <c r="Y36" i="136"/>
  <c r="AB36" i="136"/>
  <c r="Y32" i="135"/>
  <c r="AB32" i="135"/>
  <c r="Z33" i="135"/>
  <c r="Y34" i="135"/>
  <c r="AB34" i="135"/>
  <c r="Z35" i="135"/>
  <c r="Y36" i="135"/>
  <c r="AB36" i="135"/>
  <c r="Y32" i="134"/>
  <c r="AB32" i="134"/>
  <c r="Z33" i="134"/>
  <c r="Y34" i="134"/>
  <c r="AB34" i="134"/>
  <c r="Z35" i="134"/>
  <c r="Y36" i="134"/>
  <c r="AB36" i="134"/>
  <c r="AD37" i="134"/>
  <c r="Y32" i="133"/>
  <c r="AB32" i="133"/>
  <c r="Z33" i="133"/>
  <c r="Y34" i="133"/>
  <c r="AB34" i="133"/>
  <c r="Z35" i="133"/>
  <c r="Y36" i="133"/>
  <c r="AB36" i="133"/>
  <c r="Y32" i="132"/>
  <c r="AB32" i="132"/>
  <c r="Z33" i="132"/>
  <c r="Y34" i="132"/>
  <c r="AB34" i="132"/>
  <c r="Z35" i="132"/>
  <c r="Y36" i="132"/>
  <c r="AB36" i="132"/>
  <c r="Y32" i="131"/>
  <c r="AB32" i="131"/>
  <c r="Z33" i="131"/>
  <c r="Y34" i="131"/>
  <c r="AB34" i="131"/>
  <c r="Z35" i="131"/>
  <c r="Y36" i="131"/>
  <c r="AB36" i="131"/>
  <c r="Y32" i="130"/>
  <c r="AB32" i="130"/>
  <c r="Z33" i="130"/>
  <c r="Y34" i="130"/>
  <c r="AB34" i="130"/>
  <c r="Z35" i="130"/>
  <c r="Y36" i="130"/>
  <c r="AB36" i="130"/>
  <c r="X6" i="143"/>
  <c r="AA6" i="143"/>
  <c r="W7" i="143"/>
  <c r="AA7" i="143"/>
  <c r="AW7" i="143"/>
  <c r="X8" i="143"/>
  <c r="AW8" i="143"/>
  <c r="W9" i="143"/>
  <c r="AA9" i="143"/>
  <c r="AW9" i="143"/>
  <c r="X10" i="143"/>
  <c r="AW10" i="143"/>
  <c r="W11" i="143"/>
  <c r="AA11" i="143"/>
  <c r="AW11" i="143"/>
  <c r="X12" i="143"/>
  <c r="AW12" i="143"/>
  <c r="W13" i="143"/>
  <c r="AA13" i="143"/>
  <c r="AW13" i="143"/>
  <c r="X14" i="143"/>
  <c r="AW14" i="143"/>
  <c r="W15" i="143"/>
  <c r="AA15" i="143"/>
  <c r="AW15" i="143"/>
  <c r="X16" i="143"/>
  <c r="AW16" i="143"/>
  <c r="W17" i="143"/>
  <c r="Y18" i="143"/>
  <c r="Y20" i="143"/>
  <c r="Z21" i="143"/>
  <c r="Y22" i="143"/>
  <c r="AB22" i="143"/>
  <c r="Z23" i="143"/>
  <c r="Y24" i="143"/>
  <c r="AB24" i="143"/>
  <c r="Z25" i="143"/>
  <c r="Y26" i="143"/>
  <c r="AB26" i="143"/>
  <c r="Z27" i="143"/>
  <c r="Y28" i="143"/>
  <c r="AB28" i="143"/>
  <c r="Z29" i="143"/>
  <c r="Y30" i="143"/>
  <c r="AB30" i="143"/>
  <c r="Z31" i="143"/>
  <c r="X6" i="142"/>
  <c r="AA6" i="142"/>
  <c r="W7" i="142"/>
  <c r="AA7" i="142"/>
  <c r="AW7" i="142"/>
  <c r="X8" i="142"/>
  <c r="AW8" i="142"/>
  <c r="W9" i="142"/>
  <c r="AA9" i="142"/>
  <c r="AW9" i="142"/>
  <c r="X10" i="142"/>
  <c r="AW10" i="142"/>
  <c r="W11" i="142"/>
  <c r="AA11" i="142"/>
  <c r="AW11" i="142"/>
  <c r="X12" i="142"/>
  <c r="AW12" i="142"/>
  <c r="W13" i="142"/>
  <c r="AA13" i="142"/>
  <c r="AW13" i="142"/>
  <c r="X14" i="142"/>
  <c r="AW14" i="142"/>
  <c r="W15" i="142"/>
  <c r="AA15" i="142"/>
  <c r="AW15" i="142"/>
  <c r="X16" i="142"/>
  <c r="AW16" i="142"/>
  <c r="W17" i="142"/>
  <c r="Y18" i="142"/>
  <c r="Y20" i="142"/>
  <c r="Z21" i="142"/>
  <c r="Y22" i="142"/>
  <c r="AB22" i="142"/>
  <c r="Z23" i="142"/>
  <c r="Y24" i="142"/>
  <c r="AB24" i="142"/>
  <c r="Z25" i="142"/>
  <c r="Y26" i="142"/>
  <c r="AB26" i="142"/>
  <c r="Z27" i="142"/>
  <c r="Y28" i="142"/>
  <c r="AB28" i="142"/>
  <c r="Z29" i="142"/>
  <c r="Y30" i="142"/>
  <c r="AB30" i="142"/>
  <c r="X6" i="141"/>
  <c r="AA6" i="141"/>
  <c r="W7" i="141"/>
  <c r="AA7" i="141"/>
  <c r="AW7" i="141"/>
  <c r="X8" i="141"/>
  <c r="AW8" i="141"/>
  <c r="W9" i="141"/>
  <c r="AA9" i="141"/>
  <c r="AW9" i="141"/>
  <c r="X10" i="141"/>
  <c r="AW10" i="141"/>
  <c r="W11" i="141"/>
  <c r="AA11" i="141"/>
  <c r="AW11" i="141"/>
  <c r="X12" i="141"/>
  <c r="AW12" i="141"/>
  <c r="W13" i="141"/>
  <c r="AA13" i="141"/>
  <c r="AW13" i="141"/>
  <c r="X14" i="141"/>
  <c r="AW14" i="141"/>
  <c r="W15" i="141"/>
  <c r="AA15" i="141"/>
  <c r="AW15" i="141"/>
  <c r="X16" i="141"/>
  <c r="AW16" i="141"/>
  <c r="W17" i="141"/>
  <c r="Y18" i="141"/>
  <c r="Y20" i="141"/>
  <c r="Z21" i="141"/>
  <c r="Y22" i="141"/>
  <c r="AB22" i="141"/>
  <c r="Z23" i="141"/>
  <c r="Y24" i="141"/>
  <c r="AB24" i="141"/>
  <c r="Z25" i="141"/>
  <c r="Y26" i="141"/>
  <c r="AB26" i="141"/>
  <c r="Z27" i="141"/>
  <c r="Y28" i="141"/>
  <c r="AB28" i="141"/>
  <c r="Z29" i="141"/>
  <c r="Y30" i="141"/>
  <c r="AB30" i="141"/>
  <c r="Z31" i="141"/>
  <c r="X6" i="140"/>
  <c r="AA6" i="140"/>
  <c r="W7" i="140"/>
  <c r="AA7" i="140"/>
  <c r="AW7" i="140"/>
  <c r="X8" i="140"/>
  <c r="AW8" i="140"/>
  <c r="W9" i="140"/>
  <c r="AA9" i="140"/>
  <c r="AW9" i="140"/>
  <c r="X10" i="140"/>
  <c r="AW10" i="140"/>
  <c r="W11" i="140"/>
  <c r="AA11" i="140"/>
  <c r="AW11" i="140"/>
  <c r="X12" i="140"/>
  <c r="AW12" i="140"/>
  <c r="W13" i="140"/>
  <c r="AA13" i="140"/>
  <c r="AW13" i="140"/>
  <c r="X14" i="140"/>
  <c r="AW14" i="140"/>
  <c r="W15" i="140"/>
  <c r="AA15" i="140"/>
  <c r="AW15" i="140"/>
  <c r="X16" i="140"/>
  <c r="AW16" i="140"/>
  <c r="W17" i="140"/>
  <c r="Y18" i="140"/>
  <c r="Y20" i="140"/>
  <c r="Z21" i="140"/>
  <c r="Y22" i="140"/>
  <c r="AB22" i="140"/>
  <c r="Z23" i="140"/>
  <c r="Y24" i="140"/>
  <c r="AB24" i="140"/>
  <c r="Z25" i="140"/>
  <c r="Y26" i="140"/>
  <c r="AB26" i="140"/>
  <c r="Z27" i="140"/>
  <c r="Y28" i="140"/>
  <c r="AB28" i="140"/>
  <c r="Z29" i="140"/>
  <c r="Y30" i="140"/>
  <c r="AB30" i="140"/>
  <c r="Z31" i="140"/>
  <c r="X6" i="139"/>
  <c r="AA6" i="139"/>
  <c r="W7" i="139"/>
  <c r="AA7" i="139"/>
  <c r="AW7" i="139"/>
  <c r="X8" i="139"/>
  <c r="AW8" i="139"/>
  <c r="W9" i="139"/>
  <c r="AA9" i="139"/>
  <c r="AW9" i="139"/>
  <c r="X10" i="139"/>
  <c r="AW10" i="139"/>
  <c r="W11" i="139"/>
  <c r="AA11" i="139"/>
  <c r="AW11" i="139"/>
  <c r="X12" i="139"/>
  <c r="AW12" i="139"/>
  <c r="W13" i="139"/>
  <c r="AA13" i="139"/>
  <c r="AW13" i="139"/>
  <c r="X14" i="139"/>
  <c r="AW14" i="139"/>
  <c r="W15" i="139"/>
  <c r="AA15" i="139"/>
  <c r="AW15" i="139"/>
  <c r="X16" i="139"/>
  <c r="AW16" i="139"/>
  <c r="W17" i="139"/>
  <c r="Y18" i="139"/>
  <c r="Y20" i="139"/>
  <c r="Z21" i="139"/>
  <c r="Y22" i="139"/>
  <c r="AB22" i="139"/>
  <c r="Z23" i="139"/>
  <c r="Y24" i="139"/>
  <c r="AB24" i="139"/>
  <c r="Z25" i="139"/>
  <c r="Y26" i="139"/>
  <c r="AB26" i="139"/>
  <c r="Z27" i="139"/>
  <c r="Y28" i="139"/>
  <c r="AB28" i="139"/>
  <c r="Z29" i="139"/>
  <c r="Y30" i="139"/>
  <c r="AB30" i="139"/>
  <c r="Z31" i="139"/>
  <c r="X6" i="138"/>
  <c r="AA6" i="138"/>
  <c r="W7" i="138"/>
  <c r="AA7" i="138"/>
  <c r="AW7" i="138"/>
  <c r="X8" i="138"/>
  <c r="AW8" i="138"/>
  <c r="W9" i="138"/>
  <c r="AA9" i="138"/>
  <c r="AW9" i="138"/>
  <c r="X10" i="138"/>
  <c r="AW10" i="138"/>
  <c r="W11" i="138"/>
  <c r="AA11" i="138"/>
  <c r="AW11" i="138"/>
  <c r="X12" i="138"/>
  <c r="AW12" i="138"/>
  <c r="W13" i="138"/>
  <c r="AA13" i="138"/>
  <c r="AW13" i="138"/>
  <c r="X14" i="138"/>
  <c r="AW14" i="138"/>
  <c r="W15" i="138"/>
  <c r="AA15" i="138"/>
  <c r="AW15" i="138"/>
  <c r="X16" i="138"/>
  <c r="AW16" i="138"/>
  <c r="W17" i="138"/>
  <c r="Y18" i="138"/>
  <c r="Y20" i="138"/>
  <c r="Z21" i="138"/>
  <c r="Y22" i="138"/>
  <c r="AB22" i="138"/>
  <c r="Z23" i="138"/>
  <c r="Y24" i="138"/>
  <c r="AB24" i="138"/>
  <c r="Z25" i="138"/>
  <c r="Y26" i="138"/>
  <c r="AB26" i="138"/>
  <c r="Z27" i="138"/>
  <c r="Y28" i="138"/>
  <c r="AB28" i="138"/>
  <c r="Z29" i="138"/>
  <c r="Y30" i="138"/>
  <c r="AB30" i="138"/>
  <c r="Z31" i="138"/>
  <c r="X6" i="137"/>
  <c r="AA6" i="137"/>
  <c r="W7" i="137"/>
  <c r="AA7" i="137"/>
  <c r="AW7" i="137"/>
  <c r="X8" i="137"/>
  <c r="AW8" i="137"/>
  <c r="W9" i="137"/>
  <c r="AA9" i="137"/>
  <c r="AW9" i="137"/>
  <c r="X10" i="137"/>
  <c r="AW10" i="137"/>
  <c r="W11" i="137"/>
  <c r="AA11" i="137"/>
  <c r="AW11" i="137"/>
  <c r="X12" i="137"/>
  <c r="AW12" i="137"/>
  <c r="W13" i="137"/>
  <c r="AA13" i="137"/>
  <c r="AW13" i="137"/>
  <c r="X14" i="137"/>
  <c r="AW14" i="137"/>
  <c r="W15" i="137"/>
  <c r="AA15" i="137"/>
  <c r="AW15" i="137"/>
  <c r="X16" i="137"/>
  <c r="AW16" i="137"/>
  <c r="W17" i="137"/>
  <c r="Y18" i="137"/>
  <c r="Y20" i="137"/>
  <c r="Z21" i="137"/>
  <c r="Y22" i="137"/>
  <c r="AB22" i="137"/>
  <c r="Z23" i="137"/>
  <c r="Y24" i="137"/>
  <c r="AB24" i="137"/>
  <c r="Z25" i="137"/>
  <c r="Y26" i="137"/>
  <c r="AB26" i="137"/>
  <c r="Z27" i="137"/>
  <c r="Y28" i="137"/>
  <c r="AB28" i="137"/>
  <c r="Z29" i="137"/>
  <c r="Y30" i="137"/>
  <c r="AB30" i="137"/>
  <c r="Z31" i="137"/>
  <c r="X6" i="136"/>
  <c r="AA6" i="136"/>
  <c r="W7" i="136"/>
  <c r="AA7" i="136"/>
  <c r="AW7" i="136"/>
  <c r="X8" i="136"/>
  <c r="AW8" i="136"/>
  <c r="W9" i="136"/>
  <c r="AA9" i="136"/>
  <c r="AW9" i="136"/>
  <c r="X10" i="136"/>
  <c r="AW10" i="136"/>
  <c r="W11" i="136"/>
  <c r="AA11" i="136"/>
  <c r="AW11" i="136"/>
  <c r="X12" i="136"/>
  <c r="AW12" i="136"/>
  <c r="W13" i="136"/>
  <c r="AA13" i="136"/>
  <c r="AW13" i="136"/>
  <c r="X14" i="136"/>
  <c r="AW14" i="136"/>
  <c r="W15" i="136"/>
  <c r="AA15" i="136"/>
  <c r="AW15" i="136"/>
  <c r="X16" i="136"/>
  <c r="AW16" i="136"/>
  <c r="W17" i="136"/>
  <c r="Y18" i="136"/>
  <c r="Y20" i="136"/>
  <c r="Z21" i="136"/>
  <c r="Y22" i="136"/>
  <c r="AB22" i="136"/>
  <c r="Z23" i="136"/>
  <c r="Y24" i="136"/>
  <c r="AB24" i="136"/>
  <c r="Z25" i="136"/>
  <c r="Y26" i="136"/>
  <c r="AB26" i="136"/>
  <c r="Z27" i="136"/>
  <c r="Y28" i="136"/>
  <c r="AB28" i="136"/>
  <c r="Z29" i="136"/>
  <c r="Y30" i="136"/>
  <c r="AB30" i="136"/>
  <c r="Z17" i="135"/>
  <c r="AA6" i="135"/>
  <c r="W7" i="135"/>
  <c r="AA7" i="135"/>
  <c r="AA8" i="135"/>
  <c r="W9" i="135"/>
  <c r="AA9" i="135"/>
  <c r="AW9" i="135"/>
  <c r="X10" i="135"/>
  <c r="AA10" i="135"/>
  <c r="W11" i="135"/>
  <c r="AA11" i="135"/>
  <c r="AW11" i="135"/>
  <c r="X12" i="135"/>
  <c r="AW12" i="135"/>
  <c r="W13" i="135"/>
  <c r="AA13" i="135"/>
  <c r="AW13" i="135"/>
  <c r="X14" i="135"/>
  <c r="AA14" i="135"/>
  <c r="W15" i="135"/>
  <c r="AA15" i="135"/>
  <c r="AW15" i="135"/>
  <c r="X16" i="135"/>
  <c r="AW16" i="135"/>
  <c r="Y18" i="135"/>
  <c r="Y20" i="135"/>
  <c r="Z21" i="135"/>
  <c r="Y22" i="135"/>
  <c r="AB22" i="135"/>
  <c r="Z23" i="135"/>
  <c r="Y24" i="135"/>
  <c r="AB24" i="135"/>
  <c r="Z25" i="135"/>
  <c r="Y26" i="135"/>
  <c r="AB26" i="135"/>
  <c r="Z27" i="135"/>
  <c r="Y28" i="135"/>
  <c r="AB28" i="135"/>
  <c r="Z29" i="135"/>
  <c r="Y30" i="135"/>
  <c r="AB30" i="135"/>
  <c r="Z31" i="135"/>
  <c r="X6" i="134"/>
  <c r="AA6" i="134"/>
  <c r="W7" i="134"/>
  <c r="AA7" i="134"/>
  <c r="AW7" i="134"/>
  <c r="X8" i="134"/>
  <c r="AW8" i="134"/>
  <c r="W9" i="134"/>
  <c r="AA9" i="134"/>
  <c r="AW9" i="134"/>
  <c r="X10" i="134"/>
  <c r="AW10" i="134"/>
  <c r="W11" i="134"/>
  <c r="AA11" i="134"/>
  <c r="AW11" i="134"/>
  <c r="X12" i="134"/>
  <c r="AW12" i="134"/>
  <c r="W13" i="134"/>
  <c r="AA13" i="134"/>
  <c r="AW13" i="134"/>
  <c r="X14" i="134"/>
  <c r="AW14" i="134"/>
  <c r="W15" i="134"/>
  <c r="AA15" i="134"/>
  <c r="AW15" i="134"/>
  <c r="X16" i="134"/>
  <c r="AW16" i="134"/>
  <c r="W17" i="134"/>
  <c r="Y18" i="134"/>
  <c r="Y20" i="134"/>
  <c r="Z21" i="134"/>
  <c r="Y22" i="134"/>
  <c r="AB22" i="134"/>
  <c r="Z23" i="134"/>
  <c r="Y24" i="134"/>
  <c r="AB24" i="134"/>
  <c r="Z25" i="134"/>
  <c r="Y26" i="134"/>
  <c r="AB26" i="134"/>
  <c r="Z27" i="134"/>
  <c r="Y28" i="134"/>
  <c r="AB28" i="134"/>
  <c r="Z29" i="134"/>
  <c r="Y30" i="134"/>
  <c r="AB30" i="134"/>
  <c r="Z31" i="134"/>
  <c r="X6" i="133"/>
  <c r="AA6" i="133"/>
  <c r="W7" i="133"/>
  <c r="AA7" i="133"/>
  <c r="AW7" i="133"/>
  <c r="X8" i="133"/>
  <c r="AW8" i="133"/>
  <c r="W9" i="133"/>
  <c r="AA9" i="133"/>
  <c r="AW9" i="133"/>
  <c r="X10" i="133"/>
  <c r="AW10" i="133"/>
  <c r="W11" i="133"/>
  <c r="AA11" i="133"/>
  <c r="AW11" i="133"/>
  <c r="X12" i="133"/>
  <c r="AW12" i="133"/>
  <c r="W13" i="133"/>
  <c r="AA13" i="133"/>
  <c r="AW13" i="133"/>
  <c r="X14" i="133"/>
  <c r="AW14" i="133"/>
  <c r="W15" i="133"/>
  <c r="AA15" i="133"/>
  <c r="AW15" i="133"/>
  <c r="X16" i="133"/>
  <c r="AW16" i="133"/>
  <c r="W17" i="133"/>
  <c r="Y18" i="133"/>
  <c r="Y20" i="133"/>
  <c r="Z21" i="133"/>
  <c r="Y22" i="133"/>
  <c r="AB22" i="133"/>
  <c r="Z23" i="133"/>
  <c r="Y24" i="133"/>
  <c r="AB24" i="133"/>
  <c r="Z25" i="133"/>
  <c r="Y26" i="133"/>
  <c r="AB26" i="133"/>
  <c r="Z27" i="133"/>
  <c r="Y28" i="133"/>
  <c r="AB28" i="133"/>
  <c r="Z29" i="133"/>
  <c r="Y30" i="133"/>
  <c r="AB30" i="133"/>
  <c r="Z31" i="133"/>
  <c r="X6" i="132"/>
  <c r="AA6" i="132"/>
  <c r="W7" i="132"/>
  <c r="AA7" i="132"/>
  <c r="AW7" i="132"/>
  <c r="X8" i="132"/>
  <c r="AW8" i="132"/>
  <c r="W9" i="132"/>
  <c r="AA9" i="132"/>
  <c r="AW9" i="132"/>
  <c r="X10" i="132"/>
  <c r="AW10" i="132"/>
  <c r="W11" i="132"/>
  <c r="AA11" i="132"/>
  <c r="AW11" i="132"/>
  <c r="X12" i="132"/>
  <c r="AW12" i="132"/>
  <c r="W13" i="132"/>
  <c r="AA13" i="132"/>
  <c r="AW13" i="132"/>
  <c r="X14" i="132"/>
  <c r="AW14" i="132"/>
  <c r="W15" i="132"/>
  <c r="AA15" i="132"/>
  <c r="AW15" i="132"/>
  <c r="X16" i="132"/>
  <c r="AW16" i="132"/>
  <c r="W17" i="132"/>
  <c r="Y18" i="132"/>
  <c r="Y20" i="132"/>
  <c r="Z21" i="132"/>
  <c r="Y22" i="132"/>
  <c r="AB22" i="132"/>
  <c r="Z23" i="132"/>
  <c r="Y24" i="132"/>
  <c r="AB24" i="132"/>
  <c r="Z25" i="132"/>
  <c r="Y26" i="132"/>
  <c r="AB26" i="132"/>
  <c r="Z27" i="132"/>
  <c r="Y28" i="132"/>
  <c r="AB28" i="132"/>
  <c r="Z29" i="132"/>
  <c r="Y30" i="132"/>
  <c r="AB30" i="132"/>
  <c r="Z31" i="132"/>
  <c r="Z6" i="131"/>
  <c r="Y7" i="131"/>
  <c r="AB7" i="131"/>
  <c r="Z8" i="131"/>
  <c r="Y9" i="131"/>
  <c r="AB9" i="131"/>
  <c r="Z10" i="131"/>
  <c r="Y11" i="131"/>
  <c r="AB11" i="131"/>
  <c r="Z12" i="131"/>
  <c r="W13" i="131"/>
  <c r="AA13" i="131"/>
  <c r="AW13" i="131"/>
  <c r="X14" i="131"/>
  <c r="AW14" i="131"/>
  <c r="W15" i="131"/>
  <c r="AA15" i="131"/>
  <c r="AW15" i="131"/>
  <c r="X16" i="131"/>
  <c r="AW16" i="131"/>
  <c r="W17" i="131"/>
  <c r="Y18" i="131"/>
  <c r="Y20" i="131"/>
  <c r="Z21" i="131"/>
  <c r="Y22" i="131"/>
  <c r="AB22" i="131"/>
  <c r="Z23" i="131"/>
  <c r="Y24" i="131"/>
  <c r="AB24" i="131"/>
  <c r="Z25" i="131"/>
  <c r="Y26" i="131"/>
  <c r="AB26" i="131"/>
  <c r="Z27" i="131"/>
  <c r="Y28" i="131"/>
  <c r="AB28" i="131"/>
  <c r="Z29" i="131"/>
  <c r="Y30" i="131"/>
  <c r="AB30" i="131"/>
  <c r="Z31" i="131"/>
  <c r="X6" i="130"/>
  <c r="W7" i="130"/>
  <c r="AA7" i="130"/>
  <c r="AW7" i="130"/>
  <c r="X8" i="130"/>
  <c r="AA8" i="130"/>
  <c r="W9" i="130"/>
  <c r="AA9" i="130"/>
  <c r="AW9" i="130"/>
  <c r="X10" i="130"/>
  <c r="AA10" i="130"/>
  <c r="W11" i="130"/>
  <c r="AA11" i="130"/>
  <c r="AW11" i="130"/>
  <c r="X12" i="130"/>
  <c r="AA12" i="130"/>
  <c r="W13" i="130"/>
  <c r="AA13" i="130"/>
  <c r="AW13" i="130"/>
  <c r="X14" i="130"/>
  <c r="AA14" i="130"/>
  <c r="W15" i="130"/>
  <c r="AA15" i="130"/>
  <c r="AW15" i="130"/>
  <c r="X16" i="130"/>
  <c r="AA16" i="130"/>
  <c r="W17" i="130"/>
  <c r="AA17" i="130"/>
  <c r="AW17" i="130"/>
  <c r="X21" i="130"/>
  <c r="X25" i="130"/>
  <c r="AE45" i="143"/>
  <c r="AE41" i="143"/>
  <c r="AE44" i="143"/>
  <c r="AE43" i="143"/>
  <c r="AE42" i="143"/>
  <c r="AE40" i="143"/>
  <c r="AH44" i="143"/>
  <c r="AH43" i="143"/>
  <c r="AH42" i="143"/>
  <c r="AH40" i="143"/>
  <c r="AH38" i="143"/>
  <c r="AH45" i="143"/>
  <c r="AH41" i="143"/>
  <c r="AH39" i="143"/>
  <c r="AJ44" i="143"/>
  <c r="AJ43" i="143"/>
  <c r="AJ42" i="143"/>
  <c r="AJ40" i="143"/>
  <c r="AJ38" i="143"/>
  <c r="AJ45" i="143"/>
  <c r="AJ41" i="143"/>
  <c r="AJ39" i="143"/>
  <c r="AL44" i="143"/>
  <c r="AL43" i="143"/>
  <c r="AL42" i="143"/>
  <c r="AL40" i="143"/>
  <c r="AL38" i="143"/>
  <c r="AL45" i="143"/>
  <c r="AL41" i="143"/>
  <c r="AL39" i="143"/>
  <c r="AN44" i="143"/>
  <c r="AN43" i="143"/>
  <c r="AN42" i="143"/>
  <c r="AN40" i="143"/>
  <c r="AN38" i="143"/>
  <c r="AN45" i="143"/>
  <c r="AN41" i="143"/>
  <c r="AN39" i="143"/>
  <c r="AP44" i="143"/>
  <c r="AP43" i="143"/>
  <c r="AP42" i="143"/>
  <c r="AP40" i="143"/>
  <c r="AP38" i="143"/>
  <c r="AP45" i="143"/>
  <c r="AP41" i="143"/>
  <c r="AP39" i="143"/>
  <c r="AR44" i="143"/>
  <c r="AR43" i="143"/>
  <c r="AR42" i="143"/>
  <c r="AR40" i="143"/>
  <c r="AR38" i="143"/>
  <c r="AR45" i="143"/>
  <c r="AR41" i="143"/>
  <c r="AR39" i="143"/>
  <c r="AT44" i="143"/>
  <c r="AT43" i="143"/>
  <c r="AT42" i="143"/>
  <c r="AT40" i="143"/>
  <c r="AT38" i="143"/>
  <c r="AT45" i="143"/>
  <c r="AT41" i="143"/>
  <c r="AT39" i="143"/>
  <c r="AV44" i="143"/>
  <c r="AV43" i="143"/>
  <c r="AV42" i="143"/>
  <c r="AV40" i="143"/>
  <c r="AV38" i="143"/>
  <c r="AV45" i="143"/>
  <c r="AV41" i="143"/>
  <c r="AV39" i="143"/>
  <c r="AB18" i="143"/>
  <c r="Z18" i="143"/>
  <c r="X18" i="143"/>
  <c r="AB20" i="143"/>
  <c r="Z20" i="143"/>
  <c r="X20" i="143"/>
  <c r="W6" i="143"/>
  <c r="Y6" i="143"/>
  <c r="X7" i="143"/>
  <c r="Z7" i="143"/>
  <c r="W8" i="143"/>
  <c r="Y8" i="143"/>
  <c r="AA8" i="143"/>
  <c r="X9" i="143"/>
  <c r="Z9" i="143"/>
  <c r="W10" i="143"/>
  <c r="Y10" i="143"/>
  <c r="AA10" i="143"/>
  <c r="X11" i="143"/>
  <c r="Z11" i="143"/>
  <c r="W12" i="143"/>
  <c r="Y12" i="143"/>
  <c r="AA12" i="143"/>
  <c r="X13" i="143"/>
  <c r="Z13" i="143"/>
  <c r="W14" i="143"/>
  <c r="Y14" i="143"/>
  <c r="AA14" i="143"/>
  <c r="X15" i="143"/>
  <c r="Z15" i="143"/>
  <c r="W16" i="143"/>
  <c r="Y16" i="143"/>
  <c r="AA16" i="143"/>
  <c r="X17" i="143"/>
  <c r="X19" i="143"/>
  <c r="AG45" i="143"/>
  <c r="AG41" i="143"/>
  <c r="AG39" i="143"/>
  <c r="AG44" i="143"/>
  <c r="AG43" i="143"/>
  <c r="AG42" i="143"/>
  <c r="AG40" i="143"/>
  <c r="AG38" i="143"/>
  <c r="AI45" i="143"/>
  <c r="AI41" i="143"/>
  <c r="AI39" i="143"/>
  <c r="AI44" i="143"/>
  <c r="AI43" i="143"/>
  <c r="AI42" i="143"/>
  <c r="AI40" i="143"/>
  <c r="AI38" i="143"/>
  <c r="AK45" i="143"/>
  <c r="AK41" i="143"/>
  <c r="AK39" i="143"/>
  <c r="AK44" i="143"/>
  <c r="AK43" i="143"/>
  <c r="AK42" i="143"/>
  <c r="AK40" i="143"/>
  <c r="AK38" i="143"/>
  <c r="AM45" i="143"/>
  <c r="AM41" i="143"/>
  <c r="AM39" i="143"/>
  <c r="AM44" i="143"/>
  <c r="AM43" i="143"/>
  <c r="AM42" i="143"/>
  <c r="AM40" i="143"/>
  <c r="AM38" i="143"/>
  <c r="AO45" i="143"/>
  <c r="AO41" i="143"/>
  <c r="AO39" i="143"/>
  <c r="AO44" i="143"/>
  <c r="AO43" i="143"/>
  <c r="AO42" i="143"/>
  <c r="AO40" i="143"/>
  <c r="AO38" i="143"/>
  <c r="AQ45" i="143"/>
  <c r="AQ41" i="143"/>
  <c r="AQ39" i="143"/>
  <c r="AQ44" i="143"/>
  <c r="AQ43" i="143"/>
  <c r="AQ42" i="143"/>
  <c r="AQ40" i="143"/>
  <c r="AQ38" i="143"/>
  <c r="AS45" i="143"/>
  <c r="AS41" i="143"/>
  <c r="AS39" i="143"/>
  <c r="AS44" i="143"/>
  <c r="AS43" i="143"/>
  <c r="AS42" i="143"/>
  <c r="AS40" i="143"/>
  <c r="AS38" i="143"/>
  <c r="AU45" i="143"/>
  <c r="AU41" i="143"/>
  <c r="AU39" i="143"/>
  <c r="AU44" i="143"/>
  <c r="AU43" i="143"/>
  <c r="AU42" i="143"/>
  <c r="AU40" i="143"/>
  <c r="AU38" i="143"/>
  <c r="AA17" i="143"/>
  <c r="Y17" i="143"/>
  <c r="AA19" i="143"/>
  <c r="Y19" i="143"/>
  <c r="W19" i="143"/>
  <c r="AW6" i="143"/>
  <c r="AW17" i="143"/>
  <c r="AW19" i="143"/>
  <c r="AW21" i="143"/>
  <c r="AW23" i="143"/>
  <c r="AW25" i="143"/>
  <c r="AW27" i="143"/>
  <c r="AW29" i="143"/>
  <c r="AW31" i="143"/>
  <c r="AW33" i="143"/>
  <c r="AW35" i="143"/>
  <c r="W21" i="143"/>
  <c r="Y21" i="143"/>
  <c r="X22" i="143"/>
  <c r="Z22" i="143"/>
  <c r="W23" i="143"/>
  <c r="Y23" i="143"/>
  <c r="X24" i="143"/>
  <c r="Z24" i="143"/>
  <c r="W25" i="143"/>
  <c r="Y25" i="143"/>
  <c r="X26" i="143"/>
  <c r="Z26" i="143"/>
  <c r="W27" i="143"/>
  <c r="Y27" i="143"/>
  <c r="X28" i="143"/>
  <c r="Z28" i="143"/>
  <c r="W29" i="143"/>
  <c r="Y29" i="143"/>
  <c r="X30" i="143"/>
  <c r="Z30" i="143"/>
  <c r="W31" i="143"/>
  <c r="Y31" i="143"/>
  <c r="X32" i="143"/>
  <c r="Z32" i="143"/>
  <c r="W33" i="143"/>
  <c r="Y33" i="143"/>
  <c r="X34" i="143"/>
  <c r="Z34" i="143"/>
  <c r="W35" i="143"/>
  <c r="Y35" i="143"/>
  <c r="X36" i="143"/>
  <c r="Z36" i="143"/>
  <c r="AE45" i="142"/>
  <c r="AE41" i="142"/>
  <c r="AE44" i="142"/>
  <c r="AE43" i="142"/>
  <c r="AE42" i="142"/>
  <c r="AE40" i="142"/>
  <c r="AH44" i="142"/>
  <c r="AH43" i="142"/>
  <c r="AH42" i="142"/>
  <c r="AH40" i="142"/>
  <c r="AH38" i="142"/>
  <c r="AH45" i="142"/>
  <c r="AH41" i="142"/>
  <c r="AH39" i="142"/>
  <c r="AJ44" i="142"/>
  <c r="AJ43" i="142"/>
  <c r="AJ42" i="142"/>
  <c r="AJ40" i="142"/>
  <c r="AJ38" i="142"/>
  <c r="AJ45" i="142"/>
  <c r="AJ41" i="142"/>
  <c r="AJ39" i="142"/>
  <c r="AL44" i="142"/>
  <c r="AL43" i="142"/>
  <c r="AL42" i="142"/>
  <c r="AL40" i="142"/>
  <c r="AL38" i="142"/>
  <c r="AL45" i="142"/>
  <c r="AL41" i="142"/>
  <c r="AL39" i="142"/>
  <c r="AN44" i="142"/>
  <c r="AN43" i="142"/>
  <c r="AN42" i="142"/>
  <c r="AN40" i="142"/>
  <c r="AN38" i="142"/>
  <c r="AN45" i="142"/>
  <c r="AN41" i="142"/>
  <c r="AN39" i="142"/>
  <c r="AP44" i="142"/>
  <c r="AP43" i="142"/>
  <c r="AP42" i="142"/>
  <c r="AP40" i="142"/>
  <c r="AP38" i="142"/>
  <c r="AP45" i="142"/>
  <c r="AP41" i="142"/>
  <c r="AP39" i="142"/>
  <c r="AR44" i="142"/>
  <c r="AR43" i="142"/>
  <c r="AR42" i="142"/>
  <c r="AR40" i="142"/>
  <c r="AR38" i="142"/>
  <c r="AR45" i="142"/>
  <c r="AR41" i="142"/>
  <c r="AR39" i="142"/>
  <c r="AT44" i="142"/>
  <c r="AT43" i="142"/>
  <c r="AT42" i="142"/>
  <c r="AT40" i="142"/>
  <c r="AT38" i="142"/>
  <c r="AT45" i="142"/>
  <c r="AT41" i="142"/>
  <c r="AT39" i="142"/>
  <c r="AV44" i="142"/>
  <c r="AV43" i="142"/>
  <c r="AV42" i="142"/>
  <c r="AV40" i="142"/>
  <c r="AV38" i="142"/>
  <c r="AV45" i="142"/>
  <c r="AV41" i="142"/>
  <c r="AV39" i="142"/>
  <c r="AB18" i="142"/>
  <c r="Z18" i="142"/>
  <c r="X18" i="142"/>
  <c r="AB20" i="142"/>
  <c r="Z20" i="142"/>
  <c r="X20" i="142"/>
  <c r="W6" i="142"/>
  <c r="Y6" i="142"/>
  <c r="X7" i="142"/>
  <c r="Z7" i="142"/>
  <c r="W8" i="142"/>
  <c r="Y8" i="142"/>
  <c r="AA8" i="142"/>
  <c r="X9" i="142"/>
  <c r="Z9" i="142"/>
  <c r="W10" i="142"/>
  <c r="Y10" i="142"/>
  <c r="AA10" i="142"/>
  <c r="X11" i="142"/>
  <c r="Z11" i="142"/>
  <c r="W12" i="142"/>
  <c r="Y12" i="142"/>
  <c r="AA12" i="142"/>
  <c r="X13" i="142"/>
  <c r="Z13" i="142"/>
  <c r="W14" i="142"/>
  <c r="Y14" i="142"/>
  <c r="AA14" i="142"/>
  <c r="X15" i="142"/>
  <c r="Z15" i="142"/>
  <c r="W16" i="142"/>
  <c r="Y16" i="142"/>
  <c r="AA16" i="142"/>
  <c r="X17" i="142"/>
  <c r="X19" i="142"/>
  <c r="AG45" i="142"/>
  <c r="AG41" i="142"/>
  <c r="AG39" i="142"/>
  <c r="AG44" i="142"/>
  <c r="AG43" i="142"/>
  <c r="AG42" i="142"/>
  <c r="AG40" i="142"/>
  <c r="AG38" i="142"/>
  <c r="AI45" i="142"/>
  <c r="AI41" i="142"/>
  <c r="AI39" i="142"/>
  <c r="AI44" i="142"/>
  <c r="AI43" i="142"/>
  <c r="AI42" i="142"/>
  <c r="AI40" i="142"/>
  <c r="AI38" i="142"/>
  <c r="AK45" i="142"/>
  <c r="AK41" i="142"/>
  <c r="AK39" i="142"/>
  <c r="AK44" i="142"/>
  <c r="AK43" i="142"/>
  <c r="AK42" i="142"/>
  <c r="AK40" i="142"/>
  <c r="AK38" i="142"/>
  <c r="AM45" i="142"/>
  <c r="AM41" i="142"/>
  <c r="AM39" i="142"/>
  <c r="AM44" i="142"/>
  <c r="AM43" i="142"/>
  <c r="AM42" i="142"/>
  <c r="AM40" i="142"/>
  <c r="AM38" i="142"/>
  <c r="AO45" i="142"/>
  <c r="AO41" i="142"/>
  <c r="AO39" i="142"/>
  <c r="AO44" i="142"/>
  <c r="AO43" i="142"/>
  <c r="AO42" i="142"/>
  <c r="AO40" i="142"/>
  <c r="AO38" i="142"/>
  <c r="AQ45" i="142"/>
  <c r="AQ41" i="142"/>
  <c r="AQ39" i="142"/>
  <c r="AQ44" i="142"/>
  <c r="AQ43" i="142"/>
  <c r="AQ42" i="142"/>
  <c r="AQ40" i="142"/>
  <c r="AQ38" i="142"/>
  <c r="AS45" i="142"/>
  <c r="AS41" i="142"/>
  <c r="AS39" i="142"/>
  <c r="AS44" i="142"/>
  <c r="AS43" i="142"/>
  <c r="AS42" i="142"/>
  <c r="AS40" i="142"/>
  <c r="AS38" i="142"/>
  <c r="AU45" i="142"/>
  <c r="AU41" i="142"/>
  <c r="AU39" i="142"/>
  <c r="AU44" i="142"/>
  <c r="AU43" i="142"/>
  <c r="AU42" i="142"/>
  <c r="AU40" i="142"/>
  <c r="AU38" i="142"/>
  <c r="AA17" i="142"/>
  <c r="Y17" i="142"/>
  <c r="AA19" i="142"/>
  <c r="Y19" i="142"/>
  <c r="W19" i="142"/>
  <c r="AW6" i="142"/>
  <c r="AW17" i="142"/>
  <c r="AW19" i="142"/>
  <c r="AW21" i="142"/>
  <c r="AW23" i="142"/>
  <c r="AW25" i="142"/>
  <c r="AW27" i="142"/>
  <c r="AW29" i="142"/>
  <c r="AW31" i="142"/>
  <c r="AW33" i="142"/>
  <c r="AW35" i="142"/>
  <c r="AC37" i="142"/>
  <c r="V37" i="142" s="1"/>
  <c r="W21" i="142"/>
  <c r="Y21" i="142"/>
  <c r="X22" i="142"/>
  <c r="Z22" i="142"/>
  <c r="W23" i="142"/>
  <c r="Y23" i="142"/>
  <c r="X24" i="142"/>
  <c r="Z24" i="142"/>
  <c r="W25" i="142"/>
  <c r="Y25" i="142"/>
  <c r="X26" i="142"/>
  <c r="Z26" i="142"/>
  <c r="W27" i="142"/>
  <c r="Y27" i="142"/>
  <c r="AD27" i="142" s="1"/>
  <c r="X28" i="142"/>
  <c r="Z28" i="142"/>
  <c r="W29" i="142"/>
  <c r="Y29" i="142"/>
  <c r="AC29" i="142" s="1"/>
  <c r="V29" i="142" s="1"/>
  <c r="X30" i="142"/>
  <c r="Z30" i="142"/>
  <c r="W31" i="142"/>
  <c r="Y31" i="142"/>
  <c r="AD31" i="142" s="1"/>
  <c r="X32" i="142"/>
  <c r="Z32" i="142"/>
  <c r="W33" i="142"/>
  <c r="Y33" i="142"/>
  <c r="AC33" i="142" s="1"/>
  <c r="V33" i="142" s="1"/>
  <c r="X34" i="142"/>
  <c r="Z34" i="142"/>
  <c r="W35" i="142"/>
  <c r="Y35" i="142"/>
  <c r="AD35" i="142" s="1"/>
  <c r="X36" i="142"/>
  <c r="Z36" i="142"/>
  <c r="AE45" i="141"/>
  <c r="AE41" i="141"/>
  <c r="AE44" i="141"/>
  <c r="AE43" i="141"/>
  <c r="AE42" i="141"/>
  <c r="AE40" i="141"/>
  <c r="AH44" i="141"/>
  <c r="AH43" i="141"/>
  <c r="AH42" i="141"/>
  <c r="AH40" i="141"/>
  <c r="AH38" i="141"/>
  <c r="AH45" i="141"/>
  <c r="AH41" i="141"/>
  <c r="AH39" i="141"/>
  <c r="AJ44" i="141"/>
  <c r="AJ43" i="141"/>
  <c r="AJ42" i="141"/>
  <c r="AJ40" i="141"/>
  <c r="AJ38" i="141"/>
  <c r="AJ45" i="141"/>
  <c r="AJ41" i="141"/>
  <c r="AJ39" i="141"/>
  <c r="AL44" i="141"/>
  <c r="AL43" i="141"/>
  <c r="AL42" i="141"/>
  <c r="AL40" i="141"/>
  <c r="AL38" i="141"/>
  <c r="AL45" i="141"/>
  <c r="AL41" i="141"/>
  <c r="AL39" i="141"/>
  <c r="AN44" i="141"/>
  <c r="AN43" i="141"/>
  <c r="AN42" i="141"/>
  <c r="AN40" i="141"/>
  <c r="AN38" i="141"/>
  <c r="AN45" i="141"/>
  <c r="AN41" i="141"/>
  <c r="AN39" i="141"/>
  <c r="AP44" i="141"/>
  <c r="AP43" i="141"/>
  <c r="AP42" i="141"/>
  <c r="AP40" i="141"/>
  <c r="AP38" i="141"/>
  <c r="AP45" i="141"/>
  <c r="AP41" i="141"/>
  <c r="AP39" i="141"/>
  <c r="AR44" i="141"/>
  <c r="AR43" i="141"/>
  <c r="AR42" i="141"/>
  <c r="AR40" i="141"/>
  <c r="AR38" i="141"/>
  <c r="AR45" i="141"/>
  <c r="AR41" i="141"/>
  <c r="AR39" i="141"/>
  <c r="AT44" i="141"/>
  <c r="AT43" i="141"/>
  <c r="AT42" i="141"/>
  <c r="AT40" i="141"/>
  <c r="AT38" i="141"/>
  <c r="AT45" i="141"/>
  <c r="AT41" i="141"/>
  <c r="AT39" i="141"/>
  <c r="AV44" i="141"/>
  <c r="AV43" i="141"/>
  <c r="AV42" i="141"/>
  <c r="AV40" i="141"/>
  <c r="AV38" i="141"/>
  <c r="AV45" i="141"/>
  <c r="AV41" i="141"/>
  <c r="AV39" i="141"/>
  <c r="AB18" i="141"/>
  <c r="Z18" i="141"/>
  <c r="X18" i="141"/>
  <c r="AB20" i="141"/>
  <c r="Z20" i="141"/>
  <c r="X20" i="141"/>
  <c r="W6" i="141"/>
  <c r="Y6" i="141"/>
  <c r="X7" i="141"/>
  <c r="Z7" i="141"/>
  <c r="W8" i="141"/>
  <c r="Y8" i="141"/>
  <c r="AA8" i="141"/>
  <c r="X9" i="141"/>
  <c r="Z9" i="141"/>
  <c r="W10" i="141"/>
  <c r="Y10" i="141"/>
  <c r="AA10" i="141"/>
  <c r="X11" i="141"/>
  <c r="Z11" i="141"/>
  <c r="W12" i="141"/>
  <c r="Y12" i="141"/>
  <c r="AA12" i="141"/>
  <c r="X13" i="141"/>
  <c r="Z13" i="141"/>
  <c r="W14" i="141"/>
  <c r="Y14" i="141"/>
  <c r="AA14" i="141"/>
  <c r="X15" i="141"/>
  <c r="Z15" i="141"/>
  <c r="W16" i="141"/>
  <c r="Y16" i="141"/>
  <c r="AA16" i="141"/>
  <c r="X17" i="141"/>
  <c r="X19" i="141"/>
  <c r="AG45" i="141"/>
  <c r="AG41" i="141"/>
  <c r="AG39" i="141"/>
  <c r="AG44" i="141"/>
  <c r="AG43" i="141"/>
  <c r="AG42" i="141"/>
  <c r="AG40" i="141"/>
  <c r="AG38" i="141"/>
  <c r="AI45" i="141"/>
  <c r="AI41" i="141"/>
  <c r="AI39" i="141"/>
  <c r="AI44" i="141"/>
  <c r="AI43" i="141"/>
  <c r="AI42" i="141"/>
  <c r="AI40" i="141"/>
  <c r="AI38" i="141"/>
  <c r="AK45" i="141"/>
  <c r="AK41" i="141"/>
  <c r="AK39" i="141"/>
  <c r="AK44" i="141"/>
  <c r="AK43" i="141"/>
  <c r="AK42" i="141"/>
  <c r="AK40" i="141"/>
  <c r="AK38" i="141"/>
  <c r="AM45" i="141"/>
  <c r="AM41" i="141"/>
  <c r="AM39" i="141"/>
  <c r="AM44" i="141"/>
  <c r="AM43" i="141"/>
  <c r="AM42" i="141"/>
  <c r="AM40" i="141"/>
  <c r="AM38" i="141"/>
  <c r="AO45" i="141"/>
  <c r="AO41" i="141"/>
  <c r="AO39" i="141"/>
  <c r="AO44" i="141"/>
  <c r="AO43" i="141"/>
  <c r="AO42" i="141"/>
  <c r="AO40" i="141"/>
  <c r="AO38" i="141"/>
  <c r="AQ45" i="141"/>
  <c r="AQ41" i="141"/>
  <c r="AQ39" i="141"/>
  <c r="AQ44" i="141"/>
  <c r="AQ43" i="141"/>
  <c r="AQ42" i="141"/>
  <c r="AQ40" i="141"/>
  <c r="AQ38" i="141"/>
  <c r="AS45" i="141"/>
  <c r="AS41" i="141"/>
  <c r="AS39" i="141"/>
  <c r="AS44" i="141"/>
  <c r="AS43" i="141"/>
  <c r="AS42" i="141"/>
  <c r="AS40" i="141"/>
  <c r="AS38" i="141"/>
  <c r="AU45" i="141"/>
  <c r="AU41" i="141"/>
  <c r="AU39" i="141"/>
  <c r="AU44" i="141"/>
  <c r="AU43" i="141"/>
  <c r="AU42" i="141"/>
  <c r="AU40" i="141"/>
  <c r="AU38" i="141"/>
  <c r="AA17" i="141"/>
  <c r="Y17" i="141"/>
  <c r="AA19" i="141"/>
  <c r="Y19" i="141"/>
  <c r="W19" i="141"/>
  <c r="AW6" i="141"/>
  <c r="AW17" i="141"/>
  <c r="AW19" i="141"/>
  <c r="AW21" i="141"/>
  <c r="AW23" i="141"/>
  <c r="AW25" i="141"/>
  <c r="AW27" i="141"/>
  <c r="AW29" i="141"/>
  <c r="AW31" i="141"/>
  <c r="AW33" i="141"/>
  <c r="AW35" i="141"/>
  <c r="W21" i="141"/>
  <c r="Y21" i="141"/>
  <c r="X22" i="141"/>
  <c r="Z22" i="141"/>
  <c r="W23" i="141"/>
  <c r="Y23" i="141"/>
  <c r="X24" i="141"/>
  <c r="Z24" i="141"/>
  <c r="W25" i="141"/>
  <c r="Y25" i="141"/>
  <c r="X26" i="141"/>
  <c r="Z26" i="141"/>
  <c r="W27" i="141"/>
  <c r="Y27" i="141"/>
  <c r="X28" i="141"/>
  <c r="Z28" i="141"/>
  <c r="W29" i="141"/>
  <c r="Y29" i="141"/>
  <c r="X30" i="141"/>
  <c r="Z30" i="141"/>
  <c r="W31" i="141"/>
  <c r="Y31" i="141"/>
  <c r="X32" i="141"/>
  <c r="Z32" i="141"/>
  <c r="W33" i="141"/>
  <c r="Y33" i="141"/>
  <c r="X34" i="141"/>
  <c r="Z34" i="141"/>
  <c r="W35" i="141"/>
  <c r="Y35" i="141"/>
  <c r="X36" i="141"/>
  <c r="Z36" i="141"/>
  <c r="AE45" i="140"/>
  <c r="AE41" i="140"/>
  <c r="AE44" i="140"/>
  <c r="AE43" i="140"/>
  <c r="AE42" i="140"/>
  <c r="AE40" i="140"/>
  <c r="AH44" i="140"/>
  <c r="AH43" i="140"/>
  <c r="AH42" i="140"/>
  <c r="AH40" i="140"/>
  <c r="AH38" i="140"/>
  <c r="AH45" i="140"/>
  <c r="AH41" i="140"/>
  <c r="AH39" i="140"/>
  <c r="AJ44" i="140"/>
  <c r="AJ43" i="140"/>
  <c r="AJ42" i="140"/>
  <c r="AJ40" i="140"/>
  <c r="AJ38" i="140"/>
  <c r="AJ45" i="140"/>
  <c r="AJ41" i="140"/>
  <c r="AJ39" i="140"/>
  <c r="AL44" i="140"/>
  <c r="AL43" i="140"/>
  <c r="AL42" i="140"/>
  <c r="AL40" i="140"/>
  <c r="AL38" i="140"/>
  <c r="AL45" i="140"/>
  <c r="AL41" i="140"/>
  <c r="AL39" i="140"/>
  <c r="AN44" i="140"/>
  <c r="AN43" i="140"/>
  <c r="AN42" i="140"/>
  <c r="AN40" i="140"/>
  <c r="AN38" i="140"/>
  <c r="AN45" i="140"/>
  <c r="AN41" i="140"/>
  <c r="AN39" i="140"/>
  <c r="AP44" i="140"/>
  <c r="AP43" i="140"/>
  <c r="AP42" i="140"/>
  <c r="AP40" i="140"/>
  <c r="AP38" i="140"/>
  <c r="AP45" i="140"/>
  <c r="AP41" i="140"/>
  <c r="AP39" i="140"/>
  <c r="AR44" i="140"/>
  <c r="AR43" i="140"/>
  <c r="AR42" i="140"/>
  <c r="AR40" i="140"/>
  <c r="AR38" i="140"/>
  <c r="AR45" i="140"/>
  <c r="AR41" i="140"/>
  <c r="AR39" i="140"/>
  <c r="AT44" i="140"/>
  <c r="AT43" i="140"/>
  <c r="AT42" i="140"/>
  <c r="AT40" i="140"/>
  <c r="AT38" i="140"/>
  <c r="AT45" i="140"/>
  <c r="AT41" i="140"/>
  <c r="AT39" i="140"/>
  <c r="AV44" i="140"/>
  <c r="AV43" i="140"/>
  <c r="AV42" i="140"/>
  <c r="AV40" i="140"/>
  <c r="AV38" i="140"/>
  <c r="AV45" i="140"/>
  <c r="AV41" i="140"/>
  <c r="AV39" i="140"/>
  <c r="AB18" i="140"/>
  <c r="Z18" i="140"/>
  <c r="X18" i="140"/>
  <c r="AB20" i="140"/>
  <c r="Z20" i="140"/>
  <c r="X20" i="140"/>
  <c r="W6" i="140"/>
  <c r="Y6" i="140"/>
  <c r="X7" i="140"/>
  <c r="Z7" i="140"/>
  <c r="W8" i="140"/>
  <c r="Y8" i="140"/>
  <c r="AA8" i="140"/>
  <c r="X9" i="140"/>
  <c r="Z9" i="140"/>
  <c r="W10" i="140"/>
  <c r="Y10" i="140"/>
  <c r="AA10" i="140"/>
  <c r="X11" i="140"/>
  <c r="Z11" i="140"/>
  <c r="W12" i="140"/>
  <c r="Y12" i="140"/>
  <c r="AA12" i="140"/>
  <c r="X13" i="140"/>
  <c r="Z13" i="140"/>
  <c r="W14" i="140"/>
  <c r="Y14" i="140"/>
  <c r="AA14" i="140"/>
  <c r="X15" i="140"/>
  <c r="Z15" i="140"/>
  <c r="W16" i="140"/>
  <c r="Y16" i="140"/>
  <c r="AA16" i="140"/>
  <c r="X17" i="140"/>
  <c r="X19" i="140"/>
  <c r="AG45" i="140"/>
  <c r="AG41" i="140"/>
  <c r="AG39" i="140"/>
  <c r="AG44" i="140"/>
  <c r="AG43" i="140"/>
  <c r="AG42" i="140"/>
  <c r="AG40" i="140"/>
  <c r="AG38" i="140"/>
  <c r="AI45" i="140"/>
  <c r="AI41" i="140"/>
  <c r="AI39" i="140"/>
  <c r="AI44" i="140"/>
  <c r="AI43" i="140"/>
  <c r="AI42" i="140"/>
  <c r="AI40" i="140"/>
  <c r="AI38" i="140"/>
  <c r="AK45" i="140"/>
  <c r="AK41" i="140"/>
  <c r="AK39" i="140"/>
  <c r="AK44" i="140"/>
  <c r="AK43" i="140"/>
  <c r="AK42" i="140"/>
  <c r="AK40" i="140"/>
  <c r="AK38" i="140"/>
  <c r="AM45" i="140"/>
  <c r="AM41" i="140"/>
  <c r="AM39" i="140"/>
  <c r="AM44" i="140"/>
  <c r="AM43" i="140"/>
  <c r="AM42" i="140"/>
  <c r="AM40" i="140"/>
  <c r="AM38" i="140"/>
  <c r="AO45" i="140"/>
  <c r="AO41" i="140"/>
  <c r="AO39" i="140"/>
  <c r="AO44" i="140"/>
  <c r="AO43" i="140"/>
  <c r="AO42" i="140"/>
  <c r="AO40" i="140"/>
  <c r="AO38" i="140"/>
  <c r="AQ45" i="140"/>
  <c r="AQ41" i="140"/>
  <c r="AQ39" i="140"/>
  <c r="AQ44" i="140"/>
  <c r="AQ43" i="140"/>
  <c r="AQ42" i="140"/>
  <c r="AQ40" i="140"/>
  <c r="AQ38" i="140"/>
  <c r="AS45" i="140"/>
  <c r="AS41" i="140"/>
  <c r="AS39" i="140"/>
  <c r="AS44" i="140"/>
  <c r="AS43" i="140"/>
  <c r="AS42" i="140"/>
  <c r="AS40" i="140"/>
  <c r="AS38" i="140"/>
  <c r="AU45" i="140"/>
  <c r="AU41" i="140"/>
  <c r="AU39" i="140"/>
  <c r="AU44" i="140"/>
  <c r="AU43" i="140"/>
  <c r="AU42" i="140"/>
  <c r="AU40" i="140"/>
  <c r="AU38" i="140"/>
  <c r="AA17" i="140"/>
  <c r="Y17" i="140"/>
  <c r="AA19" i="140"/>
  <c r="Y19" i="140"/>
  <c r="W19" i="140"/>
  <c r="AW6" i="140"/>
  <c r="AW17" i="140"/>
  <c r="AW19" i="140"/>
  <c r="AW21" i="140"/>
  <c r="AW23" i="140"/>
  <c r="AW25" i="140"/>
  <c r="AW27" i="140"/>
  <c r="AW29" i="140"/>
  <c r="AW31" i="140"/>
  <c r="AW33" i="140"/>
  <c r="AW35" i="140"/>
  <c r="AC37" i="140"/>
  <c r="V37" i="140" s="1"/>
  <c r="W21" i="140"/>
  <c r="Y21" i="140"/>
  <c r="X22" i="140"/>
  <c r="Z22" i="140"/>
  <c r="W23" i="140"/>
  <c r="Y23" i="140"/>
  <c r="X24" i="140"/>
  <c r="Z24" i="140"/>
  <c r="W25" i="140"/>
  <c r="Y25" i="140"/>
  <c r="X26" i="140"/>
  <c r="Z26" i="140"/>
  <c r="W27" i="140"/>
  <c r="Y27" i="140"/>
  <c r="X28" i="140"/>
  <c r="Z28" i="140"/>
  <c r="W29" i="140"/>
  <c r="Y29" i="140"/>
  <c r="X30" i="140"/>
  <c r="Z30" i="140"/>
  <c r="W31" i="140"/>
  <c r="Y31" i="140"/>
  <c r="X32" i="140"/>
  <c r="Z32" i="140"/>
  <c r="W33" i="140"/>
  <c r="Y33" i="140"/>
  <c r="X34" i="140"/>
  <c r="Z34" i="140"/>
  <c r="W35" i="140"/>
  <c r="Y35" i="140"/>
  <c r="X36" i="140"/>
  <c r="Z36" i="140"/>
  <c r="AE45" i="139"/>
  <c r="AE41" i="139"/>
  <c r="AE44" i="139"/>
  <c r="AE43" i="139"/>
  <c r="AE42" i="139"/>
  <c r="AE40" i="139"/>
  <c r="AH44" i="139"/>
  <c r="AH43" i="139"/>
  <c r="AH42" i="139"/>
  <c r="AH40" i="139"/>
  <c r="AH38" i="139"/>
  <c r="AH45" i="139"/>
  <c r="AH41" i="139"/>
  <c r="AH39" i="139"/>
  <c r="AJ44" i="139"/>
  <c r="AJ43" i="139"/>
  <c r="AJ42" i="139"/>
  <c r="AJ40" i="139"/>
  <c r="AJ38" i="139"/>
  <c r="AJ45" i="139"/>
  <c r="AJ41" i="139"/>
  <c r="AJ39" i="139"/>
  <c r="AL44" i="139"/>
  <c r="AL43" i="139"/>
  <c r="AL42" i="139"/>
  <c r="AL40" i="139"/>
  <c r="AL38" i="139"/>
  <c r="AL45" i="139"/>
  <c r="AL41" i="139"/>
  <c r="AL39" i="139"/>
  <c r="AN44" i="139"/>
  <c r="AN43" i="139"/>
  <c r="AN42" i="139"/>
  <c r="AN40" i="139"/>
  <c r="AN38" i="139"/>
  <c r="AN45" i="139"/>
  <c r="AN41" i="139"/>
  <c r="AN39" i="139"/>
  <c r="AP44" i="139"/>
  <c r="AP43" i="139"/>
  <c r="AP42" i="139"/>
  <c r="AP40" i="139"/>
  <c r="AP38" i="139"/>
  <c r="AP45" i="139"/>
  <c r="AP41" i="139"/>
  <c r="AP39" i="139"/>
  <c r="AR44" i="139"/>
  <c r="AR43" i="139"/>
  <c r="AR42" i="139"/>
  <c r="AR40" i="139"/>
  <c r="AR38" i="139"/>
  <c r="AR45" i="139"/>
  <c r="AR41" i="139"/>
  <c r="AR39" i="139"/>
  <c r="AT44" i="139"/>
  <c r="AT43" i="139"/>
  <c r="AT42" i="139"/>
  <c r="AT40" i="139"/>
  <c r="AT38" i="139"/>
  <c r="AT45" i="139"/>
  <c r="AT41" i="139"/>
  <c r="AT39" i="139"/>
  <c r="AV44" i="139"/>
  <c r="AV43" i="139"/>
  <c r="AV42" i="139"/>
  <c r="AV40" i="139"/>
  <c r="AV38" i="139"/>
  <c r="AV45" i="139"/>
  <c r="AV41" i="139"/>
  <c r="AV39" i="139"/>
  <c r="AB18" i="139"/>
  <c r="Z18" i="139"/>
  <c r="X18" i="139"/>
  <c r="AB20" i="139"/>
  <c r="Z20" i="139"/>
  <c r="X20" i="139"/>
  <c r="W6" i="139"/>
  <c r="Y6" i="139"/>
  <c r="X7" i="139"/>
  <c r="Z7" i="139"/>
  <c r="W8" i="139"/>
  <c r="Y8" i="139"/>
  <c r="AA8" i="139"/>
  <c r="X9" i="139"/>
  <c r="Z9" i="139"/>
  <c r="W10" i="139"/>
  <c r="Y10" i="139"/>
  <c r="AA10" i="139"/>
  <c r="X11" i="139"/>
  <c r="Z11" i="139"/>
  <c r="W12" i="139"/>
  <c r="Y12" i="139"/>
  <c r="AA12" i="139"/>
  <c r="X13" i="139"/>
  <c r="Z13" i="139"/>
  <c r="W14" i="139"/>
  <c r="Y14" i="139"/>
  <c r="AA14" i="139"/>
  <c r="X15" i="139"/>
  <c r="Z15" i="139"/>
  <c r="W16" i="139"/>
  <c r="Y16" i="139"/>
  <c r="AA16" i="139"/>
  <c r="X17" i="139"/>
  <c r="X19" i="139"/>
  <c r="AG45" i="139"/>
  <c r="AG41" i="139"/>
  <c r="AG39" i="139"/>
  <c r="AG44" i="139"/>
  <c r="AG43" i="139"/>
  <c r="AG42" i="139"/>
  <c r="AG40" i="139"/>
  <c r="AG38" i="139"/>
  <c r="AI45" i="139"/>
  <c r="AI41" i="139"/>
  <c r="AI39" i="139"/>
  <c r="AI44" i="139"/>
  <c r="AI43" i="139"/>
  <c r="AI42" i="139"/>
  <c r="AI40" i="139"/>
  <c r="AI38" i="139"/>
  <c r="AK45" i="139"/>
  <c r="AK41" i="139"/>
  <c r="AK39" i="139"/>
  <c r="AK44" i="139"/>
  <c r="AK43" i="139"/>
  <c r="AK42" i="139"/>
  <c r="AK40" i="139"/>
  <c r="AK38" i="139"/>
  <c r="AM45" i="139"/>
  <c r="AM41" i="139"/>
  <c r="AM39" i="139"/>
  <c r="AM44" i="139"/>
  <c r="AM43" i="139"/>
  <c r="AM42" i="139"/>
  <c r="AM40" i="139"/>
  <c r="AM38" i="139"/>
  <c r="AO45" i="139"/>
  <c r="AO41" i="139"/>
  <c r="AO39" i="139"/>
  <c r="AO44" i="139"/>
  <c r="AO43" i="139"/>
  <c r="AO42" i="139"/>
  <c r="AO40" i="139"/>
  <c r="AO38" i="139"/>
  <c r="AQ45" i="139"/>
  <c r="AQ41" i="139"/>
  <c r="AQ39" i="139"/>
  <c r="AQ44" i="139"/>
  <c r="AQ43" i="139"/>
  <c r="AQ42" i="139"/>
  <c r="AQ40" i="139"/>
  <c r="AQ38" i="139"/>
  <c r="AS45" i="139"/>
  <c r="AS41" i="139"/>
  <c r="AS39" i="139"/>
  <c r="AS44" i="139"/>
  <c r="AS43" i="139"/>
  <c r="AS42" i="139"/>
  <c r="AS40" i="139"/>
  <c r="AS38" i="139"/>
  <c r="AU45" i="139"/>
  <c r="AU41" i="139"/>
  <c r="AU39" i="139"/>
  <c r="AU44" i="139"/>
  <c r="AU43" i="139"/>
  <c r="AU42" i="139"/>
  <c r="AU40" i="139"/>
  <c r="AU38" i="139"/>
  <c r="AA17" i="139"/>
  <c r="Y17" i="139"/>
  <c r="AA19" i="139"/>
  <c r="Y19" i="139"/>
  <c r="W19" i="139"/>
  <c r="AW6" i="139"/>
  <c r="AW17" i="139"/>
  <c r="AW19" i="139"/>
  <c r="AW21" i="139"/>
  <c r="AW23" i="139"/>
  <c r="AW25" i="139"/>
  <c r="AW27" i="139"/>
  <c r="AW29" i="139"/>
  <c r="AW31" i="139"/>
  <c r="AW33" i="139"/>
  <c r="AW35" i="139"/>
  <c r="W21" i="139"/>
  <c r="Y21" i="139"/>
  <c r="X22" i="139"/>
  <c r="Z22" i="139"/>
  <c r="W23" i="139"/>
  <c r="Y23" i="139"/>
  <c r="X24" i="139"/>
  <c r="Z24" i="139"/>
  <c r="W25" i="139"/>
  <c r="Y25" i="139"/>
  <c r="AC25" i="139" s="1"/>
  <c r="V25" i="139" s="1"/>
  <c r="X26" i="139"/>
  <c r="Z26" i="139"/>
  <c r="W27" i="139"/>
  <c r="Y27" i="139"/>
  <c r="AD27" i="139" s="1"/>
  <c r="X28" i="139"/>
  <c r="Z28" i="139"/>
  <c r="W29" i="139"/>
  <c r="Y29" i="139"/>
  <c r="AC29" i="139" s="1"/>
  <c r="V29" i="139" s="1"/>
  <c r="X30" i="139"/>
  <c r="Z30" i="139"/>
  <c r="W31" i="139"/>
  <c r="Y31" i="139"/>
  <c r="AD31" i="139" s="1"/>
  <c r="X32" i="139"/>
  <c r="Z32" i="139"/>
  <c r="W33" i="139"/>
  <c r="Y33" i="139"/>
  <c r="AC33" i="139" s="1"/>
  <c r="V33" i="139" s="1"/>
  <c r="X34" i="139"/>
  <c r="Z34" i="139"/>
  <c r="W35" i="139"/>
  <c r="Y35" i="139"/>
  <c r="AD35" i="139" s="1"/>
  <c r="X36" i="139"/>
  <c r="Z36" i="139"/>
  <c r="AE45" i="138"/>
  <c r="AE41" i="138"/>
  <c r="AE44" i="138"/>
  <c r="AE43" i="138"/>
  <c r="AE42" i="138"/>
  <c r="AE40" i="138"/>
  <c r="AH44" i="138"/>
  <c r="AH43" i="138"/>
  <c r="AH42" i="138"/>
  <c r="AH40" i="138"/>
  <c r="AH38" i="138"/>
  <c r="AH45" i="138"/>
  <c r="AH41" i="138"/>
  <c r="AH39" i="138"/>
  <c r="AJ44" i="138"/>
  <c r="AJ43" i="138"/>
  <c r="AJ42" i="138"/>
  <c r="AJ40" i="138"/>
  <c r="AJ38" i="138"/>
  <c r="AJ45" i="138"/>
  <c r="AJ41" i="138"/>
  <c r="AJ39" i="138"/>
  <c r="AL44" i="138"/>
  <c r="AL43" i="138"/>
  <c r="AL42" i="138"/>
  <c r="AL40" i="138"/>
  <c r="AL38" i="138"/>
  <c r="AL45" i="138"/>
  <c r="AL41" i="138"/>
  <c r="AL39" i="138"/>
  <c r="AN44" i="138"/>
  <c r="AN43" i="138"/>
  <c r="AN42" i="138"/>
  <c r="AN40" i="138"/>
  <c r="AN38" i="138"/>
  <c r="AN45" i="138"/>
  <c r="AN41" i="138"/>
  <c r="AN39" i="138"/>
  <c r="AP44" i="138"/>
  <c r="AP43" i="138"/>
  <c r="AP42" i="138"/>
  <c r="AP40" i="138"/>
  <c r="AP38" i="138"/>
  <c r="AP45" i="138"/>
  <c r="AP41" i="138"/>
  <c r="AP39" i="138"/>
  <c r="AR44" i="138"/>
  <c r="AR43" i="138"/>
  <c r="AR42" i="138"/>
  <c r="AR40" i="138"/>
  <c r="AR38" i="138"/>
  <c r="AR45" i="138"/>
  <c r="AR41" i="138"/>
  <c r="AR39" i="138"/>
  <c r="AT44" i="138"/>
  <c r="AT43" i="138"/>
  <c r="AT42" i="138"/>
  <c r="AT40" i="138"/>
  <c r="AT38" i="138"/>
  <c r="AT45" i="138"/>
  <c r="AT41" i="138"/>
  <c r="AT39" i="138"/>
  <c r="AV44" i="138"/>
  <c r="AV43" i="138"/>
  <c r="AV42" i="138"/>
  <c r="AV40" i="138"/>
  <c r="AV38" i="138"/>
  <c r="AV45" i="138"/>
  <c r="AV41" i="138"/>
  <c r="AV39" i="138"/>
  <c r="AB18" i="138"/>
  <c r="Z18" i="138"/>
  <c r="X18" i="138"/>
  <c r="AB20" i="138"/>
  <c r="Z20" i="138"/>
  <c r="X20" i="138"/>
  <c r="W6" i="138"/>
  <c r="Y6" i="138"/>
  <c r="X7" i="138"/>
  <c r="Z7" i="138"/>
  <c r="W8" i="138"/>
  <c r="Y8" i="138"/>
  <c r="AA8" i="138"/>
  <c r="X9" i="138"/>
  <c r="Z9" i="138"/>
  <c r="W10" i="138"/>
  <c r="Y10" i="138"/>
  <c r="AA10" i="138"/>
  <c r="X11" i="138"/>
  <c r="Z11" i="138"/>
  <c r="W12" i="138"/>
  <c r="Y12" i="138"/>
  <c r="AA12" i="138"/>
  <c r="X13" i="138"/>
  <c r="Z13" i="138"/>
  <c r="W14" i="138"/>
  <c r="Y14" i="138"/>
  <c r="AA14" i="138"/>
  <c r="X15" i="138"/>
  <c r="Z15" i="138"/>
  <c r="W16" i="138"/>
  <c r="Y16" i="138"/>
  <c r="AA16" i="138"/>
  <c r="X17" i="138"/>
  <c r="X19" i="138"/>
  <c r="AG45" i="138"/>
  <c r="AG41" i="138"/>
  <c r="AG39" i="138"/>
  <c r="AG44" i="138"/>
  <c r="AG43" i="138"/>
  <c r="AG42" i="138"/>
  <c r="AG40" i="138"/>
  <c r="AG38" i="138"/>
  <c r="AI45" i="138"/>
  <c r="AI41" i="138"/>
  <c r="AI39" i="138"/>
  <c r="AI44" i="138"/>
  <c r="AI43" i="138"/>
  <c r="AI42" i="138"/>
  <c r="AI40" i="138"/>
  <c r="AI38" i="138"/>
  <c r="AK45" i="138"/>
  <c r="AK41" i="138"/>
  <c r="AK39" i="138"/>
  <c r="AK44" i="138"/>
  <c r="AK43" i="138"/>
  <c r="AK42" i="138"/>
  <c r="AK40" i="138"/>
  <c r="AK38" i="138"/>
  <c r="AM45" i="138"/>
  <c r="AM41" i="138"/>
  <c r="AM39" i="138"/>
  <c r="AM44" i="138"/>
  <c r="AM43" i="138"/>
  <c r="AM42" i="138"/>
  <c r="AM40" i="138"/>
  <c r="AM38" i="138"/>
  <c r="AO45" i="138"/>
  <c r="AO41" i="138"/>
  <c r="AO39" i="138"/>
  <c r="AO44" i="138"/>
  <c r="AO43" i="138"/>
  <c r="AO42" i="138"/>
  <c r="AO40" i="138"/>
  <c r="AO38" i="138"/>
  <c r="AQ45" i="138"/>
  <c r="AQ41" i="138"/>
  <c r="AQ39" i="138"/>
  <c r="AQ44" i="138"/>
  <c r="AQ43" i="138"/>
  <c r="AQ42" i="138"/>
  <c r="AQ40" i="138"/>
  <c r="AQ38" i="138"/>
  <c r="AS45" i="138"/>
  <c r="AS41" i="138"/>
  <c r="AS39" i="138"/>
  <c r="AS44" i="138"/>
  <c r="AS43" i="138"/>
  <c r="AS42" i="138"/>
  <c r="AS40" i="138"/>
  <c r="AS38" i="138"/>
  <c r="AU45" i="138"/>
  <c r="AU41" i="138"/>
  <c r="AU39" i="138"/>
  <c r="AU44" i="138"/>
  <c r="AU43" i="138"/>
  <c r="AU42" i="138"/>
  <c r="AU40" i="138"/>
  <c r="AU38" i="138"/>
  <c r="AA17" i="138"/>
  <c r="Y17" i="138"/>
  <c r="AA19" i="138"/>
  <c r="Y19" i="138"/>
  <c r="W19" i="138"/>
  <c r="AW6" i="138"/>
  <c r="AW17" i="138"/>
  <c r="AW19" i="138"/>
  <c r="AW21" i="138"/>
  <c r="AW23" i="138"/>
  <c r="AW25" i="138"/>
  <c r="AW27" i="138"/>
  <c r="AW29" i="138"/>
  <c r="AW31" i="138"/>
  <c r="AW33" i="138"/>
  <c r="AW35" i="138"/>
  <c r="AC37" i="138"/>
  <c r="V37" i="138" s="1"/>
  <c r="W21" i="138"/>
  <c r="Y21" i="138"/>
  <c r="X22" i="138"/>
  <c r="Z22" i="138"/>
  <c r="W23" i="138"/>
  <c r="Y23" i="138"/>
  <c r="X24" i="138"/>
  <c r="Z24" i="138"/>
  <c r="W25" i="138"/>
  <c r="Y25" i="138"/>
  <c r="X26" i="138"/>
  <c r="Z26" i="138"/>
  <c r="W27" i="138"/>
  <c r="Y27" i="138"/>
  <c r="X28" i="138"/>
  <c r="Z28" i="138"/>
  <c r="W29" i="138"/>
  <c r="Y29" i="138"/>
  <c r="X30" i="138"/>
  <c r="Z30" i="138"/>
  <c r="W31" i="138"/>
  <c r="Y31" i="138"/>
  <c r="X32" i="138"/>
  <c r="Z32" i="138"/>
  <c r="W33" i="138"/>
  <c r="Y33" i="138"/>
  <c r="X34" i="138"/>
  <c r="Z34" i="138"/>
  <c r="W35" i="138"/>
  <c r="Y35" i="138"/>
  <c r="AD35" i="138" s="1"/>
  <c r="X36" i="138"/>
  <c r="Z36" i="138"/>
  <c r="AE45" i="137"/>
  <c r="AE41" i="137"/>
  <c r="AE44" i="137"/>
  <c r="AE43" i="137"/>
  <c r="AE42" i="137"/>
  <c r="AE40" i="137"/>
  <c r="AH44" i="137"/>
  <c r="AH43" i="137"/>
  <c r="AH42" i="137"/>
  <c r="AH40" i="137"/>
  <c r="AH38" i="137"/>
  <c r="AH45" i="137"/>
  <c r="AH41" i="137"/>
  <c r="AH39" i="137"/>
  <c r="AJ44" i="137"/>
  <c r="AJ43" i="137"/>
  <c r="AJ42" i="137"/>
  <c r="AJ40" i="137"/>
  <c r="AJ38" i="137"/>
  <c r="AJ45" i="137"/>
  <c r="AJ41" i="137"/>
  <c r="AJ39" i="137"/>
  <c r="AL44" i="137"/>
  <c r="AL43" i="137"/>
  <c r="AL42" i="137"/>
  <c r="AL40" i="137"/>
  <c r="AL38" i="137"/>
  <c r="AL45" i="137"/>
  <c r="AL41" i="137"/>
  <c r="AL39" i="137"/>
  <c r="AN44" i="137"/>
  <c r="AN43" i="137"/>
  <c r="AN42" i="137"/>
  <c r="AN40" i="137"/>
  <c r="AN38" i="137"/>
  <c r="AN45" i="137"/>
  <c r="AN41" i="137"/>
  <c r="AN39" i="137"/>
  <c r="AP44" i="137"/>
  <c r="AP43" i="137"/>
  <c r="AP42" i="137"/>
  <c r="AP40" i="137"/>
  <c r="AP38" i="137"/>
  <c r="AP45" i="137"/>
  <c r="AP41" i="137"/>
  <c r="AP39" i="137"/>
  <c r="AR44" i="137"/>
  <c r="AR43" i="137"/>
  <c r="AR42" i="137"/>
  <c r="AR40" i="137"/>
  <c r="AR38" i="137"/>
  <c r="AR45" i="137"/>
  <c r="AR41" i="137"/>
  <c r="AR39" i="137"/>
  <c r="AT44" i="137"/>
  <c r="AT43" i="137"/>
  <c r="AT42" i="137"/>
  <c r="AT40" i="137"/>
  <c r="AT38" i="137"/>
  <c r="AT45" i="137"/>
  <c r="AT41" i="137"/>
  <c r="AT39" i="137"/>
  <c r="AV44" i="137"/>
  <c r="AV43" i="137"/>
  <c r="AV42" i="137"/>
  <c r="AV40" i="137"/>
  <c r="AV38" i="137"/>
  <c r="AV45" i="137"/>
  <c r="AV41" i="137"/>
  <c r="AV39" i="137"/>
  <c r="AB18" i="137"/>
  <c r="Z18" i="137"/>
  <c r="X18" i="137"/>
  <c r="AB20" i="137"/>
  <c r="Z20" i="137"/>
  <c r="X20" i="137"/>
  <c r="W6" i="137"/>
  <c r="Y6" i="137"/>
  <c r="X7" i="137"/>
  <c r="Z7" i="137"/>
  <c r="W8" i="137"/>
  <c r="Y8" i="137"/>
  <c r="AA8" i="137"/>
  <c r="X9" i="137"/>
  <c r="Z9" i="137"/>
  <c r="W10" i="137"/>
  <c r="Y10" i="137"/>
  <c r="AA10" i="137"/>
  <c r="X11" i="137"/>
  <c r="Z11" i="137"/>
  <c r="W12" i="137"/>
  <c r="Y12" i="137"/>
  <c r="AA12" i="137"/>
  <c r="X13" i="137"/>
  <c r="Z13" i="137"/>
  <c r="W14" i="137"/>
  <c r="Y14" i="137"/>
  <c r="AA14" i="137"/>
  <c r="X15" i="137"/>
  <c r="Z15" i="137"/>
  <c r="W16" i="137"/>
  <c r="Y16" i="137"/>
  <c r="AA16" i="137"/>
  <c r="X17" i="137"/>
  <c r="X19" i="137"/>
  <c r="AG45" i="137"/>
  <c r="AG41" i="137"/>
  <c r="AG39" i="137"/>
  <c r="AG44" i="137"/>
  <c r="AG43" i="137"/>
  <c r="AG42" i="137"/>
  <c r="AG40" i="137"/>
  <c r="AG38" i="137"/>
  <c r="AI45" i="137"/>
  <c r="AI41" i="137"/>
  <c r="AI39" i="137"/>
  <c r="AI44" i="137"/>
  <c r="AI43" i="137"/>
  <c r="AI42" i="137"/>
  <c r="AI40" i="137"/>
  <c r="AI38" i="137"/>
  <c r="AK45" i="137"/>
  <c r="AK41" i="137"/>
  <c r="AK39" i="137"/>
  <c r="AK44" i="137"/>
  <c r="AK43" i="137"/>
  <c r="AK42" i="137"/>
  <c r="AK40" i="137"/>
  <c r="AK38" i="137"/>
  <c r="AM45" i="137"/>
  <c r="AM41" i="137"/>
  <c r="AM39" i="137"/>
  <c r="AM44" i="137"/>
  <c r="AM43" i="137"/>
  <c r="AM42" i="137"/>
  <c r="AM40" i="137"/>
  <c r="AM38" i="137"/>
  <c r="AO45" i="137"/>
  <c r="AO41" i="137"/>
  <c r="AO39" i="137"/>
  <c r="AO44" i="137"/>
  <c r="AO43" i="137"/>
  <c r="AO42" i="137"/>
  <c r="AO40" i="137"/>
  <c r="AO38" i="137"/>
  <c r="AQ45" i="137"/>
  <c r="AQ41" i="137"/>
  <c r="AQ39" i="137"/>
  <c r="AQ44" i="137"/>
  <c r="AQ43" i="137"/>
  <c r="AQ42" i="137"/>
  <c r="AQ40" i="137"/>
  <c r="AQ38" i="137"/>
  <c r="AS45" i="137"/>
  <c r="AS41" i="137"/>
  <c r="AS39" i="137"/>
  <c r="AS44" i="137"/>
  <c r="AS43" i="137"/>
  <c r="AS42" i="137"/>
  <c r="AS40" i="137"/>
  <c r="AS38" i="137"/>
  <c r="AU45" i="137"/>
  <c r="AU41" i="137"/>
  <c r="AU39" i="137"/>
  <c r="AU44" i="137"/>
  <c r="AU43" i="137"/>
  <c r="AU42" i="137"/>
  <c r="AU40" i="137"/>
  <c r="AU38" i="137"/>
  <c r="AA17" i="137"/>
  <c r="Y17" i="137"/>
  <c r="AA19" i="137"/>
  <c r="Y19" i="137"/>
  <c r="W19" i="137"/>
  <c r="AW6" i="137"/>
  <c r="AW17" i="137"/>
  <c r="AW19" i="137"/>
  <c r="AW21" i="137"/>
  <c r="AW23" i="137"/>
  <c r="AW25" i="137"/>
  <c r="AW27" i="137"/>
  <c r="AW29" i="137"/>
  <c r="AW31" i="137"/>
  <c r="AW33" i="137"/>
  <c r="AW35" i="137"/>
  <c r="W21" i="137"/>
  <c r="Y21" i="137"/>
  <c r="X22" i="137"/>
  <c r="Z22" i="137"/>
  <c r="W23" i="137"/>
  <c r="Y23" i="137"/>
  <c r="X24" i="137"/>
  <c r="Z24" i="137"/>
  <c r="W25" i="137"/>
  <c r="Y25" i="137"/>
  <c r="X26" i="137"/>
  <c r="Z26" i="137"/>
  <c r="W27" i="137"/>
  <c r="Y27" i="137"/>
  <c r="X28" i="137"/>
  <c r="Z28" i="137"/>
  <c r="W29" i="137"/>
  <c r="Y29" i="137"/>
  <c r="X30" i="137"/>
  <c r="Z30" i="137"/>
  <c r="W31" i="137"/>
  <c r="Y31" i="137"/>
  <c r="X32" i="137"/>
  <c r="Z32" i="137"/>
  <c r="W33" i="137"/>
  <c r="Y33" i="137"/>
  <c r="X34" i="137"/>
  <c r="Z34" i="137"/>
  <c r="W35" i="137"/>
  <c r="Y35" i="137"/>
  <c r="X36" i="137"/>
  <c r="Z36" i="137"/>
  <c r="AE45" i="136"/>
  <c r="AE41" i="136"/>
  <c r="AE44" i="136"/>
  <c r="AE43" i="136"/>
  <c r="AE42" i="136"/>
  <c r="AE40" i="136"/>
  <c r="AH44" i="136"/>
  <c r="AH43" i="136"/>
  <c r="AH42" i="136"/>
  <c r="AH40" i="136"/>
  <c r="AH38" i="136"/>
  <c r="AH45" i="136"/>
  <c r="AH41" i="136"/>
  <c r="AH39" i="136"/>
  <c r="AJ44" i="136"/>
  <c r="AJ43" i="136"/>
  <c r="AJ42" i="136"/>
  <c r="AJ40" i="136"/>
  <c r="AJ38" i="136"/>
  <c r="AJ45" i="136"/>
  <c r="AJ41" i="136"/>
  <c r="AJ39" i="136"/>
  <c r="AL44" i="136"/>
  <c r="AL43" i="136"/>
  <c r="AL42" i="136"/>
  <c r="AL40" i="136"/>
  <c r="AL38" i="136"/>
  <c r="AL45" i="136"/>
  <c r="AL41" i="136"/>
  <c r="AL39" i="136"/>
  <c r="AN44" i="136"/>
  <c r="AN43" i="136"/>
  <c r="AN42" i="136"/>
  <c r="AN40" i="136"/>
  <c r="AN38" i="136"/>
  <c r="AN45" i="136"/>
  <c r="AN41" i="136"/>
  <c r="AN39" i="136"/>
  <c r="AP44" i="136"/>
  <c r="AP43" i="136"/>
  <c r="AP42" i="136"/>
  <c r="AP40" i="136"/>
  <c r="AP38" i="136"/>
  <c r="AP45" i="136"/>
  <c r="AP41" i="136"/>
  <c r="AP39" i="136"/>
  <c r="AR44" i="136"/>
  <c r="AR43" i="136"/>
  <c r="AR42" i="136"/>
  <c r="AR40" i="136"/>
  <c r="AR38" i="136"/>
  <c r="AR45" i="136"/>
  <c r="AR41" i="136"/>
  <c r="AR39" i="136"/>
  <c r="AT44" i="136"/>
  <c r="AT43" i="136"/>
  <c r="AT42" i="136"/>
  <c r="AT40" i="136"/>
  <c r="AT38" i="136"/>
  <c r="AT45" i="136"/>
  <c r="AT41" i="136"/>
  <c r="AT39" i="136"/>
  <c r="AV44" i="136"/>
  <c r="AV43" i="136"/>
  <c r="AV42" i="136"/>
  <c r="AV40" i="136"/>
  <c r="AV38" i="136"/>
  <c r="AV45" i="136"/>
  <c r="AV41" i="136"/>
  <c r="AV39" i="136"/>
  <c r="AB18" i="136"/>
  <c r="Z18" i="136"/>
  <c r="X18" i="136"/>
  <c r="AB20" i="136"/>
  <c r="Z20" i="136"/>
  <c r="X20" i="136"/>
  <c r="W6" i="136"/>
  <c r="Y6" i="136"/>
  <c r="X7" i="136"/>
  <c r="Z7" i="136"/>
  <c r="W8" i="136"/>
  <c r="Y8" i="136"/>
  <c r="AA8" i="136"/>
  <c r="X9" i="136"/>
  <c r="Z9" i="136"/>
  <c r="W10" i="136"/>
  <c r="Y10" i="136"/>
  <c r="AA10" i="136"/>
  <c r="X11" i="136"/>
  <c r="Z11" i="136"/>
  <c r="W12" i="136"/>
  <c r="Y12" i="136"/>
  <c r="AA12" i="136"/>
  <c r="X13" i="136"/>
  <c r="Z13" i="136"/>
  <c r="W14" i="136"/>
  <c r="Y14" i="136"/>
  <c r="AA14" i="136"/>
  <c r="X15" i="136"/>
  <c r="Z15" i="136"/>
  <c r="W16" i="136"/>
  <c r="Y16" i="136"/>
  <c r="AA16" i="136"/>
  <c r="X17" i="136"/>
  <c r="X19" i="136"/>
  <c r="AG45" i="136"/>
  <c r="AG41" i="136"/>
  <c r="AG39" i="136"/>
  <c r="AG44" i="136"/>
  <c r="AG43" i="136"/>
  <c r="AG42" i="136"/>
  <c r="AG40" i="136"/>
  <c r="AG38" i="136"/>
  <c r="AI45" i="136"/>
  <c r="AI41" i="136"/>
  <c r="AI39" i="136"/>
  <c r="AI44" i="136"/>
  <c r="AI43" i="136"/>
  <c r="AI42" i="136"/>
  <c r="AI40" i="136"/>
  <c r="AI38" i="136"/>
  <c r="AK45" i="136"/>
  <c r="AK41" i="136"/>
  <c r="AK39" i="136"/>
  <c r="AK44" i="136"/>
  <c r="AK43" i="136"/>
  <c r="AK42" i="136"/>
  <c r="AK40" i="136"/>
  <c r="AK38" i="136"/>
  <c r="AM45" i="136"/>
  <c r="AM41" i="136"/>
  <c r="AM39" i="136"/>
  <c r="AM44" i="136"/>
  <c r="AM43" i="136"/>
  <c r="AM42" i="136"/>
  <c r="AM40" i="136"/>
  <c r="AM38" i="136"/>
  <c r="AO45" i="136"/>
  <c r="AO41" i="136"/>
  <c r="AO39" i="136"/>
  <c r="AO44" i="136"/>
  <c r="AO43" i="136"/>
  <c r="AO42" i="136"/>
  <c r="AO40" i="136"/>
  <c r="AO38" i="136"/>
  <c r="AQ45" i="136"/>
  <c r="AQ41" i="136"/>
  <c r="AQ39" i="136"/>
  <c r="AQ44" i="136"/>
  <c r="AQ43" i="136"/>
  <c r="AQ42" i="136"/>
  <c r="AQ40" i="136"/>
  <c r="AQ38" i="136"/>
  <c r="AS45" i="136"/>
  <c r="AS41" i="136"/>
  <c r="AS39" i="136"/>
  <c r="AS44" i="136"/>
  <c r="AS43" i="136"/>
  <c r="AS42" i="136"/>
  <c r="AS40" i="136"/>
  <c r="AS38" i="136"/>
  <c r="AU45" i="136"/>
  <c r="AU41" i="136"/>
  <c r="AU39" i="136"/>
  <c r="AU44" i="136"/>
  <c r="AU43" i="136"/>
  <c r="AU42" i="136"/>
  <c r="AU40" i="136"/>
  <c r="AU38" i="136"/>
  <c r="AA17" i="136"/>
  <c r="Y17" i="136"/>
  <c r="AA19" i="136"/>
  <c r="Y19" i="136"/>
  <c r="W19" i="136"/>
  <c r="AW6" i="136"/>
  <c r="AW17" i="136"/>
  <c r="AW19" i="136"/>
  <c r="AW21" i="136"/>
  <c r="AW23" i="136"/>
  <c r="AW25" i="136"/>
  <c r="AW27" i="136"/>
  <c r="AW29" i="136"/>
  <c r="AW31" i="136"/>
  <c r="AW33" i="136"/>
  <c r="AW35" i="136"/>
  <c r="W21" i="136"/>
  <c r="Y21" i="136"/>
  <c r="X22" i="136"/>
  <c r="Z22" i="136"/>
  <c r="W23" i="136"/>
  <c r="Y23" i="136"/>
  <c r="X24" i="136"/>
  <c r="Z24" i="136"/>
  <c r="W25" i="136"/>
  <c r="Y25" i="136"/>
  <c r="X26" i="136"/>
  <c r="Z26" i="136"/>
  <c r="W27" i="136"/>
  <c r="Y27" i="136"/>
  <c r="X28" i="136"/>
  <c r="Z28" i="136"/>
  <c r="W29" i="136"/>
  <c r="Y29" i="136"/>
  <c r="X30" i="136"/>
  <c r="Z30" i="136"/>
  <c r="W31" i="136"/>
  <c r="Y31" i="136"/>
  <c r="X32" i="136"/>
  <c r="Z32" i="136"/>
  <c r="W33" i="136"/>
  <c r="Y33" i="136"/>
  <c r="AC33" i="136" s="1"/>
  <c r="V33" i="136" s="1"/>
  <c r="X34" i="136"/>
  <c r="Z34" i="136"/>
  <c r="W35" i="136"/>
  <c r="Y35" i="136"/>
  <c r="X36" i="136"/>
  <c r="Z36" i="136"/>
  <c r="AI45" i="135"/>
  <c r="AI41" i="135"/>
  <c r="AI39" i="135"/>
  <c r="AI44" i="135"/>
  <c r="AI43" i="135"/>
  <c r="AI42" i="135"/>
  <c r="AI40" i="135"/>
  <c r="AI38" i="135"/>
  <c r="AM45" i="135"/>
  <c r="AM41" i="135"/>
  <c r="AM39" i="135"/>
  <c r="AM44" i="135"/>
  <c r="AM43" i="135"/>
  <c r="AM42" i="135"/>
  <c r="AM40" i="135"/>
  <c r="AM38" i="135"/>
  <c r="AQ45" i="135"/>
  <c r="AQ41" i="135"/>
  <c r="AQ39" i="135"/>
  <c r="AQ44" i="135"/>
  <c r="AQ43" i="135"/>
  <c r="AQ42" i="135"/>
  <c r="AQ40" i="135"/>
  <c r="AQ38" i="135"/>
  <c r="AU45" i="135"/>
  <c r="AU41" i="135"/>
  <c r="AU39" i="135"/>
  <c r="AU44" i="135"/>
  <c r="AU43" i="135"/>
  <c r="AU42" i="135"/>
  <c r="AU40" i="135"/>
  <c r="AU38" i="135"/>
  <c r="AE45" i="135"/>
  <c r="AE41" i="135"/>
  <c r="AE44" i="135"/>
  <c r="AE43" i="135"/>
  <c r="AE42" i="135"/>
  <c r="AE40" i="135"/>
  <c r="AH44" i="135"/>
  <c r="AH43" i="135"/>
  <c r="AH42" i="135"/>
  <c r="AH40" i="135"/>
  <c r="AH38" i="135"/>
  <c r="AH45" i="135"/>
  <c r="AH41" i="135"/>
  <c r="AH39" i="135"/>
  <c r="AJ44" i="135"/>
  <c r="AJ43" i="135"/>
  <c r="AJ42" i="135"/>
  <c r="AJ40" i="135"/>
  <c r="AJ38" i="135"/>
  <c r="AJ45" i="135"/>
  <c r="AJ41" i="135"/>
  <c r="AJ39" i="135"/>
  <c r="AL44" i="135"/>
  <c r="AL43" i="135"/>
  <c r="AL42" i="135"/>
  <c r="AL40" i="135"/>
  <c r="AL38" i="135"/>
  <c r="AL45" i="135"/>
  <c r="AL41" i="135"/>
  <c r="AL39" i="135"/>
  <c r="AN44" i="135"/>
  <c r="AN43" i="135"/>
  <c r="AN42" i="135"/>
  <c r="AN40" i="135"/>
  <c r="AN38" i="135"/>
  <c r="AN45" i="135"/>
  <c r="AN41" i="135"/>
  <c r="AN39" i="135"/>
  <c r="AP44" i="135"/>
  <c r="AP43" i="135"/>
  <c r="AP42" i="135"/>
  <c r="AP40" i="135"/>
  <c r="AP38" i="135"/>
  <c r="AP45" i="135"/>
  <c r="AP41" i="135"/>
  <c r="AP39" i="135"/>
  <c r="AR44" i="135"/>
  <c r="AR43" i="135"/>
  <c r="AR42" i="135"/>
  <c r="AR40" i="135"/>
  <c r="AR38" i="135"/>
  <c r="AR45" i="135"/>
  <c r="AR41" i="135"/>
  <c r="AR39" i="135"/>
  <c r="AT44" i="135"/>
  <c r="AT43" i="135"/>
  <c r="AT42" i="135"/>
  <c r="AT40" i="135"/>
  <c r="AT38" i="135"/>
  <c r="AT45" i="135"/>
  <c r="AT41" i="135"/>
  <c r="AT39" i="135"/>
  <c r="AV44" i="135"/>
  <c r="AV43" i="135"/>
  <c r="AV42" i="135"/>
  <c r="AV40" i="135"/>
  <c r="AV38" i="135"/>
  <c r="AV45" i="135"/>
  <c r="AV41" i="135"/>
  <c r="AV39" i="135"/>
  <c r="AB18" i="135"/>
  <c r="Z18" i="135"/>
  <c r="X18" i="135"/>
  <c r="AB20" i="135"/>
  <c r="Z20" i="135"/>
  <c r="X20" i="135"/>
  <c r="Z6" i="135"/>
  <c r="AB6" i="135"/>
  <c r="AW6" i="135"/>
  <c r="AB8" i="135"/>
  <c r="AW8" i="135"/>
  <c r="AW10" i="135"/>
  <c r="AW14" i="135"/>
  <c r="W6" i="135"/>
  <c r="Y6" i="135"/>
  <c r="X7" i="135"/>
  <c r="Z7" i="135"/>
  <c r="AB7" i="135"/>
  <c r="W8" i="135"/>
  <c r="Y8" i="135"/>
  <c r="X9" i="135"/>
  <c r="Z9" i="135"/>
  <c r="W10" i="135"/>
  <c r="Y10" i="135"/>
  <c r="X11" i="135"/>
  <c r="Z11" i="135"/>
  <c r="W12" i="135"/>
  <c r="Y12" i="135"/>
  <c r="AA12" i="135"/>
  <c r="X13" i="135"/>
  <c r="Z13" i="135"/>
  <c r="W14" i="135"/>
  <c r="Y14" i="135"/>
  <c r="X15" i="135"/>
  <c r="Z15" i="135"/>
  <c r="W16" i="135"/>
  <c r="Y16" i="135"/>
  <c r="AA16" i="135"/>
  <c r="X17" i="135"/>
  <c r="X19" i="135"/>
  <c r="AG45" i="135"/>
  <c r="AG41" i="135"/>
  <c r="AG39" i="135"/>
  <c r="AG44" i="135"/>
  <c r="AG43" i="135"/>
  <c r="AG42" i="135"/>
  <c r="AG40" i="135"/>
  <c r="AG38" i="135"/>
  <c r="AK45" i="135"/>
  <c r="AK41" i="135"/>
  <c r="AK39" i="135"/>
  <c r="AK44" i="135"/>
  <c r="AK43" i="135"/>
  <c r="AK42" i="135"/>
  <c r="AK40" i="135"/>
  <c r="AK38" i="135"/>
  <c r="AO45" i="135"/>
  <c r="AO41" i="135"/>
  <c r="AO39" i="135"/>
  <c r="AO44" i="135"/>
  <c r="AO43" i="135"/>
  <c r="AO42" i="135"/>
  <c r="AO40" i="135"/>
  <c r="AO38" i="135"/>
  <c r="AS45" i="135"/>
  <c r="AS41" i="135"/>
  <c r="AS39" i="135"/>
  <c r="AS44" i="135"/>
  <c r="AS43" i="135"/>
  <c r="AS42" i="135"/>
  <c r="AS40" i="135"/>
  <c r="AS38" i="135"/>
  <c r="AA17" i="135"/>
  <c r="Y17" i="135"/>
  <c r="AA19" i="135"/>
  <c r="Y19" i="135"/>
  <c r="W19" i="135"/>
  <c r="W17" i="135"/>
  <c r="AW17" i="135"/>
  <c r="AW19" i="135"/>
  <c r="AW21" i="135"/>
  <c r="AW23" i="135"/>
  <c r="AW25" i="135"/>
  <c r="AW27" i="135"/>
  <c r="AW29" i="135"/>
  <c r="AW31" i="135"/>
  <c r="AW33" i="135"/>
  <c r="AW35" i="135"/>
  <c r="W21" i="135"/>
  <c r="Y21" i="135"/>
  <c r="X22" i="135"/>
  <c r="Z22" i="135"/>
  <c r="W23" i="135"/>
  <c r="Y23" i="135"/>
  <c r="X24" i="135"/>
  <c r="Z24" i="135"/>
  <c r="W25" i="135"/>
  <c r="Y25" i="135"/>
  <c r="X26" i="135"/>
  <c r="Z26" i="135"/>
  <c r="W27" i="135"/>
  <c r="Y27" i="135"/>
  <c r="X28" i="135"/>
  <c r="Z28" i="135"/>
  <c r="W29" i="135"/>
  <c r="Y29" i="135"/>
  <c r="X30" i="135"/>
  <c r="Z30" i="135"/>
  <c r="W31" i="135"/>
  <c r="Y31" i="135"/>
  <c r="X32" i="135"/>
  <c r="Z32" i="135"/>
  <c r="W33" i="135"/>
  <c r="Y33" i="135"/>
  <c r="X34" i="135"/>
  <c r="Z34" i="135"/>
  <c r="W35" i="135"/>
  <c r="Y35" i="135"/>
  <c r="AC35" i="135" s="1"/>
  <c r="V35" i="135" s="1"/>
  <c r="X36" i="135"/>
  <c r="Z36" i="135"/>
  <c r="AE45" i="134"/>
  <c r="AE41" i="134"/>
  <c r="AE44" i="134"/>
  <c r="AE43" i="134"/>
  <c r="AE42" i="134"/>
  <c r="AE40" i="134"/>
  <c r="AH44" i="134"/>
  <c r="AH43" i="134"/>
  <c r="AH42" i="134"/>
  <c r="AH40" i="134"/>
  <c r="AH38" i="134"/>
  <c r="AH45" i="134"/>
  <c r="AH41" i="134"/>
  <c r="AH39" i="134"/>
  <c r="AJ44" i="134"/>
  <c r="AJ43" i="134"/>
  <c r="AJ42" i="134"/>
  <c r="AJ40" i="134"/>
  <c r="AJ38" i="134"/>
  <c r="AJ45" i="134"/>
  <c r="AJ41" i="134"/>
  <c r="AJ39" i="134"/>
  <c r="AL44" i="134"/>
  <c r="AL43" i="134"/>
  <c r="AL42" i="134"/>
  <c r="AL40" i="134"/>
  <c r="AL38" i="134"/>
  <c r="AL45" i="134"/>
  <c r="AL41" i="134"/>
  <c r="AL39" i="134"/>
  <c r="AN44" i="134"/>
  <c r="AN43" i="134"/>
  <c r="AN42" i="134"/>
  <c r="AN40" i="134"/>
  <c r="AN38" i="134"/>
  <c r="AN45" i="134"/>
  <c r="AN41" i="134"/>
  <c r="AN39" i="134"/>
  <c r="AP44" i="134"/>
  <c r="AP43" i="134"/>
  <c r="AP42" i="134"/>
  <c r="AP40" i="134"/>
  <c r="AP38" i="134"/>
  <c r="AP45" i="134"/>
  <c r="AP41" i="134"/>
  <c r="AP39" i="134"/>
  <c r="AR44" i="134"/>
  <c r="AR43" i="134"/>
  <c r="AR42" i="134"/>
  <c r="AR40" i="134"/>
  <c r="AR38" i="134"/>
  <c r="AR45" i="134"/>
  <c r="AR41" i="134"/>
  <c r="AR39" i="134"/>
  <c r="AT44" i="134"/>
  <c r="AT43" i="134"/>
  <c r="AT42" i="134"/>
  <c r="AT40" i="134"/>
  <c r="AT38" i="134"/>
  <c r="AT45" i="134"/>
  <c r="AT41" i="134"/>
  <c r="AT39" i="134"/>
  <c r="AV44" i="134"/>
  <c r="AV43" i="134"/>
  <c r="AV42" i="134"/>
  <c r="AV40" i="134"/>
  <c r="AV38" i="134"/>
  <c r="AV45" i="134"/>
  <c r="AV41" i="134"/>
  <c r="AV39" i="134"/>
  <c r="AB18" i="134"/>
  <c r="Z18" i="134"/>
  <c r="X18" i="134"/>
  <c r="AB20" i="134"/>
  <c r="Z20" i="134"/>
  <c r="X20" i="134"/>
  <c r="W6" i="134"/>
  <c r="Y6" i="134"/>
  <c r="X7" i="134"/>
  <c r="Z7" i="134"/>
  <c r="W8" i="134"/>
  <c r="Y8" i="134"/>
  <c r="AA8" i="134"/>
  <c r="X9" i="134"/>
  <c r="Z9" i="134"/>
  <c r="W10" i="134"/>
  <c r="Y10" i="134"/>
  <c r="AA10" i="134"/>
  <c r="X11" i="134"/>
  <c r="Z11" i="134"/>
  <c r="W12" i="134"/>
  <c r="Y12" i="134"/>
  <c r="AA12" i="134"/>
  <c r="X13" i="134"/>
  <c r="Z13" i="134"/>
  <c r="W14" i="134"/>
  <c r="Y14" i="134"/>
  <c r="AA14" i="134"/>
  <c r="X15" i="134"/>
  <c r="Z15" i="134"/>
  <c r="W16" i="134"/>
  <c r="Y16" i="134"/>
  <c r="AA16" i="134"/>
  <c r="X17" i="134"/>
  <c r="X19" i="134"/>
  <c r="AG45" i="134"/>
  <c r="AG41" i="134"/>
  <c r="AG39" i="134"/>
  <c r="AG44" i="134"/>
  <c r="AG43" i="134"/>
  <c r="AG42" i="134"/>
  <c r="AG40" i="134"/>
  <c r="AG38" i="134"/>
  <c r="AI45" i="134"/>
  <c r="AI41" i="134"/>
  <c r="AI39" i="134"/>
  <c r="AI44" i="134"/>
  <c r="AI43" i="134"/>
  <c r="AI42" i="134"/>
  <c r="AI40" i="134"/>
  <c r="AI38" i="134"/>
  <c r="AK45" i="134"/>
  <c r="AK41" i="134"/>
  <c r="AK39" i="134"/>
  <c r="AK44" i="134"/>
  <c r="AK43" i="134"/>
  <c r="AK42" i="134"/>
  <c r="AK40" i="134"/>
  <c r="AK38" i="134"/>
  <c r="AM45" i="134"/>
  <c r="AM41" i="134"/>
  <c r="AM39" i="134"/>
  <c r="AM44" i="134"/>
  <c r="AM43" i="134"/>
  <c r="AM42" i="134"/>
  <c r="AM40" i="134"/>
  <c r="AM38" i="134"/>
  <c r="AO45" i="134"/>
  <c r="AO41" i="134"/>
  <c r="AO39" i="134"/>
  <c r="AO44" i="134"/>
  <c r="AO43" i="134"/>
  <c r="AO42" i="134"/>
  <c r="AO40" i="134"/>
  <c r="AO38" i="134"/>
  <c r="AQ45" i="134"/>
  <c r="AQ41" i="134"/>
  <c r="AQ39" i="134"/>
  <c r="AQ44" i="134"/>
  <c r="AQ43" i="134"/>
  <c r="AQ42" i="134"/>
  <c r="AQ40" i="134"/>
  <c r="AQ38" i="134"/>
  <c r="AS45" i="134"/>
  <c r="AS41" i="134"/>
  <c r="AS39" i="134"/>
  <c r="AS44" i="134"/>
  <c r="AS43" i="134"/>
  <c r="AS42" i="134"/>
  <c r="AS40" i="134"/>
  <c r="AS38" i="134"/>
  <c r="AU45" i="134"/>
  <c r="AU41" i="134"/>
  <c r="AU39" i="134"/>
  <c r="AU44" i="134"/>
  <c r="AU43" i="134"/>
  <c r="AU42" i="134"/>
  <c r="AU40" i="134"/>
  <c r="AU38" i="134"/>
  <c r="AA17" i="134"/>
  <c r="Y17" i="134"/>
  <c r="AA19" i="134"/>
  <c r="Y19" i="134"/>
  <c r="W19" i="134"/>
  <c r="AW6" i="134"/>
  <c r="AW17" i="134"/>
  <c r="AW19" i="134"/>
  <c r="AW21" i="134"/>
  <c r="AW23" i="134"/>
  <c r="AW25" i="134"/>
  <c r="AW27" i="134"/>
  <c r="AW29" i="134"/>
  <c r="AW31" i="134"/>
  <c r="AW33" i="134"/>
  <c r="AW35" i="134"/>
  <c r="AC37" i="134"/>
  <c r="V37" i="134" s="1"/>
  <c r="W21" i="134"/>
  <c r="Y21" i="134"/>
  <c r="X22" i="134"/>
  <c r="Z22" i="134"/>
  <c r="W23" i="134"/>
  <c r="Y23" i="134"/>
  <c r="X24" i="134"/>
  <c r="Z24" i="134"/>
  <c r="W25" i="134"/>
  <c r="Y25" i="134"/>
  <c r="X26" i="134"/>
  <c r="Z26" i="134"/>
  <c r="W27" i="134"/>
  <c r="Y27" i="134"/>
  <c r="X28" i="134"/>
  <c r="Z28" i="134"/>
  <c r="W29" i="134"/>
  <c r="Y29" i="134"/>
  <c r="X30" i="134"/>
  <c r="Z30" i="134"/>
  <c r="W31" i="134"/>
  <c r="Y31" i="134"/>
  <c r="X32" i="134"/>
  <c r="Z32" i="134"/>
  <c r="W33" i="134"/>
  <c r="Y33" i="134"/>
  <c r="X34" i="134"/>
  <c r="Z34" i="134"/>
  <c r="W35" i="134"/>
  <c r="Y35" i="134"/>
  <c r="X36" i="134"/>
  <c r="Z36" i="134"/>
  <c r="AE45" i="133"/>
  <c r="AE41" i="133"/>
  <c r="AE44" i="133"/>
  <c r="AE43" i="133"/>
  <c r="AE42" i="133"/>
  <c r="AE40" i="133"/>
  <c r="AH44" i="133"/>
  <c r="AH43" i="133"/>
  <c r="AH42" i="133"/>
  <c r="AH40" i="133"/>
  <c r="AH38" i="133"/>
  <c r="AH45" i="133"/>
  <c r="AH41" i="133"/>
  <c r="AH39" i="133"/>
  <c r="AJ44" i="133"/>
  <c r="AJ43" i="133"/>
  <c r="AJ42" i="133"/>
  <c r="AJ40" i="133"/>
  <c r="AJ38" i="133"/>
  <c r="AJ45" i="133"/>
  <c r="AJ41" i="133"/>
  <c r="AJ39" i="133"/>
  <c r="AL44" i="133"/>
  <c r="AL43" i="133"/>
  <c r="AL42" i="133"/>
  <c r="AL40" i="133"/>
  <c r="AL38" i="133"/>
  <c r="AL45" i="133"/>
  <c r="AL41" i="133"/>
  <c r="AL39" i="133"/>
  <c r="AN44" i="133"/>
  <c r="AN43" i="133"/>
  <c r="AN42" i="133"/>
  <c r="AN40" i="133"/>
  <c r="AN38" i="133"/>
  <c r="AN45" i="133"/>
  <c r="AN41" i="133"/>
  <c r="AN39" i="133"/>
  <c r="AP44" i="133"/>
  <c r="AP43" i="133"/>
  <c r="AP42" i="133"/>
  <c r="AP40" i="133"/>
  <c r="AP38" i="133"/>
  <c r="AP45" i="133"/>
  <c r="AP41" i="133"/>
  <c r="AP39" i="133"/>
  <c r="AR44" i="133"/>
  <c r="AR43" i="133"/>
  <c r="AR42" i="133"/>
  <c r="AR40" i="133"/>
  <c r="AR38" i="133"/>
  <c r="AR45" i="133"/>
  <c r="AR41" i="133"/>
  <c r="AR39" i="133"/>
  <c r="AT44" i="133"/>
  <c r="AT43" i="133"/>
  <c r="AT42" i="133"/>
  <c r="AT40" i="133"/>
  <c r="AT38" i="133"/>
  <c r="AT45" i="133"/>
  <c r="AT41" i="133"/>
  <c r="AT39" i="133"/>
  <c r="AV44" i="133"/>
  <c r="AV43" i="133"/>
  <c r="AV42" i="133"/>
  <c r="AV40" i="133"/>
  <c r="AV38" i="133"/>
  <c r="AV45" i="133"/>
  <c r="AV41" i="133"/>
  <c r="AV39" i="133"/>
  <c r="AB18" i="133"/>
  <c r="Z18" i="133"/>
  <c r="X18" i="133"/>
  <c r="AB20" i="133"/>
  <c r="Z20" i="133"/>
  <c r="X20" i="133"/>
  <c r="W6" i="133"/>
  <c r="Y6" i="133"/>
  <c r="X7" i="133"/>
  <c r="Z7" i="133"/>
  <c r="W8" i="133"/>
  <c r="Y8" i="133"/>
  <c r="AA8" i="133"/>
  <c r="X9" i="133"/>
  <c r="Z9" i="133"/>
  <c r="W10" i="133"/>
  <c r="Y10" i="133"/>
  <c r="AA10" i="133"/>
  <c r="X11" i="133"/>
  <c r="Z11" i="133"/>
  <c r="W12" i="133"/>
  <c r="Y12" i="133"/>
  <c r="AA12" i="133"/>
  <c r="X13" i="133"/>
  <c r="Z13" i="133"/>
  <c r="W14" i="133"/>
  <c r="Y14" i="133"/>
  <c r="AA14" i="133"/>
  <c r="X15" i="133"/>
  <c r="Z15" i="133"/>
  <c r="W16" i="133"/>
  <c r="Y16" i="133"/>
  <c r="AA16" i="133"/>
  <c r="X17" i="133"/>
  <c r="X19" i="133"/>
  <c r="AG45" i="133"/>
  <c r="AG41" i="133"/>
  <c r="AG39" i="133"/>
  <c r="AG44" i="133"/>
  <c r="AG43" i="133"/>
  <c r="AG42" i="133"/>
  <c r="AG40" i="133"/>
  <c r="AG38" i="133"/>
  <c r="AI45" i="133"/>
  <c r="AI41" i="133"/>
  <c r="AI39" i="133"/>
  <c r="AI44" i="133"/>
  <c r="AI43" i="133"/>
  <c r="AI42" i="133"/>
  <c r="AI40" i="133"/>
  <c r="AI38" i="133"/>
  <c r="AK45" i="133"/>
  <c r="AK41" i="133"/>
  <c r="AK39" i="133"/>
  <c r="AK44" i="133"/>
  <c r="AK43" i="133"/>
  <c r="AK42" i="133"/>
  <c r="AK40" i="133"/>
  <c r="AK38" i="133"/>
  <c r="AM45" i="133"/>
  <c r="AM41" i="133"/>
  <c r="AM39" i="133"/>
  <c r="AM44" i="133"/>
  <c r="AM43" i="133"/>
  <c r="AM42" i="133"/>
  <c r="AM40" i="133"/>
  <c r="AM38" i="133"/>
  <c r="AO45" i="133"/>
  <c r="AO41" i="133"/>
  <c r="AO39" i="133"/>
  <c r="AO44" i="133"/>
  <c r="AO43" i="133"/>
  <c r="AO42" i="133"/>
  <c r="AO40" i="133"/>
  <c r="AO38" i="133"/>
  <c r="AQ45" i="133"/>
  <c r="AQ41" i="133"/>
  <c r="AQ39" i="133"/>
  <c r="AQ44" i="133"/>
  <c r="AQ43" i="133"/>
  <c r="AQ42" i="133"/>
  <c r="AQ40" i="133"/>
  <c r="AQ38" i="133"/>
  <c r="AS45" i="133"/>
  <c r="AS41" i="133"/>
  <c r="AS39" i="133"/>
  <c r="AS44" i="133"/>
  <c r="AS43" i="133"/>
  <c r="AS42" i="133"/>
  <c r="AS40" i="133"/>
  <c r="AS38" i="133"/>
  <c r="AU45" i="133"/>
  <c r="AU41" i="133"/>
  <c r="AU39" i="133"/>
  <c r="AU44" i="133"/>
  <c r="AU43" i="133"/>
  <c r="AU42" i="133"/>
  <c r="AU40" i="133"/>
  <c r="AU38" i="133"/>
  <c r="AA17" i="133"/>
  <c r="Y17" i="133"/>
  <c r="AA19" i="133"/>
  <c r="Y19" i="133"/>
  <c r="W19" i="133"/>
  <c r="AW6" i="133"/>
  <c r="AW17" i="133"/>
  <c r="AW19" i="133"/>
  <c r="AW21" i="133"/>
  <c r="AW23" i="133"/>
  <c r="AW25" i="133"/>
  <c r="AW27" i="133"/>
  <c r="AW29" i="133"/>
  <c r="AW31" i="133"/>
  <c r="AW33" i="133"/>
  <c r="AW35" i="133"/>
  <c r="AC37" i="133"/>
  <c r="V37" i="133" s="1"/>
  <c r="W21" i="133"/>
  <c r="Y21" i="133"/>
  <c r="X22" i="133"/>
  <c r="Z22" i="133"/>
  <c r="W23" i="133"/>
  <c r="Y23" i="133"/>
  <c r="X24" i="133"/>
  <c r="Z24" i="133"/>
  <c r="W25" i="133"/>
  <c r="Y25" i="133"/>
  <c r="X26" i="133"/>
  <c r="Z26" i="133"/>
  <c r="W27" i="133"/>
  <c r="Y27" i="133"/>
  <c r="X28" i="133"/>
  <c r="Z28" i="133"/>
  <c r="W29" i="133"/>
  <c r="Y29" i="133"/>
  <c r="X30" i="133"/>
  <c r="Z30" i="133"/>
  <c r="W31" i="133"/>
  <c r="Y31" i="133"/>
  <c r="X32" i="133"/>
  <c r="Z32" i="133"/>
  <c r="W33" i="133"/>
  <c r="Y33" i="133"/>
  <c r="X34" i="133"/>
  <c r="Z34" i="133"/>
  <c r="W35" i="133"/>
  <c r="Y35" i="133"/>
  <c r="AD35" i="133" s="1"/>
  <c r="X36" i="133"/>
  <c r="Z36" i="133"/>
  <c r="AE45" i="132"/>
  <c r="AE41" i="132"/>
  <c r="AE44" i="132"/>
  <c r="AE43" i="132"/>
  <c r="AE42" i="132"/>
  <c r="AE40" i="132"/>
  <c r="AH44" i="132"/>
  <c r="AH43" i="132"/>
  <c r="AH42" i="132"/>
  <c r="AH40" i="132"/>
  <c r="AH38" i="132"/>
  <c r="AH45" i="132"/>
  <c r="AH41" i="132"/>
  <c r="AH39" i="132"/>
  <c r="AJ44" i="132"/>
  <c r="AJ43" i="132"/>
  <c r="AJ42" i="132"/>
  <c r="AJ40" i="132"/>
  <c r="AJ38" i="132"/>
  <c r="AJ45" i="132"/>
  <c r="AJ41" i="132"/>
  <c r="AJ39" i="132"/>
  <c r="AL44" i="132"/>
  <c r="AL43" i="132"/>
  <c r="AL42" i="132"/>
  <c r="AL40" i="132"/>
  <c r="AL38" i="132"/>
  <c r="AL45" i="132"/>
  <c r="AL41" i="132"/>
  <c r="AL39" i="132"/>
  <c r="AN44" i="132"/>
  <c r="AN43" i="132"/>
  <c r="AN42" i="132"/>
  <c r="AN40" i="132"/>
  <c r="AN38" i="132"/>
  <c r="AN45" i="132"/>
  <c r="AN41" i="132"/>
  <c r="AN39" i="132"/>
  <c r="AP44" i="132"/>
  <c r="AP43" i="132"/>
  <c r="AP42" i="132"/>
  <c r="AP40" i="132"/>
  <c r="AP38" i="132"/>
  <c r="AP45" i="132"/>
  <c r="AP41" i="132"/>
  <c r="AP39" i="132"/>
  <c r="AR44" i="132"/>
  <c r="AR43" i="132"/>
  <c r="AR42" i="132"/>
  <c r="AR40" i="132"/>
  <c r="AR38" i="132"/>
  <c r="AR45" i="132"/>
  <c r="AR41" i="132"/>
  <c r="AR39" i="132"/>
  <c r="AT44" i="132"/>
  <c r="AT43" i="132"/>
  <c r="AT42" i="132"/>
  <c r="AT40" i="132"/>
  <c r="AT38" i="132"/>
  <c r="AT45" i="132"/>
  <c r="AT41" i="132"/>
  <c r="AT39" i="132"/>
  <c r="AV44" i="132"/>
  <c r="AV43" i="132"/>
  <c r="AV42" i="132"/>
  <c r="AV40" i="132"/>
  <c r="AV38" i="132"/>
  <c r="AV45" i="132"/>
  <c r="AV41" i="132"/>
  <c r="AV39" i="132"/>
  <c r="AB18" i="132"/>
  <c r="Z18" i="132"/>
  <c r="X18" i="132"/>
  <c r="AB20" i="132"/>
  <c r="Z20" i="132"/>
  <c r="X20" i="132"/>
  <c r="W6" i="132"/>
  <c r="Y6" i="132"/>
  <c r="X7" i="132"/>
  <c r="Z7" i="132"/>
  <c r="W8" i="132"/>
  <c r="Y8" i="132"/>
  <c r="AA8" i="132"/>
  <c r="X9" i="132"/>
  <c r="Z9" i="132"/>
  <c r="W10" i="132"/>
  <c r="Y10" i="132"/>
  <c r="AA10" i="132"/>
  <c r="X11" i="132"/>
  <c r="Z11" i="132"/>
  <c r="W12" i="132"/>
  <c r="Y12" i="132"/>
  <c r="AA12" i="132"/>
  <c r="X13" i="132"/>
  <c r="Z13" i="132"/>
  <c r="W14" i="132"/>
  <c r="Y14" i="132"/>
  <c r="AA14" i="132"/>
  <c r="X15" i="132"/>
  <c r="Z15" i="132"/>
  <c r="W16" i="132"/>
  <c r="Y16" i="132"/>
  <c r="AA16" i="132"/>
  <c r="X17" i="132"/>
  <c r="X19" i="132"/>
  <c r="AG45" i="132"/>
  <c r="AG41" i="132"/>
  <c r="AG39" i="132"/>
  <c r="AG44" i="132"/>
  <c r="AG43" i="132"/>
  <c r="AG42" i="132"/>
  <c r="AG40" i="132"/>
  <c r="AG38" i="132"/>
  <c r="AI45" i="132"/>
  <c r="AI41" i="132"/>
  <c r="AI39" i="132"/>
  <c r="AI44" i="132"/>
  <c r="AI43" i="132"/>
  <c r="AI42" i="132"/>
  <c r="AI40" i="132"/>
  <c r="AK45" i="132"/>
  <c r="AK41" i="132"/>
  <c r="AK39" i="132"/>
  <c r="AK44" i="132"/>
  <c r="AK43" i="132"/>
  <c r="AK42" i="132"/>
  <c r="AK40" i="132"/>
  <c r="AK38" i="132"/>
  <c r="AM45" i="132"/>
  <c r="AM41" i="132"/>
  <c r="AM39" i="132"/>
  <c r="AM44" i="132"/>
  <c r="AM43" i="132"/>
  <c r="AM42" i="132"/>
  <c r="AM40" i="132"/>
  <c r="AM38" i="132"/>
  <c r="AO45" i="132"/>
  <c r="AO41" i="132"/>
  <c r="AO39" i="132"/>
  <c r="AO44" i="132"/>
  <c r="AO43" i="132"/>
  <c r="AO42" i="132"/>
  <c r="AO40" i="132"/>
  <c r="AO38" i="132"/>
  <c r="AQ45" i="132"/>
  <c r="AQ41" i="132"/>
  <c r="AQ39" i="132"/>
  <c r="AQ44" i="132"/>
  <c r="AQ43" i="132"/>
  <c r="AQ42" i="132"/>
  <c r="AQ40" i="132"/>
  <c r="AQ38" i="132"/>
  <c r="AS45" i="132"/>
  <c r="AS41" i="132"/>
  <c r="AS39" i="132"/>
  <c r="AS44" i="132"/>
  <c r="AS43" i="132"/>
  <c r="AS42" i="132"/>
  <c r="AS40" i="132"/>
  <c r="AS38" i="132"/>
  <c r="AU45" i="132"/>
  <c r="AU41" i="132"/>
  <c r="AU39" i="132"/>
  <c r="AU44" i="132"/>
  <c r="AU43" i="132"/>
  <c r="AU42" i="132"/>
  <c r="AU40" i="132"/>
  <c r="AU38" i="132"/>
  <c r="AA17" i="132"/>
  <c r="Y17" i="132"/>
  <c r="AA19" i="132"/>
  <c r="Y19" i="132"/>
  <c r="W19" i="132"/>
  <c r="AW6" i="132"/>
  <c r="AW17" i="132"/>
  <c r="AW19" i="132"/>
  <c r="AW21" i="132"/>
  <c r="AW23" i="132"/>
  <c r="AW25" i="132"/>
  <c r="AW27" i="132"/>
  <c r="AW29" i="132"/>
  <c r="AW31" i="132"/>
  <c r="AW33" i="132"/>
  <c r="AW35" i="132"/>
  <c r="W21" i="132"/>
  <c r="Y21" i="132"/>
  <c r="X22" i="132"/>
  <c r="Z22" i="132"/>
  <c r="W23" i="132"/>
  <c r="Y23" i="132"/>
  <c r="X24" i="132"/>
  <c r="Z24" i="132"/>
  <c r="W25" i="132"/>
  <c r="Y25" i="132"/>
  <c r="X26" i="132"/>
  <c r="Z26" i="132"/>
  <c r="W27" i="132"/>
  <c r="Y27" i="132"/>
  <c r="X28" i="132"/>
  <c r="Z28" i="132"/>
  <c r="W29" i="132"/>
  <c r="Y29" i="132"/>
  <c r="X30" i="132"/>
  <c r="Z30" i="132"/>
  <c r="W31" i="132"/>
  <c r="Y31" i="132"/>
  <c r="X32" i="132"/>
  <c r="Z32" i="132"/>
  <c r="W33" i="132"/>
  <c r="Y33" i="132"/>
  <c r="X34" i="132"/>
  <c r="Z34" i="132"/>
  <c r="W35" i="132"/>
  <c r="Y35" i="132"/>
  <c r="X36" i="132"/>
  <c r="Z36" i="132"/>
  <c r="AE45" i="131"/>
  <c r="AE41" i="131"/>
  <c r="AE44" i="131"/>
  <c r="AE43" i="131"/>
  <c r="AE42" i="131"/>
  <c r="AE40" i="131"/>
  <c r="AH44" i="131"/>
  <c r="AH43" i="131"/>
  <c r="AH42" i="131"/>
  <c r="AH40" i="131"/>
  <c r="AH38" i="131"/>
  <c r="AH45" i="131"/>
  <c r="AH41" i="131"/>
  <c r="AH39" i="131"/>
  <c r="AJ44" i="131"/>
  <c r="AJ43" i="131"/>
  <c r="AJ42" i="131"/>
  <c r="AJ40" i="131"/>
  <c r="AJ38" i="131"/>
  <c r="AJ45" i="131"/>
  <c r="AJ41" i="131"/>
  <c r="AJ39" i="131"/>
  <c r="AL44" i="131"/>
  <c r="AL43" i="131"/>
  <c r="AL42" i="131"/>
  <c r="AL40" i="131"/>
  <c r="AL38" i="131"/>
  <c r="AL45" i="131"/>
  <c r="AL41" i="131"/>
  <c r="AL39" i="131"/>
  <c r="AN44" i="131"/>
  <c r="AN43" i="131"/>
  <c r="AN42" i="131"/>
  <c r="AN40" i="131"/>
  <c r="AN38" i="131"/>
  <c r="AN45" i="131"/>
  <c r="AN41" i="131"/>
  <c r="AN39" i="131"/>
  <c r="AP44" i="131"/>
  <c r="AP43" i="131"/>
  <c r="AP42" i="131"/>
  <c r="AP40" i="131"/>
  <c r="AP38" i="131"/>
  <c r="AP45" i="131"/>
  <c r="AP41" i="131"/>
  <c r="AP39" i="131"/>
  <c r="AR44" i="131"/>
  <c r="AR43" i="131"/>
  <c r="AR42" i="131"/>
  <c r="AR40" i="131"/>
  <c r="AR38" i="131"/>
  <c r="AR45" i="131"/>
  <c r="AR41" i="131"/>
  <c r="AR39" i="131"/>
  <c r="AT44" i="131"/>
  <c r="AT43" i="131"/>
  <c r="AT42" i="131"/>
  <c r="AT40" i="131"/>
  <c r="AT38" i="131"/>
  <c r="AT45" i="131"/>
  <c r="AT41" i="131"/>
  <c r="AT39" i="131"/>
  <c r="AV44" i="131"/>
  <c r="AV43" i="131"/>
  <c r="AV42" i="131"/>
  <c r="AV40" i="131"/>
  <c r="AV38" i="131"/>
  <c r="AV45" i="131"/>
  <c r="AV41" i="131"/>
  <c r="AV39" i="131"/>
  <c r="AB18" i="131"/>
  <c r="Z18" i="131"/>
  <c r="X18" i="131"/>
  <c r="AB20" i="131"/>
  <c r="Z20" i="131"/>
  <c r="X20" i="131"/>
  <c r="W6" i="131"/>
  <c r="Y6" i="131"/>
  <c r="X7" i="131"/>
  <c r="Z7" i="131"/>
  <c r="W8" i="131"/>
  <c r="Y8" i="131"/>
  <c r="AA8" i="131"/>
  <c r="X9" i="131"/>
  <c r="Z9" i="131"/>
  <c r="W10" i="131"/>
  <c r="Y10" i="131"/>
  <c r="AA10" i="131"/>
  <c r="X11" i="131"/>
  <c r="Z11" i="131"/>
  <c r="W12" i="131"/>
  <c r="Y12" i="131"/>
  <c r="AA12" i="131"/>
  <c r="X13" i="131"/>
  <c r="Z13" i="131"/>
  <c r="W14" i="131"/>
  <c r="Y14" i="131"/>
  <c r="AA14" i="131"/>
  <c r="X15" i="131"/>
  <c r="Z15" i="131"/>
  <c r="W16" i="131"/>
  <c r="Y16" i="131"/>
  <c r="AA16" i="131"/>
  <c r="X17" i="131"/>
  <c r="X19" i="131"/>
  <c r="AG45" i="131"/>
  <c r="AG41" i="131"/>
  <c r="AG39" i="131"/>
  <c r="AG44" i="131"/>
  <c r="AG43" i="131"/>
  <c r="AG42" i="131"/>
  <c r="AG40" i="131"/>
  <c r="AG38" i="131"/>
  <c r="AI45" i="131"/>
  <c r="AI41" i="131"/>
  <c r="AI39" i="131"/>
  <c r="AI44" i="131"/>
  <c r="AI43" i="131"/>
  <c r="AI42" i="131"/>
  <c r="AI40" i="131"/>
  <c r="AI38" i="131"/>
  <c r="AK45" i="131"/>
  <c r="AK41" i="131"/>
  <c r="AK39" i="131"/>
  <c r="AK44" i="131"/>
  <c r="AK43" i="131"/>
  <c r="AK42" i="131"/>
  <c r="AK40" i="131"/>
  <c r="AK38" i="131"/>
  <c r="AM45" i="131"/>
  <c r="AM41" i="131"/>
  <c r="AM39" i="131"/>
  <c r="AM44" i="131"/>
  <c r="AM43" i="131"/>
  <c r="AM42" i="131"/>
  <c r="AM40" i="131"/>
  <c r="AM38" i="131"/>
  <c r="AO45" i="131"/>
  <c r="AO41" i="131"/>
  <c r="AO39" i="131"/>
  <c r="AO44" i="131"/>
  <c r="AO43" i="131"/>
  <c r="AO42" i="131"/>
  <c r="AO40" i="131"/>
  <c r="AO38" i="131"/>
  <c r="AQ45" i="131"/>
  <c r="AQ41" i="131"/>
  <c r="AQ39" i="131"/>
  <c r="AQ44" i="131"/>
  <c r="AQ43" i="131"/>
  <c r="AQ42" i="131"/>
  <c r="AQ40" i="131"/>
  <c r="AQ38" i="131"/>
  <c r="AS45" i="131"/>
  <c r="AS41" i="131"/>
  <c r="AS39" i="131"/>
  <c r="AS44" i="131"/>
  <c r="AS43" i="131"/>
  <c r="AS42" i="131"/>
  <c r="AS40" i="131"/>
  <c r="AS38" i="131"/>
  <c r="AU45" i="131"/>
  <c r="AU41" i="131"/>
  <c r="AU39" i="131"/>
  <c r="AU44" i="131"/>
  <c r="AU43" i="131"/>
  <c r="AU42" i="131"/>
  <c r="AU40" i="131"/>
  <c r="AU38" i="131"/>
  <c r="AA17" i="131"/>
  <c r="Y17" i="131"/>
  <c r="AA19" i="131"/>
  <c r="Y19" i="131"/>
  <c r="W19" i="131"/>
  <c r="AW6" i="131"/>
  <c r="AW17" i="131"/>
  <c r="AW19" i="131"/>
  <c r="AW21" i="131"/>
  <c r="AW23" i="131"/>
  <c r="AW25" i="131"/>
  <c r="AW27" i="131"/>
  <c r="AW29" i="131"/>
  <c r="AW31" i="131"/>
  <c r="AW33" i="131"/>
  <c r="AW35" i="131"/>
  <c r="AC37" i="131"/>
  <c r="V37" i="131" s="1"/>
  <c r="W21" i="131"/>
  <c r="Y21" i="131"/>
  <c r="X22" i="131"/>
  <c r="Z22" i="131"/>
  <c r="W23" i="131"/>
  <c r="Y23" i="131"/>
  <c r="X24" i="131"/>
  <c r="Z24" i="131"/>
  <c r="W25" i="131"/>
  <c r="Y25" i="131"/>
  <c r="X26" i="131"/>
  <c r="Z26" i="131"/>
  <c r="W27" i="131"/>
  <c r="Y27" i="131"/>
  <c r="X28" i="131"/>
  <c r="Z28" i="131"/>
  <c r="W29" i="131"/>
  <c r="Y29" i="131"/>
  <c r="X30" i="131"/>
  <c r="Z30" i="131"/>
  <c r="W31" i="131"/>
  <c r="Y31" i="131"/>
  <c r="X32" i="131"/>
  <c r="Z32" i="131"/>
  <c r="W33" i="131"/>
  <c r="Y33" i="131"/>
  <c r="X34" i="131"/>
  <c r="Z34" i="131"/>
  <c r="W35" i="131"/>
  <c r="Y35" i="131"/>
  <c r="X36" i="131"/>
  <c r="Z36" i="131"/>
  <c r="AG45" i="130"/>
  <c r="AG41" i="130"/>
  <c r="AG39" i="130"/>
  <c r="AG44" i="130"/>
  <c r="AG43" i="130"/>
  <c r="AG42" i="130"/>
  <c r="AG40" i="130"/>
  <c r="AG38" i="130"/>
  <c r="AI45" i="130"/>
  <c r="AI41" i="130"/>
  <c r="AI39" i="130"/>
  <c r="AI44" i="130"/>
  <c r="AI43" i="130"/>
  <c r="AI42" i="130"/>
  <c r="AI40" i="130"/>
  <c r="AI38" i="130"/>
  <c r="AK45" i="130"/>
  <c r="AK41" i="130"/>
  <c r="AK39" i="130"/>
  <c r="AK44" i="130"/>
  <c r="AK43" i="130"/>
  <c r="AK42" i="130"/>
  <c r="AK40" i="130"/>
  <c r="AK38" i="130"/>
  <c r="AM45" i="130"/>
  <c r="AM41" i="130"/>
  <c r="AM39" i="130"/>
  <c r="AM44" i="130"/>
  <c r="AM43" i="130"/>
  <c r="AM42" i="130"/>
  <c r="AM40" i="130"/>
  <c r="AM38" i="130"/>
  <c r="AO45" i="130"/>
  <c r="AO41" i="130"/>
  <c r="AO39" i="130"/>
  <c r="AO44" i="130"/>
  <c r="AO43" i="130"/>
  <c r="AO42" i="130"/>
  <c r="AO40" i="130"/>
  <c r="AO38" i="130"/>
  <c r="AQ45" i="130"/>
  <c r="AQ41" i="130"/>
  <c r="AQ39" i="130"/>
  <c r="AQ44" i="130"/>
  <c r="AQ43" i="130"/>
  <c r="AQ42" i="130"/>
  <c r="AQ40" i="130"/>
  <c r="AQ38" i="130"/>
  <c r="AS45" i="130"/>
  <c r="AS41" i="130"/>
  <c r="AS39" i="130"/>
  <c r="AS44" i="130"/>
  <c r="AS43" i="130"/>
  <c r="AS42" i="130"/>
  <c r="AS40" i="130"/>
  <c r="AS38" i="130"/>
  <c r="AU45" i="130"/>
  <c r="AU41" i="130"/>
  <c r="AU39" i="130"/>
  <c r="AU44" i="130"/>
  <c r="AU43" i="130"/>
  <c r="AU42" i="130"/>
  <c r="AU40" i="130"/>
  <c r="AU38" i="130"/>
  <c r="AB18" i="130"/>
  <c r="Z18" i="130"/>
  <c r="X18" i="130"/>
  <c r="AB20" i="130"/>
  <c r="Z20" i="130"/>
  <c r="X20" i="130"/>
  <c r="AB22" i="130"/>
  <c r="Z22" i="130"/>
  <c r="X22" i="130"/>
  <c r="AB24" i="130"/>
  <c r="Z24" i="130"/>
  <c r="X24" i="130"/>
  <c r="AB26" i="130"/>
  <c r="Z26" i="130"/>
  <c r="X26" i="130"/>
  <c r="AB28" i="130"/>
  <c r="Z28" i="130"/>
  <c r="X28" i="130"/>
  <c r="AB30" i="130"/>
  <c r="Z30" i="130"/>
  <c r="X30" i="130"/>
  <c r="AW6" i="130"/>
  <c r="AW8" i="130"/>
  <c r="AW10" i="130"/>
  <c r="AW12" i="130"/>
  <c r="AW14" i="130"/>
  <c r="AW16" i="130"/>
  <c r="X31" i="130"/>
  <c r="AE45" i="130"/>
  <c r="AE41" i="130"/>
  <c r="AE44" i="130"/>
  <c r="AE43" i="130"/>
  <c r="AE42" i="130"/>
  <c r="AE40" i="130"/>
  <c r="AH44" i="130"/>
  <c r="AH43" i="130"/>
  <c r="AH42" i="130"/>
  <c r="AH40" i="130"/>
  <c r="AH38" i="130"/>
  <c r="AH45" i="130"/>
  <c r="AH41" i="130"/>
  <c r="AH39" i="130"/>
  <c r="AJ44" i="130"/>
  <c r="AJ43" i="130"/>
  <c r="AJ42" i="130"/>
  <c r="AJ40" i="130"/>
  <c r="AJ38" i="130"/>
  <c r="AJ45" i="130"/>
  <c r="AJ41" i="130"/>
  <c r="AJ39" i="130"/>
  <c r="AL44" i="130"/>
  <c r="AL43" i="130"/>
  <c r="AL42" i="130"/>
  <c r="AL40" i="130"/>
  <c r="AL38" i="130"/>
  <c r="AL45" i="130"/>
  <c r="AL41" i="130"/>
  <c r="AL39" i="130"/>
  <c r="AN44" i="130"/>
  <c r="AN43" i="130"/>
  <c r="AN42" i="130"/>
  <c r="AN40" i="130"/>
  <c r="AN38" i="130"/>
  <c r="AN45" i="130"/>
  <c r="AN41" i="130"/>
  <c r="AN39" i="130"/>
  <c r="AP44" i="130"/>
  <c r="AP43" i="130"/>
  <c r="AP42" i="130"/>
  <c r="AP40" i="130"/>
  <c r="AP38" i="130"/>
  <c r="AP45" i="130"/>
  <c r="AP41" i="130"/>
  <c r="AP39" i="130"/>
  <c r="AR44" i="130"/>
  <c r="AR43" i="130"/>
  <c r="AR42" i="130"/>
  <c r="AR40" i="130"/>
  <c r="AR38" i="130"/>
  <c r="AR45" i="130"/>
  <c r="AR41" i="130"/>
  <c r="AR39" i="130"/>
  <c r="AT44" i="130"/>
  <c r="AT43" i="130"/>
  <c r="AT42" i="130"/>
  <c r="AT40" i="130"/>
  <c r="AT38" i="130"/>
  <c r="AT45" i="130"/>
  <c r="AT41" i="130"/>
  <c r="AT39" i="130"/>
  <c r="AV44" i="130"/>
  <c r="AV43" i="130"/>
  <c r="AV42" i="130"/>
  <c r="AV40" i="130"/>
  <c r="AV38" i="130"/>
  <c r="AV45" i="130"/>
  <c r="AV41" i="130"/>
  <c r="AV39" i="130"/>
  <c r="AA19" i="130"/>
  <c r="Y19" i="130"/>
  <c r="W19" i="130"/>
  <c r="AA21" i="130"/>
  <c r="Y21" i="130"/>
  <c r="W21" i="130"/>
  <c r="AA23" i="130"/>
  <c r="Y23" i="130"/>
  <c r="W23" i="130"/>
  <c r="AA25" i="130"/>
  <c r="Y25" i="130"/>
  <c r="W25" i="130"/>
  <c r="AA27" i="130"/>
  <c r="Y27" i="130"/>
  <c r="W27" i="130"/>
  <c r="AA29" i="130"/>
  <c r="Y29" i="130"/>
  <c r="W29" i="130"/>
  <c r="AA31" i="130"/>
  <c r="Y31" i="130"/>
  <c r="W31" i="130"/>
  <c r="W6" i="130"/>
  <c r="Y6" i="130"/>
  <c r="AA6" i="130"/>
  <c r="X7" i="130"/>
  <c r="Z7" i="130"/>
  <c r="W8" i="130"/>
  <c r="Y8" i="130"/>
  <c r="X9" i="130"/>
  <c r="Z9" i="130"/>
  <c r="W10" i="130"/>
  <c r="Y10" i="130"/>
  <c r="X11" i="130"/>
  <c r="Z11" i="130"/>
  <c r="W12" i="130"/>
  <c r="Y12" i="130"/>
  <c r="X13" i="130"/>
  <c r="Z13" i="130"/>
  <c r="W14" i="130"/>
  <c r="Y14" i="130"/>
  <c r="X15" i="130"/>
  <c r="Z15" i="130"/>
  <c r="W16" i="130"/>
  <c r="Y16" i="130"/>
  <c r="X17" i="130"/>
  <c r="Z17" i="130"/>
  <c r="Y18" i="130"/>
  <c r="AW18" i="130"/>
  <c r="AW19" i="130"/>
  <c r="Y20" i="130"/>
  <c r="AW20" i="130"/>
  <c r="AW21" i="130"/>
  <c r="Y22" i="130"/>
  <c r="AW22" i="130"/>
  <c r="AW23" i="130"/>
  <c r="Y24" i="130"/>
  <c r="AW24" i="130"/>
  <c r="AW25" i="130"/>
  <c r="Y26" i="130"/>
  <c r="AW26" i="130"/>
  <c r="AW27" i="130"/>
  <c r="Y28" i="130"/>
  <c r="AW28" i="130"/>
  <c r="AW29" i="130"/>
  <c r="Y30" i="130"/>
  <c r="AW30" i="130"/>
  <c r="AW31" i="130"/>
  <c r="AW33" i="130"/>
  <c r="AW35" i="130"/>
  <c r="X32" i="130"/>
  <c r="Z32" i="130"/>
  <c r="W33" i="130"/>
  <c r="Y33" i="130"/>
  <c r="AC33" i="130" s="1"/>
  <c r="V33" i="130" s="1"/>
  <c r="X34" i="130"/>
  <c r="Z34" i="130"/>
  <c r="W35" i="130"/>
  <c r="Y35" i="130"/>
  <c r="AC35" i="130" s="1"/>
  <c r="V35" i="130" s="1"/>
  <c r="X36" i="130"/>
  <c r="Z36" i="130"/>
  <c r="X37" i="130"/>
  <c r="Z37" i="130"/>
  <c r="AW15" i="127"/>
  <c r="AW11" i="127"/>
  <c r="AW23" i="129"/>
  <c r="AW30" i="128"/>
  <c r="AW23" i="128"/>
  <c r="AW15" i="128"/>
  <c r="AW7" i="128"/>
  <c r="AW27" i="127"/>
  <c r="AW19" i="127"/>
  <c r="AW24" i="127"/>
  <c r="AW16" i="127"/>
  <c r="AW12" i="128"/>
  <c r="AW19" i="129"/>
  <c r="AW11" i="129"/>
  <c r="AW28" i="127"/>
  <c r="AW20" i="127"/>
  <c r="AW12" i="127"/>
  <c r="AW24" i="128"/>
  <c r="AW16" i="128"/>
  <c r="AW8" i="128"/>
  <c r="AW36" i="89"/>
  <c r="AW34" i="89"/>
  <c r="AW15" i="129"/>
  <c r="AW29" i="129"/>
  <c r="AW27" i="129"/>
  <c r="AW8" i="89"/>
  <c r="AW8" i="127"/>
  <c r="AW25" i="129"/>
  <c r="AW21" i="129"/>
  <c r="AW17" i="129"/>
  <c r="AW7" i="129"/>
  <c r="AW18" i="89"/>
  <c r="AW16" i="89"/>
  <c r="AW14" i="89"/>
  <c r="AW13" i="129"/>
  <c r="AW9" i="129"/>
  <c r="AW31" i="128"/>
  <c r="AW29" i="128"/>
  <c r="AW25" i="128"/>
  <c r="AW21" i="128"/>
  <c r="AW17" i="128"/>
  <c r="AW13" i="128"/>
  <c r="AW9" i="128"/>
  <c r="AW31" i="89"/>
  <c r="AW29" i="89"/>
  <c r="AW27" i="89"/>
  <c r="AW25" i="89"/>
  <c r="AW23" i="89"/>
  <c r="AW21" i="89"/>
  <c r="AW9" i="89"/>
  <c r="AW29" i="127"/>
  <c r="AW25" i="127"/>
  <c r="AW21" i="127"/>
  <c r="AW17" i="127"/>
  <c r="AW13" i="127"/>
  <c r="AW9" i="127"/>
  <c r="AW28" i="129"/>
  <c r="AW24" i="129"/>
  <c r="AW20" i="129"/>
  <c r="AW16" i="129"/>
  <c r="AW12" i="129"/>
  <c r="AW8" i="129"/>
  <c r="AW30" i="129"/>
  <c r="AW26" i="129"/>
  <c r="AW22" i="129"/>
  <c r="AW18" i="129"/>
  <c r="AW14" i="129"/>
  <c r="AW10" i="129"/>
  <c r="AW26" i="128"/>
  <c r="AW22" i="128"/>
  <c r="AW18" i="128"/>
  <c r="AW14" i="128"/>
  <c r="AW10" i="128"/>
  <c r="AW30" i="127"/>
  <c r="AW26" i="127"/>
  <c r="AW22" i="127"/>
  <c r="AW18" i="127"/>
  <c r="AW14" i="127"/>
  <c r="AW10" i="127"/>
  <c r="AW10" i="89"/>
  <c r="AW20" i="128"/>
  <c r="AW37" i="89"/>
  <c r="AW33" i="89"/>
  <c r="AW35" i="89"/>
  <c r="AW19" i="89"/>
  <c r="AW13" i="89"/>
  <c r="E36" i="66"/>
  <c r="B47" i="37" s="1"/>
  <c r="E37" i="129"/>
  <c r="B43" i="37" s="1"/>
  <c r="AF45" i="129"/>
  <c r="AF44" i="129"/>
  <c r="CB43" i="129"/>
  <c r="CA43" i="129"/>
  <c r="BZ43" i="129"/>
  <c r="BY43" i="129"/>
  <c r="BX43" i="129"/>
  <c r="BW43" i="129"/>
  <c r="BV43" i="129"/>
  <c r="BU43" i="129"/>
  <c r="BT43" i="129"/>
  <c r="BS43" i="129"/>
  <c r="BR43" i="129"/>
  <c r="BQ43" i="129"/>
  <c r="BP43" i="129"/>
  <c r="BO43" i="129"/>
  <c r="BN43" i="129"/>
  <c r="BM43" i="129"/>
  <c r="BL43" i="129"/>
  <c r="BK43" i="129"/>
  <c r="BJ43" i="129"/>
  <c r="BI43" i="129"/>
  <c r="BH43" i="129"/>
  <c r="BG43" i="129"/>
  <c r="BF43" i="129"/>
  <c r="BE43" i="129"/>
  <c r="BD43" i="129"/>
  <c r="BC43" i="129"/>
  <c r="BB43" i="129"/>
  <c r="BA43" i="129"/>
  <c r="AZ43" i="129"/>
  <c r="AY43" i="129"/>
  <c r="AX43" i="129"/>
  <c r="AF43" i="129"/>
  <c r="AF42" i="129"/>
  <c r="AF41" i="129"/>
  <c r="AF40" i="129"/>
  <c r="AV37" i="129"/>
  <c r="AU37" i="129"/>
  <c r="AT37" i="129"/>
  <c r="AS37" i="129"/>
  <c r="AR37" i="129"/>
  <c r="AQ37" i="129"/>
  <c r="AP37" i="129"/>
  <c r="AO37" i="129"/>
  <c r="AN37" i="129"/>
  <c r="AM37" i="129"/>
  <c r="AL37" i="129"/>
  <c r="AK37" i="129"/>
  <c r="AJ37" i="129"/>
  <c r="AI37" i="129"/>
  <c r="AH37" i="129"/>
  <c r="AG37" i="129"/>
  <c r="AB37" i="129" s="1"/>
  <c r="AE37" i="129"/>
  <c r="AV36" i="129"/>
  <c r="AU36" i="129"/>
  <c r="AT36" i="129"/>
  <c r="AS36" i="129"/>
  <c r="AR36" i="129"/>
  <c r="AQ36" i="129"/>
  <c r="AP36" i="129"/>
  <c r="AO36" i="129"/>
  <c r="AN36" i="129"/>
  <c r="AM36" i="129"/>
  <c r="AL36" i="129"/>
  <c r="AK36" i="129"/>
  <c r="AJ36" i="129"/>
  <c r="AI36" i="129"/>
  <c r="AH36" i="129"/>
  <c r="AG36" i="129"/>
  <c r="AE36" i="129"/>
  <c r="AV35" i="129"/>
  <c r="AU35" i="129"/>
  <c r="AT35" i="129"/>
  <c r="AS35" i="129"/>
  <c r="AR35" i="129"/>
  <c r="AQ35" i="129"/>
  <c r="AP35" i="129"/>
  <c r="AO35" i="129"/>
  <c r="AN35" i="129"/>
  <c r="AM35" i="129"/>
  <c r="AL35" i="129"/>
  <c r="AK35" i="129"/>
  <c r="AJ35" i="129"/>
  <c r="AI35" i="129"/>
  <c r="AH35" i="129"/>
  <c r="AG35" i="129"/>
  <c r="AE35" i="129"/>
  <c r="AV34" i="129"/>
  <c r="AU34" i="129"/>
  <c r="AT34" i="129"/>
  <c r="AS34" i="129"/>
  <c r="AR34" i="129"/>
  <c r="AQ34" i="129"/>
  <c r="AP34" i="129"/>
  <c r="AO34" i="129"/>
  <c r="AN34" i="129"/>
  <c r="AM34" i="129"/>
  <c r="AL34" i="129"/>
  <c r="AK34" i="129"/>
  <c r="AJ34" i="129"/>
  <c r="AI34" i="129"/>
  <c r="AH34" i="129"/>
  <c r="AG34" i="129"/>
  <c r="AE34" i="129"/>
  <c r="AV33" i="129"/>
  <c r="AU33" i="129"/>
  <c r="AT33" i="129"/>
  <c r="AS33" i="129"/>
  <c r="AR33" i="129"/>
  <c r="AQ33" i="129"/>
  <c r="AP33" i="129"/>
  <c r="AO33" i="129"/>
  <c r="AN33" i="129"/>
  <c r="AM33" i="129"/>
  <c r="AL33" i="129"/>
  <c r="AK33" i="129"/>
  <c r="AJ33" i="129"/>
  <c r="AI33" i="129"/>
  <c r="AH33" i="129"/>
  <c r="AG33" i="129"/>
  <c r="AE33" i="129"/>
  <c r="AV32" i="129"/>
  <c r="AU32" i="129"/>
  <c r="AT32" i="129"/>
  <c r="AS32" i="129"/>
  <c r="AR32" i="129"/>
  <c r="AQ32" i="129"/>
  <c r="AP32" i="129"/>
  <c r="AO32" i="129"/>
  <c r="AN32" i="129"/>
  <c r="AM32" i="129"/>
  <c r="AL32" i="129"/>
  <c r="AK32" i="129"/>
  <c r="AJ32" i="129"/>
  <c r="AI32" i="129"/>
  <c r="AH32" i="129"/>
  <c r="AG32" i="129"/>
  <c r="AE32" i="129"/>
  <c r="AE31" i="129"/>
  <c r="AA31" i="129"/>
  <c r="AE30" i="129"/>
  <c r="AB30" i="129"/>
  <c r="AE29" i="129"/>
  <c r="AA29" i="129"/>
  <c r="AE28" i="129"/>
  <c r="AB28" i="129"/>
  <c r="AE27" i="129"/>
  <c r="AA27" i="129"/>
  <c r="AE26" i="129"/>
  <c r="AB26" i="129"/>
  <c r="AE25" i="129"/>
  <c r="AA25" i="129"/>
  <c r="AE24" i="129"/>
  <c r="AB24" i="129"/>
  <c r="X24" i="129"/>
  <c r="AE23" i="129"/>
  <c r="AA23" i="129"/>
  <c r="AE22" i="129"/>
  <c r="AB22" i="129"/>
  <c r="W21" i="129"/>
  <c r="AE21" i="129"/>
  <c r="AA21" i="129"/>
  <c r="AE20" i="129"/>
  <c r="W19" i="129"/>
  <c r="AE19" i="129"/>
  <c r="AA19" i="129"/>
  <c r="W18" i="129"/>
  <c r="AE18" i="129"/>
  <c r="X18" i="129"/>
  <c r="AE17" i="129"/>
  <c r="AA17" i="129"/>
  <c r="AE16" i="129"/>
  <c r="X16" i="129"/>
  <c r="AE15" i="129"/>
  <c r="AA15" i="129"/>
  <c r="AE14" i="129"/>
  <c r="X14" i="129"/>
  <c r="AE13" i="129"/>
  <c r="AA13" i="129"/>
  <c r="AE12" i="129"/>
  <c r="AE11" i="129"/>
  <c r="AA11" i="129"/>
  <c r="AE10" i="129"/>
  <c r="X10" i="129"/>
  <c r="AE9" i="129"/>
  <c r="AA9" i="129"/>
  <c r="AE8" i="129"/>
  <c r="X8" i="129"/>
  <c r="AE7" i="129"/>
  <c r="AA7" i="129"/>
  <c r="AV6" i="129"/>
  <c r="AU6" i="129"/>
  <c r="AT6" i="129"/>
  <c r="AS6" i="129"/>
  <c r="AR6" i="129"/>
  <c r="AQ6" i="129"/>
  <c r="AP6" i="129"/>
  <c r="AO6" i="129"/>
  <c r="AN6" i="129"/>
  <c r="AM6" i="129"/>
  <c r="AL6" i="129"/>
  <c r="AK6" i="129"/>
  <c r="AJ6" i="129"/>
  <c r="AI6" i="129"/>
  <c r="AH6" i="129"/>
  <c r="AG6" i="129"/>
  <c r="AE6" i="129"/>
  <c r="D1" i="129"/>
  <c r="E37" i="128"/>
  <c r="B42" i="37" s="1"/>
  <c r="AF45" i="128"/>
  <c r="AF44" i="128"/>
  <c r="CB43" i="128"/>
  <c r="CA43" i="128"/>
  <c r="BZ43" i="128"/>
  <c r="BY43" i="128"/>
  <c r="BX43" i="128"/>
  <c r="BW43" i="128"/>
  <c r="BV43" i="128"/>
  <c r="BU43" i="128"/>
  <c r="BT43" i="128"/>
  <c r="BS43" i="128"/>
  <c r="BR43" i="128"/>
  <c r="BQ43" i="128"/>
  <c r="BP43" i="128"/>
  <c r="BO43" i="128"/>
  <c r="BN43" i="128"/>
  <c r="BM43" i="128"/>
  <c r="BL43" i="128"/>
  <c r="BK43" i="128"/>
  <c r="BJ43" i="128"/>
  <c r="BI43" i="128"/>
  <c r="BH43" i="128"/>
  <c r="BG43" i="128"/>
  <c r="BF43" i="128"/>
  <c r="BE43" i="128"/>
  <c r="BD43" i="128"/>
  <c r="BC43" i="128"/>
  <c r="BB43" i="128"/>
  <c r="BA43" i="128"/>
  <c r="AZ43" i="128"/>
  <c r="AY43" i="128"/>
  <c r="AX43" i="128"/>
  <c r="AF43" i="128"/>
  <c r="AF42" i="128"/>
  <c r="AF41" i="128"/>
  <c r="AF40" i="128"/>
  <c r="AV37" i="128"/>
  <c r="AU37" i="128"/>
  <c r="AT37" i="128"/>
  <c r="AS37" i="128"/>
  <c r="AR37" i="128"/>
  <c r="AQ37" i="128"/>
  <c r="AP37" i="128"/>
  <c r="AO37" i="128"/>
  <c r="AN37" i="128"/>
  <c r="AM37" i="128"/>
  <c r="AL37" i="128"/>
  <c r="AK37" i="128"/>
  <c r="AJ37" i="128"/>
  <c r="Z37" i="128" s="1"/>
  <c r="AI37" i="128"/>
  <c r="AH37" i="128"/>
  <c r="Y37" i="128" s="1"/>
  <c r="AG37" i="128"/>
  <c r="AE37" i="128"/>
  <c r="X37" i="128"/>
  <c r="AV36" i="128"/>
  <c r="AU36" i="128"/>
  <c r="AT36" i="128"/>
  <c r="AS36" i="128"/>
  <c r="AR36" i="128"/>
  <c r="AQ36" i="128"/>
  <c r="AP36" i="128"/>
  <c r="AO36" i="128"/>
  <c r="AN36" i="128"/>
  <c r="AM36" i="128"/>
  <c r="AL36" i="128"/>
  <c r="AK36" i="128"/>
  <c r="AJ36" i="128"/>
  <c r="AI36" i="128"/>
  <c r="AH36" i="128"/>
  <c r="AG36" i="128"/>
  <c r="AE36" i="128"/>
  <c r="AV35" i="128"/>
  <c r="AU35" i="128"/>
  <c r="AT35" i="128"/>
  <c r="AS35" i="128"/>
  <c r="AR35" i="128"/>
  <c r="AQ35" i="128"/>
  <c r="AP35" i="128"/>
  <c r="AO35" i="128"/>
  <c r="AN35" i="128"/>
  <c r="AM35" i="128"/>
  <c r="AL35" i="128"/>
  <c r="AK35" i="128"/>
  <c r="AJ35" i="128"/>
  <c r="X35" i="128" s="1"/>
  <c r="AI35" i="128"/>
  <c r="AH35" i="128"/>
  <c r="AG35" i="128"/>
  <c r="AE35" i="128"/>
  <c r="AV34" i="128"/>
  <c r="AU34" i="128"/>
  <c r="AT34" i="128"/>
  <c r="AS34" i="128"/>
  <c r="AR34" i="128"/>
  <c r="AQ34" i="128"/>
  <c r="AP34" i="128"/>
  <c r="AO34" i="128"/>
  <c r="AN34" i="128"/>
  <c r="AM34" i="128"/>
  <c r="AL34" i="128"/>
  <c r="AK34" i="128"/>
  <c r="AJ34" i="128"/>
  <c r="AI34" i="128"/>
  <c r="AH34" i="128"/>
  <c r="AG34" i="128"/>
  <c r="AE34" i="128"/>
  <c r="AV33" i="128"/>
  <c r="AU33" i="128"/>
  <c r="AT33" i="128"/>
  <c r="AS33" i="128"/>
  <c r="AR33" i="128"/>
  <c r="AQ33" i="128"/>
  <c r="AP33" i="128"/>
  <c r="AO33" i="128"/>
  <c r="AN33" i="128"/>
  <c r="AM33" i="128"/>
  <c r="AL33" i="128"/>
  <c r="AK33" i="128"/>
  <c r="AJ33" i="128"/>
  <c r="X33" i="128" s="1"/>
  <c r="AI33" i="128"/>
  <c r="AH33" i="128"/>
  <c r="AG33" i="128"/>
  <c r="AE33" i="128"/>
  <c r="AV32" i="128"/>
  <c r="AU32" i="128"/>
  <c r="AT32" i="128"/>
  <c r="AS32" i="128"/>
  <c r="AR32" i="128"/>
  <c r="AQ32" i="128"/>
  <c r="AP32" i="128"/>
  <c r="AO32" i="128"/>
  <c r="AN32" i="128"/>
  <c r="AM32" i="128"/>
  <c r="AL32" i="128"/>
  <c r="AK32" i="128"/>
  <c r="AJ32" i="128"/>
  <c r="AI32" i="128"/>
  <c r="AH32" i="128"/>
  <c r="AG32" i="128"/>
  <c r="AE32" i="128"/>
  <c r="AE31" i="128"/>
  <c r="AE30" i="128"/>
  <c r="AA30" i="128"/>
  <c r="W30" i="128"/>
  <c r="AE29" i="128"/>
  <c r="X29" i="128"/>
  <c r="AE28" i="128"/>
  <c r="AA28" i="128"/>
  <c r="AE27" i="128"/>
  <c r="X27" i="128"/>
  <c r="AE26" i="128"/>
  <c r="AA26" i="128"/>
  <c r="AE25" i="128"/>
  <c r="X25" i="128"/>
  <c r="AE24" i="128"/>
  <c r="AA24" i="128"/>
  <c r="AE23" i="128"/>
  <c r="X23" i="128"/>
  <c r="AE22" i="128"/>
  <c r="AA22" i="128"/>
  <c r="AE21" i="128"/>
  <c r="X21" i="128"/>
  <c r="AE20" i="128"/>
  <c r="AA20" i="128"/>
  <c r="AE19" i="128"/>
  <c r="AE18" i="128"/>
  <c r="AA18" i="128"/>
  <c r="W18" i="128"/>
  <c r="AE17" i="128"/>
  <c r="AE16" i="128"/>
  <c r="AB16" i="128"/>
  <c r="X16" i="128"/>
  <c r="AE15" i="128"/>
  <c r="AA15" i="128"/>
  <c r="AE14" i="128"/>
  <c r="AB14" i="128"/>
  <c r="X14" i="128"/>
  <c r="AE13" i="128"/>
  <c r="AA13" i="128"/>
  <c r="AE12" i="128"/>
  <c r="AB12" i="128"/>
  <c r="X12" i="128"/>
  <c r="AE11" i="128"/>
  <c r="AA11" i="128"/>
  <c r="AE10" i="128"/>
  <c r="AB10" i="128"/>
  <c r="X10" i="128"/>
  <c r="AE9" i="128"/>
  <c r="AA9" i="128"/>
  <c r="AE8" i="128"/>
  <c r="AB8" i="128"/>
  <c r="X8" i="128"/>
  <c r="AE7" i="128"/>
  <c r="AA7" i="128"/>
  <c r="AV6" i="128"/>
  <c r="AU6" i="128"/>
  <c r="AT6" i="128"/>
  <c r="AS6" i="128"/>
  <c r="AR6" i="128"/>
  <c r="AQ6" i="128"/>
  <c r="AP6" i="128"/>
  <c r="AO6" i="128"/>
  <c r="AN6" i="128"/>
  <c r="AM6" i="128"/>
  <c r="AL6" i="128"/>
  <c r="AK6" i="128"/>
  <c r="AJ6" i="128"/>
  <c r="AI6" i="128"/>
  <c r="AH6" i="128"/>
  <c r="AG6" i="128"/>
  <c r="AE6" i="128"/>
  <c r="D1" i="128"/>
  <c r="E37" i="127"/>
  <c r="B41" i="37" s="1"/>
  <c r="AF45" i="127"/>
  <c r="AF44" i="127"/>
  <c r="CB43" i="127"/>
  <c r="CA43" i="127"/>
  <c r="BZ43" i="127"/>
  <c r="BY43" i="127"/>
  <c r="BX43" i="127"/>
  <c r="BW43" i="127"/>
  <c r="BV43" i="127"/>
  <c r="BU43" i="127"/>
  <c r="BT43" i="127"/>
  <c r="BS43" i="127"/>
  <c r="BR43" i="127"/>
  <c r="BQ43" i="127"/>
  <c r="BP43" i="127"/>
  <c r="BO43" i="127"/>
  <c r="BN43" i="127"/>
  <c r="BM43" i="127"/>
  <c r="BL43" i="127"/>
  <c r="BK43" i="127"/>
  <c r="BJ43" i="127"/>
  <c r="BI43" i="127"/>
  <c r="BH43" i="127"/>
  <c r="BG43" i="127"/>
  <c r="BF43" i="127"/>
  <c r="BE43" i="127"/>
  <c r="BD43" i="127"/>
  <c r="BC43" i="127"/>
  <c r="BB43" i="127"/>
  <c r="BA43" i="127"/>
  <c r="AZ43" i="127"/>
  <c r="AY43" i="127"/>
  <c r="AX43" i="127"/>
  <c r="AF43" i="127"/>
  <c r="AF42" i="127"/>
  <c r="AF41" i="127"/>
  <c r="AF40" i="127"/>
  <c r="AV37" i="127"/>
  <c r="AU37" i="127"/>
  <c r="AT37" i="127"/>
  <c r="AS37" i="127"/>
  <c r="AR37" i="127"/>
  <c r="AQ37" i="127"/>
  <c r="AP37" i="127"/>
  <c r="AO37" i="127"/>
  <c r="AN37" i="127"/>
  <c r="AM37" i="127"/>
  <c r="Z37" i="127" s="1"/>
  <c r="AL37" i="127"/>
  <c r="AK37" i="127"/>
  <c r="AJ37" i="127"/>
  <c r="AI37" i="127"/>
  <c r="AH37" i="127"/>
  <c r="AG37" i="127"/>
  <c r="AE37" i="127"/>
  <c r="AV36" i="127"/>
  <c r="AU36" i="127"/>
  <c r="AT36" i="127"/>
  <c r="AS36" i="127"/>
  <c r="AR36" i="127"/>
  <c r="AQ36" i="127"/>
  <c r="AP36" i="127"/>
  <c r="AO36" i="127"/>
  <c r="AN36" i="127"/>
  <c r="AM36" i="127"/>
  <c r="AL36" i="127"/>
  <c r="AK36" i="127"/>
  <c r="AJ36" i="127"/>
  <c r="AI36" i="127"/>
  <c r="AH36" i="127"/>
  <c r="AG36" i="127"/>
  <c r="AE36" i="127"/>
  <c r="AV35" i="127"/>
  <c r="AU35" i="127"/>
  <c r="AT35" i="127"/>
  <c r="AS35" i="127"/>
  <c r="AR35" i="127"/>
  <c r="AQ35" i="127"/>
  <c r="AP35" i="127"/>
  <c r="AO35" i="127"/>
  <c r="AN35" i="127"/>
  <c r="AM35" i="127"/>
  <c r="AL35" i="127"/>
  <c r="AK35" i="127"/>
  <c r="AJ35" i="127"/>
  <c r="AI35" i="127"/>
  <c r="AH35" i="127"/>
  <c r="AG35" i="127"/>
  <c r="AE35" i="127"/>
  <c r="AV34" i="127"/>
  <c r="AU34" i="127"/>
  <c r="AT34" i="127"/>
  <c r="AS34" i="127"/>
  <c r="AR34" i="127"/>
  <c r="AQ34" i="127"/>
  <c r="AP34" i="127"/>
  <c r="AO34" i="127"/>
  <c r="AN34" i="127"/>
  <c r="AM34" i="127"/>
  <c r="AL34" i="127"/>
  <c r="AK34" i="127"/>
  <c r="AJ34" i="127"/>
  <c r="AI34" i="127"/>
  <c r="AH34" i="127"/>
  <c r="AG34" i="127"/>
  <c r="AE34" i="127"/>
  <c r="AV33" i="127"/>
  <c r="AU33" i="127"/>
  <c r="AT33" i="127"/>
  <c r="AS33" i="127"/>
  <c r="AR33" i="127"/>
  <c r="AQ33" i="127"/>
  <c r="AP33" i="127"/>
  <c r="AO33" i="127"/>
  <c r="AN33" i="127"/>
  <c r="AM33" i="127"/>
  <c r="AL33" i="127"/>
  <c r="AK33" i="127"/>
  <c r="AJ33" i="127"/>
  <c r="AI33" i="127"/>
  <c r="AH33" i="127"/>
  <c r="AG33" i="127"/>
  <c r="AE33" i="127"/>
  <c r="AV32" i="127"/>
  <c r="AU32" i="127"/>
  <c r="AT32" i="127"/>
  <c r="AS32" i="127"/>
  <c r="AR32" i="127"/>
  <c r="AQ32" i="127"/>
  <c r="AP32" i="127"/>
  <c r="AO32" i="127"/>
  <c r="AN32" i="127"/>
  <c r="AM32" i="127"/>
  <c r="AL32" i="127"/>
  <c r="AK32" i="127"/>
  <c r="AJ32" i="127"/>
  <c r="AI32" i="127"/>
  <c r="AH32" i="127"/>
  <c r="W32" i="127" s="1"/>
  <c r="AG32" i="127"/>
  <c r="AE32" i="127"/>
  <c r="AE31" i="127"/>
  <c r="AE30" i="127"/>
  <c r="AA30" i="127"/>
  <c r="AB29" i="127"/>
  <c r="AE29" i="127"/>
  <c r="AE28" i="127"/>
  <c r="AA28" i="127"/>
  <c r="AE27" i="127"/>
  <c r="AA26" i="127"/>
  <c r="AE26" i="127"/>
  <c r="AB25" i="127"/>
  <c r="AE25" i="127"/>
  <c r="AE24" i="127"/>
  <c r="AA24" i="127"/>
  <c r="AB23" i="127"/>
  <c r="AE23" i="127"/>
  <c r="X23" i="127"/>
  <c r="AE22" i="127"/>
  <c r="AA22" i="127"/>
  <c r="W22" i="127"/>
  <c r="AE21" i="127"/>
  <c r="X21" i="127"/>
  <c r="AE20" i="127"/>
  <c r="AA20" i="127"/>
  <c r="AE19" i="127"/>
  <c r="X19" i="127"/>
  <c r="W18" i="127"/>
  <c r="AE18" i="127"/>
  <c r="AA18" i="127"/>
  <c r="W17" i="127"/>
  <c r="AE17" i="127"/>
  <c r="X17" i="127"/>
  <c r="AE16" i="127"/>
  <c r="AA16" i="127"/>
  <c r="W16" i="127"/>
  <c r="AE15" i="127"/>
  <c r="AB15" i="127"/>
  <c r="AE14" i="127"/>
  <c r="AA14" i="127"/>
  <c r="AE13" i="127"/>
  <c r="AB13" i="127"/>
  <c r="AE12" i="127"/>
  <c r="AA12" i="127"/>
  <c r="W12" i="127"/>
  <c r="AE11" i="127"/>
  <c r="AB11" i="127"/>
  <c r="AE10" i="127"/>
  <c r="AA10" i="127"/>
  <c r="AE9" i="127"/>
  <c r="AB9" i="127"/>
  <c r="AE8" i="127"/>
  <c r="AA8" i="127"/>
  <c r="W8" i="127"/>
  <c r="AE7" i="127"/>
  <c r="AB7" i="127"/>
  <c r="AV6" i="127"/>
  <c r="AU6" i="127"/>
  <c r="AT6" i="127"/>
  <c r="AS6" i="127"/>
  <c r="AR6" i="127"/>
  <c r="AQ6" i="127"/>
  <c r="AP6" i="127"/>
  <c r="AO6" i="127"/>
  <c r="AN6" i="127"/>
  <c r="AM6" i="127"/>
  <c r="AL6" i="127"/>
  <c r="AK6" i="127"/>
  <c r="AJ6" i="127"/>
  <c r="AI6" i="127"/>
  <c r="AH6" i="127"/>
  <c r="AG6" i="127"/>
  <c r="AE6" i="127"/>
  <c r="D1" i="127"/>
  <c r="E38" i="126"/>
  <c r="B39" i="37" s="1"/>
  <c r="AF46" i="126"/>
  <c r="AF45" i="126"/>
  <c r="CB44" i="126"/>
  <c r="CA44" i="126"/>
  <c r="BZ44" i="126"/>
  <c r="BY44" i="126"/>
  <c r="BX44" i="126"/>
  <c r="BW44" i="126"/>
  <c r="BV44" i="126"/>
  <c r="BU44" i="126"/>
  <c r="BT44" i="126"/>
  <c r="BS44" i="126"/>
  <c r="BR44" i="126"/>
  <c r="BQ44" i="126"/>
  <c r="BP44" i="126"/>
  <c r="BO44" i="126"/>
  <c r="BN44" i="126"/>
  <c r="BM44" i="126"/>
  <c r="BL44" i="126"/>
  <c r="BK44" i="126"/>
  <c r="BJ44" i="126"/>
  <c r="BI44" i="126"/>
  <c r="BH44" i="126"/>
  <c r="BG44" i="126"/>
  <c r="BF44" i="126"/>
  <c r="BE44" i="126"/>
  <c r="BD44" i="126"/>
  <c r="BC44" i="126"/>
  <c r="BB44" i="126"/>
  <c r="BA44" i="126"/>
  <c r="AZ44" i="126"/>
  <c r="AY44" i="126"/>
  <c r="AX44" i="126"/>
  <c r="AF44" i="126"/>
  <c r="AF43" i="126"/>
  <c r="AF42" i="126"/>
  <c r="AF41" i="126"/>
  <c r="AV38" i="126"/>
  <c r="AU38" i="126"/>
  <c r="AT38" i="126"/>
  <c r="AS38" i="126"/>
  <c r="AR38" i="126"/>
  <c r="AQ38" i="126"/>
  <c r="AP38" i="126"/>
  <c r="AO38" i="126"/>
  <c r="AN38" i="126"/>
  <c r="AM38" i="126"/>
  <c r="AL38" i="126"/>
  <c r="AK38" i="126"/>
  <c r="AJ38" i="126"/>
  <c r="AI38" i="126"/>
  <c r="AH38" i="126"/>
  <c r="AG38" i="126"/>
  <c r="AE38" i="126"/>
  <c r="AV37" i="126"/>
  <c r="AU37" i="126"/>
  <c r="AT37" i="126"/>
  <c r="AS37" i="126"/>
  <c r="AR37" i="126"/>
  <c r="AQ37" i="126"/>
  <c r="AP37" i="126"/>
  <c r="AO37" i="126"/>
  <c r="AN37" i="126"/>
  <c r="AM37" i="126"/>
  <c r="AL37" i="126"/>
  <c r="AK37" i="126"/>
  <c r="AJ37" i="126"/>
  <c r="AI37" i="126"/>
  <c r="AH37" i="126"/>
  <c r="AG37" i="126"/>
  <c r="AE37" i="126"/>
  <c r="AV36" i="126"/>
  <c r="AU36" i="126"/>
  <c r="AT36" i="126"/>
  <c r="AS36" i="126"/>
  <c r="AR36" i="126"/>
  <c r="AQ36" i="126"/>
  <c r="AP36" i="126"/>
  <c r="AO36" i="126"/>
  <c r="AN36" i="126"/>
  <c r="AM36" i="126"/>
  <c r="AL36" i="126"/>
  <c r="AK36" i="126"/>
  <c r="AJ36" i="126"/>
  <c r="AI36" i="126"/>
  <c r="AH36" i="126"/>
  <c r="AG36" i="126"/>
  <c r="AE36" i="126"/>
  <c r="AV35" i="126"/>
  <c r="AU35" i="126"/>
  <c r="AT35" i="126"/>
  <c r="AS35" i="126"/>
  <c r="AR35" i="126"/>
  <c r="AQ35" i="126"/>
  <c r="AP35" i="126"/>
  <c r="AO35" i="126"/>
  <c r="AN35" i="126"/>
  <c r="AM35" i="126"/>
  <c r="AL35" i="126"/>
  <c r="AK35" i="126"/>
  <c r="AJ35" i="126"/>
  <c r="AI35" i="126"/>
  <c r="AH35" i="126"/>
  <c r="AG35" i="126"/>
  <c r="AE35" i="126"/>
  <c r="AV34" i="126"/>
  <c r="AU34" i="126"/>
  <c r="AT34" i="126"/>
  <c r="AS34" i="126"/>
  <c r="AR34" i="126"/>
  <c r="AQ34" i="126"/>
  <c r="AP34" i="126"/>
  <c r="AO34" i="126"/>
  <c r="AN34" i="126"/>
  <c r="AM34" i="126"/>
  <c r="AL34" i="126"/>
  <c r="AK34" i="126"/>
  <c r="AJ34" i="126"/>
  <c r="AI34" i="126"/>
  <c r="AH34" i="126"/>
  <c r="AG34" i="126"/>
  <c r="AE34" i="126"/>
  <c r="AV33" i="126"/>
  <c r="AU33" i="126"/>
  <c r="AT33" i="126"/>
  <c r="AS33" i="126"/>
  <c r="AR33" i="126"/>
  <c r="AQ33" i="126"/>
  <c r="AP33" i="126"/>
  <c r="AO33" i="126"/>
  <c r="AN33" i="126"/>
  <c r="AM33" i="126"/>
  <c r="AL33" i="126"/>
  <c r="AK33" i="126"/>
  <c r="AJ33" i="126"/>
  <c r="AI33" i="126"/>
  <c r="AH33" i="126"/>
  <c r="AG33" i="126"/>
  <c r="AE33" i="126"/>
  <c r="AV32" i="126"/>
  <c r="AU32" i="126"/>
  <c r="AT32" i="126"/>
  <c r="AS32" i="126"/>
  <c r="AR32" i="126"/>
  <c r="AQ32" i="126"/>
  <c r="AP32" i="126"/>
  <c r="AO32" i="126"/>
  <c r="AN32" i="126"/>
  <c r="AM32" i="126"/>
  <c r="AL32" i="126"/>
  <c r="AK32" i="126"/>
  <c r="AJ32" i="126"/>
  <c r="AI32" i="126"/>
  <c r="AH32" i="126"/>
  <c r="AG32" i="126"/>
  <c r="AE32" i="126"/>
  <c r="AV31" i="126"/>
  <c r="AU31" i="126"/>
  <c r="AT31" i="126"/>
  <c r="AS31" i="126"/>
  <c r="AR31" i="126"/>
  <c r="AQ31" i="126"/>
  <c r="AP31" i="126"/>
  <c r="AO31" i="126"/>
  <c r="AN31" i="126"/>
  <c r="AM31" i="126"/>
  <c r="AL31" i="126"/>
  <c r="AK31" i="126"/>
  <c r="AJ31" i="126"/>
  <c r="AI31" i="126"/>
  <c r="AH31" i="126"/>
  <c r="AG31" i="126"/>
  <c r="AE31" i="126"/>
  <c r="AV30" i="126"/>
  <c r="AU30" i="126"/>
  <c r="AT30" i="126"/>
  <c r="AS30" i="126"/>
  <c r="AR30" i="126"/>
  <c r="AQ30" i="126"/>
  <c r="AP30" i="126"/>
  <c r="AO30" i="126"/>
  <c r="AN30" i="126"/>
  <c r="AM30" i="126"/>
  <c r="AL30" i="126"/>
  <c r="AK30" i="126"/>
  <c r="AJ30" i="126"/>
  <c r="AI30" i="126"/>
  <c r="AH30" i="126"/>
  <c r="AG30" i="126"/>
  <c r="AE30" i="126"/>
  <c r="AV29" i="126"/>
  <c r="AU29" i="126"/>
  <c r="AT29" i="126"/>
  <c r="AS29" i="126"/>
  <c r="AR29" i="126"/>
  <c r="AQ29" i="126"/>
  <c r="AP29" i="126"/>
  <c r="AO29" i="126"/>
  <c r="AN29" i="126"/>
  <c r="AM29" i="126"/>
  <c r="AL29" i="126"/>
  <c r="AK29" i="126"/>
  <c r="AJ29" i="126"/>
  <c r="AI29" i="126"/>
  <c r="AH29" i="126"/>
  <c r="AG29" i="126"/>
  <c r="AE29" i="126"/>
  <c r="AV28" i="126"/>
  <c r="AU28" i="126"/>
  <c r="AT28" i="126"/>
  <c r="AS28" i="126"/>
  <c r="AR28" i="126"/>
  <c r="AQ28" i="126"/>
  <c r="AP28" i="126"/>
  <c r="AO28" i="126"/>
  <c r="AN28" i="126"/>
  <c r="AM28" i="126"/>
  <c r="AL28" i="126"/>
  <c r="AK28" i="126"/>
  <c r="AJ28" i="126"/>
  <c r="AI28" i="126"/>
  <c r="AH28" i="126"/>
  <c r="AG28" i="126"/>
  <c r="AE28" i="126"/>
  <c r="AV27" i="126"/>
  <c r="AU27" i="126"/>
  <c r="AT27" i="126"/>
  <c r="AS27" i="126"/>
  <c r="AR27" i="126"/>
  <c r="AQ27" i="126"/>
  <c r="AP27" i="126"/>
  <c r="AO27" i="126"/>
  <c r="AN27" i="126"/>
  <c r="AM27" i="126"/>
  <c r="AL27" i="126"/>
  <c r="AK27" i="126"/>
  <c r="AJ27" i="126"/>
  <c r="AI27" i="126"/>
  <c r="AH27" i="126"/>
  <c r="AG27" i="126"/>
  <c r="AE27" i="126"/>
  <c r="AV26" i="126"/>
  <c r="AU26" i="126"/>
  <c r="AT26" i="126"/>
  <c r="AS26" i="126"/>
  <c r="AR26" i="126"/>
  <c r="AQ26" i="126"/>
  <c r="AP26" i="126"/>
  <c r="AO26" i="126"/>
  <c r="AN26" i="126"/>
  <c r="AM26" i="126"/>
  <c r="AL26" i="126"/>
  <c r="AK26" i="126"/>
  <c r="AJ26" i="126"/>
  <c r="AI26" i="126"/>
  <c r="AH26" i="126"/>
  <c r="AG26" i="126"/>
  <c r="AE26" i="126"/>
  <c r="AV25" i="126"/>
  <c r="AU25" i="126"/>
  <c r="AT25" i="126"/>
  <c r="AS25" i="126"/>
  <c r="AR25" i="126"/>
  <c r="AQ25" i="126"/>
  <c r="AP25" i="126"/>
  <c r="AO25" i="126"/>
  <c r="AN25" i="126"/>
  <c r="AM25" i="126"/>
  <c r="AL25" i="126"/>
  <c r="AK25" i="126"/>
  <c r="AJ25" i="126"/>
  <c r="AI25" i="126"/>
  <c r="AH25" i="126"/>
  <c r="AG25" i="126"/>
  <c r="AE25" i="126"/>
  <c r="AV24" i="126"/>
  <c r="AU24" i="126"/>
  <c r="AT24" i="126"/>
  <c r="AS24" i="126"/>
  <c r="AR24" i="126"/>
  <c r="AQ24" i="126"/>
  <c r="AP24" i="126"/>
  <c r="AO24" i="126"/>
  <c r="AN24" i="126"/>
  <c r="AM24" i="126"/>
  <c r="AL24" i="126"/>
  <c r="AK24" i="126"/>
  <c r="AJ24" i="126"/>
  <c r="AI24" i="126"/>
  <c r="AE24" i="126"/>
  <c r="AE23" i="126"/>
  <c r="AE22" i="126"/>
  <c r="AE21" i="126"/>
  <c r="AE20" i="126"/>
  <c r="AE19" i="126"/>
  <c r="AE18" i="126"/>
  <c r="AE17" i="126"/>
  <c r="AE16" i="126"/>
  <c r="AE15" i="126"/>
  <c r="AE14" i="126"/>
  <c r="AE13" i="126"/>
  <c r="AE12" i="126"/>
  <c r="AE11" i="126"/>
  <c r="AE10" i="126"/>
  <c r="AE9" i="126"/>
  <c r="AE8" i="126"/>
  <c r="AE7" i="126"/>
  <c r="AV6" i="126"/>
  <c r="AU6" i="126"/>
  <c r="AT6" i="126"/>
  <c r="AS6" i="126"/>
  <c r="AR6" i="126"/>
  <c r="AQ6" i="126"/>
  <c r="AP6" i="126"/>
  <c r="AO6" i="126"/>
  <c r="AN6" i="126"/>
  <c r="AM6" i="126"/>
  <c r="AL6" i="126"/>
  <c r="AK6" i="126"/>
  <c r="AJ6" i="126"/>
  <c r="AI6" i="126"/>
  <c r="AH6" i="126"/>
  <c r="AG6" i="126"/>
  <c r="AE6" i="126"/>
  <c r="D1" i="126"/>
  <c r="E38" i="125"/>
  <c r="B38" i="37" s="1"/>
  <c r="AF46" i="125"/>
  <c r="AF45" i="125"/>
  <c r="CB44" i="125"/>
  <c r="CA44" i="125"/>
  <c r="BZ44" i="125"/>
  <c r="BY44" i="125"/>
  <c r="BX44" i="125"/>
  <c r="BW44" i="125"/>
  <c r="BV44" i="125"/>
  <c r="BU44" i="125"/>
  <c r="BT44" i="125"/>
  <c r="BS44" i="125"/>
  <c r="BR44" i="125"/>
  <c r="BQ44" i="125"/>
  <c r="BP44" i="125"/>
  <c r="BO44" i="125"/>
  <c r="BN44" i="125"/>
  <c r="BM44" i="125"/>
  <c r="BL44" i="125"/>
  <c r="BK44" i="125"/>
  <c r="BJ44" i="125"/>
  <c r="BI44" i="125"/>
  <c r="BH44" i="125"/>
  <c r="BG44" i="125"/>
  <c r="BF44" i="125"/>
  <c r="BE44" i="125"/>
  <c r="BD44" i="125"/>
  <c r="BC44" i="125"/>
  <c r="BB44" i="125"/>
  <c r="BA44" i="125"/>
  <c r="AZ44" i="125"/>
  <c r="AY44" i="125"/>
  <c r="AX44" i="125"/>
  <c r="AF44" i="125"/>
  <c r="AF43" i="125"/>
  <c r="AF42" i="125"/>
  <c r="AF41" i="125"/>
  <c r="AV38" i="125"/>
  <c r="AU38" i="125"/>
  <c r="AT38" i="125"/>
  <c r="AS38" i="125"/>
  <c r="AR38" i="125"/>
  <c r="AQ38" i="125"/>
  <c r="AP38" i="125"/>
  <c r="AO38" i="125"/>
  <c r="AN38" i="125"/>
  <c r="AM38" i="125"/>
  <c r="AL38" i="125"/>
  <c r="AK38" i="125"/>
  <c r="AJ38" i="125"/>
  <c r="AI38" i="125"/>
  <c r="AH38" i="125"/>
  <c r="AG38" i="125"/>
  <c r="AA38" i="125" s="1"/>
  <c r="AE38" i="125"/>
  <c r="AV37" i="125"/>
  <c r="AU37" i="125"/>
  <c r="AT37" i="125"/>
  <c r="AS37" i="125"/>
  <c r="AR37" i="125"/>
  <c r="AQ37" i="125"/>
  <c r="AP37" i="125"/>
  <c r="AO37" i="125"/>
  <c r="AN37" i="125"/>
  <c r="AM37" i="125"/>
  <c r="AL37" i="125"/>
  <c r="AK37" i="125"/>
  <c r="AJ37" i="125"/>
  <c r="AA37" i="125" s="1"/>
  <c r="AI37" i="125"/>
  <c r="W37" i="125" s="1"/>
  <c r="AH37" i="125"/>
  <c r="AG37" i="125"/>
  <c r="AE37" i="125"/>
  <c r="AV36" i="125"/>
  <c r="AU36" i="125"/>
  <c r="AT36" i="125"/>
  <c r="AS36" i="125"/>
  <c r="AR36" i="125"/>
  <c r="AQ36" i="125"/>
  <c r="AP36" i="125"/>
  <c r="AO36" i="125"/>
  <c r="AN36" i="125"/>
  <c r="AM36" i="125"/>
  <c r="AL36" i="125"/>
  <c r="AK36" i="125"/>
  <c r="AJ36" i="125"/>
  <c r="AI36" i="125"/>
  <c r="X36" i="125" s="1"/>
  <c r="AH36" i="125"/>
  <c r="AG36" i="125"/>
  <c r="AE36" i="125"/>
  <c r="AB36" i="125"/>
  <c r="AV35" i="125"/>
  <c r="AU35" i="125"/>
  <c r="AT35" i="125"/>
  <c r="AS35" i="125"/>
  <c r="AR35" i="125"/>
  <c r="AQ35" i="125"/>
  <c r="AP35" i="125"/>
  <c r="AO35" i="125"/>
  <c r="AN35" i="125"/>
  <c r="AM35" i="125"/>
  <c r="AL35" i="125"/>
  <c r="AK35" i="125"/>
  <c r="AJ35" i="125"/>
  <c r="AI35" i="125"/>
  <c r="AH35" i="125"/>
  <c r="AG35" i="125"/>
  <c r="AA35" i="125" s="1"/>
  <c r="AE35" i="125"/>
  <c r="AV34" i="125"/>
  <c r="AU34" i="125"/>
  <c r="AT34" i="125"/>
  <c r="AS34" i="125"/>
  <c r="AR34" i="125"/>
  <c r="AQ34" i="125"/>
  <c r="AP34" i="125"/>
  <c r="AO34" i="125"/>
  <c r="AN34" i="125"/>
  <c r="AM34" i="125"/>
  <c r="AL34" i="125"/>
  <c r="AK34" i="125"/>
  <c r="AJ34" i="125"/>
  <c r="Z34" i="125" s="1"/>
  <c r="AI34" i="125"/>
  <c r="AH34" i="125"/>
  <c r="AG34" i="125"/>
  <c r="AE34" i="125"/>
  <c r="AV33" i="125"/>
  <c r="AU33" i="125"/>
  <c r="AT33" i="125"/>
  <c r="AS33" i="125"/>
  <c r="AR33" i="125"/>
  <c r="AQ33" i="125"/>
  <c r="AP33" i="125"/>
  <c r="AO33" i="125"/>
  <c r="AN33" i="125"/>
  <c r="AM33" i="125"/>
  <c r="AL33" i="125"/>
  <c r="AK33" i="125"/>
  <c r="AJ33" i="125"/>
  <c r="AI33" i="125"/>
  <c r="AH33" i="125"/>
  <c r="AG33" i="125"/>
  <c r="AE33" i="125"/>
  <c r="AV32" i="125"/>
  <c r="AU32" i="125"/>
  <c r="AT32" i="125"/>
  <c r="AS32" i="125"/>
  <c r="AR32" i="125"/>
  <c r="AQ32" i="125"/>
  <c r="AP32" i="125"/>
  <c r="AO32" i="125"/>
  <c r="AN32" i="125"/>
  <c r="AM32" i="125"/>
  <c r="AL32" i="125"/>
  <c r="AK32" i="125"/>
  <c r="AJ32" i="125"/>
  <c r="AI32" i="125"/>
  <c r="AH32" i="125"/>
  <c r="AG32" i="125"/>
  <c r="AE32" i="125"/>
  <c r="AV31" i="125"/>
  <c r="AU31" i="125"/>
  <c r="AT31" i="125"/>
  <c r="AS31" i="125"/>
  <c r="AR31" i="125"/>
  <c r="AQ31" i="125"/>
  <c r="AP31" i="125"/>
  <c r="AO31" i="125"/>
  <c r="AN31" i="125"/>
  <c r="AM31" i="125"/>
  <c r="AL31" i="125"/>
  <c r="AK31" i="125"/>
  <c r="AJ31" i="125"/>
  <c r="AI31" i="125"/>
  <c r="AH31" i="125"/>
  <c r="AG31" i="125"/>
  <c r="W31" i="125" s="1"/>
  <c r="AE31" i="125"/>
  <c r="AV30" i="125"/>
  <c r="AU30" i="125"/>
  <c r="AT30" i="125"/>
  <c r="AS30" i="125"/>
  <c r="AR30" i="125"/>
  <c r="AQ30" i="125"/>
  <c r="AP30" i="125"/>
  <c r="AO30" i="125"/>
  <c r="AN30" i="125"/>
  <c r="AM30" i="125"/>
  <c r="AL30" i="125"/>
  <c r="AK30" i="125"/>
  <c r="AJ30" i="125"/>
  <c r="AI30" i="125"/>
  <c r="Z30" i="125" s="1"/>
  <c r="AH30" i="125"/>
  <c r="AG30" i="125"/>
  <c r="AE30" i="125"/>
  <c r="AV29" i="125"/>
  <c r="AU29" i="125"/>
  <c r="AT29" i="125"/>
  <c r="AS29" i="125"/>
  <c r="AR29" i="125"/>
  <c r="AQ29" i="125"/>
  <c r="AP29" i="125"/>
  <c r="AO29" i="125"/>
  <c r="AN29" i="125"/>
  <c r="AM29" i="125"/>
  <c r="AL29" i="125"/>
  <c r="AK29" i="125"/>
  <c r="AJ29" i="125"/>
  <c r="AI29" i="125"/>
  <c r="AH29" i="125"/>
  <c r="AG29" i="125"/>
  <c r="AE29" i="125"/>
  <c r="AV28" i="125"/>
  <c r="AU28" i="125"/>
  <c r="AT28" i="125"/>
  <c r="AS28" i="125"/>
  <c r="AR28" i="125"/>
  <c r="AQ28" i="125"/>
  <c r="AP28" i="125"/>
  <c r="AO28" i="125"/>
  <c r="AN28" i="125"/>
  <c r="AM28" i="125"/>
  <c r="AL28" i="125"/>
  <c r="AK28" i="125"/>
  <c r="AJ28" i="125"/>
  <c r="AI28" i="125"/>
  <c r="AH28" i="125"/>
  <c r="AG28" i="125"/>
  <c r="AE28" i="125"/>
  <c r="AV27" i="125"/>
  <c r="AU27" i="125"/>
  <c r="AT27" i="125"/>
  <c r="AS27" i="125"/>
  <c r="AR27" i="125"/>
  <c r="AQ27" i="125"/>
  <c r="AP27" i="125"/>
  <c r="AO27" i="125"/>
  <c r="AN27" i="125"/>
  <c r="AM27" i="125"/>
  <c r="AL27" i="125"/>
  <c r="AK27" i="125"/>
  <c r="AJ27" i="125"/>
  <c r="AI27" i="125"/>
  <c r="AH27" i="125"/>
  <c r="AG27" i="125"/>
  <c r="AE27" i="125"/>
  <c r="AV26" i="125"/>
  <c r="AU26" i="125"/>
  <c r="AT26" i="125"/>
  <c r="AS26" i="125"/>
  <c r="AR26" i="125"/>
  <c r="AQ26" i="125"/>
  <c r="AP26" i="125"/>
  <c r="AO26" i="125"/>
  <c r="AN26" i="125"/>
  <c r="AM26" i="125"/>
  <c r="AL26" i="125"/>
  <c r="AK26" i="125"/>
  <c r="AJ26" i="125"/>
  <c r="AI26" i="125"/>
  <c r="AH26" i="125"/>
  <c r="AG26" i="125"/>
  <c r="AE26" i="125"/>
  <c r="AV25" i="125"/>
  <c r="AU25" i="125"/>
  <c r="AT25" i="125"/>
  <c r="AS25" i="125"/>
  <c r="AR25" i="125"/>
  <c r="AQ25" i="125"/>
  <c r="AP25" i="125"/>
  <c r="AO25" i="125"/>
  <c r="AN25" i="125"/>
  <c r="AM25" i="125"/>
  <c r="AL25" i="125"/>
  <c r="AK25" i="125"/>
  <c r="AJ25" i="125"/>
  <c r="AI25" i="125"/>
  <c r="AH25" i="125"/>
  <c r="AG25" i="125"/>
  <c r="AE25" i="125"/>
  <c r="AV24" i="125"/>
  <c r="AU24" i="125"/>
  <c r="AT24" i="125"/>
  <c r="AS24" i="125"/>
  <c r="AR24" i="125"/>
  <c r="AQ24" i="125"/>
  <c r="AP24" i="125"/>
  <c r="AO24" i="125"/>
  <c r="AN24" i="125"/>
  <c r="AM24" i="125"/>
  <c r="AL24" i="125"/>
  <c r="AK24" i="125"/>
  <c r="AJ24" i="125"/>
  <c r="AI24" i="125"/>
  <c r="AH24" i="125"/>
  <c r="AG24" i="125"/>
  <c r="AE24" i="125"/>
  <c r="AV23" i="125"/>
  <c r="AU23" i="125"/>
  <c r="AT23" i="125"/>
  <c r="AS23" i="125"/>
  <c r="AR23" i="125"/>
  <c r="AQ23" i="125"/>
  <c r="AP23" i="125"/>
  <c r="AO23" i="125"/>
  <c r="AN23" i="125"/>
  <c r="AM23" i="125"/>
  <c r="AL23" i="125"/>
  <c r="AK23" i="125"/>
  <c r="AJ23" i="125"/>
  <c r="AI23" i="125"/>
  <c r="AH23" i="125"/>
  <c r="AG23" i="125"/>
  <c r="AE23" i="125"/>
  <c r="AV22" i="125"/>
  <c r="AU22" i="125"/>
  <c r="AT22" i="125"/>
  <c r="AS22" i="125"/>
  <c r="AR22" i="125"/>
  <c r="AQ22" i="125"/>
  <c r="AP22" i="125"/>
  <c r="AO22" i="125"/>
  <c r="AN22" i="125"/>
  <c r="AM22" i="125"/>
  <c r="AL22" i="125"/>
  <c r="AK22" i="125"/>
  <c r="AJ22" i="125"/>
  <c r="AI22" i="125"/>
  <c r="AH22" i="125"/>
  <c r="AG22" i="125"/>
  <c r="AE22" i="125"/>
  <c r="AV21" i="125"/>
  <c r="AU21" i="125"/>
  <c r="AT21" i="125"/>
  <c r="AS21" i="125"/>
  <c r="AR21" i="125"/>
  <c r="AQ21" i="125"/>
  <c r="AP21" i="125"/>
  <c r="AO21" i="125"/>
  <c r="AN21" i="125"/>
  <c r="AM21" i="125"/>
  <c r="AL21" i="125"/>
  <c r="AK21" i="125"/>
  <c r="AJ21" i="125"/>
  <c r="AI21" i="125"/>
  <c r="AH21" i="125"/>
  <c r="AG21" i="125"/>
  <c r="AE21" i="125"/>
  <c r="AV20" i="125"/>
  <c r="AU20" i="125"/>
  <c r="AT20" i="125"/>
  <c r="AS20" i="125"/>
  <c r="AR20" i="125"/>
  <c r="AQ20" i="125"/>
  <c r="AP20" i="125"/>
  <c r="AO20" i="125"/>
  <c r="AN20" i="125"/>
  <c r="AM20" i="125"/>
  <c r="AL20" i="125"/>
  <c r="AK20" i="125"/>
  <c r="AJ20" i="125"/>
  <c r="AI20" i="125"/>
  <c r="AH20" i="125"/>
  <c r="AG20" i="125"/>
  <c r="AE20" i="125"/>
  <c r="AV19" i="125"/>
  <c r="AU19" i="125"/>
  <c r="AT19" i="125"/>
  <c r="AS19" i="125"/>
  <c r="AR19" i="125"/>
  <c r="AQ19" i="125"/>
  <c r="AP19" i="125"/>
  <c r="AO19" i="125"/>
  <c r="AN19" i="125"/>
  <c r="AM19" i="125"/>
  <c r="AL19" i="125"/>
  <c r="AK19" i="125"/>
  <c r="AJ19" i="125"/>
  <c r="AI19" i="125"/>
  <c r="AH19" i="125"/>
  <c r="AG19" i="125"/>
  <c r="AE19" i="125"/>
  <c r="AV18" i="125"/>
  <c r="AU18" i="125"/>
  <c r="AT18" i="125"/>
  <c r="AS18" i="125"/>
  <c r="AR18" i="125"/>
  <c r="AQ18" i="125"/>
  <c r="AP18" i="125"/>
  <c r="AO18" i="125"/>
  <c r="AN18" i="125"/>
  <c r="AM18" i="125"/>
  <c r="AL18" i="125"/>
  <c r="AK18" i="125"/>
  <c r="AJ18" i="125"/>
  <c r="AI18" i="125"/>
  <c r="AH18" i="125"/>
  <c r="AG18" i="125"/>
  <c r="AE18" i="125"/>
  <c r="AV17" i="125"/>
  <c r="AU17" i="125"/>
  <c r="AT17" i="125"/>
  <c r="AS17" i="125"/>
  <c r="AR17" i="125"/>
  <c r="AQ17" i="125"/>
  <c r="AP17" i="125"/>
  <c r="AO17" i="125"/>
  <c r="AN17" i="125"/>
  <c r="AM17" i="125"/>
  <c r="AL17" i="125"/>
  <c r="AK17" i="125"/>
  <c r="AJ17" i="125"/>
  <c r="AI17" i="125"/>
  <c r="AH17" i="125"/>
  <c r="AG17" i="125"/>
  <c r="AE17" i="125"/>
  <c r="AV16" i="125"/>
  <c r="AU16" i="125"/>
  <c r="AT16" i="125"/>
  <c r="AS16" i="125"/>
  <c r="AR16" i="125"/>
  <c r="AQ16" i="125"/>
  <c r="AP16" i="125"/>
  <c r="AO16" i="125"/>
  <c r="AN16" i="125"/>
  <c r="AM16" i="125"/>
  <c r="AL16" i="125"/>
  <c r="AK16" i="125"/>
  <c r="AJ16" i="125"/>
  <c r="AI16" i="125"/>
  <c r="AH16" i="125"/>
  <c r="AG16" i="125"/>
  <c r="AE16" i="125"/>
  <c r="AV15" i="125"/>
  <c r="AU15" i="125"/>
  <c r="AT15" i="125"/>
  <c r="AS15" i="125"/>
  <c r="AR15" i="125"/>
  <c r="AQ15" i="125"/>
  <c r="AP15" i="125"/>
  <c r="AO15" i="125"/>
  <c r="AN15" i="125"/>
  <c r="AM15" i="125"/>
  <c r="AL15" i="125"/>
  <c r="AK15" i="125"/>
  <c r="AJ15" i="125"/>
  <c r="AI15" i="125"/>
  <c r="AH15" i="125"/>
  <c r="AG15" i="125"/>
  <c r="AE15" i="125"/>
  <c r="AV14" i="125"/>
  <c r="AU14" i="125"/>
  <c r="AT14" i="125"/>
  <c r="AS14" i="125"/>
  <c r="AR14" i="125"/>
  <c r="AQ14" i="125"/>
  <c r="AP14" i="125"/>
  <c r="AO14" i="125"/>
  <c r="AN14" i="125"/>
  <c r="AM14" i="125"/>
  <c r="AL14" i="125"/>
  <c r="AK14" i="125"/>
  <c r="AJ14" i="125"/>
  <c r="AI14" i="125"/>
  <c r="AH14" i="125"/>
  <c r="AG14" i="125"/>
  <c r="AE14" i="125"/>
  <c r="AV13" i="125"/>
  <c r="AU13" i="125"/>
  <c r="AT13" i="125"/>
  <c r="AS13" i="125"/>
  <c r="AR13" i="125"/>
  <c r="AQ13" i="125"/>
  <c r="AP13" i="125"/>
  <c r="AO13" i="125"/>
  <c r="AN13" i="125"/>
  <c r="AM13" i="125"/>
  <c r="AL13" i="125"/>
  <c r="AK13" i="125"/>
  <c r="AJ13" i="125"/>
  <c r="AI13" i="125"/>
  <c r="AH13" i="125"/>
  <c r="AG13" i="125"/>
  <c r="AE13" i="125"/>
  <c r="AV12" i="125"/>
  <c r="AU12" i="125"/>
  <c r="AT12" i="125"/>
  <c r="AS12" i="125"/>
  <c r="AR12" i="125"/>
  <c r="AQ12" i="125"/>
  <c r="AP12" i="125"/>
  <c r="AO12" i="125"/>
  <c r="AN12" i="125"/>
  <c r="AM12" i="125"/>
  <c r="AL12" i="125"/>
  <c r="AK12" i="125"/>
  <c r="AJ12" i="125"/>
  <c r="AI12" i="125"/>
  <c r="AH12" i="125"/>
  <c r="AG12" i="125"/>
  <c r="AE12" i="125"/>
  <c r="AV11" i="125"/>
  <c r="AU11" i="125"/>
  <c r="AT11" i="125"/>
  <c r="AS11" i="125"/>
  <c r="AR11" i="125"/>
  <c r="AQ11" i="125"/>
  <c r="AP11" i="125"/>
  <c r="AO11" i="125"/>
  <c r="AN11" i="125"/>
  <c r="AM11" i="125"/>
  <c r="AL11" i="125"/>
  <c r="AK11" i="125"/>
  <c r="AJ11" i="125"/>
  <c r="AI11" i="125"/>
  <c r="AH11" i="125"/>
  <c r="AG11" i="125"/>
  <c r="AE11" i="125"/>
  <c r="AV10" i="125"/>
  <c r="AU10" i="125"/>
  <c r="AT10" i="125"/>
  <c r="AS10" i="125"/>
  <c r="AR10" i="125"/>
  <c r="AQ10" i="125"/>
  <c r="AP10" i="125"/>
  <c r="AO10" i="125"/>
  <c r="AN10" i="125"/>
  <c r="AM10" i="125"/>
  <c r="AL10" i="125"/>
  <c r="AK10" i="125"/>
  <c r="AJ10" i="125"/>
  <c r="AI10" i="125"/>
  <c r="AH10" i="125"/>
  <c r="AG10" i="125"/>
  <c r="AE10" i="125"/>
  <c r="AV9" i="125"/>
  <c r="AU9" i="125"/>
  <c r="AT9" i="125"/>
  <c r="AS9" i="125"/>
  <c r="AR9" i="125"/>
  <c r="AQ9" i="125"/>
  <c r="AP9" i="125"/>
  <c r="AO9" i="125"/>
  <c r="AN9" i="125"/>
  <c r="AM9" i="125"/>
  <c r="AL9" i="125"/>
  <c r="AK9" i="125"/>
  <c r="AJ9" i="125"/>
  <c r="AI9" i="125"/>
  <c r="AH9" i="125"/>
  <c r="AG9" i="125"/>
  <c r="AE9" i="125"/>
  <c r="AV8" i="125"/>
  <c r="AU8" i="125"/>
  <c r="AT8" i="125"/>
  <c r="AS8" i="125"/>
  <c r="AR8" i="125"/>
  <c r="AQ8" i="125"/>
  <c r="AP8" i="125"/>
  <c r="AO8" i="125"/>
  <c r="AN8" i="125"/>
  <c r="AM8" i="125"/>
  <c r="AL8" i="125"/>
  <c r="AK8" i="125"/>
  <c r="AJ8" i="125"/>
  <c r="AI8" i="125"/>
  <c r="AH8" i="125"/>
  <c r="AG8" i="125"/>
  <c r="AE8" i="125"/>
  <c r="AV7" i="125"/>
  <c r="AU7" i="125"/>
  <c r="AT7" i="125"/>
  <c r="AS7" i="125"/>
  <c r="AR7" i="125"/>
  <c r="AQ7" i="125"/>
  <c r="AP7" i="125"/>
  <c r="AO7" i="125"/>
  <c r="AN7" i="125"/>
  <c r="AM7" i="125"/>
  <c r="AL7" i="125"/>
  <c r="AK7" i="125"/>
  <c r="AJ7" i="125"/>
  <c r="AI7" i="125"/>
  <c r="AH7" i="125"/>
  <c r="AG7" i="125"/>
  <c r="AE7" i="125"/>
  <c r="AV6" i="125"/>
  <c r="AU6" i="125"/>
  <c r="AT6" i="125"/>
  <c r="AS6" i="125"/>
  <c r="AR6" i="125"/>
  <c r="AQ6" i="125"/>
  <c r="AP6" i="125"/>
  <c r="AO6" i="125"/>
  <c r="AN6" i="125"/>
  <c r="AM6" i="125"/>
  <c r="AL6" i="125"/>
  <c r="AK6" i="125"/>
  <c r="AJ6" i="125"/>
  <c r="AI6" i="125"/>
  <c r="AH6" i="125"/>
  <c r="AG6" i="125"/>
  <c r="AE6" i="125"/>
  <c r="D1" i="125"/>
  <c r="E38" i="90"/>
  <c r="B37" i="37" s="1"/>
  <c r="AC16" i="138" l="1"/>
  <c r="V16" i="138" s="1"/>
  <c r="AD6" i="138"/>
  <c r="AD12" i="136"/>
  <c r="AC21" i="132"/>
  <c r="V21" i="132" s="1"/>
  <c r="AD23" i="134"/>
  <c r="Y38" i="126"/>
  <c r="X32" i="126"/>
  <c r="W36" i="127"/>
  <c r="W34" i="127"/>
  <c r="AA35" i="127"/>
  <c r="AA33" i="127"/>
  <c r="X37" i="127"/>
  <c r="AW31" i="126"/>
  <c r="AA33" i="126"/>
  <c r="AA27" i="126"/>
  <c r="AC37" i="136"/>
  <c r="V37" i="136" s="1"/>
  <c r="AD37" i="139"/>
  <c r="T13" i="37"/>
  <c r="T11" i="37"/>
  <c r="T14" i="37"/>
  <c r="T12" i="37"/>
  <c r="T10" i="37"/>
  <c r="T9" i="37"/>
  <c r="T8" i="37"/>
  <c r="AD37" i="136"/>
  <c r="AC37" i="137"/>
  <c r="V37" i="137" s="1"/>
  <c r="AD35" i="137"/>
  <c r="AC33" i="137"/>
  <c r="V33" i="137" s="1"/>
  <c r="AD37" i="137"/>
  <c r="AD35" i="136"/>
  <c r="AD31" i="136"/>
  <c r="AD35" i="134"/>
  <c r="AC33" i="134"/>
  <c r="V33" i="134" s="1"/>
  <c r="AC33" i="133"/>
  <c r="V33" i="133" s="1"/>
  <c r="AD31" i="133"/>
  <c r="AD37" i="132"/>
  <c r="AD37" i="131"/>
  <c r="AD35" i="131"/>
  <c r="AC33" i="131"/>
  <c r="V33" i="131" s="1"/>
  <c r="J15" i="37"/>
  <c r="R7" i="37"/>
  <c r="AC38" i="144"/>
  <c r="E7" i="37"/>
  <c r="E15" i="37" s="1"/>
  <c r="AD37" i="143"/>
  <c r="AD35" i="141"/>
  <c r="AD27" i="141"/>
  <c r="AD23" i="141"/>
  <c r="AD12" i="141"/>
  <c r="AC37" i="141"/>
  <c r="V37" i="141" s="1"/>
  <c r="X7" i="126"/>
  <c r="W27" i="125"/>
  <c r="AC33" i="135"/>
  <c r="V33" i="135" s="1"/>
  <c r="AC37" i="135"/>
  <c r="V37" i="135" s="1"/>
  <c r="AC33" i="143"/>
  <c r="V33" i="143" s="1"/>
  <c r="AC37" i="143"/>
  <c r="V37" i="143" s="1"/>
  <c r="AD35" i="143"/>
  <c r="AD31" i="138"/>
  <c r="AD23" i="138"/>
  <c r="AC21" i="138"/>
  <c r="V21" i="138" s="1"/>
  <c r="AD6" i="134"/>
  <c r="AC14" i="130"/>
  <c r="V14" i="130" s="1"/>
  <c r="AD39" i="144"/>
  <c r="S7" i="37" s="1"/>
  <c r="X40" i="144"/>
  <c r="AD40" i="144" s="1"/>
  <c r="W15" i="125"/>
  <c r="W13" i="125"/>
  <c r="X12" i="125"/>
  <c r="W35" i="129"/>
  <c r="AA10" i="126"/>
  <c r="W33" i="129"/>
  <c r="X37" i="129"/>
  <c r="AB13" i="126"/>
  <c r="AD27" i="136"/>
  <c r="AC25" i="136"/>
  <c r="V25" i="136" s="1"/>
  <c r="AD23" i="136"/>
  <c r="AD8" i="136"/>
  <c r="AD6" i="136"/>
  <c r="AC29" i="132"/>
  <c r="V29" i="132" s="1"/>
  <c r="AD31" i="132"/>
  <c r="AC25" i="133"/>
  <c r="V25" i="133" s="1"/>
  <c r="AD16" i="130"/>
  <c r="AD12" i="130"/>
  <c r="AC25" i="137"/>
  <c r="V25" i="137" s="1"/>
  <c r="AC21" i="137"/>
  <c r="V21" i="137" s="1"/>
  <c r="AD6" i="137"/>
  <c r="AC25" i="138"/>
  <c r="V25" i="138" s="1"/>
  <c r="AC14" i="138"/>
  <c r="V14" i="138" s="1"/>
  <c r="AC29" i="135"/>
  <c r="V29" i="135" s="1"/>
  <c r="AC21" i="139"/>
  <c r="V21" i="139" s="1"/>
  <c r="AD6" i="139"/>
  <c r="AD6" i="143"/>
  <c r="AC23" i="135"/>
  <c r="V23" i="135" s="1"/>
  <c r="AC37" i="132"/>
  <c r="V37" i="132" s="1"/>
  <c r="AD8" i="141"/>
  <c r="AC21" i="142"/>
  <c r="V21" i="142" s="1"/>
  <c r="AD6" i="142"/>
  <c r="AD6" i="141"/>
  <c r="AB42" i="141"/>
  <c r="AA17" i="125"/>
  <c r="AD14" i="137"/>
  <c r="AD10" i="137"/>
  <c r="AD16" i="136"/>
  <c r="AB42" i="136"/>
  <c r="AD35" i="132"/>
  <c r="AC33" i="132"/>
  <c r="V33" i="132" s="1"/>
  <c r="AD27" i="138"/>
  <c r="AC29" i="138"/>
  <c r="V29" i="138" s="1"/>
  <c r="AC33" i="138"/>
  <c r="V33" i="138" s="1"/>
  <c r="AC10" i="138"/>
  <c r="V10" i="138" s="1"/>
  <c r="AB41" i="138"/>
  <c r="AD16" i="134"/>
  <c r="AD10" i="134"/>
  <c r="AD12" i="134"/>
  <c r="AC8" i="134"/>
  <c r="V8" i="134" s="1"/>
  <c r="AD31" i="134"/>
  <c r="AC25" i="134"/>
  <c r="V25" i="134" s="1"/>
  <c r="AD6" i="133"/>
  <c r="AD6" i="132"/>
  <c r="AD27" i="131"/>
  <c r="AC8" i="131"/>
  <c r="V8" i="131" s="1"/>
  <c r="AC10" i="130"/>
  <c r="V10" i="130" s="1"/>
  <c r="AD8" i="130"/>
  <c r="AC33" i="141"/>
  <c r="V33" i="141" s="1"/>
  <c r="AD31" i="141"/>
  <c r="AC29" i="141"/>
  <c r="V29" i="141" s="1"/>
  <c r="AC25" i="141"/>
  <c r="V25" i="141" s="1"/>
  <c r="AC21" i="141"/>
  <c r="V21" i="141" s="1"/>
  <c r="AD14" i="141"/>
  <c r="AD16" i="141"/>
  <c r="AC14" i="141"/>
  <c r="V14" i="141" s="1"/>
  <c r="AC10" i="141"/>
  <c r="V10" i="141" s="1"/>
  <c r="AC8" i="138"/>
  <c r="V8" i="138" s="1"/>
  <c r="AC12" i="138"/>
  <c r="V12" i="138" s="1"/>
  <c r="AD16" i="135"/>
  <c r="AD14" i="135"/>
  <c r="AD12" i="135"/>
  <c r="AC27" i="135"/>
  <c r="V27" i="135" s="1"/>
  <c r="AC14" i="132"/>
  <c r="V14" i="132" s="1"/>
  <c r="AD27" i="132"/>
  <c r="AC25" i="132"/>
  <c r="V25" i="132" s="1"/>
  <c r="AD23" i="132"/>
  <c r="AC8" i="132"/>
  <c r="V8" i="132" s="1"/>
  <c r="AD31" i="137"/>
  <c r="AC29" i="137"/>
  <c r="V29" i="137" s="1"/>
  <c r="AD27" i="137"/>
  <c r="AD23" i="137"/>
  <c r="AD16" i="137"/>
  <c r="AD8" i="137"/>
  <c r="AC29" i="133"/>
  <c r="V29" i="133" s="1"/>
  <c r="AD27" i="133"/>
  <c r="AD23" i="133"/>
  <c r="AC21" i="133"/>
  <c r="V21" i="133" s="1"/>
  <c r="AD29" i="130"/>
  <c r="AD21" i="130"/>
  <c r="AD14" i="136"/>
  <c r="AC29" i="136"/>
  <c r="V29" i="136" s="1"/>
  <c r="AC21" i="136"/>
  <c r="V21" i="136" s="1"/>
  <c r="AC10" i="136"/>
  <c r="V10" i="136" s="1"/>
  <c r="AD31" i="131"/>
  <c r="AC29" i="131"/>
  <c r="V29" i="131" s="1"/>
  <c r="AD23" i="131"/>
  <c r="AC21" i="131"/>
  <c r="V21" i="131" s="1"/>
  <c r="AC16" i="131"/>
  <c r="V16" i="131" s="1"/>
  <c r="AD6" i="131"/>
  <c r="AC29" i="134"/>
  <c r="V29" i="134" s="1"/>
  <c r="AD27" i="134"/>
  <c r="AC21" i="134"/>
  <c r="V21" i="134" s="1"/>
  <c r="AD14" i="134"/>
  <c r="AC12" i="134"/>
  <c r="V12" i="134" s="1"/>
  <c r="AC16" i="134"/>
  <c r="V16" i="134" s="1"/>
  <c r="AD8" i="134"/>
  <c r="AB42" i="134"/>
  <c r="AD31" i="143"/>
  <c r="AC29" i="143"/>
  <c r="V29" i="143" s="1"/>
  <c r="AD23" i="143"/>
  <c r="AD10" i="143"/>
  <c r="AD16" i="143"/>
  <c r="AD8" i="143"/>
  <c r="AD27" i="143"/>
  <c r="AC21" i="143"/>
  <c r="V21" i="143" s="1"/>
  <c r="AD14" i="143"/>
  <c r="AD12" i="143"/>
  <c r="AC14" i="136"/>
  <c r="V14" i="136" s="1"/>
  <c r="AD10" i="136"/>
  <c r="AB42" i="137"/>
  <c r="AC14" i="137"/>
  <c r="V14" i="137" s="1"/>
  <c r="AD12" i="137"/>
  <c r="AC10" i="137"/>
  <c r="V10" i="137" s="1"/>
  <c r="AC21" i="140"/>
  <c r="V21" i="140" s="1"/>
  <c r="AD12" i="140"/>
  <c r="AD25" i="130"/>
  <c r="AD23" i="130"/>
  <c r="AB41" i="131"/>
  <c r="AC25" i="131"/>
  <c r="V25" i="131" s="1"/>
  <c r="AC12" i="131"/>
  <c r="V12" i="131" s="1"/>
  <c r="AB41" i="132"/>
  <c r="AC16" i="132"/>
  <c r="V16" i="132" s="1"/>
  <c r="AC12" i="132"/>
  <c r="V12" i="132" s="1"/>
  <c r="AB40" i="132"/>
  <c r="AC10" i="132"/>
  <c r="V10" i="132" s="1"/>
  <c r="AC12" i="140"/>
  <c r="V12" i="140" s="1"/>
  <c r="AC16" i="140"/>
  <c r="V16" i="140" s="1"/>
  <c r="AC8" i="140"/>
  <c r="V8" i="140" s="1"/>
  <c r="AC37" i="139"/>
  <c r="V37" i="139" s="1"/>
  <c r="AD23" i="139"/>
  <c r="AI48" i="139"/>
  <c r="AC35" i="139"/>
  <c r="V35" i="139" s="1"/>
  <c r="AC12" i="139"/>
  <c r="V12" i="139" s="1"/>
  <c r="AC10" i="139"/>
  <c r="V10" i="139" s="1"/>
  <c r="AC16" i="139"/>
  <c r="V16" i="139" s="1"/>
  <c r="AC14" i="139"/>
  <c r="V14" i="139" s="1"/>
  <c r="AC8" i="139"/>
  <c r="V8" i="139" s="1"/>
  <c r="AD10" i="141"/>
  <c r="AC12" i="142"/>
  <c r="V12" i="142" s="1"/>
  <c r="AC25" i="143"/>
  <c r="V25" i="143" s="1"/>
  <c r="AB42" i="143"/>
  <c r="AC16" i="143"/>
  <c r="V16" i="143" s="1"/>
  <c r="AC12" i="143"/>
  <c r="V12" i="143" s="1"/>
  <c r="AC8" i="143"/>
  <c r="V8" i="143" s="1"/>
  <c r="AD16" i="140"/>
  <c r="AD14" i="140"/>
  <c r="AD10" i="140"/>
  <c r="AD8" i="140"/>
  <c r="AB40" i="140"/>
  <c r="AD6" i="140"/>
  <c r="AC31" i="135"/>
  <c r="V31" i="135" s="1"/>
  <c r="AC25" i="135"/>
  <c r="V25" i="135" s="1"/>
  <c r="AC21" i="135"/>
  <c r="V21" i="135" s="1"/>
  <c r="AC12" i="135"/>
  <c r="V12" i="135" s="1"/>
  <c r="AC10" i="135"/>
  <c r="V10" i="135" s="1"/>
  <c r="AC25" i="142"/>
  <c r="V25" i="142" s="1"/>
  <c r="AD23" i="142"/>
  <c r="AC16" i="142"/>
  <c r="V16" i="142" s="1"/>
  <c r="AD14" i="142"/>
  <c r="AB41" i="142"/>
  <c r="AD10" i="142"/>
  <c r="AC8" i="142"/>
  <c r="V8" i="142" s="1"/>
  <c r="AC16" i="133"/>
  <c r="V16" i="133" s="1"/>
  <c r="AC12" i="133"/>
  <c r="V12" i="133" s="1"/>
  <c r="AB40" i="133"/>
  <c r="AC8" i="133"/>
  <c r="V8" i="133" s="1"/>
  <c r="AB41" i="133"/>
  <c r="AW33" i="125"/>
  <c r="AA32" i="127"/>
  <c r="AA34" i="127"/>
  <c r="AA36" i="127"/>
  <c r="AW37" i="127"/>
  <c r="AW32" i="128"/>
  <c r="AW34" i="128"/>
  <c r="AW36" i="128"/>
  <c r="W37" i="128"/>
  <c r="AA37" i="128"/>
  <c r="AW32" i="129"/>
  <c r="AW34" i="129"/>
  <c r="AW36" i="129"/>
  <c r="AC27" i="130"/>
  <c r="V27" i="130" s="1"/>
  <c r="AC19" i="130"/>
  <c r="V19" i="130" s="1"/>
  <c r="AD14" i="131"/>
  <c r="AD10" i="131"/>
  <c r="AD16" i="132"/>
  <c r="AD12" i="132"/>
  <c r="AD8" i="132"/>
  <c r="AB42" i="132"/>
  <c r="AD14" i="133"/>
  <c r="AD10" i="133"/>
  <c r="AB40" i="136"/>
  <c r="AB41" i="137"/>
  <c r="AD14" i="138"/>
  <c r="AD10" i="138"/>
  <c r="AD14" i="139"/>
  <c r="AD10" i="139"/>
  <c r="AD16" i="142"/>
  <c r="AC14" i="142"/>
  <c r="V14" i="142" s="1"/>
  <c r="AD12" i="142"/>
  <c r="AC10" i="142"/>
  <c r="V10" i="142" s="1"/>
  <c r="AD8" i="142"/>
  <c r="AB42" i="142"/>
  <c r="AB41" i="143"/>
  <c r="AC16" i="141"/>
  <c r="V16" i="141" s="1"/>
  <c r="AC12" i="141"/>
  <c r="V12" i="141" s="1"/>
  <c r="AC8" i="141"/>
  <c r="V8" i="141" s="1"/>
  <c r="AC14" i="143"/>
  <c r="V14" i="143" s="1"/>
  <c r="AC10" i="143"/>
  <c r="V10" i="143" s="1"/>
  <c r="X8" i="125"/>
  <c r="AA31" i="125"/>
  <c r="AA33" i="125"/>
  <c r="W38" i="125"/>
  <c r="AA14" i="126"/>
  <c r="X24" i="126"/>
  <c r="X34" i="126"/>
  <c r="AB37" i="127"/>
  <c r="AA32" i="128"/>
  <c r="AA34" i="128"/>
  <c r="AA36" i="128"/>
  <c r="AB32" i="129"/>
  <c r="AB34" i="129"/>
  <c r="AB36" i="129"/>
  <c r="AD27" i="130"/>
  <c r="AC23" i="130"/>
  <c r="V23" i="130" s="1"/>
  <c r="AD16" i="131"/>
  <c r="AC14" i="131"/>
  <c r="V14" i="131" s="1"/>
  <c r="AD12" i="131"/>
  <c r="AC10" i="131"/>
  <c r="V10" i="131" s="1"/>
  <c r="AD8" i="131"/>
  <c r="AB42" i="131"/>
  <c r="AD14" i="132"/>
  <c r="AD10" i="132"/>
  <c r="AD16" i="133"/>
  <c r="AC14" i="133"/>
  <c r="V14" i="133" s="1"/>
  <c r="AD12" i="133"/>
  <c r="AC10" i="133"/>
  <c r="V10" i="133" s="1"/>
  <c r="AD8" i="133"/>
  <c r="AB42" i="133"/>
  <c r="AB41" i="134"/>
  <c r="AD16" i="138"/>
  <c r="AD12" i="138"/>
  <c r="AD8" i="138"/>
  <c r="AB42" i="138"/>
  <c r="AD16" i="139"/>
  <c r="AD12" i="139"/>
  <c r="AD8" i="139"/>
  <c r="AB45" i="139"/>
  <c r="AB41" i="141"/>
  <c r="X19" i="125"/>
  <c r="Z32" i="125"/>
  <c r="Z36" i="125"/>
  <c r="AW10" i="126"/>
  <c r="AA29" i="126"/>
  <c r="AA31" i="126"/>
  <c r="AB33" i="127"/>
  <c r="AB35" i="127"/>
  <c r="W37" i="127"/>
  <c r="AB33" i="128"/>
  <c r="AB35" i="128"/>
  <c r="AB37" i="128"/>
  <c r="AA33" i="129"/>
  <c r="AA35" i="129"/>
  <c r="AW37" i="129"/>
  <c r="AC14" i="134"/>
  <c r="V14" i="134" s="1"/>
  <c r="AC10" i="134"/>
  <c r="V10" i="134" s="1"/>
  <c r="AC8" i="135"/>
  <c r="V8" i="135" s="1"/>
  <c r="AB41" i="136"/>
  <c r="AC16" i="136"/>
  <c r="V16" i="136" s="1"/>
  <c r="AC12" i="136"/>
  <c r="V12" i="136" s="1"/>
  <c r="AC8" i="136"/>
  <c r="V8" i="136" s="1"/>
  <c r="AC16" i="137"/>
  <c r="V16" i="137" s="1"/>
  <c r="AC12" i="137"/>
  <c r="V12" i="137" s="1"/>
  <c r="AC8" i="137"/>
  <c r="V8" i="137" s="1"/>
  <c r="AC14" i="140"/>
  <c r="V14" i="140" s="1"/>
  <c r="AC10" i="140"/>
  <c r="V10" i="140" s="1"/>
  <c r="AB38" i="139"/>
  <c r="H31" i="37" s="1"/>
  <c r="AB40" i="143"/>
  <c r="AB40" i="142"/>
  <c r="AB43" i="139"/>
  <c r="AB42" i="139"/>
  <c r="AB41" i="140"/>
  <c r="AD35" i="140"/>
  <c r="AC33" i="140"/>
  <c r="V33" i="140" s="1"/>
  <c r="AD31" i="140"/>
  <c r="AC29" i="140"/>
  <c r="V29" i="140" s="1"/>
  <c r="AD27" i="140"/>
  <c r="AC25" i="140"/>
  <c r="V25" i="140" s="1"/>
  <c r="AD23" i="140"/>
  <c r="AB42" i="140"/>
  <c r="AB40" i="141"/>
  <c r="AC27" i="139"/>
  <c r="V27" i="139" s="1"/>
  <c r="AD19" i="130"/>
  <c r="AC6" i="130"/>
  <c r="V6" i="130" s="1"/>
  <c r="AB40" i="131"/>
  <c r="AB44" i="132"/>
  <c r="AB45" i="132"/>
  <c r="AB44" i="133"/>
  <c r="AB45" i="133"/>
  <c r="AB40" i="134"/>
  <c r="AB40" i="138"/>
  <c r="AB40" i="137"/>
  <c r="AC35" i="143"/>
  <c r="V35" i="143" s="1"/>
  <c r="AC35" i="142"/>
  <c r="V35" i="142" s="1"/>
  <c r="AC35" i="141"/>
  <c r="V35" i="141" s="1"/>
  <c r="AC35" i="140"/>
  <c r="V35" i="140" s="1"/>
  <c r="AC35" i="138"/>
  <c r="V35" i="138" s="1"/>
  <c r="AC35" i="137"/>
  <c r="V35" i="137" s="1"/>
  <c r="AC35" i="136"/>
  <c r="V35" i="136" s="1"/>
  <c r="AC35" i="134"/>
  <c r="V35" i="134" s="1"/>
  <c r="AC35" i="133"/>
  <c r="V35" i="133" s="1"/>
  <c r="AC35" i="132"/>
  <c r="V35" i="132" s="1"/>
  <c r="AC35" i="131"/>
  <c r="V35" i="131" s="1"/>
  <c r="Z42" i="143"/>
  <c r="AC31" i="143"/>
  <c r="V31" i="143" s="1"/>
  <c r="AC23" i="143"/>
  <c r="V23" i="143" s="1"/>
  <c r="Z45" i="143"/>
  <c r="AC27" i="143"/>
  <c r="V27" i="143" s="1"/>
  <c r="AI48" i="143"/>
  <c r="AB44" i="143"/>
  <c r="AB45" i="143"/>
  <c r="AA43" i="143"/>
  <c r="Z42" i="142"/>
  <c r="AC31" i="142"/>
  <c r="V31" i="142" s="1"/>
  <c r="AC23" i="142"/>
  <c r="V23" i="142" s="1"/>
  <c r="Z45" i="142"/>
  <c r="AC27" i="142"/>
  <c r="V27" i="142" s="1"/>
  <c r="AI48" i="142"/>
  <c r="AB44" i="142"/>
  <c r="AB45" i="142"/>
  <c r="AA43" i="142"/>
  <c r="AC27" i="141"/>
  <c r="V27" i="141" s="1"/>
  <c r="AI48" i="141"/>
  <c r="AB44" i="141"/>
  <c r="AB45" i="141"/>
  <c r="AA43" i="141"/>
  <c r="Z42" i="141"/>
  <c r="AC31" i="141"/>
  <c r="V31" i="141" s="1"/>
  <c r="AC23" i="141"/>
  <c r="V23" i="141" s="1"/>
  <c r="Z45" i="141"/>
  <c r="AC27" i="140"/>
  <c r="V27" i="140" s="1"/>
  <c r="AI48" i="140"/>
  <c r="AB44" i="140"/>
  <c r="AB45" i="140"/>
  <c r="AA43" i="140"/>
  <c r="Z42" i="140"/>
  <c r="AC31" i="140"/>
  <c r="V31" i="140" s="1"/>
  <c r="AC23" i="140"/>
  <c r="V23" i="140" s="1"/>
  <c r="Z45" i="140"/>
  <c r="Z42" i="139"/>
  <c r="AC31" i="139"/>
  <c r="V31" i="139" s="1"/>
  <c r="AC23" i="139"/>
  <c r="V23" i="139" s="1"/>
  <c r="AB41" i="139"/>
  <c r="AB44" i="139"/>
  <c r="AB40" i="139"/>
  <c r="AA43" i="139"/>
  <c r="Z44" i="139"/>
  <c r="Z45" i="139"/>
  <c r="Z42" i="138"/>
  <c r="AC31" i="138"/>
  <c r="V31" i="138" s="1"/>
  <c r="AC23" i="138"/>
  <c r="V23" i="138" s="1"/>
  <c r="Z45" i="138"/>
  <c r="AC27" i="138"/>
  <c r="V27" i="138" s="1"/>
  <c r="AI48" i="138"/>
  <c r="AB44" i="138"/>
  <c r="AB45" i="138"/>
  <c r="AA43" i="138"/>
  <c r="Z42" i="137"/>
  <c r="AC31" i="137"/>
  <c r="V31" i="137" s="1"/>
  <c r="AC23" i="137"/>
  <c r="V23" i="137" s="1"/>
  <c r="Z45" i="137"/>
  <c r="AC27" i="137"/>
  <c r="V27" i="137" s="1"/>
  <c r="AI48" i="137"/>
  <c r="AB44" i="137"/>
  <c r="AB45" i="137"/>
  <c r="AA43" i="137"/>
  <c r="Z42" i="136"/>
  <c r="AC31" i="136"/>
  <c r="V31" i="136" s="1"/>
  <c r="AC23" i="136"/>
  <c r="V23" i="136" s="1"/>
  <c r="Z45" i="136"/>
  <c r="AC27" i="136"/>
  <c r="V27" i="136" s="1"/>
  <c r="AI48" i="136"/>
  <c r="AB44" i="136"/>
  <c r="AB45" i="136"/>
  <c r="AA43" i="136"/>
  <c r="AC16" i="135"/>
  <c r="V16" i="135" s="1"/>
  <c r="AA43" i="135"/>
  <c r="AI48" i="135"/>
  <c r="Z42" i="134"/>
  <c r="AC31" i="134"/>
  <c r="V31" i="134" s="1"/>
  <c r="AC23" i="134"/>
  <c r="V23" i="134" s="1"/>
  <c r="Z45" i="134"/>
  <c r="AC27" i="134"/>
  <c r="V27" i="134" s="1"/>
  <c r="AI48" i="134"/>
  <c r="AB44" i="134"/>
  <c r="AB45" i="134"/>
  <c r="AA43" i="134"/>
  <c r="Z42" i="133"/>
  <c r="AC31" i="133"/>
  <c r="V31" i="133" s="1"/>
  <c r="AC23" i="133"/>
  <c r="V23" i="133" s="1"/>
  <c r="Z45" i="133"/>
  <c r="AC27" i="133"/>
  <c r="V27" i="133" s="1"/>
  <c r="AI48" i="133"/>
  <c r="AA43" i="133"/>
  <c r="Z42" i="132"/>
  <c r="AC31" i="132"/>
  <c r="V31" i="132" s="1"/>
  <c r="AC23" i="132"/>
  <c r="V23" i="132" s="1"/>
  <c r="Z45" i="132"/>
  <c r="AC27" i="132"/>
  <c r="V27" i="132" s="1"/>
  <c r="AI48" i="132"/>
  <c r="AA43" i="132"/>
  <c r="Z42" i="131"/>
  <c r="AC31" i="131"/>
  <c r="V31" i="131" s="1"/>
  <c r="AC23" i="131"/>
  <c r="V23" i="131" s="1"/>
  <c r="Z45" i="131"/>
  <c r="AC27" i="131"/>
  <c r="V27" i="131" s="1"/>
  <c r="AI48" i="131"/>
  <c r="AB44" i="131"/>
  <c r="AB45" i="131"/>
  <c r="AA43" i="131"/>
  <c r="Z45" i="130"/>
  <c r="AC29" i="130"/>
  <c r="V29" i="130" s="1"/>
  <c r="AC25" i="130"/>
  <c r="V25" i="130" s="1"/>
  <c r="AC21" i="130"/>
  <c r="V21" i="130" s="1"/>
  <c r="AB42" i="130"/>
  <c r="X43" i="130"/>
  <c r="AI48" i="130"/>
  <c r="AD36" i="143"/>
  <c r="AC36" i="143"/>
  <c r="V36" i="143" s="1"/>
  <c r="AD34" i="143"/>
  <c r="AC34" i="143"/>
  <c r="V34" i="143" s="1"/>
  <c r="AD32" i="143"/>
  <c r="AC32" i="143"/>
  <c r="V32" i="143" s="1"/>
  <c r="AD30" i="143"/>
  <c r="AC30" i="143"/>
  <c r="V30" i="143" s="1"/>
  <c r="AD28" i="143"/>
  <c r="AC28" i="143"/>
  <c r="V28" i="143" s="1"/>
  <c r="AD26" i="143"/>
  <c r="AC26" i="143"/>
  <c r="V26" i="143" s="1"/>
  <c r="AD24" i="143"/>
  <c r="AC24" i="143"/>
  <c r="V24" i="143" s="1"/>
  <c r="AD22" i="143"/>
  <c r="AC22" i="143"/>
  <c r="V22" i="143" s="1"/>
  <c r="AW45" i="143"/>
  <c r="AW44" i="143"/>
  <c r="AW43" i="143"/>
  <c r="AC19" i="143"/>
  <c r="V19" i="143" s="1"/>
  <c r="AD19" i="143"/>
  <c r="Y44" i="143"/>
  <c r="Y43" i="143"/>
  <c r="Y41" i="143"/>
  <c r="Y45" i="143"/>
  <c r="Y42" i="143"/>
  <c r="Y40" i="143"/>
  <c r="AD20" i="143"/>
  <c r="AC20" i="143"/>
  <c r="V20" i="143" s="1"/>
  <c r="F38" i="143" a="1"/>
  <c r="Z43" i="143"/>
  <c r="Z38" i="143"/>
  <c r="F35" i="37" s="1"/>
  <c r="X43" i="143"/>
  <c r="AA38" i="143"/>
  <c r="G35" i="37" s="1"/>
  <c r="AA42" i="143"/>
  <c r="AA41" i="143"/>
  <c r="AA44" i="143"/>
  <c r="AC17" i="143"/>
  <c r="V17" i="143" s="1"/>
  <c r="AD17" i="143"/>
  <c r="AC15" i="143"/>
  <c r="V15" i="143" s="1"/>
  <c r="AD15" i="143"/>
  <c r="AC13" i="143"/>
  <c r="V13" i="143" s="1"/>
  <c r="AD13" i="143"/>
  <c r="AC11" i="143"/>
  <c r="V11" i="143" s="1"/>
  <c r="AD11" i="143"/>
  <c r="AC9" i="143"/>
  <c r="V9" i="143" s="1"/>
  <c r="AD9" i="143"/>
  <c r="AC7" i="143"/>
  <c r="V7" i="143" s="1"/>
  <c r="AD7" i="143"/>
  <c r="W43" i="143"/>
  <c r="W38" i="143"/>
  <c r="C35" i="37" s="1"/>
  <c r="AD18" i="143"/>
  <c r="AC18" i="143"/>
  <c r="V18" i="143" s="1"/>
  <c r="AD33" i="143"/>
  <c r="AD29" i="143"/>
  <c r="AD25" i="143"/>
  <c r="AD21" i="143"/>
  <c r="AB43" i="143"/>
  <c r="AB38" i="143"/>
  <c r="H35" i="37" s="1"/>
  <c r="Z41" i="143"/>
  <c r="Z44" i="143"/>
  <c r="Z40" i="143"/>
  <c r="X38" i="143"/>
  <c r="D35" i="37" s="1"/>
  <c r="AC6" i="143"/>
  <c r="V6" i="143" s="1"/>
  <c r="AA40" i="143"/>
  <c r="AA45" i="143"/>
  <c r="AD36" i="142"/>
  <c r="AC36" i="142"/>
  <c r="V36" i="142" s="1"/>
  <c r="AD34" i="142"/>
  <c r="AC34" i="142"/>
  <c r="V34" i="142" s="1"/>
  <c r="AD32" i="142"/>
  <c r="AC32" i="142"/>
  <c r="V32" i="142" s="1"/>
  <c r="AD30" i="142"/>
  <c r="AC30" i="142"/>
  <c r="V30" i="142" s="1"/>
  <c r="AD28" i="142"/>
  <c r="AC28" i="142"/>
  <c r="V28" i="142" s="1"/>
  <c r="AD26" i="142"/>
  <c r="AC26" i="142"/>
  <c r="V26" i="142" s="1"/>
  <c r="AD24" i="142"/>
  <c r="AC24" i="142"/>
  <c r="V24" i="142" s="1"/>
  <c r="AD22" i="142"/>
  <c r="AC22" i="142"/>
  <c r="V22" i="142" s="1"/>
  <c r="AW45" i="142"/>
  <c r="AW44" i="142"/>
  <c r="AW43" i="142"/>
  <c r="AC19" i="142"/>
  <c r="V19" i="142" s="1"/>
  <c r="AD19" i="142"/>
  <c r="Y44" i="142"/>
  <c r="Y43" i="142"/>
  <c r="Y41" i="142"/>
  <c r="Y45" i="142"/>
  <c r="Y42" i="142"/>
  <c r="Y40" i="142"/>
  <c r="AD20" i="142"/>
  <c r="AC20" i="142"/>
  <c r="V20" i="142" s="1"/>
  <c r="F38" i="142" a="1"/>
  <c r="Z43" i="142"/>
  <c r="Z38" i="142"/>
  <c r="F34" i="37" s="1"/>
  <c r="X43" i="142"/>
  <c r="AA38" i="142"/>
  <c r="G34" i="37" s="1"/>
  <c r="AA42" i="142"/>
  <c r="AA41" i="142"/>
  <c r="AA44" i="142"/>
  <c r="AC17" i="142"/>
  <c r="V17" i="142" s="1"/>
  <c r="AD17" i="142"/>
  <c r="AC15" i="142"/>
  <c r="V15" i="142" s="1"/>
  <c r="AD15" i="142"/>
  <c r="AC13" i="142"/>
  <c r="V13" i="142" s="1"/>
  <c r="AD13" i="142"/>
  <c r="AC11" i="142"/>
  <c r="V11" i="142" s="1"/>
  <c r="AD11" i="142"/>
  <c r="AC9" i="142"/>
  <c r="V9" i="142" s="1"/>
  <c r="AD9" i="142"/>
  <c r="AC7" i="142"/>
  <c r="V7" i="142" s="1"/>
  <c r="AD7" i="142"/>
  <c r="W43" i="142"/>
  <c r="W38" i="142"/>
  <c r="C34" i="37" s="1"/>
  <c r="AD18" i="142"/>
  <c r="AC18" i="142"/>
  <c r="V18" i="142" s="1"/>
  <c r="AD33" i="142"/>
  <c r="AD29" i="142"/>
  <c r="AD25" i="142"/>
  <c r="AD21" i="142"/>
  <c r="AB43" i="142"/>
  <c r="AB38" i="142"/>
  <c r="H34" i="37" s="1"/>
  <c r="Z41" i="142"/>
  <c r="Z44" i="142"/>
  <c r="Z40" i="142"/>
  <c r="X38" i="142"/>
  <c r="D34" i="37" s="1"/>
  <c r="AC6" i="142"/>
  <c r="V6" i="142" s="1"/>
  <c r="AA40" i="142"/>
  <c r="AA45" i="142"/>
  <c r="AD36" i="141"/>
  <c r="AC36" i="141"/>
  <c r="V36" i="141" s="1"/>
  <c r="AD34" i="141"/>
  <c r="AC34" i="141"/>
  <c r="V34" i="141" s="1"/>
  <c r="AD32" i="141"/>
  <c r="AC32" i="141"/>
  <c r="V32" i="141" s="1"/>
  <c r="AD30" i="141"/>
  <c r="AC30" i="141"/>
  <c r="V30" i="141" s="1"/>
  <c r="AD28" i="141"/>
  <c r="AC28" i="141"/>
  <c r="V28" i="141" s="1"/>
  <c r="AD26" i="141"/>
  <c r="AC26" i="141"/>
  <c r="V26" i="141" s="1"/>
  <c r="AD24" i="141"/>
  <c r="AC24" i="141"/>
  <c r="V24" i="141" s="1"/>
  <c r="AD22" i="141"/>
  <c r="AC22" i="141"/>
  <c r="V22" i="141" s="1"/>
  <c r="AW45" i="141"/>
  <c r="AW44" i="141"/>
  <c r="AW43" i="141"/>
  <c r="AC19" i="141"/>
  <c r="V19" i="141" s="1"/>
  <c r="AD19" i="141"/>
  <c r="Y44" i="141"/>
  <c r="Y43" i="141"/>
  <c r="Y41" i="141"/>
  <c r="Y45" i="141"/>
  <c r="Y42" i="141"/>
  <c r="Y40" i="141"/>
  <c r="AD20" i="141"/>
  <c r="AC20" i="141"/>
  <c r="V20" i="141" s="1"/>
  <c r="F38" i="141" a="1"/>
  <c r="Z43" i="141"/>
  <c r="Z38" i="141"/>
  <c r="F33" i="37" s="1"/>
  <c r="X43" i="141"/>
  <c r="AA38" i="141"/>
  <c r="G33" i="37" s="1"/>
  <c r="AA42" i="141"/>
  <c r="AA41" i="141"/>
  <c r="AA44" i="141"/>
  <c r="AC17" i="141"/>
  <c r="V17" i="141" s="1"/>
  <c r="AD17" i="141"/>
  <c r="AC15" i="141"/>
  <c r="V15" i="141" s="1"/>
  <c r="AD15" i="141"/>
  <c r="AC13" i="141"/>
  <c r="V13" i="141" s="1"/>
  <c r="AD13" i="141"/>
  <c r="AC11" i="141"/>
  <c r="V11" i="141" s="1"/>
  <c r="AD11" i="141"/>
  <c r="AC9" i="141"/>
  <c r="V9" i="141" s="1"/>
  <c r="AD9" i="141"/>
  <c r="AC7" i="141"/>
  <c r="V7" i="141" s="1"/>
  <c r="AD7" i="141"/>
  <c r="W43" i="141"/>
  <c r="W38" i="141"/>
  <c r="C33" i="37" s="1"/>
  <c r="AD18" i="141"/>
  <c r="AC18" i="141"/>
  <c r="V18" i="141" s="1"/>
  <c r="AD33" i="141"/>
  <c r="AD29" i="141"/>
  <c r="AD25" i="141"/>
  <c r="AD21" i="141"/>
  <c r="AB43" i="141"/>
  <c r="AB38" i="141"/>
  <c r="H33" i="37" s="1"/>
  <c r="Z41" i="141"/>
  <c r="Z44" i="141"/>
  <c r="Z40" i="141"/>
  <c r="X38" i="141"/>
  <c r="D33" i="37" s="1"/>
  <c r="AC6" i="141"/>
  <c r="V6" i="141" s="1"/>
  <c r="AA40" i="141"/>
  <c r="AA45" i="141"/>
  <c r="AD36" i="140"/>
  <c r="AC36" i="140"/>
  <c r="V36" i="140" s="1"/>
  <c r="AD34" i="140"/>
  <c r="AC34" i="140"/>
  <c r="V34" i="140" s="1"/>
  <c r="AD32" i="140"/>
  <c r="AC32" i="140"/>
  <c r="V32" i="140" s="1"/>
  <c r="AD30" i="140"/>
  <c r="AC30" i="140"/>
  <c r="V30" i="140" s="1"/>
  <c r="AD28" i="140"/>
  <c r="AC28" i="140"/>
  <c r="V28" i="140" s="1"/>
  <c r="AD26" i="140"/>
  <c r="AC26" i="140"/>
  <c r="V26" i="140" s="1"/>
  <c r="AD24" i="140"/>
  <c r="AC24" i="140"/>
  <c r="V24" i="140" s="1"/>
  <c r="AD22" i="140"/>
  <c r="AC22" i="140"/>
  <c r="V22" i="140" s="1"/>
  <c r="AW45" i="140"/>
  <c r="AW44" i="140"/>
  <c r="AW43" i="140"/>
  <c r="AC19" i="140"/>
  <c r="V19" i="140" s="1"/>
  <c r="AD19" i="140"/>
  <c r="Y44" i="140"/>
  <c r="Y43" i="140"/>
  <c r="Y41" i="140"/>
  <c r="Y45" i="140"/>
  <c r="Y42" i="140"/>
  <c r="Y40" i="140"/>
  <c r="AD20" i="140"/>
  <c r="AC20" i="140"/>
  <c r="V20" i="140" s="1"/>
  <c r="F38" i="140" a="1"/>
  <c r="Z43" i="140"/>
  <c r="Z38" i="140"/>
  <c r="F32" i="37" s="1"/>
  <c r="X43" i="140"/>
  <c r="AA38" i="140"/>
  <c r="G32" i="37" s="1"/>
  <c r="AA42" i="140"/>
  <c r="AA41" i="140"/>
  <c r="AA44" i="140"/>
  <c r="AC17" i="140"/>
  <c r="V17" i="140" s="1"/>
  <c r="AD17" i="140"/>
  <c r="AC15" i="140"/>
  <c r="V15" i="140" s="1"/>
  <c r="AD15" i="140"/>
  <c r="AC13" i="140"/>
  <c r="V13" i="140" s="1"/>
  <c r="AD13" i="140"/>
  <c r="AC11" i="140"/>
  <c r="V11" i="140" s="1"/>
  <c r="AD11" i="140"/>
  <c r="AC9" i="140"/>
  <c r="V9" i="140" s="1"/>
  <c r="AD9" i="140"/>
  <c r="AC7" i="140"/>
  <c r="V7" i="140" s="1"/>
  <c r="AD7" i="140"/>
  <c r="W43" i="140"/>
  <c r="W38" i="140"/>
  <c r="C32" i="37" s="1"/>
  <c r="AD18" i="140"/>
  <c r="AC18" i="140"/>
  <c r="V18" i="140" s="1"/>
  <c r="AD33" i="140"/>
  <c r="AD29" i="140"/>
  <c r="AD25" i="140"/>
  <c r="AD21" i="140"/>
  <c r="AB43" i="140"/>
  <c r="AB38" i="140"/>
  <c r="H32" i="37" s="1"/>
  <c r="Z41" i="140"/>
  <c r="Z44" i="140"/>
  <c r="Z40" i="140"/>
  <c r="X38" i="140"/>
  <c r="D32" i="37" s="1"/>
  <c r="AC6" i="140"/>
  <c r="V6" i="140" s="1"/>
  <c r="AA40" i="140"/>
  <c r="AA45" i="140"/>
  <c r="AD36" i="139"/>
  <c r="AC36" i="139"/>
  <c r="V36" i="139" s="1"/>
  <c r="AD34" i="139"/>
  <c r="AC34" i="139"/>
  <c r="V34" i="139" s="1"/>
  <c r="AD32" i="139"/>
  <c r="AC32" i="139"/>
  <c r="V32" i="139" s="1"/>
  <c r="AD30" i="139"/>
  <c r="AC30" i="139"/>
  <c r="V30" i="139" s="1"/>
  <c r="AD28" i="139"/>
  <c r="AC28" i="139"/>
  <c r="V28" i="139" s="1"/>
  <c r="AD26" i="139"/>
  <c r="AC26" i="139"/>
  <c r="V26" i="139" s="1"/>
  <c r="AD24" i="139"/>
  <c r="AC24" i="139"/>
  <c r="V24" i="139" s="1"/>
  <c r="AD22" i="139"/>
  <c r="AC22" i="139"/>
  <c r="V22" i="139" s="1"/>
  <c r="AW45" i="139"/>
  <c r="AW44" i="139"/>
  <c r="AW43" i="139"/>
  <c r="AC19" i="139"/>
  <c r="V19" i="139" s="1"/>
  <c r="AD19" i="139"/>
  <c r="Y44" i="139"/>
  <c r="Y43" i="139"/>
  <c r="Y41" i="139"/>
  <c r="Y45" i="139"/>
  <c r="Y42" i="139"/>
  <c r="Y40" i="139"/>
  <c r="AD20" i="139"/>
  <c r="AC20" i="139"/>
  <c r="V20" i="139" s="1"/>
  <c r="F38" i="139" a="1"/>
  <c r="Z43" i="139"/>
  <c r="Z38" i="139"/>
  <c r="F31" i="37" s="1"/>
  <c r="X43" i="139"/>
  <c r="AA38" i="139"/>
  <c r="G31" i="37" s="1"/>
  <c r="AA42" i="139"/>
  <c r="AA41" i="139"/>
  <c r="AA44" i="139"/>
  <c r="AC17" i="139"/>
  <c r="V17" i="139" s="1"/>
  <c r="AD17" i="139"/>
  <c r="AC15" i="139"/>
  <c r="V15" i="139" s="1"/>
  <c r="AD15" i="139"/>
  <c r="AC13" i="139"/>
  <c r="V13" i="139" s="1"/>
  <c r="AD13" i="139"/>
  <c r="AC11" i="139"/>
  <c r="V11" i="139" s="1"/>
  <c r="AD11" i="139"/>
  <c r="AC9" i="139"/>
  <c r="V9" i="139" s="1"/>
  <c r="AD9" i="139"/>
  <c r="AC7" i="139"/>
  <c r="V7" i="139" s="1"/>
  <c r="AD7" i="139"/>
  <c r="W43" i="139"/>
  <c r="W38" i="139"/>
  <c r="C31" i="37" s="1"/>
  <c r="AD18" i="139"/>
  <c r="AC18" i="139"/>
  <c r="V18" i="139" s="1"/>
  <c r="AD33" i="139"/>
  <c r="AD29" i="139"/>
  <c r="AD25" i="139"/>
  <c r="AD21" i="139"/>
  <c r="Z41" i="139"/>
  <c r="Z40" i="139"/>
  <c r="X38" i="139"/>
  <c r="D31" i="37" s="1"/>
  <c r="AC6" i="139"/>
  <c r="V6" i="139" s="1"/>
  <c r="AA40" i="139"/>
  <c r="AA45" i="139"/>
  <c r="AD36" i="138"/>
  <c r="AC36" i="138"/>
  <c r="V36" i="138" s="1"/>
  <c r="AD34" i="138"/>
  <c r="AC34" i="138"/>
  <c r="V34" i="138" s="1"/>
  <c r="AD32" i="138"/>
  <c r="AC32" i="138"/>
  <c r="V32" i="138" s="1"/>
  <c r="AD30" i="138"/>
  <c r="AC30" i="138"/>
  <c r="V30" i="138" s="1"/>
  <c r="AD28" i="138"/>
  <c r="AC28" i="138"/>
  <c r="V28" i="138" s="1"/>
  <c r="AD26" i="138"/>
  <c r="AC26" i="138"/>
  <c r="V26" i="138" s="1"/>
  <c r="AD24" i="138"/>
  <c r="AC24" i="138"/>
  <c r="V24" i="138" s="1"/>
  <c r="AD22" i="138"/>
  <c r="AC22" i="138"/>
  <c r="V22" i="138" s="1"/>
  <c r="AW45" i="138"/>
  <c r="AW44" i="138"/>
  <c r="AW43" i="138"/>
  <c r="AC19" i="138"/>
  <c r="V19" i="138" s="1"/>
  <c r="AD19" i="138"/>
  <c r="Y44" i="138"/>
  <c r="Y43" i="138"/>
  <c r="Y41" i="138"/>
  <c r="Y45" i="138"/>
  <c r="Y42" i="138"/>
  <c r="Y40" i="138"/>
  <c r="AD20" i="138"/>
  <c r="AC20" i="138"/>
  <c r="V20" i="138" s="1"/>
  <c r="F38" i="138" a="1"/>
  <c r="Z43" i="138"/>
  <c r="Z38" i="138"/>
  <c r="F26" i="37" s="1"/>
  <c r="X43" i="138"/>
  <c r="AA38" i="138"/>
  <c r="G26" i="37" s="1"/>
  <c r="AA42" i="138"/>
  <c r="AA41" i="138"/>
  <c r="AA44" i="138"/>
  <c r="AC17" i="138"/>
  <c r="V17" i="138" s="1"/>
  <c r="AD17" i="138"/>
  <c r="AC15" i="138"/>
  <c r="V15" i="138" s="1"/>
  <c r="AD15" i="138"/>
  <c r="AC13" i="138"/>
  <c r="V13" i="138" s="1"/>
  <c r="AD13" i="138"/>
  <c r="AC11" i="138"/>
  <c r="V11" i="138" s="1"/>
  <c r="AD11" i="138"/>
  <c r="AC9" i="138"/>
  <c r="V9" i="138" s="1"/>
  <c r="AD9" i="138"/>
  <c r="AC7" i="138"/>
  <c r="V7" i="138" s="1"/>
  <c r="AD7" i="138"/>
  <c r="W43" i="138"/>
  <c r="W38" i="138"/>
  <c r="C26" i="37" s="1"/>
  <c r="AD18" i="138"/>
  <c r="AC18" i="138"/>
  <c r="V18" i="138" s="1"/>
  <c r="AD33" i="138"/>
  <c r="AD29" i="138"/>
  <c r="AD25" i="138"/>
  <c r="AD21" i="138"/>
  <c r="AB43" i="138"/>
  <c r="AB38" i="138"/>
  <c r="H26" i="37" s="1"/>
  <c r="Z41" i="138"/>
  <c r="Z44" i="138"/>
  <c r="Z40" i="138"/>
  <c r="X38" i="138"/>
  <c r="D26" i="37" s="1"/>
  <c r="AC6" i="138"/>
  <c r="V6" i="138" s="1"/>
  <c r="AA40" i="138"/>
  <c r="AA45" i="138"/>
  <c r="AD36" i="137"/>
  <c r="AC36" i="137"/>
  <c r="V36" i="137" s="1"/>
  <c r="AD34" i="137"/>
  <c r="AC34" i="137"/>
  <c r="V34" i="137" s="1"/>
  <c r="AD32" i="137"/>
  <c r="AC32" i="137"/>
  <c r="V32" i="137" s="1"/>
  <c r="AD30" i="137"/>
  <c r="AC30" i="137"/>
  <c r="V30" i="137" s="1"/>
  <c r="AD28" i="137"/>
  <c r="AC28" i="137"/>
  <c r="V28" i="137" s="1"/>
  <c r="AD26" i="137"/>
  <c r="AC26" i="137"/>
  <c r="V26" i="137" s="1"/>
  <c r="AD24" i="137"/>
  <c r="AC24" i="137"/>
  <c r="V24" i="137" s="1"/>
  <c r="AD22" i="137"/>
  <c r="AC22" i="137"/>
  <c r="V22" i="137" s="1"/>
  <c r="AW45" i="137"/>
  <c r="AW44" i="137"/>
  <c r="AW43" i="137"/>
  <c r="AC19" i="137"/>
  <c r="V19" i="137" s="1"/>
  <c r="AD19" i="137"/>
  <c r="Y44" i="137"/>
  <c r="Y43" i="137"/>
  <c r="Y41" i="137"/>
  <c r="Y45" i="137"/>
  <c r="Y42" i="137"/>
  <c r="Y40" i="137"/>
  <c r="AD20" i="137"/>
  <c r="AC20" i="137"/>
  <c r="V20" i="137" s="1"/>
  <c r="F38" i="137" a="1"/>
  <c r="Z43" i="137"/>
  <c r="Z38" i="137"/>
  <c r="F29" i="37" s="1"/>
  <c r="X43" i="137"/>
  <c r="AA38" i="137"/>
  <c r="G29" i="37" s="1"/>
  <c r="AA42" i="137"/>
  <c r="AA41" i="137"/>
  <c r="AA44" i="137"/>
  <c r="AC17" i="137"/>
  <c r="V17" i="137" s="1"/>
  <c r="AD17" i="137"/>
  <c r="AC15" i="137"/>
  <c r="V15" i="137" s="1"/>
  <c r="AD15" i="137"/>
  <c r="AC13" i="137"/>
  <c r="V13" i="137" s="1"/>
  <c r="AD13" i="137"/>
  <c r="AC11" i="137"/>
  <c r="V11" i="137" s="1"/>
  <c r="AD11" i="137"/>
  <c r="AC9" i="137"/>
  <c r="V9" i="137" s="1"/>
  <c r="AD9" i="137"/>
  <c r="AC7" i="137"/>
  <c r="V7" i="137" s="1"/>
  <c r="AD7" i="137"/>
  <c r="W43" i="137"/>
  <c r="W38" i="137"/>
  <c r="C29" i="37" s="1"/>
  <c r="AD18" i="137"/>
  <c r="AC18" i="137"/>
  <c r="V18" i="137" s="1"/>
  <c r="AD33" i="137"/>
  <c r="AD29" i="137"/>
  <c r="AD25" i="137"/>
  <c r="AD21" i="137"/>
  <c r="AB43" i="137"/>
  <c r="AB38" i="137"/>
  <c r="H29" i="37" s="1"/>
  <c r="Z41" i="137"/>
  <c r="Z44" i="137"/>
  <c r="Z40" i="137"/>
  <c r="X38" i="137"/>
  <c r="D29" i="37" s="1"/>
  <c r="AC6" i="137"/>
  <c r="V6" i="137" s="1"/>
  <c r="AA40" i="137"/>
  <c r="AA45" i="137"/>
  <c r="AD36" i="136"/>
  <c r="AC36" i="136"/>
  <c r="V36" i="136" s="1"/>
  <c r="AD34" i="136"/>
  <c r="AC34" i="136"/>
  <c r="V34" i="136" s="1"/>
  <c r="AD32" i="136"/>
  <c r="AC32" i="136"/>
  <c r="V32" i="136" s="1"/>
  <c r="AD30" i="136"/>
  <c r="AC30" i="136"/>
  <c r="V30" i="136" s="1"/>
  <c r="AD28" i="136"/>
  <c r="AC28" i="136"/>
  <c r="V28" i="136" s="1"/>
  <c r="AD26" i="136"/>
  <c r="AC26" i="136"/>
  <c r="V26" i="136" s="1"/>
  <c r="AD24" i="136"/>
  <c r="AC24" i="136"/>
  <c r="V24" i="136" s="1"/>
  <c r="AD22" i="136"/>
  <c r="AC22" i="136"/>
  <c r="V22" i="136" s="1"/>
  <c r="AW45" i="136"/>
  <c r="AW44" i="136"/>
  <c r="AW43" i="136"/>
  <c r="AC19" i="136"/>
  <c r="V19" i="136" s="1"/>
  <c r="AD19" i="136"/>
  <c r="Y44" i="136"/>
  <c r="Y43" i="136"/>
  <c r="Y41" i="136"/>
  <c r="Y45" i="136"/>
  <c r="Y42" i="136"/>
  <c r="Y40" i="136"/>
  <c r="AD20" i="136"/>
  <c r="AC20" i="136"/>
  <c r="V20" i="136" s="1"/>
  <c r="F38" i="136" a="1"/>
  <c r="Z43" i="136"/>
  <c r="Z38" i="136"/>
  <c r="F28" i="37" s="1"/>
  <c r="X43" i="136"/>
  <c r="AA38" i="136"/>
  <c r="G28" i="37" s="1"/>
  <c r="AA42" i="136"/>
  <c r="AA41" i="136"/>
  <c r="AA44" i="136"/>
  <c r="AC17" i="136"/>
  <c r="V17" i="136" s="1"/>
  <c r="AD17" i="136"/>
  <c r="AC15" i="136"/>
  <c r="V15" i="136" s="1"/>
  <c r="AD15" i="136"/>
  <c r="AC13" i="136"/>
  <c r="V13" i="136" s="1"/>
  <c r="AD13" i="136"/>
  <c r="AC11" i="136"/>
  <c r="V11" i="136" s="1"/>
  <c r="AD11" i="136"/>
  <c r="AC9" i="136"/>
  <c r="V9" i="136" s="1"/>
  <c r="AD9" i="136"/>
  <c r="AC7" i="136"/>
  <c r="V7" i="136" s="1"/>
  <c r="AD7" i="136"/>
  <c r="W43" i="136"/>
  <c r="W38" i="136"/>
  <c r="C28" i="37" s="1"/>
  <c r="AD18" i="136"/>
  <c r="AC18" i="136"/>
  <c r="V18" i="136" s="1"/>
  <c r="AD33" i="136"/>
  <c r="AD29" i="136"/>
  <c r="AD25" i="136"/>
  <c r="AD21" i="136"/>
  <c r="AB43" i="136"/>
  <c r="AB38" i="136"/>
  <c r="H28" i="37" s="1"/>
  <c r="Z41" i="136"/>
  <c r="Z44" i="136"/>
  <c r="Z40" i="136"/>
  <c r="X38" i="136"/>
  <c r="D28" i="37" s="1"/>
  <c r="AC6" i="136"/>
  <c r="V6" i="136" s="1"/>
  <c r="AA40" i="136"/>
  <c r="AA45" i="136"/>
  <c r="AC17" i="135"/>
  <c r="V17" i="135" s="1"/>
  <c r="AD17" i="135"/>
  <c r="AC15" i="135"/>
  <c r="V15" i="135" s="1"/>
  <c r="AD15" i="135"/>
  <c r="AC7" i="135"/>
  <c r="V7" i="135" s="1"/>
  <c r="AD7" i="135"/>
  <c r="Y44" i="135"/>
  <c r="Y43" i="135"/>
  <c r="Y41" i="135"/>
  <c r="Y45" i="135"/>
  <c r="Y42" i="135"/>
  <c r="Y40" i="135"/>
  <c r="AW45" i="135"/>
  <c r="AW44" i="135"/>
  <c r="AW43" i="135"/>
  <c r="AB45" i="135"/>
  <c r="AB42" i="135"/>
  <c r="AB40" i="135"/>
  <c r="AB38" i="135"/>
  <c r="H27" i="37" s="1"/>
  <c r="AB44" i="135"/>
  <c r="AB43" i="135"/>
  <c r="AB41" i="135"/>
  <c r="AD20" i="135"/>
  <c r="AC20" i="135"/>
  <c r="V20" i="135" s="1"/>
  <c r="AD35" i="135"/>
  <c r="AD33" i="135"/>
  <c r="AD31" i="135"/>
  <c r="AD29" i="135"/>
  <c r="AD27" i="135"/>
  <c r="AD25" i="135"/>
  <c r="AD23" i="135"/>
  <c r="AD21" i="135"/>
  <c r="AD10" i="135"/>
  <c r="AD8" i="135"/>
  <c r="X38" i="135"/>
  <c r="D27" i="37" s="1"/>
  <c r="AA38" i="135"/>
  <c r="G27" i="37" s="1"/>
  <c r="AA42" i="135"/>
  <c r="AA41" i="135"/>
  <c r="AA44" i="135"/>
  <c r="AD36" i="135"/>
  <c r="AC36" i="135"/>
  <c r="V36" i="135" s="1"/>
  <c r="AD34" i="135"/>
  <c r="AC34" i="135"/>
  <c r="V34" i="135" s="1"/>
  <c r="AD32" i="135"/>
  <c r="AC32" i="135"/>
  <c r="V32" i="135" s="1"/>
  <c r="AD30" i="135"/>
  <c r="AC30" i="135"/>
  <c r="V30" i="135" s="1"/>
  <c r="AD28" i="135"/>
  <c r="AC28" i="135"/>
  <c r="V28" i="135" s="1"/>
  <c r="AD26" i="135"/>
  <c r="AC26" i="135"/>
  <c r="V26" i="135" s="1"/>
  <c r="AD24" i="135"/>
  <c r="AC24" i="135"/>
  <c r="V24" i="135" s="1"/>
  <c r="AD22" i="135"/>
  <c r="AC22" i="135"/>
  <c r="V22" i="135" s="1"/>
  <c r="AC19" i="135"/>
  <c r="V19" i="135" s="1"/>
  <c r="AD19" i="135"/>
  <c r="AC13" i="135"/>
  <c r="V13" i="135" s="1"/>
  <c r="AD13" i="135"/>
  <c r="AD11" i="135"/>
  <c r="AC11" i="135"/>
  <c r="V11" i="135" s="1"/>
  <c r="AD9" i="135"/>
  <c r="AC9" i="135"/>
  <c r="V9" i="135" s="1"/>
  <c r="W43" i="135"/>
  <c r="W38" i="135"/>
  <c r="C27" i="37" s="1"/>
  <c r="Z45" i="135"/>
  <c r="Z42" i="135"/>
  <c r="Z40" i="135"/>
  <c r="Z38" i="135"/>
  <c r="F27" i="37" s="1"/>
  <c r="Z44" i="135"/>
  <c r="Z43" i="135"/>
  <c r="Z41" i="135"/>
  <c r="AD18" i="135"/>
  <c r="AC18" i="135"/>
  <c r="V18" i="135" s="1"/>
  <c r="F38" i="135" a="1"/>
  <c r="AC14" i="135"/>
  <c r="V14" i="135" s="1"/>
  <c r="AC6" i="135"/>
  <c r="V6" i="135" s="1"/>
  <c r="AD6" i="135"/>
  <c r="X43" i="135"/>
  <c r="AA40" i="135"/>
  <c r="AA45" i="135"/>
  <c r="AD36" i="134"/>
  <c r="AC36" i="134"/>
  <c r="V36" i="134" s="1"/>
  <c r="AD34" i="134"/>
  <c r="AC34" i="134"/>
  <c r="V34" i="134" s="1"/>
  <c r="AD32" i="134"/>
  <c r="AC32" i="134"/>
  <c r="V32" i="134" s="1"/>
  <c r="AD30" i="134"/>
  <c r="AC30" i="134"/>
  <c r="V30" i="134" s="1"/>
  <c r="AD28" i="134"/>
  <c r="AC28" i="134"/>
  <c r="V28" i="134" s="1"/>
  <c r="AD26" i="134"/>
  <c r="AC26" i="134"/>
  <c r="V26" i="134" s="1"/>
  <c r="AD24" i="134"/>
  <c r="AC24" i="134"/>
  <c r="V24" i="134" s="1"/>
  <c r="AD22" i="134"/>
  <c r="AC22" i="134"/>
  <c r="V22" i="134" s="1"/>
  <c r="AW45" i="134"/>
  <c r="AW44" i="134"/>
  <c r="AW43" i="134"/>
  <c r="AC19" i="134"/>
  <c r="V19" i="134" s="1"/>
  <c r="AD19" i="134"/>
  <c r="Y44" i="134"/>
  <c r="Y43" i="134"/>
  <c r="Y41" i="134"/>
  <c r="Y45" i="134"/>
  <c r="Y42" i="134"/>
  <c r="Y40" i="134"/>
  <c r="AD20" i="134"/>
  <c r="AC20" i="134"/>
  <c r="V20" i="134" s="1"/>
  <c r="F38" i="134" a="1"/>
  <c r="Z43" i="134"/>
  <c r="Z38" i="134"/>
  <c r="F25" i="37" s="1"/>
  <c r="X43" i="134"/>
  <c r="AA38" i="134"/>
  <c r="G25" i="37" s="1"/>
  <c r="AA42" i="134"/>
  <c r="AA41" i="134"/>
  <c r="AA44" i="134"/>
  <c r="AC17" i="134"/>
  <c r="V17" i="134" s="1"/>
  <c r="AD17" i="134"/>
  <c r="AC15" i="134"/>
  <c r="V15" i="134" s="1"/>
  <c r="AD15" i="134"/>
  <c r="AC13" i="134"/>
  <c r="V13" i="134" s="1"/>
  <c r="AD13" i="134"/>
  <c r="AC11" i="134"/>
  <c r="V11" i="134" s="1"/>
  <c r="AD11" i="134"/>
  <c r="AC9" i="134"/>
  <c r="V9" i="134" s="1"/>
  <c r="AD9" i="134"/>
  <c r="AC7" i="134"/>
  <c r="V7" i="134" s="1"/>
  <c r="AD7" i="134"/>
  <c r="W43" i="134"/>
  <c r="W38" i="134"/>
  <c r="C25" i="37" s="1"/>
  <c r="AD18" i="134"/>
  <c r="AC18" i="134"/>
  <c r="V18" i="134" s="1"/>
  <c r="AD33" i="134"/>
  <c r="AD29" i="134"/>
  <c r="AD25" i="134"/>
  <c r="AD21" i="134"/>
  <c r="AB43" i="134"/>
  <c r="AB38" i="134"/>
  <c r="H25" i="37" s="1"/>
  <c r="Z41" i="134"/>
  <c r="Z44" i="134"/>
  <c r="Z40" i="134"/>
  <c r="X38" i="134"/>
  <c r="D25" i="37" s="1"/>
  <c r="AC6" i="134"/>
  <c r="V6" i="134" s="1"/>
  <c r="AA40" i="134"/>
  <c r="AA45" i="134"/>
  <c r="AD34" i="133"/>
  <c r="AC34" i="133"/>
  <c r="V34" i="133" s="1"/>
  <c r="AD32" i="133"/>
  <c r="AC32" i="133"/>
  <c r="V32" i="133" s="1"/>
  <c r="AD30" i="133"/>
  <c r="AC30" i="133"/>
  <c r="V30" i="133" s="1"/>
  <c r="AD28" i="133"/>
  <c r="AC28" i="133"/>
  <c r="V28" i="133" s="1"/>
  <c r="AD24" i="133"/>
  <c r="AC24" i="133"/>
  <c r="V24" i="133" s="1"/>
  <c r="AD22" i="133"/>
  <c r="AC22" i="133"/>
  <c r="V22" i="133" s="1"/>
  <c r="AW45" i="133"/>
  <c r="AW44" i="133"/>
  <c r="AW43" i="133"/>
  <c r="AC19" i="133"/>
  <c r="V19" i="133" s="1"/>
  <c r="AD19" i="133"/>
  <c r="Y44" i="133"/>
  <c r="Y43" i="133"/>
  <c r="Y41" i="133"/>
  <c r="Y45" i="133"/>
  <c r="Y42" i="133"/>
  <c r="Y40" i="133"/>
  <c r="AD20" i="133"/>
  <c r="AC20" i="133"/>
  <c r="V20" i="133" s="1"/>
  <c r="F38" i="133" a="1"/>
  <c r="Z43" i="133"/>
  <c r="Z38" i="133"/>
  <c r="F24" i="37" s="1"/>
  <c r="X43" i="133"/>
  <c r="AA38" i="133"/>
  <c r="G24" i="37" s="1"/>
  <c r="AA42" i="133"/>
  <c r="AA41" i="133"/>
  <c r="AA44" i="133"/>
  <c r="AD36" i="133"/>
  <c r="AC36" i="133"/>
  <c r="V36" i="133" s="1"/>
  <c r="AD26" i="133"/>
  <c r="AC26" i="133"/>
  <c r="V26" i="133" s="1"/>
  <c r="AC17" i="133"/>
  <c r="V17" i="133" s="1"/>
  <c r="AD17" i="133"/>
  <c r="AC15" i="133"/>
  <c r="V15" i="133" s="1"/>
  <c r="AD15" i="133"/>
  <c r="AC13" i="133"/>
  <c r="V13" i="133" s="1"/>
  <c r="AD13" i="133"/>
  <c r="AC11" i="133"/>
  <c r="V11" i="133" s="1"/>
  <c r="AD11" i="133"/>
  <c r="AC9" i="133"/>
  <c r="V9" i="133" s="1"/>
  <c r="AD9" i="133"/>
  <c r="AC7" i="133"/>
  <c r="V7" i="133" s="1"/>
  <c r="AD7" i="133"/>
  <c r="W43" i="133"/>
  <c r="W38" i="133"/>
  <c r="C24" i="37" s="1"/>
  <c r="AD18" i="133"/>
  <c r="AC18" i="133"/>
  <c r="V18" i="133" s="1"/>
  <c r="AD33" i="133"/>
  <c r="AD29" i="133"/>
  <c r="AD25" i="133"/>
  <c r="AD21" i="133"/>
  <c r="AB43" i="133"/>
  <c r="AB38" i="133"/>
  <c r="H24" i="37" s="1"/>
  <c r="Z41" i="133"/>
  <c r="Z44" i="133"/>
  <c r="Z40" i="133"/>
  <c r="X38" i="133"/>
  <c r="D24" i="37" s="1"/>
  <c r="AC6" i="133"/>
  <c r="V6" i="133" s="1"/>
  <c r="AA40" i="133"/>
  <c r="AA45" i="133"/>
  <c r="AD36" i="132"/>
  <c r="AC36" i="132"/>
  <c r="V36" i="132" s="1"/>
  <c r="AD34" i="132"/>
  <c r="AC34" i="132"/>
  <c r="V34" i="132" s="1"/>
  <c r="AD32" i="132"/>
  <c r="AC32" i="132"/>
  <c r="V32" i="132" s="1"/>
  <c r="AD30" i="132"/>
  <c r="AC30" i="132"/>
  <c r="V30" i="132" s="1"/>
  <c r="AD28" i="132"/>
  <c r="AC28" i="132"/>
  <c r="V28" i="132" s="1"/>
  <c r="AD26" i="132"/>
  <c r="AC26" i="132"/>
  <c r="V26" i="132" s="1"/>
  <c r="AD24" i="132"/>
  <c r="AC24" i="132"/>
  <c r="V24" i="132" s="1"/>
  <c r="AD22" i="132"/>
  <c r="AC22" i="132"/>
  <c r="V22" i="132" s="1"/>
  <c r="AW45" i="132"/>
  <c r="AW44" i="132"/>
  <c r="AW43" i="132"/>
  <c r="AC19" i="132"/>
  <c r="V19" i="132" s="1"/>
  <c r="AD19" i="132"/>
  <c r="Y44" i="132"/>
  <c r="Y43" i="132"/>
  <c r="Y41" i="132"/>
  <c r="Y45" i="132"/>
  <c r="Y42" i="132"/>
  <c r="Y40" i="132"/>
  <c r="AD20" i="132"/>
  <c r="AC20" i="132"/>
  <c r="V20" i="132" s="1"/>
  <c r="F38" i="132" a="1"/>
  <c r="Z43" i="132"/>
  <c r="Z38" i="132"/>
  <c r="F23" i="37" s="1"/>
  <c r="X43" i="132"/>
  <c r="AA38" i="132"/>
  <c r="G23" i="37" s="1"/>
  <c r="AA42" i="132"/>
  <c r="AA41" i="132"/>
  <c r="AA44" i="132"/>
  <c r="AC17" i="132"/>
  <c r="V17" i="132" s="1"/>
  <c r="AD17" i="132"/>
  <c r="AC15" i="132"/>
  <c r="V15" i="132" s="1"/>
  <c r="AD15" i="132"/>
  <c r="AC13" i="132"/>
  <c r="V13" i="132" s="1"/>
  <c r="AD13" i="132"/>
  <c r="AC11" i="132"/>
  <c r="V11" i="132" s="1"/>
  <c r="AD11" i="132"/>
  <c r="AC9" i="132"/>
  <c r="V9" i="132" s="1"/>
  <c r="AD9" i="132"/>
  <c r="AC7" i="132"/>
  <c r="V7" i="132" s="1"/>
  <c r="AD7" i="132"/>
  <c r="W43" i="132"/>
  <c r="W38" i="132"/>
  <c r="C23" i="37" s="1"/>
  <c r="AD18" i="132"/>
  <c r="AC18" i="132"/>
  <c r="V18" i="132" s="1"/>
  <c r="AD33" i="132"/>
  <c r="AD29" i="132"/>
  <c r="AD25" i="132"/>
  <c r="AD21" i="132"/>
  <c r="AB43" i="132"/>
  <c r="AB38" i="132"/>
  <c r="H23" i="37" s="1"/>
  <c r="Z41" i="132"/>
  <c r="Z44" i="132"/>
  <c r="Z40" i="132"/>
  <c r="X38" i="132"/>
  <c r="D23" i="37" s="1"/>
  <c r="AC6" i="132"/>
  <c r="V6" i="132" s="1"/>
  <c r="AA40" i="132"/>
  <c r="AA45" i="132"/>
  <c r="AD36" i="131"/>
  <c r="AC36" i="131"/>
  <c r="V36" i="131" s="1"/>
  <c r="AD34" i="131"/>
  <c r="AC34" i="131"/>
  <c r="V34" i="131" s="1"/>
  <c r="AD32" i="131"/>
  <c r="AC32" i="131"/>
  <c r="V32" i="131" s="1"/>
  <c r="AD30" i="131"/>
  <c r="AC30" i="131"/>
  <c r="V30" i="131" s="1"/>
  <c r="AD28" i="131"/>
  <c r="AC28" i="131"/>
  <c r="V28" i="131" s="1"/>
  <c r="AD26" i="131"/>
  <c r="AC26" i="131"/>
  <c r="V26" i="131" s="1"/>
  <c r="AD24" i="131"/>
  <c r="AC24" i="131"/>
  <c r="V24" i="131" s="1"/>
  <c r="AD22" i="131"/>
  <c r="AC22" i="131"/>
  <c r="V22" i="131" s="1"/>
  <c r="AW45" i="131"/>
  <c r="AW44" i="131"/>
  <c r="AW43" i="131"/>
  <c r="AC19" i="131"/>
  <c r="V19" i="131" s="1"/>
  <c r="AD19" i="131"/>
  <c r="Y44" i="131"/>
  <c r="Y43" i="131"/>
  <c r="Y41" i="131"/>
  <c r="Y45" i="131"/>
  <c r="Y42" i="131"/>
  <c r="Y40" i="131"/>
  <c r="AD20" i="131"/>
  <c r="AC20" i="131"/>
  <c r="V20" i="131" s="1"/>
  <c r="F38" i="131" a="1"/>
  <c r="Z43" i="131"/>
  <c r="Z38" i="131"/>
  <c r="F22" i="37" s="1"/>
  <c r="X43" i="131"/>
  <c r="AA38" i="131"/>
  <c r="G22" i="37" s="1"/>
  <c r="AA42" i="131"/>
  <c r="AA41" i="131"/>
  <c r="AA44" i="131"/>
  <c r="AC17" i="131"/>
  <c r="V17" i="131" s="1"/>
  <c r="AD17" i="131"/>
  <c r="AC15" i="131"/>
  <c r="V15" i="131" s="1"/>
  <c r="AD15" i="131"/>
  <c r="AC13" i="131"/>
  <c r="V13" i="131" s="1"/>
  <c r="AD13" i="131"/>
  <c r="AC11" i="131"/>
  <c r="V11" i="131" s="1"/>
  <c r="AD11" i="131"/>
  <c r="AC9" i="131"/>
  <c r="V9" i="131" s="1"/>
  <c r="AD9" i="131"/>
  <c r="AC7" i="131"/>
  <c r="V7" i="131" s="1"/>
  <c r="AD7" i="131"/>
  <c r="W43" i="131"/>
  <c r="W38" i="131"/>
  <c r="C22" i="37" s="1"/>
  <c r="AD18" i="131"/>
  <c r="AC18" i="131"/>
  <c r="V18" i="131" s="1"/>
  <c r="AD33" i="131"/>
  <c r="AD29" i="131"/>
  <c r="AD25" i="131"/>
  <c r="AD21" i="131"/>
  <c r="AB43" i="131"/>
  <c r="AB38" i="131"/>
  <c r="H22" i="37" s="1"/>
  <c r="Z41" i="131"/>
  <c r="Z44" i="131"/>
  <c r="Z40" i="131"/>
  <c r="X38" i="131"/>
  <c r="D22" i="37" s="1"/>
  <c r="AC6" i="131"/>
  <c r="V6" i="131" s="1"/>
  <c r="AA40" i="131"/>
  <c r="AA45" i="131"/>
  <c r="AD37" i="130"/>
  <c r="AC37" i="130"/>
  <c r="V37" i="130" s="1"/>
  <c r="AD36" i="130"/>
  <c r="AC36" i="130"/>
  <c r="V36" i="130" s="1"/>
  <c r="AD34" i="130"/>
  <c r="AC34" i="130"/>
  <c r="V34" i="130" s="1"/>
  <c r="AD32" i="130"/>
  <c r="AC32" i="130"/>
  <c r="V32" i="130" s="1"/>
  <c r="Y44" i="130"/>
  <c r="Y43" i="130"/>
  <c r="Y41" i="130"/>
  <c r="Y45" i="130"/>
  <c r="Y42" i="130"/>
  <c r="Y40" i="130"/>
  <c r="AW45" i="130"/>
  <c r="AW44" i="130"/>
  <c r="AW43" i="130"/>
  <c r="AD30" i="130"/>
  <c r="AC30" i="130"/>
  <c r="V30" i="130" s="1"/>
  <c r="AD26" i="130"/>
  <c r="AC26" i="130"/>
  <c r="V26" i="130" s="1"/>
  <c r="AD22" i="130"/>
  <c r="AC22" i="130"/>
  <c r="V22" i="130" s="1"/>
  <c r="AD18" i="130"/>
  <c r="AC18" i="130"/>
  <c r="V18" i="130" s="1"/>
  <c r="AD35" i="130"/>
  <c r="AD33" i="130"/>
  <c r="F38" i="130" a="1"/>
  <c r="AB41" i="130"/>
  <c r="AB44" i="130"/>
  <c r="AB40" i="130"/>
  <c r="AB45" i="130"/>
  <c r="Z43" i="130"/>
  <c r="Z38" i="130"/>
  <c r="F21" i="37" s="1"/>
  <c r="Z42" i="130"/>
  <c r="AC16" i="130"/>
  <c r="V16" i="130" s="1"/>
  <c r="AC12" i="130"/>
  <c r="V12" i="130" s="1"/>
  <c r="AC8" i="130"/>
  <c r="V8" i="130" s="1"/>
  <c r="AD17" i="130"/>
  <c r="AC17" i="130"/>
  <c r="V17" i="130" s="1"/>
  <c r="AD15" i="130"/>
  <c r="AC15" i="130"/>
  <c r="V15" i="130" s="1"/>
  <c r="AD13" i="130"/>
  <c r="AC13" i="130"/>
  <c r="V13" i="130" s="1"/>
  <c r="AD11" i="130"/>
  <c r="AC11" i="130"/>
  <c r="V11" i="130" s="1"/>
  <c r="AD9" i="130"/>
  <c r="AC9" i="130"/>
  <c r="V9" i="130" s="1"/>
  <c r="AD7" i="130"/>
  <c r="AC7" i="130"/>
  <c r="V7" i="130" s="1"/>
  <c r="AA44" i="130"/>
  <c r="AA43" i="130"/>
  <c r="AA41" i="130"/>
  <c r="AA45" i="130"/>
  <c r="AA42" i="130"/>
  <c r="AA40" i="130"/>
  <c r="AA38" i="130"/>
  <c r="G21" i="37" s="1"/>
  <c r="W43" i="130"/>
  <c r="W38" i="130"/>
  <c r="C21" i="37" s="1"/>
  <c r="AC31" i="130"/>
  <c r="V31" i="130" s="1"/>
  <c r="AD31" i="130"/>
  <c r="AD28" i="130"/>
  <c r="AC28" i="130"/>
  <c r="V28" i="130" s="1"/>
  <c r="AD24" i="130"/>
  <c r="AC24" i="130"/>
  <c r="V24" i="130" s="1"/>
  <c r="AD20" i="130"/>
  <c r="AC20" i="130"/>
  <c r="V20" i="130" s="1"/>
  <c r="AD14" i="130"/>
  <c r="AD10" i="130"/>
  <c r="AD6" i="130"/>
  <c r="AB43" i="130"/>
  <c r="AB38" i="130"/>
  <c r="H21" i="37" s="1"/>
  <c r="Z41" i="130"/>
  <c r="Z44" i="130"/>
  <c r="Z40" i="130"/>
  <c r="X38" i="130"/>
  <c r="D21" i="37" s="1"/>
  <c r="AW13" i="126"/>
  <c r="AW14" i="126"/>
  <c r="X16" i="125"/>
  <c r="X18" i="125"/>
  <c r="AB17" i="126"/>
  <c r="AA25" i="126"/>
  <c r="AA23" i="126"/>
  <c r="AA18" i="126"/>
  <c r="AW13" i="125"/>
  <c r="X15" i="126"/>
  <c r="AW17" i="126"/>
  <c r="AW25" i="126"/>
  <c r="AW32" i="127"/>
  <c r="X33" i="127"/>
  <c r="AW34" i="127"/>
  <c r="X35" i="127"/>
  <c r="AW36" i="127"/>
  <c r="Y37" i="127"/>
  <c r="AD37" i="127" s="1"/>
  <c r="AA37" i="127"/>
  <c r="X14" i="125"/>
  <c r="AW15" i="125"/>
  <c r="AW17" i="125"/>
  <c r="AW31" i="125"/>
  <c r="W33" i="125"/>
  <c r="X9" i="126"/>
  <c r="W12" i="126"/>
  <c r="AW33" i="126"/>
  <c r="AB38" i="126"/>
  <c r="W32" i="128"/>
  <c r="AA33" i="128"/>
  <c r="W34" i="128"/>
  <c r="AA35" i="128"/>
  <c r="W36" i="128"/>
  <c r="AW37" i="128"/>
  <c r="X32" i="129"/>
  <c r="AW33" i="129"/>
  <c r="X34" i="129"/>
  <c r="AW35" i="129"/>
  <c r="X36" i="129"/>
  <c r="Z37" i="129"/>
  <c r="AB35" i="126"/>
  <c r="AB37" i="126"/>
  <c r="X26" i="126"/>
  <c r="AW27" i="126"/>
  <c r="W37" i="126"/>
  <c r="W38" i="126"/>
  <c r="C39" i="37" s="1"/>
  <c r="AA38" i="126"/>
  <c r="AW38" i="126"/>
  <c r="AW18" i="126"/>
  <c r="W7" i="125"/>
  <c r="AA21" i="126"/>
  <c r="X19" i="126"/>
  <c r="AA16" i="126"/>
  <c r="AB15" i="126"/>
  <c r="AW29" i="126"/>
  <c r="AB32" i="126"/>
  <c r="AB34" i="126"/>
  <c r="AB36" i="126"/>
  <c r="Y37" i="126"/>
  <c r="W29" i="126"/>
  <c r="W31" i="126"/>
  <c r="AA32" i="126"/>
  <c r="W33" i="126"/>
  <c r="AA34" i="126"/>
  <c r="Y35" i="126"/>
  <c r="Z36" i="126"/>
  <c r="AA37" i="126"/>
  <c r="AW7" i="126"/>
  <c r="AA27" i="125"/>
  <c r="AA25" i="125"/>
  <c r="AA23" i="125"/>
  <c r="AW8" i="126"/>
  <c r="AW9" i="126"/>
  <c r="W10" i="126"/>
  <c r="AW11" i="126"/>
  <c r="AW12" i="126"/>
  <c r="X13" i="126"/>
  <c r="AW15" i="126"/>
  <c r="AW16" i="126"/>
  <c r="X17" i="126"/>
  <c r="W21" i="126"/>
  <c r="AW7" i="125"/>
  <c r="X10" i="125"/>
  <c r="W11" i="125"/>
  <c r="AB19" i="125"/>
  <c r="AA21" i="125"/>
  <c r="W23" i="125"/>
  <c r="AW11" i="125"/>
  <c r="W6" i="126"/>
  <c r="AA29" i="125"/>
  <c r="W28" i="128"/>
  <c r="W7" i="128"/>
  <c r="W9" i="128"/>
  <c r="W11" i="128"/>
  <c r="W13" i="128"/>
  <c r="W15" i="128"/>
  <c r="W14" i="126"/>
  <c r="W16" i="126"/>
  <c r="W18" i="126"/>
  <c r="W8" i="126"/>
  <c r="X28" i="126"/>
  <c r="X22" i="129"/>
  <c r="X26" i="129"/>
  <c r="X30" i="129"/>
  <c r="X12" i="129"/>
  <c r="X28" i="129"/>
  <c r="AW21" i="125"/>
  <c r="AW23" i="125"/>
  <c r="AW9" i="125"/>
  <c r="AW19" i="125"/>
  <c r="AW25" i="125"/>
  <c r="AW27" i="125"/>
  <c r="AW29" i="125"/>
  <c r="W9" i="125"/>
  <c r="W17" i="125"/>
  <c r="AB20" i="129"/>
  <c r="AB18" i="129"/>
  <c r="AB16" i="129"/>
  <c r="AB14" i="129"/>
  <c r="AB12" i="129"/>
  <c r="AB10" i="129"/>
  <c r="AB8" i="129"/>
  <c r="AB6" i="129"/>
  <c r="AB31" i="128"/>
  <c r="AB29" i="128"/>
  <c r="AB27" i="128"/>
  <c r="AB25" i="128"/>
  <c r="AB23" i="128"/>
  <c r="AB21" i="128"/>
  <c r="Z19" i="128"/>
  <c r="Z17" i="128"/>
  <c r="AB6" i="128"/>
  <c r="AA31" i="128"/>
  <c r="AA29" i="128"/>
  <c r="AA27" i="128"/>
  <c r="AA25" i="128"/>
  <c r="AA23" i="128"/>
  <c r="AA21" i="128"/>
  <c r="AB19" i="128"/>
  <c r="AB17" i="128"/>
  <c r="AA6" i="128"/>
  <c r="W27" i="126"/>
  <c r="AB30" i="126"/>
  <c r="AB28" i="126"/>
  <c r="AB26" i="126"/>
  <c r="AB24" i="126"/>
  <c r="Z22" i="126"/>
  <c r="Z20" i="126"/>
  <c r="AB19" i="126"/>
  <c r="AB27" i="127"/>
  <c r="AB31" i="127"/>
  <c r="W30" i="127"/>
  <c r="W10" i="127"/>
  <c r="W14" i="127"/>
  <c r="AB17" i="127"/>
  <c r="AB19" i="127"/>
  <c r="AB21" i="127"/>
  <c r="W24" i="127"/>
  <c r="W26" i="127"/>
  <c r="W28" i="127"/>
  <c r="AA6" i="127"/>
  <c r="AA31" i="127"/>
  <c r="AA29" i="127"/>
  <c r="AA27" i="127"/>
  <c r="AA25" i="127"/>
  <c r="AA23" i="127"/>
  <c r="AA21" i="127"/>
  <c r="Z19" i="127"/>
  <c r="Z17" i="127"/>
  <c r="Y6" i="127"/>
  <c r="Z19" i="125"/>
  <c r="Z20" i="129"/>
  <c r="Z18" i="129"/>
  <c r="AA16" i="129"/>
  <c r="AA14" i="129"/>
  <c r="AA12" i="129"/>
  <c r="AA10" i="129"/>
  <c r="AA8" i="129"/>
  <c r="Z6" i="129"/>
  <c r="Z28" i="125"/>
  <c r="Z26" i="125"/>
  <c r="Z24" i="125"/>
  <c r="Z22" i="125"/>
  <c r="Z20" i="125"/>
  <c r="AB18" i="125"/>
  <c r="AB12" i="125"/>
  <c r="AA30" i="126"/>
  <c r="AA28" i="126"/>
  <c r="AA26" i="126"/>
  <c r="AA24" i="126"/>
  <c r="Z19" i="126"/>
  <c r="AA18" i="125"/>
  <c r="AA16" i="125"/>
  <c r="AA14" i="125"/>
  <c r="AA12" i="125"/>
  <c r="AA10" i="125"/>
  <c r="AA8" i="125"/>
  <c r="Z32" i="129"/>
  <c r="Y33" i="129"/>
  <c r="AB33" i="129"/>
  <c r="Z34" i="129"/>
  <c r="Y35" i="129"/>
  <c r="AB35" i="129"/>
  <c r="Z36" i="129"/>
  <c r="Y32" i="127"/>
  <c r="AB32" i="127"/>
  <c r="Z33" i="127"/>
  <c r="Y34" i="127"/>
  <c r="AB34" i="127"/>
  <c r="Z35" i="127"/>
  <c r="Y36" i="127"/>
  <c r="AB36" i="127"/>
  <c r="Y32" i="128"/>
  <c r="AB32" i="128"/>
  <c r="Z33" i="128"/>
  <c r="Y34" i="128"/>
  <c r="AB34" i="128"/>
  <c r="Z35" i="128"/>
  <c r="Y36" i="128"/>
  <c r="AB36" i="128"/>
  <c r="AD37" i="128"/>
  <c r="Y31" i="126"/>
  <c r="AB31" i="126"/>
  <c r="Z32" i="126"/>
  <c r="Y33" i="126"/>
  <c r="AB33" i="126"/>
  <c r="Z34" i="126"/>
  <c r="AA35" i="126"/>
  <c r="AW35" i="126"/>
  <c r="X36" i="126"/>
  <c r="AA36" i="126"/>
  <c r="AW37" i="126"/>
  <c r="Y31" i="125"/>
  <c r="Y33" i="125"/>
  <c r="X20" i="129"/>
  <c r="W23" i="129"/>
  <c r="W25" i="129"/>
  <c r="W27" i="129"/>
  <c r="W29" i="129"/>
  <c r="W31" i="129"/>
  <c r="W7" i="129"/>
  <c r="W9" i="129"/>
  <c r="W11" i="129"/>
  <c r="W13" i="129"/>
  <c r="W15" i="129"/>
  <c r="W17" i="129"/>
  <c r="X31" i="128"/>
  <c r="Y7" i="128"/>
  <c r="AB7" i="128"/>
  <c r="Z8" i="128"/>
  <c r="Y9" i="128"/>
  <c r="AB9" i="128"/>
  <c r="Z10" i="128"/>
  <c r="Y11" i="128"/>
  <c r="AB11" i="128"/>
  <c r="Z12" i="128"/>
  <c r="Y13" i="128"/>
  <c r="AB13" i="128"/>
  <c r="Z14" i="128"/>
  <c r="Y15" i="128"/>
  <c r="AB15" i="128"/>
  <c r="Z16" i="128"/>
  <c r="W20" i="128"/>
  <c r="W22" i="128"/>
  <c r="W24" i="128"/>
  <c r="W26" i="128"/>
  <c r="W20" i="127"/>
  <c r="X7" i="127"/>
  <c r="X9" i="127"/>
  <c r="X11" i="127"/>
  <c r="X13" i="127"/>
  <c r="X15" i="127"/>
  <c r="X16" i="127"/>
  <c r="X25" i="127"/>
  <c r="X27" i="127"/>
  <c r="X29" i="127"/>
  <c r="X31" i="127"/>
  <c r="Y6" i="126"/>
  <c r="AA8" i="126"/>
  <c r="AB9" i="126"/>
  <c r="AA12" i="126"/>
  <c r="Z7" i="126"/>
  <c r="Y8" i="126"/>
  <c r="AB8" i="126"/>
  <c r="Z9" i="126"/>
  <c r="Y10" i="126"/>
  <c r="AB10" i="126"/>
  <c r="Z11" i="126"/>
  <c r="Y12" i="126"/>
  <c r="AB12" i="126"/>
  <c r="Z13" i="126"/>
  <c r="Y14" i="126"/>
  <c r="AB14" i="126"/>
  <c r="Z15" i="126"/>
  <c r="Y16" i="126"/>
  <c r="AB16" i="126"/>
  <c r="Z17" i="126"/>
  <c r="Y18" i="126"/>
  <c r="AB18" i="126"/>
  <c r="AA19" i="126"/>
  <c r="X30" i="126"/>
  <c r="AB7" i="126"/>
  <c r="X11" i="126"/>
  <c r="AB11" i="126"/>
  <c r="W23" i="126"/>
  <c r="W25" i="126"/>
  <c r="AA9" i="125"/>
  <c r="AB10" i="125"/>
  <c r="AA11" i="125"/>
  <c r="AA15" i="125"/>
  <c r="AB16" i="125"/>
  <c r="Y7" i="125"/>
  <c r="AB7" i="125"/>
  <c r="Z8" i="125"/>
  <c r="Y9" i="125"/>
  <c r="AB9" i="125"/>
  <c r="Z10" i="125"/>
  <c r="Y11" i="125"/>
  <c r="AB11" i="125"/>
  <c r="Z12" i="125"/>
  <c r="Y13" i="125"/>
  <c r="AB13" i="125"/>
  <c r="Z14" i="125"/>
  <c r="Y15" i="125"/>
  <c r="AB15" i="125"/>
  <c r="Z16" i="125"/>
  <c r="Y17" i="125"/>
  <c r="AB17" i="125"/>
  <c r="Z18" i="125"/>
  <c r="AA7" i="125"/>
  <c r="AB8" i="125"/>
  <c r="AA13" i="125"/>
  <c r="AB14" i="125"/>
  <c r="W21" i="125"/>
  <c r="W25" i="125"/>
  <c r="W29" i="125"/>
  <c r="Y21" i="126"/>
  <c r="Y23" i="126"/>
  <c r="AB23" i="126"/>
  <c r="Z24" i="126"/>
  <c r="Y25" i="126"/>
  <c r="AB25" i="126"/>
  <c r="Z26" i="126"/>
  <c r="Y27" i="126"/>
  <c r="AB27" i="126"/>
  <c r="Z28" i="126"/>
  <c r="Y29" i="126"/>
  <c r="AB29" i="126"/>
  <c r="Z30" i="126"/>
  <c r="W19" i="125"/>
  <c r="Y19" i="125"/>
  <c r="AA19" i="125"/>
  <c r="Y21" i="125"/>
  <c r="Y23" i="125"/>
  <c r="Y25" i="125"/>
  <c r="Y27" i="125"/>
  <c r="Y29" i="125"/>
  <c r="AW6" i="125"/>
  <c r="W17" i="128"/>
  <c r="Y18" i="128"/>
  <c r="Y20" i="128"/>
  <c r="AB20" i="128"/>
  <c r="Z21" i="128"/>
  <c r="Y22" i="128"/>
  <c r="AB22" i="128"/>
  <c r="Z23" i="128"/>
  <c r="Y24" i="128"/>
  <c r="AB24" i="128"/>
  <c r="Z25" i="128"/>
  <c r="Y26" i="128"/>
  <c r="AB26" i="128"/>
  <c r="Z27" i="128"/>
  <c r="Y28" i="128"/>
  <c r="AB28" i="128"/>
  <c r="Z29" i="128"/>
  <c r="Y30" i="128"/>
  <c r="AB30" i="128"/>
  <c r="Z31" i="128"/>
  <c r="Y31" i="129"/>
  <c r="AB31" i="129"/>
  <c r="Z30" i="129"/>
  <c r="Y29" i="129"/>
  <c r="AB29" i="129"/>
  <c r="Z28" i="129"/>
  <c r="Y27" i="129"/>
  <c r="AB27" i="129"/>
  <c r="Z26" i="129"/>
  <c r="Y25" i="129"/>
  <c r="AB25" i="129"/>
  <c r="Z24" i="129"/>
  <c r="Y23" i="129"/>
  <c r="AB23" i="129"/>
  <c r="Z22" i="129"/>
  <c r="Y17" i="129"/>
  <c r="AB17" i="129"/>
  <c r="Z16" i="129"/>
  <c r="Y15" i="129"/>
  <c r="AB15" i="129"/>
  <c r="Z14" i="129"/>
  <c r="Y13" i="129"/>
  <c r="AB13" i="129"/>
  <c r="Z12" i="129"/>
  <c r="Y11" i="129"/>
  <c r="AB11" i="129"/>
  <c r="Z10" i="129"/>
  <c r="Y9" i="129"/>
  <c r="AB9" i="129"/>
  <c r="Z8" i="129"/>
  <c r="Y7" i="129"/>
  <c r="AB7" i="129"/>
  <c r="Z31" i="127"/>
  <c r="Y30" i="127"/>
  <c r="AB30" i="127"/>
  <c r="Z29" i="127"/>
  <c r="Y28" i="127"/>
  <c r="AB28" i="127"/>
  <c r="Z27" i="127"/>
  <c r="Y26" i="127"/>
  <c r="AB26" i="127"/>
  <c r="Z25" i="127"/>
  <c r="Y24" i="127"/>
  <c r="AB24" i="127"/>
  <c r="Z23" i="127"/>
  <c r="Y22" i="127"/>
  <c r="AB22" i="127"/>
  <c r="Z21" i="127"/>
  <c r="Y20" i="127"/>
  <c r="AB20" i="127"/>
  <c r="Y18" i="127"/>
  <c r="Y16" i="127"/>
  <c r="AB16" i="127"/>
  <c r="Z15" i="127"/>
  <c r="Y14" i="127"/>
  <c r="AB14" i="127"/>
  <c r="Z13" i="127"/>
  <c r="Y12" i="127"/>
  <c r="AB12" i="127"/>
  <c r="Z11" i="127"/>
  <c r="Y10" i="127"/>
  <c r="AB10" i="127"/>
  <c r="Z9" i="127"/>
  <c r="Y8" i="127"/>
  <c r="AB8" i="127"/>
  <c r="Z7" i="127"/>
  <c r="X6" i="129"/>
  <c r="X6" i="128"/>
  <c r="W6" i="127"/>
  <c r="X6" i="125"/>
  <c r="Z6" i="128"/>
  <c r="AB6" i="127"/>
  <c r="AB6" i="126"/>
  <c r="AB6" i="125"/>
  <c r="Z6" i="125"/>
  <c r="AG45" i="129"/>
  <c r="AG41" i="129"/>
  <c r="AG39" i="129"/>
  <c r="AG44" i="129"/>
  <c r="AG43" i="129"/>
  <c r="AG42" i="129"/>
  <c r="AG40" i="129"/>
  <c r="AG38" i="129"/>
  <c r="AI45" i="129"/>
  <c r="AI41" i="129"/>
  <c r="AI39" i="129"/>
  <c r="AI44" i="129"/>
  <c r="AI43" i="129"/>
  <c r="AI42" i="129"/>
  <c r="AI40" i="129"/>
  <c r="AI38" i="129"/>
  <c r="AK45" i="129"/>
  <c r="AK41" i="129"/>
  <c r="AK39" i="129"/>
  <c r="AK44" i="129"/>
  <c r="AK43" i="129"/>
  <c r="AK42" i="129"/>
  <c r="AK40" i="129"/>
  <c r="AK38" i="129"/>
  <c r="AM45" i="129"/>
  <c r="AM41" i="129"/>
  <c r="AM39" i="129"/>
  <c r="AM44" i="129"/>
  <c r="AM43" i="129"/>
  <c r="AM42" i="129"/>
  <c r="AM40" i="129"/>
  <c r="AM38" i="129"/>
  <c r="AO45" i="129"/>
  <c r="AO41" i="129"/>
  <c r="AO39" i="129"/>
  <c r="AO44" i="129"/>
  <c r="AO43" i="129"/>
  <c r="AO42" i="129"/>
  <c r="AO40" i="129"/>
  <c r="AO38" i="129"/>
  <c r="AQ45" i="129"/>
  <c r="AQ41" i="129"/>
  <c r="AQ39" i="129"/>
  <c r="AQ44" i="129"/>
  <c r="AQ43" i="129"/>
  <c r="AQ42" i="129"/>
  <c r="AQ40" i="129"/>
  <c r="AQ38" i="129"/>
  <c r="AS45" i="129"/>
  <c r="AS41" i="129"/>
  <c r="AS39" i="129"/>
  <c r="AS44" i="129"/>
  <c r="AS43" i="129"/>
  <c r="AS42" i="129"/>
  <c r="AS40" i="129"/>
  <c r="AS38" i="129"/>
  <c r="AU45" i="129"/>
  <c r="AU41" i="129"/>
  <c r="AU39" i="129"/>
  <c r="AU44" i="129"/>
  <c r="AU43" i="129"/>
  <c r="AU42" i="129"/>
  <c r="AU40" i="129"/>
  <c r="AU38" i="129"/>
  <c r="AB19" i="129"/>
  <c r="Z19" i="129"/>
  <c r="X19" i="129"/>
  <c r="AB21" i="129"/>
  <c r="Z21" i="129"/>
  <c r="X21" i="129"/>
  <c r="AW6" i="129"/>
  <c r="AE45" i="129"/>
  <c r="AE41" i="129"/>
  <c r="AE44" i="129"/>
  <c r="AE43" i="129"/>
  <c r="AE42" i="129"/>
  <c r="AE40" i="129"/>
  <c r="AH44" i="129"/>
  <c r="AH43" i="129"/>
  <c r="AH42" i="129"/>
  <c r="AH40" i="129"/>
  <c r="AH38" i="129"/>
  <c r="AH45" i="129"/>
  <c r="AH41" i="129"/>
  <c r="AH39" i="129"/>
  <c r="AJ44" i="129"/>
  <c r="AJ43" i="129"/>
  <c r="AJ42" i="129"/>
  <c r="AJ40" i="129"/>
  <c r="AJ38" i="129"/>
  <c r="AJ45" i="129"/>
  <c r="AJ41" i="129"/>
  <c r="AJ39" i="129"/>
  <c r="AL44" i="129"/>
  <c r="AL43" i="129"/>
  <c r="AL42" i="129"/>
  <c r="AL40" i="129"/>
  <c r="AL38" i="129"/>
  <c r="AL45" i="129"/>
  <c r="AL41" i="129"/>
  <c r="AL39" i="129"/>
  <c r="AN44" i="129"/>
  <c r="AN43" i="129"/>
  <c r="AN42" i="129"/>
  <c r="AN40" i="129"/>
  <c r="AN38" i="129"/>
  <c r="AN45" i="129"/>
  <c r="AN41" i="129"/>
  <c r="AN39" i="129"/>
  <c r="AP44" i="129"/>
  <c r="AP43" i="129"/>
  <c r="AP42" i="129"/>
  <c r="AP40" i="129"/>
  <c r="AP38" i="129"/>
  <c r="AP45" i="129"/>
  <c r="AP41" i="129"/>
  <c r="AP39" i="129"/>
  <c r="AR44" i="129"/>
  <c r="AR43" i="129"/>
  <c r="AR42" i="129"/>
  <c r="AR40" i="129"/>
  <c r="AR38" i="129"/>
  <c r="AR45" i="129"/>
  <c r="AR41" i="129"/>
  <c r="AR39" i="129"/>
  <c r="AT44" i="129"/>
  <c r="AT43" i="129"/>
  <c r="AT42" i="129"/>
  <c r="AT40" i="129"/>
  <c r="AT38" i="129"/>
  <c r="AT45" i="129"/>
  <c r="AT41" i="129"/>
  <c r="AT39" i="129"/>
  <c r="AV44" i="129"/>
  <c r="AV43" i="129"/>
  <c r="AV42" i="129"/>
  <c r="AV40" i="129"/>
  <c r="AV38" i="129"/>
  <c r="AV45" i="129"/>
  <c r="AV41" i="129"/>
  <c r="AV39" i="129"/>
  <c r="AA18" i="129"/>
  <c r="Y18" i="129"/>
  <c r="AA20" i="129"/>
  <c r="Y20" i="129"/>
  <c r="W20" i="129"/>
  <c r="W6" i="129"/>
  <c r="Y6" i="129"/>
  <c r="AA6" i="129"/>
  <c r="X7" i="129"/>
  <c r="Z7" i="129"/>
  <c r="W8" i="129"/>
  <c r="Y8" i="129"/>
  <c r="X9" i="129"/>
  <c r="Z9" i="129"/>
  <c r="W10" i="129"/>
  <c r="Y10" i="129"/>
  <c r="X11" i="129"/>
  <c r="Z11" i="129"/>
  <c r="W12" i="129"/>
  <c r="Y12" i="129"/>
  <c r="X13" i="129"/>
  <c r="Z13" i="129"/>
  <c r="W14" i="129"/>
  <c r="Y14" i="129"/>
  <c r="X15" i="129"/>
  <c r="Z15" i="129"/>
  <c r="W16" i="129"/>
  <c r="Y16" i="129"/>
  <c r="X17" i="129"/>
  <c r="Z17" i="129"/>
  <c r="Y19" i="129"/>
  <c r="Y21" i="129"/>
  <c r="W22" i="129"/>
  <c r="Y22" i="129"/>
  <c r="AA22" i="129"/>
  <c r="X23" i="129"/>
  <c r="Z23" i="129"/>
  <c r="W24" i="129"/>
  <c r="Y24" i="129"/>
  <c r="AA24" i="129"/>
  <c r="X25" i="129"/>
  <c r="Z25" i="129"/>
  <c r="W26" i="129"/>
  <c r="Y26" i="129"/>
  <c r="AA26" i="129"/>
  <c r="X27" i="129"/>
  <c r="Z27" i="129"/>
  <c r="W28" i="129"/>
  <c r="Y28" i="129"/>
  <c r="AA28" i="129"/>
  <c r="X29" i="129"/>
  <c r="Z29" i="129"/>
  <c r="W30" i="129"/>
  <c r="Y30" i="129"/>
  <c r="AA30" i="129"/>
  <c r="X31" i="129"/>
  <c r="Z31" i="129"/>
  <c r="W32" i="129"/>
  <c r="Y32" i="129"/>
  <c r="AA32" i="129"/>
  <c r="AC32" i="129" s="1"/>
  <c r="V32" i="129" s="1"/>
  <c r="X33" i="129"/>
  <c r="Z33" i="129"/>
  <c r="W34" i="129"/>
  <c r="Y34" i="129"/>
  <c r="AA34" i="129"/>
  <c r="X35" i="129"/>
  <c r="Z35" i="129"/>
  <c r="W36" i="129"/>
  <c r="Y36" i="129"/>
  <c r="AA36" i="129"/>
  <c r="W37" i="129"/>
  <c r="Y37" i="129"/>
  <c r="AD37" i="129" s="1"/>
  <c r="AA37" i="129"/>
  <c r="AE45" i="128"/>
  <c r="AE41" i="128"/>
  <c r="AE44" i="128"/>
  <c r="AE43" i="128"/>
  <c r="AE42" i="128"/>
  <c r="AE40" i="128"/>
  <c r="AH44" i="128"/>
  <c r="AH43" i="128"/>
  <c r="AH42" i="128"/>
  <c r="AH40" i="128"/>
  <c r="AH38" i="128"/>
  <c r="AH45" i="128"/>
  <c r="AH41" i="128"/>
  <c r="AH39" i="128"/>
  <c r="AJ44" i="128"/>
  <c r="AJ43" i="128"/>
  <c r="AJ42" i="128"/>
  <c r="AJ40" i="128"/>
  <c r="AJ38" i="128"/>
  <c r="AJ45" i="128"/>
  <c r="AJ41" i="128"/>
  <c r="AJ39" i="128"/>
  <c r="AL44" i="128"/>
  <c r="AL43" i="128"/>
  <c r="AL42" i="128"/>
  <c r="AL40" i="128"/>
  <c r="AL38" i="128"/>
  <c r="AL45" i="128"/>
  <c r="AL41" i="128"/>
  <c r="AL39" i="128"/>
  <c r="AN44" i="128"/>
  <c r="AN43" i="128"/>
  <c r="AN42" i="128"/>
  <c r="AN40" i="128"/>
  <c r="AN38" i="128"/>
  <c r="AN45" i="128"/>
  <c r="AN41" i="128"/>
  <c r="AN39" i="128"/>
  <c r="AP44" i="128"/>
  <c r="AP43" i="128"/>
  <c r="AP42" i="128"/>
  <c r="AP40" i="128"/>
  <c r="AP38" i="128"/>
  <c r="AP45" i="128"/>
  <c r="AP41" i="128"/>
  <c r="AP39" i="128"/>
  <c r="AR44" i="128"/>
  <c r="AR43" i="128"/>
  <c r="AR42" i="128"/>
  <c r="AR40" i="128"/>
  <c r="AR38" i="128"/>
  <c r="AR45" i="128"/>
  <c r="AR41" i="128"/>
  <c r="AR39" i="128"/>
  <c r="AT44" i="128"/>
  <c r="AT43" i="128"/>
  <c r="AT42" i="128"/>
  <c r="AT40" i="128"/>
  <c r="AT38" i="128"/>
  <c r="AT45" i="128"/>
  <c r="AT41" i="128"/>
  <c r="AT39" i="128"/>
  <c r="AV44" i="128"/>
  <c r="AV43" i="128"/>
  <c r="AV42" i="128"/>
  <c r="AV40" i="128"/>
  <c r="AV38" i="128"/>
  <c r="AV45" i="128"/>
  <c r="AV41" i="128"/>
  <c r="AV39" i="128"/>
  <c r="AB18" i="128"/>
  <c r="Z18" i="128"/>
  <c r="X18" i="128"/>
  <c r="W6" i="128"/>
  <c r="Y6" i="128"/>
  <c r="X7" i="128"/>
  <c r="Z7" i="128"/>
  <c r="W8" i="128"/>
  <c r="Y8" i="128"/>
  <c r="AA8" i="128"/>
  <c r="X9" i="128"/>
  <c r="Z9" i="128"/>
  <c r="W10" i="128"/>
  <c r="Y10" i="128"/>
  <c r="AA10" i="128"/>
  <c r="X11" i="128"/>
  <c r="Z11" i="128"/>
  <c r="W12" i="128"/>
  <c r="Y12" i="128"/>
  <c r="AA12" i="128"/>
  <c r="X13" i="128"/>
  <c r="Z13" i="128"/>
  <c r="W14" i="128"/>
  <c r="Y14" i="128"/>
  <c r="AA14" i="128"/>
  <c r="X15" i="128"/>
  <c r="Z15" i="128"/>
  <c r="W16" i="128"/>
  <c r="Y16" i="128"/>
  <c r="AA16" i="128"/>
  <c r="X17" i="128"/>
  <c r="X19" i="128"/>
  <c r="AG45" i="128"/>
  <c r="AG41" i="128"/>
  <c r="AG39" i="128"/>
  <c r="AG44" i="128"/>
  <c r="AG43" i="128"/>
  <c r="AG42" i="128"/>
  <c r="AG40" i="128"/>
  <c r="AG38" i="128"/>
  <c r="AI45" i="128"/>
  <c r="AI41" i="128"/>
  <c r="AI39" i="128"/>
  <c r="AI44" i="128"/>
  <c r="AI43" i="128"/>
  <c r="AI42" i="128"/>
  <c r="AI40" i="128"/>
  <c r="AI38" i="128"/>
  <c r="AK45" i="128"/>
  <c r="AK41" i="128"/>
  <c r="AK39" i="128"/>
  <c r="AK44" i="128"/>
  <c r="AK43" i="128"/>
  <c r="AK42" i="128"/>
  <c r="AK40" i="128"/>
  <c r="AK38" i="128"/>
  <c r="AM45" i="128"/>
  <c r="AM41" i="128"/>
  <c r="AM39" i="128"/>
  <c r="AM44" i="128"/>
  <c r="AM43" i="128"/>
  <c r="AM42" i="128"/>
  <c r="AM40" i="128"/>
  <c r="AM38" i="128"/>
  <c r="AO45" i="128"/>
  <c r="AO41" i="128"/>
  <c r="AO39" i="128"/>
  <c r="AO44" i="128"/>
  <c r="AO43" i="128"/>
  <c r="AO42" i="128"/>
  <c r="AO40" i="128"/>
  <c r="AO38" i="128"/>
  <c r="AQ45" i="128"/>
  <c r="AQ41" i="128"/>
  <c r="AQ39" i="128"/>
  <c r="AQ44" i="128"/>
  <c r="AQ43" i="128"/>
  <c r="AQ42" i="128"/>
  <c r="AQ40" i="128"/>
  <c r="AQ38" i="128"/>
  <c r="AS45" i="128"/>
  <c r="AS41" i="128"/>
  <c r="AS39" i="128"/>
  <c r="AS44" i="128"/>
  <c r="AS43" i="128"/>
  <c r="AS42" i="128"/>
  <c r="AS40" i="128"/>
  <c r="AS38" i="128"/>
  <c r="AU45" i="128"/>
  <c r="AU41" i="128"/>
  <c r="AU39" i="128"/>
  <c r="AU44" i="128"/>
  <c r="AU43" i="128"/>
  <c r="AU42" i="128"/>
  <c r="AU40" i="128"/>
  <c r="AU38" i="128"/>
  <c r="AA17" i="128"/>
  <c r="Y17" i="128"/>
  <c r="AA19" i="128"/>
  <c r="Y19" i="128"/>
  <c r="W19" i="128"/>
  <c r="AW6" i="128"/>
  <c r="AW33" i="128"/>
  <c r="AW35" i="128"/>
  <c r="AC37" i="128"/>
  <c r="V37" i="128" s="1"/>
  <c r="X20" i="128"/>
  <c r="Z20" i="128"/>
  <c r="W21" i="128"/>
  <c r="Y21" i="128"/>
  <c r="X22" i="128"/>
  <c r="Z22" i="128"/>
  <c r="W23" i="128"/>
  <c r="Y23" i="128"/>
  <c r="X24" i="128"/>
  <c r="Z24" i="128"/>
  <c r="W25" i="128"/>
  <c r="Y25" i="128"/>
  <c r="X26" i="128"/>
  <c r="Z26" i="128"/>
  <c r="W27" i="128"/>
  <c r="Y27" i="128"/>
  <c r="X28" i="128"/>
  <c r="Z28" i="128"/>
  <c r="W29" i="128"/>
  <c r="Y29" i="128"/>
  <c r="X30" i="128"/>
  <c r="Z30" i="128"/>
  <c r="W31" i="128"/>
  <c r="Y31" i="128"/>
  <c r="X32" i="128"/>
  <c r="Z32" i="128"/>
  <c r="W33" i="128"/>
  <c r="Y33" i="128"/>
  <c r="AC33" i="128" s="1"/>
  <c r="V33" i="128" s="1"/>
  <c r="X34" i="128"/>
  <c r="Z34" i="128"/>
  <c r="W35" i="128"/>
  <c r="Y35" i="128"/>
  <c r="AC35" i="128" s="1"/>
  <c r="V35" i="128" s="1"/>
  <c r="X36" i="128"/>
  <c r="Z36" i="128"/>
  <c r="AG45" i="127"/>
  <c r="AG41" i="127"/>
  <c r="AG39" i="127"/>
  <c r="AG44" i="127"/>
  <c r="AG43" i="127"/>
  <c r="AG42" i="127"/>
  <c r="AG40" i="127"/>
  <c r="AG38" i="127"/>
  <c r="AI45" i="127"/>
  <c r="AI41" i="127"/>
  <c r="AI39" i="127"/>
  <c r="AI44" i="127"/>
  <c r="AI43" i="127"/>
  <c r="AI42" i="127"/>
  <c r="AI40" i="127"/>
  <c r="AI38" i="127"/>
  <c r="AK45" i="127"/>
  <c r="AK41" i="127"/>
  <c r="AK39" i="127"/>
  <c r="AK44" i="127"/>
  <c r="AK43" i="127"/>
  <c r="AK42" i="127"/>
  <c r="AK40" i="127"/>
  <c r="AK38" i="127"/>
  <c r="AM45" i="127"/>
  <c r="AM41" i="127"/>
  <c r="AM39" i="127"/>
  <c r="AM44" i="127"/>
  <c r="AM43" i="127"/>
  <c r="AM42" i="127"/>
  <c r="AM40" i="127"/>
  <c r="AM38" i="127"/>
  <c r="AO45" i="127"/>
  <c r="AO41" i="127"/>
  <c r="AO39" i="127"/>
  <c r="AO44" i="127"/>
  <c r="AO43" i="127"/>
  <c r="AO42" i="127"/>
  <c r="AO40" i="127"/>
  <c r="AO38" i="127"/>
  <c r="AQ45" i="127"/>
  <c r="AQ41" i="127"/>
  <c r="AQ39" i="127"/>
  <c r="AQ44" i="127"/>
  <c r="AQ43" i="127"/>
  <c r="AQ42" i="127"/>
  <c r="AQ40" i="127"/>
  <c r="AQ38" i="127"/>
  <c r="AS45" i="127"/>
  <c r="AS41" i="127"/>
  <c r="AS39" i="127"/>
  <c r="AS44" i="127"/>
  <c r="AS43" i="127"/>
  <c r="AS42" i="127"/>
  <c r="AS40" i="127"/>
  <c r="AS38" i="127"/>
  <c r="AU45" i="127"/>
  <c r="AU41" i="127"/>
  <c r="AU39" i="127"/>
  <c r="AU44" i="127"/>
  <c r="AU43" i="127"/>
  <c r="AU42" i="127"/>
  <c r="AU40" i="127"/>
  <c r="AU38" i="127"/>
  <c r="AA17" i="127"/>
  <c r="Y17" i="127"/>
  <c r="AA19" i="127"/>
  <c r="Y19" i="127"/>
  <c r="W19" i="127"/>
  <c r="X6" i="127"/>
  <c r="Z6" i="127"/>
  <c r="AW6" i="127"/>
  <c r="W7" i="127"/>
  <c r="Y7" i="127"/>
  <c r="AA7" i="127"/>
  <c r="X8" i="127"/>
  <c r="Z8" i="127"/>
  <c r="W9" i="127"/>
  <c r="Y9" i="127"/>
  <c r="AA9" i="127"/>
  <c r="X10" i="127"/>
  <c r="Z10" i="127"/>
  <c r="W11" i="127"/>
  <c r="Y11" i="127"/>
  <c r="AA11" i="127"/>
  <c r="X12" i="127"/>
  <c r="Z12" i="127"/>
  <c r="W13" i="127"/>
  <c r="Y13" i="127"/>
  <c r="AA13" i="127"/>
  <c r="X14" i="127"/>
  <c r="Z14" i="127"/>
  <c r="W15" i="127"/>
  <c r="Y15" i="127"/>
  <c r="AA15" i="127"/>
  <c r="Z16" i="127"/>
  <c r="AE45" i="127"/>
  <c r="AE41" i="127"/>
  <c r="AE44" i="127"/>
  <c r="AE43" i="127"/>
  <c r="AE42" i="127"/>
  <c r="AE40" i="127"/>
  <c r="AH44" i="127"/>
  <c r="AH43" i="127"/>
  <c r="AH42" i="127"/>
  <c r="AH40" i="127"/>
  <c r="AH38" i="127"/>
  <c r="AH45" i="127"/>
  <c r="AH41" i="127"/>
  <c r="AH39" i="127"/>
  <c r="AJ44" i="127"/>
  <c r="AJ43" i="127"/>
  <c r="AJ42" i="127"/>
  <c r="AJ40" i="127"/>
  <c r="AJ38" i="127"/>
  <c r="AJ45" i="127"/>
  <c r="AJ41" i="127"/>
  <c r="AJ39" i="127"/>
  <c r="AL44" i="127"/>
  <c r="AL43" i="127"/>
  <c r="AL42" i="127"/>
  <c r="AL40" i="127"/>
  <c r="AL38" i="127"/>
  <c r="AL45" i="127"/>
  <c r="AL41" i="127"/>
  <c r="AL39" i="127"/>
  <c r="AN44" i="127"/>
  <c r="AN43" i="127"/>
  <c r="AN42" i="127"/>
  <c r="AN40" i="127"/>
  <c r="AN38" i="127"/>
  <c r="AN45" i="127"/>
  <c r="AN41" i="127"/>
  <c r="AN39" i="127"/>
  <c r="AP44" i="127"/>
  <c r="AP43" i="127"/>
  <c r="AP42" i="127"/>
  <c r="AP40" i="127"/>
  <c r="AP38" i="127"/>
  <c r="AP45" i="127"/>
  <c r="AP41" i="127"/>
  <c r="AP39" i="127"/>
  <c r="AR44" i="127"/>
  <c r="AR43" i="127"/>
  <c r="AR42" i="127"/>
  <c r="AR40" i="127"/>
  <c r="AR38" i="127"/>
  <c r="AR45" i="127"/>
  <c r="AR41" i="127"/>
  <c r="AR39" i="127"/>
  <c r="AT44" i="127"/>
  <c r="AT43" i="127"/>
  <c r="AT42" i="127"/>
  <c r="AT40" i="127"/>
  <c r="AT38" i="127"/>
  <c r="AT45" i="127"/>
  <c r="AT41" i="127"/>
  <c r="AT39" i="127"/>
  <c r="AV44" i="127"/>
  <c r="AV43" i="127"/>
  <c r="AV42" i="127"/>
  <c r="AV40" i="127"/>
  <c r="AV38" i="127"/>
  <c r="AV45" i="127"/>
  <c r="AV41" i="127"/>
  <c r="AV39" i="127"/>
  <c r="AB18" i="127"/>
  <c r="Z18" i="127"/>
  <c r="X18" i="127"/>
  <c r="AW33" i="127"/>
  <c r="AW35" i="127"/>
  <c r="X20" i="127"/>
  <c r="Z20" i="127"/>
  <c r="W21" i="127"/>
  <c r="Y21" i="127"/>
  <c r="X22" i="127"/>
  <c r="Z22" i="127"/>
  <c r="W23" i="127"/>
  <c r="Y23" i="127"/>
  <c r="X24" i="127"/>
  <c r="Z24" i="127"/>
  <c r="W25" i="127"/>
  <c r="Y25" i="127"/>
  <c r="X26" i="127"/>
  <c r="Z26" i="127"/>
  <c r="W27" i="127"/>
  <c r="Y27" i="127"/>
  <c r="X28" i="127"/>
  <c r="Z28" i="127"/>
  <c r="W29" i="127"/>
  <c r="Y29" i="127"/>
  <c r="X30" i="127"/>
  <c r="Z30" i="127"/>
  <c r="W31" i="127"/>
  <c r="Y31" i="127"/>
  <c r="X32" i="127"/>
  <c r="Z32" i="127"/>
  <c r="W33" i="127"/>
  <c r="Y33" i="127"/>
  <c r="X34" i="127"/>
  <c r="Z34" i="127"/>
  <c r="W35" i="127"/>
  <c r="Y35" i="127"/>
  <c r="X36" i="127"/>
  <c r="Z36" i="127"/>
  <c r="AJ39" i="126"/>
  <c r="AJ46" i="126"/>
  <c r="AJ45" i="126"/>
  <c r="AJ44" i="126"/>
  <c r="AJ43" i="126"/>
  <c r="AJ42" i="126"/>
  <c r="AJ41" i="126"/>
  <c r="AJ40" i="126"/>
  <c r="AG46" i="126"/>
  <c r="AG45" i="126"/>
  <c r="AG44" i="126"/>
  <c r="AG43" i="126"/>
  <c r="AG42" i="126"/>
  <c r="AG41" i="126"/>
  <c r="AG40" i="126"/>
  <c r="AG39" i="126"/>
  <c r="AI46" i="126"/>
  <c r="AI45" i="126"/>
  <c r="AI44" i="126"/>
  <c r="AI43" i="126"/>
  <c r="AI42" i="126"/>
  <c r="AI41" i="126"/>
  <c r="AI40" i="126"/>
  <c r="AI39" i="126"/>
  <c r="AK46" i="126"/>
  <c r="AK45" i="126"/>
  <c r="AK44" i="126"/>
  <c r="AK43" i="126"/>
  <c r="AK42" i="126"/>
  <c r="AK41" i="126"/>
  <c r="AK40" i="126"/>
  <c r="AK39" i="126"/>
  <c r="AM46" i="126"/>
  <c r="AM45" i="126"/>
  <c r="AM44" i="126"/>
  <c r="AM43" i="126"/>
  <c r="AM42" i="126"/>
  <c r="AM41" i="126"/>
  <c r="AM40" i="126"/>
  <c r="AM39" i="126"/>
  <c r="AO46" i="126"/>
  <c r="AO45" i="126"/>
  <c r="AO44" i="126"/>
  <c r="AO43" i="126"/>
  <c r="AO42" i="126"/>
  <c r="AO41" i="126"/>
  <c r="AO40" i="126"/>
  <c r="AO39" i="126"/>
  <c r="AQ46" i="126"/>
  <c r="AQ45" i="126"/>
  <c r="AQ44" i="126"/>
  <c r="AQ43" i="126"/>
  <c r="AQ42" i="126"/>
  <c r="AQ41" i="126"/>
  <c r="AQ40" i="126"/>
  <c r="AQ39" i="126"/>
  <c r="AS46" i="126"/>
  <c r="AS45" i="126"/>
  <c r="AS44" i="126"/>
  <c r="AS43" i="126"/>
  <c r="AS42" i="126"/>
  <c r="AS41" i="126"/>
  <c r="AS40" i="126"/>
  <c r="AS39" i="126"/>
  <c r="AU46" i="126"/>
  <c r="AU45" i="126"/>
  <c r="AU44" i="126"/>
  <c r="AU43" i="126"/>
  <c r="AU42" i="126"/>
  <c r="AU41" i="126"/>
  <c r="AU40" i="126"/>
  <c r="AU39" i="126"/>
  <c r="AA20" i="126"/>
  <c r="Y20" i="126"/>
  <c r="W20" i="126"/>
  <c r="AA22" i="126"/>
  <c r="Y22" i="126"/>
  <c r="W22" i="126"/>
  <c r="X6" i="126"/>
  <c r="Z6" i="126"/>
  <c r="AW6" i="126"/>
  <c r="W7" i="126"/>
  <c r="Y7" i="126"/>
  <c r="AA7" i="126"/>
  <c r="X8" i="126"/>
  <c r="Z8" i="126"/>
  <c r="W9" i="126"/>
  <c r="Y9" i="126"/>
  <c r="AA9" i="126"/>
  <c r="X10" i="126"/>
  <c r="Z10" i="126"/>
  <c r="W11" i="126"/>
  <c r="Y11" i="126"/>
  <c r="AA11" i="126"/>
  <c r="X12" i="126"/>
  <c r="Z12" i="126"/>
  <c r="W13" i="126"/>
  <c r="Y13" i="126"/>
  <c r="AA13" i="126"/>
  <c r="X14" i="126"/>
  <c r="Z14" i="126"/>
  <c r="W15" i="126"/>
  <c r="Y15" i="126"/>
  <c r="AA15" i="126"/>
  <c r="X16" i="126"/>
  <c r="Z16" i="126"/>
  <c r="W17" i="126"/>
  <c r="Y17" i="126"/>
  <c r="AA17" i="126"/>
  <c r="X18" i="126"/>
  <c r="Z18" i="126"/>
  <c r="W19" i="126"/>
  <c r="Y19" i="126"/>
  <c r="AW19" i="126"/>
  <c r="AW20" i="126"/>
  <c r="AW21" i="126"/>
  <c r="AW22" i="126"/>
  <c r="AE46" i="126"/>
  <c r="AE45" i="126"/>
  <c r="AE44" i="126"/>
  <c r="AE43" i="126"/>
  <c r="AE42" i="126"/>
  <c r="AE41" i="126"/>
  <c r="AH39" i="126"/>
  <c r="AH46" i="126"/>
  <c r="AH45" i="126"/>
  <c r="AH44" i="126"/>
  <c r="AH43" i="126"/>
  <c r="AH42" i="126"/>
  <c r="AH41" i="126"/>
  <c r="AH40" i="126"/>
  <c r="AL39" i="126"/>
  <c r="AL46" i="126"/>
  <c r="AL45" i="126"/>
  <c r="AL44" i="126"/>
  <c r="AL43" i="126"/>
  <c r="AL42" i="126"/>
  <c r="AL41" i="126"/>
  <c r="AL40" i="126"/>
  <c r="AN39" i="126"/>
  <c r="AN46" i="126"/>
  <c r="AN45" i="126"/>
  <c r="AN44" i="126"/>
  <c r="AN43" i="126"/>
  <c r="AN42" i="126"/>
  <c r="AN41" i="126"/>
  <c r="AN40" i="126"/>
  <c r="AP39" i="126"/>
  <c r="AP46" i="126"/>
  <c r="AP45" i="126"/>
  <c r="AP44" i="126"/>
  <c r="AP43" i="126"/>
  <c r="AP42" i="126"/>
  <c r="AP41" i="126"/>
  <c r="AP40" i="126"/>
  <c r="AR39" i="126"/>
  <c r="AR46" i="126"/>
  <c r="AR45" i="126"/>
  <c r="AR44" i="126"/>
  <c r="AR43" i="126"/>
  <c r="AR42" i="126"/>
  <c r="AR41" i="126"/>
  <c r="AR40" i="126"/>
  <c r="AT39" i="126"/>
  <c r="AT46" i="126"/>
  <c r="AT45" i="126"/>
  <c r="AT44" i="126"/>
  <c r="AT43" i="126"/>
  <c r="AT42" i="126"/>
  <c r="AT41" i="126"/>
  <c r="AT40" i="126"/>
  <c r="AV39" i="126"/>
  <c r="AV46" i="126"/>
  <c r="AV45" i="126"/>
  <c r="AV44" i="126"/>
  <c r="AV43" i="126"/>
  <c r="AV42" i="126"/>
  <c r="AV41" i="126"/>
  <c r="AV40" i="126"/>
  <c r="AB21" i="126"/>
  <c r="Z21" i="126"/>
  <c r="X21" i="126"/>
  <c r="AA6" i="126"/>
  <c r="X20" i="126"/>
  <c r="AB20" i="126"/>
  <c r="X22" i="126"/>
  <c r="AB22" i="126"/>
  <c r="AW24" i="126"/>
  <c r="AW26" i="126"/>
  <c r="AW28" i="126"/>
  <c r="AW30" i="126"/>
  <c r="AW32" i="126"/>
  <c r="AW34" i="126"/>
  <c r="AW36" i="126"/>
  <c r="X23" i="126"/>
  <c r="Z23" i="126"/>
  <c r="W24" i="126"/>
  <c r="Y24" i="126"/>
  <c r="X25" i="126"/>
  <c r="Z25" i="126"/>
  <c r="W26" i="126"/>
  <c r="Y26" i="126"/>
  <c r="X27" i="126"/>
  <c r="Z27" i="126"/>
  <c r="W28" i="126"/>
  <c r="Y28" i="126"/>
  <c r="X29" i="126"/>
  <c r="Z29" i="126"/>
  <c r="W30" i="126"/>
  <c r="Y30" i="126"/>
  <c r="X31" i="126"/>
  <c r="Z31" i="126"/>
  <c r="W32" i="126"/>
  <c r="Y32" i="126"/>
  <c r="X33" i="126"/>
  <c r="Z33" i="126"/>
  <c r="W34" i="126"/>
  <c r="Y34" i="126"/>
  <c r="Z35" i="126"/>
  <c r="AC35" i="126" s="1"/>
  <c r="V35" i="126" s="1"/>
  <c r="W36" i="126"/>
  <c r="Y36" i="126"/>
  <c r="X37" i="126"/>
  <c r="Z37" i="126"/>
  <c r="X38" i="126"/>
  <c r="Z38" i="126"/>
  <c r="AI46" i="125"/>
  <c r="AI45" i="125"/>
  <c r="AI44" i="125"/>
  <c r="AI43" i="125"/>
  <c r="AI42" i="125"/>
  <c r="AI41" i="125"/>
  <c r="AI40" i="125"/>
  <c r="AI39" i="125"/>
  <c r="AM46" i="125"/>
  <c r="AM45" i="125"/>
  <c r="AM44" i="125"/>
  <c r="AM43" i="125"/>
  <c r="AM42" i="125"/>
  <c r="AM41" i="125"/>
  <c r="AM40" i="125"/>
  <c r="AM39" i="125"/>
  <c r="AQ46" i="125"/>
  <c r="AQ45" i="125"/>
  <c r="AQ44" i="125"/>
  <c r="AQ43" i="125"/>
  <c r="AQ42" i="125"/>
  <c r="AQ41" i="125"/>
  <c r="AQ40" i="125"/>
  <c r="AQ39" i="125"/>
  <c r="AU46" i="125"/>
  <c r="AU45" i="125"/>
  <c r="AU44" i="125"/>
  <c r="AU43" i="125"/>
  <c r="AU42" i="125"/>
  <c r="AU41" i="125"/>
  <c r="AU40" i="125"/>
  <c r="AU39" i="125"/>
  <c r="AA20" i="125"/>
  <c r="Y20" i="125"/>
  <c r="W20" i="125"/>
  <c r="AA22" i="125"/>
  <c r="Y22" i="125"/>
  <c r="W22" i="125"/>
  <c r="AA24" i="125"/>
  <c r="Y24" i="125"/>
  <c r="W24" i="125"/>
  <c r="AA26" i="125"/>
  <c r="Y26" i="125"/>
  <c r="W26" i="125"/>
  <c r="AA28" i="125"/>
  <c r="Y28" i="125"/>
  <c r="W28" i="125"/>
  <c r="AA30" i="125"/>
  <c r="Y30" i="125"/>
  <c r="W30" i="125"/>
  <c r="AA32" i="125"/>
  <c r="Y32" i="125"/>
  <c r="W32" i="125"/>
  <c r="AA34" i="125"/>
  <c r="Y34" i="125"/>
  <c r="W34" i="125"/>
  <c r="AB35" i="125"/>
  <c r="Z35" i="125"/>
  <c r="AB37" i="125"/>
  <c r="Z37" i="125"/>
  <c r="X37" i="125"/>
  <c r="AB38" i="125"/>
  <c r="Z38" i="125"/>
  <c r="X38" i="125"/>
  <c r="AW10" i="125"/>
  <c r="AW12" i="125"/>
  <c r="AW14" i="125"/>
  <c r="AW16" i="125"/>
  <c r="AW18" i="125"/>
  <c r="AW20" i="125"/>
  <c r="AW22" i="125"/>
  <c r="AW24" i="125"/>
  <c r="AW26" i="125"/>
  <c r="AW28" i="125"/>
  <c r="AW30" i="125"/>
  <c r="AW32" i="125"/>
  <c r="AW34" i="125"/>
  <c r="AG46" i="125"/>
  <c r="AG45" i="125"/>
  <c r="AG44" i="125"/>
  <c r="AG43" i="125"/>
  <c r="AG42" i="125"/>
  <c r="AG41" i="125"/>
  <c r="AG40" i="125"/>
  <c r="AG39" i="125"/>
  <c r="AK46" i="125"/>
  <c r="AK45" i="125"/>
  <c r="AK44" i="125"/>
  <c r="AK43" i="125"/>
  <c r="AK42" i="125"/>
  <c r="AK41" i="125"/>
  <c r="AK40" i="125"/>
  <c r="AK39" i="125"/>
  <c r="AO46" i="125"/>
  <c r="AO45" i="125"/>
  <c r="AO44" i="125"/>
  <c r="AO43" i="125"/>
  <c r="AO42" i="125"/>
  <c r="AO41" i="125"/>
  <c r="AO40" i="125"/>
  <c r="AO39" i="125"/>
  <c r="AS46" i="125"/>
  <c r="AS45" i="125"/>
  <c r="AS44" i="125"/>
  <c r="AS43" i="125"/>
  <c r="AS42" i="125"/>
  <c r="AS41" i="125"/>
  <c r="AS40" i="125"/>
  <c r="AS39" i="125"/>
  <c r="AE46" i="125"/>
  <c r="AE45" i="125"/>
  <c r="AE44" i="125"/>
  <c r="AE43" i="125"/>
  <c r="AE42" i="125"/>
  <c r="AE41" i="125"/>
  <c r="AH39" i="125"/>
  <c r="AH46" i="125"/>
  <c r="AH45" i="125"/>
  <c r="AH44" i="125"/>
  <c r="AH43" i="125"/>
  <c r="AH42" i="125"/>
  <c r="AH41" i="125"/>
  <c r="AH40" i="125"/>
  <c r="AJ39" i="125"/>
  <c r="AJ46" i="125"/>
  <c r="AJ45" i="125"/>
  <c r="AJ44" i="125"/>
  <c r="AJ43" i="125"/>
  <c r="AJ42" i="125"/>
  <c r="AJ41" i="125"/>
  <c r="AJ40" i="125"/>
  <c r="AL39" i="125"/>
  <c r="AL46" i="125"/>
  <c r="AL45" i="125"/>
  <c r="AL44" i="125"/>
  <c r="AL43" i="125"/>
  <c r="AL42" i="125"/>
  <c r="AL41" i="125"/>
  <c r="AL40" i="125"/>
  <c r="AN39" i="125"/>
  <c r="AN46" i="125"/>
  <c r="AN45" i="125"/>
  <c r="AN44" i="125"/>
  <c r="AN43" i="125"/>
  <c r="AN42" i="125"/>
  <c r="AN41" i="125"/>
  <c r="AN40" i="125"/>
  <c r="AP39" i="125"/>
  <c r="AP46" i="125"/>
  <c r="AP45" i="125"/>
  <c r="AP44" i="125"/>
  <c r="AP43" i="125"/>
  <c r="AP42" i="125"/>
  <c r="AP41" i="125"/>
  <c r="AP40" i="125"/>
  <c r="AR39" i="125"/>
  <c r="AR46" i="125"/>
  <c r="AR45" i="125"/>
  <c r="AR44" i="125"/>
  <c r="AR43" i="125"/>
  <c r="AR42" i="125"/>
  <c r="AR41" i="125"/>
  <c r="AR40" i="125"/>
  <c r="AT39" i="125"/>
  <c r="AT46" i="125"/>
  <c r="AT45" i="125"/>
  <c r="AT44" i="125"/>
  <c r="AT43" i="125"/>
  <c r="AT42" i="125"/>
  <c r="AT41" i="125"/>
  <c r="AT40" i="125"/>
  <c r="AV39" i="125"/>
  <c r="AV46" i="125"/>
  <c r="AV45" i="125"/>
  <c r="AV44" i="125"/>
  <c r="AV43" i="125"/>
  <c r="AV42" i="125"/>
  <c r="AV41" i="125"/>
  <c r="AV40" i="125"/>
  <c r="AB21" i="125"/>
  <c r="Z21" i="125"/>
  <c r="X21" i="125"/>
  <c r="AB23" i="125"/>
  <c r="Z23" i="125"/>
  <c r="X23" i="125"/>
  <c r="AB25" i="125"/>
  <c r="Z25" i="125"/>
  <c r="X25" i="125"/>
  <c r="AB27" i="125"/>
  <c r="Z27" i="125"/>
  <c r="X27" i="125"/>
  <c r="AB29" i="125"/>
  <c r="Z29" i="125"/>
  <c r="X29" i="125"/>
  <c r="AB31" i="125"/>
  <c r="Z31" i="125"/>
  <c r="X31" i="125"/>
  <c r="AB33" i="125"/>
  <c r="Z33" i="125"/>
  <c r="X33" i="125"/>
  <c r="AA36" i="125"/>
  <c r="AD36" i="125" s="1"/>
  <c r="Y36" i="125"/>
  <c r="W36" i="125"/>
  <c r="AW8" i="125"/>
  <c r="W6" i="125"/>
  <c r="Y6" i="125"/>
  <c r="AA6" i="125"/>
  <c r="X7" i="125"/>
  <c r="Z7" i="125"/>
  <c r="W8" i="125"/>
  <c r="Y8" i="125"/>
  <c r="X9" i="125"/>
  <c r="Z9" i="125"/>
  <c r="W10" i="125"/>
  <c r="Y10" i="125"/>
  <c r="X11" i="125"/>
  <c r="Z11" i="125"/>
  <c r="W12" i="125"/>
  <c r="Y12" i="125"/>
  <c r="X13" i="125"/>
  <c r="Z13" i="125"/>
  <c r="W14" i="125"/>
  <c r="Y14" i="125"/>
  <c r="X15" i="125"/>
  <c r="Z15" i="125"/>
  <c r="W16" i="125"/>
  <c r="Y16" i="125"/>
  <c r="X17" i="125"/>
  <c r="Z17" i="125"/>
  <c r="W18" i="125"/>
  <c r="Y18" i="125"/>
  <c r="X20" i="125"/>
  <c r="AB20" i="125"/>
  <c r="X22" i="125"/>
  <c r="AB22" i="125"/>
  <c r="X24" i="125"/>
  <c r="AB24" i="125"/>
  <c r="X26" i="125"/>
  <c r="AB26" i="125"/>
  <c r="X28" i="125"/>
  <c r="AB28" i="125"/>
  <c r="X30" i="125"/>
  <c r="AB30" i="125"/>
  <c r="X32" i="125"/>
  <c r="AB32" i="125"/>
  <c r="X34" i="125"/>
  <c r="AB34" i="125"/>
  <c r="Y35" i="125"/>
  <c r="AW35" i="125"/>
  <c r="AW36" i="125"/>
  <c r="Y37" i="125"/>
  <c r="AW37" i="125"/>
  <c r="Y38" i="125"/>
  <c r="AW38" i="125"/>
  <c r="E36" i="61"/>
  <c r="B46" i="37" s="1"/>
  <c r="AF47" i="66"/>
  <c r="AF46" i="66"/>
  <c r="AF45" i="66"/>
  <c r="AF44" i="66"/>
  <c r="AF43" i="66"/>
  <c r="AF42" i="66"/>
  <c r="AV36" i="66"/>
  <c r="AU36" i="66"/>
  <c r="AT36" i="66"/>
  <c r="AS36" i="66"/>
  <c r="AR36" i="66"/>
  <c r="AQ36" i="66"/>
  <c r="AP36" i="66"/>
  <c r="AO36" i="66"/>
  <c r="AN36" i="66"/>
  <c r="AM36" i="66"/>
  <c r="AL36" i="66"/>
  <c r="AK36" i="66"/>
  <c r="AJ36" i="66"/>
  <c r="AI36" i="66"/>
  <c r="AH36" i="66"/>
  <c r="AG36" i="66"/>
  <c r="AE36" i="66"/>
  <c r="AV35" i="66"/>
  <c r="AU35" i="66"/>
  <c r="AT35" i="66"/>
  <c r="AS35" i="66"/>
  <c r="AR35" i="66"/>
  <c r="AQ35" i="66"/>
  <c r="AP35" i="66"/>
  <c r="AO35" i="66"/>
  <c r="AN35" i="66"/>
  <c r="AM35" i="66"/>
  <c r="AL35" i="66"/>
  <c r="AK35" i="66"/>
  <c r="AJ35" i="66"/>
  <c r="AI35" i="66"/>
  <c r="AH35" i="66"/>
  <c r="AG35" i="66"/>
  <c r="AE35" i="66"/>
  <c r="AV34" i="66"/>
  <c r="AU34" i="66"/>
  <c r="AT34" i="66"/>
  <c r="AS34" i="66"/>
  <c r="AR34" i="66"/>
  <c r="AQ34" i="66"/>
  <c r="AP34" i="66"/>
  <c r="AO34" i="66"/>
  <c r="AN34" i="66"/>
  <c r="AM34" i="66"/>
  <c r="AL34" i="66"/>
  <c r="AK34" i="66"/>
  <c r="AJ34" i="66"/>
  <c r="AI34" i="66"/>
  <c r="AH34" i="66"/>
  <c r="AG34" i="66"/>
  <c r="AE34" i="66"/>
  <c r="AV33" i="66"/>
  <c r="AU33" i="66"/>
  <c r="AT33" i="66"/>
  <c r="AS33" i="66"/>
  <c r="AR33" i="66"/>
  <c r="AQ33" i="66"/>
  <c r="AP33" i="66"/>
  <c r="AO33" i="66"/>
  <c r="AN33" i="66"/>
  <c r="AM33" i="66"/>
  <c r="AL33" i="66"/>
  <c r="AK33" i="66"/>
  <c r="AJ33" i="66"/>
  <c r="AI33" i="66"/>
  <c r="AH33" i="66"/>
  <c r="AG33" i="66"/>
  <c r="AE33" i="66"/>
  <c r="AV32" i="66"/>
  <c r="AU32" i="66"/>
  <c r="AT32" i="66"/>
  <c r="AS32" i="66"/>
  <c r="AR32" i="66"/>
  <c r="AQ32" i="66"/>
  <c r="AP32" i="66"/>
  <c r="AO32" i="66"/>
  <c r="AN32" i="66"/>
  <c r="AM32" i="66"/>
  <c r="AL32" i="66"/>
  <c r="AK32" i="66"/>
  <c r="AJ32" i="66"/>
  <c r="AI32" i="66"/>
  <c r="AH32" i="66"/>
  <c r="AG32" i="66"/>
  <c r="AE32" i="66"/>
  <c r="AV31" i="66"/>
  <c r="AU31" i="66"/>
  <c r="AT31" i="66"/>
  <c r="AS31" i="66"/>
  <c r="AR31" i="66"/>
  <c r="AQ31" i="66"/>
  <c r="AP31" i="66"/>
  <c r="AO31" i="66"/>
  <c r="AN31" i="66"/>
  <c r="AM31" i="66"/>
  <c r="AL31" i="66"/>
  <c r="AK31" i="66"/>
  <c r="AJ31" i="66"/>
  <c r="AI31" i="66"/>
  <c r="AH31" i="66"/>
  <c r="AG31" i="66"/>
  <c r="AE31" i="66"/>
  <c r="AV30" i="66"/>
  <c r="AU30" i="66"/>
  <c r="AT30" i="66"/>
  <c r="AS30" i="66"/>
  <c r="AR30" i="66"/>
  <c r="AQ30" i="66"/>
  <c r="AP30" i="66"/>
  <c r="AO30" i="66"/>
  <c r="AN30" i="66"/>
  <c r="AM30" i="66"/>
  <c r="AL30" i="66"/>
  <c r="AK30" i="66"/>
  <c r="AJ30" i="66"/>
  <c r="AI30" i="66"/>
  <c r="AH30" i="66"/>
  <c r="AG30" i="66"/>
  <c r="AE30" i="66"/>
  <c r="AV29" i="66"/>
  <c r="AU29" i="66"/>
  <c r="AT29" i="66"/>
  <c r="AS29" i="66"/>
  <c r="AR29" i="66"/>
  <c r="AQ29" i="66"/>
  <c r="AP29" i="66"/>
  <c r="AO29" i="66"/>
  <c r="AN29" i="66"/>
  <c r="AM29" i="66"/>
  <c r="AL29" i="66"/>
  <c r="AK29" i="66"/>
  <c r="AJ29" i="66"/>
  <c r="AI29" i="66"/>
  <c r="AH29" i="66"/>
  <c r="AG29" i="66"/>
  <c r="AE29" i="66"/>
  <c r="AV28" i="66"/>
  <c r="AU28" i="66"/>
  <c r="AT28" i="66"/>
  <c r="AS28" i="66"/>
  <c r="AR28" i="66"/>
  <c r="AQ28" i="66"/>
  <c r="AP28" i="66"/>
  <c r="AO28" i="66"/>
  <c r="AN28" i="66"/>
  <c r="AM28" i="66"/>
  <c r="AL28" i="66"/>
  <c r="AK28" i="66"/>
  <c r="AJ28" i="66"/>
  <c r="AI28" i="66"/>
  <c r="AH28" i="66"/>
  <c r="AG28" i="66"/>
  <c r="AE28" i="66"/>
  <c r="AV27" i="66"/>
  <c r="AU27" i="66"/>
  <c r="AT27" i="66"/>
  <c r="AS27" i="66"/>
  <c r="AR27" i="66"/>
  <c r="AQ27" i="66"/>
  <c r="AP27" i="66"/>
  <c r="AO27" i="66"/>
  <c r="AN27" i="66"/>
  <c r="AM27" i="66"/>
  <c r="AL27" i="66"/>
  <c r="AK27" i="66"/>
  <c r="AJ27" i="66"/>
  <c r="AI27" i="66"/>
  <c r="AH27" i="66"/>
  <c r="AG27" i="66"/>
  <c r="AE27" i="66"/>
  <c r="AV26" i="66"/>
  <c r="AU26" i="66"/>
  <c r="AT26" i="66"/>
  <c r="AS26" i="66"/>
  <c r="AR26" i="66"/>
  <c r="AQ26" i="66"/>
  <c r="AP26" i="66"/>
  <c r="AO26" i="66"/>
  <c r="AN26" i="66"/>
  <c r="AM26" i="66"/>
  <c r="AL26" i="66"/>
  <c r="AK26" i="66"/>
  <c r="AJ26" i="66"/>
  <c r="AI26" i="66"/>
  <c r="AH26" i="66"/>
  <c r="AG26" i="66"/>
  <c r="AE26" i="66"/>
  <c r="AV25" i="66"/>
  <c r="AU25" i="66"/>
  <c r="AT25" i="66"/>
  <c r="AS25" i="66"/>
  <c r="AR25" i="66"/>
  <c r="AQ25" i="66"/>
  <c r="AP25" i="66"/>
  <c r="AO25" i="66"/>
  <c r="AN25" i="66"/>
  <c r="AM25" i="66"/>
  <c r="AL25" i="66"/>
  <c r="AK25" i="66"/>
  <c r="AJ25" i="66"/>
  <c r="AI25" i="66"/>
  <c r="AH25" i="66"/>
  <c r="AG25" i="66"/>
  <c r="AE25" i="66"/>
  <c r="AV24" i="66"/>
  <c r="AU24" i="66"/>
  <c r="AT24" i="66"/>
  <c r="AS24" i="66"/>
  <c r="AR24" i="66"/>
  <c r="AQ24" i="66"/>
  <c r="AP24" i="66"/>
  <c r="AO24" i="66"/>
  <c r="AN24" i="66"/>
  <c r="AM24" i="66"/>
  <c r="AL24" i="66"/>
  <c r="AK24" i="66"/>
  <c r="AJ24" i="66"/>
  <c r="AI24" i="66"/>
  <c r="AH24" i="66"/>
  <c r="AG24" i="66"/>
  <c r="AE24" i="66"/>
  <c r="AV23" i="66"/>
  <c r="AU23" i="66"/>
  <c r="AT23" i="66"/>
  <c r="AS23" i="66"/>
  <c r="AR23" i="66"/>
  <c r="AQ23" i="66"/>
  <c r="AP23" i="66"/>
  <c r="AO23" i="66"/>
  <c r="AN23" i="66"/>
  <c r="AM23" i="66"/>
  <c r="AL23" i="66"/>
  <c r="AK23" i="66"/>
  <c r="AJ23" i="66"/>
  <c r="AI23" i="66"/>
  <c r="AH23" i="66"/>
  <c r="AG23" i="66"/>
  <c r="AE23" i="66"/>
  <c r="AV22" i="66"/>
  <c r="AU22" i="66"/>
  <c r="AT22" i="66"/>
  <c r="AS22" i="66"/>
  <c r="AR22" i="66"/>
  <c r="AQ22" i="66"/>
  <c r="AP22" i="66"/>
  <c r="AO22" i="66"/>
  <c r="AN22" i="66"/>
  <c r="AM22" i="66"/>
  <c r="AL22" i="66"/>
  <c r="AK22" i="66"/>
  <c r="AJ22" i="66"/>
  <c r="AI22" i="66"/>
  <c r="AH22" i="66"/>
  <c r="AG22" i="66"/>
  <c r="AE22" i="66"/>
  <c r="AV21" i="66"/>
  <c r="AU21" i="66"/>
  <c r="AT21" i="66"/>
  <c r="AS21" i="66"/>
  <c r="AR21" i="66"/>
  <c r="AQ21" i="66"/>
  <c r="AP21" i="66"/>
  <c r="AO21" i="66"/>
  <c r="AN21" i="66"/>
  <c r="AM21" i="66"/>
  <c r="AL21" i="66"/>
  <c r="AK21" i="66"/>
  <c r="AJ21" i="66"/>
  <c r="AI21" i="66"/>
  <c r="AH21" i="66"/>
  <c r="AG21" i="66"/>
  <c r="AE21" i="66"/>
  <c r="AV20" i="66"/>
  <c r="AU20" i="66"/>
  <c r="AT20" i="66"/>
  <c r="AS20" i="66"/>
  <c r="AR20" i="66"/>
  <c r="AQ20" i="66"/>
  <c r="AP20" i="66"/>
  <c r="AO20" i="66"/>
  <c r="AN20" i="66"/>
  <c r="AM20" i="66"/>
  <c r="AL20" i="66"/>
  <c r="AK20" i="66"/>
  <c r="AJ20" i="66"/>
  <c r="AI20" i="66"/>
  <c r="AH20" i="66"/>
  <c r="AG20" i="66"/>
  <c r="AE20" i="66"/>
  <c r="AV19" i="66"/>
  <c r="AU19" i="66"/>
  <c r="AT19" i="66"/>
  <c r="AS19" i="66"/>
  <c r="AR19" i="66"/>
  <c r="AQ19" i="66"/>
  <c r="AP19" i="66"/>
  <c r="AO19" i="66"/>
  <c r="AN19" i="66"/>
  <c r="AM19" i="66"/>
  <c r="AL19" i="66"/>
  <c r="AK19" i="66"/>
  <c r="AJ19" i="66"/>
  <c r="AI19" i="66"/>
  <c r="AH19" i="66"/>
  <c r="AG19" i="66"/>
  <c r="AE19" i="66"/>
  <c r="AV18" i="66"/>
  <c r="AU18" i="66"/>
  <c r="AT18" i="66"/>
  <c r="AS18" i="66"/>
  <c r="AR18" i="66"/>
  <c r="AQ18" i="66"/>
  <c r="AP18" i="66"/>
  <c r="AO18" i="66"/>
  <c r="AN18" i="66"/>
  <c r="AM18" i="66"/>
  <c r="AL18" i="66"/>
  <c r="AK18" i="66"/>
  <c r="AJ18" i="66"/>
  <c r="AI18" i="66"/>
  <c r="AH18" i="66"/>
  <c r="AG18" i="66"/>
  <c r="AE18" i="66"/>
  <c r="AV17" i="66"/>
  <c r="AU17" i="66"/>
  <c r="AT17" i="66"/>
  <c r="AS17" i="66"/>
  <c r="AR17" i="66"/>
  <c r="AQ17" i="66"/>
  <c r="AP17" i="66"/>
  <c r="AO17" i="66"/>
  <c r="AN17" i="66"/>
  <c r="AM17" i="66"/>
  <c r="AL17" i="66"/>
  <c r="AK17" i="66"/>
  <c r="AJ17" i="66"/>
  <c r="AI17" i="66"/>
  <c r="AH17" i="66"/>
  <c r="AG17" i="66"/>
  <c r="AE17" i="66"/>
  <c r="AV16" i="66"/>
  <c r="AU16" i="66"/>
  <c r="AT16" i="66"/>
  <c r="AS16" i="66"/>
  <c r="AR16" i="66"/>
  <c r="AQ16" i="66"/>
  <c r="AP16" i="66"/>
  <c r="AO16" i="66"/>
  <c r="AN16" i="66"/>
  <c r="AM16" i="66"/>
  <c r="AL16" i="66"/>
  <c r="AK16" i="66"/>
  <c r="AJ16" i="66"/>
  <c r="AI16" i="66"/>
  <c r="AH16" i="66"/>
  <c r="AG16" i="66"/>
  <c r="AE16" i="66"/>
  <c r="AV15" i="66"/>
  <c r="AU15" i="66"/>
  <c r="AT15" i="66"/>
  <c r="AS15" i="66"/>
  <c r="AR15" i="66"/>
  <c r="AQ15" i="66"/>
  <c r="AP15" i="66"/>
  <c r="AO15" i="66"/>
  <c r="AN15" i="66"/>
  <c r="AM15" i="66"/>
  <c r="AL15" i="66"/>
  <c r="AK15" i="66"/>
  <c r="AJ15" i="66"/>
  <c r="AI15" i="66"/>
  <c r="AH15" i="66"/>
  <c r="AG15" i="66"/>
  <c r="AE15" i="66"/>
  <c r="AV14" i="66"/>
  <c r="AU14" i="66"/>
  <c r="AT14" i="66"/>
  <c r="AS14" i="66"/>
  <c r="AR14" i="66"/>
  <c r="AQ14" i="66"/>
  <c r="AP14" i="66"/>
  <c r="AO14" i="66"/>
  <c r="AN14" i="66"/>
  <c r="AM14" i="66"/>
  <c r="AL14" i="66"/>
  <c r="AK14" i="66"/>
  <c r="AJ14" i="66"/>
  <c r="AI14" i="66"/>
  <c r="AH14" i="66"/>
  <c r="AG14" i="66"/>
  <c r="AE14" i="66"/>
  <c r="AV13" i="66"/>
  <c r="AU13" i="66"/>
  <c r="AT13" i="66"/>
  <c r="AS13" i="66"/>
  <c r="AR13" i="66"/>
  <c r="AQ13" i="66"/>
  <c r="AP13" i="66"/>
  <c r="AO13" i="66"/>
  <c r="AN13" i="66"/>
  <c r="AM13" i="66"/>
  <c r="AL13" i="66"/>
  <c r="AK13" i="66"/>
  <c r="AJ13" i="66"/>
  <c r="AI13" i="66"/>
  <c r="AH13" i="66"/>
  <c r="AG13" i="66"/>
  <c r="AE13" i="66"/>
  <c r="AV12" i="66"/>
  <c r="AU12" i="66"/>
  <c r="AT12" i="66"/>
  <c r="AS12" i="66"/>
  <c r="AR12" i="66"/>
  <c r="AQ12" i="66"/>
  <c r="AP12" i="66"/>
  <c r="AO12" i="66"/>
  <c r="AN12" i="66"/>
  <c r="AM12" i="66"/>
  <c r="AL12" i="66"/>
  <c r="AK12" i="66"/>
  <c r="AJ12" i="66"/>
  <c r="AI12" i="66"/>
  <c r="AH12" i="66"/>
  <c r="AG12" i="66"/>
  <c r="AE12" i="66"/>
  <c r="AV11" i="66"/>
  <c r="AU11" i="66"/>
  <c r="AT11" i="66"/>
  <c r="AS11" i="66"/>
  <c r="AR11" i="66"/>
  <c r="AQ11" i="66"/>
  <c r="AP11" i="66"/>
  <c r="AO11" i="66"/>
  <c r="AN11" i="66"/>
  <c r="AM11" i="66"/>
  <c r="AL11" i="66"/>
  <c r="AK11" i="66"/>
  <c r="AJ11" i="66"/>
  <c r="AI11" i="66"/>
  <c r="AH11" i="66"/>
  <c r="AG11" i="66"/>
  <c r="AE11" i="66"/>
  <c r="AV10" i="66"/>
  <c r="AU10" i="66"/>
  <c r="AT10" i="66"/>
  <c r="AS10" i="66"/>
  <c r="AR10" i="66"/>
  <c r="AQ10" i="66"/>
  <c r="AP10" i="66"/>
  <c r="AO10" i="66"/>
  <c r="AN10" i="66"/>
  <c r="AM10" i="66"/>
  <c r="AL10" i="66"/>
  <c r="AK10" i="66"/>
  <c r="AJ10" i="66"/>
  <c r="AI10" i="66"/>
  <c r="AH10" i="66"/>
  <c r="AG10" i="66"/>
  <c r="AE10" i="66"/>
  <c r="AV9" i="66"/>
  <c r="AU9" i="66"/>
  <c r="AT9" i="66"/>
  <c r="AS9" i="66"/>
  <c r="AR9" i="66"/>
  <c r="AQ9" i="66"/>
  <c r="AP9" i="66"/>
  <c r="AO9" i="66"/>
  <c r="AN9" i="66"/>
  <c r="AM9" i="66"/>
  <c r="AL9" i="66"/>
  <c r="AK9" i="66"/>
  <c r="AJ9" i="66"/>
  <c r="AI9" i="66"/>
  <c r="AH9" i="66"/>
  <c r="AG9" i="66"/>
  <c r="AE9" i="66"/>
  <c r="AV8" i="66"/>
  <c r="AU8" i="66"/>
  <c r="AT8" i="66"/>
  <c r="AS8" i="66"/>
  <c r="AR8" i="66"/>
  <c r="AQ8" i="66"/>
  <c r="AP8" i="66"/>
  <c r="AO8" i="66"/>
  <c r="AN8" i="66"/>
  <c r="AM8" i="66"/>
  <c r="AL8" i="66"/>
  <c r="AK8" i="66"/>
  <c r="AJ8" i="66"/>
  <c r="AI8" i="66"/>
  <c r="AH8" i="66"/>
  <c r="AG8" i="66"/>
  <c r="AE8" i="66"/>
  <c r="AV7" i="66"/>
  <c r="AU7" i="66"/>
  <c r="AT7" i="66"/>
  <c r="AS7" i="66"/>
  <c r="AR7" i="66"/>
  <c r="AQ7" i="66"/>
  <c r="AP7" i="66"/>
  <c r="AO7" i="66"/>
  <c r="AN7" i="66"/>
  <c r="AM7" i="66"/>
  <c r="AL7" i="66"/>
  <c r="AK7" i="66"/>
  <c r="AJ7" i="66"/>
  <c r="AI7" i="66"/>
  <c r="AH7" i="66"/>
  <c r="AG7" i="66"/>
  <c r="AE7" i="66"/>
  <c r="AV6" i="66"/>
  <c r="AU6" i="66"/>
  <c r="AT6" i="66"/>
  <c r="AS6" i="66"/>
  <c r="AR6" i="66"/>
  <c r="AQ6" i="66"/>
  <c r="AP6" i="66"/>
  <c r="AO6" i="66"/>
  <c r="AN6" i="66"/>
  <c r="AM6" i="66"/>
  <c r="AL6" i="66"/>
  <c r="AK6" i="66"/>
  <c r="AJ6" i="66"/>
  <c r="AI6" i="66"/>
  <c r="AH6" i="66"/>
  <c r="AG6" i="66"/>
  <c r="AE6" i="66"/>
  <c r="D1" i="66"/>
  <c r="AG7" i="122"/>
  <c r="AH7" i="122"/>
  <c r="AI7" i="122"/>
  <c r="AJ7" i="122"/>
  <c r="AK7" i="122"/>
  <c r="AL7" i="122"/>
  <c r="AM7" i="122"/>
  <c r="AN7" i="122"/>
  <c r="AO7" i="122"/>
  <c r="AP7" i="122"/>
  <c r="AQ7" i="122"/>
  <c r="AR7" i="122"/>
  <c r="AS7" i="122"/>
  <c r="AT7" i="122"/>
  <c r="AU7" i="122"/>
  <c r="AV7" i="122"/>
  <c r="AG8" i="122"/>
  <c r="AH8" i="122"/>
  <c r="AI8" i="122"/>
  <c r="AJ8" i="122"/>
  <c r="AK8" i="122"/>
  <c r="AL8" i="122"/>
  <c r="AM8" i="122"/>
  <c r="AN8" i="122"/>
  <c r="AO8" i="122"/>
  <c r="AP8" i="122"/>
  <c r="AQ8" i="122"/>
  <c r="AR8" i="122"/>
  <c r="AS8" i="122"/>
  <c r="AT8" i="122"/>
  <c r="AU8" i="122"/>
  <c r="AV8" i="122"/>
  <c r="AG9" i="122"/>
  <c r="AH9" i="122"/>
  <c r="AI9" i="122"/>
  <c r="AJ9" i="122"/>
  <c r="AK9" i="122"/>
  <c r="AL9" i="122"/>
  <c r="AM9" i="122"/>
  <c r="AN9" i="122"/>
  <c r="AO9" i="122"/>
  <c r="AP9" i="122"/>
  <c r="AQ9" i="122"/>
  <c r="AR9" i="122"/>
  <c r="AS9" i="122"/>
  <c r="AT9" i="122"/>
  <c r="AU9" i="122"/>
  <c r="AV9" i="122"/>
  <c r="AG10" i="122"/>
  <c r="AH10" i="122"/>
  <c r="AI10" i="122"/>
  <c r="AJ10" i="122"/>
  <c r="AK10" i="122"/>
  <c r="AL10" i="122"/>
  <c r="AM10" i="122"/>
  <c r="AN10" i="122"/>
  <c r="AO10" i="122"/>
  <c r="AP10" i="122"/>
  <c r="AQ10" i="122"/>
  <c r="AR10" i="122"/>
  <c r="AS10" i="122"/>
  <c r="AT10" i="122"/>
  <c r="AU10" i="122"/>
  <c r="AV10" i="122"/>
  <c r="AG11" i="122"/>
  <c r="AH11" i="122"/>
  <c r="AI11" i="122"/>
  <c r="AJ11" i="122"/>
  <c r="AK11" i="122"/>
  <c r="AL11" i="122"/>
  <c r="AM11" i="122"/>
  <c r="AN11" i="122"/>
  <c r="AO11" i="122"/>
  <c r="AP11" i="122"/>
  <c r="AQ11" i="122"/>
  <c r="AR11" i="122"/>
  <c r="AS11" i="122"/>
  <c r="AT11" i="122"/>
  <c r="AU11" i="122"/>
  <c r="AV11" i="122"/>
  <c r="AG12" i="122"/>
  <c r="AH12" i="122"/>
  <c r="AI12" i="122"/>
  <c r="AJ12" i="122"/>
  <c r="AK12" i="122"/>
  <c r="AL12" i="122"/>
  <c r="AM12" i="122"/>
  <c r="AN12" i="122"/>
  <c r="AO12" i="122"/>
  <c r="AP12" i="122"/>
  <c r="AQ12" i="122"/>
  <c r="AR12" i="122"/>
  <c r="AS12" i="122"/>
  <c r="AT12" i="122"/>
  <c r="AU12" i="122"/>
  <c r="AV12" i="122"/>
  <c r="AG13" i="122"/>
  <c r="AH13" i="122"/>
  <c r="AI13" i="122"/>
  <c r="AJ13" i="122"/>
  <c r="AK13" i="122"/>
  <c r="AL13" i="122"/>
  <c r="AM13" i="122"/>
  <c r="AN13" i="122"/>
  <c r="AO13" i="122"/>
  <c r="AP13" i="122"/>
  <c r="AQ13" i="122"/>
  <c r="AR13" i="122"/>
  <c r="AS13" i="122"/>
  <c r="AT13" i="122"/>
  <c r="AU13" i="122"/>
  <c r="AV13" i="122"/>
  <c r="AG14" i="122"/>
  <c r="AH14" i="122"/>
  <c r="AI14" i="122"/>
  <c r="AJ14" i="122"/>
  <c r="AK14" i="122"/>
  <c r="AL14" i="122"/>
  <c r="AM14" i="122"/>
  <c r="AN14" i="122"/>
  <c r="AO14" i="122"/>
  <c r="AP14" i="122"/>
  <c r="AQ14" i="122"/>
  <c r="AR14" i="122"/>
  <c r="AS14" i="122"/>
  <c r="AT14" i="122"/>
  <c r="AU14" i="122"/>
  <c r="AV14" i="122"/>
  <c r="AG15" i="122"/>
  <c r="AH15" i="122"/>
  <c r="AI15" i="122"/>
  <c r="AJ15" i="122"/>
  <c r="AK15" i="122"/>
  <c r="AL15" i="122"/>
  <c r="AM15" i="122"/>
  <c r="AN15" i="122"/>
  <c r="AO15" i="122"/>
  <c r="AP15" i="122"/>
  <c r="AQ15" i="122"/>
  <c r="AR15" i="122"/>
  <c r="AS15" i="122"/>
  <c r="AT15" i="122"/>
  <c r="AU15" i="122"/>
  <c r="AV15" i="122"/>
  <c r="AG16" i="122"/>
  <c r="AH16" i="122"/>
  <c r="AI16" i="122"/>
  <c r="AJ16" i="122"/>
  <c r="AK16" i="122"/>
  <c r="AL16" i="122"/>
  <c r="AM16" i="122"/>
  <c r="AN16" i="122"/>
  <c r="AO16" i="122"/>
  <c r="AP16" i="122"/>
  <c r="AQ16" i="122"/>
  <c r="AR16" i="122"/>
  <c r="AS16" i="122"/>
  <c r="AT16" i="122"/>
  <c r="AU16" i="122"/>
  <c r="AV16" i="122"/>
  <c r="AG17" i="122"/>
  <c r="AH17" i="122"/>
  <c r="AI17" i="122"/>
  <c r="AJ17" i="122"/>
  <c r="AK17" i="122"/>
  <c r="AL17" i="122"/>
  <c r="AM17" i="122"/>
  <c r="AN17" i="122"/>
  <c r="AO17" i="122"/>
  <c r="AP17" i="122"/>
  <c r="AQ17" i="122"/>
  <c r="AR17" i="122"/>
  <c r="AS17" i="122"/>
  <c r="AT17" i="122"/>
  <c r="AU17" i="122"/>
  <c r="AV17" i="122"/>
  <c r="AG18" i="122"/>
  <c r="AH18" i="122"/>
  <c r="AI18" i="122"/>
  <c r="AJ18" i="122"/>
  <c r="AK18" i="122"/>
  <c r="AL18" i="122"/>
  <c r="AM18" i="122"/>
  <c r="AN18" i="122"/>
  <c r="AO18" i="122"/>
  <c r="AP18" i="122"/>
  <c r="AQ18" i="122"/>
  <c r="AR18" i="122"/>
  <c r="AS18" i="122"/>
  <c r="AT18" i="122"/>
  <c r="AU18" i="122"/>
  <c r="AV18" i="122"/>
  <c r="AG19" i="122"/>
  <c r="AH19" i="122"/>
  <c r="AI19" i="122"/>
  <c r="AJ19" i="122"/>
  <c r="AK19" i="122"/>
  <c r="AL19" i="122"/>
  <c r="AM19" i="122"/>
  <c r="AN19" i="122"/>
  <c r="AO19" i="122"/>
  <c r="AP19" i="122"/>
  <c r="AQ19" i="122"/>
  <c r="AR19" i="122"/>
  <c r="AS19" i="122"/>
  <c r="AT19" i="122"/>
  <c r="AU19" i="122"/>
  <c r="AV19" i="122"/>
  <c r="AG20" i="122"/>
  <c r="AH20" i="122"/>
  <c r="AI20" i="122"/>
  <c r="AJ20" i="122"/>
  <c r="AK20" i="122"/>
  <c r="AL20" i="122"/>
  <c r="AM20" i="122"/>
  <c r="AN20" i="122"/>
  <c r="AO20" i="122"/>
  <c r="AP20" i="122"/>
  <c r="AQ20" i="122"/>
  <c r="AR20" i="122"/>
  <c r="AS20" i="122"/>
  <c r="AT20" i="122"/>
  <c r="AU20" i="122"/>
  <c r="AV20" i="122"/>
  <c r="AG21" i="122"/>
  <c r="AH21" i="122"/>
  <c r="AI21" i="122"/>
  <c r="AJ21" i="122"/>
  <c r="AK21" i="122"/>
  <c r="AL21" i="122"/>
  <c r="AM21" i="122"/>
  <c r="AN21" i="122"/>
  <c r="AO21" i="122"/>
  <c r="AP21" i="122"/>
  <c r="AQ21" i="122"/>
  <c r="AR21" i="122"/>
  <c r="AS21" i="122"/>
  <c r="AT21" i="122"/>
  <c r="AU21" i="122"/>
  <c r="AV21" i="122"/>
  <c r="AG22" i="122"/>
  <c r="AH22" i="122"/>
  <c r="AI22" i="122"/>
  <c r="AJ22" i="122"/>
  <c r="AK22" i="122"/>
  <c r="AL22" i="122"/>
  <c r="AM22" i="122"/>
  <c r="AN22" i="122"/>
  <c r="AO22" i="122"/>
  <c r="AP22" i="122"/>
  <c r="AQ22" i="122"/>
  <c r="AR22" i="122"/>
  <c r="AS22" i="122"/>
  <c r="AT22" i="122"/>
  <c r="AU22" i="122"/>
  <c r="AV22" i="122"/>
  <c r="AG23" i="122"/>
  <c r="AH23" i="122"/>
  <c r="AI23" i="122"/>
  <c r="AJ23" i="122"/>
  <c r="AK23" i="122"/>
  <c r="AL23" i="122"/>
  <c r="AM23" i="122"/>
  <c r="AN23" i="122"/>
  <c r="AO23" i="122"/>
  <c r="AP23" i="122"/>
  <c r="AQ23" i="122"/>
  <c r="AR23" i="122"/>
  <c r="AS23" i="122"/>
  <c r="AT23" i="122"/>
  <c r="AU23" i="122"/>
  <c r="AV23" i="122"/>
  <c r="AG24" i="122"/>
  <c r="AH24" i="122"/>
  <c r="AI24" i="122"/>
  <c r="AJ24" i="122"/>
  <c r="AK24" i="122"/>
  <c r="AL24" i="122"/>
  <c r="AM24" i="122"/>
  <c r="AN24" i="122"/>
  <c r="AO24" i="122"/>
  <c r="AP24" i="122"/>
  <c r="AQ24" i="122"/>
  <c r="AR24" i="122"/>
  <c r="AS24" i="122"/>
  <c r="AT24" i="122"/>
  <c r="AU24" i="122"/>
  <c r="AV24" i="122"/>
  <c r="AG25" i="122"/>
  <c r="AH25" i="122"/>
  <c r="AI25" i="122"/>
  <c r="AJ25" i="122"/>
  <c r="AK25" i="122"/>
  <c r="AL25" i="122"/>
  <c r="AM25" i="122"/>
  <c r="AN25" i="122"/>
  <c r="AO25" i="122"/>
  <c r="AP25" i="122"/>
  <c r="AQ25" i="122"/>
  <c r="AR25" i="122"/>
  <c r="AS25" i="122"/>
  <c r="AT25" i="122"/>
  <c r="AU25" i="122"/>
  <c r="AV25" i="122"/>
  <c r="AG26" i="122"/>
  <c r="AH26" i="122"/>
  <c r="AI26" i="122"/>
  <c r="AJ26" i="122"/>
  <c r="AK26" i="122"/>
  <c r="AL26" i="122"/>
  <c r="AM26" i="122"/>
  <c r="AN26" i="122"/>
  <c r="AO26" i="122"/>
  <c r="AP26" i="122"/>
  <c r="AQ26" i="122"/>
  <c r="AR26" i="122"/>
  <c r="AS26" i="122"/>
  <c r="AT26" i="122"/>
  <c r="AU26" i="122"/>
  <c r="AV26" i="122"/>
  <c r="AG27" i="122"/>
  <c r="AH27" i="122"/>
  <c r="AI27" i="122"/>
  <c r="AJ27" i="122"/>
  <c r="AK27" i="122"/>
  <c r="AL27" i="122"/>
  <c r="AM27" i="122"/>
  <c r="AN27" i="122"/>
  <c r="AO27" i="122"/>
  <c r="AP27" i="122"/>
  <c r="AQ27" i="122"/>
  <c r="AR27" i="122"/>
  <c r="AS27" i="122"/>
  <c r="AT27" i="122"/>
  <c r="AU27" i="122"/>
  <c r="AV27" i="122"/>
  <c r="AH6" i="122"/>
  <c r="AI6" i="122"/>
  <c r="AJ6" i="122"/>
  <c r="AK6" i="122"/>
  <c r="AL6" i="122"/>
  <c r="AM6" i="122"/>
  <c r="AN6" i="122"/>
  <c r="AO6" i="122"/>
  <c r="AP6" i="122"/>
  <c r="AQ6" i="122"/>
  <c r="AR6" i="122"/>
  <c r="AS6" i="122"/>
  <c r="AT6" i="122"/>
  <c r="AU6" i="122"/>
  <c r="AV6" i="122"/>
  <c r="E40" i="67"/>
  <c r="B44" i="37" s="1"/>
  <c r="E37" i="89"/>
  <c r="B40" i="37" s="1"/>
  <c r="E36" i="122"/>
  <c r="B49" i="37" s="1"/>
  <c r="E36" i="123"/>
  <c r="B50" i="37" s="1"/>
  <c r="AF47" i="123"/>
  <c r="AF46" i="123"/>
  <c r="AF45" i="123"/>
  <c r="AF44" i="123"/>
  <c r="AF43" i="123"/>
  <c r="AF42" i="123"/>
  <c r="AV36" i="123"/>
  <c r="AU36" i="123"/>
  <c r="AT36" i="123"/>
  <c r="AS36" i="123"/>
  <c r="AR36" i="123"/>
  <c r="AQ36" i="123"/>
  <c r="AP36" i="123"/>
  <c r="AO36" i="123"/>
  <c r="AN36" i="123"/>
  <c r="AM36" i="123"/>
  <c r="AL36" i="123"/>
  <c r="AK36" i="123"/>
  <c r="AJ36" i="123"/>
  <c r="AI36" i="123"/>
  <c r="AH36" i="123"/>
  <c r="AG36" i="123"/>
  <c r="AE36" i="123"/>
  <c r="AV35" i="123"/>
  <c r="AU35" i="123"/>
  <c r="AT35" i="123"/>
  <c r="AS35" i="123"/>
  <c r="AR35" i="123"/>
  <c r="AQ35" i="123"/>
  <c r="AP35" i="123"/>
  <c r="AO35" i="123"/>
  <c r="AN35" i="123"/>
  <c r="AM35" i="123"/>
  <c r="AL35" i="123"/>
  <c r="AK35" i="123"/>
  <c r="AJ35" i="123"/>
  <c r="AI35" i="123"/>
  <c r="AH35" i="123"/>
  <c r="AG35" i="123"/>
  <c r="AE35" i="123"/>
  <c r="AV34" i="123"/>
  <c r="AU34" i="123"/>
  <c r="AT34" i="123"/>
  <c r="AS34" i="123"/>
  <c r="AR34" i="123"/>
  <c r="AQ34" i="123"/>
  <c r="AP34" i="123"/>
  <c r="AO34" i="123"/>
  <c r="AN34" i="123"/>
  <c r="AM34" i="123"/>
  <c r="AL34" i="123"/>
  <c r="AK34" i="123"/>
  <c r="AJ34" i="123"/>
  <c r="AI34" i="123"/>
  <c r="AH34" i="123"/>
  <c r="AG34" i="123"/>
  <c r="AE34" i="123"/>
  <c r="AV33" i="123"/>
  <c r="AU33" i="123"/>
  <c r="AT33" i="123"/>
  <c r="AS33" i="123"/>
  <c r="AR33" i="123"/>
  <c r="AQ33" i="123"/>
  <c r="AP33" i="123"/>
  <c r="AO33" i="123"/>
  <c r="AN33" i="123"/>
  <c r="AM33" i="123"/>
  <c r="AL33" i="123"/>
  <c r="AK33" i="123"/>
  <c r="AJ33" i="123"/>
  <c r="AI33" i="123"/>
  <c r="AH33" i="123"/>
  <c r="AB33" i="123" s="1"/>
  <c r="AG33" i="123"/>
  <c r="AE33" i="123"/>
  <c r="AV32" i="123"/>
  <c r="AU32" i="123"/>
  <c r="AT32" i="123"/>
  <c r="AS32" i="123"/>
  <c r="AR32" i="123"/>
  <c r="AQ32" i="123"/>
  <c r="AP32" i="123"/>
  <c r="AO32" i="123"/>
  <c r="AN32" i="123"/>
  <c r="AM32" i="123"/>
  <c r="AL32" i="123"/>
  <c r="AK32" i="123"/>
  <c r="AJ32" i="123"/>
  <c r="AI32" i="123"/>
  <c r="AH32" i="123"/>
  <c r="AG32" i="123"/>
  <c r="AE32" i="123"/>
  <c r="W32" i="123"/>
  <c r="AV31" i="123"/>
  <c r="AU31" i="123"/>
  <c r="AT31" i="123"/>
  <c r="AS31" i="123"/>
  <c r="AR31" i="123"/>
  <c r="AQ31" i="123"/>
  <c r="AP31" i="123"/>
  <c r="AO31" i="123"/>
  <c r="AN31" i="123"/>
  <c r="AM31" i="123"/>
  <c r="AL31" i="123"/>
  <c r="AK31" i="123"/>
  <c r="AJ31" i="123"/>
  <c r="AI31" i="123"/>
  <c r="AH31" i="123"/>
  <c r="AG31" i="123"/>
  <c r="X31" i="123" s="1"/>
  <c r="AE31" i="123"/>
  <c r="AV30" i="123"/>
  <c r="AU30" i="123"/>
  <c r="AT30" i="123"/>
  <c r="AS30" i="123"/>
  <c r="AR30" i="123"/>
  <c r="AQ30" i="123"/>
  <c r="AP30" i="123"/>
  <c r="AO30" i="123"/>
  <c r="AN30" i="123"/>
  <c r="AM30" i="123"/>
  <c r="AL30" i="123"/>
  <c r="AK30" i="123"/>
  <c r="AJ30" i="123"/>
  <c r="AI30" i="123"/>
  <c r="AH30" i="123"/>
  <c r="W30" i="123" s="1"/>
  <c r="AG30" i="123"/>
  <c r="AE30" i="123"/>
  <c r="AV29" i="123"/>
  <c r="AU29" i="123"/>
  <c r="AT29" i="123"/>
  <c r="AS29" i="123"/>
  <c r="AR29" i="123"/>
  <c r="AQ29" i="123"/>
  <c r="AP29" i="123"/>
  <c r="AO29" i="123"/>
  <c r="AN29" i="123"/>
  <c r="AM29" i="123"/>
  <c r="AL29" i="123"/>
  <c r="AK29" i="123"/>
  <c r="AJ29" i="123"/>
  <c r="AI29" i="123"/>
  <c r="AH29" i="123"/>
  <c r="AG29" i="123"/>
  <c r="AE29" i="123"/>
  <c r="AV28" i="123"/>
  <c r="AU28" i="123"/>
  <c r="AT28" i="123"/>
  <c r="AS28" i="123"/>
  <c r="AR28" i="123"/>
  <c r="AQ28" i="123"/>
  <c r="AP28" i="123"/>
  <c r="AO28" i="123"/>
  <c r="AN28" i="123"/>
  <c r="AM28" i="123"/>
  <c r="AL28" i="123"/>
  <c r="AK28" i="123"/>
  <c r="AJ28" i="123"/>
  <c r="AI28" i="123"/>
  <c r="AH28" i="123"/>
  <c r="AG28" i="123"/>
  <c r="AE28" i="123"/>
  <c r="AV27" i="123"/>
  <c r="AU27" i="123"/>
  <c r="AT27" i="123"/>
  <c r="AS27" i="123"/>
  <c r="AR27" i="123"/>
  <c r="AQ27" i="123"/>
  <c r="AP27" i="123"/>
  <c r="AO27" i="123"/>
  <c r="AN27" i="123"/>
  <c r="AM27" i="123"/>
  <c r="AL27" i="123"/>
  <c r="AK27" i="123"/>
  <c r="AJ27" i="123"/>
  <c r="AI27" i="123"/>
  <c r="AH27" i="123"/>
  <c r="AG27" i="123"/>
  <c r="AE27" i="123"/>
  <c r="AV26" i="123"/>
  <c r="AU26" i="123"/>
  <c r="AT26" i="123"/>
  <c r="AS26" i="123"/>
  <c r="AR26" i="123"/>
  <c r="AQ26" i="123"/>
  <c r="AP26" i="123"/>
  <c r="AO26" i="123"/>
  <c r="AN26" i="123"/>
  <c r="AM26" i="123"/>
  <c r="AL26" i="123"/>
  <c r="AK26" i="123"/>
  <c r="AJ26" i="123"/>
  <c r="AI26" i="123"/>
  <c r="AH26" i="123"/>
  <c r="AG26" i="123"/>
  <c r="AE26" i="123"/>
  <c r="AV25" i="123"/>
  <c r="AU25" i="123"/>
  <c r="AT25" i="123"/>
  <c r="AS25" i="123"/>
  <c r="AR25" i="123"/>
  <c r="AQ25" i="123"/>
  <c r="AP25" i="123"/>
  <c r="AO25" i="123"/>
  <c r="AN25" i="123"/>
  <c r="AM25" i="123"/>
  <c r="AL25" i="123"/>
  <c r="AK25" i="123"/>
  <c r="AJ25" i="123"/>
  <c r="AI25" i="123"/>
  <c r="AH25" i="123"/>
  <c r="AG25" i="123"/>
  <c r="AE25" i="123"/>
  <c r="AV24" i="123"/>
  <c r="AU24" i="123"/>
  <c r="AT24" i="123"/>
  <c r="AS24" i="123"/>
  <c r="AR24" i="123"/>
  <c r="AQ24" i="123"/>
  <c r="AP24" i="123"/>
  <c r="AO24" i="123"/>
  <c r="AN24" i="123"/>
  <c r="AM24" i="123"/>
  <c r="AL24" i="123"/>
  <c r="AK24" i="123"/>
  <c r="AJ24" i="123"/>
  <c r="AI24" i="123"/>
  <c r="AH24" i="123"/>
  <c r="AG24" i="123"/>
  <c r="AE24" i="123"/>
  <c r="AV23" i="123"/>
  <c r="AU23" i="123"/>
  <c r="AT23" i="123"/>
  <c r="AS23" i="123"/>
  <c r="AR23" i="123"/>
  <c r="AQ23" i="123"/>
  <c r="AP23" i="123"/>
  <c r="AO23" i="123"/>
  <c r="AN23" i="123"/>
  <c r="AM23" i="123"/>
  <c r="AL23" i="123"/>
  <c r="AK23" i="123"/>
  <c r="AJ23" i="123"/>
  <c r="AI23" i="123"/>
  <c r="AH23" i="123"/>
  <c r="AG23" i="123"/>
  <c r="AE23" i="123"/>
  <c r="AV22" i="123"/>
  <c r="AU22" i="123"/>
  <c r="AT22" i="123"/>
  <c r="AS22" i="123"/>
  <c r="AR22" i="123"/>
  <c r="AQ22" i="123"/>
  <c r="AP22" i="123"/>
  <c r="AO22" i="123"/>
  <c r="AN22" i="123"/>
  <c r="AM22" i="123"/>
  <c r="AL22" i="123"/>
  <c r="AK22" i="123"/>
  <c r="AJ22" i="123"/>
  <c r="AI22" i="123"/>
  <c r="AH22" i="123"/>
  <c r="AG22" i="123"/>
  <c r="AE22" i="123"/>
  <c r="AV21" i="123"/>
  <c r="AU21" i="123"/>
  <c r="AT21" i="123"/>
  <c r="AS21" i="123"/>
  <c r="AR21" i="123"/>
  <c r="AQ21" i="123"/>
  <c r="AP21" i="123"/>
  <c r="AO21" i="123"/>
  <c r="AN21" i="123"/>
  <c r="AM21" i="123"/>
  <c r="AL21" i="123"/>
  <c r="AK21" i="123"/>
  <c r="AJ21" i="123"/>
  <c r="AI21" i="123"/>
  <c r="AH21" i="123"/>
  <c r="AG21" i="123"/>
  <c r="AE21" i="123"/>
  <c r="AV20" i="123"/>
  <c r="AU20" i="123"/>
  <c r="AT20" i="123"/>
  <c r="AS20" i="123"/>
  <c r="AR20" i="123"/>
  <c r="AQ20" i="123"/>
  <c r="AP20" i="123"/>
  <c r="AO20" i="123"/>
  <c r="AN20" i="123"/>
  <c r="AM20" i="123"/>
  <c r="AL20" i="123"/>
  <c r="AK20" i="123"/>
  <c r="AJ20" i="123"/>
  <c r="AI20" i="123"/>
  <c r="AH20" i="123"/>
  <c r="AG20" i="123"/>
  <c r="AE20" i="123"/>
  <c r="AV19" i="123"/>
  <c r="AU19" i="123"/>
  <c r="AT19" i="123"/>
  <c r="AS19" i="123"/>
  <c r="AR19" i="123"/>
  <c r="AQ19" i="123"/>
  <c r="AP19" i="123"/>
  <c r="AO19" i="123"/>
  <c r="AN19" i="123"/>
  <c r="AM19" i="123"/>
  <c r="AL19" i="123"/>
  <c r="AK19" i="123"/>
  <c r="AJ19" i="123"/>
  <c r="AI19" i="123"/>
  <c r="AH19" i="123"/>
  <c r="AG19" i="123"/>
  <c r="AE19" i="123"/>
  <c r="AV18" i="123"/>
  <c r="AU18" i="123"/>
  <c r="AT18" i="123"/>
  <c r="AS18" i="123"/>
  <c r="AR18" i="123"/>
  <c r="AQ18" i="123"/>
  <c r="AP18" i="123"/>
  <c r="AO18" i="123"/>
  <c r="AN18" i="123"/>
  <c r="AM18" i="123"/>
  <c r="AL18" i="123"/>
  <c r="AK18" i="123"/>
  <c r="AJ18" i="123"/>
  <c r="AI18" i="123"/>
  <c r="AH18" i="123"/>
  <c r="AG18" i="123"/>
  <c r="AE18" i="123"/>
  <c r="AV17" i="123"/>
  <c r="AU17" i="123"/>
  <c r="AT17" i="123"/>
  <c r="AS17" i="123"/>
  <c r="AR17" i="123"/>
  <c r="AQ17" i="123"/>
  <c r="AP17" i="123"/>
  <c r="AO17" i="123"/>
  <c r="AN17" i="123"/>
  <c r="AM17" i="123"/>
  <c r="AL17" i="123"/>
  <c r="AK17" i="123"/>
  <c r="AJ17" i="123"/>
  <c r="AI17" i="123"/>
  <c r="AH17" i="123"/>
  <c r="AG17" i="123"/>
  <c r="AE17" i="123"/>
  <c r="AV16" i="123"/>
  <c r="AU16" i="123"/>
  <c r="AT16" i="123"/>
  <c r="AS16" i="123"/>
  <c r="AR16" i="123"/>
  <c r="AQ16" i="123"/>
  <c r="AP16" i="123"/>
  <c r="AO16" i="123"/>
  <c r="AN16" i="123"/>
  <c r="AM16" i="123"/>
  <c r="AL16" i="123"/>
  <c r="AK16" i="123"/>
  <c r="AJ16" i="123"/>
  <c r="AI16" i="123"/>
  <c r="AH16" i="123"/>
  <c r="AG16" i="123"/>
  <c r="AE16" i="123"/>
  <c r="AV15" i="123"/>
  <c r="AU15" i="123"/>
  <c r="AT15" i="123"/>
  <c r="AS15" i="123"/>
  <c r="AR15" i="123"/>
  <c r="AQ15" i="123"/>
  <c r="AP15" i="123"/>
  <c r="AO15" i="123"/>
  <c r="AN15" i="123"/>
  <c r="AM15" i="123"/>
  <c r="AL15" i="123"/>
  <c r="AK15" i="123"/>
  <c r="AJ15" i="123"/>
  <c r="AI15" i="123"/>
  <c r="AH15" i="123"/>
  <c r="AG15" i="123"/>
  <c r="AE15" i="123"/>
  <c r="AV14" i="123"/>
  <c r="AU14" i="123"/>
  <c r="AT14" i="123"/>
  <c r="AS14" i="123"/>
  <c r="AR14" i="123"/>
  <c r="AQ14" i="123"/>
  <c r="AP14" i="123"/>
  <c r="AO14" i="123"/>
  <c r="AN14" i="123"/>
  <c r="AM14" i="123"/>
  <c r="AL14" i="123"/>
  <c r="AK14" i="123"/>
  <c r="AJ14" i="123"/>
  <c r="AI14" i="123"/>
  <c r="AH14" i="123"/>
  <c r="AG14" i="123"/>
  <c r="AE14" i="123"/>
  <c r="AV13" i="123"/>
  <c r="AU13" i="123"/>
  <c r="AT13" i="123"/>
  <c r="AS13" i="123"/>
  <c r="AR13" i="123"/>
  <c r="AQ13" i="123"/>
  <c r="AP13" i="123"/>
  <c r="AO13" i="123"/>
  <c r="AN13" i="123"/>
  <c r="AM13" i="123"/>
  <c r="AL13" i="123"/>
  <c r="AK13" i="123"/>
  <c r="AJ13" i="123"/>
  <c r="AI13" i="123"/>
  <c r="AH13" i="123"/>
  <c r="AG13" i="123"/>
  <c r="AE13" i="123"/>
  <c r="AV12" i="123"/>
  <c r="AU12" i="123"/>
  <c r="AT12" i="123"/>
  <c r="AS12" i="123"/>
  <c r="AR12" i="123"/>
  <c r="AQ12" i="123"/>
  <c r="AP12" i="123"/>
  <c r="AO12" i="123"/>
  <c r="AN12" i="123"/>
  <c r="AM12" i="123"/>
  <c r="AL12" i="123"/>
  <c r="AK12" i="123"/>
  <c r="AJ12" i="123"/>
  <c r="AI12" i="123"/>
  <c r="AH12" i="123"/>
  <c r="AG12" i="123"/>
  <c r="AE12" i="123"/>
  <c r="AV11" i="123"/>
  <c r="AU11" i="123"/>
  <c r="AT11" i="123"/>
  <c r="AS11" i="123"/>
  <c r="AR11" i="123"/>
  <c r="AQ11" i="123"/>
  <c r="AP11" i="123"/>
  <c r="AO11" i="123"/>
  <c r="AN11" i="123"/>
  <c r="AM11" i="123"/>
  <c r="AL11" i="123"/>
  <c r="AK11" i="123"/>
  <c r="AJ11" i="123"/>
  <c r="AI11" i="123"/>
  <c r="AH11" i="123"/>
  <c r="AG11" i="123"/>
  <c r="AE11" i="123"/>
  <c r="AV10" i="123"/>
  <c r="AU10" i="123"/>
  <c r="AT10" i="123"/>
  <c r="AS10" i="123"/>
  <c r="AR10" i="123"/>
  <c r="AQ10" i="123"/>
  <c r="AP10" i="123"/>
  <c r="AO10" i="123"/>
  <c r="AN10" i="123"/>
  <c r="AM10" i="123"/>
  <c r="AL10" i="123"/>
  <c r="AK10" i="123"/>
  <c r="AJ10" i="123"/>
  <c r="AI10" i="123"/>
  <c r="AH10" i="123"/>
  <c r="AG10" i="123"/>
  <c r="AE10" i="123"/>
  <c r="AV9" i="123"/>
  <c r="AU9" i="123"/>
  <c r="AT9" i="123"/>
  <c r="AS9" i="123"/>
  <c r="AR9" i="123"/>
  <c r="AQ9" i="123"/>
  <c r="AP9" i="123"/>
  <c r="AO9" i="123"/>
  <c r="AN9" i="123"/>
  <c r="AM9" i="123"/>
  <c r="AL9" i="123"/>
  <c r="AK9" i="123"/>
  <c r="AJ9" i="123"/>
  <c r="AI9" i="123"/>
  <c r="AH9" i="123"/>
  <c r="AG9" i="123"/>
  <c r="AE9" i="123"/>
  <c r="AV8" i="123"/>
  <c r="AU8" i="123"/>
  <c r="AT8" i="123"/>
  <c r="AS8" i="123"/>
  <c r="AR8" i="123"/>
  <c r="AQ8" i="123"/>
  <c r="AP8" i="123"/>
  <c r="AO8" i="123"/>
  <c r="AN8" i="123"/>
  <c r="AM8" i="123"/>
  <c r="AL8" i="123"/>
  <c r="AK8" i="123"/>
  <c r="AJ8" i="123"/>
  <c r="AI8" i="123"/>
  <c r="AH8" i="123"/>
  <c r="AG8" i="123"/>
  <c r="AE8" i="123"/>
  <c r="AV7" i="123"/>
  <c r="AU7" i="123"/>
  <c r="AT7" i="123"/>
  <c r="AS7" i="123"/>
  <c r="AR7" i="123"/>
  <c r="AQ7" i="123"/>
  <c r="AP7" i="123"/>
  <c r="AO7" i="123"/>
  <c r="AN7" i="123"/>
  <c r="AM7" i="123"/>
  <c r="AL7" i="123"/>
  <c r="AK7" i="123"/>
  <c r="AJ7" i="123"/>
  <c r="AI7" i="123"/>
  <c r="AH7" i="123"/>
  <c r="AG7" i="123"/>
  <c r="AE7" i="123"/>
  <c r="AV6" i="123"/>
  <c r="AU6" i="123"/>
  <c r="AT6" i="123"/>
  <c r="AS6" i="123"/>
  <c r="AR6" i="123"/>
  <c r="AQ6" i="123"/>
  <c r="AP6" i="123"/>
  <c r="AO6" i="123"/>
  <c r="AN6" i="123"/>
  <c r="AM6" i="123"/>
  <c r="AL6" i="123"/>
  <c r="AK6" i="123"/>
  <c r="AJ6" i="123"/>
  <c r="AI6" i="123"/>
  <c r="AH6" i="123"/>
  <c r="AG6" i="123"/>
  <c r="AE6" i="123"/>
  <c r="D1" i="123"/>
  <c r="AF47" i="122"/>
  <c r="AF46" i="122"/>
  <c r="AF45" i="122"/>
  <c r="AF44" i="122"/>
  <c r="AF43" i="122"/>
  <c r="AF42" i="122"/>
  <c r="AV36" i="122"/>
  <c r="AU36" i="122"/>
  <c r="AT36" i="122"/>
  <c r="AS36" i="122"/>
  <c r="AR36" i="122"/>
  <c r="AQ36" i="122"/>
  <c r="AP36" i="122"/>
  <c r="AO36" i="122"/>
  <c r="AN36" i="122"/>
  <c r="AM36" i="122"/>
  <c r="AL36" i="122"/>
  <c r="AK36" i="122"/>
  <c r="AJ36" i="122"/>
  <c r="AI36" i="122"/>
  <c r="AH36" i="122"/>
  <c r="AG36" i="122"/>
  <c r="AE36" i="122"/>
  <c r="AV35" i="122"/>
  <c r="AU35" i="122"/>
  <c r="AT35" i="122"/>
  <c r="AS35" i="122"/>
  <c r="AR35" i="122"/>
  <c r="AQ35" i="122"/>
  <c r="AP35" i="122"/>
  <c r="AO35" i="122"/>
  <c r="AN35" i="122"/>
  <c r="AM35" i="122"/>
  <c r="AL35" i="122"/>
  <c r="AK35" i="122"/>
  <c r="AJ35" i="122"/>
  <c r="AI35" i="122"/>
  <c r="AH35" i="122"/>
  <c r="AG35" i="122"/>
  <c r="AE35" i="122"/>
  <c r="AV34" i="122"/>
  <c r="AU34" i="122"/>
  <c r="AT34" i="122"/>
  <c r="AS34" i="122"/>
  <c r="AR34" i="122"/>
  <c r="AQ34" i="122"/>
  <c r="AP34" i="122"/>
  <c r="AO34" i="122"/>
  <c r="AN34" i="122"/>
  <c r="AM34" i="122"/>
  <c r="AL34" i="122"/>
  <c r="AK34" i="122"/>
  <c r="AJ34" i="122"/>
  <c r="AI34" i="122"/>
  <c r="AH34" i="122"/>
  <c r="AG34" i="122"/>
  <c r="AE34" i="122"/>
  <c r="AV33" i="122"/>
  <c r="AU33" i="122"/>
  <c r="AT33" i="122"/>
  <c r="AS33" i="122"/>
  <c r="AR33" i="122"/>
  <c r="AQ33" i="122"/>
  <c r="AP33" i="122"/>
  <c r="AO33" i="122"/>
  <c r="AN33" i="122"/>
  <c r="AM33" i="122"/>
  <c r="AL33" i="122"/>
  <c r="AK33" i="122"/>
  <c r="AJ33" i="122"/>
  <c r="AI33" i="122"/>
  <c r="AH33" i="122"/>
  <c r="AG33" i="122"/>
  <c r="AE33" i="122"/>
  <c r="AV32" i="122"/>
  <c r="AU32" i="122"/>
  <c r="AT32" i="122"/>
  <c r="AS32" i="122"/>
  <c r="AR32" i="122"/>
  <c r="AQ32" i="122"/>
  <c r="AP32" i="122"/>
  <c r="AO32" i="122"/>
  <c r="AN32" i="122"/>
  <c r="AM32" i="122"/>
  <c r="AL32" i="122"/>
  <c r="AK32" i="122"/>
  <c r="AJ32" i="122"/>
  <c r="AI32" i="122"/>
  <c r="AH32" i="122"/>
  <c r="AG32" i="122"/>
  <c r="AE32" i="122"/>
  <c r="AV31" i="122"/>
  <c r="AU31" i="122"/>
  <c r="AT31" i="122"/>
  <c r="AS31" i="122"/>
  <c r="AR31" i="122"/>
  <c r="AQ31" i="122"/>
  <c r="AP31" i="122"/>
  <c r="AO31" i="122"/>
  <c r="AN31" i="122"/>
  <c r="AM31" i="122"/>
  <c r="AL31" i="122"/>
  <c r="AK31" i="122"/>
  <c r="AJ31" i="122"/>
  <c r="AI31" i="122"/>
  <c r="AH31" i="122"/>
  <c r="AG31" i="122"/>
  <c r="AE31" i="122"/>
  <c r="AV30" i="122"/>
  <c r="AU30" i="122"/>
  <c r="AT30" i="122"/>
  <c r="AS30" i="122"/>
  <c r="AR30" i="122"/>
  <c r="AQ30" i="122"/>
  <c r="AP30" i="122"/>
  <c r="AO30" i="122"/>
  <c r="AN30" i="122"/>
  <c r="AM30" i="122"/>
  <c r="AL30" i="122"/>
  <c r="AK30" i="122"/>
  <c r="AJ30" i="122"/>
  <c r="AI30" i="122"/>
  <c r="AH30" i="122"/>
  <c r="AG30" i="122"/>
  <c r="AE30" i="122"/>
  <c r="AV29" i="122"/>
  <c r="AU29" i="122"/>
  <c r="AT29" i="122"/>
  <c r="AS29" i="122"/>
  <c r="AR29" i="122"/>
  <c r="AQ29" i="122"/>
  <c r="AP29" i="122"/>
  <c r="AO29" i="122"/>
  <c r="AN29" i="122"/>
  <c r="AM29" i="122"/>
  <c r="AL29" i="122"/>
  <c r="AK29" i="122"/>
  <c r="AJ29" i="122"/>
  <c r="AI29" i="122"/>
  <c r="AH29" i="122"/>
  <c r="AG29" i="122"/>
  <c r="AE29" i="122"/>
  <c r="AV28" i="122"/>
  <c r="AU28" i="122"/>
  <c r="AT28" i="122"/>
  <c r="AS28" i="122"/>
  <c r="AR28" i="122"/>
  <c r="AQ28" i="122"/>
  <c r="AP28" i="122"/>
  <c r="AO28" i="122"/>
  <c r="AN28" i="122"/>
  <c r="AM28" i="122"/>
  <c r="AL28" i="122"/>
  <c r="AK28" i="122"/>
  <c r="AJ28" i="122"/>
  <c r="AI28" i="122"/>
  <c r="AH28" i="122"/>
  <c r="AG28" i="122"/>
  <c r="AE28" i="122"/>
  <c r="AE27" i="122"/>
  <c r="AE26" i="122"/>
  <c r="AE25" i="122"/>
  <c r="AE24" i="122"/>
  <c r="AE23" i="122"/>
  <c r="AE22" i="122"/>
  <c r="AE21" i="122"/>
  <c r="AE20" i="122"/>
  <c r="AE19" i="122"/>
  <c r="AE18" i="122"/>
  <c r="AE17" i="122"/>
  <c r="AE16" i="122"/>
  <c r="AE15" i="122"/>
  <c r="AE14" i="122"/>
  <c r="AE13" i="122"/>
  <c r="AE12" i="122"/>
  <c r="AE11" i="122"/>
  <c r="AE10" i="122"/>
  <c r="AE9" i="122"/>
  <c r="AE8" i="122"/>
  <c r="AE7" i="122"/>
  <c r="AG6" i="122"/>
  <c r="AE6" i="122"/>
  <c r="D1" i="122"/>
  <c r="W30" i="66" l="1"/>
  <c r="AA34" i="66"/>
  <c r="F30" i="37"/>
  <c r="D30" i="37"/>
  <c r="H30" i="37"/>
  <c r="C30" i="37"/>
  <c r="G30" i="37"/>
  <c r="AA20" i="123"/>
  <c r="AA24" i="123"/>
  <c r="AA28" i="123"/>
  <c r="AD43" i="137"/>
  <c r="AC19" i="126"/>
  <c r="V19" i="126" s="1"/>
  <c r="AC36" i="126"/>
  <c r="V36" i="126" s="1"/>
  <c r="AD43" i="136"/>
  <c r="AD43" i="135"/>
  <c r="AC33" i="127"/>
  <c r="V33" i="127" s="1"/>
  <c r="AC37" i="127"/>
  <c r="V37" i="127" s="1"/>
  <c r="AD35" i="127"/>
  <c r="AD43" i="130"/>
  <c r="AD43" i="140"/>
  <c r="O7" i="37"/>
  <c r="Q7" i="37"/>
  <c r="M7" i="37"/>
  <c r="K7" i="37"/>
  <c r="R15" i="37"/>
  <c r="O15" i="37" s="1"/>
  <c r="S15" i="37"/>
  <c r="I7" i="37"/>
  <c r="I15" i="37" s="1"/>
  <c r="X9" i="66"/>
  <c r="AD43" i="143"/>
  <c r="AC14" i="129"/>
  <c r="V14" i="129" s="1"/>
  <c r="AC25" i="128"/>
  <c r="V25" i="128" s="1"/>
  <c r="AD24" i="126"/>
  <c r="AD19" i="125"/>
  <c r="AC14" i="125"/>
  <c r="V14" i="125" s="1"/>
  <c r="AC36" i="129"/>
  <c r="V36" i="129" s="1"/>
  <c r="AB44" i="128"/>
  <c r="AD6" i="128"/>
  <c r="AC16" i="129"/>
  <c r="V16" i="129" s="1"/>
  <c r="AC12" i="129"/>
  <c r="V12" i="129" s="1"/>
  <c r="AC10" i="129"/>
  <c r="V10" i="129" s="1"/>
  <c r="AC8" i="129"/>
  <c r="V8" i="129" s="1"/>
  <c r="AB41" i="128"/>
  <c r="AC31" i="128"/>
  <c r="V31" i="128" s="1"/>
  <c r="AC29" i="128"/>
  <c r="V29" i="128" s="1"/>
  <c r="AC27" i="128"/>
  <c r="V27" i="128" s="1"/>
  <c r="AD23" i="128"/>
  <c r="AC21" i="128"/>
  <c r="V21" i="128" s="1"/>
  <c r="AB40" i="128"/>
  <c r="AB45" i="128"/>
  <c r="AD27" i="127"/>
  <c r="AD23" i="127"/>
  <c r="W22" i="66"/>
  <c r="AC18" i="125"/>
  <c r="V18" i="125" s="1"/>
  <c r="AD16" i="125"/>
  <c r="AD12" i="125"/>
  <c r="AD10" i="125"/>
  <c r="AC8" i="125"/>
  <c r="V8" i="125" s="1"/>
  <c r="AA8" i="66"/>
  <c r="AM38" i="122"/>
  <c r="X23" i="123"/>
  <c r="X27" i="123"/>
  <c r="AW8" i="66"/>
  <c r="AD43" i="141"/>
  <c r="AC37" i="129"/>
  <c r="V37" i="129" s="1"/>
  <c r="X21" i="123"/>
  <c r="X25" i="123"/>
  <c r="X16" i="66"/>
  <c r="AA22" i="123"/>
  <c r="AA26" i="123"/>
  <c r="AB31" i="123"/>
  <c r="AA28" i="66"/>
  <c r="Z36" i="66"/>
  <c r="AD43" i="142"/>
  <c r="AD43" i="139"/>
  <c r="AD43" i="132"/>
  <c r="AD43" i="133"/>
  <c r="AD43" i="138"/>
  <c r="Z29" i="66"/>
  <c r="AA26" i="66"/>
  <c r="AW28" i="66"/>
  <c r="AD44" i="143"/>
  <c r="AD44" i="142"/>
  <c r="AD44" i="141"/>
  <c r="AD44" i="140"/>
  <c r="AD44" i="139"/>
  <c r="AD44" i="138"/>
  <c r="AD44" i="137"/>
  <c r="AD44" i="136"/>
  <c r="AD44" i="134"/>
  <c r="AD44" i="133"/>
  <c r="AD44" i="132"/>
  <c r="AD44" i="131"/>
  <c r="V42" i="130"/>
  <c r="P21" i="37" s="1"/>
  <c r="V45" i="143"/>
  <c r="V42" i="143"/>
  <c r="P35" i="37" s="1"/>
  <c r="V40" i="143"/>
  <c r="L35" i="37" s="1"/>
  <c r="V44" i="143"/>
  <c r="V43" i="143"/>
  <c r="V41" i="143"/>
  <c r="N35" i="37" s="1"/>
  <c r="V39" i="143"/>
  <c r="J35" i="37" s="1"/>
  <c r="Y38" i="143"/>
  <c r="T45" i="143"/>
  <c r="R45" i="143"/>
  <c r="P45" i="143"/>
  <c r="N45" i="143"/>
  <c r="L45" i="143"/>
  <c r="J45" i="143"/>
  <c r="H45" i="143"/>
  <c r="F45" i="143"/>
  <c r="T44" i="143"/>
  <c r="R44" i="143"/>
  <c r="P44" i="143"/>
  <c r="N44" i="143"/>
  <c r="L44" i="143"/>
  <c r="J44" i="143"/>
  <c r="H44" i="143"/>
  <c r="F44" i="143"/>
  <c r="T43" i="143"/>
  <c r="R43" i="143"/>
  <c r="P43" i="143"/>
  <c r="N43" i="143"/>
  <c r="L43" i="143"/>
  <c r="J43" i="143"/>
  <c r="H43" i="143"/>
  <c r="F43" i="143"/>
  <c r="T42" i="143"/>
  <c r="R42" i="143"/>
  <c r="P42" i="143"/>
  <c r="N42" i="143"/>
  <c r="L42" i="143"/>
  <c r="J42" i="143"/>
  <c r="H42" i="143"/>
  <c r="F42" i="143"/>
  <c r="T41" i="143"/>
  <c r="R41" i="143"/>
  <c r="P41" i="143"/>
  <c r="N41" i="143"/>
  <c r="L41" i="143"/>
  <c r="J41" i="143"/>
  <c r="H41" i="143"/>
  <c r="F41" i="143"/>
  <c r="T40" i="143"/>
  <c r="R40" i="143"/>
  <c r="P40" i="143"/>
  <c r="N40" i="143"/>
  <c r="L40" i="143"/>
  <c r="J40" i="143"/>
  <c r="H40" i="143"/>
  <c r="F40" i="143"/>
  <c r="T39" i="143"/>
  <c r="R39" i="143"/>
  <c r="P39" i="143"/>
  <c r="N39" i="143"/>
  <c r="L39" i="143"/>
  <c r="J39" i="143"/>
  <c r="H39" i="143"/>
  <c r="F39" i="143"/>
  <c r="T38" i="143"/>
  <c r="R38" i="143"/>
  <c r="P38" i="143"/>
  <c r="N38" i="143"/>
  <c r="L38" i="143"/>
  <c r="J38" i="143"/>
  <c r="H38" i="143"/>
  <c r="F38" i="143"/>
  <c r="U45" i="143"/>
  <c r="S45" i="143"/>
  <c r="Q45" i="143"/>
  <c r="O45" i="143"/>
  <c r="M45" i="143"/>
  <c r="K45" i="143"/>
  <c r="I45" i="143"/>
  <c r="G45" i="143"/>
  <c r="U44" i="143"/>
  <c r="S44" i="143"/>
  <c r="Q44" i="143"/>
  <c r="O44" i="143"/>
  <c r="M44" i="143"/>
  <c r="K44" i="143"/>
  <c r="I44" i="143"/>
  <c r="G44" i="143"/>
  <c r="U43" i="143"/>
  <c r="S43" i="143"/>
  <c r="Q43" i="143"/>
  <c r="O43" i="143"/>
  <c r="M43" i="143"/>
  <c r="K43" i="143"/>
  <c r="I43" i="143"/>
  <c r="G43" i="143"/>
  <c r="U42" i="143"/>
  <c r="S42" i="143"/>
  <c r="Q42" i="143"/>
  <c r="O42" i="143"/>
  <c r="M42" i="143"/>
  <c r="K42" i="143"/>
  <c r="I42" i="143"/>
  <c r="G42" i="143"/>
  <c r="U41" i="143"/>
  <c r="S41" i="143"/>
  <c r="Q41" i="143"/>
  <c r="O41" i="143"/>
  <c r="M41" i="143"/>
  <c r="K41" i="143"/>
  <c r="I41" i="143"/>
  <c r="G41" i="143"/>
  <c r="U40" i="143"/>
  <c r="S40" i="143"/>
  <c r="Q40" i="143"/>
  <c r="O40" i="143"/>
  <c r="M40" i="143"/>
  <c r="K40" i="143"/>
  <c r="I40" i="143"/>
  <c r="G40" i="143"/>
  <c r="U39" i="143"/>
  <c r="S39" i="143"/>
  <c r="Q39" i="143"/>
  <c r="O39" i="143"/>
  <c r="M39" i="143"/>
  <c r="K39" i="143"/>
  <c r="I39" i="143"/>
  <c r="G39" i="143"/>
  <c r="U38" i="143"/>
  <c r="S38" i="143"/>
  <c r="Q38" i="143"/>
  <c r="O38" i="143"/>
  <c r="M38" i="143"/>
  <c r="K38" i="143"/>
  <c r="I38" i="143"/>
  <c r="G38" i="143"/>
  <c r="AD45" i="143"/>
  <c r="V45" i="142"/>
  <c r="V42" i="142"/>
  <c r="P34" i="37" s="1"/>
  <c r="V40" i="142"/>
  <c r="L34" i="37" s="1"/>
  <c r="V44" i="142"/>
  <c r="V43" i="142"/>
  <c r="V41" i="142"/>
  <c r="N34" i="37" s="1"/>
  <c r="V39" i="142"/>
  <c r="J34" i="37" s="1"/>
  <c r="Y38" i="142"/>
  <c r="T45" i="142"/>
  <c r="R45" i="142"/>
  <c r="P45" i="142"/>
  <c r="N45" i="142"/>
  <c r="L45" i="142"/>
  <c r="J45" i="142"/>
  <c r="H45" i="142"/>
  <c r="F45" i="142"/>
  <c r="T44" i="142"/>
  <c r="R44" i="142"/>
  <c r="P44" i="142"/>
  <c r="N44" i="142"/>
  <c r="L44" i="142"/>
  <c r="J44" i="142"/>
  <c r="H44" i="142"/>
  <c r="F44" i="142"/>
  <c r="T43" i="142"/>
  <c r="R43" i="142"/>
  <c r="P43" i="142"/>
  <c r="N43" i="142"/>
  <c r="L43" i="142"/>
  <c r="J43" i="142"/>
  <c r="H43" i="142"/>
  <c r="F43" i="142"/>
  <c r="T42" i="142"/>
  <c r="R42" i="142"/>
  <c r="P42" i="142"/>
  <c r="N42" i="142"/>
  <c r="L42" i="142"/>
  <c r="J42" i="142"/>
  <c r="H42" i="142"/>
  <c r="F42" i="142"/>
  <c r="T41" i="142"/>
  <c r="R41" i="142"/>
  <c r="P41" i="142"/>
  <c r="N41" i="142"/>
  <c r="L41" i="142"/>
  <c r="J41" i="142"/>
  <c r="H41" i="142"/>
  <c r="F41" i="142"/>
  <c r="T40" i="142"/>
  <c r="R40" i="142"/>
  <c r="P40" i="142"/>
  <c r="N40" i="142"/>
  <c r="L40" i="142"/>
  <c r="J40" i="142"/>
  <c r="H40" i="142"/>
  <c r="F40" i="142"/>
  <c r="T39" i="142"/>
  <c r="R39" i="142"/>
  <c r="P39" i="142"/>
  <c r="N39" i="142"/>
  <c r="L39" i="142"/>
  <c r="J39" i="142"/>
  <c r="H39" i="142"/>
  <c r="F39" i="142"/>
  <c r="T38" i="142"/>
  <c r="R38" i="142"/>
  <c r="P38" i="142"/>
  <c r="N38" i="142"/>
  <c r="L38" i="142"/>
  <c r="J38" i="142"/>
  <c r="H38" i="142"/>
  <c r="F38" i="142"/>
  <c r="U45" i="142"/>
  <c r="S45" i="142"/>
  <c r="Q45" i="142"/>
  <c r="O45" i="142"/>
  <c r="M45" i="142"/>
  <c r="K45" i="142"/>
  <c r="I45" i="142"/>
  <c r="G45" i="142"/>
  <c r="U44" i="142"/>
  <c r="S44" i="142"/>
  <c r="Q44" i="142"/>
  <c r="O44" i="142"/>
  <c r="M44" i="142"/>
  <c r="K44" i="142"/>
  <c r="I44" i="142"/>
  <c r="G44" i="142"/>
  <c r="U43" i="142"/>
  <c r="S43" i="142"/>
  <c r="Q43" i="142"/>
  <c r="O43" i="142"/>
  <c r="M43" i="142"/>
  <c r="K43" i="142"/>
  <c r="I43" i="142"/>
  <c r="G43" i="142"/>
  <c r="U42" i="142"/>
  <c r="S42" i="142"/>
  <c r="Q42" i="142"/>
  <c r="O42" i="142"/>
  <c r="M42" i="142"/>
  <c r="K42" i="142"/>
  <c r="I42" i="142"/>
  <c r="G42" i="142"/>
  <c r="U41" i="142"/>
  <c r="S41" i="142"/>
  <c r="Q41" i="142"/>
  <c r="O41" i="142"/>
  <c r="M41" i="142"/>
  <c r="K41" i="142"/>
  <c r="I41" i="142"/>
  <c r="G41" i="142"/>
  <c r="U40" i="142"/>
  <c r="S40" i="142"/>
  <c r="Q40" i="142"/>
  <c r="O40" i="142"/>
  <c r="M40" i="142"/>
  <c r="K40" i="142"/>
  <c r="I40" i="142"/>
  <c r="G40" i="142"/>
  <c r="U39" i="142"/>
  <c r="S39" i="142"/>
  <c r="Q39" i="142"/>
  <c r="O39" i="142"/>
  <c r="M39" i="142"/>
  <c r="K39" i="142"/>
  <c r="I39" i="142"/>
  <c r="G39" i="142"/>
  <c r="U38" i="142"/>
  <c r="S38" i="142"/>
  <c r="Q38" i="142"/>
  <c r="O38" i="142"/>
  <c r="M38" i="142"/>
  <c r="K38" i="142"/>
  <c r="I38" i="142"/>
  <c r="G38" i="142"/>
  <c r="AD45" i="142"/>
  <c r="V45" i="141"/>
  <c r="V42" i="141"/>
  <c r="P33" i="37" s="1"/>
  <c r="V40" i="141"/>
  <c r="L33" i="37" s="1"/>
  <c r="V44" i="141"/>
  <c r="V43" i="141"/>
  <c r="V41" i="141"/>
  <c r="N33" i="37" s="1"/>
  <c r="V39" i="141"/>
  <c r="J33" i="37" s="1"/>
  <c r="Y38" i="141"/>
  <c r="T45" i="141"/>
  <c r="R45" i="141"/>
  <c r="P45" i="141"/>
  <c r="N45" i="141"/>
  <c r="L45" i="141"/>
  <c r="J45" i="141"/>
  <c r="H45" i="141"/>
  <c r="F45" i="141"/>
  <c r="T44" i="141"/>
  <c r="R44" i="141"/>
  <c r="P44" i="141"/>
  <c r="N44" i="141"/>
  <c r="L44" i="141"/>
  <c r="J44" i="141"/>
  <c r="H44" i="141"/>
  <c r="F44" i="141"/>
  <c r="T43" i="141"/>
  <c r="R43" i="141"/>
  <c r="P43" i="141"/>
  <c r="N43" i="141"/>
  <c r="L43" i="141"/>
  <c r="J43" i="141"/>
  <c r="H43" i="141"/>
  <c r="F43" i="141"/>
  <c r="T42" i="141"/>
  <c r="R42" i="141"/>
  <c r="P42" i="141"/>
  <c r="N42" i="141"/>
  <c r="L42" i="141"/>
  <c r="J42" i="141"/>
  <c r="H42" i="141"/>
  <c r="F42" i="141"/>
  <c r="T41" i="141"/>
  <c r="R41" i="141"/>
  <c r="P41" i="141"/>
  <c r="N41" i="141"/>
  <c r="L41" i="141"/>
  <c r="J41" i="141"/>
  <c r="H41" i="141"/>
  <c r="F41" i="141"/>
  <c r="T40" i="141"/>
  <c r="R40" i="141"/>
  <c r="P40" i="141"/>
  <c r="N40" i="141"/>
  <c r="L40" i="141"/>
  <c r="J40" i="141"/>
  <c r="H40" i="141"/>
  <c r="F40" i="141"/>
  <c r="T39" i="141"/>
  <c r="R39" i="141"/>
  <c r="P39" i="141"/>
  <c r="N39" i="141"/>
  <c r="L39" i="141"/>
  <c r="J39" i="141"/>
  <c r="H39" i="141"/>
  <c r="F39" i="141"/>
  <c r="T38" i="141"/>
  <c r="R38" i="141"/>
  <c r="P38" i="141"/>
  <c r="N38" i="141"/>
  <c r="L38" i="141"/>
  <c r="J38" i="141"/>
  <c r="H38" i="141"/>
  <c r="F38" i="141"/>
  <c r="U45" i="141"/>
  <c r="S45" i="141"/>
  <c r="Q45" i="141"/>
  <c r="O45" i="141"/>
  <c r="M45" i="141"/>
  <c r="K45" i="141"/>
  <c r="I45" i="141"/>
  <c r="G45" i="141"/>
  <c r="U44" i="141"/>
  <c r="S44" i="141"/>
  <c r="Q44" i="141"/>
  <c r="O44" i="141"/>
  <c r="M44" i="141"/>
  <c r="K44" i="141"/>
  <c r="I44" i="141"/>
  <c r="G44" i="141"/>
  <c r="U43" i="141"/>
  <c r="S43" i="141"/>
  <c r="Q43" i="141"/>
  <c r="O43" i="141"/>
  <c r="M43" i="141"/>
  <c r="K43" i="141"/>
  <c r="I43" i="141"/>
  <c r="G43" i="141"/>
  <c r="U42" i="141"/>
  <c r="S42" i="141"/>
  <c r="Q42" i="141"/>
  <c r="O42" i="141"/>
  <c r="M42" i="141"/>
  <c r="K42" i="141"/>
  <c r="I42" i="141"/>
  <c r="G42" i="141"/>
  <c r="U41" i="141"/>
  <c r="S41" i="141"/>
  <c r="Q41" i="141"/>
  <c r="O41" i="141"/>
  <c r="M41" i="141"/>
  <c r="K41" i="141"/>
  <c r="I41" i="141"/>
  <c r="G41" i="141"/>
  <c r="U40" i="141"/>
  <c r="S40" i="141"/>
  <c r="Q40" i="141"/>
  <c r="O40" i="141"/>
  <c r="M40" i="141"/>
  <c r="K40" i="141"/>
  <c r="I40" i="141"/>
  <c r="G40" i="141"/>
  <c r="U39" i="141"/>
  <c r="S39" i="141"/>
  <c r="Q39" i="141"/>
  <c r="O39" i="141"/>
  <c r="M39" i="141"/>
  <c r="K39" i="141"/>
  <c r="I39" i="141"/>
  <c r="G39" i="141"/>
  <c r="U38" i="141"/>
  <c r="S38" i="141"/>
  <c r="Q38" i="141"/>
  <c r="O38" i="141"/>
  <c r="M38" i="141"/>
  <c r="K38" i="141"/>
  <c r="I38" i="141"/>
  <c r="G38" i="141"/>
  <c r="AD45" i="141"/>
  <c r="V45" i="140"/>
  <c r="V42" i="140"/>
  <c r="P32" i="37" s="1"/>
  <c r="V40" i="140"/>
  <c r="L32" i="37" s="1"/>
  <c r="V44" i="140"/>
  <c r="V43" i="140"/>
  <c r="V41" i="140"/>
  <c r="N32" i="37" s="1"/>
  <c r="V39" i="140"/>
  <c r="J32" i="37" s="1"/>
  <c r="Y38" i="140"/>
  <c r="T45" i="140"/>
  <c r="R45" i="140"/>
  <c r="P45" i="140"/>
  <c r="N45" i="140"/>
  <c r="L45" i="140"/>
  <c r="J45" i="140"/>
  <c r="H45" i="140"/>
  <c r="F45" i="140"/>
  <c r="T44" i="140"/>
  <c r="R44" i="140"/>
  <c r="P44" i="140"/>
  <c r="N44" i="140"/>
  <c r="L44" i="140"/>
  <c r="J44" i="140"/>
  <c r="H44" i="140"/>
  <c r="F44" i="140"/>
  <c r="T43" i="140"/>
  <c r="R43" i="140"/>
  <c r="P43" i="140"/>
  <c r="N43" i="140"/>
  <c r="L43" i="140"/>
  <c r="J43" i="140"/>
  <c r="H43" i="140"/>
  <c r="F43" i="140"/>
  <c r="T42" i="140"/>
  <c r="R42" i="140"/>
  <c r="P42" i="140"/>
  <c r="N42" i="140"/>
  <c r="L42" i="140"/>
  <c r="J42" i="140"/>
  <c r="H42" i="140"/>
  <c r="F42" i="140"/>
  <c r="T41" i="140"/>
  <c r="R41" i="140"/>
  <c r="P41" i="140"/>
  <c r="N41" i="140"/>
  <c r="L41" i="140"/>
  <c r="J41" i="140"/>
  <c r="H41" i="140"/>
  <c r="F41" i="140"/>
  <c r="T40" i="140"/>
  <c r="R40" i="140"/>
  <c r="P40" i="140"/>
  <c r="N40" i="140"/>
  <c r="L40" i="140"/>
  <c r="J40" i="140"/>
  <c r="H40" i="140"/>
  <c r="F40" i="140"/>
  <c r="T39" i="140"/>
  <c r="R39" i="140"/>
  <c r="P39" i="140"/>
  <c r="N39" i="140"/>
  <c r="L39" i="140"/>
  <c r="J39" i="140"/>
  <c r="H39" i="140"/>
  <c r="F39" i="140"/>
  <c r="T38" i="140"/>
  <c r="R38" i="140"/>
  <c r="P38" i="140"/>
  <c r="N38" i="140"/>
  <c r="L38" i="140"/>
  <c r="J38" i="140"/>
  <c r="H38" i="140"/>
  <c r="F38" i="140"/>
  <c r="U45" i="140"/>
  <c r="S45" i="140"/>
  <c r="Q45" i="140"/>
  <c r="O45" i="140"/>
  <c r="M45" i="140"/>
  <c r="K45" i="140"/>
  <c r="I45" i="140"/>
  <c r="G45" i="140"/>
  <c r="U44" i="140"/>
  <c r="S44" i="140"/>
  <c r="Q44" i="140"/>
  <c r="O44" i="140"/>
  <c r="M44" i="140"/>
  <c r="K44" i="140"/>
  <c r="I44" i="140"/>
  <c r="G44" i="140"/>
  <c r="U43" i="140"/>
  <c r="S43" i="140"/>
  <c r="Q43" i="140"/>
  <c r="O43" i="140"/>
  <c r="M43" i="140"/>
  <c r="K43" i="140"/>
  <c r="I43" i="140"/>
  <c r="G43" i="140"/>
  <c r="U42" i="140"/>
  <c r="S42" i="140"/>
  <c r="Q42" i="140"/>
  <c r="O42" i="140"/>
  <c r="M42" i="140"/>
  <c r="K42" i="140"/>
  <c r="I42" i="140"/>
  <c r="G42" i="140"/>
  <c r="U41" i="140"/>
  <c r="S41" i="140"/>
  <c r="Q41" i="140"/>
  <c r="O41" i="140"/>
  <c r="M41" i="140"/>
  <c r="K41" i="140"/>
  <c r="I41" i="140"/>
  <c r="G41" i="140"/>
  <c r="U40" i="140"/>
  <c r="S40" i="140"/>
  <c r="Q40" i="140"/>
  <c r="O40" i="140"/>
  <c r="M40" i="140"/>
  <c r="K40" i="140"/>
  <c r="I40" i="140"/>
  <c r="G40" i="140"/>
  <c r="U39" i="140"/>
  <c r="S39" i="140"/>
  <c r="Q39" i="140"/>
  <c r="O39" i="140"/>
  <c r="M39" i="140"/>
  <c r="K39" i="140"/>
  <c r="I39" i="140"/>
  <c r="G39" i="140"/>
  <c r="U38" i="140"/>
  <c r="S38" i="140"/>
  <c r="Q38" i="140"/>
  <c r="O38" i="140"/>
  <c r="M38" i="140"/>
  <c r="K38" i="140"/>
  <c r="I38" i="140"/>
  <c r="G38" i="140"/>
  <c r="AD45" i="140"/>
  <c r="Y38" i="139"/>
  <c r="V45" i="139"/>
  <c r="V42" i="139"/>
  <c r="P31" i="37" s="1"/>
  <c r="V40" i="139"/>
  <c r="L31" i="37" s="1"/>
  <c r="V44" i="139"/>
  <c r="V43" i="139"/>
  <c r="V41" i="139"/>
  <c r="N31" i="37" s="1"/>
  <c r="V39" i="139"/>
  <c r="J31" i="37" s="1"/>
  <c r="T45" i="139"/>
  <c r="R45" i="139"/>
  <c r="P45" i="139"/>
  <c r="N45" i="139"/>
  <c r="L45" i="139"/>
  <c r="J45" i="139"/>
  <c r="H45" i="139"/>
  <c r="F45" i="139"/>
  <c r="T44" i="139"/>
  <c r="R44" i="139"/>
  <c r="P44" i="139"/>
  <c r="N44" i="139"/>
  <c r="L44" i="139"/>
  <c r="J44" i="139"/>
  <c r="H44" i="139"/>
  <c r="F44" i="139"/>
  <c r="T43" i="139"/>
  <c r="R43" i="139"/>
  <c r="P43" i="139"/>
  <c r="N43" i="139"/>
  <c r="L43" i="139"/>
  <c r="J43" i="139"/>
  <c r="H43" i="139"/>
  <c r="F43" i="139"/>
  <c r="T42" i="139"/>
  <c r="R42" i="139"/>
  <c r="P42" i="139"/>
  <c r="N42" i="139"/>
  <c r="L42" i="139"/>
  <c r="J42" i="139"/>
  <c r="H42" i="139"/>
  <c r="F42" i="139"/>
  <c r="T41" i="139"/>
  <c r="R41" i="139"/>
  <c r="P41" i="139"/>
  <c r="N41" i="139"/>
  <c r="L41" i="139"/>
  <c r="J41" i="139"/>
  <c r="H41" i="139"/>
  <c r="F41" i="139"/>
  <c r="T40" i="139"/>
  <c r="R40" i="139"/>
  <c r="P40" i="139"/>
  <c r="N40" i="139"/>
  <c r="L40" i="139"/>
  <c r="J40" i="139"/>
  <c r="H40" i="139"/>
  <c r="F40" i="139"/>
  <c r="T39" i="139"/>
  <c r="R39" i="139"/>
  <c r="P39" i="139"/>
  <c r="N39" i="139"/>
  <c r="L39" i="139"/>
  <c r="J39" i="139"/>
  <c r="H39" i="139"/>
  <c r="F39" i="139"/>
  <c r="T38" i="139"/>
  <c r="R38" i="139"/>
  <c r="P38" i="139"/>
  <c r="N38" i="139"/>
  <c r="L38" i="139"/>
  <c r="J38" i="139"/>
  <c r="H38" i="139"/>
  <c r="F38" i="139"/>
  <c r="U45" i="139"/>
  <c r="S45" i="139"/>
  <c r="Q45" i="139"/>
  <c r="O45" i="139"/>
  <c r="M45" i="139"/>
  <c r="K45" i="139"/>
  <c r="I45" i="139"/>
  <c r="G45" i="139"/>
  <c r="U44" i="139"/>
  <c r="S44" i="139"/>
  <c r="Q44" i="139"/>
  <c r="O44" i="139"/>
  <c r="M44" i="139"/>
  <c r="K44" i="139"/>
  <c r="I44" i="139"/>
  <c r="G44" i="139"/>
  <c r="U43" i="139"/>
  <c r="S43" i="139"/>
  <c r="Q43" i="139"/>
  <c r="O43" i="139"/>
  <c r="M43" i="139"/>
  <c r="K43" i="139"/>
  <c r="I43" i="139"/>
  <c r="G43" i="139"/>
  <c r="U42" i="139"/>
  <c r="S42" i="139"/>
  <c r="Q42" i="139"/>
  <c r="O42" i="139"/>
  <c r="M42" i="139"/>
  <c r="K42" i="139"/>
  <c r="I42" i="139"/>
  <c r="G42" i="139"/>
  <c r="U41" i="139"/>
  <c r="S41" i="139"/>
  <c r="Q41" i="139"/>
  <c r="O41" i="139"/>
  <c r="M41" i="139"/>
  <c r="K41" i="139"/>
  <c r="I41" i="139"/>
  <c r="G41" i="139"/>
  <c r="U40" i="139"/>
  <c r="S40" i="139"/>
  <c r="Q40" i="139"/>
  <c r="O40" i="139"/>
  <c r="M40" i="139"/>
  <c r="K40" i="139"/>
  <c r="I40" i="139"/>
  <c r="G40" i="139"/>
  <c r="U39" i="139"/>
  <c r="S39" i="139"/>
  <c r="Q39" i="139"/>
  <c r="O39" i="139"/>
  <c r="M39" i="139"/>
  <c r="K39" i="139"/>
  <c r="I39" i="139"/>
  <c r="G39" i="139"/>
  <c r="U38" i="139"/>
  <c r="S38" i="139"/>
  <c r="Q38" i="139"/>
  <c r="O38" i="139"/>
  <c r="M38" i="139"/>
  <c r="K38" i="139"/>
  <c r="I38" i="139"/>
  <c r="G38" i="139"/>
  <c r="AD45" i="139"/>
  <c r="V45" i="138"/>
  <c r="V42" i="138"/>
  <c r="P26" i="37" s="1"/>
  <c r="V40" i="138"/>
  <c r="L26" i="37" s="1"/>
  <c r="V44" i="138"/>
  <c r="V43" i="138"/>
  <c r="V41" i="138"/>
  <c r="N26" i="37" s="1"/>
  <c r="V39" i="138"/>
  <c r="J26" i="37" s="1"/>
  <c r="Y38" i="138"/>
  <c r="T45" i="138"/>
  <c r="R45" i="138"/>
  <c r="P45" i="138"/>
  <c r="N45" i="138"/>
  <c r="L45" i="138"/>
  <c r="J45" i="138"/>
  <c r="H45" i="138"/>
  <c r="F45" i="138"/>
  <c r="T44" i="138"/>
  <c r="R44" i="138"/>
  <c r="P44" i="138"/>
  <c r="N44" i="138"/>
  <c r="L44" i="138"/>
  <c r="J44" i="138"/>
  <c r="H44" i="138"/>
  <c r="F44" i="138"/>
  <c r="T43" i="138"/>
  <c r="R43" i="138"/>
  <c r="P43" i="138"/>
  <c r="N43" i="138"/>
  <c r="L43" i="138"/>
  <c r="J43" i="138"/>
  <c r="H43" i="138"/>
  <c r="F43" i="138"/>
  <c r="T42" i="138"/>
  <c r="R42" i="138"/>
  <c r="P42" i="138"/>
  <c r="N42" i="138"/>
  <c r="L42" i="138"/>
  <c r="J42" i="138"/>
  <c r="H42" i="138"/>
  <c r="F42" i="138"/>
  <c r="T41" i="138"/>
  <c r="R41" i="138"/>
  <c r="P41" i="138"/>
  <c r="N41" i="138"/>
  <c r="L41" i="138"/>
  <c r="J41" i="138"/>
  <c r="H41" i="138"/>
  <c r="F41" i="138"/>
  <c r="T40" i="138"/>
  <c r="R40" i="138"/>
  <c r="P40" i="138"/>
  <c r="N40" i="138"/>
  <c r="L40" i="138"/>
  <c r="J40" i="138"/>
  <c r="H40" i="138"/>
  <c r="F40" i="138"/>
  <c r="T39" i="138"/>
  <c r="R39" i="138"/>
  <c r="P39" i="138"/>
  <c r="N39" i="138"/>
  <c r="L39" i="138"/>
  <c r="J39" i="138"/>
  <c r="H39" i="138"/>
  <c r="F39" i="138"/>
  <c r="T38" i="138"/>
  <c r="R38" i="138"/>
  <c r="P38" i="138"/>
  <c r="N38" i="138"/>
  <c r="L38" i="138"/>
  <c r="J38" i="138"/>
  <c r="H38" i="138"/>
  <c r="F38" i="138"/>
  <c r="U45" i="138"/>
  <c r="S45" i="138"/>
  <c r="Q45" i="138"/>
  <c r="O45" i="138"/>
  <c r="M45" i="138"/>
  <c r="K45" i="138"/>
  <c r="I45" i="138"/>
  <c r="G45" i="138"/>
  <c r="U44" i="138"/>
  <c r="S44" i="138"/>
  <c r="Q44" i="138"/>
  <c r="O44" i="138"/>
  <c r="M44" i="138"/>
  <c r="K44" i="138"/>
  <c r="I44" i="138"/>
  <c r="G44" i="138"/>
  <c r="U43" i="138"/>
  <c r="S43" i="138"/>
  <c r="Q43" i="138"/>
  <c r="O43" i="138"/>
  <c r="M43" i="138"/>
  <c r="K43" i="138"/>
  <c r="I43" i="138"/>
  <c r="G43" i="138"/>
  <c r="U42" i="138"/>
  <c r="S42" i="138"/>
  <c r="Q42" i="138"/>
  <c r="O42" i="138"/>
  <c r="M42" i="138"/>
  <c r="K42" i="138"/>
  <c r="I42" i="138"/>
  <c r="G42" i="138"/>
  <c r="U41" i="138"/>
  <c r="S41" i="138"/>
  <c r="Q41" i="138"/>
  <c r="O41" i="138"/>
  <c r="M41" i="138"/>
  <c r="K41" i="138"/>
  <c r="I41" i="138"/>
  <c r="G41" i="138"/>
  <c r="U40" i="138"/>
  <c r="S40" i="138"/>
  <c r="Q40" i="138"/>
  <c r="O40" i="138"/>
  <c r="M40" i="138"/>
  <c r="K40" i="138"/>
  <c r="I40" i="138"/>
  <c r="G40" i="138"/>
  <c r="U39" i="138"/>
  <c r="S39" i="138"/>
  <c r="Q39" i="138"/>
  <c r="O39" i="138"/>
  <c r="M39" i="138"/>
  <c r="K39" i="138"/>
  <c r="I39" i="138"/>
  <c r="G39" i="138"/>
  <c r="U38" i="138"/>
  <c r="S38" i="138"/>
  <c r="Q38" i="138"/>
  <c r="O38" i="138"/>
  <c r="M38" i="138"/>
  <c r="K38" i="138"/>
  <c r="I38" i="138"/>
  <c r="G38" i="138"/>
  <c r="AD45" i="138"/>
  <c r="V45" i="137"/>
  <c r="V42" i="137"/>
  <c r="P29" i="37" s="1"/>
  <c r="V40" i="137"/>
  <c r="L29" i="37" s="1"/>
  <c r="V44" i="137"/>
  <c r="V43" i="137"/>
  <c r="V41" i="137"/>
  <c r="N29" i="37" s="1"/>
  <c r="V39" i="137"/>
  <c r="J29" i="37" s="1"/>
  <c r="Y38" i="137"/>
  <c r="T45" i="137"/>
  <c r="R45" i="137"/>
  <c r="P45" i="137"/>
  <c r="N45" i="137"/>
  <c r="L45" i="137"/>
  <c r="J45" i="137"/>
  <c r="H45" i="137"/>
  <c r="F45" i="137"/>
  <c r="T44" i="137"/>
  <c r="R44" i="137"/>
  <c r="P44" i="137"/>
  <c r="N44" i="137"/>
  <c r="L44" i="137"/>
  <c r="J44" i="137"/>
  <c r="H44" i="137"/>
  <c r="F44" i="137"/>
  <c r="T43" i="137"/>
  <c r="R43" i="137"/>
  <c r="P43" i="137"/>
  <c r="N43" i="137"/>
  <c r="L43" i="137"/>
  <c r="J43" i="137"/>
  <c r="H43" i="137"/>
  <c r="F43" i="137"/>
  <c r="T42" i="137"/>
  <c r="R42" i="137"/>
  <c r="P42" i="137"/>
  <c r="N42" i="137"/>
  <c r="L42" i="137"/>
  <c r="J42" i="137"/>
  <c r="H42" i="137"/>
  <c r="F42" i="137"/>
  <c r="T41" i="137"/>
  <c r="R41" i="137"/>
  <c r="P41" i="137"/>
  <c r="N41" i="137"/>
  <c r="L41" i="137"/>
  <c r="J41" i="137"/>
  <c r="H41" i="137"/>
  <c r="F41" i="137"/>
  <c r="T40" i="137"/>
  <c r="R40" i="137"/>
  <c r="P40" i="137"/>
  <c r="N40" i="137"/>
  <c r="L40" i="137"/>
  <c r="J40" i="137"/>
  <c r="H40" i="137"/>
  <c r="F40" i="137"/>
  <c r="T39" i="137"/>
  <c r="R39" i="137"/>
  <c r="P39" i="137"/>
  <c r="N39" i="137"/>
  <c r="L39" i="137"/>
  <c r="J39" i="137"/>
  <c r="H39" i="137"/>
  <c r="F39" i="137"/>
  <c r="T38" i="137"/>
  <c r="R38" i="137"/>
  <c r="P38" i="137"/>
  <c r="N38" i="137"/>
  <c r="L38" i="137"/>
  <c r="J38" i="137"/>
  <c r="H38" i="137"/>
  <c r="F38" i="137"/>
  <c r="U45" i="137"/>
  <c r="S45" i="137"/>
  <c r="Q45" i="137"/>
  <c r="O45" i="137"/>
  <c r="M45" i="137"/>
  <c r="K45" i="137"/>
  <c r="I45" i="137"/>
  <c r="G45" i="137"/>
  <c r="U44" i="137"/>
  <c r="S44" i="137"/>
  <c r="Q44" i="137"/>
  <c r="O44" i="137"/>
  <c r="M44" i="137"/>
  <c r="K44" i="137"/>
  <c r="I44" i="137"/>
  <c r="G44" i="137"/>
  <c r="U43" i="137"/>
  <c r="S43" i="137"/>
  <c r="Q43" i="137"/>
  <c r="O43" i="137"/>
  <c r="M43" i="137"/>
  <c r="K43" i="137"/>
  <c r="I43" i="137"/>
  <c r="G43" i="137"/>
  <c r="U42" i="137"/>
  <c r="S42" i="137"/>
  <c r="Q42" i="137"/>
  <c r="O42" i="137"/>
  <c r="M42" i="137"/>
  <c r="K42" i="137"/>
  <c r="I42" i="137"/>
  <c r="G42" i="137"/>
  <c r="U41" i="137"/>
  <c r="S41" i="137"/>
  <c r="Q41" i="137"/>
  <c r="O41" i="137"/>
  <c r="M41" i="137"/>
  <c r="K41" i="137"/>
  <c r="I41" i="137"/>
  <c r="G41" i="137"/>
  <c r="U40" i="137"/>
  <c r="S40" i="137"/>
  <c r="Q40" i="137"/>
  <c r="O40" i="137"/>
  <c r="M40" i="137"/>
  <c r="K40" i="137"/>
  <c r="I40" i="137"/>
  <c r="G40" i="137"/>
  <c r="U39" i="137"/>
  <c r="S39" i="137"/>
  <c r="Q39" i="137"/>
  <c r="O39" i="137"/>
  <c r="M39" i="137"/>
  <c r="K39" i="137"/>
  <c r="I39" i="137"/>
  <c r="G39" i="137"/>
  <c r="U38" i="137"/>
  <c r="S38" i="137"/>
  <c r="Q38" i="137"/>
  <c r="O38" i="137"/>
  <c r="M38" i="137"/>
  <c r="K38" i="137"/>
  <c r="I38" i="137"/>
  <c r="G38" i="137"/>
  <c r="AD45" i="137"/>
  <c r="V45" i="136"/>
  <c r="V42" i="136"/>
  <c r="P28" i="37" s="1"/>
  <c r="V40" i="136"/>
  <c r="L28" i="37" s="1"/>
  <c r="V44" i="136"/>
  <c r="V43" i="136"/>
  <c r="V41" i="136"/>
  <c r="N28" i="37" s="1"/>
  <c r="V39" i="136"/>
  <c r="J28" i="37" s="1"/>
  <c r="Y38" i="136"/>
  <c r="T45" i="136"/>
  <c r="R45" i="136"/>
  <c r="P45" i="136"/>
  <c r="N45" i="136"/>
  <c r="L45" i="136"/>
  <c r="J45" i="136"/>
  <c r="H45" i="136"/>
  <c r="F45" i="136"/>
  <c r="T44" i="136"/>
  <c r="R44" i="136"/>
  <c r="P44" i="136"/>
  <c r="N44" i="136"/>
  <c r="L44" i="136"/>
  <c r="J44" i="136"/>
  <c r="H44" i="136"/>
  <c r="F44" i="136"/>
  <c r="T43" i="136"/>
  <c r="R43" i="136"/>
  <c r="P43" i="136"/>
  <c r="N43" i="136"/>
  <c r="L43" i="136"/>
  <c r="J43" i="136"/>
  <c r="H43" i="136"/>
  <c r="F43" i="136"/>
  <c r="T42" i="136"/>
  <c r="R42" i="136"/>
  <c r="P42" i="136"/>
  <c r="N42" i="136"/>
  <c r="L42" i="136"/>
  <c r="J42" i="136"/>
  <c r="H42" i="136"/>
  <c r="F42" i="136"/>
  <c r="T41" i="136"/>
  <c r="R41" i="136"/>
  <c r="P41" i="136"/>
  <c r="N41" i="136"/>
  <c r="L41" i="136"/>
  <c r="J41" i="136"/>
  <c r="H41" i="136"/>
  <c r="F41" i="136"/>
  <c r="T40" i="136"/>
  <c r="R40" i="136"/>
  <c r="P40" i="136"/>
  <c r="N40" i="136"/>
  <c r="L40" i="136"/>
  <c r="J40" i="136"/>
  <c r="H40" i="136"/>
  <c r="F40" i="136"/>
  <c r="T39" i="136"/>
  <c r="R39" i="136"/>
  <c r="P39" i="136"/>
  <c r="N39" i="136"/>
  <c r="L39" i="136"/>
  <c r="J39" i="136"/>
  <c r="H39" i="136"/>
  <c r="F39" i="136"/>
  <c r="T38" i="136"/>
  <c r="R38" i="136"/>
  <c r="P38" i="136"/>
  <c r="N38" i="136"/>
  <c r="L38" i="136"/>
  <c r="J38" i="136"/>
  <c r="H38" i="136"/>
  <c r="F38" i="136"/>
  <c r="U45" i="136"/>
  <c r="S45" i="136"/>
  <c r="Q45" i="136"/>
  <c r="O45" i="136"/>
  <c r="M45" i="136"/>
  <c r="K45" i="136"/>
  <c r="I45" i="136"/>
  <c r="G45" i="136"/>
  <c r="U44" i="136"/>
  <c r="S44" i="136"/>
  <c r="Q44" i="136"/>
  <c r="O44" i="136"/>
  <c r="M44" i="136"/>
  <c r="K44" i="136"/>
  <c r="I44" i="136"/>
  <c r="G44" i="136"/>
  <c r="U43" i="136"/>
  <c r="S43" i="136"/>
  <c r="Q43" i="136"/>
  <c r="O43" i="136"/>
  <c r="M43" i="136"/>
  <c r="K43" i="136"/>
  <c r="I43" i="136"/>
  <c r="G43" i="136"/>
  <c r="U42" i="136"/>
  <c r="S42" i="136"/>
  <c r="Q42" i="136"/>
  <c r="O42" i="136"/>
  <c r="M42" i="136"/>
  <c r="K42" i="136"/>
  <c r="I42" i="136"/>
  <c r="G42" i="136"/>
  <c r="U41" i="136"/>
  <c r="S41" i="136"/>
  <c r="Q41" i="136"/>
  <c r="O41" i="136"/>
  <c r="M41" i="136"/>
  <c r="K41" i="136"/>
  <c r="I41" i="136"/>
  <c r="G41" i="136"/>
  <c r="U40" i="136"/>
  <c r="S40" i="136"/>
  <c r="Q40" i="136"/>
  <c r="O40" i="136"/>
  <c r="M40" i="136"/>
  <c r="K40" i="136"/>
  <c r="I40" i="136"/>
  <c r="G40" i="136"/>
  <c r="U39" i="136"/>
  <c r="S39" i="136"/>
  <c r="Q39" i="136"/>
  <c r="O39" i="136"/>
  <c r="M39" i="136"/>
  <c r="K39" i="136"/>
  <c r="I39" i="136"/>
  <c r="G39" i="136"/>
  <c r="U38" i="136"/>
  <c r="S38" i="136"/>
  <c r="Q38" i="136"/>
  <c r="O38" i="136"/>
  <c r="M38" i="136"/>
  <c r="K38" i="136"/>
  <c r="I38" i="136"/>
  <c r="G38" i="136"/>
  <c r="AD45" i="136"/>
  <c r="V45" i="135"/>
  <c r="V42" i="135"/>
  <c r="P27" i="37" s="1"/>
  <c r="V40" i="135"/>
  <c r="L27" i="37" s="1"/>
  <c r="V44" i="135"/>
  <c r="V43" i="135"/>
  <c r="V41" i="135"/>
  <c r="N27" i="37" s="1"/>
  <c r="V39" i="135"/>
  <c r="J27" i="37" s="1"/>
  <c r="T45" i="135"/>
  <c r="R45" i="135"/>
  <c r="P45" i="135"/>
  <c r="N45" i="135"/>
  <c r="L45" i="135"/>
  <c r="J45" i="135"/>
  <c r="H45" i="135"/>
  <c r="F45" i="135"/>
  <c r="T44" i="135"/>
  <c r="R44" i="135"/>
  <c r="P44" i="135"/>
  <c r="N44" i="135"/>
  <c r="L44" i="135"/>
  <c r="J44" i="135"/>
  <c r="H44" i="135"/>
  <c r="F44" i="135"/>
  <c r="T43" i="135"/>
  <c r="R43" i="135"/>
  <c r="P43" i="135"/>
  <c r="N43" i="135"/>
  <c r="L43" i="135"/>
  <c r="J43" i="135"/>
  <c r="H43" i="135"/>
  <c r="F43" i="135"/>
  <c r="T42" i="135"/>
  <c r="R42" i="135"/>
  <c r="P42" i="135"/>
  <c r="N42" i="135"/>
  <c r="L42" i="135"/>
  <c r="J42" i="135"/>
  <c r="H42" i="135"/>
  <c r="F42" i="135"/>
  <c r="T41" i="135"/>
  <c r="R41" i="135"/>
  <c r="P41" i="135"/>
  <c r="N41" i="135"/>
  <c r="L41" i="135"/>
  <c r="J41" i="135"/>
  <c r="H41" i="135"/>
  <c r="F41" i="135"/>
  <c r="T40" i="135"/>
  <c r="R40" i="135"/>
  <c r="P40" i="135"/>
  <c r="N40" i="135"/>
  <c r="L40" i="135"/>
  <c r="J40" i="135"/>
  <c r="H40" i="135"/>
  <c r="F40" i="135"/>
  <c r="T39" i="135"/>
  <c r="R39" i="135"/>
  <c r="P39" i="135"/>
  <c r="N39" i="135"/>
  <c r="L39" i="135"/>
  <c r="J39" i="135"/>
  <c r="H39" i="135"/>
  <c r="F39" i="135"/>
  <c r="T38" i="135"/>
  <c r="R38" i="135"/>
  <c r="P38" i="135"/>
  <c r="N38" i="135"/>
  <c r="L38" i="135"/>
  <c r="J38" i="135"/>
  <c r="H38" i="135"/>
  <c r="F38" i="135"/>
  <c r="U45" i="135"/>
  <c r="S45" i="135"/>
  <c r="Q45" i="135"/>
  <c r="O45" i="135"/>
  <c r="M45" i="135"/>
  <c r="K45" i="135"/>
  <c r="I45" i="135"/>
  <c r="G45" i="135"/>
  <c r="U44" i="135"/>
  <c r="S44" i="135"/>
  <c r="Q44" i="135"/>
  <c r="O44" i="135"/>
  <c r="M44" i="135"/>
  <c r="K44" i="135"/>
  <c r="I44" i="135"/>
  <c r="G44" i="135"/>
  <c r="U43" i="135"/>
  <c r="S43" i="135"/>
  <c r="Q43" i="135"/>
  <c r="O43" i="135"/>
  <c r="M43" i="135"/>
  <c r="K43" i="135"/>
  <c r="I43" i="135"/>
  <c r="G43" i="135"/>
  <c r="U42" i="135"/>
  <c r="S42" i="135"/>
  <c r="Q42" i="135"/>
  <c r="O42" i="135"/>
  <c r="M42" i="135"/>
  <c r="K42" i="135"/>
  <c r="I42" i="135"/>
  <c r="G42" i="135"/>
  <c r="U41" i="135"/>
  <c r="S41" i="135"/>
  <c r="Q41" i="135"/>
  <c r="O41" i="135"/>
  <c r="M41" i="135"/>
  <c r="K41" i="135"/>
  <c r="I41" i="135"/>
  <c r="G41" i="135"/>
  <c r="U40" i="135"/>
  <c r="S40" i="135"/>
  <c r="Q40" i="135"/>
  <c r="O40" i="135"/>
  <c r="M40" i="135"/>
  <c r="K40" i="135"/>
  <c r="I40" i="135"/>
  <c r="G40" i="135"/>
  <c r="U39" i="135"/>
  <c r="S39" i="135"/>
  <c r="Q39" i="135"/>
  <c r="O39" i="135"/>
  <c r="M39" i="135"/>
  <c r="K39" i="135"/>
  <c r="I39" i="135"/>
  <c r="G39" i="135"/>
  <c r="U38" i="135"/>
  <c r="S38" i="135"/>
  <c r="Q38" i="135"/>
  <c r="O38" i="135"/>
  <c r="M38" i="135"/>
  <c r="K38" i="135"/>
  <c r="I38" i="135"/>
  <c r="G38" i="135"/>
  <c r="Y38" i="135"/>
  <c r="AD44" i="135"/>
  <c r="AD45" i="135"/>
  <c r="V45" i="134"/>
  <c r="V42" i="134"/>
  <c r="P25" i="37" s="1"/>
  <c r="V40" i="134"/>
  <c r="L25" i="37" s="1"/>
  <c r="V44" i="134"/>
  <c r="V43" i="134"/>
  <c r="V41" i="134"/>
  <c r="N25" i="37" s="1"/>
  <c r="V39" i="134"/>
  <c r="J25" i="37" s="1"/>
  <c r="AD43" i="134"/>
  <c r="Y38" i="134"/>
  <c r="AC38" i="134" s="1"/>
  <c r="T45" i="134"/>
  <c r="R45" i="134"/>
  <c r="P45" i="134"/>
  <c r="N45" i="134"/>
  <c r="L45" i="134"/>
  <c r="J45" i="134"/>
  <c r="H45" i="134"/>
  <c r="F45" i="134"/>
  <c r="T44" i="134"/>
  <c r="R44" i="134"/>
  <c r="P44" i="134"/>
  <c r="N44" i="134"/>
  <c r="L44" i="134"/>
  <c r="J44" i="134"/>
  <c r="H44" i="134"/>
  <c r="F44" i="134"/>
  <c r="T43" i="134"/>
  <c r="R43" i="134"/>
  <c r="P43" i="134"/>
  <c r="N43" i="134"/>
  <c r="L43" i="134"/>
  <c r="J43" i="134"/>
  <c r="H43" i="134"/>
  <c r="F43" i="134"/>
  <c r="T42" i="134"/>
  <c r="R42" i="134"/>
  <c r="P42" i="134"/>
  <c r="N42" i="134"/>
  <c r="L42" i="134"/>
  <c r="J42" i="134"/>
  <c r="H42" i="134"/>
  <c r="F42" i="134"/>
  <c r="T41" i="134"/>
  <c r="R41" i="134"/>
  <c r="P41" i="134"/>
  <c r="N41" i="134"/>
  <c r="L41" i="134"/>
  <c r="J41" i="134"/>
  <c r="H41" i="134"/>
  <c r="F41" i="134"/>
  <c r="T40" i="134"/>
  <c r="R40" i="134"/>
  <c r="P40" i="134"/>
  <c r="N40" i="134"/>
  <c r="L40" i="134"/>
  <c r="J40" i="134"/>
  <c r="H40" i="134"/>
  <c r="F40" i="134"/>
  <c r="T39" i="134"/>
  <c r="R39" i="134"/>
  <c r="P39" i="134"/>
  <c r="N39" i="134"/>
  <c r="L39" i="134"/>
  <c r="J39" i="134"/>
  <c r="H39" i="134"/>
  <c r="F39" i="134"/>
  <c r="T38" i="134"/>
  <c r="R38" i="134"/>
  <c r="P38" i="134"/>
  <c r="N38" i="134"/>
  <c r="L38" i="134"/>
  <c r="J38" i="134"/>
  <c r="H38" i="134"/>
  <c r="F38" i="134"/>
  <c r="U45" i="134"/>
  <c r="S45" i="134"/>
  <c r="Q45" i="134"/>
  <c r="O45" i="134"/>
  <c r="M45" i="134"/>
  <c r="K45" i="134"/>
  <c r="I45" i="134"/>
  <c r="G45" i="134"/>
  <c r="U44" i="134"/>
  <c r="S44" i="134"/>
  <c r="Q44" i="134"/>
  <c r="O44" i="134"/>
  <c r="M44" i="134"/>
  <c r="K44" i="134"/>
  <c r="I44" i="134"/>
  <c r="G44" i="134"/>
  <c r="U43" i="134"/>
  <c r="S43" i="134"/>
  <c r="Q43" i="134"/>
  <c r="O43" i="134"/>
  <c r="M43" i="134"/>
  <c r="K43" i="134"/>
  <c r="I43" i="134"/>
  <c r="G43" i="134"/>
  <c r="U42" i="134"/>
  <c r="S42" i="134"/>
  <c r="Q42" i="134"/>
  <c r="O42" i="134"/>
  <c r="M42" i="134"/>
  <c r="K42" i="134"/>
  <c r="I42" i="134"/>
  <c r="G42" i="134"/>
  <c r="U41" i="134"/>
  <c r="S41" i="134"/>
  <c r="Q41" i="134"/>
  <c r="O41" i="134"/>
  <c r="M41" i="134"/>
  <c r="K41" i="134"/>
  <c r="I41" i="134"/>
  <c r="G41" i="134"/>
  <c r="U40" i="134"/>
  <c r="S40" i="134"/>
  <c r="Q40" i="134"/>
  <c r="O40" i="134"/>
  <c r="M40" i="134"/>
  <c r="K40" i="134"/>
  <c r="I40" i="134"/>
  <c r="G40" i="134"/>
  <c r="U39" i="134"/>
  <c r="S39" i="134"/>
  <c r="Q39" i="134"/>
  <c r="O39" i="134"/>
  <c r="M39" i="134"/>
  <c r="K39" i="134"/>
  <c r="I39" i="134"/>
  <c r="G39" i="134"/>
  <c r="U38" i="134"/>
  <c r="S38" i="134"/>
  <c r="Q38" i="134"/>
  <c r="O38" i="134"/>
  <c r="M38" i="134"/>
  <c r="K38" i="134"/>
  <c r="I38" i="134"/>
  <c r="G38" i="134"/>
  <c r="AD45" i="134"/>
  <c r="V45" i="133"/>
  <c r="V42" i="133"/>
  <c r="P24" i="37" s="1"/>
  <c r="V40" i="133"/>
  <c r="L24" i="37" s="1"/>
  <c r="V44" i="133"/>
  <c r="V43" i="133"/>
  <c r="V41" i="133"/>
  <c r="N24" i="37" s="1"/>
  <c r="V39" i="133"/>
  <c r="J24" i="37" s="1"/>
  <c r="Y38" i="133"/>
  <c r="T45" i="133"/>
  <c r="R45" i="133"/>
  <c r="P45" i="133"/>
  <c r="N45" i="133"/>
  <c r="L45" i="133"/>
  <c r="J45" i="133"/>
  <c r="H45" i="133"/>
  <c r="F45" i="133"/>
  <c r="T44" i="133"/>
  <c r="R44" i="133"/>
  <c r="P44" i="133"/>
  <c r="N44" i="133"/>
  <c r="L44" i="133"/>
  <c r="J44" i="133"/>
  <c r="H44" i="133"/>
  <c r="F44" i="133"/>
  <c r="T43" i="133"/>
  <c r="R43" i="133"/>
  <c r="P43" i="133"/>
  <c r="N43" i="133"/>
  <c r="L43" i="133"/>
  <c r="J43" i="133"/>
  <c r="H43" i="133"/>
  <c r="F43" i="133"/>
  <c r="T42" i="133"/>
  <c r="R42" i="133"/>
  <c r="P42" i="133"/>
  <c r="N42" i="133"/>
  <c r="L42" i="133"/>
  <c r="J42" i="133"/>
  <c r="H42" i="133"/>
  <c r="F42" i="133"/>
  <c r="T41" i="133"/>
  <c r="R41" i="133"/>
  <c r="P41" i="133"/>
  <c r="N41" i="133"/>
  <c r="L41" i="133"/>
  <c r="J41" i="133"/>
  <c r="H41" i="133"/>
  <c r="F41" i="133"/>
  <c r="T40" i="133"/>
  <c r="R40" i="133"/>
  <c r="P40" i="133"/>
  <c r="N40" i="133"/>
  <c r="L40" i="133"/>
  <c r="J40" i="133"/>
  <c r="H40" i="133"/>
  <c r="F40" i="133"/>
  <c r="T39" i="133"/>
  <c r="R39" i="133"/>
  <c r="P39" i="133"/>
  <c r="N39" i="133"/>
  <c r="L39" i="133"/>
  <c r="J39" i="133"/>
  <c r="H39" i="133"/>
  <c r="F39" i="133"/>
  <c r="T38" i="133"/>
  <c r="R38" i="133"/>
  <c r="P38" i="133"/>
  <c r="N38" i="133"/>
  <c r="L38" i="133"/>
  <c r="J38" i="133"/>
  <c r="H38" i="133"/>
  <c r="F38" i="133"/>
  <c r="U45" i="133"/>
  <c r="S45" i="133"/>
  <c r="Q45" i="133"/>
  <c r="O45" i="133"/>
  <c r="M45" i="133"/>
  <c r="K45" i="133"/>
  <c r="I45" i="133"/>
  <c r="G45" i="133"/>
  <c r="U44" i="133"/>
  <c r="S44" i="133"/>
  <c r="Q44" i="133"/>
  <c r="O44" i="133"/>
  <c r="M44" i="133"/>
  <c r="K44" i="133"/>
  <c r="I44" i="133"/>
  <c r="G44" i="133"/>
  <c r="U43" i="133"/>
  <c r="S43" i="133"/>
  <c r="Q43" i="133"/>
  <c r="O43" i="133"/>
  <c r="M43" i="133"/>
  <c r="K43" i="133"/>
  <c r="I43" i="133"/>
  <c r="G43" i="133"/>
  <c r="U42" i="133"/>
  <c r="S42" i="133"/>
  <c r="Q42" i="133"/>
  <c r="O42" i="133"/>
  <c r="M42" i="133"/>
  <c r="K42" i="133"/>
  <c r="I42" i="133"/>
  <c r="G42" i="133"/>
  <c r="U41" i="133"/>
  <c r="S41" i="133"/>
  <c r="Q41" i="133"/>
  <c r="O41" i="133"/>
  <c r="M41" i="133"/>
  <c r="K41" i="133"/>
  <c r="I41" i="133"/>
  <c r="G41" i="133"/>
  <c r="U40" i="133"/>
  <c r="S40" i="133"/>
  <c r="Q40" i="133"/>
  <c r="O40" i="133"/>
  <c r="M40" i="133"/>
  <c r="K40" i="133"/>
  <c r="I40" i="133"/>
  <c r="G40" i="133"/>
  <c r="U39" i="133"/>
  <c r="S39" i="133"/>
  <c r="Q39" i="133"/>
  <c r="O39" i="133"/>
  <c r="M39" i="133"/>
  <c r="K39" i="133"/>
  <c r="I39" i="133"/>
  <c r="G39" i="133"/>
  <c r="U38" i="133"/>
  <c r="S38" i="133"/>
  <c r="Q38" i="133"/>
  <c r="O38" i="133"/>
  <c r="M38" i="133"/>
  <c r="K38" i="133"/>
  <c r="I38" i="133"/>
  <c r="G38" i="133"/>
  <c r="AD45" i="133"/>
  <c r="V45" i="132"/>
  <c r="V42" i="132"/>
  <c r="P23" i="37" s="1"/>
  <c r="V40" i="132"/>
  <c r="L23" i="37" s="1"/>
  <c r="V44" i="132"/>
  <c r="V43" i="132"/>
  <c r="V41" i="132"/>
  <c r="N23" i="37" s="1"/>
  <c r="V39" i="132"/>
  <c r="J23" i="37" s="1"/>
  <c r="Y38" i="132"/>
  <c r="T45" i="132"/>
  <c r="R45" i="132"/>
  <c r="P45" i="132"/>
  <c r="N45" i="132"/>
  <c r="L45" i="132"/>
  <c r="J45" i="132"/>
  <c r="H45" i="132"/>
  <c r="F45" i="132"/>
  <c r="T44" i="132"/>
  <c r="R44" i="132"/>
  <c r="P44" i="132"/>
  <c r="N44" i="132"/>
  <c r="L44" i="132"/>
  <c r="J44" i="132"/>
  <c r="H44" i="132"/>
  <c r="F44" i="132"/>
  <c r="T43" i="132"/>
  <c r="R43" i="132"/>
  <c r="P43" i="132"/>
  <c r="N43" i="132"/>
  <c r="L43" i="132"/>
  <c r="J43" i="132"/>
  <c r="H43" i="132"/>
  <c r="F43" i="132"/>
  <c r="T42" i="132"/>
  <c r="R42" i="132"/>
  <c r="P42" i="132"/>
  <c r="N42" i="132"/>
  <c r="L42" i="132"/>
  <c r="J42" i="132"/>
  <c r="H42" i="132"/>
  <c r="F42" i="132"/>
  <c r="T41" i="132"/>
  <c r="R41" i="132"/>
  <c r="P41" i="132"/>
  <c r="N41" i="132"/>
  <c r="L41" i="132"/>
  <c r="J41" i="132"/>
  <c r="H41" i="132"/>
  <c r="F41" i="132"/>
  <c r="T40" i="132"/>
  <c r="R40" i="132"/>
  <c r="P40" i="132"/>
  <c r="N40" i="132"/>
  <c r="L40" i="132"/>
  <c r="J40" i="132"/>
  <c r="H40" i="132"/>
  <c r="F40" i="132"/>
  <c r="T39" i="132"/>
  <c r="R39" i="132"/>
  <c r="P39" i="132"/>
  <c r="N39" i="132"/>
  <c r="L39" i="132"/>
  <c r="J39" i="132"/>
  <c r="H39" i="132"/>
  <c r="F39" i="132"/>
  <c r="T38" i="132"/>
  <c r="R38" i="132"/>
  <c r="P38" i="132"/>
  <c r="N38" i="132"/>
  <c r="L38" i="132"/>
  <c r="J38" i="132"/>
  <c r="H38" i="132"/>
  <c r="F38" i="132"/>
  <c r="U45" i="132"/>
  <c r="S45" i="132"/>
  <c r="Q45" i="132"/>
  <c r="O45" i="132"/>
  <c r="M45" i="132"/>
  <c r="K45" i="132"/>
  <c r="I45" i="132"/>
  <c r="G45" i="132"/>
  <c r="U44" i="132"/>
  <c r="S44" i="132"/>
  <c r="Q44" i="132"/>
  <c r="O44" i="132"/>
  <c r="M44" i="132"/>
  <c r="K44" i="132"/>
  <c r="I44" i="132"/>
  <c r="G44" i="132"/>
  <c r="U43" i="132"/>
  <c r="S43" i="132"/>
  <c r="Q43" i="132"/>
  <c r="O43" i="132"/>
  <c r="M43" i="132"/>
  <c r="K43" i="132"/>
  <c r="I43" i="132"/>
  <c r="G43" i="132"/>
  <c r="U42" i="132"/>
  <c r="S42" i="132"/>
  <c r="Q42" i="132"/>
  <c r="O42" i="132"/>
  <c r="M42" i="132"/>
  <c r="K42" i="132"/>
  <c r="I42" i="132"/>
  <c r="G42" i="132"/>
  <c r="U41" i="132"/>
  <c r="S41" i="132"/>
  <c r="Q41" i="132"/>
  <c r="O41" i="132"/>
  <c r="M41" i="132"/>
  <c r="K41" i="132"/>
  <c r="I41" i="132"/>
  <c r="G41" i="132"/>
  <c r="U40" i="132"/>
  <c r="S40" i="132"/>
  <c r="Q40" i="132"/>
  <c r="O40" i="132"/>
  <c r="M40" i="132"/>
  <c r="K40" i="132"/>
  <c r="I40" i="132"/>
  <c r="G40" i="132"/>
  <c r="U39" i="132"/>
  <c r="S39" i="132"/>
  <c r="Q39" i="132"/>
  <c r="O39" i="132"/>
  <c r="M39" i="132"/>
  <c r="K39" i="132"/>
  <c r="I39" i="132"/>
  <c r="G39" i="132"/>
  <c r="U38" i="132"/>
  <c r="S38" i="132"/>
  <c r="Q38" i="132"/>
  <c r="O38" i="132"/>
  <c r="M38" i="132"/>
  <c r="K38" i="132"/>
  <c r="I38" i="132"/>
  <c r="G38" i="132"/>
  <c r="AD45" i="132"/>
  <c r="V45" i="131"/>
  <c r="V42" i="131"/>
  <c r="P22" i="37" s="1"/>
  <c r="V40" i="131"/>
  <c r="L22" i="37" s="1"/>
  <c r="V44" i="131"/>
  <c r="V43" i="131"/>
  <c r="V41" i="131"/>
  <c r="N22" i="37" s="1"/>
  <c r="V39" i="131"/>
  <c r="J22" i="37" s="1"/>
  <c r="AD43" i="131"/>
  <c r="Y38" i="131"/>
  <c r="T45" i="131"/>
  <c r="R45" i="131"/>
  <c r="P45" i="131"/>
  <c r="N45" i="131"/>
  <c r="L45" i="131"/>
  <c r="J45" i="131"/>
  <c r="H45" i="131"/>
  <c r="F45" i="131"/>
  <c r="T44" i="131"/>
  <c r="R44" i="131"/>
  <c r="P44" i="131"/>
  <c r="N44" i="131"/>
  <c r="L44" i="131"/>
  <c r="J44" i="131"/>
  <c r="H44" i="131"/>
  <c r="F44" i="131"/>
  <c r="T43" i="131"/>
  <c r="R43" i="131"/>
  <c r="P43" i="131"/>
  <c r="N43" i="131"/>
  <c r="L43" i="131"/>
  <c r="J43" i="131"/>
  <c r="H43" i="131"/>
  <c r="F43" i="131"/>
  <c r="T42" i="131"/>
  <c r="R42" i="131"/>
  <c r="P42" i="131"/>
  <c r="N42" i="131"/>
  <c r="L42" i="131"/>
  <c r="J42" i="131"/>
  <c r="H42" i="131"/>
  <c r="F42" i="131"/>
  <c r="T41" i="131"/>
  <c r="R41" i="131"/>
  <c r="P41" i="131"/>
  <c r="N41" i="131"/>
  <c r="L41" i="131"/>
  <c r="J41" i="131"/>
  <c r="H41" i="131"/>
  <c r="F41" i="131"/>
  <c r="T40" i="131"/>
  <c r="R40" i="131"/>
  <c r="P40" i="131"/>
  <c r="N40" i="131"/>
  <c r="L40" i="131"/>
  <c r="J40" i="131"/>
  <c r="H40" i="131"/>
  <c r="F40" i="131"/>
  <c r="T39" i="131"/>
  <c r="R39" i="131"/>
  <c r="P39" i="131"/>
  <c r="N39" i="131"/>
  <c r="L39" i="131"/>
  <c r="J39" i="131"/>
  <c r="H39" i="131"/>
  <c r="F39" i="131"/>
  <c r="T38" i="131"/>
  <c r="R38" i="131"/>
  <c r="P38" i="131"/>
  <c r="N38" i="131"/>
  <c r="L38" i="131"/>
  <c r="J38" i="131"/>
  <c r="H38" i="131"/>
  <c r="F38" i="131"/>
  <c r="U45" i="131"/>
  <c r="S45" i="131"/>
  <c r="Q45" i="131"/>
  <c r="O45" i="131"/>
  <c r="M45" i="131"/>
  <c r="K45" i="131"/>
  <c r="I45" i="131"/>
  <c r="G45" i="131"/>
  <c r="U44" i="131"/>
  <c r="S44" i="131"/>
  <c r="Q44" i="131"/>
  <c r="O44" i="131"/>
  <c r="M44" i="131"/>
  <c r="K44" i="131"/>
  <c r="I44" i="131"/>
  <c r="G44" i="131"/>
  <c r="U43" i="131"/>
  <c r="S43" i="131"/>
  <c r="Q43" i="131"/>
  <c r="O43" i="131"/>
  <c r="M43" i="131"/>
  <c r="K43" i="131"/>
  <c r="I43" i="131"/>
  <c r="G43" i="131"/>
  <c r="U42" i="131"/>
  <c r="S42" i="131"/>
  <c r="Q42" i="131"/>
  <c r="O42" i="131"/>
  <c r="M42" i="131"/>
  <c r="K42" i="131"/>
  <c r="I42" i="131"/>
  <c r="G42" i="131"/>
  <c r="U41" i="131"/>
  <c r="S41" i="131"/>
  <c r="Q41" i="131"/>
  <c r="O41" i="131"/>
  <c r="M41" i="131"/>
  <c r="K41" i="131"/>
  <c r="I41" i="131"/>
  <c r="G41" i="131"/>
  <c r="U40" i="131"/>
  <c r="S40" i="131"/>
  <c r="Q40" i="131"/>
  <c r="O40" i="131"/>
  <c r="M40" i="131"/>
  <c r="K40" i="131"/>
  <c r="I40" i="131"/>
  <c r="G40" i="131"/>
  <c r="U39" i="131"/>
  <c r="S39" i="131"/>
  <c r="Q39" i="131"/>
  <c r="O39" i="131"/>
  <c r="M39" i="131"/>
  <c r="K39" i="131"/>
  <c r="I39" i="131"/>
  <c r="G39" i="131"/>
  <c r="U38" i="131"/>
  <c r="S38" i="131"/>
  <c r="Q38" i="131"/>
  <c r="O38" i="131"/>
  <c r="M38" i="131"/>
  <c r="K38" i="131"/>
  <c r="I38" i="131"/>
  <c r="G38" i="131"/>
  <c r="AD45" i="131"/>
  <c r="Y38" i="130"/>
  <c r="AD44" i="130"/>
  <c r="AD45" i="130"/>
  <c r="T45" i="130"/>
  <c r="R45" i="130"/>
  <c r="P45" i="130"/>
  <c r="N45" i="130"/>
  <c r="L45" i="130"/>
  <c r="J45" i="130"/>
  <c r="H45" i="130"/>
  <c r="F45" i="130"/>
  <c r="T44" i="130"/>
  <c r="R44" i="130"/>
  <c r="P44" i="130"/>
  <c r="N44" i="130"/>
  <c r="L44" i="130"/>
  <c r="J44" i="130"/>
  <c r="H44" i="130"/>
  <c r="F44" i="130"/>
  <c r="T43" i="130"/>
  <c r="R43" i="130"/>
  <c r="P43" i="130"/>
  <c r="N43" i="130"/>
  <c r="L43" i="130"/>
  <c r="J43" i="130"/>
  <c r="H43" i="130"/>
  <c r="F43" i="130"/>
  <c r="T42" i="130"/>
  <c r="R42" i="130"/>
  <c r="P42" i="130"/>
  <c r="N42" i="130"/>
  <c r="L42" i="130"/>
  <c r="J42" i="130"/>
  <c r="H42" i="130"/>
  <c r="F42" i="130"/>
  <c r="T41" i="130"/>
  <c r="R41" i="130"/>
  <c r="P41" i="130"/>
  <c r="N41" i="130"/>
  <c r="L41" i="130"/>
  <c r="J41" i="130"/>
  <c r="H41" i="130"/>
  <c r="F41" i="130"/>
  <c r="T40" i="130"/>
  <c r="R40" i="130"/>
  <c r="P40" i="130"/>
  <c r="N40" i="130"/>
  <c r="L40" i="130"/>
  <c r="J40" i="130"/>
  <c r="H40" i="130"/>
  <c r="F40" i="130"/>
  <c r="T39" i="130"/>
  <c r="R39" i="130"/>
  <c r="P39" i="130"/>
  <c r="N39" i="130"/>
  <c r="L39" i="130"/>
  <c r="J39" i="130"/>
  <c r="H39" i="130"/>
  <c r="F39" i="130"/>
  <c r="T38" i="130"/>
  <c r="R38" i="130"/>
  <c r="P38" i="130"/>
  <c r="N38" i="130"/>
  <c r="L38" i="130"/>
  <c r="J38" i="130"/>
  <c r="H38" i="130"/>
  <c r="F38" i="130"/>
  <c r="U45" i="130"/>
  <c r="S45" i="130"/>
  <c r="Q45" i="130"/>
  <c r="O45" i="130"/>
  <c r="M45" i="130"/>
  <c r="K45" i="130"/>
  <c r="I45" i="130"/>
  <c r="G45" i="130"/>
  <c r="U44" i="130"/>
  <c r="S44" i="130"/>
  <c r="Q44" i="130"/>
  <c r="O44" i="130"/>
  <c r="M44" i="130"/>
  <c r="K44" i="130"/>
  <c r="I44" i="130"/>
  <c r="G44" i="130"/>
  <c r="U43" i="130"/>
  <c r="S43" i="130"/>
  <c r="Q43" i="130"/>
  <c r="O43" i="130"/>
  <c r="M43" i="130"/>
  <c r="K43" i="130"/>
  <c r="I43" i="130"/>
  <c r="G43" i="130"/>
  <c r="U42" i="130"/>
  <c r="S42" i="130"/>
  <c r="Q42" i="130"/>
  <c r="O42" i="130"/>
  <c r="M42" i="130"/>
  <c r="K42" i="130"/>
  <c r="I42" i="130"/>
  <c r="G42" i="130"/>
  <c r="U41" i="130"/>
  <c r="S41" i="130"/>
  <c r="Q41" i="130"/>
  <c r="O41" i="130"/>
  <c r="M41" i="130"/>
  <c r="K41" i="130"/>
  <c r="I41" i="130"/>
  <c r="G41" i="130"/>
  <c r="U40" i="130"/>
  <c r="S40" i="130"/>
  <c r="Q40" i="130"/>
  <c r="O40" i="130"/>
  <c r="M40" i="130"/>
  <c r="K40" i="130"/>
  <c r="I40" i="130"/>
  <c r="G40" i="130"/>
  <c r="U39" i="130"/>
  <c r="S39" i="130"/>
  <c r="Q39" i="130"/>
  <c r="O39" i="130"/>
  <c r="M39" i="130"/>
  <c r="K39" i="130"/>
  <c r="I39" i="130"/>
  <c r="G39" i="130"/>
  <c r="U38" i="130"/>
  <c r="S38" i="130"/>
  <c r="Q38" i="130"/>
  <c r="O38" i="130"/>
  <c r="M38" i="130"/>
  <c r="K38" i="130"/>
  <c r="I38" i="130"/>
  <c r="G38" i="130"/>
  <c r="V39" i="130"/>
  <c r="J21" i="37" s="1"/>
  <c r="V43" i="130"/>
  <c r="V40" i="130"/>
  <c r="L21" i="37" s="1"/>
  <c r="V45" i="130"/>
  <c r="V41" i="130"/>
  <c r="N21" i="37" s="1"/>
  <c r="V44" i="130"/>
  <c r="AC15" i="126"/>
  <c r="V15" i="126" s="1"/>
  <c r="AB42" i="128"/>
  <c r="AB43" i="128"/>
  <c r="AB38" i="128"/>
  <c r="H42" i="37" s="1"/>
  <c r="Y32" i="122"/>
  <c r="AA34" i="122"/>
  <c r="AB16" i="123"/>
  <c r="AA18" i="123"/>
  <c r="AW20" i="123"/>
  <c r="AW22" i="123"/>
  <c r="AW24" i="123"/>
  <c r="AW26" i="123"/>
  <c r="X29" i="123"/>
  <c r="AA34" i="123"/>
  <c r="AB36" i="123"/>
  <c r="AW26" i="66"/>
  <c r="AA32" i="66"/>
  <c r="AW34" i="66"/>
  <c r="AC34" i="129"/>
  <c r="V34" i="129" s="1"/>
  <c r="AC19" i="125"/>
  <c r="V19" i="125" s="1"/>
  <c r="AC19" i="127"/>
  <c r="V19" i="127" s="1"/>
  <c r="AC34" i="126"/>
  <c r="V34" i="126" s="1"/>
  <c r="AD32" i="126"/>
  <c r="AC30" i="126"/>
  <c r="V30" i="126" s="1"/>
  <c r="AD28" i="126"/>
  <c r="AB13" i="66"/>
  <c r="AB7" i="66"/>
  <c r="AA6" i="66"/>
  <c r="AA13" i="66"/>
  <c r="AA7" i="66"/>
  <c r="AB42" i="129"/>
  <c r="AC13" i="126"/>
  <c r="V13" i="126" s="1"/>
  <c r="AC17" i="126"/>
  <c r="V17" i="126" s="1"/>
  <c r="AD17" i="126"/>
  <c r="AA22" i="66"/>
  <c r="AB15" i="66"/>
  <c r="AC17" i="127"/>
  <c r="V17" i="127" s="1"/>
  <c r="W26" i="66"/>
  <c r="AB9" i="66"/>
  <c r="AB11" i="66"/>
  <c r="X13" i="66"/>
  <c r="AA15" i="66"/>
  <c r="Z17" i="66"/>
  <c r="Z19" i="66"/>
  <c r="Z21" i="66"/>
  <c r="AW22" i="66"/>
  <c r="AD31" i="127"/>
  <c r="AC29" i="127"/>
  <c r="V29" i="127" s="1"/>
  <c r="AC25" i="127"/>
  <c r="V25" i="127" s="1"/>
  <c r="AC16" i="127"/>
  <c r="V16" i="127" s="1"/>
  <c r="AA10" i="66"/>
  <c r="AA12" i="66"/>
  <c r="AA14" i="66"/>
  <c r="AB16" i="66"/>
  <c r="AA18" i="66"/>
  <c r="AA20" i="66"/>
  <c r="AD15" i="126"/>
  <c r="AW14" i="66"/>
  <c r="AA9" i="66"/>
  <c r="AW10" i="66"/>
  <c r="AA11" i="66"/>
  <c r="AW12" i="66"/>
  <c r="AW16" i="66"/>
  <c r="AW18" i="66"/>
  <c r="AW20" i="66"/>
  <c r="Y24" i="66"/>
  <c r="Y6" i="66"/>
  <c r="AB42" i="127"/>
  <c r="AD20" i="129"/>
  <c r="X7" i="66"/>
  <c r="X11" i="66"/>
  <c r="X15" i="66"/>
  <c r="W18" i="66"/>
  <c r="AD18" i="129"/>
  <c r="AD8" i="128"/>
  <c r="AC26" i="126"/>
  <c r="V26" i="126" s="1"/>
  <c r="AD13" i="126"/>
  <c r="AC11" i="126"/>
  <c r="V11" i="126" s="1"/>
  <c r="AD11" i="126"/>
  <c r="AC9" i="126"/>
  <c r="V9" i="126" s="1"/>
  <c r="AD9" i="126"/>
  <c r="AC7" i="126"/>
  <c r="V7" i="126" s="1"/>
  <c r="AC30" i="129"/>
  <c r="V30" i="129" s="1"/>
  <c r="AC26" i="129"/>
  <c r="V26" i="129" s="1"/>
  <c r="AC6" i="125"/>
  <c r="V6" i="125" s="1"/>
  <c r="AD19" i="127"/>
  <c r="AD17" i="127"/>
  <c r="AA45" i="127"/>
  <c r="AD16" i="128"/>
  <c r="AC14" i="128"/>
  <c r="V14" i="128" s="1"/>
  <c r="AD12" i="128"/>
  <c r="AC10" i="128"/>
  <c r="V10" i="128" s="1"/>
  <c r="AC28" i="129"/>
  <c r="V28" i="129" s="1"/>
  <c r="AC24" i="129"/>
  <c r="V24" i="129" s="1"/>
  <c r="AC20" i="129"/>
  <c r="V20" i="129" s="1"/>
  <c r="AA30" i="66"/>
  <c r="W32" i="66"/>
  <c r="Z33" i="66"/>
  <c r="AW28" i="123"/>
  <c r="AA32" i="123"/>
  <c r="W34" i="123"/>
  <c r="AB35" i="123"/>
  <c r="B45" i="37"/>
  <c r="AI48" i="129"/>
  <c r="AD36" i="129"/>
  <c r="AD34" i="129"/>
  <c r="AD32" i="129"/>
  <c r="AI48" i="127"/>
  <c r="AI48" i="128"/>
  <c r="AC32" i="126"/>
  <c r="V32" i="126" s="1"/>
  <c r="AW44" i="125"/>
  <c r="AC36" i="125"/>
  <c r="V36" i="125" s="1"/>
  <c r="W8" i="66"/>
  <c r="W10" i="66"/>
  <c r="W12" i="66"/>
  <c r="W14" i="66"/>
  <c r="W16" i="66"/>
  <c r="Z16" i="66"/>
  <c r="W20" i="66"/>
  <c r="AD30" i="129"/>
  <c r="AD28" i="129"/>
  <c r="AD26" i="129"/>
  <c r="AD24" i="129"/>
  <c r="AC22" i="129"/>
  <c r="V22" i="129" s="1"/>
  <c r="AC15" i="127"/>
  <c r="V15" i="127" s="1"/>
  <c r="AD13" i="127"/>
  <c r="AC11" i="127"/>
  <c r="V11" i="127" s="1"/>
  <c r="AD9" i="127"/>
  <c r="AC7" i="127"/>
  <c r="V7" i="127" s="1"/>
  <c r="AC24" i="126"/>
  <c r="V24" i="126" s="1"/>
  <c r="AC28" i="126"/>
  <c r="V28" i="126" s="1"/>
  <c r="AB45" i="126"/>
  <c r="AD19" i="126"/>
  <c r="W39" i="126"/>
  <c r="Y45" i="126"/>
  <c r="AB45" i="125"/>
  <c r="X44" i="125"/>
  <c r="Z45" i="125"/>
  <c r="Z45" i="128"/>
  <c r="AC16" i="128"/>
  <c r="V16" i="128" s="1"/>
  <c r="AD14" i="128"/>
  <c r="AC12" i="128"/>
  <c r="V12" i="128" s="1"/>
  <c r="AD10" i="128"/>
  <c r="AA43" i="128"/>
  <c r="Z42" i="128"/>
  <c r="X38" i="128"/>
  <c r="D42" i="37" s="1"/>
  <c r="AC23" i="128"/>
  <c r="V23" i="128" s="1"/>
  <c r="AD22" i="129"/>
  <c r="AC18" i="129"/>
  <c r="V18" i="129" s="1"/>
  <c r="Z45" i="129"/>
  <c r="X43" i="129"/>
  <c r="W38" i="127"/>
  <c r="C41" i="37" s="1"/>
  <c r="Y44" i="127"/>
  <c r="AD15" i="127"/>
  <c r="AC13" i="127"/>
  <c r="V13" i="127" s="1"/>
  <c r="AD11" i="127"/>
  <c r="W43" i="127"/>
  <c r="AC9" i="127"/>
  <c r="V9" i="127" s="1"/>
  <c r="AA40" i="127"/>
  <c r="AA43" i="127"/>
  <c r="AD7" i="127"/>
  <c r="Z27" i="66"/>
  <c r="AA24" i="66"/>
  <c r="Z23" i="66"/>
  <c r="Y22" i="66"/>
  <c r="Y20" i="66"/>
  <c r="Y18" i="66"/>
  <c r="Y16" i="66"/>
  <c r="AA16" i="66"/>
  <c r="Z15" i="66"/>
  <c r="Y14" i="66"/>
  <c r="AB14" i="66"/>
  <c r="Z13" i="66"/>
  <c r="Y12" i="66"/>
  <c r="AB12" i="66"/>
  <c r="Z11" i="66"/>
  <c r="Y10" i="66"/>
  <c r="AB10" i="66"/>
  <c r="Z9" i="66"/>
  <c r="Y8" i="66"/>
  <c r="AB8" i="66"/>
  <c r="Z7" i="66"/>
  <c r="W6" i="66"/>
  <c r="AC6" i="129"/>
  <c r="V6" i="129" s="1"/>
  <c r="Z35" i="66"/>
  <c r="W24" i="66"/>
  <c r="Z25" i="66"/>
  <c r="Y26" i="66"/>
  <c r="W28" i="66"/>
  <c r="AW30" i="66"/>
  <c r="Z31" i="66"/>
  <c r="AW32" i="66"/>
  <c r="W34" i="66"/>
  <c r="AA33" i="123"/>
  <c r="AA35" i="123"/>
  <c r="X36" i="123"/>
  <c r="X16" i="123"/>
  <c r="Z17" i="123"/>
  <c r="AA30" i="123"/>
  <c r="AC35" i="129"/>
  <c r="V35" i="129" s="1"/>
  <c r="AD35" i="129"/>
  <c r="AC33" i="129"/>
  <c r="V33" i="129" s="1"/>
  <c r="AD33" i="129"/>
  <c r="AC31" i="129"/>
  <c r="V31" i="129" s="1"/>
  <c r="AD31" i="129"/>
  <c r="AC29" i="129"/>
  <c r="V29" i="129" s="1"/>
  <c r="AD29" i="129"/>
  <c r="AC27" i="129"/>
  <c r="V27" i="129" s="1"/>
  <c r="AD27" i="129"/>
  <c r="AC25" i="129"/>
  <c r="V25" i="129" s="1"/>
  <c r="AD25" i="129"/>
  <c r="AC23" i="129"/>
  <c r="V23" i="129" s="1"/>
  <c r="AD23" i="129"/>
  <c r="Y44" i="129"/>
  <c r="Y43" i="129"/>
  <c r="Y41" i="129"/>
  <c r="Y45" i="129"/>
  <c r="Y42" i="129"/>
  <c r="Y40" i="129"/>
  <c r="AD19" i="129"/>
  <c r="AC19" i="129"/>
  <c r="V19" i="129" s="1"/>
  <c r="AD16" i="129"/>
  <c r="AD14" i="129"/>
  <c r="AD12" i="129"/>
  <c r="AD10" i="129"/>
  <c r="AD8" i="129"/>
  <c r="AD6" i="129"/>
  <c r="F38" i="129" a="1"/>
  <c r="AB41" i="129"/>
  <c r="AB44" i="129"/>
  <c r="AB40" i="129"/>
  <c r="AB45" i="129"/>
  <c r="Z43" i="129"/>
  <c r="Z38" i="129"/>
  <c r="F43" i="37" s="1"/>
  <c r="Z42" i="129"/>
  <c r="AD17" i="129"/>
  <c r="AC17" i="129"/>
  <c r="V17" i="129" s="1"/>
  <c r="AD15" i="129"/>
  <c r="AC15" i="129"/>
  <c r="V15" i="129" s="1"/>
  <c r="AD13" i="129"/>
  <c r="AC13" i="129"/>
  <c r="V13" i="129" s="1"/>
  <c r="AD11" i="129"/>
  <c r="AC11" i="129"/>
  <c r="V11" i="129" s="1"/>
  <c r="AD9" i="129"/>
  <c r="AC9" i="129"/>
  <c r="V9" i="129" s="1"/>
  <c r="AD7" i="129"/>
  <c r="AC7" i="129"/>
  <c r="V7" i="129" s="1"/>
  <c r="AA44" i="129"/>
  <c r="AA43" i="129"/>
  <c r="AA41" i="129"/>
  <c r="AA45" i="129"/>
  <c r="AA42" i="129"/>
  <c r="AA40" i="129"/>
  <c r="AA38" i="129"/>
  <c r="G43" i="37" s="1"/>
  <c r="W43" i="129"/>
  <c r="W38" i="129"/>
  <c r="C43" i="37" s="1"/>
  <c r="AW45" i="129"/>
  <c r="AW44" i="129"/>
  <c r="AW43" i="129"/>
  <c r="AD21" i="129"/>
  <c r="AC21" i="129"/>
  <c r="V21" i="129" s="1"/>
  <c r="AB43" i="129"/>
  <c r="AB38" i="129"/>
  <c r="H43" i="37" s="1"/>
  <c r="Z41" i="129"/>
  <c r="Z44" i="129"/>
  <c r="Z40" i="129"/>
  <c r="X38" i="129"/>
  <c r="D43" i="37" s="1"/>
  <c r="AC17" i="128"/>
  <c r="V17" i="128" s="1"/>
  <c r="AD17" i="128"/>
  <c r="AC15" i="128"/>
  <c r="V15" i="128" s="1"/>
  <c r="AD15" i="128"/>
  <c r="AC13" i="128"/>
  <c r="V13" i="128" s="1"/>
  <c r="AD13" i="128"/>
  <c r="AC11" i="128"/>
  <c r="V11" i="128" s="1"/>
  <c r="AD11" i="128"/>
  <c r="AC9" i="128"/>
  <c r="V9" i="128" s="1"/>
  <c r="AD9" i="128"/>
  <c r="AC7" i="128"/>
  <c r="V7" i="128" s="1"/>
  <c r="AD7" i="128"/>
  <c r="W43" i="128"/>
  <c r="W38" i="128"/>
  <c r="C42" i="37" s="1"/>
  <c r="AD35" i="128"/>
  <c r="AD33" i="128"/>
  <c r="AD31" i="128"/>
  <c r="AD29" i="128"/>
  <c r="AD27" i="128"/>
  <c r="AD25" i="128"/>
  <c r="AD21" i="128"/>
  <c r="Z41" i="128"/>
  <c r="Z44" i="128"/>
  <c r="Z40" i="128"/>
  <c r="AA38" i="128"/>
  <c r="G42" i="37" s="1"/>
  <c r="AA42" i="128"/>
  <c r="AA41" i="128"/>
  <c r="AA44" i="128"/>
  <c r="AD36" i="128"/>
  <c r="AC36" i="128"/>
  <c r="V36" i="128" s="1"/>
  <c r="AD34" i="128"/>
  <c r="AC34" i="128"/>
  <c r="V34" i="128" s="1"/>
  <c r="AD32" i="128"/>
  <c r="AC32" i="128"/>
  <c r="V32" i="128" s="1"/>
  <c r="AD30" i="128"/>
  <c r="AC30" i="128"/>
  <c r="V30" i="128" s="1"/>
  <c r="AD28" i="128"/>
  <c r="AC28" i="128"/>
  <c r="V28" i="128" s="1"/>
  <c r="AD26" i="128"/>
  <c r="AC26" i="128"/>
  <c r="V26" i="128" s="1"/>
  <c r="AD24" i="128"/>
  <c r="AC24" i="128"/>
  <c r="V24" i="128" s="1"/>
  <c r="AD22" i="128"/>
  <c r="AC22" i="128"/>
  <c r="V22" i="128" s="1"/>
  <c r="AD20" i="128"/>
  <c r="AC20" i="128"/>
  <c r="V20" i="128" s="1"/>
  <c r="AW45" i="128"/>
  <c r="AW44" i="128"/>
  <c r="AW43" i="128"/>
  <c r="AC19" i="128"/>
  <c r="V19" i="128" s="1"/>
  <c r="AD19" i="128"/>
  <c r="Y44" i="128"/>
  <c r="Y43" i="128"/>
  <c r="Y41" i="128"/>
  <c r="Y45" i="128"/>
  <c r="Y42" i="128"/>
  <c r="Y40" i="128"/>
  <c r="AD18" i="128"/>
  <c r="AC18" i="128"/>
  <c r="V18" i="128" s="1"/>
  <c r="F38" i="128" a="1"/>
  <c r="Z43" i="128"/>
  <c r="Z38" i="128"/>
  <c r="F42" i="37" s="1"/>
  <c r="X43" i="128"/>
  <c r="AC8" i="128"/>
  <c r="V8" i="128" s="1"/>
  <c r="AC6" i="128"/>
  <c r="V6" i="128" s="1"/>
  <c r="AA40" i="128"/>
  <c r="AA45" i="128"/>
  <c r="AD36" i="127"/>
  <c r="AC36" i="127"/>
  <c r="V36" i="127" s="1"/>
  <c r="AD34" i="127"/>
  <c r="AC34" i="127"/>
  <c r="V34" i="127" s="1"/>
  <c r="AD32" i="127"/>
  <c r="AC32" i="127"/>
  <c r="V32" i="127" s="1"/>
  <c r="AD30" i="127"/>
  <c r="AC30" i="127"/>
  <c r="V30" i="127" s="1"/>
  <c r="AD28" i="127"/>
  <c r="AC28" i="127"/>
  <c r="V28" i="127" s="1"/>
  <c r="AD26" i="127"/>
  <c r="AC26" i="127"/>
  <c r="V26" i="127" s="1"/>
  <c r="AD24" i="127"/>
  <c r="AC24" i="127"/>
  <c r="V24" i="127" s="1"/>
  <c r="AD22" i="127"/>
  <c r="AC22" i="127"/>
  <c r="V22" i="127" s="1"/>
  <c r="AD20" i="127"/>
  <c r="AC20" i="127"/>
  <c r="V20" i="127" s="1"/>
  <c r="AD18" i="127"/>
  <c r="AC18" i="127"/>
  <c r="V18" i="127" s="1"/>
  <c r="AC14" i="127"/>
  <c r="V14" i="127" s="1"/>
  <c r="AD14" i="127"/>
  <c r="AC12" i="127"/>
  <c r="V12" i="127" s="1"/>
  <c r="AD12" i="127"/>
  <c r="AC10" i="127"/>
  <c r="V10" i="127" s="1"/>
  <c r="AD10" i="127"/>
  <c r="AC8" i="127"/>
  <c r="V8" i="127" s="1"/>
  <c r="AD8" i="127"/>
  <c r="Z45" i="127"/>
  <c r="Z42" i="127"/>
  <c r="Z40" i="127"/>
  <c r="Z38" i="127"/>
  <c r="F41" i="37" s="1"/>
  <c r="Z44" i="127"/>
  <c r="Z43" i="127"/>
  <c r="Z41" i="127"/>
  <c r="AC35" i="127"/>
  <c r="V35" i="127" s="1"/>
  <c r="AC31" i="127"/>
  <c r="V31" i="127" s="1"/>
  <c r="AC27" i="127"/>
  <c r="V27" i="127" s="1"/>
  <c r="AC23" i="127"/>
  <c r="V23" i="127" s="1"/>
  <c r="Y40" i="127"/>
  <c r="Y45" i="127"/>
  <c r="Y43" i="127"/>
  <c r="F38" i="127" a="1"/>
  <c r="AB41" i="127"/>
  <c r="AB44" i="127"/>
  <c r="AB40" i="127"/>
  <c r="AB45" i="127"/>
  <c r="AW45" i="127"/>
  <c r="AW44" i="127"/>
  <c r="AW43" i="127"/>
  <c r="X38" i="127"/>
  <c r="D41" i="37" s="1"/>
  <c r="X43" i="127"/>
  <c r="AC6" i="127"/>
  <c r="V6" i="127" s="1"/>
  <c r="AD6" i="127"/>
  <c r="AD33" i="127"/>
  <c r="AD29" i="127"/>
  <c r="AD25" i="127"/>
  <c r="AD21" i="127"/>
  <c r="AC21" i="127"/>
  <c r="V21" i="127" s="1"/>
  <c r="AA38" i="127"/>
  <c r="G41" i="37" s="1"/>
  <c r="AA42" i="127"/>
  <c r="AA41" i="127"/>
  <c r="AA44" i="127"/>
  <c r="Y42" i="127"/>
  <c r="Y41" i="127"/>
  <c r="AD16" i="127"/>
  <c r="AB43" i="127"/>
  <c r="AB38" i="127"/>
  <c r="H41" i="37" s="1"/>
  <c r="AD33" i="126"/>
  <c r="AC33" i="126"/>
  <c r="V33" i="126" s="1"/>
  <c r="AD31" i="126"/>
  <c r="AC31" i="126"/>
  <c r="V31" i="126" s="1"/>
  <c r="AD29" i="126"/>
  <c r="AC29" i="126"/>
  <c r="V29" i="126" s="1"/>
  <c r="AD27" i="126"/>
  <c r="AC27" i="126"/>
  <c r="V27" i="126" s="1"/>
  <c r="AD25" i="126"/>
  <c r="AC25" i="126"/>
  <c r="V25" i="126" s="1"/>
  <c r="AD23" i="126"/>
  <c r="AC23" i="126"/>
  <c r="V23" i="126" s="1"/>
  <c r="AC22" i="126"/>
  <c r="V22" i="126" s="1"/>
  <c r="AD22" i="126"/>
  <c r="AC20" i="126"/>
  <c r="V20" i="126" s="1"/>
  <c r="AD20" i="126"/>
  <c r="AA46" i="126"/>
  <c r="AA45" i="126"/>
  <c r="AA44" i="126"/>
  <c r="AA43" i="126"/>
  <c r="AA42" i="126"/>
  <c r="AA41" i="126"/>
  <c r="AA39" i="126"/>
  <c r="G39" i="37" s="1"/>
  <c r="X44" i="126"/>
  <c r="X39" i="126"/>
  <c r="D39" i="37" s="1"/>
  <c r="AC6" i="126"/>
  <c r="V6" i="126" s="1"/>
  <c r="AD6" i="126"/>
  <c r="AD36" i="126"/>
  <c r="AD35" i="126"/>
  <c r="Y42" i="126"/>
  <c r="Y44" i="126"/>
  <c r="Y46" i="126"/>
  <c r="AW44" i="126"/>
  <c r="W44" i="126"/>
  <c r="AB39" i="126"/>
  <c r="H39" i="37" s="1"/>
  <c r="AB42" i="126"/>
  <c r="AB44" i="126"/>
  <c r="AB46" i="126"/>
  <c r="AD7" i="126"/>
  <c r="AD38" i="126"/>
  <c r="AC38" i="126"/>
  <c r="V38" i="126" s="1"/>
  <c r="AD37" i="126"/>
  <c r="AC37" i="126"/>
  <c r="V37" i="126" s="1"/>
  <c r="AD21" i="126"/>
  <c r="AC21" i="126"/>
  <c r="V21" i="126" s="1"/>
  <c r="AC18" i="126"/>
  <c r="V18" i="126" s="1"/>
  <c r="AD18" i="126"/>
  <c r="AC16" i="126"/>
  <c r="V16" i="126" s="1"/>
  <c r="AD16" i="126"/>
  <c r="AC14" i="126"/>
  <c r="V14" i="126" s="1"/>
  <c r="AD14" i="126"/>
  <c r="AC12" i="126"/>
  <c r="V12" i="126" s="1"/>
  <c r="AD12" i="126"/>
  <c r="AC10" i="126"/>
  <c r="V10" i="126" s="1"/>
  <c r="AD10" i="126"/>
  <c r="AC8" i="126"/>
  <c r="V8" i="126" s="1"/>
  <c r="AD8" i="126"/>
  <c r="Z46" i="126"/>
  <c r="Z45" i="126"/>
  <c r="Z44" i="126"/>
  <c r="Z43" i="126"/>
  <c r="Z42" i="126"/>
  <c r="Z41" i="126"/>
  <c r="Z39" i="126"/>
  <c r="F39" i="37" s="1"/>
  <c r="AD34" i="126"/>
  <c r="AD30" i="126"/>
  <c r="AD26" i="126"/>
  <c r="Y41" i="126"/>
  <c r="Y43" i="126"/>
  <c r="F39" i="126" a="1"/>
  <c r="AB41" i="126"/>
  <c r="AB43" i="126"/>
  <c r="AD35" i="125"/>
  <c r="AC35" i="125"/>
  <c r="V35" i="125" s="1"/>
  <c r="AC34" i="125"/>
  <c r="V34" i="125" s="1"/>
  <c r="AD34" i="125"/>
  <c r="AC32" i="125"/>
  <c r="V32" i="125" s="1"/>
  <c r="AD32" i="125"/>
  <c r="AC30" i="125"/>
  <c r="V30" i="125" s="1"/>
  <c r="AD30" i="125"/>
  <c r="AC28" i="125"/>
  <c r="V28" i="125" s="1"/>
  <c r="AD28" i="125"/>
  <c r="AC26" i="125"/>
  <c r="V26" i="125" s="1"/>
  <c r="AD26" i="125"/>
  <c r="AC24" i="125"/>
  <c r="V24" i="125" s="1"/>
  <c r="AD24" i="125"/>
  <c r="AC22" i="125"/>
  <c r="V22" i="125" s="1"/>
  <c r="AD22" i="125"/>
  <c r="AC20" i="125"/>
  <c r="V20" i="125" s="1"/>
  <c r="AD20" i="125"/>
  <c r="Y46" i="125"/>
  <c r="Y45" i="125"/>
  <c r="Y44" i="125"/>
  <c r="Y43" i="125"/>
  <c r="Y42" i="125"/>
  <c r="Y41" i="125"/>
  <c r="AD31" i="125"/>
  <c r="AC31" i="125"/>
  <c r="V31" i="125" s="1"/>
  <c r="AD27" i="125"/>
  <c r="AC27" i="125"/>
  <c r="V27" i="125" s="1"/>
  <c r="AD23" i="125"/>
  <c r="AC23" i="125"/>
  <c r="V23" i="125" s="1"/>
  <c r="AD38" i="125"/>
  <c r="AC38" i="125"/>
  <c r="V38" i="125" s="1"/>
  <c r="F39" i="125" a="1"/>
  <c r="AB39" i="125"/>
  <c r="H38" i="37" s="1"/>
  <c r="AB42" i="125"/>
  <c r="AB44" i="125"/>
  <c r="AB46" i="125"/>
  <c r="Z39" i="125"/>
  <c r="F38" i="37" s="1"/>
  <c r="Z42" i="125"/>
  <c r="Z44" i="125"/>
  <c r="Z46" i="125"/>
  <c r="AC16" i="125"/>
  <c r="V16" i="125" s="1"/>
  <c r="AC12" i="125"/>
  <c r="V12" i="125" s="1"/>
  <c r="AC10" i="125"/>
  <c r="V10" i="125" s="1"/>
  <c r="AD17" i="125"/>
  <c r="AC17" i="125"/>
  <c r="V17" i="125" s="1"/>
  <c r="AD15" i="125"/>
  <c r="AC15" i="125"/>
  <c r="V15" i="125" s="1"/>
  <c r="AD13" i="125"/>
  <c r="AC13" i="125"/>
  <c r="V13" i="125" s="1"/>
  <c r="AD11" i="125"/>
  <c r="AC11" i="125"/>
  <c r="V11" i="125" s="1"/>
  <c r="AD9" i="125"/>
  <c r="AC9" i="125"/>
  <c r="V9" i="125" s="1"/>
  <c r="AD7" i="125"/>
  <c r="AC7" i="125"/>
  <c r="V7" i="125" s="1"/>
  <c r="AA46" i="125"/>
  <c r="AA45" i="125"/>
  <c r="AA44" i="125"/>
  <c r="AA43" i="125"/>
  <c r="AA42" i="125"/>
  <c r="AA41" i="125"/>
  <c r="AA39" i="125"/>
  <c r="G38" i="37" s="1"/>
  <c r="W44" i="125"/>
  <c r="W39" i="125"/>
  <c r="C38" i="37" s="1"/>
  <c r="AD33" i="125"/>
  <c r="AC33" i="125"/>
  <c r="V33" i="125" s="1"/>
  <c r="AD29" i="125"/>
  <c r="AC29" i="125"/>
  <c r="V29" i="125" s="1"/>
  <c r="AD25" i="125"/>
  <c r="AC25" i="125"/>
  <c r="V25" i="125" s="1"/>
  <c r="AD21" i="125"/>
  <c r="AC21" i="125"/>
  <c r="V21" i="125" s="1"/>
  <c r="AD37" i="125"/>
  <c r="AC37" i="125"/>
  <c r="V37" i="125" s="1"/>
  <c r="AD8" i="125"/>
  <c r="AB41" i="125"/>
  <c r="AB43" i="125"/>
  <c r="X39" i="125"/>
  <c r="D38" i="37" s="1"/>
  <c r="AD18" i="125"/>
  <c r="AD14" i="125"/>
  <c r="Z41" i="125"/>
  <c r="Z43" i="125"/>
  <c r="AD6" i="125"/>
  <c r="AW24" i="66"/>
  <c r="Y28" i="66"/>
  <c r="Y30" i="66"/>
  <c r="Y32" i="66"/>
  <c r="Y34" i="66"/>
  <c r="AE47" i="66"/>
  <c r="AE46" i="66"/>
  <c r="AE45" i="66"/>
  <c r="AE44" i="66"/>
  <c r="AE43" i="66"/>
  <c r="AE42" i="66"/>
  <c r="AH42" i="66"/>
  <c r="AH41" i="66"/>
  <c r="AH40" i="66"/>
  <c r="AH38" i="66"/>
  <c r="AH37" i="66"/>
  <c r="AH44" i="66"/>
  <c r="AH43" i="66"/>
  <c r="AH39" i="66"/>
  <c r="AJ42" i="66"/>
  <c r="AJ41" i="66"/>
  <c r="AJ40" i="66"/>
  <c r="AJ38" i="66"/>
  <c r="AJ37" i="66"/>
  <c r="AJ44" i="66"/>
  <c r="AJ43" i="66"/>
  <c r="AJ39" i="66"/>
  <c r="AL42" i="66"/>
  <c r="AL41" i="66"/>
  <c r="AL40" i="66"/>
  <c r="AL38" i="66"/>
  <c r="AL37" i="66"/>
  <c r="AL44" i="66"/>
  <c r="AL43" i="66"/>
  <c r="AL39" i="66"/>
  <c r="AN42" i="66"/>
  <c r="AN41" i="66"/>
  <c r="AN40" i="66"/>
  <c r="AN38" i="66"/>
  <c r="AN37" i="66"/>
  <c r="AN44" i="66"/>
  <c r="AN43" i="66"/>
  <c r="AN39" i="66"/>
  <c r="AP42" i="66"/>
  <c r="AP41" i="66"/>
  <c r="AP40" i="66"/>
  <c r="AP38" i="66"/>
  <c r="AP37" i="66"/>
  <c r="AP44" i="66"/>
  <c r="AP43" i="66"/>
  <c r="AP39" i="66"/>
  <c r="AR42" i="66"/>
  <c r="AR41" i="66"/>
  <c r="AR40" i="66"/>
  <c r="AR38" i="66"/>
  <c r="AR37" i="66"/>
  <c r="AR44" i="66"/>
  <c r="AR43" i="66"/>
  <c r="AR39" i="66"/>
  <c r="AT42" i="66"/>
  <c r="AT41" i="66"/>
  <c r="AT40" i="66"/>
  <c r="AT38" i="66"/>
  <c r="AT37" i="66"/>
  <c r="AT44" i="66"/>
  <c r="AT43" i="66"/>
  <c r="AT39" i="66"/>
  <c r="AV42" i="66"/>
  <c r="AV41" i="66"/>
  <c r="AV40" i="66"/>
  <c r="AV38" i="66"/>
  <c r="AV37" i="66"/>
  <c r="AV44" i="66"/>
  <c r="AV43" i="66"/>
  <c r="AV39" i="66"/>
  <c r="AA17" i="66"/>
  <c r="Y17" i="66"/>
  <c r="W17" i="66"/>
  <c r="AA19" i="66"/>
  <c r="Y19" i="66"/>
  <c r="W19" i="66"/>
  <c r="AA21" i="66"/>
  <c r="Y21" i="66"/>
  <c r="W21" i="66"/>
  <c r="AA23" i="66"/>
  <c r="Y23" i="66"/>
  <c r="W23" i="66"/>
  <c r="AA25" i="66"/>
  <c r="Y25" i="66"/>
  <c r="W25" i="66"/>
  <c r="AA27" i="66"/>
  <c r="Y27" i="66"/>
  <c r="W27" i="66"/>
  <c r="AA29" i="66"/>
  <c r="Y29" i="66"/>
  <c r="W29" i="66"/>
  <c r="AA31" i="66"/>
  <c r="Y31" i="66"/>
  <c r="W31" i="66"/>
  <c r="AA33" i="66"/>
  <c r="Y33" i="66"/>
  <c r="W33" i="66"/>
  <c r="AA35" i="66"/>
  <c r="Y35" i="66"/>
  <c r="W35" i="66"/>
  <c r="AA36" i="66"/>
  <c r="Y36" i="66"/>
  <c r="W36" i="66"/>
  <c r="AW7" i="66"/>
  <c r="AW9" i="66"/>
  <c r="AW11" i="66"/>
  <c r="AW13" i="66"/>
  <c r="AW15" i="66"/>
  <c r="AW17" i="66"/>
  <c r="AW19" i="66"/>
  <c r="AW21" i="66"/>
  <c r="AW23" i="66"/>
  <c r="AW25" i="66"/>
  <c r="AW27" i="66"/>
  <c r="AW29" i="66"/>
  <c r="AW31" i="66"/>
  <c r="AW33" i="66"/>
  <c r="AW35" i="66"/>
  <c r="AG44" i="66"/>
  <c r="AG43" i="66"/>
  <c r="AG39" i="66"/>
  <c r="AG42" i="66"/>
  <c r="AG41" i="66"/>
  <c r="AG40" i="66"/>
  <c r="AG38" i="66"/>
  <c r="AG37" i="66"/>
  <c r="AI44" i="66"/>
  <c r="AI43" i="66"/>
  <c r="AI39" i="66"/>
  <c r="AI42" i="66"/>
  <c r="AI41" i="66"/>
  <c r="AI40" i="66"/>
  <c r="AI38" i="66"/>
  <c r="AI37" i="66"/>
  <c r="AK44" i="66"/>
  <c r="AK43" i="66"/>
  <c r="AK39" i="66"/>
  <c r="AK42" i="66"/>
  <c r="AK41" i="66"/>
  <c r="AK40" i="66"/>
  <c r="AK38" i="66"/>
  <c r="AK37" i="66"/>
  <c r="AM44" i="66"/>
  <c r="AM43" i="66"/>
  <c r="AM39" i="66"/>
  <c r="AM42" i="66"/>
  <c r="AM41" i="66"/>
  <c r="AM40" i="66"/>
  <c r="AM38" i="66"/>
  <c r="AM37" i="66"/>
  <c r="AO44" i="66"/>
  <c r="AO43" i="66"/>
  <c r="AO39" i="66"/>
  <c r="AO42" i="66"/>
  <c r="AO41" i="66"/>
  <c r="AO40" i="66"/>
  <c r="AO38" i="66"/>
  <c r="AO37" i="66"/>
  <c r="AQ44" i="66"/>
  <c r="AQ43" i="66"/>
  <c r="AQ39" i="66"/>
  <c r="AQ42" i="66"/>
  <c r="AQ41" i="66"/>
  <c r="AQ40" i="66"/>
  <c r="AQ38" i="66"/>
  <c r="AQ37" i="66"/>
  <c r="AS44" i="66"/>
  <c r="AS43" i="66"/>
  <c r="AS39" i="66"/>
  <c r="AS42" i="66"/>
  <c r="AS41" i="66"/>
  <c r="AS40" i="66"/>
  <c r="AS38" i="66"/>
  <c r="AS37" i="66"/>
  <c r="AU44" i="66"/>
  <c r="AU43" i="66"/>
  <c r="AU39" i="66"/>
  <c r="AU42" i="66"/>
  <c r="AU41" i="66"/>
  <c r="AU40" i="66"/>
  <c r="AU38" i="66"/>
  <c r="AU37" i="66"/>
  <c r="AB18" i="66"/>
  <c r="Z18" i="66"/>
  <c r="X18" i="66"/>
  <c r="AB20" i="66"/>
  <c r="Z20" i="66"/>
  <c r="X20" i="66"/>
  <c r="AB22" i="66"/>
  <c r="Z22" i="66"/>
  <c r="X22" i="66"/>
  <c r="AB24" i="66"/>
  <c r="Z24" i="66"/>
  <c r="X24" i="66"/>
  <c r="AB26" i="66"/>
  <c r="Z26" i="66"/>
  <c r="X26" i="66"/>
  <c r="AB28" i="66"/>
  <c r="Z28" i="66"/>
  <c r="X28" i="66"/>
  <c r="AB30" i="66"/>
  <c r="Z30" i="66"/>
  <c r="X30" i="66"/>
  <c r="AB32" i="66"/>
  <c r="Z32" i="66"/>
  <c r="X32" i="66"/>
  <c r="AB34" i="66"/>
  <c r="Z34" i="66"/>
  <c r="X34" i="66"/>
  <c r="X6" i="66"/>
  <c r="Z6" i="66"/>
  <c r="AB6" i="66"/>
  <c r="AW6" i="66"/>
  <c r="W7" i="66"/>
  <c r="Y7" i="66"/>
  <c r="X8" i="66"/>
  <c r="Z8" i="66"/>
  <c r="W9" i="66"/>
  <c r="Y9" i="66"/>
  <c r="X10" i="66"/>
  <c r="Z10" i="66"/>
  <c r="W11" i="66"/>
  <c r="Y11" i="66"/>
  <c r="X12" i="66"/>
  <c r="Z12" i="66"/>
  <c r="W13" i="66"/>
  <c r="Y13" i="66"/>
  <c r="X14" i="66"/>
  <c r="Z14" i="66"/>
  <c r="W15" i="66"/>
  <c r="Y15" i="66"/>
  <c r="X17" i="66"/>
  <c r="AB17" i="66"/>
  <c r="X19" i="66"/>
  <c r="AB19" i="66"/>
  <c r="X21" i="66"/>
  <c r="AB21" i="66"/>
  <c r="X23" i="66"/>
  <c r="AB23" i="66"/>
  <c r="X25" i="66"/>
  <c r="AB25" i="66"/>
  <c r="X27" i="66"/>
  <c r="AB27" i="66"/>
  <c r="X29" i="66"/>
  <c r="AB29" i="66"/>
  <c r="X31" i="66"/>
  <c r="AB31" i="66"/>
  <c r="X33" i="66"/>
  <c r="AB33" i="66"/>
  <c r="X35" i="66"/>
  <c r="AB35" i="66"/>
  <c r="X36" i="66"/>
  <c r="AB36" i="66"/>
  <c r="AA28" i="122"/>
  <c r="AA30" i="122"/>
  <c r="Z33" i="122"/>
  <c r="AB15" i="123"/>
  <c r="Y34" i="122"/>
  <c r="AW26" i="122"/>
  <c r="AA26" i="122"/>
  <c r="AA24" i="122"/>
  <c r="AB13" i="123"/>
  <c r="AB11" i="123"/>
  <c r="AA14" i="123"/>
  <c r="AW14" i="123"/>
  <c r="AW15" i="123"/>
  <c r="AW13" i="123"/>
  <c r="AA20" i="122"/>
  <c r="X7" i="123"/>
  <c r="AB9" i="123"/>
  <c r="X11" i="123"/>
  <c r="X13" i="123"/>
  <c r="AW16" i="123"/>
  <c r="AB17" i="123"/>
  <c r="W18" i="123"/>
  <c r="Z19" i="123"/>
  <c r="AB21" i="123"/>
  <c r="AB23" i="123"/>
  <c r="AB25" i="123"/>
  <c r="AB27" i="123"/>
  <c r="AB29" i="123"/>
  <c r="AW30" i="123"/>
  <c r="AW32" i="123"/>
  <c r="X33" i="123"/>
  <c r="AW34" i="123"/>
  <c r="X35" i="123"/>
  <c r="B51" i="37"/>
  <c r="AW28" i="122"/>
  <c r="Z29" i="122"/>
  <c r="W34" i="122"/>
  <c r="AA36" i="123"/>
  <c r="Z16" i="123"/>
  <c r="AW18" i="123"/>
  <c r="AB19" i="123"/>
  <c r="W20" i="123"/>
  <c r="AA21" i="123"/>
  <c r="W22" i="123"/>
  <c r="AA23" i="123"/>
  <c r="W24" i="123"/>
  <c r="AA25" i="123"/>
  <c r="W26" i="123"/>
  <c r="AA27" i="123"/>
  <c r="W28" i="123"/>
  <c r="AA29" i="123"/>
  <c r="AA31" i="123"/>
  <c r="W30" i="122"/>
  <c r="Z31" i="122"/>
  <c r="AA32" i="122"/>
  <c r="Z35" i="122"/>
  <c r="Z36" i="122"/>
  <c r="AA8" i="123"/>
  <c r="AA10" i="123"/>
  <c r="AB7" i="123"/>
  <c r="AW9" i="123"/>
  <c r="X9" i="123"/>
  <c r="AW10" i="123"/>
  <c r="AA12" i="123"/>
  <c r="AW7" i="123"/>
  <c r="AW8" i="123"/>
  <c r="AW11" i="123"/>
  <c r="AW12" i="123"/>
  <c r="X7" i="122"/>
  <c r="X9" i="122"/>
  <c r="W6" i="122"/>
  <c r="W8" i="122"/>
  <c r="AA18" i="122"/>
  <c r="AW20" i="122"/>
  <c r="AW8" i="122"/>
  <c r="AB16" i="122"/>
  <c r="AW18" i="122"/>
  <c r="AW24" i="122"/>
  <c r="AW16" i="122"/>
  <c r="W22" i="122"/>
  <c r="X16" i="122"/>
  <c r="W18" i="122"/>
  <c r="W20" i="122"/>
  <c r="W24" i="122"/>
  <c r="W26" i="122"/>
  <c r="Z27" i="122"/>
  <c r="Z25" i="122"/>
  <c r="Z23" i="122"/>
  <c r="X15" i="123"/>
  <c r="W8" i="123"/>
  <c r="W10" i="123"/>
  <c r="W12" i="123"/>
  <c r="W14" i="123"/>
  <c r="W6" i="123"/>
  <c r="AA6" i="123"/>
  <c r="Z21" i="122"/>
  <c r="Z19" i="122"/>
  <c r="Z17" i="122"/>
  <c r="Z16" i="122"/>
  <c r="Z15" i="122"/>
  <c r="Y14" i="122"/>
  <c r="Z13" i="122"/>
  <c r="Y12" i="122"/>
  <c r="Z11" i="122"/>
  <c r="Y10" i="122"/>
  <c r="AB15" i="122"/>
  <c r="AB14" i="122"/>
  <c r="AB13" i="122"/>
  <c r="AB12" i="122"/>
  <c r="AB11" i="122"/>
  <c r="AB10" i="122"/>
  <c r="Z9" i="122"/>
  <c r="AA7" i="122"/>
  <c r="Y6" i="122"/>
  <c r="Z15" i="123"/>
  <c r="Y14" i="123"/>
  <c r="Z13" i="123"/>
  <c r="Y12" i="123"/>
  <c r="Z11" i="123"/>
  <c r="Y10" i="123"/>
  <c r="Z9" i="123"/>
  <c r="Y8" i="123"/>
  <c r="Z7" i="123"/>
  <c r="Y6" i="123"/>
  <c r="AA22" i="122"/>
  <c r="AW22" i="122"/>
  <c r="AB14" i="123"/>
  <c r="AB12" i="123"/>
  <c r="AB10" i="123"/>
  <c r="AB8" i="123"/>
  <c r="AB6" i="123"/>
  <c r="W28" i="122"/>
  <c r="AW30" i="122"/>
  <c r="W32" i="122"/>
  <c r="AW32" i="122"/>
  <c r="AW34" i="122"/>
  <c r="W16" i="123"/>
  <c r="Y16" i="123"/>
  <c r="AC16" i="123" s="1"/>
  <c r="V16" i="123" s="1"/>
  <c r="AA16" i="123"/>
  <c r="Y18" i="123"/>
  <c r="Y20" i="123"/>
  <c r="AB20" i="123"/>
  <c r="Z21" i="123"/>
  <c r="Y22" i="123"/>
  <c r="AB22" i="123"/>
  <c r="Z23" i="123"/>
  <c r="Y24" i="123"/>
  <c r="AB24" i="123"/>
  <c r="Z25" i="123"/>
  <c r="Y26" i="123"/>
  <c r="AB26" i="123"/>
  <c r="Z27" i="123"/>
  <c r="Y28" i="123"/>
  <c r="AB28" i="123"/>
  <c r="Z29" i="123"/>
  <c r="Y30" i="123"/>
  <c r="AB30" i="123"/>
  <c r="Z31" i="123"/>
  <c r="Y32" i="123"/>
  <c r="AB32" i="123"/>
  <c r="Z33" i="123"/>
  <c r="Y34" i="123"/>
  <c r="AB34" i="123"/>
  <c r="Z35" i="123"/>
  <c r="Z36" i="123"/>
  <c r="AE47" i="123"/>
  <c r="AE46" i="123"/>
  <c r="AE45" i="123"/>
  <c r="AE44" i="123"/>
  <c r="AE43" i="123"/>
  <c r="AE42" i="123"/>
  <c r="AJ42" i="123"/>
  <c r="AJ41" i="123"/>
  <c r="AJ40" i="123"/>
  <c r="AJ38" i="123"/>
  <c r="AJ37" i="123"/>
  <c r="AJ44" i="123"/>
  <c r="AJ43" i="123"/>
  <c r="AJ39" i="123"/>
  <c r="AP42" i="123"/>
  <c r="AP41" i="123"/>
  <c r="AP40" i="123"/>
  <c r="AP38" i="123"/>
  <c r="AP37" i="123"/>
  <c r="AP44" i="123"/>
  <c r="AP43" i="123"/>
  <c r="AP39" i="123"/>
  <c r="AT42" i="123"/>
  <c r="AT41" i="123"/>
  <c r="AT40" i="123"/>
  <c r="AT38" i="123"/>
  <c r="AT37" i="123"/>
  <c r="AT44" i="123"/>
  <c r="AT43" i="123"/>
  <c r="AT39" i="123"/>
  <c r="AG44" i="123"/>
  <c r="AG43" i="123"/>
  <c r="AG39" i="123"/>
  <c r="AG42" i="123"/>
  <c r="AG41" i="123"/>
  <c r="AG40" i="123"/>
  <c r="AG38" i="123"/>
  <c r="AG37" i="123"/>
  <c r="AI44" i="123"/>
  <c r="AI43" i="123"/>
  <c r="AI39" i="123"/>
  <c r="AI42" i="123"/>
  <c r="AI41" i="123"/>
  <c r="AI40" i="123"/>
  <c r="AI38" i="123"/>
  <c r="AI37" i="123"/>
  <c r="AK44" i="123"/>
  <c r="AK43" i="123"/>
  <c r="AK39" i="123"/>
  <c r="AK42" i="123"/>
  <c r="AK41" i="123"/>
  <c r="AK40" i="123"/>
  <c r="AK38" i="123"/>
  <c r="AK37" i="123"/>
  <c r="AM44" i="123"/>
  <c r="AM43" i="123"/>
  <c r="AM39" i="123"/>
  <c r="AM42" i="123"/>
  <c r="AM41" i="123"/>
  <c r="AM40" i="123"/>
  <c r="AM38" i="123"/>
  <c r="AM37" i="123"/>
  <c r="AO44" i="123"/>
  <c r="AO43" i="123"/>
  <c r="AO39" i="123"/>
  <c r="AO42" i="123"/>
  <c r="AO41" i="123"/>
  <c r="AO40" i="123"/>
  <c r="AO38" i="123"/>
  <c r="AO37" i="123"/>
  <c r="AQ44" i="123"/>
  <c r="AQ43" i="123"/>
  <c r="AQ39" i="123"/>
  <c r="AQ42" i="123"/>
  <c r="AQ41" i="123"/>
  <c r="AQ40" i="123"/>
  <c r="AQ38" i="123"/>
  <c r="AQ37" i="123"/>
  <c r="AS44" i="123"/>
  <c r="AS43" i="123"/>
  <c r="AS39" i="123"/>
  <c r="AS42" i="123"/>
  <c r="AS41" i="123"/>
  <c r="AS40" i="123"/>
  <c r="AS38" i="123"/>
  <c r="AS37" i="123"/>
  <c r="AU44" i="123"/>
  <c r="AU43" i="123"/>
  <c r="AU39" i="123"/>
  <c r="AU42" i="123"/>
  <c r="AU41" i="123"/>
  <c r="AU40" i="123"/>
  <c r="AU38" i="123"/>
  <c r="AU37" i="123"/>
  <c r="AB18" i="123"/>
  <c r="Z18" i="123"/>
  <c r="X18" i="123"/>
  <c r="X6" i="123"/>
  <c r="Z6" i="123"/>
  <c r="AW6" i="123"/>
  <c r="W7" i="123"/>
  <c r="Y7" i="123"/>
  <c r="AA7" i="123"/>
  <c r="X8" i="123"/>
  <c r="Z8" i="123"/>
  <c r="W9" i="123"/>
  <c r="Y9" i="123"/>
  <c r="AA9" i="123"/>
  <c r="X10" i="123"/>
  <c r="Z10" i="123"/>
  <c r="W11" i="123"/>
  <c r="Y11" i="123"/>
  <c r="AA11" i="123"/>
  <c r="X12" i="123"/>
  <c r="Z12" i="123"/>
  <c r="W13" i="123"/>
  <c r="Y13" i="123"/>
  <c r="AA13" i="123"/>
  <c r="X14" i="123"/>
  <c r="Z14" i="123"/>
  <c r="W15" i="123"/>
  <c r="Y15" i="123"/>
  <c r="AA15" i="123"/>
  <c r="AD16" i="123"/>
  <c r="X17" i="123"/>
  <c r="X19" i="123"/>
  <c r="AH42" i="123"/>
  <c r="AH41" i="123"/>
  <c r="AH40" i="123"/>
  <c r="AH38" i="123"/>
  <c r="AH37" i="123"/>
  <c r="AH44" i="123"/>
  <c r="AH43" i="123"/>
  <c r="AH39" i="123"/>
  <c r="AL42" i="123"/>
  <c r="AL41" i="123"/>
  <c r="AL40" i="123"/>
  <c r="AL38" i="123"/>
  <c r="AL37" i="123"/>
  <c r="AL44" i="123"/>
  <c r="AL43" i="123"/>
  <c r="AL39" i="123"/>
  <c r="AN42" i="123"/>
  <c r="AN41" i="123"/>
  <c r="AN40" i="123"/>
  <c r="AN38" i="123"/>
  <c r="AN37" i="123"/>
  <c r="AN44" i="123"/>
  <c r="AN43" i="123"/>
  <c r="AN39" i="123"/>
  <c r="AR42" i="123"/>
  <c r="AR41" i="123"/>
  <c r="AR40" i="123"/>
  <c r="AR38" i="123"/>
  <c r="AR37" i="123"/>
  <c r="AR44" i="123"/>
  <c r="AR43" i="123"/>
  <c r="AR39" i="123"/>
  <c r="AV42" i="123"/>
  <c r="AV41" i="123"/>
  <c r="AV40" i="123"/>
  <c r="AV38" i="123"/>
  <c r="AV37" i="123"/>
  <c r="AV44" i="123"/>
  <c r="AV43" i="123"/>
  <c r="AV39" i="123"/>
  <c r="AA17" i="123"/>
  <c r="Y17" i="123"/>
  <c r="W17" i="123"/>
  <c r="AA19" i="123"/>
  <c r="Y19" i="123"/>
  <c r="W19" i="123"/>
  <c r="AW19" i="123"/>
  <c r="AW17" i="123"/>
  <c r="AW21" i="123"/>
  <c r="AW23" i="123"/>
  <c r="AW25" i="123"/>
  <c r="AW27" i="123"/>
  <c r="AW29" i="123"/>
  <c r="AW31" i="123"/>
  <c r="AW33" i="123"/>
  <c r="AW35" i="123"/>
  <c r="X20" i="123"/>
  <c r="Z20" i="123"/>
  <c r="W21" i="123"/>
  <c r="Y21" i="123"/>
  <c r="AC21" i="123" s="1"/>
  <c r="V21" i="123" s="1"/>
  <c r="X22" i="123"/>
  <c r="Z22" i="123"/>
  <c r="W23" i="123"/>
  <c r="Y23" i="123"/>
  <c r="AC23" i="123" s="1"/>
  <c r="V23" i="123" s="1"/>
  <c r="X24" i="123"/>
  <c r="Z24" i="123"/>
  <c r="W25" i="123"/>
  <c r="Y25" i="123"/>
  <c r="AC25" i="123" s="1"/>
  <c r="V25" i="123" s="1"/>
  <c r="X26" i="123"/>
  <c r="Z26" i="123"/>
  <c r="W27" i="123"/>
  <c r="Y27" i="123"/>
  <c r="AC27" i="123" s="1"/>
  <c r="V27" i="123" s="1"/>
  <c r="X28" i="123"/>
  <c r="Z28" i="123"/>
  <c r="W29" i="123"/>
  <c r="Y29" i="123"/>
  <c r="AC29" i="123" s="1"/>
  <c r="V29" i="123" s="1"/>
  <c r="X30" i="123"/>
  <c r="Z30" i="123"/>
  <c r="W31" i="123"/>
  <c r="Y31" i="123"/>
  <c r="AC31" i="123" s="1"/>
  <c r="V31" i="123" s="1"/>
  <c r="X32" i="123"/>
  <c r="Z32" i="123"/>
  <c r="W33" i="123"/>
  <c r="Y33" i="123"/>
  <c r="AC33" i="123" s="1"/>
  <c r="V33" i="123" s="1"/>
  <c r="X34" i="123"/>
  <c r="Z34" i="123"/>
  <c r="W35" i="123"/>
  <c r="Y35" i="123"/>
  <c r="AC35" i="123" s="1"/>
  <c r="V35" i="123" s="1"/>
  <c r="W36" i="123"/>
  <c r="Y36" i="123"/>
  <c r="AC36" i="123" s="1"/>
  <c r="V36" i="123" s="1"/>
  <c r="AA6" i="122"/>
  <c r="Z7" i="122"/>
  <c r="Y8" i="122"/>
  <c r="AB8" i="122"/>
  <c r="AA9" i="122"/>
  <c r="W10" i="122"/>
  <c r="AA10" i="122"/>
  <c r="AW10" i="122"/>
  <c r="X11" i="122"/>
  <c r="AA11" i="122"/>
  <c r="W12" i="122"/>
  <c r="AA12" i="122"/>
  <c r="AW12" i="122"/>
  <c r="X13" i="122"/>
  <c r="AA13" i="122"/>
  <c r="W14" i="122"/>
  <c r="AA14" i="122"/>
  <c r="AW14" i="122"/>
  <c r="X15" i="122"/>
  <c r="AA15" i="122"/>
  <c r="W16" i="122"/>
  <c r="Y16" i="122"/>
  <c r="AA16" i="122"/>
  <c r="Y18" i="122"/>
  <c r="Y20" i="122"/>
  <c r="Y22" i="122"/>
  <c r="Y24" i="122"/>
  <c r="Y26" i="122"/>
  <c r="Y28" i="122"/>
  <c r="Y30" i="122"/>
  <c r="AB7" i="122"/>
  <c r="AA8" i="122"/>
  <c r="AH42" i="122"/>
  <c r="AH41" i="122"/>
  <c r="AH40" i="122"/>
  <c r="AH38" i="122"/>
  <c r="AH37" i="122"/>
  <c r="AH44" i="122"/>
  <c r="AH43" i="122"/>
  <c r="AH39" i="122"/>
  <c r="AL42" i="122"/>
  <c r="AL41" i="122"/>
  <c r="AL40" i="122"/>
  <c r="AL38" i="122"/>
  <c r="AL37" i="122"/>
  <c r="AL44" i="122"/>
  <c r="AL43" i="122"/>
  <c r="AL39" i="122"/>
  <c r="AP42" i="122"/>
  <c r="AP41" i="122"/>
  <c r="AP40" i="122"/>
  <c r="AP38" i="122"/>
  <c r="AP37" i="122"/>
  <c r="AP44" i="122"/>
  <c r="AP43" i="122"/>
  <c r="AP39" i="122"/>
  <c r="AR42" i="122"/>
  <c r="AR41" i="122"/>
  <c r="AR40" i="122"/>
  <c r="AR38" i="122"/>
  <c r="AR37" i="122"/>
  <c r="AR44" i="122"/>
  <c r="AR43" i="122"/>
  <c r="AR39" i="122"/>
  <c r="AV42" i="122"/>
  <c r="AV41" i="122"/>
  <c r="AV40" i="122"/>
  <c r="AV38" i="122"/>
  <c r="AV37" i="122"/>
  <c r="AV44" i="122"/>
  <c r="AV43" i="122"/>
  <c r="AV39" i="122"/>
  <c r="AA17" i="122"/>
  <c r="Y17" i="122"/>
  <c r="W17" i="122"/>
  <c r="AA19" i="122"/>
  <c r="Y19" i="122"/>
  <c r="W19" i="122"/>
  <c r="AA21" i="122"/>
  <c r="Y21" i="122"/>
  <c r="W21" i="122"/>
  <c r="AA23" i="122"/>
  <c r="Y23" i="122"/>
  <c r="W23" i="122"/>
  <c r="AA25" i="122"/>
  <c r="Y25" i="122"/>
  <c r="W25" i="122"/>
  <c r="AA27" i="122"/>
  <c r="Y27" i="122"/>
  <c r="W27" i="122"/>
  <c r="AA29" i="122"/>
  <c r="Y29" i="122"/>
  <c r="W29" i="122"/>
  <c r="AA31" i="122"/>
  <c r="Y31" i="122"/>
  <c r="W31" i="122"/>
  <c r="AA33" i="122"/>
  <c r="Y33" i="122"/>
  <c r="W33" i="122"/>
  <c r="AA35" i="122"/>
  <c r="Y35" i="122"/>
  <c r="W35" i="122"/>
  <c r="AA36" i="122"/>
  <c r="Y36" i="122"/>
  <c r="W36" i="122"/>
  <c r="AW7" i="122"/>
  <c r="AB9" i="122"/>
  <c r="AW9" i="122"/>
  <c r="AW11" i="122"/>
  <c r="AW13" i="122"/>
  <c r="AW15" i="122"/>
  <c r="AW17" i="122"/>
  <c r="AW19" i="122"/>
  <c r="AW21" i="122"/>
  <c r="AW23" i="122"/>
  <c r="AW25" i="122"/>
  <c r="AW27" i="122"/>
  <c r="AW29" i="122"/>
  <c r="AW31" i="122"/>
  <c r="AW33" i="122"/>
  <c r="AW35" i="122"/>
  <c r="AE47" i="122"/>
  <c r="AE46" i="122"/>
  <c r="AE45" i="122"/>
  <c r="AE44" i="122"/>
  <c r="AE43" i="122"/>
  <c r="AE42" i="122"/>
  <c r="AJ42" i="122"/>
  <c r="AJ41" i="122"/>
  <c r="AJ40" i="122"/>
  <c r="AJ38" i="122"/>
  <c r="AJ37" i="122"/>
  <c r="AJ44" i="122"/>
  <c r="AJ43" i="122"/>
  <c r="AJ39" i="122"/>
  <c r="AN42" i="122"/>
  <c r="AN41" i="122"/>
  <c r="AN40" i="122"/>
  <c r="AN38" i="122"/>
  <c r="AN37" i="122"/>
  <c r="AN44" i="122"/>
  <c r="AN43" i="122"/>
  <c r="AN39" i="122"/>
  <c r="AT42" i="122"/>
  <c r="AT41" i="122"/>
  <c r="AT40" i="122"/>
  <c r="AT38" i="122"/>
  <c r="AT37" i="122"/>
  <c r="AT44" i="122"/>
  <c r="AT43" i="122"/>
  <c r="AT39" i="122"/>
  <c r="AG44" i="122"/>
  <c r="AG43" i="122"/>
  <c r="AG39" i="122"/>
  <c r="AG42" i="122"/>
  <c r="AG41" i="122"/>
  <c r="AG40" i="122"/>
  <c r="AG38" i="122"/>
  <c r="AG37" i="122"/>
  <c r="AI44" i="122"/>
  <c r="AI43" i="122"/>
  <c r="AI39" i="122"/>
  <c r="AI42" i="122"/>
  <c r="AI41" i="122"/>
  <c r="AI40" i="122"/>
  <c r="AI38" i="122"/>
  <c r="AI37" i="122"/>
  <c r="AK44" i="122"/>
  <c r="AK43" i="122"/>
  <c r="AK39" i="122"/>
  <c r="AK42" i="122"/>
  <c r="AK41" i="122"/>
  <c r="AK40" i="122"/>
  <c r="AK38" i="122"/>
  <c r="AK37" i="122"/>
  <c r="AM44" i="122"/>
  <c r="AM43" i="122"/>
  <c r="AM39" i="122"/>
  <c r="AM42" i="122"/>
  <c r="AM41" i="122"/>
  <c r="AM40" i="122"/>
  <c r="AM37" i="122"/>
  <c r="AO44" i="122"/>
  <c r="AO43" i="122"/>
  <c r="AO39" i="122"/>
  <c r="AO42" i="122"/>
  <c r="AO41" i="122"/>
  <c r="AO40" i="122"/>
  <c r="AO38" i="122"/>
  <c r="AO37" i="122"/>
  <c r="AQ44" i="122"/>
  <c r="AQ43" i="122"/>
  <c r="AQ39" i="122"/>
  <c r="AQ42" i="122"/>
  <c r="AQ41" i="122"/>
  <c r="AQ40" i="122"/>
  <c r="AQ38" i="122"/>
  <c r="AQ37" i="122"/>
  <c r="AS44" i="122"/>
  <c r="AS43" i="122"/>
  <c r="AS39" i="122"/>
  <c r="AS42" i="122"/>
  <c r="AS41" i="122"/>
  <c r="AS40" i="122"/>
  <c r="AS38" i="122"/>
  <c r="AS37" i="122"/>
  <c r="AU44" i="122"/>
  <c r="AU43" i="122"/>
  <c r="AU39" i="122"/>
  <c r="AU42" i="122"/>
  <c r="AU41" i="122"/>
  <c r="AU40" i="122"/>
  <c r="AU38" i="122"/>
  <c r="AU37" i="122"/>
  <c r="AB18" i="122"/>
  <c r="Z18" i="122"/>
  <c r="X18" i="122"/>
  <c r="AB20" i="122"/>
  <c r="Z20" i="122"/>
  <c r="X20" i="122"/>
  <c r="AB22" i="122"/>
  <c r="Z22" i="122"/>
  <c r="X22" i="122"/>
  <c r="AB24" i="122"/>
  <c r="Z24" i="122"/>
  <c r="X24" i="122"/>
  <c r="AB26" i="122"/>
  <c r="Z26" i="122"/>
  <c r="X26" i="122"/>
  <c r="AB28" i="122"/>
  <c r="Z28" i="122"/>
  <c r="X28" i="122"/>
  <c r="AB30" i="122"/>
  <c r="Z30" i="122"/>
  <c r="X30" i="122"/>
  <c r="AB32" i="122"/>
  <c r="Z32" i="122"/>
  <c r="X32" i="122"/>
  <c r="AB34" i="122"/>
  <c r="Z34" i="122"/>
  <c r="X34" i="122"/>
  <c r="X6" i="122"/>
  <c r="Z6" i="122"/>
  <c r="AB6" i="122"/>
  <c r="AW6" i="122"/>
  <c r="W7" i="122"/>
  <c r="Y7" i="122"/>
  <c r="X8" i="122"/>
  <c r="Z8" i="122"/>
  <c r="W9" i="122"/>
  <c r="Y9" i="122"/>
  <c r="X10" i="122"/>
  <c r="Z10" i="122"/>
  <c r="W11" i="122"/>
  <c r="Y11" i="122"/>
  <c r="X12" i="122"/>
  <c r="Z12" i="122"/>
  <c r="W13" i="122"/>
  <c r="Y13" i="122"/>
  <c r="X14" i="122"/>
  <c r="Z14" i="122"/>
  <c r="W15" i="122"/>
  <c r="Y15" i="122"/>
  <c r="X17" i="122"/>
  <c r="AB17" i="122"/>
  <c r="X19" i="122"/>
  <c r="AB19" i="122"/>
  <c r="X21" i="122"/>
  <c r="AB21" i="122"/>
  <c r="X23" i="122"/>
  <c r="AB23" i="122"/>
  <c r="X25" i="122"/>
  <c r="AB25" i="122"/>
  <c r="X27" i="122"/>
  <c r="AB27" i="122"/>
  <c r="X29" i="122"/>
  <c r="AB29" i="122"/>
  <c r="X31" i="122"/>
  <c r="AB31" i="122"/>
  <c r="X33" i="122"/>
  <c r="AB33" i="122"/>
  <c r="X35" i="122"/>
  <c r="AB35" i="122"/>
  <c r="X36" i="122"/>
  <c r="AB36" i="122"/>
  <c r="AF47" i="67"/>
  <c r="AF46" i="67"/>
  <c r="CB45" i="67"/>
  <c r="CA45" i="67"/>
  <c r="BZ45" i="67"/>
  <c r="BY45" i="67"/>
  <c r="BX45" i="67"/>
  <c r="BW45" i="67"/>
  <c r="BV45" i="67"/>
  <c r="BU45" i="67"/>
  <c r="BT45" i="67"/>
  <c r="BS45" i="67"/>
  <c r="BR45" i="67"/>
  <c r="BQ45" i="67"/>
  <c r="BP45" i="67"/>
  <c r="BO45" i="67"/>
  <c r="BN45" i="67"/>
  <c r="BM45" i="67"/>
  <c r="BL45" i="67"/>
  <c r="BK45" i="67"/>
  <c r="BJ45" i="67"/>
  <c r="BI45" i="67"/>
  <c r="BH45" i="67"/>
  <c r="BG45" i="67"/>
  <c r="BF45" i="67"/>
  <c r="BE45" i="67"/>
  <c r="BD45" i="67"/>
  <c r="BC45" i="67"/>
  <c r="BB45" i="67"/>
  <c r="BA45" i="67"/>
  <c r="AZ45" i="67"/>
  <c r="AY45" i="67"/>
  <c r="AX45" i="67"/>
  <c r="AF45" i="67"/>
  <c r="AF44" i="67"/>
  <c r="AF43" i="67"/>
  <c r="AF42" i="67"/>
  <c r="AE40" i="67"/>
  <c r="AV39" i="67"/>
  <c r="AU39" i="67"/>
  <c r="AT39" i="67"/>
  <c r="AS39" i="67"/>
  <c r="AR39" i="67"/>
  <c r="AQ39" i="67"/>
  <c r="AP39" i="67"/>
  <c r="AO39" i="67"/>
  <c r="AN39" i="67"/>
  <c r="AM39" i="67"/>
  <c r="AL39" i="67"/>
  <c r="AK39" i="67"/>
  <c r="AJ39" i="67"/>
  <c r="AI39" i="67"/>
  <c r="AH39" i="67"/>
  <c r="AG39" i="67"/>
  <c r="AE39" i="67"/>
  <c r="AV38" i="67"/>
  <c r="AU38" i="67"/>
  <c r="AT38" i="67"/>
  <c r="AS38" i="67"/>
  <c r="AR38" i="67"/>
  <c r="AQ38" i="67"/>
  <c r="AP38" i="67"/>
  <c r="AO38" i="67"/>
  <c r="AN38" i="67"/>
  <c r="AM38" i="67"/>
  <c r="AL38" i="67"/>
  <c r="AK38" i="67"/>
  <c r="AJ38" i="67"/>
  <c r="AI38" i="67"/>
  <c r="AH38" i="67"/>
  <c r="AG38" i="67"/>
  <c r="AE38" i="67"/>
  <c r="AV37" i="67"/>
  <c r="AU37" i="67"/>
  <c r="AT37" i="67"/>
  <c r="AS37" i="67"/>
  <c r="AR37" i="67"/>
  <c r="AQ37" i="67"/>
  <c r="AP37" i="67"/>
  <c r="AO37" i="67"/>
  <c r="AN37" i="67"/>
  <c r="AM37" i="67"/>
  <c r="AL37" i="67"/>
  <c r="AK37" i="67"/>
  <c r="AJ37" i="67"/>
  <c r="AA37" i="67" s="1"/>
  <c r="AI37" i="67"/>
  <c r="AH37" i="67"/>
  <c r="AG37" i="67"/>
  <c r="AE37" i="67"/>
  <c r="AV36" i="67"/>
  <c r="AU36" i="67"/>
  <c r="AT36" i="67"/>
  <c r="AS36" i="67"/>
  <c r="AR36" i="67"/>
  <c r="AQ36" i="67"/>
  <c r="AP36" i="67"/>
  <c r="AO36" i="67"/>
  <c r="AN36" i="67"/>
  <c r="AM36" i="67"/>
  <c r="AL36" i="67"/>
  <c r="AK36" i="67"/>
  <c r="AJ36" i="67"/>
  <c r="AI36" i="67"/>
  <c r="AH36" i="67"/>
  <c r="AG36" i="67"/>
  <c r="X36" i="67" s="1"/>
  <c r="AE36" i="67"/>
  <c r="AV35" i="67"/>
  <c r="AU35" i="67"/>
  <c r="AT35" i="67"/>
  <c r="AS35" i="67"/>
  <c r="AR35" i="67"/>
  <c r="AQ35" i="67"/>
  <c r="AP35" i="67"/>
  <c r="AO35" i="67"/>
  <c r="AN35" i="67"/>
  <c r="AM35" i="67"/>
  <c r="AL35" i="67"/>
  <c r="AK35" i="67"/>
  <c r="AJ35" i="67"/>
  <c r="AI35" i="67"/>
  <c r="AH35" i="67"/>
  <c r="AG35" i="67"/>
  <c r="AE35" i="67"/>
  <c r="AV34" i="67"/>
  <c r="AU34" i="67"/>
  <c r="AT34" i="67"/>
  <c r="AS34" i="67"/>
  <c r="AR34" i="67"/>
  <c r="AQ34" i="67"/>
  <c r="AP34" i="67"/>
  <c r="AO34" i="67"/>
  <c r="AN34" i="67"/>
  <c r="AM34" i="67"/>
  <c r="AL34" i="67"/>
  <c r="AK34" i="67"/>
  <c r="AJ34" i="67"/>
  <c r="AI34" i="67"/>
  <c r="AH34" i="67"/>
  <c r="AG34" i="67"/>
  <c r="AE34" i="67"/>
  <c r="AV33" i="67"/>
  <c r="AU33" i="67"/>
  <c r="AT33" i="67"/>
  <c r="AS33" i="67"/>
  <c r="AR33" i="67"/>
  <c r="AQ33" i="67"/>
  <c r="AP33" i="67"/>
  <c r="AO33" i="67"/>
  <c r="AN33" i="67"/>
  <c r="AM33" i="67"/>
  <c r="AL33" i="67"/>
  <c r="AK33" i="67"/>
  <c r="AJ33" i="67"/>
  <c r="AI33" i="67"/>
  <c r="AH33" i="67"/>
  <c r="AG33" i="67"/>
  <c r="AA33" i="67" s="1"/>
  <c r="AE33" i="67"/>
  <c r="AV32" i="67"/>
  <c r="AU32" i="67"/>
  <c r="AT32" i="67"/>
  <c r="AS32" i="67"/>
  <c r="AR32" i="67"/>
  <c r="AQ32" i="67"/>
  <c r="AP32" i="67"/>
  <c r="AO32" i="67"/>
  <c r="AN32" i="67"/>
  <c r="AM32" i="67"/>
  <c r="AL32" i="67"/>
  <c r="AK32" i="67"/>
  <c r="AJ32" i="67"/>
  <c r="X32" i="67" s="1"/>
  <c r="AI32" i="67"/>
  <c r="AH32" i="67"/>
  <c r="AG32" i="67"/>
  <c r="AE32" i="67"/>
  <c r="AV31" i="67"/>
  <c r="AU31" i="67"/>
  <c r="AT31" i="67"/>
  <c r="AS31" i="67"/>
  <c r="AR31" i="67"/>
  <c r="AQ31" i="67"/>
  <c r="AP31" i="67"/>
  <c r="AO31" i="67"/>
  <c r="AN31" i="67"/>
  <c r="AM31" i="67"/>
  <c r="AL31" i="67"/>
  <c r="AK31" i="67"/>
  <c r="AJ31" i="67"/>
  <c r="AI31" i="67"/>
  <c r="AH31" i="67"/>
  <c r="AG31" i="67"/>
  <c r="AE31" i="67"/>
  <c r="AV30" i="67"/>
  <c r="AU30" i="67"/>
  <c r="AT30" i="67"/>
  <c r="AS30" i="67"/>
  <c r="AR30" i="67"/>
  <c r="AQ30" i="67"/>
  <c r="AP30" i="67"/>
  <c r="AO30" i="67"/>
  <c r="AN30" i="67"/>
  <c r="AM30" i="67"/>
  <c r="AL30" i="67"/>
  <c r="AK30" i="67"/>
  <c r="AJ30" i="67"/>
  <c r="AI30" i="67"/>
  <c r="AH30" i="67"/>
  <c r="AG30" i="67"/>
  <c r="AE30" i="67"/>
  <c r="AV29" i="67"/>
  <c r="AU29" i="67"/>
  <c r="AT29" i="67"/>
  <c r="AS29" i="67"/>
  <c r="AR29" i="67"/>
  <c r="AQ29" i="67"/>
  <c r="AP29" i="67"/>
  <c r="AO29" i="67"/>
  <c r="AN29" i="67"/>
  <c r="AM29" i="67"/>
  <c r="AL29" i="67"/>
  <c r="AK29" i="67"/>
  <c r="AJ29" i="67"/>
  <c r="AA29" i="67" s="1"/>
  <c r="AI29" i="67"/>
  <c r="AH29" i="67"/>
  <c r="AG29" i="67"/>
  <c r="AE29" i="67"/>
  <c r="AV28" i="67"/>
  <c r="AU28" i="67"/>
  <c r="AT28" i="67"/>
  <c r="AS28" i="67"/>
  <c r="AR28" i="67"/>
  <c r="AQ28" i="67"/>
  <c r="AP28" i="67"/>
  <c r="AO28" i="67"/>
  <c r="AN28" i="67"/>
  <c r="AM28" i="67"/>
  <c r="AL28" i="67"/>
  <c r="AK28" i="67"/>
  <c r="AJ28" i="67"/>
  <c r="AI28" i="67"/>
  <c r="AH28" i="67"/>
  <c r="AG28" i="67"/>
  <c r="AE28" i="67"/>
  <c r="AV27" i="67"/>
  <c r="AU27" i="67"/>
  <c r="AT27" i="67"/>
  <c r="AS27" i="67"/>
  <c r="AR27" i="67"/>
  <c r="AQ27" i="67"/>
  <c r="AP27" i="67"/>
  <c r="AO27" i="67"/>
  <c r="AN27" i="67"/>
  <c r="AM27" i="67"/>
  <c r="AL27" i="67"/>
  <c r="AK27" i="67"/>
  <c r="AJ27" i="67"/>
  <c r="AI27" i="67"/>
  <c r="AH27" i="67"/>
  <c r="AG27" i="67"/>
  <c r="AE27" i="67"/>
  <c r="AV26" i="67"/>
  <c r="AU26" i="67"/>
  <c r="AT26" i="67"/>
  <c r="AS26" i="67"/>
  <c r="AR26" i="67"/>
  <c r="AQ26" i="67"/>
  <c r="AP26" i="67"/>
  <c r="AO26" i="67"/>
  <c r="AN26" i="67"/>
  <c r="AM26" i="67"/>
  <c r="AL26" i="67"/>
  <c r="AK26" i="67"/>
  <c r="AJ26" i="67"/>
  <c r="AI26" i="67"/>
  <c r="AH26" i="67"/>
  <c r="AG26" i="67"/>
  <c r="AE26" i="67"/>
  <c r="AV25" i="67"/>
  <c r="AU25" i="67"/>
  <c r="AT25" i="67"/>
  <c r="AS25" i="67"/>
  <c r="AR25" i="67"/>
  <c r="AQ25" i="67"/>
  <c r="AP25" i="67"/>
  <c r="AO25" i="67"/>
  <c r="AN25" i="67"/>
  <c r="AM25" i="67"/>
  <c r="AL25" i="67"/>
  <c r="AK25" i="67"/>
  <c r="AJ25" i="67"/>
  <c r="AI25" i="67"/>
  <c r="AH25" i="67"/>
  <c r="AG25" i="67"/>
  <c r="AE25" i="67"/>
  <c r="AV24" i="67"/>
  <c r="AU24" i="67"/>
  <c r="AT24" i="67"/>
  <c r="AS24" i="67"/>
  <c r="AR24" i="67"/>
  <c r="AQ24" i="67"/>
  <c r="AP24" i="67"/>
  <c r="AO24" i="67"/>
  <c r="AN24" i="67"/>
  <c r="AM24" i="67"/>
  <c r="AL24" i="67"/>
  <c r="AK24" i="67"/>
  <c r="AJ24" i="67"/>
  <c r="AI24" i="67"/>
  <c r="AH24" i="67"/>
  <c r="AG24" i="67"/>
  <c r="AE24" i="67"/>
  <c r="AV23" i="67"/>
  <c r="AU23" i="67"/>
  <c r="AT23" i="67"/>
  <c r="AS23" i="67"/>
  <c r="AR23" i="67"/>
  <c r="AQ23" i="67"/>
  <c r="AP23" i="67"/>
  <c r="AO23" i="67"/>
  <c r="AN23" i="67"/>
  <c r="AM23" i="67"/>
  <c r="AL23" i="67"/>
  <c r="AK23" i="67"/>
  <c r="AJ23" i="67"/>
  <c r="AI23" i="67"/>
  <c r="AH23" i="67"/>
  <c r="AG23" i="67"/>
  <c r="AE23" i="67"/>
  <c r="AV22" i="67"/>
  <c r="AU22" i="67"/>
  <c r="AT22" i="67"/>
  <c r="AS22" i="67"/>
  <c r="AR22" i="67"/>
  <c r="AQ22" i="67"/>
  <c r="AP22" i="67"/>
  <c r="AO22" i="67"/>
  <c r="AN22" i="67"/>
  <c r="AM22" i="67"/>
  <c r="AL22" i="67"/>
  <c r="AK22" i="67"/>
  <c r="AJ22" i="67"/>
  <c r="AI22" i="67"/>
  <c r="AH22" i="67"/>
  <c r="AG22" i="67"/>
  <c r="AE22" i="67"/>
  <c r="AV21" i="67"/>
  <c r="AU21" i="67"/>
  <c r="AT21" i="67"/>
  <c r="AS21" i="67"/>
  <c r="AR21" i="67"/>
  <c r="AQ21" i="67"/>
  <c r="AP21" i="67"/>
  <c r="AO21" i="67"/>
  <c r="AN21" i="67"/>
  <c r="AM21" i="67"/>
  <c r="AL21" i="67"/>
  <c r="AK21" i="67"/>
  <c r="AJ21" i="67"/>
  <c r="AI21" i="67"/>
  <c r="AH21" i="67"/>
  <c r="AG21" i="67"/>
  <c r="AE21" i="67"/>
  <c r="AV20" i="67"/>
  <c r="AU20" i="67"/>
  <c r="AT20" i="67"/>
  <c r="AS20" i="67"/>
  <c r="AR20" i="67"/>
  <c r="AQ20" i="67"/>
  <c r="AP20" i="67"/>
  <c r="AO20" i="67"/>
  <c r="AN20" i="67"/>
  <c r="AM20" i="67"/>
  <c r="AL20" i="67"/>
  <c r="AK20" i="67"/>
  <c r="AJ20" i="67"/>
  <c r="AI20" i="67"/>
  <c r="AH20" i="67"/>
  <c r="AG20" i="67"/>
  <c r="AE20" i="67"/>
  <c r="AV19" i="67"/>
  <c r="AU19" i="67"/>
  <c r="AT19" i="67"/>
  <c r="AS19" i="67"/>
  <c r="AR19" i="67"/>
  <c r="AQ19" i="67"/>
  <c r="AP19" i="67"/>
  <c r="AO19" i="67"/>
  <c r="AN19" i="67"/>
  <c r="AM19" i="67"/>
  <c r="AL19" i="67"/>
  <c r="AK19" i="67"/>
  <c r="AJ19" i="67"/>
  <c r="AI19" i="67"/>
  <c r="AH19" i="67"/>
  <c r="AG19" i="67"/>
  <c r="AE19" i="67"/>
  <c r="AV18" i="67"/>
  <c r="AU18" i="67"/>
  <c r="AT18" i="67"/>
  <c r="AS18" i="67"/>
  <c r="AR18" i="67"/>
  <c r="AQ18" i="67"/>
  <c r="AP18" i="67"/>
  <c r="AO18" i="67"/>
  <c r="AN18" i="67"/>
  <c r="AM18" i="67"/>
  <c r="AL18" i="67"/>
  <c r="AK18" i="67"/>
  <c r="AJ18" i="67"/>
  <c r="AI18" i="67"/>
  <c r="AH18" i="67"/>
  <c r="AG18" i="67"/>
  <c r="AE18" i="67"/>
  <c r="AV17" i="67"/>
  <c r="AU17" i="67"/>
  <c r="AT17" i="67"/>
  <c r="AS17" i="67"/>
  <c r="AR17" i="67"/>
  <c r="AQ17" i="67"/>
  <c r="AP17" i="67"/>
  <c r="AO17" i="67"/>
  <c r="AN17" i="67"/>
  <c r="AM17" i="67"/>
  <c r="AL17" i="67"/>
  <c r="AK17" i="67"/>
  <c r="AJ17" i="67"/>
  <c r="AI17" i="67"/>
  <c r="AH17" i="67"/>
  <c r="AG17" i="67"/>
  <c r="AE17" i="67"/>
  <c r="AV16" i="67"/>
  <c r="AU16" i="67"/>
  <c r="AT16" i="67"/>
  <c r="AS16" i="67"/>
  <c r="AR16" i="67"/>
  <c r="AQ16" i="67"/>
  <c r="AP16" i="67"/>
  <c r="AO16" i="67"/>
  <c r="AN16" i="67"/>
  <c r="AM16" i="67"/>
  <c r="AL16" i="67"/>
  <c r="AK16" i="67"/>
  <c r="AJ16" i="67"/>
  <c r="AI16" i="67"/>
  <c r="AH16" i="67"/>
  <c r="AG16" i="67"/>
  <c r="AE16" i="67"/>
  <c r="AV15" i="67"/>
  <c r="AU15" i="67"/>
  <c r="AT15" i="67"/>
  <c r="AS15" i="67"/>
  <c r="AR15" i="67"/>
  <c r="AQ15" i="67"/>
  <c r="AP15" i="67"/>
  <c r="AO15" i="67"/>
  <c r="AN15" i="67"/>
  <c r="AM15" i="67"/>
  <c r="AL15" i="67"/>
  <c r="AK15" i="67"/>
  <c r="AJ15" i="67"/>
  <c r="AI15" i="67"/>
  <c r="AH15" i="67"/>
  <c r="AG15" i="67"/>
  <c r="AE15" i="67"/>
  <c r="AV14" i="67"/>
  <c r="AU14" i="67"/>
  <c r="AT14" i="67"/>
  <c r="AS14" i="67"/>
  <c r="AR14" i="67"/>
  <c r="AQ14" i="67"/>
  <c r="AP14" i="67"/>
  <c r="AO14" i="67"/>
  <c r="AN14" i="67"/>
  <c r="AM14" i="67"/>
  <c r="AL14" i="67"/>
  <c r="AK14" i="67"/>
  <c r="AJ14" i="67"/>
  <c r="AI14" i="67"/>
  <c r="AH14" i="67"/>
  <c r="AG14" i="67"/>
  <c r="AE14" i="67"/>
  <c r="AV13" i="67"/>
  <c r="AU13" i="67"/>
  <c r="AT13" i="67"/>
  <c r="AS13" i="67"/>
  <c r="AR13" i="67"/>
  <c r="AQ13" i="67"/>
  <c r="AP13" i="67"/>
  <c r="AO13" i="67"/>
  <c r="AN13" i="67"/>
  <c r="AM13" i="67"/>
  <c r="AL13" i="67"/>
  <c r="AK13" i="67"/>
  <c r="AJ13" i="67"/>
  <c r="AI13" i="67"/>
  <c r="AH13" i="67"/>
  <c r="AG13" i="67"/>
  <c r="AE13" i="67"/>
  <c r="AV12" i="67"/>
  <c r="AU12" i="67"/>
  <c r="AT12" i="67"/>
  <c r="AS12" i="67"/>
  <c r="AR12" i="67"/>
  <c r="AQ12" i="67"/>
  <c r="AP12" i="67"/>
  <c r="AO12" i="67"/>
  <c r="AN12" i="67"/>
  <c r="AM12" i="67"/>
  <c r="AL12" i="67"/>
  <c r="AK12" i="67"/>
  <c r="AJ12" i="67"/>
  <c r="AI12" i="67"/>
  <c r="AH12" i="67"/>
  <c r="AG12" i="67"/>
  <c r="AE12" i="67"/>
  <c r="AV11" i="67"/>
  <c r="AU11" i="67"/>
  <c r="AT11" i="67"/>
  <c r="AS11" i="67"/>
  <c r="AR11" i="67"/>
  <c r="AQ11" i="67"/>
  <c r="AP11" i="67"/>
  <c r="AO11" i="67"/>
  <c r="AN11" i="67"/>
  <c r="AM11" i="67"/>
  <c r="AL11" i="67"/>
  <c r="AK11" i="67"/>
  <c r="AJ11" i="67"/>
  <c r="AI11" i="67"/>
  <c r="AH11" i="67"/>
  <c r="AG11" i="67"/>
  <c r="AE11" i="67"/>
  <c r="AV10" i="67"/>
  <c r="AU10" i="67"/>
  <c r="AT10" i="67"/>
  <c r="AS10" i="67"/>
  <c r="AR10" i="67"/>
  <c r="AQ10" i="67"/>
  <c r="AP10" i="67"/>
  <c r="AO10" i="67"/>
  <c r="AN10" i="67"/>
  <c r="AM10" i="67"/>
  <c r="AL10" i="67"/>
  <c r="AK10" i="67"/>
  <c r="AJ10" i="67"/>
  <c r="AI10" i="67"/>
  <c r="AH10" i="67"/>
  <c r="AG10" i="67"/>
  <c r="AE10" i="67"/>
  <c r="AV9" i="67"/>
  <c r="AU9" i="67"/>
  <c r="AT9" i="67"/>
  <c r="AS9" i="67"/>
  <c r="AR9" i="67"/>
  <c r="AQ9" i="67"/>
  <c r="AP9" i="67"/>
  <c r="AO9" i="67"/>
  <c r="AN9" i="67"/>
  <c r="AM9" i="67"/>
  <c r="AL9" i="67"/>
  <c r="AK9" i="67"/>
  <c r="AJ9" i="67"/>
  <c r="AI9" i="67"/>
  <c r="AH9" i="67"/>
  <c r="AG9" i="67"/>
  <c r="AE9" i="67"/>
  <c r="AV8" i="67"/>
  <c r="AU8" i="67"/>
  <c r="AT8" i="67"/>
  <c r="AS8" i="67"/>
  <c r="AR8" i="67"/>
  <c r="AQ8" i="67"/>
  <c r="AP8" i="67"/>
  <c r="AO8" i="67"/>
  <c r="AN8" i="67"/>
  <c r="AM8" i="67"/>
  <c r="AL8" i="67"/>
  <c r="AK8" i="67"/>
  <c r="AJ8" i="67"/>
  <c r="AI8" i="67"/>
  <c r="AH8" i="67"/>
  <c r="AG8" i="67"/>
  <c r="AE8" i="67"/>
  <c r="AV7" i="67"/>
  <c r="AU7" i="67"/>
  <c r="AT7" i="67"/>
  <c r="AS7" i="67"/>
  <c r="AR7" i="67"/>
  <c r="AQ7" i="67"/>
  <c r="AP7" i="67"/>
  <c r="AO7" i="67"/>
  <c r="AN7" i="67"/>
  <c r="AM7" i="67"/>
  <c r="AL7" i="67"/>
  <c r="AK7" i="67"/>
  <c r="AJ7" i="67"/>
  <c r="AI7" i="67"/>
  <c r="AH7" i="67"/>
  <c r="AG7" i="67"/>
  <c r="AE7" i="67"/>
  <c r="AV6" i="67"/>
  <c r="AU6" i="67"/>
  <c r="AT6" i="67"/>
  <c r="AS6" i="67"/>
  <c r="AR6" i="67"/>
  <c r="AQ6" i="67"/>
  <c r="AP6" i="67"/>
  <c r="AO6" i="67"/>
  <c r="AN6" i="67"/>
  <c r="AM6" i="67"/>
  <c r="AL6" i="67"/>
  <c r="AK6" i="67"/>
  <c r="AJ6" i="67"/>
  <c r="AI6" i="67"/>
  <c r="AH6" i="67"/>
  <c r="AG6" i="67"/>
  <c r="AE6" i="67"/>
  <c r="D1" i="67"/>
  <c r="AF47" i="61"/>
  <c r="AF46" i="61"/>
  <c r="AF45" i="61"/>
  <c r="AF44" i="61"/>
  <c r="AF43" i="61"/>
  <c r="AF42" i="61"/>
  <c r="AV36" i="61"/>
  <c r="AU36" i="61"/>
  <c r="AT36" i="61"/>
  <c r="AS36" i="61"/>
  <c r="AR36" i="61"/>
  <c r="AQ36" i="61"/>
  <c r="AP36" i="61"/>
  <c r="AO36" i="61"/>
  <c r="AN36" i="61"/>
  <c r="AM36" i="61"/>
  <c r="AL36" i="61"/>
  <c r="AK36" i="61"/>
  <c r="AJ36" i="61"/>
  <c r="AI36" i="61"/>
  <c r="AH36" i="61"/>
  <c r="AG36" i="61"/>
  <c r="AE36" i="61"/>
  <c r="AV35" i="61"/>
  <c r="AU35" i="61"/>
  <c r="AT35" i="61"/>
  <c r="AS35" i="61"/>
  <c r="AR35" i="61"/>
  <c r="AQ35" i="61"/>
  <c r="AP35" i="61"/>
  <c r="AO35" i="61"/>
  <c r="AN35" i="61"/>
  <c r="AM35" i="61"/>
  <c r="AL35" i="61"/>
  <c r="AK35" i="61"/>
  <c r="AJ35" i="61"/>
  <c r="AI35" i="61"/>
  <c r="AH35" i="61"/>
  <c r="AG35" i="61"/>
  <c r="AE35" i="61"/>
  <c r="AV34" i="61"/>
  <c r="AU34" i="61"/>
  <c r="AT34" i="61"/>
  <c r="AS34" i="61"/>
  <c r="AR34" i="61"/>
  <c r="AQ34" i="61"/>
  <c r="AP34" i="61"/>
  <c r="AO34" i="61"/>
  <c r="AN34" i="61"/>
  <c r="AM34" i="61"/>
  <c r="AL34" i="61"/>
  <c r="AK34" i="61"/>
  <c r="AJ34" i="61"/>
  <c r="AI34" i="61"/>
  <c r="AH34" i="61"/>
  <c r="AG34" i="61"/>
  <c r="AE34" i="61"/>
  <c r="AV33" i="61"/>
  <c r="AU33" i="61"/>
  <c r="AT33" i="61"/>
  <c r="AS33" i="61"/>
  <c r="AR33" i="61"/>
  <c r="AQ33" i="61"/>
  <c r="AP33" i="61"/>
  <c r="AO33" i="61"/>
  <c r="AN33" i="61"/>
  <c r="AM33" i="61"/>
  <c r="AL33" i="61"/>
  <c r="AK33" i="61"/>
  <c r="AJ33" i="61"/>
  <c r="AI33" i="61"/>
  <c r="AH33" i="61"/>
  <c r="AG33" i="61"/>
  <c r="AE33" i="61"/>
  <c r="AV32" i="61"/>
  <c r="AU32" i="61"/>
  <c r="AT32" i="61"/>
  <c r="AS32" i="61"/>
  <c r="AR32" i="61"/>
  <c r="AQ32" i="61"/>
  <c r="AP32" i="61"/>
  <c r="AO32" i="61"/>
  <c r="AN32" i="61"/>
  <c r="AM32" i="61"/>
  <c r="AL32" i="61"/>
  <c r="AK32" i="61"/>
  <c r="AJ32" i="61"/>
  <c r="AI32" i="61"/>
  <c r="AH32" i="61"/>
  <c r="AG32" i="61"/>
  <c r="AE32" i="61"/>
  <c r="AV31" i="61"/>
  <c r="AU31" i="61"/>
  <c r="AT31" i="61"/>
  <c r="AS31" i="61"/>
  <c r="AR31" i="61"/>
  <c r="AQ31" i="61"/>
  <c r="AP31" i="61"/>
  <c r="AO31" i="61"/>
  <c r="AN31" i="61"/>
  <c r="AM31" i="61"/>
  <c r="AL31" i="61"/>
  <c r="AK31" i="61"/>
  <c r="AJ31" i="61"/>
  <c r="AI31" i="61"/>
  <c r="AH31" i="61"/>
  <c r="AG31" i="61"/>
  <c r="AE31" i="61"/>
  <c r="AV30" i="61"/>
  <c r="AU30" i="61"/>
  <c r="AT30" i="61"/>
  <c r="AS30" i="61"/>
  <c r="AR30" i="61"/>
  <c r="AQ30" i="61"/>
  <c r="AP30" i="61"/>
  <c r="AO30" i="61"/>
  <c r="AN30" i="61"/>
  <c r="AM30" i="61"/>
  <c r="AL30" i="61"/>
  <c r="AK30" i="61"/>
  <c r="AJ30" i="61"/>
  <c r="AI30" i="61"/>
  <c r="AH30" i="61"/>
  <c r="AG30" i="61"/>
  <c r="AE30" i="61"/>
  <c r="AV29" i="61"/>
  <c r="AU29" i="61"/>
  <c r="AT29" i="61"/>
  <c r="AS29" i="61"/>
  <c r="AR29" i="61"/>
  <c r="AQ29" i="61"/>
  <c r="AP29" i="61"/>
  <c r="AO29" i="61"/>
  <c r="AN29" i="61"/>
  <c r="AM29" i="61"/>
  <c r="AL29" i="61"/>
  <c r="AK29" i="61"/>
  <c r="AJ29" i="61"/>
  <c r="AI29" i="61"/>
  <c r="AH29" i="61"/>
  <c r="AG29" i="61"/>
  <c r="AE29" i="61"/>
  <c r="AV28" i="61"/>
  <c r="AU28" i="61"/>
  <c r="AT28" i="61"/>
  <c r="AS28" i="61"/>
  <c r="AR28" i="61"/>
  <c r="AQ28" i="61"/>
  <c r="AP28" i="61"/>
  <c r="AO28" i="61"/>
  <c r="AN28" i="61"/>
  <c r="AM28" i="61"/>
  <c r="AL28" i="61"/>
  <c r="AK28" i="61"/>
  <c r="AJ28" i="61"/>
  <c r="AI28" i="61"/>
  <c r="AH28" i="61"/>
  <c r="AG28" i="61"/>
  <c r="AE28" i="61"/>
  <c r="AV27" i="61"/>
  <c r="AU27" i="61"/>
  <c r="AT27" i="61"/>
  <c r="AS27" i="61"/>
  <c r="AR27" i="61"/>
  <c r="AQ27" i="61"/>
  <c r="AP27" i="61"/>
  <c r="AO27" i="61"/>
  <c r="AN27" i="61"/>
  <c r="AM27" i="61"/>
  <c r="AL27" i="61"/>
  <c r="AK27" i="61"/>
  <c r="AJ27" i="61"/>
  <c r="AI27" i="61"/>
  <c r="AH27" i="61"/>
  <c r="AG27" i="61"/>
  <c r="AE27" i="61"/>
  <c r="AV26" i="61"/>
  <c r="AU26" i="61"/>
  <c r="AT26" i="61"/>
  <c r="AS26" i="61"/>
  <c r="AR26" i="61"/>
  <c r="AQ26" i="61"/>
  <c r="AP26" i="61"/>
  <c r="AO26" i="61"/>
  <c r="AN26" i="61"/>
  <c r="AM26" i="61"/>
  <c r="AL26" i="61"/>
  <c r="AK26" i="61"/>
  <c r="AJ26" i="61"/>
  <c r="AI26" i="61"/>
  <c r="AH26" i="61"/>
  <c r="AG26" i="61"/>
  <c r="AE26" i="61"/>
  <c r="AV25" i="61"/>
  <c r="AU25" i="61"/>
  <c r="AT25" i="61"/>
  <c r="AS25" i="61"/>
  <c r="AR25" i="61"/>
  <c r="AQ25" i="61"/>
  <c r="AP25" i="61"/>
  <c r="AO25" i="61"/>
  <c r="AN25" i="61"/>
  <c r="AM25" i="61"/>
  <c r="AL25" i="61"/>
  <c r="AK25" i="61"/>
  <c r="AJ25" i="61"/>
  <c r="AI25" i="61"/>
  <c r="AH25" i="61"/>
  <c r="AG25" i="61"/>
  <c r="AE25" i="61"/>
  <c r="AV24" i="61"/>
  <c r="AU24" i="61"/>
  <c r="AT24" i="61"/>
  <c r="AS24" i="61"/>
  <c r="AR24" i="61"/>
  <c r="AQ24" i="61"/>
  <c r="AP24" i="61"/>
  <c r="AO24" i="61"/>
  <c r="AN24" i="61"/>
  <c r="AM24" i="61"/>
  <c r="AL24" i="61"/>
  <c r="AK24" i="61"/>
  <c r="AJ24" i="61"/>
  <c r="AI24" i="61"/>
  <c r="AH24" i="61"/>
  <c r="AG24" i="61"/>
  <c r="AE24" i="61"/>
  <c r="AV23" i="61"/>
  <c r="AU23" i="61"/>
  <c r="AT23" i="61"/>
  <c r="AS23" i="61"/>
  <c r="AR23" i="61"/>
  <c r="AQ23" i="61"/>
  <c r="AP23" i="61"/>
  <c r="AO23" i="61"/>
  <c r="AN23" i="61"/>
  <c r="AM23" i="61"/>
  <c r="AL23" i="61"/>
  <c r="AK23" i="61"/>
  <c r="AJ23" i="61"/>
  <c r="AI23" i="61"/>
  <c r="AH23" i="61"/>
  <c r="AG23" i="61"/>
  <c r="AE23" i="61"/>
  <c r="AV22" i="61"/>
  <c r="AU22" i="61"/>
  <c r="AT22" i="61"/>
  <c r="AS22" i="61"/>
  <c r="AR22" i="61"/>
  <c r="AQ22" i="61"/>
  <c r="AP22" i="61"/>
  <c r="AO22" i="61"/>
  <c r="AN22" i="61"/>
  <c r="AM22" i="61"/>
  <c r="AL22" i="61"/>
  <c r="AK22" i="61"/>
  <c r="AJ22" i="61"/>
  <c r="AI22" i="61"/>
  <c r="AH22" i="61"/>
  <c r="AG22" i="61"/>
  <c r="AE22" i="61"/>
  <c r="AV21" i="61"/>
  <c r="AU21" i="61"/>
  <c r="AT21" i="61"/>
  <c r="AS21" i="61"/>
  <c r="AR21" i="61"/>
  <c r="AQ21" i="61"/>
  <c r="AP21" i="61"/>
  <c r="AO21" i="61"/>
  <c r="AN21" i="61"/>
  <c r="AM21" i="61"/>
  <c r="AL21" i="61"/>
  <c r="AK21" i="61"/>
  <c r="AJ21" i="61"/>
  <c r="AI21" i="61"/>
  <c r="AH21" i="61"/>
  <c r="AG21" i="61"/>
  <c r="AE21" i="61"/>
  <c r="AV20" i="61"/>
  <c r="AU20" i="61"/>
  <c r="AT20" i="61"/>
  <c r="AS20" i="61"/>
  <c r="AR20" i="61"/>
  <c r="AQ20" i="61"/>
  <c r="AP20" i="61"/>
  <c r="AO20" i="61"/>
  <c r="AN20" i="61"/>
  <c r="AM20" i="61"/>
  <c r="AL20" i="61"/>
  <c r="AK20" i="61"/>
  <c r="AJ20" i="61"/>
  <c r="AI20" i="61"/>
  <c r="AH20" i="61"/>
  <c r="AG20" i="61"/>
  <c r="AE20" i="61"/>
  <c r="AV19" i="61"/>
  <c r="AU19" i="61"/>
  <c r="AT19" i="61"/>
  <c r="AS19" i="61"/>
  <c r="AR19" i="61"/>
  <c r="AQ19" i="61"/>
  <c r="AP19" i="61"/>
  <c r="AO19" i="61"/>
  <c r="AN19" i="61"/>
  <c r="AM19" i="61"/>
  <c r="AL19" i="61"/>
  <c r="AK19" i="61"/>
  <c r="AJ19" i="61"/>
  <c r="AI19" i="61"/>
  <c r="AH19" i="61"/>
  <c r="AG19" i="61"/>
  <c r="AE19" i="61"/>
  <c r="AV18" i="61"/>
  <c r="AU18" i="61"/>
  <c r="AT18" i="61"/>
  <c r="AS18" i="61"/>
  <c r="AR18" i="61"/>
  <c r="AQ18" i="61"/>
  <c r="AP18" i="61"/>
  <c r="AO18" i="61"/>
  <c r="AN18" i="61"/>
  <c r="AM18" i="61"/>
  <c r="AL18" i="61"/>
  <c r="AK18" i="61"/>
  <c r="AJ18" i="61"/>
  <c r="AI18" i="61"/>
  <c r="AH18" i="61"/>
  <c r="AG18" i="61"/>
  <c r="AE18" i="61"/>
  <c r="AV17" i="61"/>
  <c r="AU17" i="61"/>
  <c r="AT17" i="61"/>
  <c r="AS17" i="61"/>
  <c r="AR17" i="61"/>
  <c r="AQ17" i="61"/>
  <c r="AP17" i="61"/>
  <c r="AO17" i="61"/>
  <c r="AN17" i="61"/>
  <c r="AM17" i="61"/>
  <c r="AL17" i="61"/>
  <c r="AK17" i="61"/>
  <c r="AJ17" i="61"/>
  <c r="AI17" i="61"/>
  <c r="AH17" i="61"/>
  <c r="AG17" i="61"/>
  <c r="AE17" i="61"/>
  <c r="AV16" i="61"/>
  <c r="AU16" i="61"/>
  <c r="AT16" i="61"/>
  <c r="AS16" i="61"/>
  <c r="AR16" i="61"/>
  <c r="AQ16" i="61"/>
  <c r="AP16" i="61"/>
  <c r="AO16" i="61"/>
  <c r="AN16" i="61"/>
  <c r="AM16" i="61"/>
  <c r="AL16" i="61"/>
  <c r="AK16" i="61"/>
  <c r="AJ16" i="61"/>
  <c r="AI16" i="61"/>
  <c r="AH16" i="61"/>
  <c r="AG16" i="61"/>
  <c r="AE16" i="61"/>
  <c r="AV15" i="61"/>
  <c r="AU15" i="61"/>
  <c r="AT15" i="61"/>
  <c r="AS15" i="61"/>
  <c r="AR15" i="61"/>
  <c r="AQ15" i="61"/>
  <c r="AP15" i="61"/>
  <c r="AO15" i="61"/>
  <c r="AN15" i="61"/>
  <c r="AM15" i="61"/>
  <c r="AL15" i="61"/>
  <c r="AK15" i="61"/>
  <c r="AJ15" i="61"/>
  <c r="AI15" i="61"/>
  <c r="AH15" i="61"/>
  <c r="AG15" i="61"/>
  <c r="AE15" i="61"/>
  <c r="AV14" i="61"/>
  <c r="AU14" i="61"/>
  <c r="AT14" i="61"/>
  <c r="AS14" i="61"/>
  <c r="AR14" i="61"/>
  <c r="AQ14" i="61"/>
  <c r="AP14" i="61"/>
  <c r="AO14" i="61"/>
  <c r="AN14" i="61"/>
  <c r="AM14" i="61"/>
  <c r="AL14" i="61"/>
  <c r="AK14" i="61"/>
  <c r="AJ14" i="61"/>
  <c r="AI14" i="61"/>
  <c r="AH14" i="61"/>
  <c r="AG14" i="61"/>
  <c r="AE14" i="61"/>
  <c r="AV13" i="61"/>
  <c r="AU13" i="61"/>
  <c r="AT13" i="61"/>
  <c r="AS13" i="61"/>
  <c r="AR13" i="61"/>
  <c r="AQ13" i="61"/>
  <c r="AP13" i="61"/>
  <c r="AO13" i="61"/>
  <c r="AN13" i="61"/>
  <c r="AM13" i="61"/>
  <c r="AL13" i="61"/>
  <c r="AK13" i="61"/>
  <c r="AJ13" i="61"/>
  <c r="AI13" i="61"/>
  <c r="AH13" i="61"/>
  <c r="AG13" i="61"/>
  <c r="AE13" i="61"/>
  <c r="AV12" i="61"/>
  <c r="AU12" i="61"/>
  <c r="AT12" i="61"/>
  <c r="AS12" i="61"/>
  <c r="AR12" i="61"/>
  <c r="AQ12" i="61"/>
  <c r="AP12" i="61"/>
  <c r="AO12" i="61"/>
  <c r="AN12" i="61"/>
  <c r="AM12" i="61"/>
  <c r="AL12" i="61"/>
  <c r="AK12" i="61"/>
  <c r="AJ12" i="61"/>
  <c r="AI12" i="61"/>
  <c r="AH12" i="61"/>
  <c r="AG12" i="61"/>
  <c r="AE12" i="61"/>
  <c r="AV11" i="61"/>
  <c r="AU11" i="61"/>
  <c r="AT11" i="61"/>
  <c r="AS11" i="61"/>
  <c r="AR11" i="61"/>
  <c r="AQ11" i="61"/>
  <c r="AP11" i="61"/>
  <c r="AO11" i="61"/>
  <c r="AN11" i="61"/>
  <c r="AM11" i="61"/>
  <c r="AL11" i="61"/>
  <c r="AK11" i="61"/>
  <c r="AJ11" i="61"/>
  <c r="AI11" i="61"/>
  <c r="AH11" i="61"/>
  <c r="AG11" i="61"/>
  <c r="AE11" i="61"/>
  <c r="AV10" i="61"/>
  <c r="AU10" i="61"/>
  <c r="AT10" i="61"/>
  <c r="AS10" i="61"/>
  <c r="AR10" i="61"/>
  <c r="AQ10" i="61"/>
  <c r="AP10" i="61"/>
  <c r="AO10" i="61"/>
  <c r="AN10" i="61"/>
  <c r="AM10" i="61"/>
  <c r="AL10" i="61"/>
  <c r="AK10" i="61"/>
  <c r="AJ10" i="61"/>
  <c r="AI10" i="61"/>
  <c r="AH10" i="61"/>
  <c r="AG10" i="61"/>
  <c r="AE10" i="61"/>
  <c r="AV9" i="61"/>
  <c r="AU9" i="61"/>
  <c r="AT9" i="61"/>
  <c r="AS9" i="61"/>
  <c r="AR9" i="61"/>
  <c r="AQ9" i="61"/>
  <c r="AP9" i="61"/>
  <c r="AO9" i="61"/>
  <c r="AN9" i="61"/>
  <c r="AM9" i="61"/>
  <c r="AL9" i="61"/>
  <c r="AK9" i="61"/>
  <c r="AJ9" i="61"/>
  <c r="AI9" i="61"/>
  <c r="AH9" i="61"/>
  <c r="AG9" i="61"/>
  <c r="AE9" i="61"/>
  <c r="AV8" i="61"/>
  <c r="AU8" i="61"/>
  <c r="AT8" i="61"/>
  <c r="AS8" i="61"/>
  <c r="AR8" i="61"/>
  <c r="AQ8" i="61"/>
  <c r="AP8" i="61"/>
  <c r="AO8" i="61"/>
  <c r="AN8" i="61"/>
  <c r="AM8" i="61"/>
  <c r="AL8" i="61"/>
  <c r="AK8" i="61"/>
  <c r="AJ8" i="61"/>
  <c r="AI8" i="61"/>
  <c r="AH8" i="61"/>
  <c r="AG8" i="61"/>
  <c r="AE8" i="61"/>
  <c r="AV7" i="61"/>
  <c r="AU7" i="61"/>
  <c r="AT7" i="61"/>
  <c r="AS7" i="61"/>
  <c r="AR7" i="61"/>
  <c r="AQ7" i="61"/>
  <c r="AP7" i="61"/>
  <c r="AO7" i="61"/>
  <c r="AN7" i="61"/>
  <c r="AM7" i="61"/>
  <c r="AL7" i="61"/>
  <c r="AK7" i="61"/>
  <c r="AJ7" i="61"/>
  <c r="AI7" i="61"/>
  <c r="AH7" i="61"/>
  <c r="AG7" i="61"/>
  <c r="AE7" i="61"/>
  <c r="AV6" i="61"/>
  <c r="AU6" i="61"/>
  <c r="AT6" i="61"/>
  <c r="AS6" i="61"/>
  <c r="AR6" i="61"/>
  <c r="AQ6" i="61"/>
  <c r="AP6" i="61"/>
  <c r="AO6" i="61"/>
  <c r="AN6" i="61"/>
  <c r="AM6" i="61"/>
  <c r="AL6" i="61"/>
  <c r="AK6" i="61"/>
  <c r="AJ6" i="61"/>
  <c r="AI6" i="61"/>
  <c r="AH6" i="61"/>
  <c r="AG6" i="61"/>
  <c r="AE6" i="61"/>
  <c r="D1" i="61"/>
  <c r="AF45" i="89"/>
  <c r="AF44" i="89"/>
  <c r="CB43" i="89"/>
  <c r="CA43" i="89"/>
  <c r="BZ43" i="89"/>
  <c r="BY43" i="89"/>
  <c r="BX43" i="89"/>
  <c r="BW43" i="89"/>
  <c r="BV43" i="89"/>
  <c r="BU43" i="89"/>
  <c r="BT43" i="89"/>
  <c r="BS43" i="89"/>
  <c r="BR43" i="89"/>
  <c r="BQ43" i="89"/>
  <c r="BP43" i="89"/>
  <c r="BO43" i="89"/>
  <c r="BN43" i="89"/>
  <c r="BM43" i="89"/>
  <c r="BL43" i="89"/>
  <c r="BK43" i="89"/>
  <c r="BJ43" i="89"/>
  <c r="BI43" i="89"/>
  <c r="BH43" i="89"/>
  <c r="BG43" i="89"/>
  <c r="BF43" i="89"/>
  <c r="BE43" i="89"/>
  <c r="BD43" i="89"/>
  <c r="BC43" i="89"/>
  <c r="BB43" i="89"/>
  <c r="BA43" i="89"/>
  <c r="AZ43" i="89"/>
  <c r="AY43" i="89"/>
  <c r="AX43" i="89"/>
  <c r="AF43" i="89"/>
  <c r="AF42" i="89"/>
  <c r="AF41" i="89"/>
  <c r="AF40" i="89"/>
  <c r="AE37" i="89"/>
  <c r="AA37" i="89"/>
  <c r="W37" i="89"/>
  <c r="Y36" i="89"/>
  <c r="AE36" i="89"/>
  <c r="AA36" i="89"/>
  <c r="AE35" i="89"/>
  <c r="AA34" i="89"/>
  <c r="AE34" i="89"/>
  <c r="AE33" i="89"/>
  <c r="X33" i="89"/>
  <c r="Y32" i="89"/>
  <c r="AE32" i="89"/>
  <c r="AA32" i="89"/>
  <c r="AE31" i="89"/>
  <c r="AE30" i="89"/>
  <c r="AE29" i="89"/>
  <c r="X29" i="89"/>
  <c r="AE28" i="89"/>
  <c r="AE27" i="89"/>
  <c r="AE26" i="89"/>
  <c r="AE25" i="89"/>
  <c r="X25" i="89"/>
  <c r="AE24" i="89"/>
  <c r="AE23" i="89"/>
  <c r="AE22" i="89"/>
  <c r="AE21" i="89"/>
  <c r="X21" i="89"/>
  <c r="AE20" i="89"/>
  <c r="AE19" i="89"/>
  <c r="AE18" i="89"/>
  <c r="AE17" i="89"/>
  <c r="X17" i="89"/>
  <c r="AE16" i="89"/>
  <c r="AE15" i="89"/>
  <c r="AE14" i="89"/>
  <c r="AE13" i="89"/>
  <c r="AE12" i="89"/>
  <c r="AE11" i="89"/>
  <c r="AE10" i="89"/>
  <c r="AE9" i="89"/>
  <c r="AE8" i="89"/>
  <c r="AE7" i="89"/>
  <c r="AV6" i="89"/>
  <c r="AV43" i="89" s="1"/>
  <c r="AU6" i="89"/>
  <c r="AT6" i="89"/>
  <c r="AT43" i="89" s="1"/>
  <c r="AS6" i="89"/>
  <c r="AS43" i="89" s="1"/>
  <c r="AR6" i="89"/>
  <c r="AR43" i="89" s="1"/>
  <c r="AQ6" i="89"/>
  <c r="AP6" i="89"/>
  <c r="AP43" i="89" s="1"/>
  <c r="AO6" i="89"/>
  <c r="AO43" i="89" s="1"/>
  <c r="AN6" i="89"/>
  <c r="AN43" i="89" s="1"/>
  <c r="AM6" i="89"/>
  <c r="AM45" i="89" s="1"/>
  <c r="AL6" i="89"/>
  <c r="AK6" i="89"/>
  <c r="AJ6" i="89"/>
  <c r="AI6" i="89"/>
  <c r="AI45" i="89" s="1"/>
  <c r="AH6" i="89"/>
  <c r="AG6" i="89"/>
  <c r="AE6" i="89"/>
  <c r="D1" i="89"/>
  <c r="AF46" i="90"/>
  <c r="AF45" i="90"/>
  <c r="CB44" i="90"/>
  <c r="CA44" i="90"/>
  <c r="BZ44" i="90"/>
  <c r="BY44" i="90"/>
  <c r="BX44" i="90"/>
  <c r="BW44" i="90"/>
  <c r="BV44" i="90"/>
  <c r="BU44" i="90"/>
  <c r="BT44" i="90"/>
  <c r="BS44" i="90"/>
  <c r="BR44" i="90"/>
  <c r="BQ44" i="90"/>
  <c r="BP44" i="90"/>
  <c r="BO44" i="90"/>
  <c r="BN44" i="90"/>
  <c r="BM44" i="90"/>
  <c r="BL44" i="90"/>
  <c r="BK44" i="90"/>
  <c r="BJ44" i="90"/>
  <c r="BI44" i="90"/>
  <c r="BH44" i="90"/>
  <c r="BG44" i="90"/>
  <c r="BF44" i="90"/>
  <c r="BE44" i="90"/>
  <c r="BD44" i="90"/>
  <c r="BC44" i="90"/>
  <c r="BB44" i="90"/>
  <c r="BA44" i="90"/>
  <c r="AZ44" i="90"/>
  <c r="AY44" i="90"/>
  <c r="AX44" i="90"/>
  <c r="AF44" i="90"/>
  <c r="AF43" i="90"/>
  <c r="AF42" i="90"/>
  <c r="AF41" i="90"/>
  <c r="AV38" i="90"/>
  <c r="AU38" i="90"/>
  <c r="AT38" i="90"/>
  <c r="AS38" i="90"/>
  <c r="AR38" i="90"/>
  <c r="AQ38" i="90"/>
  <c r="AP38" i="90"/>
  <c r="AO38" i="90"/>
  <c r="AN38" i="90"/>
  <c r="AM38" i="90"/>
  <c r="AL38" i="90"/>
  <c r="AK38" i="90"/>
  <c r="AJ38" i="90"/>
  <c r="AI38" i="90"/>
  <c r="AH38" i="90"/>
  <c r="AG38" i="90"/>
  <c r="AE38" i="90"/>
  <c r="Y38" i="90"/>
  <c r="AV37" i="90"/>
  <c r="AU37" i="90"/>
  <c r="AT37" i="90"/>
  <c r="AS37" i="90"/>
  <c r="AR37" i="90"/>
  <c r="AQ37" i="90"/>
  <c r="AP37" i="90"/>
  <c r="AO37" i="90"/>
  <c r="AN37" i="90"/>
  <c r="AM37" i="90"/>
  <c r="AL37" i="90"/>
  <c r="AK37" i="90"/>
  <c r="AJ37" i="90"/>
  <c r="AI37" i="90"/>
  <c r="AH37" i="90"/>
  <c r="AG37" i="90"/>
  <c r="AE37" i="90"/>
  <c r="AV36" i="90"/>
  <c r="AU36" i="90"/>
  <c r="AT36" i="90"/>
  <c r="AS36" i="90"/>
  <c r="AR36" i="90"/>
  <c r="AQ36" i="90"/>
  <c r="AP36" i="90"/>
  <c r="AO36" i="90"/>
  <c r="AN36" i="90"/>
  <c r="AM36" i="90"/>
  <c r="AL36" i="90"/>
  <c r="AK36" i="90"/>
  <c r="AJ36" i="90"/>
  <c r="AI36" i="90"/>
  <c r="AH36" i="90"/>
  <c r="AG36" i="90"/>
  <c r="AE36" i="90"/>
  <c r="AV35" i="90"/>
  <c r="AU35" i="90"/>
  <c r="AT35" i="90"/>
  <c r="AS35" i="90"/>
  <c r="AR35" i="90"/>
  <c r="AQ35" i="90"/>
  <c r="AP35" i="90"/>
  <c r="AO35" i="90"/>
  <c r="AN35" i="90"/>
  <c r="AM35" i="90"/>
  <c r="AL35" i="90"/>
  <c r="AK35" i="90"/>
  <c r="AJ35" i="90"/>
  <c r="AI35" i="90"/>
  <c r="AH35" i="90"/>
  <c r="AG35" i="90"/>
  <c r="AE35" i="90"/>
  <c r="AV34" i="90"/>
  <c r="AU34" i="90"/>
  <c r="AT34" i="90"/>
  <c r="AS34" i="90"/>
  <c r="AR34" i="90"/>
  <c r="AQ34" i="90"/>
  <c r="AP34" i="90"/>
  <c r="AO34" i="90"/>
  <c r="AN34" i="90"/>
  <c r="AM34" i="90"/>
  <c r="AL34" i="90"/>
  <c r="AK34" i="90"/>
  <c r="AJ34" i="90"/>
  <c r="AI34" i="90"/>
  <c r="AH34" i="90"/>
  <c r="AG34" i="90"/>
  <c r="AE34" i="90"/>
  <c r="AV33" i="90"/>
  <c r="AU33" i="90"/>
  <c r="AT33" i="90"/>
  <c r="AS33" i="90"/>
  <c r="AR33" i="90"/>
  <c r="AQ33" i="90"/>
  <c r="AP33" i="90"/>
  <c r="AO33" i="90"/>
  <c r="AN33" i="90"/>
  <c r="AM33" i="90"/>
  <c r="AL33" i="90"/>
  <c r="AK33" i="90"/>
  <c r="AJ33" i="90"/>
  <c r="AI33" i="90"/>
  <c r="AH33" i="90"/>
  <c r="AG33" i="90"/>
  <c r="AE33" i="90"/>
  <c r="AV32" i="90"/>
  <c r="AU32" i="90"/>
  <c r="AT32" i="90"/>
  <c r="AS32" i="90"/>
  <c r="AR32" i="90"/>
  <c r="AQ32" i="90"/>
  <c r="AP32" i="90"/>
  <c r="AO32" i="90"/>
  <c r="AN32" i="90"/>
  <c r="AM32" i="90"/>
  <c r="AL32" i="90"/>
  <c r="AK32" i="90"/>
  <c r="AJ32" i="90"/>
  <c r="AI32" i="90"/>
  <c r="AH32" i="90"/>
  <c r="Z32" i="90" s="1"/>
  <c r="AG32" i="90"/>
  <c r="AE32" i="90"/>
  <c r="AV31" i="90"/>
  <c r="AU31" i="90"/>
  <c r="AT31" i="90"/>
  <c r="AS31" i="90"/>
  <c r="AR31" i="90"/>
  <c r="AQ31" i="90"/>
  <c r="AP31" i="90"/>
  <c r="AO31" i="90"/>
  <c r="AN31" i="90"/>
  <c r="AM31" i="90"/>
  <c r="AL31" i="90"/>
  <c r="AK31" i="90"/>
  <c r="AJ31" i="90"/>
  <c r="AI31" i="90"/>
  <c r="AH31" i="90"/>
  <c r="AG31" i="90"/>
  <c r="AE31" i="90"/>
  <c r="AV30" i="90"/>
  <c r="AU30" i="90"/>
  <c r="AT30" i="90"/>
  <c r="AS30" i="90"/>
  <c r="AR30" i="90"/>
  <c r="AQ30" i="90"/>
  <c r="AP30" i="90"/>
  <c r="AO30" i="90"/>
  <c r="AN30" i="90"/>
  <c r="AM30" i="90"/>
  <c r="AL30" i="90"/>
  <c r="AK30" i="90"/>
  <c r="AJ30" i="90"/>
  <c r="AI30" i="90"/>
  <c r="AH30" i="90"/>
  <c r="AG30" i="90"/>
  <c r="AE30" i="90"/>
  <c r="AV29" i="90"/>
  <c r="AU29" i="90"/>
  <c r="AT29" i="90"/>
  <c r="AS29" i="90"/>
  <c r="AR29" i="90"/>
  <c r="AQ29" i="90"/>
  <c r="AP29" i="90"/>
  <c r="AO29" i="90"/>
  <c r="AN29" i="90"/>
  <c r="AM29" i="90"/>
  <c r="AL29" i="90"/>
  <c r="AK29" i="90"/>
  <c r="AJ29" i="90"/>
  <c r="AI29" i="90"/>
  <c r="AH29" i="90"/>
  <c r="AG29" i="90"/>
  <c r="AE29" i="90"/>
  <c r="AV28" i="90"/>
  <c r="AU28" i="90"/>
  <c r="AT28" i="90"/>
  <c r="AS28" i="90"/>
  <c r="AR28" i="90"/>
  <c r="AQ28" i="90"/>
  <c r="AP28" i="90"/>
  <c r="AO28" i="90"/>
  <c r="AN28" i="90"/>
  <c r="AM28" i="90"/>
  <c r="AL28" i="90"/>
  <c r="AK28" i="90"/>
  <c r="AJ28" i="90"/>
  <c r="AI28" i="90"/>
  <c r="AH28" i="90"/>
  <c r="AG28" i="90"/>
  <c r="AE28" i="90"/>
  <c r="AV27" i="90"/>
  <c r="AU27" i="90"/>
  <c r="AT27" i="90"/>
  <c r="AS27" i="90"/>
  <c r="AR27" i="90"/>
  <c r="AQ27" i="90"/>
  <c r="AP27" i="90"/>
  <c r="AO27" i="90"/>
  <c r="AN27" i="90"/>
  <c r="AM27" i="90"/>
  <c r="AL27" i="90"/>
  <c r="AK27" i="90"/>
  <c r="AJ27" i="90"/>
  <c r="AI27" i="90"/>
  <c r="AH27" i="90"/>
  <c r="AG27" i="90"/>
  <c r="AE27" i="90"/>
  <c r="AV26" i="90"/>
  <c r="AU26" i="90"/>
  <c r="AT26" i="90"/>
  <c r="AS26" i="90"/>
  <c r="AR26" i="90"/>
  <c r="AQ26" i="90"/>
  <c r="AP26" i="90"/>
  <c r="AO26" i="90"/>
  <c r="AN26" i="90"/>
  <c r="AM26" i="90"/>
  <c r="AL26" i="90"/>
  <c r="AK26" i="90"/>
  <c r="AJ26" i="90"/>
  <c r="AI26" i="90"/>
  <c r="AH26" i="90"/>
  <c r="AG26" i="90"/>
  <c r="AE26" i="90"/>
  <c r="AV25" i="90"/>
  <c r="AU25" i="90"/>
  <c r="AT25" i="90"/>
  <c r="AS25" i="90"/>
  <c r="AR25" i="90"/>
  <c r="AQ25" i="90"/>
  <c r="AP25" i="90"/>
  <c r="AO25" i="90"/>
  <c r="AN25" i="90"/>
  <c r="AM25" i="90"/>
  <c r="AL25" i="90"/>
  <c r="AK25" i="90"/>
  <c r="AJ25" i="90"/>
  <c r="AI25" i="90"/>
  <c r="AH25" i="90"/>
  <c r="AG25" i="90"/>
  <c r="AE25" i="90"/>
  <c r="AV24" i="90"/>
  <c r="AU24" i="90"/>
  <c r="AT24" i="90"/>
  <c r="AS24" i="90"/>
  <c r="AR24" i="90"/>
  <c r="AQ24" i="90"/>
  <c r="AP24" i="90"/>
  <c r="AO24" i="90"/>
  <c r="AN24" i="90"/>
  <c r="AM24" i="90"/>
  <c r="AL24" i="90"/>
  <c r="AK24" i="90"/>
  <c r="AJ24" i="90"/>
  <c r="AI24" i="90"/>
  <c r="AH24" i="90"/>
  <c r="AG24" i="90"/>
  <c r="AE24" i="90"/>
  <c r="AV23" i="90"/>
  <c r="AU23" i="90"/>
  <c r="AT23" i="90"/>
  <c r="AS23" i="90"/>
  <c r="AR23" i="90"/>
  <c r="AQ23" i="90"/>
  <c r="AP23" i="90"/>
  <c r="AO23" i="90"/>
  <c r="AN23" i="90"/>
  <c r="AM23" i="90"/>
  <c r="AL23" i="90"/>
  <c r="AK23" i="90"/>
  <c r="AJ23" i="90"/>
  <c r="AI23" i="90"/>
  <c r="AH23" i="90"/>
  <c r="AG23" i="90"/>
  <c r="AE23" i="90"/>
  <c r="AV22" i="90"/>
  <c r="AU22" i="90"/>
  <c r="AT22" i="90"/>
  <c r="AS22" i="90"/>
  <c r="AR22" i="90"/>
  <c r="AQ22" i="90"/>
  <c r="AP22" i="90"/>
  <c r="AO22" i="90"/>
  <c r="AN22" i="90"/>
  <c r="AM22" i="90"/>
  <c r="AL22" i="90"/>
  <c r="AK22" i="90"/>
  <c r="AJ22" i="90"/>
  <c r="AI22" i="90"/>
  <c r="AH22" i="90"/>
  <c r="AG22" i="90"/>
  <c r="AE22" i="90"/>
  <c r="AV21" i="90"/>
  <c r="AU21" i="90"/>
  <c r="AT21" i="90"/>
  <c r="AS21" i="90"/>
  <c r="AR21" i="90"/>
  <c r="AQ21" i="90"/>
  <c r="AP21" i="90"/>
  <c r="AO21" i="90"/>
  <c r="AN21" i="90"/>
  <c r="AM21" i="90"/>
  <c r="AL21" i="90"/>
  <c r="AK21" i="90"/>
  <c r="AJ21" i="90"/>
  <c r="AI21" i="90"/>
  <c r="AH21" i="90"/>
  <c r="AG21" i="90"/>
  <c r="AE21" i="90"/>
  <c r="AV20" i="90"/>
  <c r="AU20" i="90"/>
  <c r="AT20" i="90"/>
  <c r="AS20" i="90"/>
  <c r="AR20" i="90"/>
  <c r="AQ20" i="90"/>
  <c r="AP20" i="90"/>
  <c r="AO20" i="90"/>
  <c r="AN20" i="90"/>
  <c r="AM20" i="90"/>
  <c r="AL20" i="90"/>
  <c r="AK20" i="90"/>
  <c r="AJ20" i="90"/>
  <c r="AI20" i="90"/>
  <c r="AH20" i="90"/>
  <c r="AG20" i="90"/>
  <c r="AE20" i="90"/>
  <c r="AV19" i="90"/>
  <c r="AU19" i="90"/>
  <c r="AT19" i="90"/>
  <c r="AS19" i="90"/>
  <c r="AR19" i="90"/>
  <c r="AQ19" i="90"/>
  <c r="AP19" i="90"/>
  <c r="AO19" i="90"/>
  <c r="AN19" i="90"/>
  <c r="AM19" i="90"/>
  <c r="AL19" i="90"/>
  <c r="AK19" i="90"/>
  <c r="AJ19" i="90"/>
  <c r="AI19" i="90"/>
  <c r="AH19" i="90"/>
  <c r="AG19" i="90"/>
  <c r="AE19" i="90"/>
  <c r="AV18" i="90"/>
  <c r="AU18" i="90"/>
  <c r="AT18" i="90"/>
  <c r="AS18" i="90"/>
  <c r="AR18" i="90"/>
  <c r="AQ18" i="90"/>
  <c r="AP18" i="90"/>
  <c r="AO18" i="90"/>
  <c r="AN18" i="90"/>
  <c r="AM18" i="90"/>
  <c r="AL18" i="90"/>
  <c r="AK18" i="90"/>
  <c r="AJ18" i="90"/>
  <c r="AI18" i="90"/>
  <c r="AH18" i="90"/>
  <c r="AG18" i="90"/>
  <c r="AE18" i="90"/>
  <c r="AV17" i="90"/>
  <c r="AU17" i="90"/>
  <c r="AT17" i="90"/>
  <c r="AS17" i="90"/>
  <c r="AR17" i="90"/>
  <c r="AQ17" i="90"/>
  <c r="AP17" i="90"/>
  <c r="AO17" i="90"/>
  <c r="AN17" i="90"/>
  <c r="AM17" i="90"/>
  <c r="AL17" i="90"/>
  <c r="AK17" i="90"/>
  <c r="AJ17" i="90"/>
  <c r="AI17" i="90"/>
  <c r="AH17" i="90"/>
  <c r="AG17" i="90"/>
  <c r="AE17" i="90"/>
  <c r="AV16" i="90"/>
  <c r="AU16" i="90"/>
  <c r="AT16" i="90"/>
  <c r="AS16" i="90"/>
  <c r="AR16" i="90"/>
  <c r="AQ16" i="90"/>
  <c r="AP16" i="90"/>
  <c r="AO16" i="90"/>
  <c r="AN16" i="90"/>
  <c r="AM16" i="90"/>
  <c r="AL16" i="90"/>
  <c r="AK16" i="90"/>
  <c r="AJ16" i="90"/>
  <c r="AI16" i="90"/>
  <c r="AH16" i="90"/>
  <c r="AG16" i="90"/>
  <c r="AE16" i="90"/>
  <c r="AV15" i="90"/>
  <c r="AU15" i="90"/>
  <c r="AT15" i="90"/>
  <c r="AS15" i="90"/>
  <c r="AR15" i="90"/>
  <c r="AQ15" i="90"/>
  <c r="AP15" i="90"/>
  <c r="AO15" i="90"/>
  <c r="AN15" i="90"/>
  <c r="AM15" i="90"/>
  <c r="AL15" i="90"/>
  <c r="AK15" i="90"/>
  <c r="AJ15" i="90"/>
  <c r="AI15" i="90"/>
  <c r="AH15" i="90"/>
  <c r="AG15" i="90"/>
  <c r="AE15" i="90"/>
  <c r="AV14" i="90"/>
  <c r="AU14" i="90"/>
  <c r="AT14" i="90"/>
  <c r="AS14" i="90"/>
  <c r="AR14" i="90"/>
  <c r="AQ14" i="90"/>
  <c r="AP14" i="90"/>
  <c r="AO14" i="90"/>
  <c r="AN14" i="90"/>
  <c r="AM14" i="90"/>
  <c r="AL14" i="90"/>
  <c r="AK14" i="90"/>
  <c r="AJ14" i="90"/>
  <c r="AI14" i="90"/>
  <c r="AH14" i="90"/>
  <c r="AG14" i="90"/>
  <c r="AE14" i="90"/>
  <c r="AV13" i="90"/>
  <c r="AU13" i="90"/>
  <c r="AT13" i="90"/>
  <c r="AS13" i="90"/>
  <c r="AR13" i="90"/>
  <c r="AQ13" i="90"/>
  <c r="AP13" i="90"/>
  <c r="AO13" i="90"/>
  <c r="AN13" i="90"/>
  <c r="AM13" i="90"/>
  <c r="AL13" i="90"/>
  <c r="AK13" i="90"/>
  <c r="AJ13" i="90"/>
  <c r="AI13" i="90"/>
  <c r="AH13" i="90"/>
  <c r="AG13" i="90"/>
  <c r="AE13" i="90"/>
  <c r="AV12" i="90"/>
  <c r="AU12" i="90"/>
  <c r="AT12" i="90"/>
  <c r="AS12" i="90"/>
  <c r="AR12" i="90"/>
  <c r="AQ12" i="90"/>
  <c r="AP12" i="90"/>
  <c r="AO12" i="90"/>
  <c r="AN12" i="90"/>
  <c r="AM12" i="90"/>
  <c r="AL12" i="90"/>
  <c r="AK12" i="90"/>
  <c r="AJ12" i="90"/>
  <c r="AI12" i="90"/>
  <c r="AH12" i="90"/>
  <c r="AG12" i="90"/>
  <c r="AE12" i="90"/>
  <c r="AV11" i="90"/>
  <c r="AU11" i="90"/>
  <c r="AT11" i="90"/>
  <c r="AS11" i="90"/>
  <c r="AR11" i="90"/>
  <c r="AQ11" i="90"/>
  <c r="AP11" i="90"/>
  <c r="AO11" i="90"/>
  <c r="AN11" i="90"/>
  <c r="AM11" i="90"/>
  <c r="AL11" i="90"/>
  <c r="AK11" i="90"/>
  <c r="AJ11" i="90"/>
  <c r="AI11" i="90"/>
  <c r="AH11" i="90"/>
  <c r="AG11" i="90"/>
  <c r="AE11" i="90"/>
  <c r="AV10" i="90"/>
  <c r="AU10" i="90"/>
  <c r="AT10" i="90"/>
  <c r="AS10" i="90"/>
  <c r="AR10" i="90"/>
  <c r="AQ10" i="90"/>
  <c r="AP10" i="90"/>
  <c r="AO10" i="90"/>
  <c r="AN10" i="90"/>
  <c r="AM10" i="90"/>
  <c r="AL10" i="90"/>
  <c r="AK10" i="90"/>
  <c r="AJ10" i="90"/>
  <c r="AI10" i="90"/>
  <c r="AH10" i="90"/>
  <c r="AG10" i="90"/>
  <c r="AE10" i="90"/>
  <c r="AV9" i="90"/>
  <c r="AU9" i="90"/>
  <c r="AT9" i="90"/>
  <c r="AS9" i="90"/>
  <c r="AR9" i="90"/>
  <c r="AQ9" i="90"/>
  <c r="AP9" i="90"/>
  <c r="AO9" i="90"/>
  <c r="AN9" i="90"/>
  <c r="AM9" i="90"/>
  <c r="AL9" i="90"/>
  <c r="AK9" i="90"/>
  <c r="AJ9" i="90"/>
  <c r="AI9" i="90"/>
  <c r="AH9" i="90"/>
  <c r="AG9" i="90"/>
  <c r="AE9" i="90"/>
  <c r="AV8" i="90"/>
  <c r="AU8" i="90"/>
  <c r="AT8" i="90"/>
  <c r="AS8" i="90"/>
  <c r="AR8" i="90"/>
  <c r="AQ8" i="90"/>
  <c r="AP8" i="90"/>
  <c r="AO8" i="90"/>
  <c r="AN8" i="90"/>
  <c r="AM8" i="90"/>
  <c r="AL8" i="90"/>
  <c r="AK8" i="90"/>
  <c r="AJ8" i="90"/>
  <c r="AI8" i="90"/>
  <c r="AH8" i="90"/>
  <c r="AG8" i="90"/>
  <c r="AE8" i="90"/>
  <c r="AV7" i="90"/>
  <c r="AU7" i="90"/>
  <c r="AT7" i="90"/>
  <c r="AS7" i="90"/>
  <c r="AR7" i="90"/>
  <c r="AQ7" i="90"/>
  <c r="AP7" i="90"/>
  <c r="AO7" i="90"/>
  <c r="AN7" i="90"/>
  <c r="AM7" i="90"/>
  <c r="AL7" i="90"/>
  <c r="AK7" i="90"/>
  <c r="AJ7" i="90"/>
  <c r="AI7" i="90"/>
  <c r="AH7" i="90"/>
  <c r="AG7" i="90"/>
  <c r="AE7" i="90"/>
  <c r="AV6" i="90"/>
  <c r="AU6" i="90"/>
  <c r="AT6" i="90"/>
  <c r="AS6" i="90"/>
  <c r="AR6" i="90"/>
  <c r="AQ6" i="90"/>
  <c r="AP6" i="90"/>
  <c r="AO6" i="90"/>
  <c r="AN6" i="90"/>
  <c r="AM6" i="90"/>
  <c r="AL6" i="90"/>
  <c r="AK6" i="90"/>
  <c r="AJ6" i="90"/>
  <c r="AI6" i="90"/>
  <c r="AH6" i="90"/>
  <c r="AG6" i="90"/>
  <c r="AE6" i="90"/>
  <c r="D1" i="90"/>
  <c r="AF47" i="118"/>
  <c r="AF46" i="118"/>
  <c r="AF45" i="118"/>
  <c r="AF44" i="118"/>
  <c r="AF43" i="118"/>
  <c r="AF42" i="118"/>
  <c r="AV36" i="118"/>
  <c r="AU36" i="118"/>
  <c r="AT36" i="118"/>
  <c r="AS36" i="118"/>
  <c r="AR36" i="118"/>
  <c r="AQ36" i="118"/>
  <c r="AP36" i="118"/>
  <c r="AO36" i="118"/>
  <c r="AN36" i="118"/>
  <c r="AM36" i="118"/>
  <c r="AL36" i="118"/>
  <c r="AK36" i="118"/>
  <c r="AJ36" i="118"/>
  <c r="AI36" i="118"/>
  <c r="AH36" i="118"/>
  <c r="AG36" i="118"/>
  <c r="AE36" i="118"/>
  <c r="E36" i="118"/>
  <c r="B53" i="37" s="1"/>
  <c r="AV35" i="118"/>
  <c r="AU35" i="118"/>
  <c r="AT35" i="118"/>
  <c r="AS35" i="118"/>
  <c r="AR35" i="118"/>
  <c r="AQ35" i="118"/>
  <c r="AP35" i="118"/>
  <c r="AO35" i="118"/>
  <c r="AN35" i="118"/>
  <c r="AM35" i="118"/>
  <c r="AL35" i="118"/>
  <c r="AK35" i="118"/>
  <c r="AJ35" i="118"/>
  <c r="AI35" i="118"/>
  <c r="AH35" i="118"/>
  <c r="AG35" i="118"/>
  <c r="AE35" i="118"/>
  <c r="AV34" i="118"/>
  <c r="AU34" i="118"/>
  <c r="AT34" i="118"/>
  <c r="AS34" i="118"/>
  <c r="AR34" i="118"/>
  <c r="AQ34" i="118"/>
  <c r="AP34" i="118"/>
  <c r="AO34" i="118"/>
  <c r="AN34" i="118"/>
  <c r="AM34" i="118"/>
  <c r="AL34" i="118"/>
  <c r="AK34" i="118"/>
  <c r="AJ34" i="118"/>
  <c r="AI34" i="118"/>
  <c r="AH34" i="118"/>
  <c r="AG34" i="118"/>
  <c r="AE34" i="118"/>
  <c r="AV33" i="118"/>
  <c r="AU33" i="118"/>
  <c r="AT33" i="118"/>
  <c r="AS33" i="118"/>
  <c r="AR33" i="118"/>
  <c r="AQ33" i="118"/>
  <c r="AP33" i="118"/>
  <c r="AO33" i="118"/>
  <c r="AN33" i="118"/>
  <c r="AM33" i="118"/>
  <c r="AL33" i="118"/>
  <c r="AK33" i="118"/>
  <c r="AJ33" i="118"/>
  <c r="AI33" i="118"/>
  <c r="AH33" i="118"/>
  <c r="AG33" i="118"/>
  <c r="AE33" i="118"/>
  <c r="AV32" i="118"/>
  <c r="AU32" i="118"/>
  <c r="AT32" i="118"/>
  <c r="AS32" i="118"/>
  <c r="AR32" i="118"/>
  <c r="AQ32" i="118"/>
  <c r="AP32" i="118"/>
  <c r="AO32" i="118"/>
  <c r="AN32" i="118"/>
  <c r="AM32" i="118"/>
  <c r="AL32" i="118"/>
  <c r="AK32" i="118"/>
  <c r="AJ32" i="118"/>
  <c r="AI32" i="118"/>
  <c r="AH32" i="118"/>
  <c r="AG32" i="118"/>
  <c r="AE32" i="118"/>
  <c r="AV31" i="118"/>
  <c r="AU31" i="118"/>
  <c r="AT31" i="118"/>
  <c r="AS31" i="118"/>
  <c r="AR31" i="118"/>
  <c r="AQ31" i="118"/>
  <c r="AP31" i="118"/>
  <c r="AO31" i="118"/>
  <c r="AN31" i="118"/>
  <c r="AM31" i="118"/>
  <c r="AL31" i="118"/>
  <c r="AK31" i="118"/>
  <c r="AJ31" i="118"/>
  <c r="AI31" i="118"/>
  <c r="AH31" i="118"/>
  <c r="AG31" i="118"/>
  <c r="AE31" i="118"/>
  <c r="AV30" i="118"/>
  <c r="AU30" i="118"/>
  <c r="AT30" i="118"/>
  <c r="AS30" i="118"/>
  <c r="AR30" i="118"/>
  <c r="AQ30" i="118"/>
  <c r="AP30" i="118"/>
  <c r="AO30" i="118"/>
  <c r="AN30" i="118"/>
  <c r="AM30" i="118"/>
  <c r="AL30" i="118"/>
  <c r="AK30" i="118"/>
  <c r="AJ30" i="118"/>
  <c r="AI30" i="118"/>
  <c r="AH30" i="118"/>
  <c r="AG30" i="118"/>
  <c r="AE30" i="118"/>
  <c r="AV29" i="118"/>
  <c r="AU29" i="118"/>
  <c r="AT29" i="118"/>
  <c r="AS29" i="118"/>
  <c r="AR29" i="118"/>
  <c r="AQ29" i="118"/>
  <c r="AP29" i="118"/>
  <c r="AO29" i="118"/>
  <c r="AN29" i="118"/>
  <c r="AM29" i="118"/>
  <c r="AL29" i="118"/>
  <c r="AK29" i="118"/>
  <c r="AJ29" i="118"/>
  <c r="AI29" i="118"/>
  <c r="AH29" i="118"/>
  <c r="AG29" i="118"/>
  <c r="AE29" i="118"/>
  <c r="AV28" i="118"/>
  <c r="AU28" i="118"/>
  <c r="AT28" i="118"/>
  <c r="AS28" i="118"/>
  <c r="AR28" i="118"/>
  <c r="AQ28" i="118"/>
  <c r="AP28" i="118"/>
  <c r="AO28" i="118"/>
  <c r="AN28" i="118"/>
  <c r="AM28" i="118"/>
  <c r="AL28" i="118"/>
  <c r="AK28" i="118"/>
  <c r="AJ28" i="118"/>
  <c r="AI28" i="118"/>
  <c r="AH28" i="118"/>
  <c r="AG28" i="118"/>
  <c r="AE28" i="118"/>
  <c r="AV27" i="118"/>
  <c r="AU27" i="118"/>
  <c r="AT27" i="118"/>
  <c r="AS27" i="118"/>
  <c r="AR27" i="118"/>
  <c r="AQ27" i="118"/>
  <c r="AP27" i="118"/>
  <c r="AO27" i="118"/>
  <c r="AN27" i="118"/>
  <c r="AM27" i="118"/>
  <c r="AL27" i="118"/>
  <c r="AK27" i="118"/>
  <c r="AJ27" i="118"/>
  <c r="AI27" i="118"/>
  <c r="AH27" i="118"/>
  <c r="AG27" i="118"/>
  <c r="AE27" i="118"/>
  <c r="AV26" i="118"/>
  <c r="AU26" i="118"/>
  <c r="AT26" i="118"/>
  <c r="AS26" i="118"/>
  <c r="AR26" i="118"/>
  <c r="AQ26" i="118"/>
  <c r="AP26" i="118"/>
  <c r="AO26" i="118"/>
  <c r="AN26" i="118"/>
  <c r="AM26" i="118"/>
  <c r="AL26" i="118"/>
  <c r="AK26" i="118"/>
  <c r="AJ26" i="118"/>
  <c r="AI26" i="118"/>
  <c r="AH26" i="118"/>
  <c r="AG26" i="118"/>
  <c r="AE26" i="118"/>
  <c r="AV25" i="118"/>
  <c r="AU25" i="118"/>
  <c r="AT25" i="118"/>
  <c r="AS25" i="118"/>
  <c r="AR25" i="118"/>
  <c r="AQ25" i="118"/>
  <c r="AP25" i="118"/>
  <c r="AO25" i="118"/>
  <c r="AN25" i="118"/>
  <c r="AM25" i="118"/>
  <c r="AL25" i="118"/>
  <c r="AK25" i="118"/>
  <c r="AJ25" i="118"/>
  <c r="AI25" i="118"/>
  <c r="AH25" i="118"/>
  <c r="AG25" i="118"/>
  <c r="AE25" i="118"/>
  <c r="AV24" i="118"/>
  <c r="AU24" i="118"/>
  <c r="AT24" i="118"/>
  <c r="AS24" i="118"/>
  <c r="AR24" i="118"/>
  <c r="AQ24" i="118"/>
  <c r="AP24" i="118"/>
  <c r="AO24" i="118"/>
  <c r="AN24" i="118"/>
  <c r="AM24" i="118"/>
  <c r="AL24" i="118"/>
  <c r="AK24" i="118"/>
  <c r="AJ24" i="118"/>
  <c r="AI24" i="118"/>
  <c r="AH24" i="118"/>
  <c r="AG24" i="118"/>
  <c r="AE24" i="118"/>
  <c r="AV23" i="118"/>
  <c r="AU23" i="118"/>
  <c r="AT23" i="118"/>
  <c r="AS23" i="118"/>
  <c r="AR23" i="118"/>
  <c r="AQ23" i="118"/>
  <c r="AP23" i="118"/>
  <c r="AO23" i="118"/>
  <c r="AN23" i="118"/>
  <c r="AM23" i="118"/>
  <c r="AL23" i="118"/>
  <c r="AK23" i="118"/>
  <c r="AJ23" i="118"/>
  <c r="AI23" i="118"/>
  <c r="AH23" i="118"/>
  <c r="AG23" i="118"/>
  <c r="AE23" i="118"/>
  <c r="AV22" i="118"/>
  <c r="AU22" i="118"/>
  <c r="AT22" i="118"/>
  <c r="AS22" i="118"/>
  <c r="AR22" i="118"/>
  <c r="AQ22" i="118"/>
  <c r="AP22" i="118"/>
  <c r="AO22" i="118"/>
  <c r="AN22" i="118"/>
  <c r="AM22" i="118"/>
  <c r="AL22" i="118"/>
  <c r="AK22" i="118"/>
  <c r="AJ22" i="118"/>
  <c r="AI22" i="118"/>
  <c r="AH22" i="118"/>
  <c r="AG22" i="118"/>
  <c r="AE22" i="118"/>
  <c r="AV21" i="118"/>
  <c r="AU21" i="118"/>
  <c r="AT21" i="118"/>
  <c r="AS21" i="118"/>
  <c r="AR21" i="118"/>
  <c r="AQ21" i="118"/>
  <c r="AP21" i="118"/>
  <c r="AO21" i="118"/>
  <c r="AN21" i="118"/>
  <c r="AM21" i="118"/>
  <c r="AL21" i="118"/>
  <c r="AK21" i="118"/>
  <c r="AJ21" i="118"/>
  <c r="AI21" i="118"/>
  <c r="AH21" i="118"/>
  <c r="AG21" i="118"/>
  <c r="AE21" i="118"/>
  <c r="AV20" i="118"/>
  <c r="AU20" i="118"/>
  <c r="AT20" i="118"/>
  <c r="AS20" i="118"/>
  <c r="AR20" i="118"/>
  <c r="AQ20" i="118"/>
  <c r="AP20" i="118"/>
  <c r="AO20" i="118"/>
  <c r="AN20" i="118"/>
  <c r="AM20" i="118"/>
  <c r="AL20" i="118"/>
  <c r="AK20" i="118"/>
  <c r="AJ20" i="118"/>
  <c r="AI20" i="118"/>
  <c r="AH20" i="118"/>
  <c r="AG20" i="118"/>
  <c r="AE20" i="118"/>
  <c r="AV19" i="118"/>
  <c r="AU19" i="118"/>
  <c r="AT19" i="118"/>
  <c r="AS19" i="118"/>
  <c r="AR19" i="118"/>
  <c r="AQ19" i="118"/>
  <c r="AP19" i="118"/>
  <c r="AO19" i="118"/>
  <c r="AN19" i="118"/>
  <c r="AM19" i="118"/>
  <c r="AL19" i="118"/>
  <c r="AK19" i="118"/>
  <c r="AJ19" i="118"/>
  <c r="AI19" i="118"/>
  <c r="AH19" i="118"/>
  <c r="AG19" i="118"/>
  <c r="AE19" i="118"/>
  <c r="AV18" i="118"/>
  <c r="AU18" i="118"/>
  <c r="AT18" i="118"/>
  <c r="AS18" i="118"/>
  <c r="AR18" i="118"/>
  <c r="AQ18" i="118"/>
  <c r="AP18" i="118"/>
  <c r="AO18" i="118"/>
  <c r="AN18" i="118"/>
  <c r="AM18" i="118"/>
  <c r="AL18" i="118"/>
  <c r="AK18" i="118"/>
  <c r="AJ18" i="118"/>
  <c r="AI18" i="118"/>
  <c r="AH18" i="118"/>
  <c r="AG18" i="118"/>
  <c r="AE18" i="118"/>
  <c r="AV17" i="118"/>
  <c r="AU17" i="118"/>
  <c r="AT17" i="118"/>
  <c r="AS17" i="118"/>
  <c r="AR17" i="118"/>
  <c r="AQ17" i="118"/>
  <c r="AP17" i="118"/>
  <c r="AO17" i="118"/>
  <c r="AN17" i="118"/>
  <c r="AM17" i="118"/>
  <c r="AL17" i="118"/>
  <c r="AK17" i="118"/>
  <c r="AJ17" i="118"/>
  <c r="AI17" i="118"/>
  <c r="AH17" i="118"/>
  <c r="AG17" i="118"/>
  <c r="AE17" i="118"/>
  <c r="AV16" i="118"/>
  <c r="AU16" i="118"/>
  <c r="AT16" i="118"/>
  <c r="AS16" i="118"/>
  <c r="AR16" i="118"/>
  <c r="AQ16" i="118"/>
  <c r="AP16" i="118"/>
  <c r="AO16" i="118"/>
  <c r="AN16" i="118"/>
  <c r="AM16" i="118"/>
  <c r="AL16" i="118"/>
  <c r="AK16" i="118"/>
  <c r="AJ16" i="118"/>
  <c r="AI16" i="118"/>
  <c r="AH16" i="118"/>
  <c r="AG16" i="118"/>
  <c r="AE16" i="118"/>
  <c r="AV15" i="118"/>
  <c r="AU15" i="118"/>
  <c r="AT15" i="118"/>
  <c r="AS15" i="118"/>
  <c r="AR15" i="118"/>
  <c r="AQ15" i="118"/>
  <c r="AP15" i="118"/>
  <c r="AO15" i="118"/>
  <c r="AN15" i="118"/>
  <c r="AM15" i="118"/>
  <c r="AL15" i="118"/>
  <c r="AK15" i="118"/>
  <c r="AJ15" i="118"/>
  <c r="AI15" i="118"/>
  <c r="AH15" i="118"/>
  <c r="AG15" i="118"/>
  <c r="AE15" i="118"/>
  <c r="AV14" i="118"/>
  <c r="AU14" i="118"/>
  <c r="AT14" i="118"/>
  <c r="AS14" i="118"/>
  <c r="AR14" i="118"/>
  <c r="AQ14" i="118"/>
  <c r="AP14" i="118"/>
  <c r="AO14" i="118"/>
  <c r="AN14" i="118"/>
  <c r="AM14" i="118"/>
  <c r="AL14" i="118"/>
  <c r="AK14" i="118"/>
  <c r="AJ14" i="118"/>
  <c r="AI14" i="118"/>
  <c r="AH14" i="118"/>
  <c r="AG14" i="118"/>
  <c r="AE14" i="118"/>
  <c r="AV13" i="118"/>
  <c r="AU13" i="118"/>
  <c r="AT13" i="118"/>
  <c r="AS13" i="118"/>
  <c r="AR13" i="118"/>
  <c r="AQ13" i="118"/>
  <c r="AP13" i="118"/>
  <c r="AO13" i="118"/>
  <c r="AN13" i="118"/>
  <c r="AM13" i="118"/>
  <c r="AL13" i="118"/>
  <c r="AK13" i="118"/>
  <c r="AJ13" i="118"/>
  <c r="AI13" i="118"/>
  <c r="AH13" i="118"/>
  <c r="AG13" i="118"/>
  <c r="AE13" i="118"/>
  <c r="AV12" i="118"/>
  <c r="AU12" i="118"/>
  <c r="AT12" i="118"/>
  <c r="AS12" i="118"/>
  <c r="AR12" i="118"/>
  <c r="AQ12" i="118"/>
  <c r="AP12" i="118"/>
  <c r="AO12" i="118"/>
  <c r="AN12" i="118"/>
  <c r="AM12" i="118"/>
  <c r="AL12" i="118"/>
  <c r="AK12" i="118"/>
  <c r="AJ12" i="118"/>
  <c r="AI12" i="118"/>
  <c r="AH12" i="118"/>
  <c r="AG12" i="118"/>
  <c r="AE12" i="118"/>
  <c r="AV11" i="118"/>
  <c r="AU11" i="118"/>
  <c r="AT11" i="118"/>
  <c r="AS11" i="118"/>
  <c r="AR11" i="118"/>
  <c r="AQ11" i="118"/>
  <c r="AP11" i="118"/>
  <c r="AO11" i="118"/>
  <c r="AN11" i="118"/>
  <c r="AM11" i="118"/>
  <c r="AL11" i="118"/>
  <c r="AK11" i="118"/>
  <c r="AJ11" i="118"/>
  <c r="AI11" i="118"/>
  <c r="AH11" i="118"/>
  <c r="AG11" i="118"/>
  <c r="AE11" i="118"/>
  <c r="AV10" i="118"/>
  <c r="AU10" i="118"/>
  <c r="AT10" i="118"/>
  <c r="AS10" i="118"/>
  <c r="AR10" i="118"/>
  <c r="AQ10" i="118"/>
  <c r="AP10" i="118"/>
  <c r="AO10" i="118"/>
  <c r="AN10" i="118"/>
  <c r="AM10" i="118"/>
  <c r="AL10" i="118"/>
  <c r="AK10" i="118"/>
  <c r="AJ10" i="118"/>
  <c r="AI10" i="118"/>
  <c r="AH10" i="118"/>
  <c r="AG10" i="118"/>
  <c r="AE10" i="118"/>
  <c r="AV9" i="118"/>
  <c r="AU9" i="118"/>
  <c r="AT9" i="118"/>
  <c r="AS9" i="118"/>
  <c r="AR9" i="118"/>
  <c r="AQ9" i="118"/>
  <c r="AP9" i="118"/>
  <c r="AO9" i="118"/>
  <c r="AN9" i="118"/>
  <c r="AM9" i="118"/>
  <c r="AL9" i="118"/>
  <c r="AK9" i="118"/>
  <c r="AJ9" i="118"/>
  <c r="AI9" i="118"/>
  <c r="AH9" i="118"/>
  <c r="AG9" i="118"/>
  <c r="AE9" i="118"/>
  <c r="AV8" i="118"/>
  <c r="AU8" i="118"/>
  <c r="AT8" i="118"/>
  <c r="AS8" i="118"/>
  <c r="AR8" i="118"/>
  <c r="AQ8" i="118"/>
  <c r="AP8" i="118"/>
  <c r="AO8" i="118"/>
  <c r="AN8" i="118"/>
  <c r="AM8" i="118"/>
  <c r="AL8" i="118"/>
  <c r="AK8" i="118"/>
  <c r="AJ8" i="118"/>
  <c r="AI8" i="118"/>
  <c r="AH8" i="118"/>
  <c r="AG8" i="118"/>
  <c r="AE8" i="118"/>
  <c r="AV7" i="118"/>
  <c r="AU7" i="118"/>
  <c r="AT7" i="118"/>
  <c r="AS7" i="118"/>
  <c r="AR7" i="118"/>
  <c r="AQ7" i="118"/>
  <c r="AP7" i="118"/>
  <c r="AO7" i="118"/>
  <c r="AN7" i="118"/>
  <c r="AM7" i="118"/>
  <c r="AL7" i="118"/>
  <c r="AK7" i="118"/>
  <c r="AJ7" i="118"/>
  <c r="AI7" i="118"/>
  <c r="AH7" i="118"/>
  <c r="AG7" i="118"/>
  <c r="AE7" i="118"/>
  <c r="AV6" i="118"/>
  <c r="AU6" i="118"/>
  <c r="AT6" i="118"/>
  <c r="AS6" i="118"/>
  <c r="AR6" i="118"/>
  <c r="AQ6" i="118"/>
  <c r="AP6" i="118"/>
  <c r="AO6" i="118"/>
  <c r="AN6" i="118"/>
  <c r="AM6" i="118"/>
  <c r="AL6" i="118"/>
  <c r="AK6" i="118"/>
  <c r="AJ6" i="118"/>
  <c r="AI6" i="118"/>
  <c r="AH6" i="118"/>
  <c r="AG6" i="118"/>
  <c r="AE6" i="118"/>
  <c r="D1" i="118"/>
  <c r="AF51" i="117"/>
  <c r="AF50" i="117"/>
  <c r="AF49" i="117"/>
  <c r="AF48" i="117"/>
  <c r="AF47" i="117"/>
  <c r="AF46" i="117"/>
  <c r="AV40" i="117"/>
  <c r="AU40" i="117"/>
  <c r="AT40" i="117"/>
  <c r="AS40" i="117"/>
  <c r="AR40" i="117"/>
  <c r="AQ40" i="117"/>
  <c r="AP40" i="117"/>
  <c r="AO40" i="117"/>
  <c r="AN40" i="117"/>
  <c r="AM40" i="117"/>
  <c r="AL40" i="117"/>
  <c r="AK40" i="117"/>
  <c r="AJ40" i="117"/>
  <c r="AI40" i="117"/>
  <c r="AH40" i="117"/>
  <c r="AG40" i="117"/>
  <c r="AE40" i="117"/>
  <c r="E40" i="117"/>
  <c r="B52" i="37" s="1"/>
  <c r="AV39" i="117"/>
  <c r="AU39" i="117"/>
  <c r="AT39" i="117"/>
  <c r="AS39" i="117"/>
  <c r="AR39" i="117"/>
  <c r="AQ39" i="117"/>
  <c r="AP39" i="117"/>
  <c r="AO39" i="117"/>
  <c r="AN39" i="117"/>
  <c r="AM39" i="117"/>
  <c r="AL39" i="117"/>
  <c r="AK39" i="117"/>
  <c r="AJ39" i="117"/>
  <c r="AI39" i="117"/>
  <c r="AH39" i="117"/>
  <c r="AG39" i="117"/>
  <c r="AE39" i="117"/>
  <c r="AV38" i="117"/>
  <c r="AU38" i="117"/>
  <c r="AT38" i="117"/>
  <c r="AS38" i="117"/>
  <c r="AR38" i="117"/>
  <c r="AQ38" i="117"/>
  <c r="AP38" i="117"/>
  <c r="AO38" i="117"/>
  <c r="AN38" i="117"/>
  <c r="AM38" i="117"/>
  <c r="AL38" i="117"/>
  <c r="AK38" i="117"/>
  <c r="AJ38" i="117"/>
  <c r="AI38" i="117"/>
  <c r="AH38" i="117"/>
  <c r="AG38" i="117"/>
  <c r="AE38" i="117"/>
  <c r="AV37" i="117"/>
  <c r="AU37" i="117"/>
  <c r="AT37" i="117"/>
  <c r="AS37" i="117"/>
  <c r="AR37" i="117"/>
  <c r="AQ37" i="117"/>
  <c r="AP37" i="117"/>
  <c r="AO37" i="117"/>
  <c r="AN37" i="117"/>
  <c r="AM37" i="117"/>
  <c r="AL37" i="117"/>
  <c r="AK37" i="117"/>
  <c r="AJ37" i="117"/>
  <c r="AI37" i="117"/>
  <c r="AH37" i="117"/>
  <c r="AG37" i="117"/>
  <c r="AE37" i="117"/>
  <c r="AV36" i="117"/>
  <c r="AU36" i="117"/>
  <c r="AT36" i="117"/>
  <c r="AS36" i="117"/>
  <c r="AR36" i="117"/>
  <c r="AQ36" i="117"/>
  <c r="AP36" i="117"/>
  <c r="AO36" i="117"/>
  <c r="AN36" i="117"/>
  <c r="AM36" i="117"/>
  <c r="AL36" i="117"/>
  <c r="AK36" i="117"/>
  <c r="AJ36" i="117"/>
  <c r="AI36" i="117"/>
  <c r="AH36" i="117"/>
  <c r="AG36" i="117"/>
  <c r="AE36" i="117"/>
  <c r="AV35" i="117"/>
  <c r="AU35" i="117"/>
  <c r="AT35" i="117"/>
  <c r="AS35" i="117"/>
  <c r="AR35" i="117"/>
  <c r="AQ35" i="117"/>
  <c r="AP35" i="117"/>
  <c r="AO35" i="117"/>
  <c r="AN35" i="117"/>
  <c r="AM35" i="117"/>
  <c r="AL35" i="117"/>
  <c r="AK35" i="117"/>
  <c r="AJ35" i="117"/>
  <c r="AI35" i="117"/>
  <c r="AH35" i="117"/>
  <c r="AG35" i="117"/>
  <c r="AE35" i="117"/>
  <c r="AV34" i="117"/>
  <c r="AU34" i="117"/>
  <c r="AT34" i="117"/>
  <c r="AS34" i="117"/>
  <c r="AR34" i="117"/>
  <c r="AQ34" i="117"/>
  <c r="AP34" i="117"/>
  <c r="AO34" i="117"/>
  <c r="AN34" i="117"/>
  <c r="AM34" i="117"/>
  <c r="AL34" i="117"/>
  <c r="AK34" i="117"/>
  <c r="AJ34" i="117"/>
  <c r="AI34" i="117"/>
  <c r="AH34" i="117"/>
  <c r="AG34" i="117"/>
  <c r="AE34" i="117"/>
  <c r="AV33" i="117"/>
  <c r="AU33" i="117"/>
  <c r="AT33" i="117"/>
  <c r="AS33" i="117"/>
  <c r="AR33" i="117"/>
  <c r="AQ33" i="117"/>
  <c r="AP33" i="117"/>
  <c r="AO33" i="117"/>
  <c r="AN33" i="117"/>
  <c r="AM33" i="117"/>
  <c r="AL33" i="117"/>
  <c r="AK33" i="117"/>
  <c r="AJ33" i="117"/>
  <c r="AI33" i="117"/>
  <c r="AH33" i="117"/>
  <c r="AG33" i="117"/>
  <c r="AE33" i="117"/>
  <c r="AV32" i="117"/>
  <c r="AU32" i="117"/>
  <c r="AT32" i="117"/>
  <c r="AS32" i="117"/>
  <c r="AR32" i="117"/>
  <c r="AQ32" i="117"/>
  <c r="AP32" i="117"/>
  <c r="AO32" i="117"/>
  <c r="AN32" i="117"/>
  <c r="AM32" i="117"/>
  <c r="AL32" i="117"/>
  <c r="AK32" i="117"/>
  <c r="AJ32" i="117"/>
  <c r="AI32" i="117"/>
  <c r="AH32" i="117"/>
  <c r="AG32" i="117"/>
  <c r="AE32" i="117"/>
  <c r="AV31" i="117"/>
  <c r="AU31" i="117"/>
  <c r="AT31" i="117"/>
  <c r="AS31" i="117"/>
  <c r="AR31" i="117"/>
  <c r="AQ31" i="117"/>
  <c r="AP31" i="117"/>
  <c r="AO31" i="117"/>
  <c r="AN31" i="117"/>
  <c r="AM31" i="117"/>
  <c r="AL31" i="117"/>
  <c r="AK31" i="117"/>
  <c r="AJ31" i="117"/>
  <c r="AI31" i="117"/>
  <c r="AH31" i="117"/>
  <c r="AG31" i="117"/>
  <c r="AE31" i="117"/>
  <c r="AV30" i="117"/>
  <c r="AU30" i="117"/>
  <c r="AT30" i="117"/>
  <c r="AS30" i="117"/>
  <c r="AR30" i="117"/>
  <c r="AQ30" i="117"/>
  <c r="AP30" i="117"/>
  <c r="AO30" i="117"/>
  <c r="AN30" i="117"/>
  <c r="AM30" i="117"/>
  <c r="AL30" i="117"/>
  <c r="AK30" i="117"/>
  <c r="AJ30" i="117"/>
  <c r="AI30" i="117"/>
  <c r="AH30" i="117"/>
  <c r="AG30" i="117"/>
  <c r="AE30" i="117"/>
  <c r="AV29" i="117"/>
  <c r="AU29" i="117"/>
  <c r="AT29" i="117"/>
  <c r="AS29" i="117"/>
  <c r="AR29" i="117"/>
  <c r="AQ29" i="117"/>
  <c r="AP29" i="117"/>
  <c r="AO29" i="117"/>
  <c r="AN29" i="117"/>
  <c r="AM29" i="117"/>
  <c r="AL29" i="117"/>
  <c r="AK29" i="117"/>
  <c r="AJ29" i="117"/>
  <c r="AI29" i="117"/>
  <c r="AH29" i="117"/>
  <c r="AG29" i="117"/>
  <c r="AE29" i="117"/>
  <c r="AV28" i="117"/>
  <c r="AU28" i="117"/>
  <c r="AT28" i="117"/>
  <c r="AS28" i="117"/>
  <c r="AR28" i="117"/>
  <c r="AQ28" i="117"/>
  <c r="AP28" i="117"/>
  <c r="AO28" i="117"/>
  <c r="AN28" i="117"/>
  <c r="AM28" i="117"/>
  <c r="AL28" i="117"/>
  <c r="AK28" i="117"/>
  <c r="AJ28" i="117"/>
  <c r="AI28" i="117"/>
  <c r="AH28" i="117"/>
  <c r="AG28" i="117"/>
  <c r="AE28" i="117"/>
  <c r="AV27" i="117"/>
  <c r="AU27" i="117"/>
  <c r="AT27" i="117"/>
  <c r="AS27" i="117"/>
  <c r="AR27" i="117"/>
  <c r="AQ27" i="117"/>
  <c r="AP27" i="117"/>
  <c r="AO27" i="117"/>
  <c r="AN27" i="117"/>
  <c r="AM27" i="117"/>
  <c r="AL27" i="117"/>
  <c r="AK27" i="117"/>
  <c r="AJ27" i="117"/>
  <c r="AI27" i="117"/>
  <c r="AH27" i="117"/>
  <c r="AG27" i="117"/>
  <c r="AE27" i="117"/>
  <c r="AV26" i="117"/>
  <c r="AU26" i="117"/>
  <c r="AT26" i="117"/>
  <c r="AS26" i="117"/>
  <c r="AR26" i="117"/>
  <c r="AQ26" i="117"/>
  <c r="AP26" i="117"/>
  <c r="AO26" i="117"/>
  <c r="AN26" i="117"/>
  <c r="AM26" i="117"/>
  <c r="AL26" i="117"/>
  <c r="AK26" i="117"/>
  <c r="AJ26" i="117"/>
  <c r="AI26" i="117"/>
  <c r="AH26" i="117"/>
  <c r="AG26" i="117"/>
  <c r="AE26" i="117"/>
  <c r="AV25" i="117"/>
  <c r="AU25" i="117"/>
  <c r="AT25" i="117"/>
  <c r="AS25" i="117"/>
  <c r="AR25" i="117"/>
  <c r="AQ25" i="117"/>
  <c r="AP25" i="117"/>
  <c r="AO25" i="117"/>
  <c r="AN25" i="117"/>
  <c r="AM25" i="117"/>
  <c r="AL25" i="117"/>
  <c r="AK25" i="117"/>
  <c r="AJ25" i="117"/>
  <c r="AI25" i="117"/>
  <c r="AH25" i="117"/>
  <c r="AG25" i="117"/>
  <c r="AE25" i="117"/>
  <c r="AV24" i="117"/>
  <c r="AU24" i="117"/>
  <c r="AT24" i="117"/>
  <c r="AS24" i="117"/>
  <c r="AR24" i="117"/>
  <c r="AQ24" i="117"/>
  <c r="AP24" i="117"/>
  <c r="AO24" i="117"/>
  <c r="AN24" i="117"/>
  <c r="AM24" i="117"/>
  <c r="AL24" i="117"/>
  <c r="AK24" i="117"/>
  <c r="AJ24" i="117"/>
  <c r="AI24" i="117"/>
  <c r="AH24" i="117"/>
  <c r="AG24" i="117"/>
  <c r="AE24" i="117"/>
  <c r="AV23" i="117"/>
  <c r="AU23" i="117"/>
  <c r="AT23" i="117"/>
  <c r="AS23" i="117"/>
  <c r="AR23" i="117"/>
  <c r="AQ23" i="117"/>
  <c r="AP23" i="117"/>
  <c r="AO23" i="117"/>
  <c r="AN23" i="117"/>
  <c r="AM23" i="117"/>
  <c r="AL23" i="117"/>
  <c r="AK23" i="117"/>
  <c r="AJ23" i="117"/>
  <c r="AI23" i="117"/>
  <c r="AH23" i="117"/>
  <c r="AG23" i="117"/>
  <c r="AE23" i="117"/>
  <c r="AV22" i="117"/>
  <c r="AU22" i="117"/>
  <c r="AT22" i="117"/>
  <c r="AS22" i="117"/>
  <c r="AR22" i="117"/>
  <c r="AQ22" i="117"/>
  <c r="AP22" i="117"/>
  <c r="AO22" i="117"/>
  <c r="AN22" i="117"/>
  <c r="AM22" i="117"/>
  <c r="AL22" i="117"/>
  <c r="AK22" i="117"/>
  <c r="AJ22" i="117"/>
  <c r="AI22" i="117"/>
  <c r="AH22" i="117"/>
  <c r="AG22" i="117"/>
  <c r="AE22" i="117"/>
  <c r="AV21" i="117"/>
  <c r="AU21" i="117"/>
  <c r="AT21" i="117"/>
  <c r="AS21" i="117"/>
  <c r="AR21" i="117"/>
  <c r="AQ21" i="117"/>
  <c r="AP21" i="117"/>
  <c r="AO21" i="117"/>
  <c r="AN21" i="117"/>
  <c r="AM21" i="117"/>
  <c r="AL21" i="117"/>
  <c r="AK21" i="117"/>
  <c r="AJ21" i="117"/>
  <c r="AI21" i="117"/>
  <c r="AH21" i="117"/>
  <c r="AG21" i="117"/>
  <c r="AE21" i="117"/>
  <c r="AV20" i="117"/>
  <c r="AU20" i="117"/>
  <c r="AT20" i="117"/>
  <c r="AS20" i="117"/>
  <c r="AR20" i="117"/>
  <c r="AQ20" i="117"/>
  <c r="AP20" i="117"/>
  <c r="AO20" i="117"/>
  <c r="AN20" i="117"/>
  <c r="AM20" i="117"/>
  <c r="AL20" i="117"/>
  <c r="AK20" i="117"/>
  <c r="AJ20" i="117"/>
  <c r="AI20" i="117"/>
  <c r="AH20" i="117"/>
  <c r="AG20" i="117"/>
  <c r="AE20" i="117"/>
  <c r="AV19" i="117"/>
  <c r="AU19" i="117"/>
  <c r="AT19" i="117"/>
  <c r="AS19" i="117"/>
  <c r="AR19" i="117"/>
  <c r="AQ19" i="117"/>
  <c r="AP19" i="117"/>
  <c r="AO19" i="117"/>
  <c r="AN19" i="117"/>
  <c r="AM19" i="117"/>
  <c r="AL19" i="117"/>
  <c r="AK19" i="117"/>
  <c r="AJ19" i="117"/>
  <c r="AI19" i="117"/>
  <c r="AH19" i="117"/>
  <c r="AG19" i="117"/>
  <c r="AE19" i="117"/>
  <c r="AV18" i="117"/>
  <c r="AU18" i="117"/>
  <c r="AT18" i="117"/>
  <c r="AS18" i="117"/>
  <c r="AR18" i="117"/>
  <c r="AQ18" i="117"/>
  <c r="AP18" i="117"/>
  <c r="AO18" i="117"/>
  <c r="AN18" i="117"/>
  <c r="AM18" i="117"/>
  <c r="AL18" i="117"/>
  <c r="AK18" i="117"/>
  <c r="AJ18" i="117"/>
  <c r="AI18" i="117"/>
  <c r="AH18" i="117"/>
  <c r="AG18" i="117"/>
  <c r="AE18" i="117"/>
  <c r="AV17" i="117"/>
  <c r="AU17" i="117"/>
  <c r="AT17" i="117"/>
  <c r="AS17" i="117"/>
  <c r="AR17" i="117"/>
  <c r="AQ17" i="117"/>
  <c r="AP17" i="117"/>
  <c r="AO17" i="117"/>
  <c r="AN17" i="117"/>
  <c r="AM17" i="117"/>
  <c r="AL17" i="117"/>
  <c r="AK17" i="117"/>
  <c r="AJ17" i="117"/>
  <c r="AI17" i="117"/>
  <c r="AH17" i="117"/>
  <c r="AG17" i="117"/>
  <c r="AE17" i="117"/>
  <c r="AV16" i="117"/>
  <c r="AU16" i="117"/>
  <c r="AT16" i="117"/>
  <c r="AS16" i="117"/>
  <c r="AR16" i="117"/>
  <c r="AQ16" i="117"/>
  <c r="AP16" i="117"/>
  <c r="AO16" i="117"/>
  <c r="AN16" i="117"/>
  <c r="AM16" i="117"/>
  <c r="AL16" i="117"/>
  <c r="AK16" i="117"/>
  <c r="AJ16" i="117"/>
  <c r="AI16" i="117"/>
  <c r="AH16" i="117"/>
  <c r="AG16" i="117"/>
  <c r="AE16" i="117"/>
  <c r="AV15" i="117"/>
  <c r="AU15" i="117"/>
  <c r="AT15" i="117"/>
  <c r="AS15" i="117"/>
  <c r="AR15" i="117"/>
  <c r="AQ15" i="117"/>
  <c r="AP15" i="117"/>
  <c r="AO15" i="117"/>
  <c r="AN15" i="117"/>
  <c r="AM15" i="117"/>
  <c r="AL15" i="117"/>
  <c r="AK15" i="117"/>
  <c r="AJ15" i="117"/>
  <c r="AI15" i="117"/>
  <c r="AH15" i="117"/>
  <c r="AG15" i="117"/>
  <c r="AE15" i="117"/>
  <c r="AV14" i="117"/>
  <c r="AU14" i="117"/>
  <c r="AT14" i="117"/>
  <c r="AS14" i="117"/>
  <c r="AR14" i="117"/>
  <c r="AQ14" i="117"/>
  <c r="AP14" i="117"/>
  <c r="AO14" i="117"/>
  <c r="AN14" i="117"/>
  <c r="AM14" i="117"/>
  <c r="AL14" i="117"/>
  <c r="AK14" i="117"/>
  <c r="AJ14" i="117"/>
  <c r="AI14" i="117"/>
  <c r="AH14" i="117"/>
  <c r="AG14" i="117"/>
  <c r="AE14" i="117"/>
  <c r="AV13" i="117"/>
  <c r="AU13" i="117"/>
  <c r="AT13" i="117"/>
  <c r="AS13" i="117"/>
  <c r="AR13" i="117"/>
  <c r="AQ13" i="117"/>
  <c r="AP13" i="117"/>
  <c r="AO13" i="117"/>
  <c r="AN13" i="117"/>
  <c r="AM13" i="117"/>
  <c r="AL13" i="117"/>
  <c r="AK13" i="117"/>
  <c r="AJ13" i="117"/>
  <c r="AI13" i="117"/>
  <c r="AH13" i="117"/>
  <c r="AG13" i="117"/>
  <c r="AE13" i="117"/>
  <c r="AV12" i="117"/>
  <c r="AU12" i="117"/>
  <c r="AT12" i="117"/>
  <c r="AS12" i="117"/>
  <c r="AR12" i="117"/>
  <c r="AQ12" i="117"/>
  <c r="AP12" i="117"/>
  <c r="AO12" i="117"/>
  <c r="AN12" i="117"/>
  <c r="AM12" i="117"/>
  <c r="AL12" i="117"/>
  <c r="AK12" i="117"/>
  <c r="AJ12" i="117"/>
  <c r="AI12" i="117"/>
  <c r="AH12" i="117"/>
  <c r="AG12" i="117"/>
  <c r="AE12" i="117"/>
  <c r="AV11" i="117"/>
  <c r="AU11" i="117"/>
  <c r="AT11" i="117"/>
  <c r="AS11" i="117"/>
  <c r="AR11" i="117"/>
  <c r="AQ11" i="117"/>
  <c r="AP11" i="117"/>
  <c r="AO11" i="117"/>
  <c r="AN11" i="117"/>
  <c r="AM11" i="117"/>
  <c r="AL11" i="117"/>
  <c r="AK11" i="117"/>
  <c r="AJ11" i="117"/>
  <c r="AI11" i="117"/>
  <c r="AH11" i="117"/>
  <c r="AG11" i="117"/>
  <c r="AE11" i="117"/>
  <c r="AV10" i="117"/>
  <c r="AU10" i="117"/>
  <c r="AT10" i="117"/>
  <c r="AS10" i="117"/>
  <c r="AR10" i="117"/>
  <c r="AQ10" i="117"/>
  <c r="AP10" i="117"/>
  <c r="AO10" i="117"/>
  <c r="AN10" i="117"/>
  <c r="AM10" i="117"/>
  <c r="AL10" i="117"/>
  <c r="AK10" i="117"/>
  <c r="AJ10" i="117"/>
  <c r="AI10" i="117"/>
  <c r="AH10" i="117"/>
  <c r="AG10" i="117"/>
  <c r="AE10" i="117"/>
  <c r="AD44" i="126" l="1"/>
  <c r="AD43" i="127"/>
  <c r="AD44" i="125"/>
  <c r="AD43" i="129"/>
  <c r="AC9" i="66"/>
  <c r="V9" i="66" s="1"/>
  <c r="AC15" i="66"/>
  <c r="V15" i="66" s="1"/>
  <c r="T7" i="37"/>
  <c r="M15" i="37"/>
  <c r="Q15" i="37"/>
  <c r="K15" i="37"/>
  <c r="W6" i="90"/>
  <c r="AB27" i="118"/>
  <c r="W31" i="118"/>
  <c r="W35" i="118"/>
  <c r="AD16" i="66"/>
  <c r="AC13" i="66"/>
  <c r="V13" i="66" s="1"/>
  <c r="AC11" i="66"/>
  <c r="V11" i="66" s="1"/>
  <c r="X22" i="90"/>
  <c r="R26" i="37"/>
  <c r="K26" i="37" s="1"/>
  <c r="R25" i="37"/>
  <c r="M25" i="37" s="1"/>
  <c r="P36" i="37"/>
  <c r="R28" i="37"/>
  <c r="K28" i="37" s="1"/>
  <c r="R23" i="37"/>
  <c r="O23" i="37" s="1"/>
  <c r="N30" i="37"/>
  <c r="J36" i="37"/>
  <c r="N36" i="37"/>
  <c r="L30" i="37"/>
  <c r="R27" i="37"/>
  <c r="K27" i="37" s="1"/>
  <c r="AE44" i="118"/>
  <c r="AV44" i="118"/>
  <c r="AA13" i="118"/>
  <c r="Y16" i="118"/>
  <c r="W28" i="118"/>
  <c r="AB32" i="118"/>
  <c r="W27" i="61"/>
  <c r="W31" i="61"/>
  <c r="W29" i="67"/>
  <c r="AB32" i="67"/>
  <c r="AB34" i="67"/>
  <c r="AW35" i="67"/>
  <c r="W37" i="67"/>
  <c r="R34" i="37"/>
  <c r="P30" i="37"/>
  <c r="AE48" i="117"/>
  <c r="AV48" i="117"/>
  <c r="Z36" i="118"/>
  <c r="X30" i="90"/>
  <c r="AB34" i="90"/>
  <c r="AW38" i="90"/>
  <c r="R22" i="37"/>
  <c r="R35" i="37"/>
  <c r="AB40" i="117"/>
  <c r="AB14" i="118"/>
  <c r="W18" i="118"/>
  <c r="Z22" i="118"/>
  <c r="W26" i="118"/>
  <c r="Y25" i="61"/>
  <c r="Y29" i="61"/>
  <c r="AB30" i="67"/>
  <c r="AW31" i="67"/>
  <c r="W33" i="67"/>
  <c r="AB36" i="67"/>
  <c r="AB38" i="67"/>
  <c r="AW39" i="67"/>
  <c r="R24" i="37"/>
  <c r="R29" i="37"/>
  <c r="R33" i="37"/>
  <c r="R32" i="37"/>
  <c r="R31" i="37"/>
  <c r="L36" i="37"/>
  <c r="R21" i="37"/>
  <c r="J30" i="37"/>
  <c r="AD38" i="143"/>
  <c r="S35" i="37" s="1"/>
  <c r="E35" i="37"/>
  <c r="I35" i="37" s="1"/>
  <c r="AD38" i="142"/>
  <c r="S34" i="37" s="1"/>
  <c r="E34" i="37"/>
  <c r="I34" i="37" s="1"/>
  <c r="AD38" i="141"/>
  <c r="S33" i="37" s="1"/>
  <c r="E33" i="37"/>
  <c r="I33" i="37" s="1"/>
  <c r="AD38" i="140"/>
  <c r="S32" i="37" s="1"/>
  <c r="E32" i="37"/>
  <c r="I32" i="37" s="1"/>
  <c r="AD38" i="139"/>
  <c r="S31" i="37" s="1"/>
  <c r="E31" i="37"/>
  <c r="AD38" i="138"/>
  <c r="S26" i="37" s="1"/>
  <c r="E26" i="37"/>
  <c r="I26" i="37" s="1"/>
  <c r="AC38" i="138"/>
  <c r="AD38" i="137"/>
  <c r="E29" i="37"/>
  <c r="AD38" i="136"/>
  <c r="E28" i="37"/>
  <c r="I28" i="37" s="1"/>
  <c r="X39" i="135"/>
  <c r="AD39" i="135" s="1"/>
  <c r="E27" i="37"/>
  <c r="I27" i="37" s="1"/>
  <c r="AD38" i="134"/>
  <c r="S25" i="37" s="1"/>
  <c r="E25" i="37"/>
  <c r="I25" i="37" s="1"/>
  <c r="AD38" i="133"/>
  <c r="S24" i="37" s="1"/>
  <c r="E24" i="37"/>
  <c r="I24" i="37" s="1"/>
  <c r="AD38" i="132"/>
  <c r="S23" i="37" s="1"/>
  <c r="E23" i="37"/>
  <c r="I23" i="37" s="1"/>
  <c r="AD38" i="131"/>
  <c r="S22" i="37" s="1"/>
  <c r="E22" i="37"/>
  <c r="I22" i="37" s="1"/>
  <c r="Y33" i="61"/>
  <c r="Z26" i="61"/>
  <c r="AB28" i="61"/>
  <c r="Z30" i="61"/>
  <c r="AB32" i="61"/>
  <c r="X39" i="117"/>
  <c r="AJ48" i="117"/>
  <c r="AD38" i="130"/>
  <c r="S21" i="37" s="1"/>
  <c r="E21" i="37"/>
  <c r="AC38" i="143"/>
  <c r="AC38" i="136"/>
  <c r="AC38" i="132"/>
  <c r="X39" i="143"/>
  <c r="AD39" i="143" s="1"/>
  <c r="X39" i="142"/>
  <c r="AD39" i="142" s="1"/>
  <c r="AC38" i="142"/>
  <c r="AC38" i="141"/>
  <c r="X39" i="141"/>
  <c r="AD39" i="141" s="1"/>
  <c r="X39" i="140"/>
  <c r="AD39" i="140" s="1"/>
  <c r="AC38" i="140"/>
  <c r="X39" i="138"/>
  <c r="AD39" i="138" s="1"/>
  <c r="AC38" i="137"/>
  <c r="X39" i="137"/>
  <c r="AD39" i="137" s="1"/>
  <c r="X39" i="136"/>
  <c r="AD39" i="136" s="1"/>
  <c r="X39" i="134"/>
  <c r="AD39" i="134" s="1"/>
  <c r="AC38" i="133"/>
  <c r="X39" i="133"/>
  <c r="AD39" i="133" s="1"/>
  <c r="X39" i="132"/>
  <c r="AD39" i="132" s="1"/>
  <c r="AC38" i="131"/>
  <c r="X39" i="131"/>
  <c r="AD39" i="131" s="1"/>
  <c r="AC38" i="139"/>
  <c r="X39" i="139"/>
  <c r="AD39" i="139" s="1"/>
  <c r="AD38" i="135"/>
  <c r="S27" i="37" s="1"/>
  <c r="AC38" i="135"/>
  <c r="AC38" i="130"/>
  <c r="X39" i="130"/>
  <c r="AD39" i="130" s="1"/>
  <c r="Y38" i="128"/>
  <c r="E42" i="37" s="1"/>
  <c r="X18" i="90"/>
  <c r="AD45" i="126"/>
  <c r="AE43" i="118"/>
  <c r="AV41" i="118"/>
  <c r="AQ45" i="89"/>
  <c r="AQ43" i="89"/>
  <c r="X35" i="117"/>
  <c r="AW38" i="117"/>
  <c r="AB39" i="117"/>
  <c r="AA15" i="118"/>
  <c r="AB19" i="118"/>
  <c r="Z23" i="118"/>
  <c r="Y27" i="118"/>
  <c r="X28" i="118"/>
  <c r="W32" i="118"/>
  <c r="AS45" i="90"/>
  <c r="AU46" i="90"/>
  <c r="AE45" i="90"/>
  <c r="AV44" i="90"/>
  <c r="AU45" i="90"/>
  <c r="X26" i="90"/>
  <c r="AA33" i="90"/>
  <c r="AW26" i="61"/>
  <c r="Z28" i="61"/>
  <c r="AW29" i="61"/>
  <c r="AW30" i="61"/>
  <c r="Z32" i="61"/>
  <c r="Z34" i="61"/>
  <c r="Z36" i="61"/>
  <c r="AU38" i="89"/>
  <c r="AU43" i="89"/>
  <c r="AT44" i="118"/>
  <c r="AW42" i="66"/>
  <c r="AB24" i="61"/>
  <c r="X24" i="67"/>
  <c r="AW11" i="90"/>
  <c r="X28" i="67"/>
  <c r="X24" i="61"/>
  <c r="Z35" i="61"/>
  <c r="AA25" i="67"/>
  <c r="W25" i="67"/>
  <c r="AB24" i="67"/>
  <c r="AA28" i="89"/>
  <c r="AA20" i="89"/>
  <c r="AA16" i="89"/>
  <c r="AA29" i="90"/>
  <c r="AA27" i="90"/>
  <c r="AA25" i="90"/>
  <c r="AA23" i="90"/>
  <c r="AA21" i="90"/>
  <c r="AA19" i="90"/>
  <c r="AA17" i="90"/>
  <c r="Y28" i="89"/>
  <c r="Y20" i="89"/>
  <c r="Y16" i="89"/>
  <c r="Y29" i="90"/>
  <c r="Y25" i="90"/>
  <c r="Y21" i="90"/>
  <c r="Y17" i="90"/>
  <c r="AB26" i="67"/>
  <c r="AA15" i="61"/>
  <c r="AW33" i="61"/>
  <c r="AW34" i="61"/>
  <c r="W35" i="61"/>
  <c r="W36" i="61"/>
  <c r="Z27" i="61"/>
  <c r="Z31" i="61"/>
  <c r="Y15" i="118"/>
  <c r="AB17" i="118"/>
  <c r="AA19" i="118"/>
  <c r="AA20" i="118"/>
  <c r="X21" i="118"/>
  <c r="W27" i="118"/>
  <c r="AA32" i="118"/>
  <c r="W36" i="118"/>
  <c r="Z35" i="89"/>
  <c r="AA31" i="90"/>
  <c r="Y33" i="90"/>
  <c r="X34" i="90"/>
  <c r="AA35" i="90"/>
  <c r="Y37" i="90"/>
  <c r="AC16" i="66"/>
  <c r="V16" i="66" s="1"/>
  <c r="AW25" i="61"/>
  <c r="AW27" i="67"/>
  <c r="Y39" i="126"/>
  <c r="E39" i="37" s="1"/>
  <c r="I39" i="37" s="1"/>
  <c r="AB28" i="67"/>
  <c r="V45" i="125"/>
  <c r="X10" i="90"/>
  <c r="Z16" i="90"/>
  <c r="AB18" i="90"/>
  <c r="Z20" i="90"/>
  <c r="AB22" i="90"/>
  <c r="Z24" i="90"/>
  <c r="AB26" i="90"/>
  <c r="Z28" i="90"/>
  <c r="AB30" i="90"/>
  <c r="AD44" i="128"/>
  <c r="V42" i="129"/>
  <c r="P43" i="37" s="1"/>
  <c r="AB33" i="89"/>
  <c r="Z31" i="89"/>
  <c r="AA30" i="89"/>
  <c r="AB29" i="89"/>
  <c r="Z27" i="89"/>
  <c r="AA26" i="89"/>
  <c r="AB25" i="89"/>
  <c r="AA24" i="89"/>
  <c r="Z23" i="89"/>
  <c r="AA22" i="89"/>
  <c r="AB21" i="89"/>
  <c r="Z19" i="89"/>
  <c r="AA18" i="89"/>
  <c r="AB17" i="89"/>
  <c r="Z15" i="89"/>
  <c r="AA14" i="89"/>
  <c r="Y42" i="66"/>
  <c r="W37" i="66"/>
  <c r="C47" i="37" s="1"/>
  <c r="AB15" i="118"/>
  <c r="W22" i="118"/>
  <c r="AA23" i="118"/>
  <c r="X24" i="118"/>
  <c r="X25" i="118"/>
  <c r="Z31" i="118"/>
  <c r="Z35" i="118"/>
  <c r="Y36" i="118"/>
  <c r="AV42" i="118"/>
  <c r="AB13" i="118"/>
  <c r="AW14" i="118"/>
  <c r="Y14" i="118"/>
  <c r="W15" i="118"/>
  <c r="Z15" i="118"/>
  <c r="X16" i="118"/>
  <c r="X17" i="118"/>
  <c r="W19" i="118"/>
  <c r="Y19" i="118"/>
  <c r="W20" i="118"/>
  <c r="X20" i="118"/>
  <c r="Y22" i="118"/>
  <c r="X23" i="118"/>
  <c r="AB25" i="118"/>
  <c r="Y26" i="118"/>
  <c r="AA27" i="118"/>
  <c r="AA28" i="118"/>
  <c r="X29" i="118"/>
  <c r="X32" i="118"/>
  <c r="X33" i="118"/>
  <c r="AA36" i="118"/>
  <c r="W32" i="117"/>
  <c r="AB33" i="117"/>
  <c r="AW34" i="117"/>
  <c r="AB35" i="117"/>
  <c r="W36" i="117"/>
  <c r="AB37" i="117"/>
  <c r="Z40" i="117"/>
  <c r="T45" i="129"/>
  <c r="R45" i="129"/>
  <c r="P45" i="129"/>
  <c r="N45" i="129"/>
  <c r="L45" i="129"/>
  <c r="J45" i="129"/>
  <c r="H45" i="129"/>
  <c r="F45" i="129"/>
  <c r="T44" i="129"/>
  <c r="R44" i="129"/>
  <c r="P44" i="129"/>
  <c r="N44" i="129"/>
  <c r="L44" i="129"/>
  <c r="J44" i="129"/>
  <c r="H44" i="129"/>
  <c r="F44" i="129"/>
  <c r="T43" i="129"/>
  <c r="R43" i="129"/>
  <c r="P43" i="129"/>
  <c r="N43" i="129"/>
  <c r="L43" i="129"/>
  <c r="J43" i="129"/>
  <c r="H43" i="129"/>
  <c r="F43" i="129"/>
  <c r="T42" i="129"/>
  <c r="R42" i="129"/>
  <c r="P42" i="129"/>
  <c r="N42" i="129"/>
  <c r="L42" i="129"/>
  <c r="J42" i="129"/>
  <c r="H42" i="129"/>
  <c r="F42" i="129"/>
  <c r="T41" i="129"/>
  <c r="R41" i="129"/>
  <c r="P41" i="129"/>
  <c r="N41" i="129"/>
  <c r="L41" i="129"/>
  <c r="J41" i="129"/>
  <c r="H41" i="129"/>
  <c r="F41" i="129"/>
  <c r="T40" i="129"/>
  <c r="R40" i="129"/>
  <c r="P40" i="129"/>
  <c r="N40" i="129"/>
  <c r="L40" i="129"/>
  <c r="J40" i="129"/>
  <c r="H40" i="129"/>
  <c r="F40" i="129"/>
  <c r="T39" i="129"/>
  <c r="R39" i="129"/>
  <c r="P39" i="129"/>
  <c r="N39" i="129"/>
  <c r="L39" i="129"/>
  <c r="J39" i="129"/>
  <c r="H39" i="129"/>
  <c r="F39" i="129"/>
  <c r="T38" i="129"/>
  <c r="R38" i="129"/>
  <c r="P38" i="129"/>
  <c r="N38" i="129"/>
  <c r="L38" i="129"/>
  <c r="J38" i="129"/>
  <c r="H38" i="129"/>
  <c r="F38" i="129"/>
  <c r="U45" i="129"/>
  <c r="S45" i="129"/>
  <c r="Q45" i="129"/>
  <c r="O45" i="129"/>
  <c r="M45" i="129"/>
  <c r="K45" i="129"/>
  <c r="I45" i="129"/>
  <c r="G45" i="129"/>
  <c r="U44" i="129"/>
  <c r="S44" i="129"/>
  <c r="Q44" i="129"/>
  <c r="O44" i="129"/>
  <c r="M44" i="129"/>
  <c r="K44" i="129"/>
  <c r="I44" i="129"/>
  <c r="G44" i="129"/>
  <c r="U43" i="129"/>
  <c r="S43" i="129"/>
  <c r="Q43" i="129"/>
  <c r="O43" i="129"/>
  <c r="M43" i="129"/>
  <c r="K43" i="129"/>
  <c r="I43" i="129"/>
  <c r="G43" i="129"/>
  <c r="U42" i="129"/>
  <c r="S42" i="129"/>
  <c r="Q42" i="129"/>
  <c r="O42" i="129"/>
  <c r="M42" i="129"/>
  <c r="K42" i="129"/>
  <c r="I42" i="129"/>
  <c r="G42" i="129"/>
  <c r="U41" i="129"/>
  <c r="S41" i="129"/>
  <c r="Q41" i="129"/>
  <c r="O41" i="129"/>
  <c r="M41" i="129"/>
  <c r="K41" i="129"/>
  <c r="I41" i="129"/>
  <c r="G41" i="129"/>
  <c r="U40" i="129"/>
  <c r="S40" i="129"/>
  <c r="Q40" i="129"/>
  <c r="O40" i="129"/>
  <c r="M40" i="129"/>
  <c r="K40" i="129"/>
  <c r="I40" i="129"/>
  <c r="G40" i="129"/>
  <c r="U39" i="129"/>
  <c r="S39" i="129"/>
  <c r="Q39" i="129"/>
  <c r="O39" i="129"/>
  <c r="M39" i="129"/>
  <c r="K39" i="129"/>
  <c r="I39" i="129"/>
  <c r="G39" i="129"/>
  <c r="U38" i="129"/>
  <c r="S38" i="129"/>
  <c r="Q38" i="129"/>
  <c r="O38" i="129"/>
  <c r="M38" i="129"/>
  <c r="K38" i="129"/>
  <c r="I38" i="129"/>
  <c r="G38" i="129"/>
  <c r="V39" i="129"/>
  <c r="J43" i="37" s="1"/>
  <c r="V43" i="129"/>
  <c r="V40" i="129"/>
  <c r="L43" i="37" s="1"/>
  <c r="V45" i="129"/>
  <c r="AD44" i="129"/>
  <c r="AD45" i="129"/>
  <c r="Y38" i="129"/>
  <c r="V41" i="129"/>
  <c r="N43" i="37" s="1"/>
  <c r="V44" i="129"/>
  <c r="T45" i="128"/>
  <c r="R45" i="128"/>
  <c r="P45" i="128"/>
  <c r="N45" i="128"/>
  <c r="L45" i="128"/>
  <c r="J45" i="128"/>
  <c r="H45" i="128"/>
  <c r="F45" i="128"/>
  <c r="T44" i="128"/>
  <c r="R44" i="128"/>
  <c r="P44" i="128"/>
  <c r="N44" i="128"/>
  <c r="L44" i="128"/>
  <c r="J44" i="128"/>
  <c r="H44" i="128"/>
  <c r="F44" i="128"/>
  <c r="T43" i="128"/>
  <c r="R43" i="128"/>
  <c r="P43" i="128"/>
  <c r="N43" i="128"/>
  <c r="L43" i="128"/>
  <c r="J43" i="128"/>
  <c r="H43" i="128"/>
  <c r="F43" i="128"/>
  <c r="T42" i="128"/>
  <c r="R42" i="128"/>
  <c r="P42" i="128"/>
  <c r="N42" i="128"/>
  <c r="L42" i="128"/>
  <c r="J42" i="128"/>
  <c r="H42" i="128"/>
  <c r="F42" i="128"/>
  <c r="T41" i="128"/>
  <c r="R41" i="128"/>
  <c r="P41" i="128"/>
  <c r="N41" i="128"/>
  <c r="L41" i="128"/>
  <c r="J41" i="128"/>
  <c r="H41" i="128"/>
  <c r="F41" i="128"/>
  <c r="T40" i="128"/>
  <c r="R40" i="128"/>
  <c r="P40" i="128"/>
  <c r="N40" i="128"/>
  <c r="L40" i="128"/>
  <c r="J40" i="128"/>
  <c r="H40" i="128"/>
  <c r="F40" i="128"/>
  <c r="T39" i="128"/>
  <c r="R39" i="128"/>
  <c r="P39" i="128"/>
  <c r="N39" i="128"/>
  <c r="L39" i="128"/>
  <c r="J39" i="128"/>
  <c r="H39" i="128"/>
  <c r="F39" i="128"/>
  <c r="T38" i="128"/>
  <c r="R38" i="128"/>
  <c r="P38" i="128"/>
  <c r="N38" i="128"/>
  <c r="L38" i="128"/>
  <c r="J38" i="128"/>
  <c r="H38" i="128"/>
  <c r="F38" i="128"/>
  <c r="U45" i="128"/>
  <c r="S45" i="128"/>
  <c r="Q45" i="128"/>
  <c r="O45" i="128"/>
  <c r="M45" i="128"/>
  <c r="K45" i="128"/>
  <c r="I45" i="128"/>
  <c r="G45" i="128"/>
  <c r="U44" i="128"/>
  <c r="S44" i="128"/>
  <c r="Q44" i="128"/>
  <c r="O44" i="128"/>
  <c r="M44" i="128"/>
  <c r="K44" i="128"/>
  <c r="I44" i="128"/>
  <c r="G44" i="128"/>
  <c r="U43" i="128"/>
  <c r="S43" i="128"/>
  <c r="Q43" i="128"/>
  <c r="O43" i="128"/>
  <c r="M43" i="128"/>
  <c r="K43" i="128"/>
  <c r="I43" i="128"/>
  <c r="G43" i="128"/>
  <c r="U42" i="128"/>
  <c r="S42" i="128"/>
  <c r="Q42" i="128"/>
  <c r="O42" i="128"/>
  <c r="M42" i="128"/>
  <c r="K42" i="128"/>
  <c r="I42" i="128"/>
  <c r="G42" i="128"/>
  <c r="U41" i="128"/>
  <c r="S41" i="128"/>
  <c r="Q41" i="128"/>
  <c r="O41" i="128"/>
  <c r="M41" i="128"/>
  <c r="K41" i="128"/>
  <c r="I41" i="128"/>
  <c r="G41" i="128"/>
  <c r="U40" i="128"/>
  <c r="S40" i="128"/>
  <c r="Q40" i="128"/>
  <c r="O40" i="128"/>
  <c r="M40" i="128"/>
  <c r="K40" i="128"/>
  <c r="I40" i="128"/>
  <c r="G40" i="128"/>
  <c r="U39" i="128"/>
  <c r="S39" i="128"/>
  <c r="Q39" i="128"/>
  <c r="O39" i="128"/>
  <c r="M39" i="128"/>
  <c r="K39" i="128"/>
  <c r="I39" i="128"/>
  <c r="G39" i="128"/>
  <c r="U38" i="128"/>
  <c r="S38" i="128"/>
  <c r="Q38" i="128"/>
  <c r="O38" i="128"/>
  <c r="M38" i="128"/>
  <c r="K38" i="128"/>
  <c r="I38" i="128"/>
  <c r="G38" i="128"/>
  <c r="AD43" i="128"/>
  <c r="V45" i="128"/>
  <c r="V42" i="128"/>
  <c r="P42" i="37" s="1"/>
  <c r="V40" i="128"/>
  <c r="L42" i="37" s="1"/>
  <c r="V44" i="128"/>
  <c r="V43" i="128"/>
  <c r="V41" i="128"/>
  <c r="N42" i="37" s="1"/>
  <c r="V39" i="128"/>
  <c r="J42" i="37" s="1"/>
  <c r="AD45" i="128"/>
  <c r="V45" i="127"/>
  <c r="V42" i="127"/>
  <c r="P41" i="37" s="1"/>
  <c r="V40" i="127"/>
  <c r="L41" i="37" s="1"/>
  <c r="V44" i="127"/>
  <c r="V43" i="127"/>
  <c r="V41" i="127"/>
  <c r="N41" i="37" s="1"/>
  <c r="V39" i="127"/>
  <c r="J41" i="37" s="1"/>
  <c r="Y38" i="127"/>
  <c r="T45" i="127"/>
  <c r="R45" i="127"/>
  <c r="P45" i="127"/>
  <c r="N45" i="127"/>
  <c r="L45" i="127"/>
  <c r="J45" i="127"/>
  <c r="H45" i="127"/>
  <c r="F45" i="127"/>
  <c r="T44" i="127"/>
  <c r="R44" i="127"/>
  <c r="P44" i="127"/>
  <c r="N44" i="127"/>
  <c r="L44" i="127"/>
  <c r="J44" i="127"/>
  <c r="H44" i="127"/>
  <c r="F44" i="127"/>
  <c r="T43" i="127"/>
  <c r="R43" i="127"/>
  <c r="P43" i="127"/>
  <c r="N43" i="127"/>
  <c r="L43" i="127"/>
  <c r="J43" i="127"/>
  <c r="H43" i="127"/>
  <c r="F43" i="127"/>
  <c r="T42" i="127"/>
  <c r="R42" i="127"/>
  <c r="P42" i="127"/>
  <c r="N42" i="127"/>
  <c r="L42" i="127"/>
  <c r="J42" i="127"/>
  <c r="H42" i="127"/>
  <c r="F42" i="127"/>
  <c r="T41" i="127"/>
  <c r="R41" i="127"/>
  <c r="P41" i="127"/>
  <c r="N41" i="127"/>
  <c r="L41" i="127"/>
  <c r="J41" i="127"/>
  <c r="H41" i="127"/>
  <c r="F41" i="127"/>
  <c r="T40" i="127"/>
  <c r="R40" i="127"/>
  <c r="P40" i="127"/>
  <c r="N40" i="127"/>
  <c r="L40" i="127"/>
  <c r="J40" i="127"/>
  <c r="H40" i="127"/>
  <c r="F40" i="127"/>
  <c r="T39" i="127"/>
  <c r="R39" i="127"/>
  <c r="P39" i="127"/>
  <c r="N39" i="127"/>
  <c r="L39" i="127"/>
  <c r="J39" i="127"/>
  <c r="H39" i="127"/>
  <c r="F39" i="127"/>
  <c r="T38" i="127"/>
  <c r="R38" i="127"/>
  <c r="P38" i="127"/>
  <c r="N38" i="127"/>
  <c r="L38" i="127"/>
  <c r="J38" i="127"/>
  <c r="H38" i="127"/>
  <c r="F38" i="127"/>
  <c r="U45" i="127"/>
  <c r="S45" i="127"/>
  <c r="Q45" i="127"/>
  <c r="O45" i="127"/>
  <c r="M45" i="127"/>
  <c r="K45" i="127"/>
  <c r="I45" i="127"/>
  <c r="G45" i="127"/>
  <c r="U44" i="127"/>
  <c r="S44" i="127"/>
  <c r="Q44" i="127"/>
  <c r="O44" i="127"/>
  <c r="M44" i="127"/>
  <c r="K44" i="127"/>
  <c r="I44" i="127"/>
  <c r="G44" i="127"/>
  <c r="U43" i="127"/>
  <c r="S43" i="127"/>
  <c r="Q43" i="127"/>
  <c r="O43" i="127"/>
  <c r="M43" i="127"/>
  <c r="K43" i="127"/>
  <c r="I43" i="127"/>
  <c r="G43" i="127"/>
  <c r="U42" i="127"/>
  <c r="S42" i="127"/>
  <c r="Q42" i="127"/>
  <c r="O42" i="127"/>
  <c r="M42" i="127"/>
  <c r="K42" i="127"/>
  <c r="I42" i="127"/>
  <c r="G42" i="127"/>
  <c r="U41" i="127"/>
  <c r="S41" i="127"/>
  <c r="Q41" i="127"/>
  <c r="O41" i="127"/>
  <c r="M41" i="127"/>
  <c r="K41" i="127"/>
  <c r="I41" i="127"/>
  <c r="G41" i="127"/>
  <c r="U40" i="127"/>
  <c r="S40" i="127"/>
  <c r="Q40" i="127"/>
  <c r="O40" i="127"/>
  <c r="M40" i="127"/>
  <c r="K40" i="127"/>
  <c r="I40" i="127"/>
  <c r="G40" i="127"/>
  <c r="U39" i="127"/>
  <c r="S39" i="127"/>
  <c r="Q39" i="127"/>
  <c r="O39" i="127"/>
  <c r="M39" i="127"/>
  <c r="K39" i="127"/>
  <c r="I39" i="127"/>
  <c r="G39" i="127"/>
  <c r="U38" i="127"/>
  <c r="S38" i="127"/>
  <c r="Q38" i="127"/>
  <c r="O38" i="127"/>
  <c r="M38" i="127"/>
  <c r="K38" i="127"/>
  <c r="I38" i="127"/>
  <c r="G38" i="127"/>
  <c r="AD44" i="127"/>
  <c r="AD45" i="127"/>
  <c r="V46" i="126"/>
  <c r="V45" i="126"/>
  <c r="V44" i="126"/>
  <c r="V43" i="126"/>
  <c r="P39" i="37" s="1"/>
  <c r="V42" i="126"/>
  <c r="N39" i="37" s="1"/>
  <c r="V41" i="126"/>
  <c r="L39" i="37" s="1"/>
  <c r="V40" i="126"/>
  <c r="J39" i="37" s="1"/>
  <c r="AD43" i="126"/>
  <c r="T46" i="126"/>
  <c r="R46" i="126"/>
  <c r="P46" i="126"/>
  <c r="N46" i="126"/>
  <c r="L46" i="126"/>
  <c r="J46" i="126"/>
  <c r="H46" i="126"/>
  <c r="F46" i="126"/>
  <c r="T45" i="126"/>
  <c r="R45" i="126"/>
  <c r="P45" i="126"/>
  <c r="N45" i="126"/>
  <c r="L45" i="126"/>
  <c r="J45" i="126"/>
  <c r="H45" i="126"/>
  <c r="F45" i="126"/>
  <c r="T44" i="126"/>
  <c r="R44" i="126"/>
  <c r="P44" i="126"/>
  <c r="N44" i="126"/>
  <c r="L44" i="126"/>
  <c r="J44" i="126"/>
  <c r="H44" i="126"/>
  <c r="F44" i="126"/>
  <c r="T43" i="126"/>
  <c r="R43" i="126"/>
  <c r="P43" i="126"/>
  <c r="N43" i="126"/>
  <c r="L43" i="126"/>
  <c r="J43" i="126"/>
  <c r="H43" i="126"/>
  <c r="F43" i="126"/>
  <c r="T42" i="126"/>
  <c r="R42" i="126"/>
  <c r="P42" i="126"/>
  <c r="N42" i="126"/>
  <c r="L42" i="126"/>
  <c r="J42" i="126"/>
  <c r="H42" i="126"/>
  <c r="F42" i="126"/>
  <c r="T41" i="126"/>
  <c r="R41" i="126"/>
  <c r="P41" i="126"/>
  <c r="N41" i="126"/>
  <c r="L41" i="126"/>
  <c r="J41" i="126"/>
  <c r="H41" i="126"/>
  <c r="F41" i="126"/>
  <c r="T40" i="126"/>
  <c r="R40" i="126"/>
  <c r="P40" i="126"/>
  <c r="N40" i="126"/>
  <c r="L40" i="126"/>
  <c r="J40" i="126"/>
  <c r="H40" i="126"/>
  <c r="F40" i="126"/>
  <c r="T39" i="126"/>
  <c r="R39" i="126"/>
  <c r="P39" i="126"/>
  <c r="N39" i="126"/>
  <c r="L39" i="126"/>
  <c r="J39" i="126"/>
  <c r="H39" i="126"/>
  <c r="F39" i="126"/>
  <c r="U46" i="126"/>
  <c r="S46" i="126"/>
  <c r="Q46" i="126"/>
  <c r="O46" i="126"/>
  <c r="M46" i="126"/>
  <c r="K46" i="126"/>
  <c r="I46" i="126"/>
  <c r="G46" i="126"/>
  <c r="U45" i="126"/>
  <c r="S45" i="126"/>
  <c r="Q45" i="126"/>
  <c r="O45" i="126"/>
  <c r="M45" i="126"/>
  <c r="K45" i="126"/>
  <c r="I45" i="126"/>
  <c r="G45" i="126"/>
  <c r="U44" i="126"/>
  <c r="S44" i="126"/>
  <c r="Q44" i="126"/>
  <c r="O44" i="126"/>
  <c r="M44" i="126"/>
  <c r="K44" i="126"/>
  <c r="I44" i="126"/>
  <c r="G44" i="126"/>
  <c r="U43" i="126"/>
  <c r="S43" i="126"/>
  <c r="Q43" i="126"/>
  <c r="O43" i="126"/>
  <c r="M43" i="126"/>
  <c r="K43" i="126"/>
  <c r="I43" i="126"/>
  <c r="G43" i="126"/>
  <c r="U42" i="126"/>
  <c r="S42" i="126"/>
  <c r="Q42" i="126"/>
  <c r="O42" i="126"/>
  <c r="M42" i="126"/>
  <c r="K42" i="126"/>
  <c r="I42" i="126"/>
  <c r="G42" i="126"/>
  <c r="U41" i="126"/>
  <c r="S41" i="126"/>
  <c r="Q41" i="126"/>
  <c r="O41" i="126"/>
  <c r="M41" i="126"/>
  <c r="K41" i="126"/>
  <c r="I41" i="126"/>
  <c r="G41" i="126"/>
  <c r="U40" i="126"/>
  <c r="S40" i="126"/>
  <c r="Q40" i="126"/>
  <c r="O40" i="126"/>
  <c r="M40" i="126"/>
  <c r="K40" i="126"/>
  <c r="I40" i="126"/>
  <c r="G40" i="126"/>
  <c r="U39" i="126"/>
  <c r="S39" i="126"/>
  <c r="Q39" i="126"/>
  <c r="O39" i="126"/>
  <c r="M39" i="126"/>
  <c r="K39" i="126"/>
  <c r="I39" i="126"/>
  <c r="G39" i="126"/>
  <c r="AD41" i="126"/>
  <c r="AD46" i="126"/>
  <c r="AD42" i="126"/>
  <c r="T46" i="125"/>
  <c r="R46" i="125"/>
  <c r="P46" i="125"/>
  <c r="N46" i="125"/>
  <c r="L46" i="125"/>
  <c r="J46" i="125"/>
  <c r="H46" i="125"/>
  <c r="F46" i="125"/>
  <c r="T45" i="125"/>
  <c r="R45" i="125"/>
  <c r="P45" i="125"/>
  <c r="N45" i="125"/>
  <c r="L45" i="125"/>
  <c r="J45" i="125"/>
  <c r="H45" i="125"/>
  <c r="F45" i="125"/>
  <c r="T44" i="125"/>
  <c r="R44" i="125"/>
  <c r="P44" i="125"/>
  <c r="N44" i="125"/>
  <c r="L44" i="125"/>
  <c r="J44" i="125"/>
  <c r="H44" i="125"/>
  <c r="F44" i="125"/>
  <c r="T43" i="125"/>
  <c r="R43" i="125"/>
  <c r="P43" i="125"/>
  <c r="N43" i="125"/>
  <c r="L43" i="125"/>
  <c r="J43" i="125"/>
  <c r="H43" i="125"/>
  <c r="F43" i="125"/>
  <c r="T42" i="125"/>
  <c r="R42" i="125"/>
  <c r="P42" i="125"/>
  <c r="N42" i="125"/>
  <c r="L42" i="125"/>
  <c r="J42" i="125"/>
  <c r="H42" i="125"/>
  <c r="F42" i="125"/>
  <c r="T41" i="125"/>
  <c r="R41" i="125"/>
  <c r="P41" i="125"/>
  <c r="N41" i="125"/>
  <c r="L41" i="125"/>
  <c r="J41" i="125"/>
  <c r="H41" i="125"/>
  <c r="F41" i="125"/>
  <c r="T40" i="125"/>
  <c r="R40" i="125"/>
  <c r="P40" i="125"/>
  <c r="N40" i="125"/>
  <c r="L40" i="125"/>
  <c r="J40" i="125"/>
  <c r="H40" i="125"/>
  <c r="F40" i="125"/>
  <c r="T39" i="125"/>
  <c r="R39" i="125"/>
  <c r="P39" i="125"/>
  <c r="N39" i="125"/>
  <c r="L39" i="125"/>
  <c r="J39" i="125"/>
  <c r="H39" i="125"/>
  <c r="F39" i="125"/>
  <c r="U46" i="125"/>
  <c r="S46" i="125"/>
  <c r="Q46" i="125"/>
  <c r="O46" i="125"/>
  <c r="M46" i="125"/>
  <c r="K46" i="125"/>
  <c r="I46" i="125"/>
  <c r="G46" i="125"/>
  <c r="U45" i="125"/>
  <c r="S45" i="125"/>
  <c r="Q45" i="125"/>
  <c r="O45" i="125"/>
  <c r="M45" i="125"/>
  <c r="K45" i="125"/>
  <c r="I45" i="125"/>
  <c r="G45" i="125"/>
  <c r="U44" i="125"/>
  <c r="S44" i="125"/>
  <c r="Q44" i="125"/>
  <c r="O44" i="125"/>
  <c r="M44" i="125"/>
  <c r="K44" i="125"/>
  <c r="I44" i="125"/>
  <c r="G44" i="125"/>
  <c r="U43" i="125"/>
  <c r="S43" i="125"/>
  <c r="Q43" i="125"/>
  <c r="O43" i="125"/>
  <c r="M43" i="125"/>
  <c r="K43" i="125"/>
  <c r="I43" i="125"/>
  <c r="G43" i="125"/>
  <c r="U42" i="125"/>
  <c r="S42" i="125"/>
  <c r="Q42" i="125"/>
  <c r="O42" i="125"/>
  <c r="M42" i="125"/>
  <c r="K42" i="125"/>
  <c r="I42" i="125"/>
  <c r="G42" i="125"/>
  <c r="U41" i="125"/>
  <c r="S41" i="125"/>
  <c r="Q41" i="125"/>
  <c r="O41" i="125"/>
  <c r="M41" i="125"/>
  <c r="K41" i="125"/>
  <c r="I41" i="125"/>
  <c r="G41" i="125"/>
  <c r="U40" i="125"/>
  <c r="S40" i="125"/>
  <c r="Q40" i="125"/>
  <c r="O40" i="125"/>
  <c r="M40" i="125"/>
  <c r="K40" i="125"/>
  <c r="I40" i="125"/>
  <c r="G40" i="125"/>
  <c r="U39" i="125"/>
  <c r="S39" i="125"/>
  <c r="Q39" i="125"/>
  <c r="O39" i="125"/>
  <c r="M39" i="125"/>
  <c r="K39" i="125"/>
  <c r="I39" i="125"/>
  <c r="G39" i="125"/>
  <c r="AD41" i="125"/>
  <c r="AD43" i="125"/>
  <c r="AD45" i="125"/>
  <c r="V40" i="125"/>
  <c r="J38" i="37" s="1"/>
  <c r="V42" i="125"/>
  <c r="N38" i="37" s="1"/>
  <c r="V44" i="125"/>
  <c r="V46" i="125"/>
  <c r="Y39" i="125"/>
  <c r="AD42" i="125"/>
  <c r="AD46" i="125"/>
  <c r="V41" i="125"/>
  <c r="L38" i="37" s="1"/>
  <c r="V43" i="125"/>
  <c r="P38" i="37" s="1"/>
  <c r="AB36" i="90"/>
  <c r="AB26" i="61"/>
  <c r="Y27" i="61"/>
  <c r="AB30" i="61"/>
  <c r="Y31" i="61"/>
  <c r="AB34" i="61"/>
  <c r="Y35" i="61"/>
  <c r="Y36" i="61"/>
  <c r="AA25" i="61"/>
  <c r="AA27" i="61"/>
  <c r="AW27" i="61"/>
  <c r="X28" i="61"/>
  <c r="AA29" i="61"/>
  <c r="AA31" i="61"/>
  <c r="AW31" i="61"/>
  <c r="X32" i="61"/>
  <c r="AA33" i="61"/>
  <c r="AA35" i="61"/>
  <c r="AW35" i="61"/>
  <c r="AA36" i="61"/>
  <c r="AA41" i="66"/>
  <c r="AC36" i="66"/>
  <c r="V36" i="66" s="1"/>
  <c r="AD36" i="66"/>
  <c r="AC35" i="66"/>
  <c r="V35" i="66" s="1"/>
  <c r="AD35" i="66"/>
  <c r="AC33" i="66"/>
  <c r="V33" i="66" s="1"/>
  <c r="AD33" i="66"/>
  <c r="AC31" i="66"/>
  <c r="V31" i="66" s="1"/>
  <c r="AD31" i="66"/>
  <c r="AC29" i="66"/>
  <c r="V29" i="66" s="1"/>
  <c r="AD29" i="66"/>
  <c r="AC27" i="66"/>
  <c r="V27" i="66" s="1"/>
  <c r="AD27" i="66"/>
  <c r="AC25" i="66"/>
  <c r="V25" i="66" s="1"/>
  <c r="AD25" i="66"/>
  <c r="AC23" i="66"/>
  <c r="V23" i="66" s="1"/>
  <c r="AD23" i="66"/>
  <c r="AC21" i="66"/>
  <c r="V21" i="66" s="1"/>
  <c r="AD21" i="66"/>
  <c r="AC19" i="66"/>
  <c r="V19" i="66" s="1"/>
  <c r="AD19" i="66"/>
  <c r="AC17" i="66"/>
  <c r="V17" i="66" s="1"/>
  <c r="AD17" i="66"/>
  <c r="Z44" i="66"/>
  <c r="Z43" i="66"/>
  <c r="Z40" i="66"/>
  <c r="Z37" i="66"/>
  <c r="F47" i="37" s="1"/>
  <c r="Z42" i="66"/>
  <c r="Z41" i="66"/>
  <c r="Z39" i="66"/>
  <c r="AD34" i="66"/>
  <c r="AC34" i="66"/>
  <c r="V34" i="66" s="1"/>
  <c r="AD30" i="66"/>
  <c r="AC30" i="66"/>
  <c r="V30" i="66" s="1"/>
  <c r="AD26" i="66"/>
  <c r="AC26" i="66"/>
  <c r="V26" i="66" s="1"/>
  <c r="AD22" i="66"/>
  <c r="AC22" i="66"/>
  <c r="V22" i="66" s="1"/>
  <c r="AD18" i="66"/>
  <c r="AC18" i="66"/>
  <c r="V18" i="66" s="1"/>
  <c r="W42" i="66"/>
  <c r="AD15" i="66"/>
  <c r="AD13" i="66"/>
  <c r="AD11" i="66"/>
  <c r="AD9" i="66"/>
  <c r="AD7" i="66"/>
  <c r="AA37" i="66"/>
  <c r="G47" i="37" s="1"/>
  <c r="AA43" i="66"/>
  <c r="AA39" i="66"/>
  <c r="AA42" i="66"/>
  <c r="Y40" i="66"/>
  <c r="Y44" i="66"/>
  <c r="Y41" i="66"/>
  <c r="AC7" i="66"/>
  <c r="V7" i="66" s="1"/>
  <c r="AD14" i="66"/>
  <c r="AC14" i="66"/>
  <c r="V14" i="66" s="1"/>
  <c r="AD12" i="66"/>
  <c r="AC12" i="66"/>
  <c r="V12" i="66" s="1"/>
  <c r="AD10" i="66"/>
  <c r="AC10" i="66"/>
  <c r="V10" i="66" s="1"/>
  <c r="AD8" i="66"/>
  <c r="AC8" i="66"/>
  <c r="V8" i="66" s="1"/>
  <c r="AB44" i="66"/>
  <c r="AB43" i="66"/>
  <c r="AB40" i="66"/>
  <c r="AB37" i="66"/>
  <c r="H47" i="37" s="1"/>
  <c r="AB42" i="66"/>
  <c r="AB41" i="66"/>
  <c r="AB39" i="66"/>
  <c r="X37" i="66"/>
  <c r="D47" i="37" s="1"/>
  <c r="X42" i="66"/>
  <c r="AD6" i="66"/>
  <c r="AC6" i="66"/>
  <c r="AD32" i="66"/>
  <c r="AC32" i="66"/>
  <c r="V32" i="66" s="1"/>
  <c r="AD28" i="66"/>
  <c r="AC28" i="66"/>
  <c r="V28" i="66" s="1"/>
  <c r="AD24" i="66"/>
  <c r="AC24" i="66"/>
  <c r="V24" i="66" s="1"/>
  <c r="AD20" i="66"/>
  <c r="AC20" i="66"/>
  <c r="V20" i="66" s="1"/>
  <c r="F37" i="66" a="1"/>
  <c r="AA40" i="66"/>
  <c r="AA44" i="66"/>
  <c r="Y37" i="66"/>
  <c r="E47" i="37" s="1"/>
  <c r="Y43" i="66"/>
  <c r="Y39" i="66"/>
  <c r="AR48" i="117"/>
  <c r="Y24" i="89"/>
  <c r="Z36" i="90"/>
  <c r="AW37" i="90"/>
  <c r="X26" i="67"/>
  <c r="X30" i="67"/>
  <c r="X34" i="67"/>
  <c r="X38" i="67"/>
  <c r="AE46" i="90"/>
  <c r="AT44" i="90"/>
  <c r="AV43" i="90"/>
  <c r="AW16" i="90"/>
  <c r="AB16" i="90"/>
  <c r="W17" i="90"/>
  <c r="AB17" i="90"/>
  <c r="Z18" i="90"/>
  <c r="Y19" i="90"/>
  <c r="AW19" i="90"/>
  <c r="AW20" i="90"/>
  <c r="AB20" i="90"/>
  <c r="W21" i="90"/>
  <c r="AB21" i="90"/>
  <c r="Z22" i="90"/>
  <c r="Y23" i="90"/>
  <c r="AW23" i="90"/>
  <c r="AW24" i="90"/>
  <c r="AB24" i="90"/>
  <c r="W25" i="90"/>
  <c r="AB25" i="90"/>
  <c r="Z26" i="90"/>
  <c r="Y27" i="90"/>
  <c r="AW27" i="90"/>
  <c r="AW28" i="90"/>
  <c r="AB28" i="90"/>
  <c r="W29" i="90"/>
  <c r="AB29" i="90"/>
  <c r="Z30" i="90"/>
  <c r="Y31" i="90"/>
  <c r="AW31" i="90"/>
  <c r="AW32" i="90"/>
  <c r="AB32" i="90"/>
  <c r="W33" i="90"/>
  <c r="AB33" i="90"/>
  <c r="Z34" i="90"/>
  <c r="Y35" i="90"/>
  <c r="X36" i="90"/>
  <c r="AA37" i="90"/>
  <c r="AB35" i="90"/>
  <c r="AA38" i="90"/>
  <c r="Y37" i="89"/>
  <c r="AE45" i="89"/>
  <c r="Y14" i="89"/>
  <c r="AB15" i="89"/>
  <c r="W16" i="89"/>
  <c r="AB16" i="89"/>
  <c r="Z17" i="89"/>
  <c r="Y18" i="89"/>
  <c r="AB19" i="89"/>
  <c r="W20" i="89"/>
  <c r="AB20" i="89"/>
  <c r="Z21" i="89"/>
  <c r="Y22" i="89"/>
  <c r="AB23" i="89"/>
  <c r="W24" i="89"/>
  <c r="AB24" i="89"/>
  <c r="Z25" i="89"/>
  <c r="Y26" i="89"/>
  <c r="AB27" i="89"/>
  <c r="W28" i="89"/>
  <c r="AB28" i="89"/>
  <c r="Z29" i="89"/>
  <c r="Y30" i="89"/>
  <c r="AB31" i="89"/>
  <c r="W32" i="89"/>
  <c r="AB32" i="89"/>
  <c r="Z33" i="89"/>
  <c r="Y34" i="89"/>
  <c r="AB35" i="89"/>
  <c r="W36" i="89"/>
  <c r="AB36" i="89"/>
  <c r="AB37" i="89"/>
  <c r="AC13" i="122"/>
  <c r="V13" i="122" s="1"/>
  <c r="AC9" i="122"/>
  <c r="V9" i="122" s="1"/>
  <c r="AC7" i="122"/>
  <c r="V7" i="122" s="1"/>
  <c r="AC15" i="122"/>
  <c r="V15" i="122" s="1"/>
  <c r="AC11" i="122"/>
  <c r="V11" i="122" s="1"/>
  <c r="AB44" i="123"/>
  <c r="AW9" i="90"/>
  <c r="X28" i="117"/>
  <c r="AW10" i="118"/>
  <c r="AP43" i="118"/>
  <c r="AL42" i="118"/>
  <c r="AH42" i="118"/>
  <c r="AB12" i="118"/>
  <c r="W12" i="118"/>
  <c r="AB11" i="118"/>
  <c r="AB30" i="117"/>
  <c r="AD16" i="122"/>
  <c r="AD13" i="123"/>
  <c r="AA11" i="89"/>
  <c r="AA42" i="122"/>
  <c r="AC15" i="123"/>
  <c r="V15" i="123" s="1"/>
  <c r="AC11" i="123"/>
  <c r="V11" i="123" s="1"/>
  <c r="AD9" i="123"/>
  <c r="AA39" i="122"/>
  <c r="AB18" i="118"/>
  <c r="X18" i="118"/>
  <c r="AA30" i="118"/>
  <c r="W30" i="118"/>
  <c r="AB30" i="118"/>
  <c r="X30" i="118"/>
  <c r="AU44" i="118"/>
  <c r="AU43" i="118"/>
  <c r="AU42" i="118"/>
  <c r="AU41" i="118"/>
  <c r="AU39" i="118"/>
  <c r="AU37" i="118"/>
  <c r="Y13" i="118"/>
  <c r="AB21" i="118"/>
  <c r="Y24" i="118"/>
  <c r="AB28" i="118"/>
  <c r="AW33" i="118"/>
  <c r="AA33" i="117"/>
  <c r="W34" i="117"/>
  <c r="AA37" i="117"/>
  <c r="W38" i="117"/>
  <c r="AI44" i="118"/>
  <c r="AM44" i="118"/>
  <c r="AQ44" i="118"/>
  <c r="Z13" i="118"/>
  <c r="W14" i="118"/>
  <c r="AA14" i="118"/>
  <c r="X15" i="118"/>
  <c r="AW15" i="118"/>
  <c r="AA16" i="118"/>
  <c r="Z16" i="118"/>
  <c r="AW16" i="118"/>
  <c r="Z17" i="118"/>
  <c r="Y18" i="118"/>
  <c r="X19" i="118"/>
  <c r="AA22" i="118"/>
  <c r="AW22" i="118"/>
  <c r="Y23" i="118"/>
  <c r="AW23" i="118"/>
  <c r="AA24" i="118"/>
  <c r="Z24" i="118"/>
  <c r="AW24" i="118"/>
  <c r="Z25" i="118"/>
  <c r="X27" i="118"/>
  <c r="AW31" i="118"/>
  <c r="AB33" i="118"/>
  <c r="AW35" i="118"/>
  <c r="AU38" i="118"/>
  <c r="AE42" i="118"/>
  <c r="AE47" i="118"/>
  <c r="AA21" i="118"/>
  <c r="W21" i="118"/>
  <c r="AB26" i="118"/>
  <c r="X26" i="118"/>
  <c r="AA29" i="118"/>
  <c r="W29" i="118"/>
  <c r="AA34" i="118"/>
  <c r="W34" i="118"/>
  <c r="AB34" i="118"/>
  <c r="X34" i="118"/>
  <c r="AA32" i="117"/>
  <c r="X40" i="117"/>
  <c r="Z14" i="118"/>
  <c r="AW21" i="118"/>
  <c r="Y25" i="118"/>
  <c r="AW29" i="118"/>
  <c r="AB31" i="118"/>
  <c r="X31" i="118"/>
  <c r="AB35" i="118"/>
  <c r="X35" i="118"/>
  <c r="Y17" i="118"/>
  <c r="AB20" i="118"/>
  <c r="AB29" i="118"/>
  <c r="Y33" i="118"/>
  <c r="AV37" i="118"/>
  <c r="AG44" i="118"/>
  <c r="AK44" i="118"/>
  <c r="AO44" i="118"/>
  <c r="X13" i="118"/>
  <c r="AW13" i="118"/>
  <c r="AA18" i="118"/>
  <c r="AW18" i="118"/>
  <c r="AW19" i="118"/>
  <c r="Z20" i="118"/>
  <c r="AW20" i="118"/>
  <c r="Z21" i="118"/>
  <c r="AA26" i="118"/>
  <c r="AW26" i="118"/>
  <c r="AW27" i="118"/>
  <c r="Z28" i="118"/>
  <c r="AW28" i="118"/>
  <c r="Z29" i="118"/>
  <c r="Z30" i="118"/>
  <c r="AW30" i="118"/>
  <c r="Z34" i="118"/>
  <c r="AW34" i="118"/>
  <c r="AU40" i="118"/>
  <c r="Z33" i="118"/>
  <c r="AA33" i="118"/>
  <c r="W33" i="118"/>
  <c r="AV40" i="118"/>
  <c r="AV38" i="118"/>
  <c r="AA17" i="118"/>
  <c r="W17" i="118"/>
  <c r="AB22" i="118"/>
  <c r="X22" i="118"/>
  <c r="AA25" i="118"/>
  <c r="W25" i="118"/>
  <c r="Y32" i="118"/>
  <c r="Z32" i="118"/>
  <c r="AB36" i="118"/>
  <c r="X36" i="118"/>
  <c r="AA36" i="117"/>
  <c r="AA35" i="117"/>
  <c r="AA39" i="117"/>
  <c r="AL48" i="117"/>
  <c r="AP48" i="117"/>
  <c r="AT48" i="117"/>
  <c r="AB26" i="117"/>
  <c r="AW30" i="117"/>
  <c r="AW32" i="117"/>
  <c r="X33" i="117"/>
  <c r="AA34" i="117"/>
  <c r="AW36" i="117"/>
  <c r="X37" i="117"/>
  <c r="AA38" i="117"/>
  <c r="AE46" i="118"/>
  <c r="AJ42" i="118"/>
  <c r="AN42" i="118"/>
  <c r="AR44" i="118"/>
  <c r="AA8" i="118"/>
  <c r="AA10" i="118"/>
  <c r="W13" i="118"/>
  <c r="X14" i="118"/>
  <c r="W16" i="118"/>
  <c r="AB16" i="118"/>
  <c r="AW17" i="118"/>
  <c r="Z18" i="118"/>
  <c r="Z19" i="118"/>
  <c r="Y20" i="118"/>
  <c r="AC20" i="118" s="1"/>
  <c r="V20" i="118" s="1"/>
  <c r="Y21" i="118"/>
  <c r="W23" i="118"/>
  <c r="AB23" i="118"/>
  <c r="W24" i="118"/>
  <c r="AB24" i="118"/>
  <c r="AW25" i="118"/>
  <c r="Z26" i="118"/>
  <c r="Z27" i="118"/>
  <c r="Y28" i="118"/>
  <c r="Y29" i="118"/>
  <c r="Y30" i="118"/>
  <c r="AA31" i="118"/>
  <c r="AW32" i="118"/>
  <c r="Y34" i="118"/>
  <c r="AA35" i="118"/>
  <c r="AV39" i="118"/>
  <c r="AV43" i="118"/>
  <c r="AE45" i="118"/>
  <c r="AE47" i="61"/>
  <c r="AE45" i="61"/>
  <c r="AE43" i="61"/>
  <c r="Z24" i="61"/>
  <c r="AA24" i="61"/>
  <c r="W24" i="61"/>
  <c r="Y24" i="61"/>
  <c r="AD24" i="61" s="1"/>
  <c r="W16" i="90"/>
  <c r="AA16" i="90"/>
  <c r="X17" i="90"/>
  <c r="AW17" i="90"/>
  <c r="Y18" i="90"/>
  <c r="Z19" i="90"/>
  <c r="W20" i="90"/>
  <c r="AA20" i="90"/>
  <c r="X21" i="90"/>
  <c r="AW21" i="90"/>
  <c r="Y22" i="90"/>
  <c r="Z23" i="90"/>
  <c r="W24" i="90"/>
  <c r="AA24" i="90"/>
  <c r="X25" i="90"/>
  <c r="AW25" i="90"/>
  <c r="Y26" i="90"/>
  <c r="Z27" i="90"/>
  <c r="W28" i="90"/>
  <c r="AA28" i="90"/>
  <c r="X29" i="90"/>
  <c r="AW29" i="90"/>
  <c r="Y30" i="90"/>
  <c r="Z31" i="90"/>
  <c r="W32" i="90"/>
  <c r="AA32" i="90"/>
  <c r="X33" i="90"/>
  <c r="AW33" i="90"/>
  <c r="Y34" i="90"/>
  <c r="AW35" i="90"/>
  <c r="Y36" i="90"/>
  <c r="Z37" i="90"/>
  <c r="Z38" i="90"/>
  <c r="AS39" i="90"/>
  <c r="AS40" i="90"/>
  <c r="AE41" i="90"/>
  <c r="AU41" i="90"/>
  <c r="AS42" i="90"/>
  <c r="AE43" i="90"/>
  <c r="AU43" i="90"/>
  <c r="AS44" i="90"/>
  <c r="AV45" i="90"/>
  <c r="AT46" i="90"/>
  <c r="Z14" i="89"/>
  <c r="W15" i="89"/>
  <c r="AA15" i="89"/>
  <c r="X16" i="89"/>
  <c r="Y17" i="89"/>
  <c r="Z18" i="89"/>
  <c r="W19" i="89"/>
  <c r="AA19" i="89"/>
  <c r="X20" i="89"/>
  <c r="Y21" i="89"/>
  <c r="Z22" i="89"/>
  <c r="W23" i="89"/>
  <c r="AA23" i="89"/>
  <c r="X24" i="89"/>
  <c r="Y25" i="89"/>
  <c r="Z26" i="89"/>
  <c r="W27" i="89"/>
  <c r="AA27" i="89"/>
  <c r="X28" i="89"/>
  <c r="Y29" i="89"/>
  <c r="Z30" i="89"/>
  <c r="W31" i="89"/>
  <c r="AA31" i="89"/>
  <c r="X32" i="89"/>
  <c r="Y33" i="89"/>
  <c r="Z34" i="89"/>
  <c r="W35" i="89"/>
  <c r="AA35" i="89"/>
  <c r="X36" i="89"/>
  <c r="X37" i="89"/>
  <c r="AU39" i="89"/>
  <c r="AU40" i="89"/>
  <c r="AU41" i="89"/>
  <c r="AU42" i="89"/>
  <c r="AV44" i="89"/>
  <c r="AV45" i="89"/>
  <c r="AH44" i="61"/>
  <c r="AP44" i="61"/>
  <c r="AW24" i="61"/>
  <c r="AW18" i="90"/>
  <c r="AW22" i="90"/>
  <c r="AW26" i="90"/>
  <c r="AW30" i="90"/>
  <c r="AW34" i="90"/>
  <c r="AW36" i="90"/>
  <c r="AV39" i="90"/>
  <c r="AV40" i="90"/>
  <c r="AT41" i="90"/>
  <c r="AV42" i="90"/>
  <c r="AT43" i="90"/>
  <c r="AS46" i="90"/>
  <c r="AV38" i="89"/>
  <c r="AU44" i="89"/>
  <c r="AU45" i="89"/>
  <c r="Y31" i="118"/>
  <c r="Y35" i="118"/>
  <c r="AJ39" i="90"/>
  <c r="Y16" i="90"/>
  <c r="Z17" i="90"/>
  <c r="W18" i="90"/>
  <c r="AA18" i="90"/>
  <c r="X19" i="90"/>
  <c r="AB19" i="90"/>
  <c r="Y20" i="90"/>
  <c r="Z21" i="90"/>
  <c r="W22" i="90"/>
  <c r="AA22" i="90"/>
  <c r="X23" i="90"/>
  <c r="AB23" i="90"/>
  <c r="Y24" i="90"/>
  <c r="Z25" i="90"/>
  <c r="W26" i="90"/>
  <c r="AA26" i="90"/>
  <c r="X27" i="90"/>
  <c r="AB27" i="90"/>
  <c r="Y28" i="90"/>
  <c r="Z29" i="90"/>
  <c r="W30" i="90"/>
  <c r="AA30" i="90"/>
  <c r="X31" i="90"/>
  <c r="AB31" i="90"/>
  <c r="Y32" i="90"/>
  <c r="Z33" i="90"/>
  <c r="W34" i="90"/>
  <c r="AA34" i="90"/>
  <c r="Z35" i="90"/>
  <c r="AD35" i="90" s="1"/>
  <c r="W36" i="90"/>
  <c r="AA36" i="90"/>
  <c r="AC36" i="90" s="1"/>
  <c r="V36" i="90" s="1"/>
  <c r="X37" i="90"/>
  <c r="AB37" i="90"/>
  <c r="X38" i="90"/>
  <c r="AB38" i="90"/>
  <c r="AU39" i="90"/>
  <c r="AU40" i="90"/>
  <c r="AS41" i="90"/>
  <c r="AE42" i="90"/>
  <c r="AU42" i="90"/>
  <c r="AS43" i="90"/>
  <c r="AE44" i="90"/>
  <c r="AU44" i="90"/>
  <c r="AT45" i="90"/>
  <c r="AV46" i="90"/>
  <c r="AH44" i="89"/>
  <c r="X14" i="89"/>
  <c r="AB14" i="89"/>
  <c r="Y15" i="89"/>
  <c r="Z16" i="89"/>
  <c r="W17" i="89"/>
  <c r="AA17" i="89"/>
  <c r="X18" i="89"/>
  <c r="AB18" i="89"/>
  <c r="Y19" i="89"/>
  <c r="Z20" i="89"/>
  <c r="W21" i="89"/>
  <c r="AA21" i="89"/>
  <c r="X22" i="89"/>
  <c r="AB22" i="89"/>
  <c r="Y23" i="89"/>
  <c r="Z24" i="89"/>
  <c r="W25" i="89"/>
  <c r="AA25" i="89"/>
  <c r="X26" i="89"/>
  <c r="AB26" i="89"/>
  <c r="Y27" i="89"/>
  <c r="Z28" i="89"/>
  <c r="W29" i="89"/>
  <c r="AA29" i="89"/>
  <c r="X30" i="89"/>
  <c r="AB30" i="89"/>
  <c r="Y31" i="89"/>
  <c r="Z32" i="89"/>
  <c r="W33" i="89"/>
  <c r="AA33" i="89"/>
  <c r="X34" i="89"/>
  <c r="AB34" i="89"/>
  <c r="Y35" i="89"/>
  <c r="Z36" i="89"/>
  <c r="Z37" i="89"/>
  <c r="AE40" i="89"/>
  <c r="AE41" i="89"/>
  <c r="AE42" i="89"/>
  <c r="AE43" i="89"/>
  <c r="AE46" i="61"/>
  <c r="AA13" i="61"/>
  <c r="AI46" i="90"/>
  <c r="AM46" i="90"/>
  <c r="AQ44" i="90"/>
  <c r="AA9" i="90"/>
  <c r="AA11" i="90"/>
  <c r="X16" i="90"/>
  <c r="W19" i="90"/>
  <c r="X20" i="90"/>
  <c r="W23" i="90"/>
  <c r="X24" i="90"/>
  <c r="W27" i="90"/>
  <c r="X28" i="90"/>
  <c r="W31" i="90"/>
  <c r="X32" i="90"/>
  <c r="W37" i="90"/>
  <c r="W38" i="90"/>
  <c r="AT39" i="90"/>
  <c r="AT40" i="90"/>
  <c r="AV41" i="90"/>
  <c r="AT42" i="90"/>
  <c r="AG45" i="89"/>
  <c r="AO45" i="89"/>
  <c r="AS45" i="89"/>
  <c r="AA9" i="89"/>
  <c r="W14" i="89"/>
  <c r="X15" i="89"/>
  <c r="W18" i="89"/>
  <c r="X19" i="89"/>
  <c r="W22" i="89"/>
  <c r="X23" i="89"/>
  <c r="W26" i="89"/>
  <c r="X27" i="89"/>
  <c r="W30" i="89"/>
  <c r="X31" i="89"/>
  <c r="W34" i="89"/>
  <c r="X35" i="89"/>
  <c r="AV39" i="89"/>
  <c r="AV40" i="89"/>
  <c r="AV41" i="89"/>
  <c r="AV42" i="89"/>
  <c r="AE44" i="89"/>
  <c r="AM42" i="61"/>
  <c r="Z25" i="61"/>
  <c r="W26" i="61"/>
  <c r="AA26" i="61"/>
  <c r="X27" i="61"/>
  <c r="AB27" i="61"/>
  <c r="Y28" i="61"/>
  <c r="Z29" i="61"/>
  <c r="W30" i="61"/>
  <c r="AA30" i="61"/>
  <c r="X31" i="61"/>
  <c r="AB31" i="61"/>
  <c r="Y32" i="61"/>
  <c r="Z33" i="61"/>
  <c r="W34" i="61"/>
  <c r="AA34" i="61"/>
  <c r="X35" i="61"/>
  <c r="AB35" i="61"/>
  <c r="X36" i="61"/>
  <c r="AB36" i="61"/>
  <c r="AW26" i="67"/>
  <c r="W27" i="67"/>
  <c r="AW30" i="67"/>
  <c r="W31" i="67"/>
  <c r="AW34" i="67"/>
  <c r="W35" i="67"/>
  <c r="AW38" i="67"/>
  <c r="W39" i="67"/>
  <c r="AW42" i="122"/>
  <c r="AW28" i="61"/>
  <c r="AW32" i="61"/>
  <c r="AD15" i="123"/>
  <c r="AC13" i="123"/>
  <c r="V13" i="123" s="1"/>
  <c r="AD11" i="123"/>
  <c r="AC9" i="123"/>
  <c r="V9" i="123" s="1"/>
  <c r="AG42" i="61"/>
  <c r="AO42" i="61"/>
  <c r="X25" i="61"/>
  <c r="AB25" i="61"/>
  <c r="Y26" i="61"/>
  <c r="W28" i="61"/>
  <c r="AA28" i="61"/>
  <c r="X29" i="61"/>
  <c r="AB29" i="61"/>
  <c r="Y30" i="61"/>
  <c r="W32" i="61"/>
  <c r="AA32" i="61"/>
  <c r="X33" i="61"/>
  <c r="AB33" i="61"/>
  <c r="Y34" i="61"/>
  <c r="AA21" i="67"/>
  <c r="AW24" i="67"/>
  <c r="AW28" i="67"/>
  <c r="AW32" i="67"/>
  <c r="AW36" i="67"/>
  <c r="AN44" i="61"/>
  <c r="W25" i="61"/>
  <c r="X26" i="61"/>
  <c r="W29" i="61"/>
  <c r="X30" i="61"/>
  <c r="W33" i="61"/>
  <c r="X34" i="61"/>
  <c r="AE42" i="61"/>
  <c r="AE44" i="61"/>
  <c r="AW25" i="67"/>
  <c r="AA27" i="67"/>
  <c r="AW29" i="67"/>
  <c r="AA31" i="67"/>
  <c r="AW33" i="67"/>
  <c r="AA35" i="67"/>
  <c r="AW37" i="67"/>
  <c r="AA39" i="67"/>
  <c r="AA41" i="122"/>
  <c r="AA37" i="122"/>
  <c r="G49" i="37" s="1"/>
  <c r="AC7" i="123"/>
  <c r="V7" i="123" s="1"/>
  <c r="AB20" i="61"/>
  <c r="AB22" i="61"/>
  <c r="W21" i="61"/>
  <c r="AW15" i="61"/>
  <c r="X14" i="61"/>
  <c r="AW13" i="61"/>
  <c r="AB23" i="67"/>
  <c r="AA15" i="67"/>
  <c r="W9" i="67"/>
  <c r="AW22" i="61"/>
  <c r="AW20" i="61"/>
  <c r="AA17" i="67"/>
  <c r="AV44" i="61"/>
  <c r="X10" i="61"/>
  <c r="X8" i="61"/>
  <c r="AA11" i="61"/>
  <c r="AA9" i="61"/>
  <c r="AA7" i="61"/>
  <c r="Y42" i="123"/>
  <c r="Y41" i="123"/>
  <c r="AA41" i="123"/>
  <c r="W37" i="123"/>
  <c r="C50" i="37" s="1"/>
  <c r="AC17" i="123"/>
  <c r="V17" i="123" s="1"/>
  <c r="AD17" i="123"/>
  <c r="X37" i="123"/>
  <c r="D50" i="37" s="1"/>
  <c r="X42" i="123"/>
  <c r="AD6" i="123"/>
  <c r="AC6" i="123"/>
  <c r="AD36" i="123"/>
  <c r="AD35" i="123"/>
  <c r="AD33" i="123"/>
  <c r="AD31" i="123"/>
  <c r="AD29" i="123"/>
  <c r="AD27" i="123"/>
  <c r="AD25" i="123"/>
  <c r="AD23" i="123"/>
  <c r="AD21" i="123"/>
  <c r="Y40" i="123"/>
  <c r="Y44" i="123"/>
  <c r="AW42" i="123"/>
  <c r="F37" i="123" a="1"/>
  <c r="AA37" i="123"/>
  <c r="G50" i="37" s="1"/>
  <c r="AA43" i="123"/>
  <c r="AA39" i="123"/>
  <c r="AA42" i="123"/>
  <c r="W42" i="123"/>
  <c r="AB41" i="123"/>
  <c r="AB37" i="123"/>
  <c r="H50" i="37" s="1"/>
  <c r="AB43" i="123"/>
  <c r="AD7" i="123"/>
  <c r="AD34" i="123"/>
  <c r="AC34" i="123"/>
  <c r="V34" i="123" s="1"/>
  <c r="AD32" i="123"/>
  <c r="AC32" i="123"/>
  <c r="V32" i="123" s="1"/>
  <c r="AD30" i="123"/>
  <c r="AC30" i="123"/>
  <c r="V30" i="123" s="1"/>
  <c r="AD28" i="123"/>
  <c r="AC28" i="123"/>
  <c r="V28" i="123" s="1"/>
  <c r="AD26" i="123"/>
  <c r="AC26" i="123"/>
  <c r="V26" i="123" s="1"/>
  <c r="AD24" i="123"/>
  <c r="AC24" i="123"/>
  <c r="V24" i="123" s="1"/>
  <c r="AD22" i="123"/>
  <c r="AC22" i="123"/>
  <c r="V22" i="123" s="1"/>
  <c r="AD20" i="123"/>
  <c r="AC20" i="123"/>
  <c r="V20" i="123" s="1"/>
  <c r="AC19" i="123"/>
  <c r="V19" i="123" s="1"/>
  <c r="AD19" i="123"/>
  <c r="AC14" i="123"/>
  <c r="V14" i="123" s="1"/>
  <c r="AD14" i="123"/>
  <c r="AC12" i="123"/>
  <c r="V12" i="123" s="1"/>
  <c r="AD12" i="123"/>
  <c r="AC10" i="123"/>
  <c r="V10" i="123" s="1"/>
  <c r="AD10" i="123"/>
  <c r="AC8" i="123"/>
  <c r="V8" i="123" s="1"/>
  <c r="AD8" i="123"/>
  <c r="Z44" i="123"/>
  <c r="Z43" i="123"/>
  <c r="Z40" i="123"/>
  <c r="Z37" i="123"/>
  <c r="F50" i="37" s="1"/>
  <c r="Z42" i="123"/>
  <c r="Z41" i="123"/>
  <c r="Z39" i="123"/>
  <c r="AD18" i="123"/>
  <c r="AC18" i="123"/>
  <c r="V18" i="123" s="1"/>
  <c r="Y37" i="123"/>
  <c r="E50" i="37" s="1"/>
  <c r="Y43" i="123"/>
  <c r="Y39" i="123"/>
  <c r="AA40" i="123"/>
  <c r="AA44" i="123"/>
  <c r="AB39" i="123"/>
  <c r="AB42" i="123"/>
  <c r="AB40" i="123"/>
  <c r="W37" i="122"/>
  <c r="C49" i="37" s="1"/>
  <c r="C51" i="37" s="1"/>
  <c r="AA43" i="122"/>
  <c r="AC16" i="122"/>
  <c r="V16" i="122" s="1"/>
  <c r="AD14" i="122"/>
  <c r="AC14" i="122"/>
  <c r="V14" i="122" s="1"/>
  <c r="AD12" i="122"/>
  <c r="AC12" i="122"/>
  <c r="V12" i="122" s="1"/>
  <c r="AD10" i="122"/>
  <c r="AC10" i="122"/>
  <c r="V10" i="122" s="1"/>
  <c r="AD8" i="122"/>
  <c r="AC8" i="122"/>
  <c r="V8" i="122" s="1"/>
  <c r="AB44" i="122"/>
  <c r="AB43" i="122"/>
  <c r="AB40" i="122"/>
  <c r="AB37" i="122"/>
  <c r="H49" i="37" s="1"/>
  <c r="H51" i="37" s="1"/>
  <c r="AB42" i="122"/>
  <c r="AB41" i="122"/>
  <c r="AB39" i="122"/>
  <c r="X37" i="122"/>
  <c r="X42" i="122"/>
  <c r="AD6" i="122"/>
  <c r="AC6" i="122"/>
  <c r="AD32" i="122"/>
  <c r="AC32" i="122"/>
  <c r="V32" i="122" s="1"/>
  <c r="AD28" i="122"/>
  <c r="AC28" i="122"/>
  <c r="V28" i="122" s="1"/>
  <c r="AD24" i="122"/>
  <c r="AC24" i="122"/>
  <c r="V24" i="122" s="1"/>
  <c r="AD20" i="122"/>
  <c r="AC20" i="122"/>
  <c r="V20" i="122" s="1"/>
  <c r="F37" i="122" a="1"/>
  <c r="W42" i="122"/>
  <c r="AD15" i="122"/>
  <c r="AD13" i="122"/>
  <c r="AD11" i="122"/>
  <c r="AD9" i="122"/>
  <c r="Y40" i="122"/>
  <c r="Y44" i="122"/>
  <c r="Y41" i="122"/>
  <c r="AC36" i="122"/>
  <c r="V36" i="122" s="1"/>
  <c r="AD36" i="122"/>
  <c r="AC35" i="122"/>
  <c r="V35" i="122" s="1"/>
  <c r="AD35" i="122"/>
  <c r="AC33" i="122"/>
  <c r="V33" i="122" s="1"/>
  <c r="AD33" i="122"/>
  <c r="AC31" i="122"/>
  <c r="V31" i="122" s="1"/>
  <c r="AD31" i="122"/>
  <c r="AC29" i="122"/>
  <c r="V29" i="122" s="1"/>
  <c r="AD29" i="122"/>
  <c r="AC27" i="122"/>
  <c r="V27" i="122" s="1"/>
  <c r="AD27" i="122"/>
  <c r="AC25" i="122"/>
  <c r="V25" i="122" s="1"/>
  <c r="AD25" i="122"/>
  <c r="AC23" i="122"/>
  <c r="V23" i="122" s="1"/>
  <c r="AD23" i="122"/>
  <c r="AC21" i="122"/>
  <c r="V21" i="122" s="1"/>
  <c r="AD21" i="122"/>
  <c r="AC19" i="122"/>
  <c r="V19" i="122" s="1"/>
  <c r="AD19" i="122"/>
  <c r="AC17" i="122"/>
  <c r="V17" i="122" s="1"/>
  <c r="AD17" i="122"/>
  <c r="Z44" i="122"/>
  <c r="Z43" i="122"/>
  <c r="Z40" i="122"/>
  <c r="Z37" i="122"/>
  <c r="F49" i="37" s="1"/>
  <c r="Z42" i="122"/>
  <c r="Z41" i="122"/>
  <c r="Z39" i="122"/>
  <c r="AD34" i="122"/>
  <c r="AC34" i="122"/>
  <c r="V34" i="122" s="1"/>
  <c r="AD30" i="122"/>
  <c r="AC30" i="122"/>
  <c r="V30" i="122" s="1"/>
  <c r="AD26" i="122"/>
  <c r="AC26" i="122"/>
  <c r="V26" i="122" s="1"/>
  <c r="AD22" i="122"/>
  <c r="AC22" i="122"/>
  <c r="V22" i="122" s="1"/>
  <c r="AD18" i="122"/>
  <c r="AC18" i="122"/>
  <c r="V18" i="122" s="1"/>
  <c r="AA40" i="122"/>
  <c r="AA44" i="122"/>
  <c r="AD7" i="122"/>
  <c r="Y37" i="122"/>
  <c r="E49" i="37" s="1"/>
  <c r="Y43" i="122"/>
  <c r="Y39" i="122"/>
  <c r="Y42" i="122"/>
  <c r="AW7" i="61"/>
  <c r="AW9" i="61"/>
  <c r="AW11" i="61"/>
  <c r="AN45" i="90"/>
  <c r="AP46" i="90"/>
  <c r="AR46" i="90"/>
  <c r="AS44" i="118"/>
  <c r="AW8" i="118"/>
  <c r="W8" i="118"/>
  <c r="AB7" i="118"/>
  <c r="W10" i="118"/>
  <c r="AB14" i="117"/>
  <c r="X16" i="117"/>
  <c r="X12" i="61"/>
  <c r="X23" i="61"/>
  <c r="AB9" i="118"/>
  <c r="AW11" i="118"/>
  <c r="AS37" i="118"/>
  <c r="AS38" i="118"/>
  <c r="AS39" i="118"/>
  <c r="AS40" i="118"/>
  <c r="AS41" i="118"/>
  <c r="AS42" i="118"/>
  <c r="AS43" i="118"/>
  <c r="AW9" i="118"/>
  <c r="AT37" i="118"/>
  <c r="AT38" i="118"/>
  <c r="AT39" i="118"/>
  <c r="AT40" i="118"/>
  <c r="AT41" i="118"/>
  <c r="AT42" i="118"/>
  <c r="AT43" i="118"/>
  <c r="X31" i="117"/>
  <c r="AA15" i="117"/>
  <c r="AA17" i="117"/>
  <c r="AA19" i="117"/>
  <c r="AB22" i="117"/>
  <c r="X24" i="117"/>
  <c r="AN48" i="117"/>
  <c r="AW14" i="117"/>
  <c r="AW15" i="117"/>
  <c r="AA23" i="117"/>
  <c r="AB18" i="117"/>
  <c r="X20" i="117"/>
  <c r="AW22" i="117"/>
  <c r="AA25" i="117"/>
  <c r="AA27" i="117"/>
  <c r="AT45" i="89"/>
  <c r="AB13" i="89"/>
  <c r="AU44" i="61"/>
  <c r="W23" i="67"/>
  <c r="AI47" i="67"/>
  <c r="AK47" i="67"/>
  <c r="AM47" i="67"/>
  <c r="X16" i="67"/>
  <c r="X20" i="67"/>
  <c r="AE47" i="67"/>
  <c r="AA11" i="67"/>
  <c r="AW15" i="67"/>
  <c r="Z24" i="67"/>
  <c r="Y25" i="67"/>
  <c r="AB25" i="67"/>
  <c r="Z26" i="67"/>
  <c r="Y27" i="67"/>
  <c r="AB27" i="67"/>
  <c r="Z28" i="67"/>
  <c r="Y29" i="67"/>
  <c r="AB29" i="67"/>
  <c r="Z30" i="67"/>
  <c r="Y31" i="67"/>
  <c r="AB31" i="67"/>
  <c r="Z32" i="67"/>
  <c r="Y33" i="67"/>
  <c r="AB33" i="67"/>
  <c r="Z34" i="67"/>
  <c r="Y35" i="67"/>
  <c r="AB35" i="67"/>
  <c r="Z36" i="67"/>
  <c r="Y37" i="67"/>
  <c r="AB37" i="67"/>
  <c r="Z38" i="67"/>
  <c r="Y39" i="67"/>
  <c r="AB39" i="67"/>
  <c r="AH44" i="67"/>
  <c r="AL44" i="67"/>
  <c r="AN44" i="67"/>
  <c r="AU47" i="67"/>
  <c r="AA9" i="67"/>
  <c r="W24" i="67"/>
  <c r="Y24" i="67"/>
  <c r="AA24" i="67"/>
  <c r="X25" i="67"/>
  <c r="Z25" i="67"/>
  <c r="W26" i="67"/>
  <c r="Y26" i="67"/>
  <c r="AA26" i="67"/>
  <c r="X27" i="67"/>
  <c r="Z27" i="67"/>
  <c r="W28" i="67"/>
  <c r="Y28" i="67"/>
  <c r="AA28" i="67"/>
  <c r="X29" i="67"/>
  <c r="Z29" i="67"/>
  <c r="W30" i="67"/>
  <c r="Y30" i="67"/>
  <c r="AA30" i="67"/>
  <c r="X31" i="67"/>
  <c r="Z31" i="67"/>
  <c r="W32" i="67"/>
  <c r="Y32" i="67"/>
  <c r="AA32" i="67"/>
  <c r="X33" i="67"/>
  <c r="Z33" i="67"/>
  <c r="W34" i="67"/>
  <c r="Y34" i="67"/>
  <c r="AA34" i="67"/>
  <c r="X35" i="67"/>
  <c r="Z35" i="67"/>
  <c r="W36" i="67"/>
  <c r="Y36" i="67"/>
  <c r="AA36" i="67"/>
  <c r="X37" i="67"/>
  <c r="Z37" i="67"/>
  <c r="W38" i="67"/>
  <c r="Y38" i="67"/>
  <c r="AA38" i="67"/>
  <c r="X39" i="67"/>
  <c r="Z39" i="67"/>
  <c r="AE42" i="67"/>
  <c r="AE43" i="67"/>
  <c r="AE44" i="67"/>
  <c r="AE45" i="67"/>
  <c r="AE46" i="67"/>
  <c r="AR40" i="90"/>
  <c r="AR42" i="90"/>
  <c r="AR44" i="90"/>
  <c r="AR45" i="90"/>
  <c r="AR39" i="90"/>
  <c r="AR41" i="90"/>
  <c r="AR43" i="90"/>
  <c r="AT39" i="89"/>
  <c r="AT41" i="89"/>
  <c r="AT44" i="89"/>
  <c r="X13" i="89"/>
  <c r="AT38" i="89"/>
  <c r="AT40" i="89"/>
  <c r="AT42" i="89"/>
  <c r="AQ45" i="90"/>
  <c r="AQ46" i="90"/>
  <c r="AQ39" i="90"/>
  <c r="AQ40" i="90"/>
  <c r="AQ41" i="90"/>
  <c r="AQ42" i="90"/>
  <c r="AQ43" i="90"/>
  <c r="AR44" i="89"/>
  <c r="AS38" i="89"/>
  <c r="AS39" i="89"/>
  <c r="AS40" i="89"/>
  <c r="AS41" i="89"/>
  <c r="AS42" i="89"/>
  <c r="AS44" i="89"/>
  <c r="AR38" i="89"/>
  <c r="AR40" i="89"/>
  <c r="AR42" i="89"/>
  <c r="AR45" i="89"/>
  <c r="AR39" i="89"/>
  <c r="AR41" i="89"/>
  <c r="AB18" i="61"/>
  <c r="AV37" i="61"/>
  <c r="AV39" i="61"/>
  <c r="AV41" i="61"/>
  <c r="AV43" i="61"/>
  <c r="AV38" i="61"/>
  <c r="AV40" i="61"/>
  <c r="AV42" i="61"/>
  <c r="AQ38" i="89"/>
  <c r="AQ39" i="89"/>
  <c r="AQ40" i="89"/>
  <c r="AQ41" i="89"/>
  <c r="AQ42" i="89"/>
  <c r="AQ44" i="89"/>
  <c r="AP40" i="90"/>
  <c r="AP42" i="90"/>
  <c r="AP44" i="90"/>
  <c r="AP45" i="90"/>
  <c r="AP39" i="90"/>
  <c r="AP41" i="90"/>
  <c r="AP43" i="90"/>
  <c r="AW11" i="67"/>
  <c r="X12" i="67"/>
  <c r="X14" i="67"/>
  <c r="AA19" i="67"/>
  <c r="X8" i="67"/>
  <c r="X22" i="67"/>
  <c r="AW23" i="67"/>
  <c r="AP45" i="89"/>
  <c r="AP39" i="89"/>
  <c r="AP41" i="89"/>
  <c r="AP44" i="89"/>
  <c r="AP38" i="89"/>
  <c r="AP40" i="89"/>
  <c r="AP42" i="89"/>
  <c r="AO46" i="90"/>
  <c r="AO39" i="90"/>
  <c r="AO40" i="90"/>
  <c r="AO41" i="90"/>
  <c r="AO42" i="90"/>
  <c r="AO43" i="90"/>
  <c r="AO44" i="90"/>
  <c r="AO45" i="90"/>
  <c r="AW19" i="67"/>
  <c r="AV47" i="67"/>
  <c r="AV40" i="67"/>
  <c r="AV41" i="67"/>
  <c r="AV43" i="67"/>
  <c r="AV45" i="67"/>
  <c r="AV46" i="67"/>
  <c r="X6" i="67"/>
  <c r="AV42" i="67"/>
  <c r="AV44" i="67"/>
  <c r="AB12" i="90"/>
  <c r="AH39" i="90"/>
  <c r="AO38" i="89"/>
  <c r="AO39" i="89"/>
  <c r="AO40" i="89"/>
  <c r="AO41" i="89"/>
  <c r="AO42" i="89"/>
  <c r="AJ44" i="89"/>
  <c r="AN45" i="89"/>
  <c r="AB10" i="89"/>
  <c r="AO44" i="89"/>
  <c r="W7" i="61"/>
  <c r="Y9" i="61"/>
  <c r="W11" i="61"/>
  <c r="W13" i="61"/>
  <c r="W15" i="61"/>
  <c r="X15" i="90"/>
  <c r="AG46" i="90"/>
  <c r="W9" i="90"/>
  <c r="W11" i="90"/>
  <c r="AL39" i="90"/>
  <c r="AA7" i="90"/>
  <c r="AB14" i="90"/>
  <c r="AB15" i="90"/>
  <c r="X8" i="90"/>
  <c r="W13" i="90"/>
  <c r="AW7" i="90"/>
  <c r="W7" i="90"/>
  <c r="AN39" i="90"/>
  <c r="AN41" i="90"/>
  <c r="AN43" i="90"/>
  <c r="AN46" i="90"/>
  <c r="AW12" i="90"/>
  <c r="X12" i="90"/>
  <c r="AW14" i="90"/>
  <c r="X14" i="90"/>
  <c r="W15" i="90"/>
  <c r="AW15" i="90"/>
  <c r="AN40" i="90"/>
  <c r="AN42" i="90"/>
  <c r="AN44" i="90"/>
  <c r="AA10" i="89"/>
  <c r="AB12" i="89"/>
  <c r="W9" i="89"/>
  <c r="W11" i="89"/>
  <c r="AL44" i="89"/>
  <c r="W7" i="89"/>
  <c r="AB6" i="89"/>
  <c r="AN39" i="89"/>
  <c r="AN41" i="89"/>
  <c r="AN44" i="89"/>
  <c r="AN38" i="89"/>
  <c r="AN40" i="89"/>
  <c r="AN42" i="89"/>
  <c r="AA13" i="90"/>
  <c r="AB10" i="90"/>
  <c r="AB8" i="90"/>
  <c r="X6" i="90"/>
  <c r="AW10" i="90"/>
  <c r="AW13" i="90"/>
  <c r="AB8" i="89"/>
  <c r="AA7" i="89"/>
  <c r="AA8" i="89"/>
  <c r="AA12" i="89"/>
  <c r="AR37" i="118"/>
  <c r="AR39" i="118"/>
  <c r="AR41" i="118"/>
  <c r="AR43" i="118"/>
  <c r="AR38" i="118"/>
  <c r="AR40" i="118"/>
  <c r="AR42" i="118"/>
  <c r="AQ37" i="118"/>
  <c r="AQ38" i="118"/>
  <c r="AQ39" i="118"/>
  <c r="AQ40" i="118"/>
  <c r="AQ41" i="118"/>
  <c r="AQ42" i="118"/>
  <c r="AQ43" i="118"/>
  <c r="AO47" i="67"/>
  <c r="W13" i="67"/>
  <c r="W15" i="67"/>
  <c r="X18" i="67"/>
  <c r="W19" i="67"/>
  <c r="AW21" i="67"/>
  <c r="AU41" i="67"/>
  <c r="AU42" i="67"/>
  <c r="AU43" i="67"/>
  <c r="AU44" i="67"/>
  <c r="AU45" i="67"/>
  <c r="AW9" i="67"/>
  <c r="AW17" i="67"/>
  <c r="AU40" i="67"/>
  <c r="AU46" i="67"/>
  <c r="AU37" i="61"/>
  <c r="AU38" i="61"/>
  <c r="AU39" i="61"/>
  <c r="AU40" i="61"/>
  <c r="AU41" i="61"/>
  <c r="AU42" i="61"/>
  <c r="AU43" i="61"/>
  <c r="AT44" i="61"/>
  <c r="X22" i="61"/>
  <c r="X18" i="61"/>
  <c r="AA17" i="61"/>
  <c r="AR44" i="61"/>
  <c r="AT37" i="61"/>
  <c r="AT39" i="61"/>
  <c r="AT41" i="61"/>
  <c r="AT43" i="61"/>
  <c r="AB14" i="61"/>
  <c r="AQ44" i="61"/>
  <c r="AS44" i="61"/>
  <c r="AW17" i="61"/>
  <c r="W17" i="61"/>
  <c r="AT38" i="61"/>
  <c r="AT40" i="61"/>
  <c r="AT42" i="61"/>
  <c r="X20" i="61"/>
  <c r="Z15" i="90"/>
  <c r="AW8" i="90"/>
  <c r="AB6" i="90"/>
  <c r="AP38" i="118"/>
  <c r="AP40" i="118"/>
  <c r="AP42" i="118"/>
  <c r="AP44" i="118"/>
  <c r="AA6" i="118"/>
  <c r="AP37" i="118"/>
  <c r="AP39" i="118"/>
  <c r="AP41" i="118"/>
  <c r="AS37" i="61"/>
  <c r="AS38" i="61"/>
  <c r="AS39" i="61"/>
  <c r="AS40" i="61"/>
  <c r="AS41" i="61"/>
  <c r="AS42" i="61"/>
  <c r="AS43" i="61"/>
  <c r="AR37" i="61"/>
  <c r="AR39" i="61"/>
  <c r="AR41" i="61"/>
  <c r="AR43" i="61"/>
  <c r="X16" i="61"/>
  <c r="AR38" i="61"/>
  <c r="AR40" i="61"/>
  <c r="AR42" i="61"/>
  <c r="AQ37" i="61"/>
  <c r="AQ38" i="61"/>
  <c r="AQ39" i="61"/>
  <c r="AQ40" i="61"/>
  <c r="AQ41" i="61"/>
  <c r="AQ42" i="61"/>
  <c r="AQ43" i="61"/>
  <c r="AB16" i="61"/>
  <c r="AB8" i="61"/>
  <c r="AB10" i="61"/>
  <c r="AB12" i="61"/>
  <c r="W19" i="61"/>
  <c r="AA21" i="61"/>
  <c r="X6" i="61"/>
  <c r="AI42" i="61"/>
  <c r="AK42" i="61"/>
  <c r="AW8" i="61"/>
  <c r="W9" i="61"/>
  <c r="AW10" i="61"/>
  <c r="AW12" i="61"/>
  <c r="AW14" i="61"/>
  <c r="AW16" i="61"/>
  <c r="AW18" i="61"/>
  <c r="AW21" i="61"/>
  <c r="AT47" i="67"/>
  <c r="AS45" i="67"/>
  <c r="AR47" i="67"/>
  <c r="AA7" i="67"/>
  <c r="AQ45" i="67"/>
  <c r="AP47" i="67"/>
  <c r="AW7" i="67"/>
  <c r="AT40" i="67"/>
  <c r="AT41" i="67"/>
  <c r="AT43" i="67"/>
  <c r="AT45" i="67"/>
  <c r="AT46" i="67"/>
  <c r="AT42" i="67"/>
  <c r="AT44" i="67"/>
  <c r="AS40" i="67"/>
  <c r="AS46" i="67"/>
  <c r="AS47" i="67"/>
  <c r="AS41" i="67"/>
  <c r="AS42" i="67"/>
  <c r="AS43" i="67"/>
  <c r="AS44" i="67"/>
  <c r="AR40" i="67"/>
  <c r="AR41" i="67"/>
  <c r="AR43" i="67"/>
  <c r="AR45" i="67"/>
  <c r="AR46" i="67"/>
  <c r="AR42" i="67"/>
  <c r="AR44" i="67"/>
  <c r="AQ40" i="67"/>
  <c r="AQ46" i="67"/>
  <c r="AQ47" i="67"/>
  <c r="AQ41" i="67"/>
  <c r="AQ42" i="67"/>
  <c r="AQ43" i="67"/>
  <c r="AQ44" i="67"/>
  <c r="AP40" i="67"/>
  <c r="AP41" i="67"/>
  <c r="AP43" i="67"/>
  <c r="AP45" i="67"/>
  <c r="AP46" i="67"/>
  <c r="X10" i="67"/>
  <c r="AP42" i="67"/>
  <c r="AP44" i="67"/>
  <c r="AQ47" i="117"/>
  <c r="AS47" i="117"/>
  <c r="AU47" i="117"/>
  <c r="Y11" i="117"/>
  <c r="W13" i="117"/>
  <c r="AW18" i="117"/>
  <c r="AW19" i="117"/>
  <c r="AA21" i="117"/>
  <c r="AW26" i="117"/>
  <c r="AW27" i="117"/>
  <c r="AA29" i="117"/>
  <c r="AB31" i="117"/>
  <c r="Y32" i="117"/>
  <c r="AB32" i="117"/>
  <c r="Z33" i="117"/>
  <c r="Y34" i="117"/>
  <c r="AB34" i="117"/>
  <c r="Z35" i="117"/>
  <c r="Y36" i="117"/>
  <c r="AB36" i="117"/>
  <c r="Z37" i="117"/>
  <c r="Y38" i="117"/>
  <c r="AB38" i="117"/>
  <c r="Z39" i="117"/>
  <c r="AA40" i="117"/>
  <c r="AW33" i="117"/>
  <c r="AW35" i="117"/>
  <c r="AW37" i="117"/>
  <c r="AW39" i="117"/>
  <c r="AI46" i="117"/>
  <c r="AK46" i="117"/>
  <c r="AO46" i="117"/>
  <c r="AW11" i="117"/>
  <c r="X14" i="117"/>
  <c r="AB16" i="117"/>
  <c r="X18" i="117"/>
  <c r="AB20" i="117"/>
  <c r="X22" i="117"/>
  <c r="AB24" i="117"/>
  <c r="X26" i="117"/>
  <c r="AB28" i="117"/>
  <c r="X30" i="117"/>
  <c r="X32" i="117"/>
  <c r="Z32" i="117"/>
  <c r="W33" i="117"/>
  <c r="Y33" i="117"/>
  <c r="X34" i="117"/>
  <c r="Z34" i="117"/>
  <c r="W35" i="117"/>
  <c r="Y35" i="117"/>
  <c r="AC35" i="117" s="1"/>
  <c r="V35" i="117" s="1"/>
  <c r="X36" i="117"/>
  <c r="Z36" i="117"/>
  <c r="W37" i="117"/>
  <c r="Y37" i="117"/>
  <c r="AC37" i="117" s="1"/>
  <c r="V37" i="117" s="1"/>
  <c r="X38" i="117"/>
  <c r="Z38" i="117"/>
  <c r="W39" i="117"/>
  <c r="Y39" i="117"/>
  <c r="AC39" i="117" s="1"/>
  <c r="V39" i="117" s="1"/>
  <c r="W40" i="117"/>
  <c r="Y40" i="117"/>
  <c r="AC40" i="117" s="1"/>
  <c r="V40" i="117" s="1"/>
  <c r="AP41" i="117"/>
  <c r="AR41" i="117"/>
  <c r="AT41" i="117"/>
  <c r="AV41" i="117"/>
  <c r="AQ42" i="117"/>
  <c r="AS42" i="117"/>
  <c r="AU42" i="117"/>
  <c r="AP43" i="117"/>
  <c r="AR43" i="117"/>
  <c r="AT43" i="117"/>
  <c r="AV43" i="117"/>
  <c r="AQ44" i="117"/>
  <c r="AS44" i="117"/>
  <c r="AU44" i="117"/>
  <c r="AP45" i="117"/>
  <c r="AR45" i="117"/>
  <c r="AT45" i="117"/>
  <c r="AV45" i="117"/>
  <c r="AQ46" i="117"/>
  <c r="AS46" i="117"/>
  <c r="AU46" i="117"/>
  <c r="AE47" i="117"/>
  <c r="AP47" i="117"/>
  <c r="AR47" i="117"/>
  <c r="AT47" i="117"/>
  <c r="AV47" i="117"/>
  <c r="AQ48" i="117"/>
  <c r="AS48" i="117"/>
  <c r="AU48" i="117"/>
  <c r="AE49" i="117"/>
  <c r="AE50" i="117"/>
  <c r="AE51" i="117"/>
  <c r="AQ41" i="117"/>
  <c r="AS41" i="117"/>
  <c r="AU41" i="117"/>
  <c r="AP42" i="117"/>
  <c r="AR42" i="117"/>
  <c r="AT42" i="117"/>
  <c r="AV42" i="117"/>
  <c r="AQ43" i="117"/>
  <c r="AS43" i="117"/>
  <c r="AU43" i="117"/>
  <c r="AP44" i="117"/>
  <c r="AR44" i="117"/>
  <c r="AT44" i="117"/>
  <c r="AV44" i="117"/>
  <c r="AQ45" i="117"/>
  <c r="AS45" i="117"/>
  <c r="AU45" i="117"/>
  <c r="AE46" i="117"/>
  <c r="AP46" i="117"/>
  <c r="AR46" i="117"/>
  <c r="AT46" i="117"/>
  <c r="AV46" i="117"/>
  <c r="AA15" i="90"/>
  <c r="Z14" i="90"/>
  <c r="Y13" i="90"/>
  <c r="Z12" i="90"/>
  <c r="Y11" i="90"/>
  <c r="Z10" i="90"/>
  <c r="Y9" i="90"/>
  <c r="Z8" i="90"/>
  <c r="Y7" i="90"/>
  <c r="AB23" i="61"/>
  <c r="AW23" i="117"/>
  <c r="AM46" i="117"/>
  <c r="B54" i="37"/>
  <c r="AL44" i="61"/>
  <c r="W23" i="61"/>
  <c r="AW23" i="61"/>
  <c r="Z23" i="61"/>
  <c r="AB6" i="61"/>
  <c r="AA19" i="61"/>
  <c r="AA23" i="61"/>
  <c r="Z22" i="61"/>
  <c r="Y21" i="61"/>
  <c r="Z20" i="61"/>
  <c r="AJ44" i="61"/>
  <c r="AW19" i="61"/>
  <c r="Y19" i="61"/>
  <c r="Z18" i="61"/>
  <c r="Y17" i="61"/>
  <c r="Z16" i="61"/>
  <c r="Y15" i="61"/>
  <c r="Z14" i="61"/>
  <c r="Y13" i="61"/>
  <c r="Z12" i="61"/>
  <c r="Y11" i="61"/>
  <c r="Z10" i="61"/>
  <c r="Z8" i="61"/>
  <c r="Y7" i="61"/>
  <c r="X23" i="67"/>
  <c r="Z23" i="67"/>
  <c r="AG47" i="67"/>
  <c r="W7" i="67"/>
  <c r="W11" i="67"/>
  <c r="W17" i="67"/>
  <c r="W21" i="67"/>
  <c r="Z10" i="117"/>
  <c r="AB22" i="67"/>
  <c r="AB20" i="67"/>
  <c r="AB18" i="67"/>
  <c r="AB16" i="67"/>
  <c r="AB14" i="67"/>
  <c r="AA13" i="67"/>
  <c r="AB12" i="67"/>
  <c r="AB10" i="67"/>
  <c r="AB8" i="67"/>
  <c r="AA12" i="118"/>
  <c r="AW7" i="118"/>
  <c r="AH48" i="117"/>
  <c r="AB12" i="117"/>
  <c r="AW13" i="117"/>
  <c r="AW16" i="117"/>
  <c r="AW17" i="117"/>
  <c r="AW20" i="117"/>
  <c r="AW21" i="117"/>
  <c r="AW24" i="117"/>
  <c r="AW25" i="117"/>
  <c r="AW28" i="117"/>
  <c r="AW29" i="117"/>
  <c r="AA31" i="117"/>
  <c r="X12" i="117"/>
  <c r="Y15" i="117"/>
  <c r="Y17" i="117"/>
  <c r="Y19" i="117"/>
  <c r="Y21" i="117"/>
  <c r="Y23" i="117"/>
  <c r="Y25" i="117"/>
  <c r="Y27" i="117"/>
  <c r="Y29" i="117"/>
  <c r="Z31" i="117"/>
  <c r="AG46" i="117"/>
  <c r="W11" i="117"/>
  <c r="Z14" i="117"/>
  <c r="W15" i="117"/>
  <c r="Z16" i="117"/>
  <c r="W17" i="117"/>
  <c r="Z18" i="117"/>
  <c r="W19" i="117"/>
  <c r="Z20" i="117"/>
  <c r="W21" i="117"/>
  <c r="Z22" i="117"/>
  <c r="W23" i="117"/>
  <c r="Z24" i="117"/>
  <c r="W25" i="117"/>
  <c r="Z26" i="117"/>
  <c r="W27" i="117"/>
  <c r="Z28" i="117"/>
  <c r="W29" i="117"/>
  <c r="Z30" i="117"/>
  <c r="W31" i="117"/>
  <c r="Y31" i="117"/>
  <c r="X10" i="117"/>
  <c r="Z12" i="118"/>
  <c r="Y12" i="118"/>
  <c r="Z7" i="118"/>
  <c r="Z9" i="118"/>
  <c r="Z11" i="118"/>
  <c r="X7" i="118"/>
  <c r="Y8" i="118"/>
  <c r="X9" i="118"/>
  <c r="Y10" i="118"/>
  <c r="X11" i="118"/>
  <c r="W6" i="118"/>
  <c r="Y23" i="61"/>
  <c r="AB21" i="61"/>
  <c r="AB19" i="61"/>
  <c r="AB17" i="61"/>
  <c r="AB15" i="61"/>
  <c r="AB13" i="61"/>
  <c r="AB11" i="61"/>
  <c r="AB9" i="61"/>
  <c r="AB7" i="61"/>
  <c r="Z6" i="61"/>
  <c r="B48" i="37"/>
  <c r="X12" i="118"/>
  <c r="AB10" i="118"/>
  <c r="AB8" i="118"/>
  <c r="Y6" i="118"/>
  <c r="AB29" i="117"/>
  <c r="AB27" i="117"/>
  <c r="AB25" i="117"/>
  <c r="AB23" i="117"/>
  <c r="AB21" i="117"/>
  <c r="AB19" i="117"/>
  <c r="AB17" i="117"/>
  <c r="AB15" i="117"/>
  <c r="AB13" i="117"/>
  <c r="AA11" i="117"/>
  <c r="AA23" i="67"/>
  <c r="AA22" i="67"/>
  <c r="Z22" i="67"/>
  <c r="Y21" i="67"/>
  <c r="AA20" i="67"/>
  <c r="Z20" i="67"/>
  <c r="Y19" i="67"/>
  <c r="AA18" i="67"/>
  <c r="Z18" i="67"/>
  <c r="Y17" i="67"/>
  <c r="AA16" i="67"/>
  <c r="Z16" i="67"/>
  <c r="Y15" i="67"/>
  <c r="AA14" i="67"/>
  <c r="Z14" i="67"/>
  <c r="AW13" i="67"/>
  <c r="Y13" i="67"/>
  <c r="AA12" i="67"/>
  <c r="Z12" i="67"/>
  <c r="Y11" i="67"/>
  <c r="AJ44" i="67"/>
  <c r="AA10" i="67"/>
  <c r="Z10" i="67"/>
  <c r="Y9" i="67"/>
  <c r="AA8" i="67"/>
  <c r="Z8" i="67"/>
  <c r="Y7" i="67"/>
  <c r="AB6" i="67"/>
  <c r="Z13" i="89"/>
  <c r="W13" i="89"/>
  <c r="Y13" i="89"/>
  <c r="Y7" i="89"/>
  <c r="X8" i="89"/>
  <c r="Y9" i="89"/>
  <c r="X10" i="89"/>
  <c r="Y11" i="89"/>
  <c r="X12" i="89"/>
  <c r="Z8" i="89"/>
  <c r="Z10" i="89"/>
  <c r="Z12" i="89"/>
  <c r="X6" i="89"/>
  <c r="AK45" i="89"/>
  <c r="AB11" i="89"/>
  <c r="AB9" i="89"/>
  <c r="AB7" i="89"/>
  <c r="Z6" i="89"/>
  <c r="Y15" i="90"/>
  <c r="AB13" i="90"/>
  <c r="AB11" i="90"/>
  <c r="AB9" i="90"/>
  <c r="AK46" i="90"/>
  <c r="AB7" i="90"/>
  <c r="Z6" i="90"/>
  <c r="Y23" i="67"/>
  <c r="AB21" i="67"/>
  <c r="AB19" i="67"/>
  <c r="AB17" i="67"/>
  <c r="AB15" i="67"/>
  <c r="AB13" i="67"/>
  <c r="AB11" i="67"/>
  <c r="AB9" i="67"/>
  <c r="AB7" i="67"/>
  <c r="Z6" i="67"/>
  <c r="AW6" i="67"/>
  <c r="AW8" i="67"/>
  <c r="AW10" i="67"/>
  <c r="AW12" i="67"/>
  <c r="AW14" i="67"/>
  <c r="AW16" i="67"/>
  <c r="AW18" i="67"/>
  <c r="AW20" i="67"/>
  <c r="AW22" i="67"/>
  <c r="AG40" i="67"/>
  <c r="AI40" i="67"/>
  <c r="AK40" i="67"/>
  <c r="AM40" i="67"/>
  <c r="AO40" i="67"/>
  <c r="AG41" i="67"/>
  <c r="AI41" i="67"/>
  <c r="AK41" i="67"/>
  <c r="AM41" i="67"/>
  <c r="AO41" i="67"/>
  <c r="AG42" i="67"/>
  <c r="AI42" i="67"/>
  <c r="AK42" i="67"/>
  <c r="AM42" i="67"/>
  <c r="AO42" i="67"/>
  <c r="AH43" i="67"/>
  <c r="AJ43" i="67"/>
  <c r="AL43" i="67"/>
  <c r="AN43" i="67"/>
  <c r="AG44" i="67"/>
  <c r="AI44" i="67"/>
  <c r="AK44" i="67"/>
  <c r="AM44" i="67"/>
  <c r="AO44" i="67"/>
  <c r="AH45" i="67"/>
  <c r="AJ45" i="67"/>
  <c r="AL45" i="67"/>
  <c r="AN45" i="67"/>
  <c r="AH46" i="67"/>
  <c r="AJ46" i="67"/>
  <c r="AL46" i="67"/>
  <c r="AN46" i="67"/>
  <c r="AH47" i="67"/>
  <c r="AJ47" i="67"/>
  <c r="AL47" i="67"/>
  <c r="AN47" i="67"/>
  <c r="W6" i="67"/>
  <c r="Y6" i="67"/>
  <c r="AA6" i="67"/>
  <c r="X7" i="67"/>
  <c r="Z7" i="67"/>
  <c r="W8" i="67"/>
  <c r="Y8" i="67"/>
  <c r="X9" i="67"/>
  <c r="Z9" i="67"/>
  <c r="W10" i="67"/>
  <c r="Y10" i="67"/>
  <c r="X11" i="67"/>
  <c r="Z11" i="67"/>
  <c r="W12" i="67"/>
  <c r="Y12" i="67"/>
  <c r="X13" i="67"/>
  <c r="Z13" i="67"/>
  <c r="W14" i="67"/>
  <c r="Y14" i="67"/>
  <c r="X15" i="67"/>
  <c r="Z15" i="67"/>
  <c r="W16" i="67"/>
  <c r="Y16" i="67"/>
  <c r="X17" i="67"/>
  <c r="Z17" i="67"/>
  <c r="W18" i="67"/>
  <c r="Y18" i="67"/>
  <c r="X19" i="67"/>
  <c r="Z19" i="67"/>
  <c r="W20" i="67"/>
  <c r="Y20" i="67"/>
  <c r="X21" i="67"/>
  <c r="Z21" i="67"/>
  <c r="W22" i="67"/>
  <c r="Y22" i="67"/>
  <c r="AH40" i="67"/>
  <c r="AJ40" i="67"/>
  <c r="AL40" i="67"/>
  <c r="AN40" i="67"/>
  <c r="AH41" i="67"/>
  <c r="AJ41" i="67"/>
  <c r="AL41" i="67"/>
  <c r="AN41" i="67"/>
  <c r="AH42" i="67"/>
  <c r="AJ42" i="67"/>
  <c r="AL42" i="67"/>
  <c r="AN42" i="67"/>
  <c r="AG43" i="67"/>
  <c r="AI43" i="67"/>
  <c r="AK43" i="67"/>
  <c r="AM43" i="67"/>
  <c r="AO43" i="67"/>
  <c r="AG45" i="67"/>
  <c r="AI45" i="67"/>
  <c r="AK45" i="67"/>
  <c r="AM45" i="67"/>
  <c r="AO45" i="67"/>
  <c r="AG46" i="67"/>
  <c r="AI46" i="67"/>
  <c r="AK46" i="67"/>
  <c r="AM46" i="67"/>
  <c r="AO46" i="67"/>
  <c r="W6" i="61"/>
  <c r="Y6" i="61"/>
  <c r="AA6" i="61"/>
  <c r="X7" i="61"/>
  <c r="Z7" i="61"/>
  <c r="W8" i="61"/>
  <c r="Y8" i="61"/>
  <c r="AA8" i="61"/>
  <c r="X9" i="61"/>
  <c r="Z9" i="61"/>
  <c r="W10" i="61"/>
  <c r="Y10" i="61"/>
  <c r="AA10" i="61"/>
  <c r="X11" i="61"/>
  <c r="Z11" i="61"/>
  <c r="W12" i="61"/>
  <c r="Y12" i="61"/>
  <c r="AA12" i="61"/>
  <c r="X13" i="61"/>
  <c r="Z13" i="61"/>
  <c r="W14" i="61"/>
  <c r="Y14" i="61"/>
  <c r="AA14" i="61"/>
  <c r="X15" i="61"/>
  <c r="Z15" i="61"/>
  <c r="W16" i="61"/>
  <c r="Y16" i="61"/>
  <c r="AA16" i="61"/>
  <c r="X17" i="61"/>
  <c r="Z17" i="61"/>
  <c r="W18" i="61"/>
  <c r="Y18" i="61"/>
  <c r="AA18" i="61"/>
  <c r="X19" i="61"/>
  <c r="Z19" i="61"/>
  <c r="W20" i="61"/>
  <c r="Y20" i="61"/>
  <c r="AA20" i="61"/>
  <c r="X21" i="61"/>
  <c r="Z21" i="61"/>
  <c r="W22" i="61"/>
  <c r="Y22" i="61"/>
  <c r="AA22" i="61"/>
  <c r="AH37" i="61"/>
  <c r="AJ37" i="61"/>
  <c r="AL37" i="61"/>
  <c r="AN37" i="61"/>
  <c r="AP37" i="61"/>
  <c r="AH38" i="61"/>
  <c r="AJ38" i="61"/>
  <c r="AL38" i="61"/>
  <c r="AN38" i="61"/>
  <c r="AP38" i="61"/>
  <c r="AG39" i="61"/>
  <c r="AI39" i="61"/>
  <c r="AK39" i="61"/>
  <c r="AM39" i="61"/>
  <c r="AO39" i="61"/>
  <c r="AH40" i="61"/>
  <c r="AJ40" i="61"/>
  <c r="AL40" i="61"/>
  <c r="AN40" i="61"/>
  <c r="AP40" i="61"/>
  <c r="AH41" i="61"/>
  <c r="AJ41" i="61"/>
  <c r="AL41" i="61"/>
  <c r="AN41" i="61"/>
  <c r="AP41" i="61"/>
  <c r="AH42" i="61"/>
  <c r="AJ42" i="61"/>
  <c r="AL42" i="61"/>
  <c r="AN42" i="61"/>
  <c r="AP42" i="61"/>
  <c r="AG43" i="61"/>
  <c r="AI43" i="61"/>
  <c r="AK43" i="61"/>
  <c r="AM43" i="61"/>
  <c r="AO43" i="61"/>
  <c r="AG44" i="61"/>
  <c r="AI44" i="61"/>
  <c r="AK44" i="61"/>
  <c r="AM44" i="61"/>
  <c r="AO44" i="61"/>
  <c r="AW6" i="61"/>
  <c r="AG37" i="61"/>
  <c r="AI37" i="61"/>
  <c r="AK37" i="61"/>
  <c r="AM37" i="61"/>
  <c r="AO37" i="61"/>
  <c r="AG38" i="61"/>
  <c r="AI38" i="61"/>
  <c r="AK38" i="61"/>
  <c r="AM38" i="61"/>
  <c r="AO38" i="61"/>
  <c r="AH39" i="61"/>
  <c r="AJ39" i="61"/>
  <c r="AL39" i="61"/>
  <c r="AN39" i="61"/>
  <c r="AP39" i="61"/>
  <c r="AG40" i="61"/>
  <c r="AI40" i="61"/>
  <c r="AK40" i="61"/>
  <c r="AM40" i="61"/>
  <c r="AO40" i="61"/>
  <c r="AG41" i="61"/>
  <c r="AI41" i="61"/>
  <c r="AK41" i="61"/>
  <c r="AM41" i="61"/>
  <c r="AO41" i="61"/>
  <c r="AH43" i="61"/>
  <c r="AJ43" i="61"/>
  <c r="AL43" i="61"/>
  <c r="AN43" i="61"/>
  <c r="AP43" i="61"/>
  <c r="AW6" i="89"/>
  <c r="AA13" i="89"/>
  <c r="AG38" i="89"/>
  <c r="AI38" i="89"/>
  <c r="AK38" i="89"/>
  <c r="AM38" i="89"/>
  <c r="AH39" i="89"/>
  <c r="AJ39" i="89"/>
  <c r="AL39" i="89"/>
  <c r="AG40" i="89"/>
  <c r="AI40" i="89"/>
  <c r="AK40" i="89"/>
  <c r="AM40" i="89"/>
  <c r="AH41" i="89"/>
  <c r="AJ41" i="89"/>
  <c r="AL41" i="89"/>
  <c r="AG42" i="89"/>
  <c r="AI42" i="89"/>
  <c r="AK42" i="89"/>
  <c r="AM42" i="89"/>
  <c r="AG43" i="89"/>
  <c r="AI43" i="89"/>
  <c r="AK43" i="89"/>
  <c r="AM43" i="89"/>
  <c r="AG44" i="89"/>
  <c r="AI44" i="89"/>
  <c r="AK44" i="89"/>
  <c r="AM44" i="89"/>
  <c r="AH45" i="89"/>
  <c r="AJ45" i="89"/>
  <c r="AL45" i="89"/>
  <c r="W6" i="89"/>
  <c r="Y6" i="89"/>
  <c r="AA6" i="89"/>
  <c r="X7" i="89"/>
  <c r="Z7" i="89"/>
  <c r="W8" i="89"/>
  <c r="Y8" i="89"/>
  <c r="X9" i="89"/>
  <c r="Z9" i="89"/>
  <c r="W10" i="89"/>
  <c r="Y10" i="89"/>
  <c r="X11" i="89"/>
  <c r="Z11" i="89"/>
  <c r="W12" i="89"/>
  <c r="Y12" i="89"/>
  <c r="AH38" i="89"/>
  <c r="AJ38" i="89"/>
  <c r="AL38" i="89"/>
  <c r="AG39" i="89"/>
  <c r="AI39" i="89"/>
  <c r="AK39" i="89"/>
  <c r="AM39" i="89"/>
  <c r="AH40" i="89"/>
  <c r="AJ40" i="89"/>
  <c r="AL40" i="89"/>
  <c r="AG41" i="89"/>
  <c r="AI41" i="89"/>
  <c r="AK41" i="89"/>
  <c r="AM41" i="89"/>
  <c r="AH42" i="89"/>
  <c r="AJ42" i="89"/>
  <c r="AL42" i="89"/>
  <c r="AH43" i="89"/>
  <c r="AJ43" i="89"/>
  <c r="AL43" i="89"/>
  <c r="Y6" i="90"/>
  <c r="AA6" i="90"/>
  <c r="X7" i="90"/>
  <c r="Z7" i="90"/>
  <c r="W8" i="90"/>
  <c r="Y8" i="90"/>
  <c r="AA8" i="90"/>
  <c r="X9" i="90"/>
  <c r="Z9" i="90"/>
  <c r="W10" i="90"/>
  <c r="Y10" i="90"/>
  <c r="AA10" i="90"/>
  <c r="X11" i="90"/>
  <c r="Z11" i="90"/>
  <c r="W12" i="90"/>
  <c r="Y12" i="90"/>
  <c r="AA12" i="90"/>
  <c r="X13" i="90"/>
  <c r="Z13" i="90"/>
  <c r="W14" i="90"/>
  <c r="Y14" i="90"/>
  <c r="AA14" i="90"/>
  <c r="AG39" i="90"/>
  <c r="AI39" i="90"/>
  <c r="AK39" i="90"/>
  <c r="AM39" i="90"/>
  <c r="AH40" i="90"/>
  <c r="AJ40" i="90"/>
  <c r="AL40" i="90"/>
  <c r="AH41" i="90"/>
  <c r="AJ41" i="90"/>
  <c r="AL41" i="90"/>
  <c r="AH42" i="90"/>
  <c r="AJ42" i="90"/>
  <c r="AL42" i="90"/>
  <c r="AH43" i="90"/>
  <c r="AJ43" i="90"/>
  <c r="AL43" i="90"/>
  <c r="AH44" i="90"/>
  <c r="AJ44" i="90"/>
  <c r="AL44" i="90"/>
  <c r="AH45" i="90"/>
  <c r="AJ45" i="90"/>
  <c r="AL45" i="90"/>
  <c r="AH46" i="90"/>
  <c r="AJ46" i="90"/>
  <c r="AL46" i="90"/>
  <c r="AW6" i="90"/>
  <c r="AG40" i="90"/>
  <c r="AI40" i="90"/>
  <c r="AK40" i="90"/>
  <c r="AM40" i="90"/>
  <c r="AG41" i="90"/>
  <c r="AI41" i="90"/>
  <c r="AK41" i="90"/>
  <c r="AM41" i="90"/>
  <c r="AG42" i="90"/>
  <c r="AI42" i="90"/>
  <c r="AK42" i="90"/>
  <c r="AM42" i="90"/>
  <c r="AG43" i="90"/>
  <c r="AI43" i="90"/>
  <c r="AK43" i="90"/>
  <c r="AM43" i="90"/>
  <c r="AG44" i="90"/>
  <c r="AI44" i="90"/>
  <c r="AK44" i="90"/>
  <c r="AM44" i="90"/>
  <c r="AG45" i="90"/>
  <c r="AI45" i="90"/>
  <c r="AK45" i="90"/>
  <c r="AM45" i="90"/>
  <c r="X6" i="118"/>
  <c r="Z6" i="118"/>
  <c r="AB6" i="118"/>
  <c r="AW6" i="118"/>
  <c r="W7" i="118"/>
  <c r="Y7" i="118"/>
  <c r="AA7" i="118"/>
  <c r="X8" i="118"/>
  <c r="Z8" i="118"/>
  <c r="W9" i="118"/>
  <c r="Y9" i="118"/>
  <c r="AA9" i="118"/>
  <c r="X10" i="118"/>
  <c r="Z10" i="118"/>
  <c r="W11" i="118"/>
  <c r="Y11" i="118"/>
  <c r="AA11" i="118"/>
  <c r="AW12" i="118"/>
  <c r="AG37" i="118"/>
  <c r="AI37" i="118"/>
  <c r="AK37" i="118"/>
  <c r="AM37" i="118"/>
  <c r="AO37" i="118"/>
  <c r="AG38" i="118"/>
  <c r="AI38" i="118"/>
  <c r="AK38" i="118"/>
  <c r="AM38" i="118"/>
  <c r="AO38" i="118"/>
  <c r="AH39" i="118"/>
  <c r="AJ39" i="118"/>
  <c r="AL39" i="118"/>
  <c r="AN39" i="118"/>
  <c r="AG40" i="118"/>
  <c r="AI40" i="118"/>
  <c r="AK40" i="118"/>
  <c r="AM40" i="118"/>
  <c r="AO40" i="118"/>
  <c r="AG41" i="118"/>
  <c r="AI41" i="118"/>
  <c r="AK41" i="118"/>
  <c r="AM41" i="118"/>
  <c r="AO41" i="118"/>
  <c r="AG42" i="118"/>
  <c r="AI42" i="118"/>
  <c r="AK42" i="118"/>
  <c r="AM42" i="118"/>
  <c r="AO42" i="118"/>
  <c r="AH43" i="118"/>
  <c r="AJ43" i="118"/>
  <c r="AL43" i="118"/>
  <c r="AN43" i="118"/>
  <c r="AH44" i="118"/>
  <c r="AJ44" i="118"/>
  <c r="AL44" i="118"/>
  <c r="AN44" i="118"/>
  <c r="AH37" i="118"/>
  <c r="AJ37" i="118"/>
  <c r="AL37" i="118"/>
  <c r="AN37" i="118"/>
  <c r="AH38" i="118"/>
  <c r="AJ38" i="118"/>
  <c r="AL38" i="118"/>
  <c r="AN38" i="118"/>
  <c r="AG39" i="118"/>
  <c r="AI39" i="118"/>
  <c r="AK39" i="118"/>
  <c r="AM39" i="118"/>
  <c r="AO39" i="118"/>
  <c r="AH40" i="118"/>
  <c r="AJ40" i="118"/>
  <c r="AL40" i="118"/>
  <c r="AN40" i="118"/>
  <c r="AH41" i="118"/>
  <c r="AJ41" i="118"/>
  <c r="AL41" i="118"/>
  <c r="AN41" i="118"/>
  <c r="AG43" i="118"/>
  <c r="AI43" i="118"/>
  <c r="AK43" i="118"/>
  <c r="AM43" i="118"/>
  <c r="AO43" i="118"/>
  <c r="AW10" i="117"/>
  <c r="AW12" i="117"/>
  <c r="Y13" i="117"/>
  <c r="AA13" i="117"/>
  <c r="W10" i="117"/>
  <c r="Y10" i="117"/>
  <c r="AA10" i="117"/>
  <c r="X11" i="117"/>
  <c r="Z11" i="117"/>
  <c r="AB11" i="117"/>
  <c r="W12" i="117"/>
  <c r="Y12" i="117"/>
  <c r="AA12" i="117"/>
  <c r="X13" i="117"/>
  <c r="Z13" i="117"/>
  <c r="W14" i="117"/>
  <c r="Y14" i="117"/>
  <c r="AA14" i="117"/>
  <c r="X15" i="117"/>
  <c r="Z15" i="117"/>
  <c r="W16" i="117"/>
  <c r="Y16" i="117"/>
  <c r="AA16" i="117"/>
  <c r="X17" i="117"/>
  <c r="Z17" i="117"/>
  <c r="W18" i="117"/>
  <c r="Y18" i="117"/>
  <c r="AA18" i="117"/>
  <c r="X19" i="117"/>
  <c r="Z19" i="117"/>
  <c r="W20" i="117"/>
  <c r="Y20" i="117"/>
  <c r="AA20" i="117"/>
  <c r="X21" i="117"/>
  <c r="Z21" i="117"/>
  <c r="W22" i="117"/>
  <c r="Y22" i="117"/>
  <c r="AA22" i="117"/>
  <c r="X23" i="117"/>
  <c r="Z23" i="117"/>
  <c r="W24" i="117"/>
  <c r="Y24" i="117"/>
  <c r="AA24" i="117"/>
  <c r="X25" i="117"/>
  <c r="Z25" i="117"/>
  <c r="W26" i="117"/>
  <c r="Y26" i="117"/>
  <c r="AA26" i="117"/>
  <c r="X27" i="117"/>
  <c r="Z27" i="117"/>
  <c r="W28" i="117"/>
  <c r="Y28" i="117"/>
  <c r="AA28" i="117"/>
  <c r="X29" i="117"/>
  <c r="Z29" i="117"/>
  <c r="W30" i="117"/>
  <c r="Y30" i="117"/>
  <c r="AA30" i="117"/>
  <c r="AW31" i="117"/>
  <c r="AH41" i="117"/>
  <c r="AJ41" i="117"/>
  <c r="AL41" i="117"/>
  <c r="AN41" i="117"/>
  <c r="AH42" i="117"/>
  <c r="AJ42" i="117"/>
  <c r="AL42" i="117"/>
  <c r="AN42" i="117"/>
  <c r="AG43" i="117"/>
  <c r="AI43" i="117"/>
  <c r="AK43" i="117"/>
  <c r="AM43" i="117"/>
  <c r="AO43" i="117"/>
  <c r="AH44" i="117"/>
  <c r="AJ44" i="117"/>
  <c r="AL44" i="117"/>
  <c r="AN44" i="117"/>
  <c r="AH45" i="117"/>
  <c r="AJ45" i="117"/>
  <c r="AL45" i="117"/>
  <c r="AN45" i="117"/>
  <c r="AH46" i="117"/>
  <c r="AJ46" i="117"/>
  <c r="AL46" i="117"/>
  <c r="AN46" i="117"/>
  <c r="AG47" i="117"/>
  <c r="AI47" i="117"/>
  <c r="AK47" i="117"/>
  <c r="AM47" i="117"/>
  <c r="AO47" i="117"/>
  <c r="AG48" i="117"/>
  <c r="AI48" i="117"/>
  <c r="AK48" i="117"/>
  <c r="AM48" i="117"/>
  <c r="AO48" i="117"/>
  <c r="AB10" i="117"/>
  <c r="Z12" i="117"/>
  <c r="AG41" i="117"/>
  <c r="AI41" i="117"/>
  <c r="AK41" i="117"/>
  <c r="AM41" i="117"/>
  <c r="AO41" i="117"/>
  <c r="AG42" i="117"/>
  <c r="AI42" i="117"/>
  <c r="AK42" i="117"/>
  <c r="AM42" i="117"/>
  <c r="AO42" i="117"/>
  <c r="AH43" i="117"/>
  <c r="AJ43" i="117"/>
  <c r="AL43" i="117"/>
  <c r="AN43" i="117"/>
  <c r="AG44" i="117"/>
  <c r="AI44" i="117"/>
  <c r="AK44" i="117"/>
  <c r="AM44" i="117"/>
  <c r="AO44" i="117"/>
  <c r="AG45" i="117"/>
  <c r="AI45" i="117"/>
  <c r="AK45" i="117"/>
  <c r="AM45" i="117"/>
  <c r="AO45" i="117"/>
  <c r="AH47" i="117"/>
  <c r="AJ47" i="117"/>
  <c r="AL47" i="117"/>
  <c r="AN47" i="117"/>
  <c r="E51" i="37" l="1"/>
  <c r="F51" i="37"/>
  <c r="G51" i="37"/>
  <c r="I29" i="37"/>
  <c r="E30" i="37"/>
  <c r="B55" i="37"/>
  <c r="AC24" i="61"/>
  <c r="V24" i="61" s="1"/>
  <c r="AD42" i="66"/>
  <c r="T15" i="37"/>
  <c r="Q27" i="37"/>
  <c r="AC21" i="118"/>
  <c r="V21" i="118" s="1"/>
  <c r="AD38" i="128"/>
  <c r="S42" i="37" s="1"/>
  <c r="X39" i="128"/>
  <c r="AD39" i="128" s="1"/>
  <c r="AC38" i="128"/>
  <c r="AC28" i="118"/>
  <c r="V28" i="118" s="1"/>
  <c r="AC12" i="89"/>
  <c r="V12" i="89" s="1"/>
  <c r="X40" i="126"/>
  <c r="AD40" i="126" s="1"/>
  <c r="AC10" i="89"/>
  <c r="V10" i="89" s="1"/>
  <c r="AD23" i="67"/>
  <c r="AC20" i="67"/>
  <c r="V20" i="67" s="1"/>
  <c r="AD15" i="90"/>
  <c r="AB44" i="90"/>
  <c r="M26" i="37"/>
  <c r="Q25" i="37"/>
  <c r="O26" i="37"/>
  <c r="Q26" i="37"/>
  <c r="Q28" i="37"/>
  <c r="K25" i="37"/>
  <c r="O25" i="37"/>
  <c r="M28" i="37"/>
  <c r="O28" i="37"/>
  <c r="Q23" i="37"/>
  <c r="K23" i="37"/>
  <c r="M23" i="37"/>
  <c r="M27" i="37"/>
  <c r="O27" i="37"/>
  <c r="S28" i="37"/>
  <c r="S29" i="37"/>
  <c r="Q22" i="37"/>
  <c r="O22" i="37"/>
  <c r="M22" i="37"/>
  <c r="K22" i="37"/>
  <c r="K34" i="37"/>
  <c r="Q34" i="37"/>
  <c r="O34" i="37"/>
  <c r="M34" i="37"/>
  <c r="AC29" i="118"/>
  <c r="V29" i="118" s="1"/>
  <c r="Q33" i="37"/>
  <c r="O33" i="37"/>
  <c r="M33" i="37"/>
  <c r="K33" i="37"/>
  <c r="AB39" i="90"/>
  <c r="H37" i="37" s="1"/>
  <c r="O29" i="37"/>
  <c r="K29" i="37"/>
  <c r="Q29" i="37"/>
  <c r="M29" i="37"/>
  <c r="Q24" i="37"/>
  <c r="O24" i="37"/>
  <c r="M24" i="37"/>
  <c r="K24" i="37"/>
  <c r="Q35" i="37"/>
  <c r="O35" i="37"/>
  <c r="M35" i="37"/>
  <c r="K35" i="37"/>
  <c r="Q32" i="37"/>
  <c r="M32" i="37"/>
  <c r="K32" i="37"/>
  <c r="O32" i="37"/>
  <c r="K31" i="37"/>
  <c r="O31" i="37"/>
  <c r="R36" i="37"/>
  <c r="Q31" i="37"/>
  <c r="M31" i="37"/>
  <c r="Q21" i="37"/>
  <c r="O21" i="37"/>
  <c r="M21" i="37"/>
  <c r="R30" i="37"/>
  <c r="K21" i="37"/>
  <c r="S36" i="37"/>
  <c r="I31" i="37"/>
  <c r="AD23" i="61"/>
  <c r="AB39" i="61"/>
  <c r="I21" i="37"/>
  <c r="AC8" i="89"/>
  <c r="V8" i="89" s="1"/>
  <c r="AC39" i="126"/>
  <c r="AD39" i="126"/>
  <c r="S39" i="37" s="1"/>
  <c r="AC16" i="67"/>
  <c r="V16" i="67" s="1"/>
  <c r="AC34" i="67"/>
  <c r="V34" i="67" s="1"/>
  <c r="AC32" i="67"/>
  <c r="V32" i="67" s="1"/>
  <c r="AC30" i="67"/>
  <c r="V30" i="67" s="1"/>
  <c r="AC22" i="67"/>
  <c r="V22" i="67" s="1"/>
  <c r="AC18" i="67"/>
  <c r="V18" i="67" s="1"/>
  <c r="AC12" i="67"/>
  <c r="V12" i="67" s="1"/>
  <c r="AC10" i="67"/>
  <c r="V10" i="67" s="1"/>
  <c r="AW42" i="61"/>
  <c r="AC14" i="67"/>
  <c r="V14" i="67" s="1"/>
  <c r="AC8" i="67"/>
  <c r="V8" i="67" s="1"/>
  <c r="AD6" i="61"/>
  <c r="AC26" i="67"/>
  <c r="V26" i="67" s="1"/>
  <c r="AB42" i="90"/>
  <c r="AC22" i="90"/>
  <c r="V22" i="90" s="1"/>
  <c r="AB41" i="67"/>
  <c r="H44" i="37" s="1"/>
  <c r="AB47" i="67"/>
  <c r="AB46" i="67"/>
  <c r="AB44" i="67"/>
  <c r="AC23" i="67"/>
  <c r="V23" i="67" s="1"/>
  <c r="AW44" i="90"/>
  <c r="AC30" i="90"/>
  <c r="V30" i="90" s="1"/>
  <c r="Z38" i="89"/>
  <c r="F40" i="37" s="1"/>
  <c r="AC21" i="89"/>
  <c r="V21" i="89" s="1"/>
  <c r="R39" i="37"/>
  <c r="M39" i="37" s="1"/>
  <c r="AC28" i="67"/>
  <c r="V28" i="67" s="1"/>
  <c r="AB43" i="67"/>
  <c r="AB45" i="67"/>
  <c r="AD39" i="125"/>
  <c r="S38" i="37" s="1"/>
  <c r="E38" i="37"/>
  <c r="I38" i="37" s="1"/>
  <c r="R38" i="37"/>
  <c r="X39" i="129"/>
  <c r="AD39" i="129" s="1"/>
  <c r="E43" i="37"/>
  <c r="R41" i="37"/>
  <c r="Q41" i="37" s="1"/>
  <c r="X39" i="127"/>
  <c r="AD39" i="127" s="1"/>
  <c r="E41" i="37"/>
  <c r="I41" i="37" s="1"/>
  <c r="AC29" i="89"/>
  <c r="V29" i="89" s="1"/>
  <c r="AD38" i="129"/>
  <c r="S43" i="37" s="1"/>
  <c r="AC33" i="118"/>
  <c r="V33" i="118" s="1"/>
  <c r="AD25" i="118"/>
  <c r="AD23" i="118"/>
  <c r="AC24" i="118"/>
  <c r="V24" i="118" s="1"/>
  <c r="AD32" i="118"/>
  <c r="AD17" i="118"/>
  <c r="AC16" i="118"/>
  <c r="V16" i="118" s="1"/>
  <c r="AC38" i="67"/>
  <c r="V38" i="67" s="1"/>
  <c r="AC38" i="129"/>
  <c r="AD38" i="127"/>
  <c r="S41" i="37" s="1"/>
  <c r="AC38" i="127"/>
  <c r="AC39" i="125"/>
  <c r="X40" i="125"/>
  <c r="AD40" i="125" s="1"/>
  <c r="AD12" i="118"/>
  <c r="AC32" i="61"/>
  <c r="V32" i="61" s="1"/>
  <c r="AC28" i="61"/>
  <c r="V28" i="61" s="1"/>
  <c r="T44" i="66"/>
  <c r="R44" i="66"/>
  <c r="P44" i="66"/>
  <c r="N44" i="66"/>
  <c r="L44" i="66"/>
  <c r="J44" i="66"/>
  <c r="H44" i="66"/>
  <c r="F44" i="66"/>
  <c r="T43" i="66"/>
  <c r="R43" i="66"/>
  <c r="P43" i="66"/>
  <c r="N43" i="66"/>
  <c r="L43" i="66"/>
  <c r="J43" i="66"/>
  <c r="H43" i="66"/>
  <c r="F43" i="66"/>
  <c r="T42" i="66"/>
  <c r="R42" i="66"/>
  <c r="P42" i="66"/>
  <c r="N42" i="66"/>
  <c r="L42" i="66"/>
  <c r="J42" i="66"/>
  <c r="H42" i="66"/>
  <c r="F42" i="66"/>
  <c r="T41" i="66"/>
  <c r="R41" i="66"/>
  <c r="P41" i="66"/>
  <c r="N41" i="66"/>
  <c r="L41" i="66"/>
  <c r="J41" i="66"/>
  <c r="H41" i="66"/>
  <c r="F41" i="66"/>
  <c r="T40" i="66"/>
  <c r="R40" i="66"/>
  <c r="P40" i="66"/>
  <c r="N40" i="66"/>
  <c r="L40" i="66"/>
  <c r="J40" i="66"/>
  <c r="H40" i="66"/>
  <c r="F40" i="66"/>
  <c r="T39" i="66"/>
  <c r="R39" i="66"/>
  <c r="P39" i="66"/>
  <c r="N39" i="66"/>
  <c r="L39" i="66"/>
  <c r="J39" i="66"/>
  <c r="H39" i="66"/>
  <c r="F39" i="66"/>
  <c r="T38" i="66"/>
  <c r="R38" i="66"/>
  <c r="P38" i="66"/>
  <c r="N38" i="66"/>
  <c r="L38" i="66"/>
  <c r="J38" i="66"/>
  <c r="H38" i="66"/>
  <c r="F38" i="66"/>
  <c r="T37" i="66"/>
  <c r="R37" i="66"/>
  <c r="P37" i="66"/>
  <c r="N37" i="66"/>
  <c r="L37" i="66"/>
  <c r="J37" i="66"/>
  <c r="H37" i="66"/>
  <c r="F37" i="66"/>
  <c r="U44" i="66"/>
  <c r="S44" i="66"/>
  <c r="Q44" i="66"/>
  <c r="O44" i="66"/>
  <c r="M44" i="66"/>
  <c r="K44" i="66"/>
  <c r="I44" i="66"/>
  <c r="G44" i="66"/>
  <c r="U43" i="66"/>
  <c r="S43" i="66"/>
  <c r="Q43" i="66"/>
  <c r="O43" i="66"/>
  <c r="M43" i="66"/>
  <c r="K43" i="66"/>
  <c r="I43" i="66"/>
  <c r="G43" i="66"/>
  <c r="U42" i="66"/>
  <c r="S42" i="66"/>
  <c r="Q42" i="66"/>
  <c r="O42" i="66"/>
  <c r="M42" i="66"/>
  <c r="K42" i="66"/>
  <c r="I42" i="66"/>
  <c r="G42" i="66"/>
  <c r="U41" i="66"/>
  <c r="S41" i="66"/>
  <c r="Q41" i="66"/>
  <c r="O41" i="66"/>
  <c r="M41" i="66"/>
  <c r="K41" i="66"/>
  <c r="I41" i="66"/>
  <c r="G41" i="66"/>
  <c r="U40" i="66"/>
  <c r="S40" i="66"/>
  <c r="Q40" i="66"/>
  <c r="O40" i="66"/>
  <c r="M40" i="66"/>
  <c r="K40" i="66"/>
  <c r="I40" i="66"/>
  <c r="G40" i="66"/>
  <c r="U39" i="66"/>
  <c r="S39" i="66"/>
  <c r="Q39" i="66"/>
  <c r="O39" i="66"/>
  <c r="M39" i="66"/>
  <c r="K39" i="66"/>
  <c r="I39" i="66"/>
  <c r="G39" i="66"/>
  <c r="U38" i="66"/>
  <c r="S38" i="66"/>
  <c r="Q38" i="66"/>
  <c r="O38" i="66"/>
  <c r="M38" i="66"/>
  <c r="K38" i="66"/>
  <c r="I38" i="66"/>
  <c r="G38" i="66"/>
  <c r="U37" i="66"/>
  <c r="S37" i="66"/>
  <c r="Q37" i="66"/>
  <c r="O37" i="66"/>
  <c r="M37" i="66"/>
  <c r="K37" i="66"/>
  <c r="I37" i="66"/>
  <c r="G37" i="66"/>
  <c r="AD41" i="66"/>
  <c r="AD44" i="66"/>
  <c r="AD43" i="66"/>
  <c r="X38" i="66"/>
  <c r="AD37" i="66"/>
  <c r="S47" i="37" s="1"/>
  <c r="AC37" i="66"/>
  <c r="V6" i="66"/>
  <c r="AC7" i="118"/>
  <c r="V7" i="118" s="1"/>
  <c r="AC12" i="118"/>
  <c r="V12" i="118" s="1"/>
  <c r="AA43" i="118"/>
  <c r="AA39" i="118"/>
  <c r="AD31" i="117"/>
  <c r="AC31" i="117"/>
  <c r="V31" i="117" s="1"/>
  <c r="AC36" i="67"/>
  <c r="V36" i="67" s="1"/>
  <c r="Z41" i="67"/>
  <c r="F44" i="37" s="1"/>
  <c r="AC24" i="67"/>
  <c r="V24" i="67" s="1"/>
  <c r="AD36" i="90"/>
  <c r="AD34" i="90"/>
  <c r="AD30" i="90"/>
  <c r="AD26" i="90"/>
  <c r="AD22" i="90"/>
  <c r="AC18" i="90"/>
  <c r="V18" i="90" s="1"/>
  <c r="AD33" i="89"/>
  <c r="AD29" i="89"/>
  <c r="AC25" i="89"/>
  <c r="V25" i="89" s="1"/>
  <c r="AD21" i="89"/>
  <c r="AD17" i="89"/>
  <c r="AC10" i="90"/>
  <c r="V10" i="90" s="1"/>
  <c r="AB44" i="89"/>
  <c r="D49" i="37"/>
  <c r="AD37" i="122"/>
  <c r="S49" i="37" s="1"/>
  <c r="AB41" i="90"/>
  <c r="AB45" i="90"/>
  <c r="AB43" i="90"/>
  <c r="X41" i="67"/>
  <c r="D44" i="37" s="1"/>
  <c r="AC12" i="90"/>
  <c r="V12" i="90" s="1"/>
  <c r="Y43" i="118"/>
  <c r="AC10" i="61"/>
  <c r="V10" i="61" s="1"/>
  <c r="Y40" i="118"/>
  <c r="AA40" i="118"/>
  <c r="X39" i="90"/>
  <c r="D37" i="37" s="1"/>
  <c r="F37" i="118" a="1"/>
  <c r="F37" i="118" s="1"/>
  <c r="F38" i="89" a="1"/>
  <c r="F38" i="89" s="1"/>
  <c r="F37" i="61" a="1"/>
  <c r="K43" i="61" s="1"/>
  <c r="N40" i="118"/>
  <c r="N37" i="118"/>
  <c r="I42" i="89"/>
  <c r="G40" i="89"/>
  <c r="I45" i="89"/>
  <c r="J43" i="89"/>
  <c r="I41" i="89"/>
  <c r="G39" i="89"/>
  <c r="AD10" i="117"/>
  <c r="Y44" i="118"/>
  <c r="F38" i="118"/>
  <c r="AC11" i="118"/>
  <c r="V11" i="118" s="1"/>
  <c r="K42" i="89"/>
  <c r="I40" i="89"/>
  <c r="G38" i="89"/>
  <c r="J44" i="89"/>
  <c r="L42" i="89"/>
  <c r="J40" i="89"/>
  <c r="H38" i="89"/>
  <c r="Z41" i="117"/>
  <c r="F52" i="37" s="1"/>
  <c r="Y41" i="118"/>
  <c r="M38" i="118"/>
  <c r="AA44" i="118"/>
  <c r="J37" i="118"/>
  <c r="L41" i="89"/>
  <c r="J39" i="89"/>
  <c r="I38" i="89"/>
  <c r="L44" i="89"/>
  <c r="F42" i="89"/>
  <c r="K39" i="89"/>
  <c r="J38" i="89"/>
  <c r="J45" i="89"/>
  <c r="F39" i="90" a="1"/>
  <c r="F45" i="90" s="1"/>
  <c r="AA41" i="118"/>
  <c r="Y39" i="118"/>
  <c r="G38" i="118"/>
  <c r="H42" i="118"/>
  <c r="L40" i="118"/>
  <c r="L37" i="118"/>
  <c r="W37" i="118"/>
  <c r="C53" i="37" s="1"/>
  <c r="L45" i="90"/>
  <c r="I43" i="89"/>
  <c r="F41" i="89"/>
  <c r="L39" i="89"/>
  <c r="K38" i="89"/>
  <c r="F44" i="89"/>
  <c r="H42" i="89"/>
  <c r="F40" i="89"/>
  <c r="L38" i="89"/>
  <c r="AC30" i="89"/>
  <c r="V30" i="89" s="1"/>
  <c r="AD30" i="89"/>
  <c r="AC22" i="89"/>
  <c r="V22" i="89" s="1"/>
  <c r="AD22" i="89"/>
  <c r="AC14" i="89"/>
  <c r="V14" i="89" s="1"/>
  <c r="AD14" i="89"/>
  <c r="AC31" i="90"/>
  <c r="V31" i="90" s="1"/>
  <c r="AD31" i="90"/>
  <c r="AC23" i="90"/>
  <c r="V23" i="90" s="1"/>
  <c r="AD23" i="90"/>
  <c r="AC36" i="89"/>
  <c r="V36" i="89" s="1"/>
  <c r="AD36" i="89"/>
  <c r="AC20" i="89"/>
  <c r="V20" i="89" s="1"/>
  <c r="AD20" i="89"/>
  <c r="AC29" i="90"/>
  <c r="V29" i="90" s="1"/>
  <c r="AD29" i="90"/>
  <c r="AC36" i="118"/>
  <c r="V36" i="118" s="1"/>
  <c r="AD36" i="118"/>
  <c r="AC35" i="118"/>
  <c r="V35" i="118" s="1"/>
  <c r="AD35" i="118"/>
  <c r="O39" i="118"/>
  <c r="M39" i="89"/>
  <c r="N44" i="89"/>
  <c r="N43" i="89"/>
  <c r="N39" i="89"/>
  <c r="O42" i="89"/>
  <c r="O43" i="89"/>
  <c r="O41" i="90"/>
  <c r="P42" i="89"/>
  <c r="P38" i="89"/>
  <c r="Q41" i="89"/>
  <c r="Q40" i="89"/>
  <c r="R42" i="89"/>
  <c r="R38" i="89"/>
  <c r="P41" i="90"/>
  <c r="S38" i="89"/>
  <c r="S41" i="89"/>
  <c r="Q40" i="90"/>
  <c r="AD36" i="67"/>
  <c r="AD32" i="67"/>
  <c r="AD28" i="67"/>
  <c r="R38" i="118"/>
  <c r="R45" i="89"/>
  <c r="AD32" i="61"/>
  <c r="AC33" i="89"/>
  <c r="V33" i="89" s="1"/>
  <c r="AC17" i="89"/>
  <c r="V17" i="89" s="1"/>
  <c r="AC26" i="90"/>
  <c r="V26" i="90" s="1"/>
  <c r="AD18" i="90"/>
  <c r="AD25" i="89"/>
  <c r="AD33" i="118"/>
  <c r="AD20" i="118"/>
  <c r="AD24" i="118"/>
  <c r="AC32" i="118"/>
  <c r="V32" i="118" s="1"/>
  <c r="AD16" i="118"/>
  <c r="AC23" i="118"/>
  <c r="V23" i="118" s="1"/>
  <c r="AC34" i="61"/>
  <c r="V34" i="61" s="1"/>
  <c r="AD34" i="61"/>
  <c r="AC26" i="61"/>
  <c r="V26" i="61" s="1"/>
  <c r="AD26" i="61"/>
  <c r="AC25" i="61"/>
  <c r="V25" i="61" s="1"/>
  <c r="AD25" i="61"/>
  <c r="AC35" i="61"/>
  <c r="V35" i="61" s="1"/>
  <c r="AD35" i="61"/>
  <c r="AC35" i="89"/>
  <c r="V35" i="89" s="1"/>
  <c r="AD35" i="89"/>
  <c r="AC27" i="89"/>
  <c r="V27" i="89" s="1"/>
  <c r="AD27" i="89"/>
  <c r="AC19" i="89"/>
  <c r="V19" i="89" s="1"/>
  <c r="AD19" i="89"/>
  <c r="AC28" i="90"/>
  <c r="V28" i="90" s="1"/>
  <c r="AD28" i="90"/>
  <c r="AC20" i="90"/>
  <c r="V20" i="90" s="1"/>
  <c r="AD20" i="90"/>
  <c r="AC37" i="90"/>
  <c r="V37" i="90" s="1"/>
  <c r="AD37" i="90"/>
  <c r="AC32" i="89"/>
  <c r="V32" i="89" s="1"/>
  <c r="AD32" i="89"/>
  <c r="AC16" i="89"/>
  <c r="V16" i="89" s="1"/>
  <c r="AD16" i="89"/>
  <c r="AC25" i="90"/>
  <c r="V25" i="90" s="1"/>
  <c r="AD25" i="90"/>
  <c r="AD26" i="118"/>
  <c r="AC26" i="118"/>
  <c r="V26" i="118" s="1"/>
  <c r="AC23" i="61"/>
  <c r="V23" i="61" s="1"/>
  <c r="AC33" i="117"/>
  <c r="V33" i="117" s="1"/>
  <c r="P38" i="118"/>
  <c r="Q38" i="118"/>
  <c r="Q37" i="118"/>
  <c r="M38" i="89"/>
  <c r="M41" i="89"/>
  <c r="K44" i="89"/>
  <c r="M40" i="90"/>
  <c r="I44" i="89"/>
  <c r="N40" i="89"/>
  <c r="N46" i="90"/>
  <c r="O44" i="89"/>
  <c r="O45" i="89"/>
  <c r="O44" i="90"/>
  <c r="P43" i="89"/>
  <c r="P39" i="89"/>
  <c r="Q43" i="89"/>
  <c r="Q42" i="89"/>
  <c r="R43" i="89"/>
  <c r="R39" i="89"/>
  <c r="P46" i="90"/>
  <c r="S40" i="89"/>
  <c r="S43" i="89"/>
  <c r="Q42" i="90"/>
  <c r="S39" i="118"/>
  <c r="R39" i="118"/>
  <c r="Q46" i="90"/>
  <c r="I39" i="90"/>
  <c r="AD28" i="61"/>
  <c r="I42" i="118"/>
  <c r="AC29" i="61"/>
  <c r="V29" i="61" s="1"/>
  <c r="AD29" i="61"/>
  <c r="AC31" i="61"/>
  <c r="V31" i="61" s="1"/>
  <c r="AD31" i="61"/>
  <c r="AC34" i="89"/>
  <c r="V34" i="89" s="1"/>
  <c r="AD34" i="89"/>
  <c r="AC26" i="89"/>
  <c r="V26" i="89" s="1"/>
  <c r="AD26" i="89"/>
  <c r="AC18" i="89"/>
  <c r="V18" i="89" s="1"/>
  <c r="AD18" i="89"/>
  <c r="AC27" i="90"/>
  <c r="V27" i="90" s="1"/>
  <c r="AD27" i="90"/>
  <c r="AC19" i="90"/>
  <c r="V19" i="90" s="1"/>
  <c r="AD19" i="90"/>
  <c r="AC37" i="89"/>
  <c r="V37" i="89" s="1"/>
  <c r="AD37" i="89"/>
  <c r="AC28" i="89"/>
  <c r="V28" i="89" s="1"/>
  <c r="AD28" i="89"/>
  <c r="AC21" i="90"/>
  <c r="V21" i="90" s="1"/>
  <c r="AD21" i="90"/>
  <c r="AC22" i="118"/>
  <c r="V22" i="118" s="1"/>
  <c r="AD22" i="118"/>
  <c r="AC31" i="118"/>
  <c r="V31" i="118" s="1"/>
  <c r="AD31" i="118"/>
  <c r="AC19" i="118"/>
  <c r="V19" i="118" s="1"/>
  <c r="AD19" i="118"/>
  <c r="O38" i="118"/>
  <c r="P39" i="118"/>
  <c r="Q40" i="118"/>
  <c r="Q39" i="118"/>
  <c r="M40" i="89"/>
  <c r="M43" i="89"/>
  <c r="M46" i="90"/>
  <c r="M45" i="89"/>
  <c r="N41" i="89"/>
  <c r="G39" i="90"/>
  <c r="N43" i="90"/>
  <c r="O38" i="89"/>
  <c r="O39" i="89"/>
  <c r="P44" i="89"/>
  <c r="P40" i="89"/>
  <c r="Q45" i="89"/>
  <c r="R44" i="89"/>
  <c r="R40" i="89"/>
  <c r="P43" i="90"/>
  <c r="S42" i="89"/>
  <c r="S44" i="89"/>
  <c r="Q43" i="90"/>
  <c r="AD38" i="67"/>
  <c r="AD34" i="67"/>
  <c r="AD30" i="67"/>
  <c r="AD26" i="67"/>
  <c r="S40" i="118"/>
  <c r="R40" i="118"/>
  <c r="F45" i="89"/>
  <c r="AC34" i="90"/>
  <c r="V34" i="90" s="1"/>
  <c r="M42" i="118"/>
  <c r="AC35" i="90"/>
  <c r="V35" i="90" s="1"/>
  <c r="AD29" i="118"/>
  <c r="AC25" i="118"/>
  <c r="V25" i="118" s="1"/>
  <c r="AD21" i="118"/>
  <c r="AC17" i="118"/>
  <c r="V17" i="118" s="1"/>
  <c r="AD28" i="118"/>
  <c r="AC30" i="61"/>
  <c r="V30" i="61" s="1"/>
  <c r="AD30" i="61"/>
  <c r="AC33" i="61"/>
  <c r="V33" i="61" s="1"/>
  <c r="AD33" i="61"/>
  <c r="AC36" i="61"/>
  <c r="V36" i="61" s="1"/>
  <c r="AD36" i="61"/>
  <c r="AC27" i="61"/>
  <c r="V27" i="61" s="1"/>
  <c r="AD27" i="61"/>
  <c r="AC31" i="89"/>
  <c r="V31" i="89" s="1"/>
  <c r="AD31" i="89"/>
  <c r="AC23" i="89"/>
  <c r="V23" i="89" s="1"/>
  <c r="AD23" i="89"/>
  <c r="AC15" i="89"/>
  <c r="V15" i="89" s="1"/>
  <c r="AD15" i="89"/>
  <c r="AC32" i="90"/>
  <c r="V32" i="90" s="1"/>
  <c r="AD32" i="90"/>
  <c r="AC24" i="90"/>
  <c r="V24" i="90" s="1"/>
  <c r="AD24" i="90"/>
  <c r="AC16" i="90"/>
  <c r="V16" i="90" s="1"/>
  <c r="AD16" i="90"/>
  <c r="AC38" i="90"/>
  <c r="V38" i="90" s="1"/>
  <c r="AD38" i="90"/>
  <c r="AC24" i="89"/>
  <c r="V24" i="89" s="1"/>
  <c r="AD24" i="89"/>
  <c r="AC33" i="90"/>
  <c r="V33" i="90" s="1"/>
  <c r="AD33" i="90"/>
  <c r="AC17" i="90"/>
  <c r="V17" i="90" s="1"/>
  <c r="AD17" i="90"/>
  <c r="AC14" i="118"/>
  <c r="V14" i="118" s="1"/>
  <c r="AD14" i="118"/>
  <c r="AC13" i="118"/>
  <c r="V13" i="118" s="1"/>
  <c r="AD13" i="118"/>
  <c r="AD34" i="118"/>
  <c r="AC34" i="118"/>
  <c r="V34" i="118" s="1"/>
  <c r="AC27" i="118"/>
  <c r="V27" i="118" s="1"/>
  <c r="AD27" i="118"/>
  <c r="AC15" i="118"/>
  <c r="V15" i="118" s="1"/>
  <c r="AD15" i="118"/>
  <c r="AC30" i="118"/>
  <c r="V30" i="118" s="1"/>
  <c r="AD30" i="118"/>
  <c r="AC18" i="118"/>
  <c r="V18" i="118" s="1"/>
  <c r="AD18" i="118"/>
  <c r="O37" i="118"/>
  <c r="O40" i="118"/>
  <c r="P40" i="118"/>
  <c r="Q41" i="118"/>
  <c r="M42" i="89"/>
  <c r="M44" i="89"/>
  <c r="M39" i="90"/>
  <c r="N42" i="89"/>
  <c r="N38" i="89"/>
  <c r="N40" i="90"/>
  <c r="O40" i="89"/>
  <c r="O41" i="89"/>
  <c r="O40" i="90"/>
  <c r="P41" i="89"/>
  <c r="Q39" i="89"/>
  <c r="Q38" i="89"/>
  <c r="R41" i="89"/>
  <c r="Q44" i="89"/>
  <c r="P40" i="90"/>
  <c r="S39" i="89"/>
  <c r="S45" i="89"/>
  <c r="S41" i="118"/>
  <c r="S37" i="118"/>
  <c r="R41" i="118"/>
  <c r="R37" i="118"/>
  <c r="M45" i="90"/>
  <c r="N45" i="89"/>
  <c r="L46" i="90"/>
  <c r="G44" i="89"/>
  <c r="AD42" i="122"/>
  <c r="AC14" i="61"/>
  <c r="V14" i="61" s="1"/>
  <c r="AC22" i="61"/>
  <c r="V22" i="61" s="1"/>
  <c r="AC16" i="61"/>
  <c r="V16" i="61" s="1"/>
  <c r="AD42" i="123"/>
  <c r="AC15" i="90"/>
  <c r="V15" i="90" s="1"/>
  <c r="AD22" i="61"/>
  <c r="AD16" i="61"/>
  <c r="AC12" i="61"/>
  <c r="V12" i="61" s="1"/>
  <c r="AD14" i="61"/>
  <c r="AB37" i="61"/>
  <c r="H46" i="37" s="1"/>
  <c r="H48" i="37" s="1"/>
  <c r="AB41" i="61"/>
  <c r="AB44" i="61"/>
  <c r="AB43" i="61"/>
  <c r="AB40" i="61"/>
  <c r="AD12" i="61"/>
  <c r="Z40" i="61"/>
  <c r="Z37" i="61"/>
  <c r="F46" i="37" s="1"/>
  <c r="F48" i="37" s="1"/>
  <c r="AC8" i="61"/>
  <c r="V8" i="61" s="1"/>
  <c r="T44" i="123"/>
  <c r="R44" i="123"/>
  <c r="P44" i="123"/>
  <c r="N44" i="123"/>
  <c r="L44" i="123"/>
  <c r="J44" i="123"/>
  <c r="H44" i="123"/>
  <c r="F44" i="123"/>
  <c r="T43" i="123"/>
  <c r="R43" i="123"/>
  <c r="P43" i="123"/>
  <c r="N43" i="123"/>
  <c r="L43" i="123"/>
  <c r="J43" i="123"/>
  <c r="H43" i="123"/>
  <c r="F43" i="123"/>
  <c r="T42" i="123"/>
  <c r="R42" i="123"/>
  <c r="P42" i="123"/>
  <c r="N42" i="123"/>
  <c r="L42" i="123"/>
  <c r="J42" i="123"/>
  <c r="H42" i="123"/>
  <c r="F42" i="123"/>
  <c r="T41" i="123"/>
  <c r="R41" i="123"/>
  <c r="P41" i="123"/>
  <c r="N41" i="123"/>
  <c r="L41" i="123"/>
  <c r="J41" i="123"/>
  <c r="H41" i="123"/>
  <c r="F41" i="123"/>
  <c r="T40" i="123"/>
  <c r="R40" i="123"/>
  <c r="P40" i="123"/>
  <c r="N40" i="123"/>
  <c r="L40" i="123"/>
  <c r="J40" i="123"/>
  <c r="H40" i="123"/>
  <c r="F40" i="123"/>
  <c r="T39" i="123"/>
  <c r="R39" i="123"/>
  <c r="P39" i="123"/>
  <c r="N39" i="123"/>
  <c r="L39" i="123"/>
  <c r="J39" i="123"/>
  <c r="H39" i="123"/>
  <c r="F39" i="123"/>
  <c r="T38" i="123"/>
  <c r="R38" i="123"/>
  <c r="P38" i="123"/>
  <c r="N38" i="123"/>
  <c r="L38" i="123"/>
  <c r="J38" i="123"/>
  <c r="H38" i="123"/>
  <c r="F38" i="123"/>
  <c r="T37" i="123"/>
  <c r="R37" i="123"/>
  <c r="P37" i="123"/>
  <c r="N37" i="123"/>
  <c r="L37" i="123"/>
  <c r="J37" i="123"/>
  <c r="H37" i="123"/>
  <c r="F37" i="123"/>
  <c r="U44" i="123"/>
  <c r="S44" i="123"/>
  <c r="Q44" i="123"/>
  <c r="O44" i="123"/>
  <c r="M44" i="123"/>
  <c r="K44" i="123"/>
  <c r="I44" i="123"/>
  <c r="G44" i="123"/>
  <c r="U43" i="123"/>
  <c r="S43" i="123"/>
  <c r="Q43" i="123"/>
  <c r="O43" i="123"/>
  <c r="M43" i="123"/>
  <c r="K43" i="123"/>
  <c r="I43" i="123"/>
  <c r="G43" i="123"/>
  <c r="U42" i="123"/>
  <c r="S42" i="123"/>
  <c r="Q42" i="123"/>
  <c r="O42" i="123"/>
  <c r="M42" i="123"/>
  <c r="K42" i="123"/>
  <c r="I42" i="123"/>
  <c r="G42" i="123"/>
  <c r="U41" i="123"/>
  <c r="S41" i="123"/>
  <c r="Q41" i="123"/>
  <c r="O41" i="123"/>
  <c r="M41" i="123"/>
  <c r="K41" i="123"/>
  <c r="I41" i="123"/>
  <c r="G41" i="123"/>
  <c r="U40" i="123"/>
  <c r="S40" i="123"/>
  <c r="Q40" i="123"/>
  <c r="O40" i="123"/>
  <c r="M40" i="123"/>
  <c r="K40" i="123"/>
  <c r="I40" i="123"/>
  <c r="G40" i="123"/>
  <c r="U39" i="123"/>
  <c r="S39" i="123"/>
  <c r="Q39" i="123"/>
  <c r="O39" i="123"/>
  <c r="M39" i="123"/>
  <c r="K39" i="123"/>
  <c r="I39" i="123"/>
  <c r="G39" i="123"/>
  <c r="U38" i="123"/>
  <c r="S38" i="123"/>
  <c r="Q38" i="123"/>
  <c r="O38" i="123"/>
  <c r="M38" i="123"/>
  <c r="K38" i="123"/>
  <c r="I38" i="123"/>
  <c r="G38" i="123"/>
  <c r="U37" i="123"/>
  <c r="S37" i="123"/>
  <c r="Q37" i="123"/>
  <c r="O37" i="123"/>
  <c r="M37" i="123"/>
  <c r="K37" i="123"/>
  <c r="I37" i="123"/>
  <c r="G37" i="123"/>
  <c r="AD41" i="123"/>
  <c r="AD44" i="123"/>
  <c r="AD43" i="123"/>
  <c r="X38" i="123"/>
  <c r="AD37" i="123"/>
  <c r="S50" i="37" s="1"/>
  <c r="AC37" i="123"/>
  <c r="I50" i="37" s="1"/>
  <c r="V6" i="123"/>
  <c r="AC37" i="122"/>
  <c r="V6" i="122"/>
  <c r="T44" i="122"/>
  <c r="R44" i="122"/>
  <c r="P44" i="122"/>
  <c r="N44" i="122"/>
  <c r="L44" i="122"/>
  <c r="J44" i="122"/>
  <c r="H44" i="122"/>
  <c r="F44" i="122"/>
  <c r="T43" i="122"/>
  <c r="R43" i="122"/>
  <c r="P43" i="122"/>
  <c r="N43" i="122"/>
  <c r="L43" i="122"/>
  <c r="J43" i="122"/>
  <c r="H43" i="122"/>
  <c r="F43" i="122"/>
  <c r="T42" i="122"/>
  <c r="R42" i="122"/>
  <c r="P42" i="122"/>
  <c r="N42" i="122"/>
  <c r="L42" i="122"/>
  <c r="J42" i="122"/>
  <c r="H42" i="122"/>
  <c r="F42" i="122"/>
  <c r="T41" i="122"/>
  <c r="R41" i="122"/>
  <c r="P41" i="122"/>
  <c r="N41" i="122"/>
  <c r="L41" i="122"/>
  <c r="J41" i="122"/>
  <c r="H41" i="122"/>
  <c r="F41" i="122"/>
  <c r="T40" i="122"/>
  <c r="R40" i="122"/>
  <c r="P40" i="122"/>
  <c r="N40" i="122"/>
  <c r="L40" i="122"/>
  <c r="J40" i="122"/>
  <c r="H40" i="122"/>
  <c r="F40" i="122"/>
  <c r="T39" i="122"/>
  <c r="R39" i="122"/>
  <c r="P39" i="122"/>
  <c r="N39" i="122"/>
  <c r="L39" i="122"/>
  <c r="J39" i="122"/>
  <c r="H39" i="122"/>
  <c r="F39" i="122"/>
  <c r="T38" i="122"/>
  <c r="R38" i="122"/>
  <c r="P38" i="122"/>
  <c r="N38" i="122"/>
  <c r="L38" i="122"/>
  <c r="J38" i="122"/>
  <c r="H38" i="122"/>
  <c r="F38" i="122"/>
  <c r="T37" i="122"/>
  <c r="R37" i="122"/>
  <c r="P37" i="122"/>
  <c r="N37" i="122"/>
  <c r="L37" i="122"/>
  <c r="J37" i="122"/>
  <c r="H37" i="122"/>
  <c r="F37" i="122"/>
  <c r="U44" i="122"/>
  <c r="S44" i="122"/>
  <c r="Q44" i="122"/>
  <c r="O44" i="122"/>
  <c r="M44" i="122"/>
  <c r="K44" i="122"/>
  <c r="I44" i="122"/>
  <c r="G44" i="122"/>
  <c r="U43" i="122"/>
  <c r="S43" i="122"/>
  <c r="Q43" i="122"/>
  <c r="O43" i="122"/>
  <c r="M43" i="122"/>
  <c r="K43" i="122"/>
  <c r="I43" i="122"/>
  <c r="G43" i="122"/>
  <c r="U42" i="122"/>
  <c r="S42" i="122"/>
  <c r="Q42" i="122"/>
  <c r="O42" i="122"/>
  <c r="M42" i="122"/>
  <c r="K42" i="122"/>
  <c r="I42" i="122"/>
  <c r="G42" i="122"/>
  <c r="U41" i="122"/>
  <c r="S41" i="122"/>
  <c r="Q41" i="122"/>
  <c r="O41" i="122"/>
  <c r="M41" i="122"/>
  <c r="K41" i="122"/>
  <c r="I41" i="122"/>
  <c r="G41" i="122"/>
  <c r="U40" i="122"/>
  <c r="S40" i="122"/>
  <c r="Q40" i="122"/>
  <c r="O40" i="122"/>
  <c r="M40" i="122"/>
  <c r="K40" i="122"/>
  <c r="I40" i="122"/>
  <c r="G40" i="122"/>
  <c r="U39" i="122"/>
  <c r="S39" i="122"/>
  <c r="Q39" i="122"/>
  <c r="O39" i="122"/>
  <c r="M39" i="122"/>
  <c r="K39" i="122"/>
  <c r="I39" i="122"/>
  <c r="G39" i="122"/>
  <c r="U38" i="122"/>
  <c r="S38" i="122"/>
  <c r="Q38" i="122"/>
  <c r="O38" i="122"/>
  <c r="M38" i="122"/>
  <c r="K38" i="122"/>
  <c r="I38" i="122"/>
  <c r="G38" i="122"/>
  <c r="U37" i="122"/>
  <c r="S37" i="122"/>
  <c r="Q37" i="122"/>
  <c r="O37" i="122"/>
  <c r="M37" i="122"/>
  <c r="K37" i="122"/>
  <c r="I37" i="122"/>
  <c r="G37" i="122"/>
  <c r="AD41" i="122"/>
  <c r="AD44" i="122"/>
  <c r="AD43" i="122"/>
  <c r="X38" i="122"/>
  <c r="AA37" i="118"/>
  <c r="G53" i="37" s="1"/>
  <c r="AC30" i="117"/>
  <c r="V30" i="117" s="1"/>
  <c r="AD30" i="117"/>
  <c r="AC28" i="117"/>
  <c r="V28" i="117" s="1"/>
  <c r="AD24" i="67"/>
  <c r="AC39" i="67"/>
  <c r="V39" i="67" s="1"/>
  <c r="AD39" i="67"/>
  <c r="AC37" i="67"/>
  <c r="V37" i="67" s="1"/>
  <c r="AD37" i="67"/>
  <c r="AC35" i="67"/>
  <c r="V35" i="67" s="1"/>
  <c r="AD35" i="67"/>
  <c r="AC33" i="67"/>
  <c r="V33" i="67" s="1"/>
  <c r="AD33" i="67"/>
  <c r="AC31" i="67"/>
  <c r="V31" i="67" s="1"/>
  <c r="AD31" i="67"/>
  <c r="AC29" i="67"/>
  <c r="V29" i="67" s="1"/>
  <c r="AD29" i="67"/>
  <c r="AC27" i="67"/>
  <c r="V27" i="67" s="1"/>
  <c r="AD27" i="67"/>
  <c r="AC25" i="67"/>
  <c r="V25" i="67" s="1"/>
  <c r="AD25" i="67"/>
  <c r="F41" i="67" a="1"/>
  <c r="O43" i="67" s="1"/>
  <c r="Z41" i="61"/>
  <c r="Z39" i="61"/>
  <c r="Z44" i="61"/>
  <c r="AB41" i="89"/>
  <c r="AB42" i="89"/>
  <c r="AB40" i="89"/>
  <c r="AB38" i="89"/>
  <c r="AB43" i="89"/>
  <c r="AD13" i="89"/>
  <c r="AD10" i="90"/>
  <c r="Z39" i="90"/>
  <c r="Z45" i="90"/>
  <c r="Z44" i="90"/>
  <c r="Z43" i="90"/>
  <c r="Z42" i="90"/>
  <c r="Z41" i="90"/>
  <c r="AC8" i="90"/>
  <c r="V8" i="90" s="1"/>
  <c r="AC6" i="90"/>
  <c r="V6" i="90" s="1"/>
  <c r="AD6" i="90"/>
  <c r="Z42" i="89"/>
  <c r="Z40" i="89"/>
  <c r="Z46" i="67"/>
  <c r="AC20" i="61"/>
  <c r="V20" i="61" s="1"/>
  <c r="AC18" i="61"/>
  <c r="V18" i="61" s="1"/>
  <c r="AD18" i="61"/>
  <c r="AD20" i="61"/>
  <c r="AC14" i="90"/>
  <c r="V14" i="90" s="1"/>
  <c r="AD8" i="90"/>
  <c r="AC9" i="118"/>
  <c r="V9" i="118" s="1"/>
  <c r="AD28" i="117"/>
  <c r="AC22" i="117"/>
  <c r="V22" i="117" s="1"/>
  <c r="AC18" i="117"/>
  <c r="V18" i="117" s="1"/>
  <c r="Z43" i="61"/>
  <c r="AC6" i="61"/>
  <c r="V6" i="61" s="1"/>
  <c r="AC26" i="117"/>
  <c r="V26" i="117" s="1"/>
  <c r="AD38" i="117"/>
  <c r="AC38" i="117"/>
  <c r="V38" i="117" s="1"/>
  <c r="AD36" i="117"/>
  <c r="AC36" i="117"/>
  <c r="V36" i="117" s="1"/>
  <c r="AD34" i="117"/>
  <c r="AC34" i="117"/>
  <c r="V34" i="117" s="1"/>
  <c r="AD32" i="117"/>
  <c r="AC32" i="117"/>
  <c r="V32" i="117" s="1"/>
  <c r="AD40" i="117"/>
  <c r="AD39" i="117"/>
  <c r="AD37" i="117"/>
  <c r="AD35" i="117"/>
  <c r="AD33" i="117"/>
  <c r="F41" i="117" a="1"/>
  <c r="M47" i="117" s="1"/>
  <c r="AD26" i="117"/>
  <c r="AC24" i="117"/>
  <c r="V24" i="117" s="1"/>
  <c r="AD18" i="117"/>
  <c r="AC16" i="117"/>
  <c r="V16" i="117" s="1"/>
  <c r="AD8" i="61"/>
  <c r="X41" i="117"/>
  <c r="D52" i="37" s="1"/>
  <c r="AD22" i="117"/>
  <c r="AC20" i="117"/>
  <c r="V20" i="117" s="1"/>
  <c r="Y37" i="118"/>
  <c r="E53" i="37" s="1"/>
  <c r="Z47" i="67"/>
  <c r="Z44" i="67"/>
  <c r="AD9" i="118"/>
  <c r="AD16" i="117"/>
  <c r="Z45" i="117"/>
  <c r="Z43" i="117"/>
  <c r="X37" i="61"/>
  <c r="D46" i="37" s="1"/>
  <c r="D48" i="37" s="1"/>
  <c r="AD10" i="61"/>
  <c r="Z42" i="61"/>
  <c r="AB42" i="61"/>
  <c r="AD11" i="118"/>
  <c r="AA42" i="118"/>
  <c r="W42" i="118"/>
  <c r="Y42" i="118"/>
  <c r="AD24" i="117"/>
  <c r="AD20" i="117"/>
  <c r="AD14" i="117"/>
  <c r="Z46" i="117"/>
  <c r="AD12" i="117"/>
  <c r="AB48" i="67"/>
  <c r="AC6" i="89"/>
  <c r="V6" i="89" s="1"/>
  <c r="AC13" i="89"/>
  <c r="V13" i="89" s="1"/>
  <c r="X38" i="89"/>
  <c r="D40" i="37" s="1"/>
  <c r="Z41" i="89"/>
  <c r="AB45" i="89"/>
  <c r="AD14" i="90"/>
  <c r="AD12" i="90"/>
  <c r="AB46" i="90"/>
  <c r="Z46" i="90"/>
  <c r="Z45" i="67"/>
  <c r="AC6" i="67"/>
  <c r="V6" i="67" s="1"/>
  <c r="Y45" i="67"/>
  <c r="Y43" i="67"/>
  <c r="Y48" i="67"/>
  <c r="Y47" i="67"/>
  <c r="Y46" i="67"/>
  <c r="Y44" i="67"/>
  <c r="Z43" i="67"/>
  <c r="AD22" i="67"/>
  <c r="AD20" i="67"/>
  <c r="AD18" i="67"/>
  <c r="AD16" i="67"/>
  <c r="AD14" i="67"/>
  <c r="AD12" i="67"/>
  <c r="AD10" i="67"/>
  <c r="AD8" i="67"/>
  <c r="AD6" i="67"/>
  <c r="Z48" i="67"/>
  <c r="AD21" i="67"/>
  <c r="AC21" i="67"/>
  <c r="V21" i="67" s="1"/>
  <c r="AD19" i="67"/>
  <c r="AC19" i="67"/>
  <c r="V19" i="67" s="1"/>
  <c r="AD17" i="67"/>
  <c r="AC17" i="67"/>
  <c r="V17" i="67" s="1"/>
  <c r="AD15" i="67"/>
  <c r="AC15" i="67"/>
  <c r="V15" i="67" s="1"/>
  <c r="AD13" i="67"/>
  <c r="AC13" i="67"/>
  <c r="V13" i="67" s="1"/>
  <c r="AD11" i="67"/>
  <c r="AC11" i="67"/>
  <c r="V11" i="67" s="1"/>
  <c r="AD9" i="67"/>
  <c r="AC9" i="67"/>
  <c r="V9" i="67" s="1"/>
  <c r="AD7" i="67"/>
  <c r="AC7" i="67"/>
  <c r="V7" i="67" s="1"/>
  <c r="AA45" i="67"/>
  <c r="AA43" i="67"/>
  <c r="AA48" i="67"/>
  <c r="AA47" i="67"/>
  <c r="AA46" i="67"/>
  <c r="AA44" i="67"/>
  <c r="AA41" i="67"/>
  <c r="G44" i="37" s="1"/>
  <c r="W46" i="67"/>
  <c r="W41" i="67"/>
  <c r="C44" i="37" s="1"/>
  <c r="AB40" i="67"/>
  <c r="Z40" i="67"/>
  <c r="X40" i="67"/>
  <c r="F41" i="67"/>
  <c r="AA40" i="67"/>
  <c r="Y40" i="67"/>
  <c r="W40" i="67"/>
  <c r="AW45" i="67"/>
  <c r="X46" i="67"/>
  <c r="AC21" i="61"/>
  <c r="V21" i="61" s="1"/>
  <c r="AD21" i="61"/>
  <c r="AC19" i="61"/>
  <c r="V19" i="61" s="1"/>
  <c r="AD19" i="61"/>
  <c r="AC17" i="61"/>
  <c r="V17" i="61" s="1"/>
  <c r="AD17" i="61"/>
  <c r="AC15" i="61"/>
  <c r="V15" i="61" s="1"/>
  <c r="AD15" i="61"/>
  <c r="AC13" i="61"/>
  <c r="V13" i="61" s="1"/>
  <c r="AD13" i="61"/>
  <c r="AC11" i="61"/>
  <c r="V11" i="61" s="1"/>
  <c r="AD11" i="61"/>
  <c r="AC9" i="61"/>
  <c r="V9" i="61" s="1"/>
  <c r="AD9" i="61"/>
  <c r="AC7" i="61"/>
  <c r="V7" i="61" s="1"/>
  <c r="AD7" i="61"/>
  <c r="AA44" i="61"/>
  <c r="AA43" i="61"/>
  <c r="AA40" i="61"/>
  <c r="AA37" i="61"/>
  <c r="G46" i="37" s="1"/>
  <c r="G48" i="37" s="1"/>
  <c r="AA42" i="61"/>
  <c r="AA41" i="61"/>
  <c r="AA39" i="61"/>
  <c r="W37" i="61"/>
  <c r="C46" i="37" s="1"/>
  <c r="C48" i="37" s="1"/>
  <c r="W42" i="61"/>
  <c r="Y44" i="61"/>
  <c r="Y43" i="61"/>
  <c r="Y40" i="61"/>
  <c r="Y37" i="61"/>
  <c r="E46" i="37" s="1"/>
  <c r="E48" i="37" s="1"/>
  <c r="Y42" i="61"/>
  <c r="Y41" i="61"/>
  <c r="Y39" i="61"/>
  <c r="X42" i="61"/>
  <c r="Y44" i="89"/>
  <c r="Y43" i="89"/>
  <c r="Y41" i="89"/>
  <c r="Y45" i="89"/>
  <c r="Y42" i="89"/>
  <c r="Y40" i="89"/>
  <c r="AI48" i="89"/>
  <c r="X43" i="89"/>
  <c r="AD12" i="89"/>
  <c r="AD10" i="89"/>
  <c r="AD8" i="89"/>
  <c r="AD6" i="89"/>
  <c r="Z45" i="89"/>
  <c r="AD11" i="89"/>
  <c r="AC11" i="89"/>
  <c r="V11" i="89" s="1"/>
  <c r="AD9" i="89"/>
  <c r="AC9" i="89"/>
  <c r="V9" i="89" s="1"/>
  <c r="AD7" i="89"/>
  <c r="AC7" i="89"/>
  <c r="V7" i="89" s="1"/>
  <c r="AA44" i="89"/>
  <c r="AA43" i="89"/>
  <c r="AA41" i="89"/>
  <c r="AA45" i="89"/>
  <c r="AA42" i="89"/>
  <c r="AA40" i="89"/>
  <c r="AA38" i="89"/>
  <c r="G40" i="37" s="1"/>
  <c r="W43" i="89"/>
  <c r="W38" i="89"/>
  <c r="C40" i="37" s="1"/>
  <c r="AW45" i="89"/>
  <c r="AW44" i="89"/>
  <c r="AW43" i="89"/>
  <c r="Z44" i="89"/>
  <c r="Z43" i="89"/>
  <c r="AC13" i="90"/>
  <c r="V13" i="90" s="1"/>
  <c r="AD13" i="90"/>
  <c r="AC11" i="90"/>
  <c r="V11" i="90" s="1"/>
  <c r="AD11" i="90"/>
  <c r="AC9" i="90"/>
  <c r="V9" i="90" s="1"/>
  <c r="AD9" i="90"/>
  <c r="AC7" i="90"/>
  <c r="V7" i="90" s="1"/>
  <c r="AD7" i="90"/>
  <c r="AA46" i="90"/>
  <c r="AA45" i="90"/>
  <c r="AA44" i="90"/>
  <c r="AA43" i="90"/>
  <c r="AA42" i="90"/>
  <c r="AA41" i="90"/>
  <c r="AA39" i="90"/>
  <c r="W44" i="90"/>
  <c r="W39" i="90"/>
  <c r="X44" i="90"/>
  <c r="Y46" i="90"/>
  <c r="Y45" i="90"/>
  <c r="Y44" i="90"/>
  <c r="Y43" i="90"/>
  <c r="Y42" i="90"/>
  <c r="Y41" i="90"/>
  <c r="Z44" i="118"/>
  <c r="Z43" i="118"/>
  <c r="Z40" i="118"/>
  <c r="Z37" i="118"/>
  <c r="F53" i="37" s="1"/>
  <c r="Z42" i="118"/>
  <c r="Z41" i="118"/>
  <c r="Z39" i="118"/>
  <c r="AW42" i="118"/>
  <c r="AD7" i="118"/>
  <c r="AC10" i="118"/>
  <c r="V10" i="118" s="1"/>
  <c r="AD10" i="118"/>
  <c r="AC8" i="118"/>
  <c r="V8" i="118" s="1"/>
  <c r="AD8" i="118"/>
  <c r="AB44" i="118"/>
  <c r="AB43" i="118"/>
  <c r="AB40" i="118"/>
  <c r="AB37" i="118"/>
  <c r="H53" i="37" s="1"/>
  <c r="AB42" i="118"/>
  <c r="AB41" i="118"/>
  <c r="AB39" i="118"/>
  <c r="X37" i="118"/>
  <c r="AC6" i="118"/>
  <c r="X42" i="118"/>
  <c r="AD6" i="118"/>
  <c r="AB46" i="117"/>
  <c r="AB45" i="117"/>
  <c r="AB43" i="117"/>
  <c r="AB48" i="117"/>
  <c r="AB47" i="117"/>
  <c r="AB44" i="117"/>
  <c r="AB41" i="117"/>
  <c r="H52" i="37" s="1"/>
  <c r="AC29" i="117"/>
  <c r="V29" i="117" s="1"/>
  <c r="AD29" i="117"/>
  <c r="AC27" i="117"/>
  <c r="V27" i="117" s="1"/>
  <c r="AD27" i="117"/>
  <c r="AC25" i="117"/>
  <c r="V25" i="117" s="1"/>
  <c r="AD25" i="117"/>
  <c r="AC23" i="117"/>
  <c r="V23" i="117" s="1"/>
  <c r="AD23" i="117"/>
  <c r="AC21" i="117"/>
  <c r="V21" i="117" s="1"/>
  <c r="AD21" i="117"/>
  <c r="AC19" i="117"/>
  <c r="V19" i="117" s="1"/>
  <c r="AD19" i="117"/>
  <c r="AC17" i="117"/>
  <c r="V17" i="117" s="1"/>
  <c r="AD17" i="117"/>
  <c r="AC15" i="117"/>
  <c r="V15" i="117" s="1"/>
  <c r="AD15" i="117"/>
  <c r="AC11" i="117"/>
  <c r="V11" i="117" s="1"/>
  <c r="AD11" i="117"/>
  <c r="AA48" i="117"/>
  <c r="AA47" i="117"/>
  <c r="AA44" i="117"/>
  <c r="AA41" i="117"/>
  <c r="G52" i="37" s="1"/>
  <c r="AA46" i="117"/>
  <c r="AA45" i="117"/>
  <c r="AA43" i="117"/>
  <c r="W41" i="117"/>
  <c r="C52" i="37" s="1"/>
  <c r="W46" i="117"/>
  <c r="Z48" i="117"/>
  <c r="Z47" i="117"/>
  <c r="AC12" i="117"/>
  <c r="V12" i="117" s="1"/>
  <c r="AC14" i="117"/>
  <c r="V14" i="117" s="1"/>
  <c r="X46" i="117"/>
  <c r="AD13" i="117"/>
  <c r="AC13" i="117"/>
  <c r="V13" i="117" s="1"/>
  <c r="Y48" i="117"/>
  <c r="Y47" i="117"/>
  <c r="Y44" i="117"/>
  <c r="Y41" i="117"/>
  <c r="E52" i="37" s="1"/>
  <c r="Y46" i="117"/>
  <c r="Y45" i="117"/>
  <c r="Y43" i="117"/>
  <c r="Z44" i="117"/>
  <c r="AC10" i="117"/>
  <c r="AW46" i="117"/>
  <c r="I49" i="37" l="1"/>
  <c r="I51" i="37" s="1"/>
  <c r="D51" i="37"/>
  <c r="D45" i="37"/>
  <c r="I30" i="37"/>
  <c r="S30" i="37"/>
  <c r="U42" i="61"/>
  <c r="S38" i="61"/>
  <c r="K44" i="61"/>
  <c r="P38" i="61"/>
  <c r="O44" i="61"/>
  <c r="F42" i="61"/>
  <c r="T38" i="61"/>
  <c r="Q40" i="61"/>
  <c r="T37" i="61"/>
  <c r="R37" i="61"/>
  <c r="U37" i="61"/>
  <c r="Q37" i="61"/>
  <c r="T39" i="61"/>
  <c r="R43" i="61"/>
  <c r="J39" i="61"/>
  <c r="J38" i="61"/>
  <c r="H43" i="61"/>
  <c r="G43" i="61"/>
  <c r="I42" i="61"/>
  <c r="H40" i="61"/>
  <c r="R42" i="61"/>
  <c r="S42" i="61"/>
  <c r="O37" i="61"/>
  <c r="H44" i="61"/>
  <c r="M41" i="61"/>
  <c r="J40" i="61"/>
  <c r="M40" i="61"/>
  <c r="N38" i="61"/>
  <c r="M44" i="61"/>
  <c r="T42" i="61"/>
  <c r="P39" i="61"/>
  <c r="U40" i="61"/>
  <c r="T41" i="61"/>
  <c r="Q39" i="61"/>
  <c r="U38" i="61"/>
  <c r="T40" i="61"/>
  <c r="P41" i="61"/>
  <c r="N42" i="61"/>
  <c r="S41" i="61"/>
  <c r="Q42" i="61"/>
  <c r="G41" i="61"/>
  <c r="O39" i="61"/>
  <c r="K38" i="61"/>
  <c r="N44" i="61"/>
  <c r="K37" i="61"/>
  <c r="N43" i="61"/>
  <c r="N41" i="61"/>
  <c r="O38" i="61"/>
  <c r="U41" i="61"/>
  <c r="S39" i="61"/>
  <c r="R38" i="61"/>
  <c r="P43" i="61"/>
  <c r="G44" i="61"/>
  <c r="S37" i="61"/>
  <c r="Q38" i="61"/>
  <c r="Q44" i="61"/>
  <c r="U43" i="61"/>
  <c r="S40" i="61"/>
  <c r="J42" i="61"/>
  <c r="M42" i="61"/>
  <c r="J41" i="61"/>
  <c r="G40" i="61"/>
  <c r="H38" i="61"/>
  <c r="F39" i="61"/>
  <c r="H37" i="61"/>
  <c r="N37" i="61"/>
  <c r="AD44" i="90"/>
  <c r="AD46" i="117"/>
  <c r="T27" i="37"/>
  <c r="Q43" i="118"/>
  <c r="Q44" i="118"/>
  <c r="Q42" i="118"/>
  <c r="R43" i="118"/>
  <c r="P42" i="118"/>
  <c r="O41" i="118"/>
  <c r="F44" i="118"/>
  <c r="R44" i="118"/>
  <c r="S42" i="118"/>
  <c r="P41" i="118"/>
  <c r="O42" i="118"/>
  <c r="I39" i="118"/>
  <c r="G37" i="118"/>
  <c r="I40" i="118"/>
  <c r="N44" i="118"/>
  <c r="H44" i="118"/>
  <c r="S43" i="118"/>
  <c r="R42" i="118"/>
  <c r="P44" i="118"/>
  <c r="P43" i="118"/>
  <c r="S38" i="118"/>
  <c r="P37" i="118"/>
  <c r="J38" i="118"/>
  <c r="G44" i="118"/>
  <c r="J39" i="118"/>
  <c r="H38" i="118"/>
  <c r="H43" i="118"/>
  <c r="K40" i="118"/>
  <c r="T25" i="37"/>
  <c r="T26" i="37"/>
  <c r="T28" i="37"/>
  <c r="T29" i="37"/>
  <c r="T33" i="37"/>
  <c r="T22" i="37"/>
  <c r="T23" i="37"/>
  <c r="T35" i="37"/>
  <c r="T34" i="37"/>
  <c r="T24" i="37"/>
  <c r="K45" i="67"/>
  <c r="F46" i="90"/>
  <c r="G44" i="90"/>
  <c r="J41" i="118"/>
  <c r="G39" i="118"/>
  <c r="M37" i="118"/>
  <c r="J43" i="118"/>
  <c r="M39" i="118"/>
  <c r="K37" i="118"/>
  <c r="J42" i="118"/>
  <c r="F43" i="118"/>
  <c r="T21" i="37"/>
  <c r="T44" i="67"/>
  <c r="L41" i="90"/>
  <c r="L43" i="118"/>
  <c r="H41" i="118"/>
  <c r="F41" i="118"/>
  <c r="F39" i="118"/>
  <c r="I44" i="118"/>
  <c r="S45" i="67"/>
  <c r="N42" i="118"/>
  <c r="H39" i="118"/>
  <c r="L42" i="118"/>
  <c r="M40" i="118"/>
  <c r="K39" i="118"/>
  <c r="I38" i="118"/>
  <c r="T32" i="37"/>
  <c r="K36" i="37"/>
  <c r="Q36" i="37"/>
  <c r="M36" i="37"/>
  <c r="O36" i="37"/>
  <c r="T31" i="37"/>
  <c r="K30" i="37"/>
  <c r="Q30" i="37"/>
  <c r="O30" i="37"/>
  <c r="M30" i="37"/>
  <c r="AD42" i="61"/>
  <c r="Y41" i="67"/>
  <c r="E44" i="37" s="1"/>
  <c r="I44" i="37" s="1"/>
  <c r="N45" i="90"/>
  <c r="J46" i="90"/>
  <c r="I41" i="90"/>
  <c r="K46" i="90"/>
  <c r="H43" i="90"/>
  <c r="P47" i="67"/>
  <c r="G42" i="61"/>
  <c r="N40" i="61"/>
  <c r="N46" i="117"/>
  <c r="N47" i="117"/>
  <c r="Q39" i="37"/>
  <c r="Y38" i="89"/>
  <c r="E40" i="37" s="1"/>
  <c r="AC37" i="61"/>
  <c r="V41" i="90"/>
  <c r="L37" i="37" s="1"/>
  <c r="V44" i="90"/>
  <c r="O39" i="37"/>
  <c r="K39" i="37"/>
  <c r="Y39" i="90"/>
  <c r="AC39" i="90" s="1"/>
  <c r="AD46" i="67"/>
  <c r="Q38" i="37"/>
  <c r="M38" i="37"/>
  <c r="O38" i="37"/>
  <c r="K38" i="37"/>
  <c r="C37" i="37"/>
  <c r="C45" i="37" s="1"/>
  <c r="C55" i="37" s="1"/>
  <c r="G37" i="37"/>
  <c r="G45" i="37" s="1"/>
  <c r="G55" i="37" s="1"/>
  <c r="F37" i="37"/>
  <c r="F45" i="37" s="1"/>
  <c r="F55" i="37" s="1"/>
  <c r="K41" i="37"/>
  <c r="M41" i="37"/>
  <c r="O41" i="37"/>
  <c r="AD43" i="89"/>
  <c r="H40" i="37"/>
  <c r="H45" i="37" s="1"/>
  <c r="H55" i="37" s="1"/>
  <c r="V44" i="66"/>
  <c r="V43" i="66"/>
  <c r="V40" i="66"/>
  <c r="N47" i="37" s="1"/>
  <c r="V42" i="66"/>
  <c r="V41" i="66"/>
  <c r="P47" i="37" s="1"/>
  <c r="V39" i="66"/>
  <c r="L47" i="37" s="1"/>
  <c r="V38" i="66"/>
  <c r="J47" i="37" s="1"/>
  <c r="S51" i="37"/>
  <c r="V45" i="90"/>
  <c r="AD43" i="90"/>
  <c r="V43" i="90"/>
  <c r="P37" i="37" s="1"/>
  <c r="V46" i="90"/>
  <c r="V40" i="90"/>
  <c r="J37" i="37" s="1"/>
  <c r="G46" i="117"/>
  <c r="H45" i="117"/>
  <c r="U47" i="67"/>
  <c r="Q41" i="67"/>
  <c r="O39" i="90"/>
  <c r="M44" i="90"/>
  <c r="M42" i="90"/>
  <c r="Q41" i="90"/>
  <c r="P42" i="90"/>
  <c r="O43" i="90"/>
  <c r="S44" i="61"/>
  <c r="R40" i="61"/>
  <c r="P44" i="90"/>
  <c r="O46" i="90"/>
  <c r="T44" i="61"/>
  <c r="Q39" i="90"/>
  <c r="P45" i="90"/>
  <c r="O42" i="90"/>
  <c r="M41" i="90"/>
  <c r="T43" i="61"/>
  <c r="R39" i="61"/>
  <c r="P40" i="61"/>
  <c r="M38" i="61"/>
  <c r="O41" i="61"/>
  <c r="L37" i="61"/>
  <c r="L40" i="61"/>
  <c r="G41" i="89"/>
  <c r="G45" i="89"/>
  <c r="G42" i="89"/>
  <c r="K42" i="90"/>
  <c r="F40" i="90"/>
  <c r="F44" i="90"/>
  <c r="M37" i="61"/>
  <c r="O40" i="61"/>
  <c r="F44" i="61"/>
  <c r="M39" i="61"/>
  <c r="O43" i="61"/>
  <c r="L40" i="89"/>
  <c r="G43" i="89"/>
  <c r="K43" i="90"/>
  <c r="J41" i="90"/>
  <c r="J45" i="90"/>
  <c r="F42" i="118"/>
  <c r="M44" i="118"/>
  <c r="G40" i="118"/>
  <c r="N39" i="61"/>
  <c r="F43" i="61"/>
  <c r="F38" i="61"/>
  <c r="F41" i="61"/>
  <c r="I39" i="89"/>
  <c r="L43" i="89"/>
  <c r="H39" i="89"/>
  <c r="J39" i="90"/>
  <c r="K44" i="90"/>
  <c r="F42" i="90"/>
  <c r="H37" i="118"/>
  <c r="H40" i="118"/>
  <c r="G43" i="118"/>
  <c r="K38" i="118"/>
  <c r="I41" i="118"/>
  <c r="L39" i="61"/>
  <c r="O42" i="61"/>
  <c r="L38" i="61"/>
  <c r="L41" i="61"/>
  <c r="H40" i="89"/>
  <c r="H44" i="89"/>
  <c r="H41" i="89"/>
  <c r="I40" i="90"/>
  <c r="K45" i="90"/>
  <c r="J43" i="90"/>
  <c r="L38" i="118"/>
  <c r="L41" i="118"/>
  <c r="I37" i="118"/>
  <c r="G41" i="118"/>
  <c r="F37" i="61"/>
  <c r="U44" i="118"/>
  <c r="U42" i="118"/>
  <c r="U40" i="118"/>
  <c r="U38" i="118"/>
  <c r="T43" i="118"/>
  <c r="T41" i="118"/>
  <c r="T39" i="118"/>
  <c r="T37" i="118"/>
  <c r="U43" i="118"/>
  <c r="U39" i="118"/>
  <c r="T44" i="118"/>
  <c r="T40" i="118"/>
  <c r="U41" i="118"/>
  <c r="U37" i="118"/>
  <c r="T42" i="118"/>
  <c r="T38" i="118"/>
  <c r="O43" i="118"/>
  <c r="S44" i="118"/>
  <c r="K42" i="118"/>
  <c r="G42" i="118"/>
  <c r="AD46" i="90"/>
  <c r="AD43" i="61"/>
  <c r="G44" i="117"/>
  <c r="K43" i="117"/>
  <c r="I42" i="90"/>
  <c r="L40" i="90"/>
  <c r="L44" i="90"/>
  <c r="I43" i="90"/>
  <c r="H41" i="90"/>
  <c r="H45" i="90"/>
  <c r="H39" i="90"/>
  <c r="I44" i="90"/>
  <c r="L42" i="90"/>
  <c r="AD42" i="90"/>
  <c r="AD41" i="90"/>
  <c r="AD45" i="90"/>
  <c r="V42" i="90"/>
  <c r="N37" i="37" s="1"/>
  <c r="V42" i="89"/>
  <c r="P40" i="37" s="1"/>
  <c r="V47" i="67"/>
  <c r="I42" i="117"/>
  <c r="N41" i="117"/>
  <c r="O48" i="67"/>
  <c r="O44" i="67"/>
  <c r="L42" i="61"/>
  <c r="U44" i="61"/>
  <c r="Q45" i="90"/>
  <c r="N44" i="90"/>
  <c r="K39" i="90"/>
  <c r="P44" i="61"/>
  <c r="Q41" i="61"/>
  <c r="H42" i="61"/>
  <c r="L44" i="118"/>
  <c r="H46" i="90"/>
  <c r="Q44" i="90"/>
  <c r="P39" i="90"/>
  <c r="U39" i="61"/>
  <c r="O45" i="90"/>
  <c r="N39" i="90"/>
  <c r="R41" i="61"/>
  <c r="P42" i="61"/>
  <c r="I44" i="61"/>
  <c r="J44" i="118"/>
  <c r="N42" i="90"/>
  <c r="M43" i="90"/>
  <c r="S43" i="61"/>
  <c r="O44" i="118"/>
  <c r="P37" i="61"/>
  <c r="N41" i="90"/>
  <c r="R44" i="61"/>
  <c r="Q43" i="61"/>
  <c r="G37" i="61"/>
  <c r="I40" i="61"/>
  <c r="J43" i="61"/>
  <c r="G39" i="61"/>
  <c r="I43" i="61"/>
  <c r="H43" i="89"/>
  <c r="G40" i="90"/>
  <c r="I45" i="90"/>
  <c r="J42" i="90"/>
  <c r="K43" i="118"/>
  <c r="M41" i="118"/>
  <c r="F39" i="90"/>
  <c r="H39" i="61"/>
  <c r="K42" i="61"/>
  <c r="J37" i="61"/>
  <c r="H41" i="61"/>
  <c r="F43" i="89"/>
  <c r="K40" i="89"/>
  <c r="G41" i="90"/>
  <c r="I46" i="90"/>
  <c r="F43" i="90"/>
  <c r="J40" i="118"/>
  <c r="I43" i="118"/>
  <c r="K41" i="118"/>
  <c r="I38" i="61"/>
  <c r="K41" i="61"/>
  <c r="L44" i="61"/>
  <c r="K39" i="61"/>
  <c r="M43" i="61"/>
  <c r="K41" i="89"/>
  <c r="K45" i="89"/>
  <c r="J41" i="89"/>
  <c r="G42" i="90"/>
  <c r="J40" i="90"/>
  <c r="J44" i="90"/>
  <c r="N38" i="118"/>
  <c r="N41" i="118"/>
  <c r="K44" i="118"/>
  <c r="N39" i="118"/>
  <c r="G38" i="61"/>
  <c r="I41" i="61"/>
  <c r="J44" i="61"/>
  <c r="F40" i="61"/>
  <c r="J42" i="89"/>
  <c r="F39" i="89"/>
  <c r="K43" i="89"/>
  <c r="G43" i="90"/>
  <c r="F41" i="90"/>
  <c r="F40" i="118"/>
  <c r="M43" i="118"/>
  <c r="L39" i="118"/>
  <c r="N43" i="118"/>
  <c r="S46" i="90"/>
  <c r="S45" i="90"/>
  <c r="S44" i="90"/>
  <c r="S43" i="90"/>
  <c r="S42" i="90"/>
  <c r="S41" i="90"/>
  <c r="S40" i="90"/>
  <c r="S39" i="90"/>
  <c r="T46" i="90"/>
  <c r="T45" i="90"/>
  <c r="T44" i="90"/>
  <c r="T43" i="90"/>
  <c r="T42" i="90"/>
  <c r="T41" i="90"/>
  <c r="T40" i="90"/>
  <c r="T39" i="90"/>
  <c r="U46" i="90"/>
  <c r="U45" i="90"/>
  <c r="U44" i="90"/>
  <c r="U43" i="90"/>
  <c r="U42" i="90"/>
  <c r="U41" i="90"/>
  <c r="U40" i="90"/>
  <c r="U39" i="90"/>
  <c r="R46" i="90"/>
  <c r="R45" i="90"/>
  <c r="R44" i="90"/>
  <c r="R43" i="90"/>
  <c r="R42" i="90"/>
  <c r="R41" i="90"/>
  <c r="R40" i="90"/>
  <c r="R39" i="90"/>
  <c r="U45" i="89"/>
  <c r="U43" i="89"/>
  <c r="U41" i="89"/>
  <c r="U39" i="89"/>
  <c r="T44" i="89"/>
  <c r="T42" i="89"/>
  <c r="T40" i="89"/>
  <c r="T38" i="89"/>
  <c r="U44" i="89"/>
  <c r="U42" i="89"/>
  <c r="U40" i="89"/>
  <c r="U38" i="89"/>
  <c r="T45" i="89"/>
  <c r="T43" i="89"/>
  <c r="T41" i="89"/>
  <c r="T39" i="89"/>
  <c r="L45" i="89"/>
  <c r="H45" i="89"/>
  <c r="P45" i="89"/>
  <c r="L39" i="90"/>
  <c r="G45" i="90"/>
  <c r="H42" i="90"/>
  <c r="K40" i="90"/>
  <c r="G46" i="90"/>
  <c r="L43" i="90"/>
  <c r="I37" i="61"/>
  <c r="K40" i="61"/>
  <c r="L43" i="61"/>
  <c r="I39" i="61"/>
  <c r="K41" i="90"/>
  <c r="H40" i="90"/>
  <c r="H44" i="90"/>
  <c r="V44" i="123"/>
  <c r="V43" i="123"/>
  <c r="V40" i="123"/>
  <c r="N50" i="37" s="1"/>
  <c r="V42" i="123"/>
  <c r="V41" i="123"/>
  <c r="P50" i="37" s="1"/>
  <c r="V39" i="123"/>
  <c r="L50" i="37" s="1"/>
  <c r="V38" i="123"/>
  <c r="J50" i="37" s="1"/>
  <c r="V44" i="122"/>
  <c r="V43" i="122"/>
  <c r="V40" i="122"/>
  <c r="N49" i="37" s="1"/>
  <c r="V42" i="122"/>
  <c r="V41" i="122"/>
  <c r="P49" i="37" s="1"/>
  <c r="V39" i="122"/>
  <c r="L49" i="37" s="1"/>
  <c r="V38" i="122"/>
  <c r="J49" i="37" s="1"/>
  <c r="U41" i="67"/>
  <c r="N48" i="67"/>
  <c r="T47" i="67"/>
  <c r="S44" i="67"/>
  <c r="R42" i="67"/>
  <c r="Q47" i="67"/>
  <c r="P44" i="67"/>
  <c r="H48" i="67"/>
  <c r="L48" i="67"/>
  <c r="J48" i="67"/>
  <c r="N41" i="67"/>
  <c r="L42" i="67"/>
  <c r="J43" i="67"/>
  <c r="G44" i="67"/>
  <c r="F45" i="67"/>
  <c r="N45" i="67"/>
  <c r="K46" i="67"/>
  <c r="K47" i="67"/>
  <c r="K48" i="67"/>
  <c r="M41" i="67"/>
  <c r="K42" i="67"/>
  <c r="K43" i="67"/>
  <c r="J44" i="67"/>
  <c r="F46" i="67"/>
  <c r="N46" i="67"/>
  <c r="J47" i="67"/>
  <c r="G45" i="67"/>
  <c r="U48" i="67"/>
  <c r="U46" i="67"/>
  <c r="T43" i="67"/>
  <c r="T41" i="67"/>
  <c r="Q48" i="67"/>
  <c r="S42" i="67"/>
  <c r="S43" i="67"/>
  <c r="R48" i="67"/>
  <c r="R45" i="67"/>
  <c r="Q46" i="67"/>
  <c r="P41" i="67"/>
  <c r="P43" i="67"/>
  <c r="O42" i="67"/>
  <c r="O45" i="67"/>
  <c r="H41" i="67"/>
  <c r="F42" i="67"/>
  <c r="N42" i="67"/>
  <c r="L43" i="67"/>
  <c r="M44" i="67"/>
  <c r="L45" i="67"/>
  <c r="M46" i="67"/>
  <c r="M47" i="67"/>
  <c r="M48" i="67"/>
  <c r="K41" i="67"/>
  <c r="M42" i="67"/>
  <c r="M43" i="67"/>
  <c r="L44" i="67"/>
  <c r="L46" i="67"/>
  <c r="L47" i="67"/>
  <c r="T48" i="67"/>
  <c r="U44" i="67"/>
  <c r="U43" i="67"/>
  <c r="T42" i="67"/>
  <c r="T46" i="67"/>
  <c r="R46" i="67"/>
  <c r="S41" i="67"/>
  <c r="S47" i="67"/>
  <c r="R47" i="67"/>
  <c r="R44" i="67"/>
  <c r="Q44" i="67"/>
  <c r="Q45" i="67"/>
  <c r="P42" i="67"/>
  <c r="O41" i="67"/>
  <c r="O47" i="67"/>
  <c r="I45" i="67"/>
  <c r="J41" i="67"/>
  <c r="H42" i="67"/>
  <c r="F43" i="67"/>
  <c r="N43" i="67"/>
  <c r="K44" i="67"/>
  <c r="J45" i="67"/>
  <c r="G46" i="67"/>
  <c r="G47" i="67"/>
  <c r="G48" i="67"/>
  <c r="I41" i="67"/>
  <c r="G42" i="67"/>
  <c r="G43" i="67"/>
  <c r="F44" i="67"/>
  <c r="N44" i="67"/>
  <c r="J46" i="67"/>
  <c r="F47" i="67"/>
  <c r="N47" i="67"/>
  <c r="M45" i="67"/>
  <c r="U42" i="67"/>
  <c r="U45" i="67"/>
  <c r="T45" i="67"/>
  <c r="S48" i="67"/>
  <c r="P46" i="67"/>
  <c r="S46" i="67"/>
  <c r="R41" i="67"/>
  <c r="R43" i="67"/>
  <c r="Q42" i="67"/>
  <c r="Q43" i="67"/>
  <c r="P48" i="67"/>
  <c r="P45" i="67"/>
  <c r="O46" i="67"/>
  <c r="F48" i="67"/>
  <c r="L41" i="67"/>
  <c r="J42" i="67"/>
  <c r="H43" i="67"/>
  <c r="I44" i="67"/>
  <c r="H45" i="67"/>
  <c r="I46" i="67"/>
  <c r="I47" i="67"/>
  <c r="I48" i="67"/>
  <c r="G41" i="67"/>
  <c r="I42" i="67"/>
  <c r="I43" i="67"/>
  <c r="H44" i="67"/>
  <c r="H46" i="67"/>
  <c r="H47" i="67"/>
  <c r="I41" i="117"/>
  <c r="H43" i="117"/>
  <c r="G45" i="117"/>
  <c r="F47" i="117"/>
  <c r="L48" i="117"/>
  <c r="L42" i="117"/>
  <c r="J44" i="117"/>
  <c r="G47" i="117"/>
  <c r="H46" i="117"/>
  <c r="G48" i="117"/>
  <c r="M41" i="117"/>
  <c r="M42" i="117"/>
  <c r="L43" i="117"/>
  <c r="K44" i="117"/>
  <c r="K45" i="117"/>
  <c r="K46" i="117"/>
  <c r="J47" i="117"/>
  <c r="H48" i="117"/>
  <c r="J41" i="117"/>
  <c r="H42" i="117"/>
  <c r="G43" i="117"/>
  <c r="F44" i="117"/>
  <c r="N44" i="117"/>
  <c r="L45" i="117"/>
  <c r="K47" i="117"/>
  <c r="F41" i="117"/>
  <c r="J46" i="117"/>
  <c r="F46" i="117"/>
  <c r="K41" i="117"/>
  <c r="K42" i="117"/>
  <c r="J43" i="117"/>
  <c r="I44" i="117"/>
  <c r="I45" i="117"/>
  <c r="I46" i="117"/>
  <c r="H47" i="117"/>
  <c r="F48" i="117"/>
  <c r="N48" i="117"/>
  <c r="L41" i="117"/>
  <c r="J42" i="117"/>
  <c r="I43" i="117"/>
  <c r="H44" i="117"/>
  <c r="F45" i="117"/>
  <c r="N45" i="117"/>
  <c r="U48" i="117"/>
  <c r="S48" i="117"/>
  <c r="Q48" i="117"/>
  <c r="O48" i="117"/>
  <c r="T47" i="117"/>
  <c r="R47" i="117"/>
  <c r="P47" i="117"/>
  <c r="U46" i="117"/>
  <c r="S46" i="117"/>
  <c r="Q46" i="117"/>
  <c r="O46" i="117"/>
  <c r="T45" i="117"/>
  <c r="R45" i="117"/>
  <c r="P45" i="117"/>
  <c r="U44" i="117"/>
  <c r="S44" i="117"/>
  <c r="Q44" i="117"/>
  <c r="O44" i="117"/>
  <c r="T43" i="117"/>
  <c r="R43" i="117"/>
  <c r="P43" i="117"/>
  <c r="U42" i="117"/>
  <c r="S42" i="117"/>
  <c r="Q42" i="117"/>
  <c r="O42" i="117"/>
  <c r="T41" i="117"/>
  <c r="R41" i="117"/>
  <c r="P41" i="117"/>
  <c r="T48" i="117"/>
  <c r="R48" i="117"/>
  <c r="P48" i="117"/>
  <c r="U47" i="117"/>
  <c r="S47" i="117"/>
  <c r="Q47" i="117"/>
  <c r="O47" i="117"/>
  <c r="T46" i="117"/>
  <c r="R46" i="117"/>
  <c r="P46" i="117"/>
  <c r="U45" i="117"/>
  <c r="S45" i="117"/>
  <c r="Q45" i="117"/>
  <c r="O45" i="117"/>
  <c r="T44" i="117"/>
  <c r="R44" i="117"/>
  <c r="P44" i="117"/>
  <c r="U43" i="117"/>
  <c r="S43" i="117"/>
  <c r="Q43" i="117"/>
  <c r="O43" i="117"/>
  <c r="T42" i="117"/>
  <c r="R42" i="117"/>
  <c r="P42" i="117"/>
  <c r="U41" i="117"/>
  <c r="S41" i="117"/>
  <c r="Q41" i="117"/>
  <c r="O41" i="117"/>
  <c r="I48" i="117"/>
  <c r="M48" i="117"/>
  <c r="K48" i="117"/>
  <c r="L46" i="117"/>
  <c r="G41" i="117"/>
  <c r="G42" i="117"/>
  <c r="F43" i="117"/>
  <c r="N43" i="117"/>
  <c r="M44" i="117"/>
  <c r="M45" i="117"/>
  <c r="M46" i="117"/>
  <c r="L47" i="117"/>
  <c r="J48" i="117"/>
  <c r="H41" i="117"/>
  <c r="F42" i="117"/>
  <c r="N42" i="117"/>
  <c r="M43" i="117"/>
  <c r="L44" i="117"/>
  <c r="J45" i="117"/>
  <c r="I47" i="117"/>
  <c r="AD48" i="117"/>
  <c r="AD47" i="117"/>
  <c r="AD45" i="117"/>
  <c r="AD48" i="67"/>
  <c r="AD47" i="67"/>
  <c r="AC40" i="67"/>
  <c r="V40" i="67" s="1"/>
  <c r="V42" i="67"/>
  <c r="J44" i="37" s="1"/>
  <c r="V45" i="67"/>
  <c r="P44" i="37" s="1"/>
  <c r="V46" i="67"/>
  <c r="V48" i="67"/>
  <c r="V43" i="67"/>
  <c r="L44" i="37" s="1"/>
  <c r="V44" i="67"/>
  <c r="N44" i="37" s="1"/>
  <c r="I47" i="37"/>
  <c r="X38" i="61"/>
  <c r="AD44" i="61"/>
  <c r="V42" i="61"/>
  <c r="V41" i="61"/>
  <c r="P46" i="37" s="1"/>
  <c r="V39" i="61"/>
  <c r="L46" i="37" s="1"/>
  <c r="V38" i="61"/>
  <c r="J46" i="37" s="1"/>
  <c r="V44" i="61"/>
  <c r="V43" i="61"/>
  <c r="V40" i="61"/>
  <c r="N46" i="37" s="1"/>
  <c r="AD37" i="61"/>
  <c r="S46" i="37" s="1"/>
  <c r="I46" i="37"/>
  <c r="AD41" i="61"/>
  <c r="V39" i="89"/>
  <c r="J40" i="37" s="1"/>
  <c r="V43" i="89"/>
  <c r="V40" i="89"/>
  <c r="V45" i="89"/>
  <c r="AD44" i="89"/>
  <c r="AD45" i="89"/>
  <c r="I42" i="37"/>
  <c r="V41" i="89"/>
  <c r="N40" i="37" s="1"/>
  <c r="V44" i="89"/>
  <c r="R43" i="37"/>
  <c r="I43" i="37"/>
  <c r="AD42" i="118"/>
  <c r="AD41" i="118"/>
  <c r="AD44" i="118"/>
  <c r="AD43" i="118"/>
  <c r="AC37" i="118"/>
  <c r="V6" i="118"/>
  <c r="D53" i="37"/>
  <c r="I53" i="37" s="1"/>
  <c r="X38" i="118"/>
  <c r="AD37" i="118"/>
  <c r="S53" i="37" s="1"/>
  <c r="AC41" i="117"/>
  <c r="V10" i="117"/>
  <c r="X42" i="117"/>
  <c r="I52" i="37"/>
  <c r="AD41" i="117"/>
  <c r="S52" i="37" s="1"/>
  <c r="D55" i="37" l="1"/>
  <c r="I48" i="37"/>
  <c r="AC38" i="89"/>
  <c r="AD38" i="89"/>
  <c r="S40" i="37" s="1"/>
  <c r="X39" i="89"/>
  <c r="AD39" i="89" s="1"/>
  <c r="I40" i="37"/>
  <c r="X40" i="90"/>
  <c r="AD40" i="90" s="1"/>
  <c r="T30" i="37"/>
  <c r="E37" i="37"/>
  <c r="T36" i="37"/>
  <c r="AC41" i="67"/>
  <c r="AD41" i="67"/>
  <c r="S44" i="37" s="1"/>
  <c r="V41" i="67" s="1"/>
  <c r="X42" i="67"/>
  <c r="T39" i="37"/>
  <c r="AD39" i="90"/>
  <c r="S37" i="37" s="1"/>
  <c r="T41" i="37"/>
  <c r="N45" i="37"/>
  <c r="J45" i="37"/>
  <c r="P45" i="37"/>
  <c r="T38" i="37"/>
  <c r="R37" i="37"/>
  <c r="L40" i="37"/>
  <c r="R40" i="37" s="1"/>
  <c r="N51" i="37"/>
  <c r="L51" i="37"/>
  <c r="R50" i="37"/>
  <c r="M50" i="37" s="1"/>
  <c r="P51" i="37"/>
  <c r="J51" i="37"/>
  <c r="R49" i="37"/>
  <c r="R44" i="37"/>
  <c r="R46" i="37"/>
  <c r="R42" i="37"/>
  <c r="K43" i="37"/>
  <c r="O43" i="37"/>
  <c r="Q43" i="37"/>
  <c r="M43" i="37"/>
  <c r="V44" i="118"/>
  <c r="V43" i="118"/>
  <c r="V40" i="118"/>
  <c r="N53" i="37" s="1"/>
  <c r="V42" i="118"/>
  <c r="V41" i="118"/>
  <c r="P53" i="37" s="1"/>
  <c r="V39" i="118"/>
  <c r="L53" i="37" s="1"/>
  <c r="V38" i="118"/>
  <c r="J53" i="37" s="1"/>
  <c r="V46" i="117"/>
  <c r="V45" i="117"/>
  <c r="P52" i="37" s="1"/>
  <c r="V43" i="117"/>
  <c r="L52" i="37" s="1"/>
  <c r="V42" i="117"/>
  <c r="J52" i="37" s="1"/>
  <c r="V48" i="117"/>
  <c r="V47" i="117"/>
  <c r="V44" i="117"/>
  <c r="N52" i="37" s="1"/>
  <c r="I37" i="37" l="1"/>
  <c r="I45" i="37" s="1"/>
  <c r="E45" i="37"/>
  <c r="E55" i="37" s="1"/>
  <c r="S54" i="37"/>
  <c r="L45" i="37"/>
  <c r="R45" i="37"/>
  <c r="Q37" i="37"/>
  <c r="M37" i="37"/>
  <c r="O37" i="37"/>
  <c r="K37" i="37"/>
  <c r="O40" i="37"/>
  <c r="K40" i="37"/>
  <c r="M40" i="37"/>
  <c r="Q40" i="37"/>
  <c r="P54" i="37"/>
  <c r="O50" i="37"/>
  <c r="K50" i="37"/>
  <c r="Q50" i="37"/>
  <c r="Q49" i="37"/>
  <c r="M49" i="37"/>
  <c r="R51" i="37"/>
  <c r="K51" i="37" s="1"/>
  <c r="O49" i="37"/>
  <c r="K49" i="37"/>
  <c r="R53" i="37"/>
  <c r="Q53" i="37" s="1"/>
  <c r="L54" i="37"/>
  <c r="T43" i="37"/>
  <c r="N54" i="37"/>
  <c r="P48" i="37"/>
  <c r="P55" i="37" s="1"/>
  <c r="L48" i="37"/>
  <c r="N48" i="37"/>
  <c r="N55" i="37" s="1"/>
  <c r="K44" i="37"/>
  <c r="Q44" i="37"/>
  <c r="M44" i="37"/>
  <c r="O44" i="37"/>
  <c r="R47" i="37"/>
  <c r="K46" i="37"/>
  <c r="Q46" i="37"/>
  <c r="M46" i="37"/>
  <c r="O46" i="37"/>
  <c r="K42" i="37"/>
  <c r="O42" i="37"/>
  <c r="Q42" i="37"/>
  <c r="M42" i="37"/>
  <c r="R52" i="37"/>
  <c r="J54" i="37"/>
  <c r="J48" i="37"/>
  <c r="J55" i="37" s="1"/>
  <c r="S48" i="37"/>
  <c r="L55" i="37" l="1"/>
  <c r="S55" i="37"/>
  <c r="O45" i="37"/>
  <c r="S45" i="37"/>
  <c r="I55" i="37"/>
  <c r="K45" i="37"/>
  <c r="T40" i="37"/>
  <c r="M45" i="37"/>
  <c r="Q45" i="37"/>
  <c r="T37" i="37"/>
  <c r="V39" i="90"/>
  <c r="V39" i="125"/>
  <c r="V39" i="126"/>
  <c r="M53" i="37"/>
  <c r="K53" i="37"/>
  <c r="O53" i="37"/>
  <c r="T50" i="37"/>
  <c r="O51" i="37"/>
  <c r="Q51" i="37"/>
  <c r="M51" i="37"/>
  <c r="T49" i="37"/>
  <c r="T46" i="37"/>
  <c r="V37" i="66" s="1"/>
  <c r="T42" i="37"/>
  <c r="R48" i="37"/>
  <c r="O48" i="37" s="1"/>
  <c r="T44" i="37"/>
  <c r="K47" i="37"/>
  <c r="Q47" i="37"/>
  <c r="M47" i="37"/>
  <c r="O47" i="37"/>
  <c r="K52" i="37"/>
  <c r="R54" i="37"/>
  <c r="Q52" i="37"/>
  <c r="M52" i="37"/>
  <c r="O52" i="37"/>
  <c r="R55" i="37" l="1"/>
  <c r="V38" i="154"/>
  <c r="V38" i="153"/>
  <c r="V38" i="155"/>
  <c r="V38" i="152"/>
  <c r="V38" i="150"/>
  <c r="V38" i="146"/>
  <c r="V38" i="148"/>
  <c r="V38" i="151"/>
  <c r="V38" i="149"/>
  <c r="V38" i="147"/>
  <c r="V38" i="145"/>
  <c r="V38" i="144"/>
  <c r="V38" i="143"/>
  <c r="V38" i="142"/>
  <c r="V38" i="141"/>
  <c r="V38" i="140"/>
  <c r="V38" i="139"/>
  <c r="V38" i="138"/>
  <c r="V38" i="137"/>
  <c r="V38" i="136"/>
  <c r="V38" i="135"/>
  <c r="V38" i="134"/>
  <c r="V38" i="133"/>
  <c r="V38" i="132"/>
  <c r="V38" i="131"/>
  <c r="V38" i="130"/>
  <c r="T45" i="37"/>
  <c r="V38" i="89"/>
  <c r="V38" i="128"/>
  <c r="V38" i="127"/>
  <c r="V38" i="129"/>
  <c r="T53" i="37"/>
  <c r="T51" i="37"/>
  <c r="V37" i="61"/>
  <c r="V37" i="123"/>
  <c r="V37" i="122"/>
  <c r="T47" i="37"/>
  <c r="K48" i="37"/>
  <c r="V37" i="118"/>
  <c r="V41" i="117"/>
  <c r="Q48" i="37"/>
  <c r="T52" i="37"/>
  <c r="M48" i="37"/>
  <c r="O54" i="37"/>
  <c r="Q54" i="37"/>
  <c r="M54" i="37"/>
  <c r="K54" i="37"/>
  <c r="T48" i="37" l="1"/>
  <c r="T54" i="37"/>
  <c r="M55" i="37" l="1"/>
  <c r="Q55" i="37"/>
  <c r="O55" i="37"/>
  <c r="K55" i="37"/>
  <c r="T55" i="37" l="1"/>
</calcChain>
</file>

<file path=xl/comments1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3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4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5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6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7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8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9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0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1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2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3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4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5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6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7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8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9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0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1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2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3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4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5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6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7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8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9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30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31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32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33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34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35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36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37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38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39.xml><?xml version="1.0" encoding="utf-8"?>
<comments xmlns="http://schemas.openxmlformats.org/spreadsheetml/2006/main">
  <authors>
    <author>Тарасов Владимир</author>
  </authors>
  <commentList>
    <comment ref="C4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4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40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sharedStrings.xml><?xml version="1.0" encoding="utf-8"?>
<sst xmlns="http://schemas.openxmlformats.org/spreadsheetml/2006/main" count="8615" uniqueCount="1667">
  <si>
    <t xml:space="preserve">дата
</t>
  </si>
  <si>
    <t>кафедра.</t>
  </si>
  <si>
    <t>должн.</t>
  </si>
  <si>
    <t>Фамилия И.О.</t>
  </si>
  <si>
    <t>группа</t>
  </si>
  <si>
    <t>общ.оценка 277 пр</t>
  </si>
  <si>
    <t>Б</t>
  </si>
  <si>
    <t>НД</t>
  </si>
  <si>
    <t>2 и н\з</t>
  </si>
  <si>
    <t>ср.балл</t>
  </si>
  <si>
    <t>Процент премии</t>
  </si>
  <si>
    <t>минималиная оценка</t>
  </si>
  <si>
    <t>средний балл группы</t>
  </si>
  <si>
    <t>отлично</t>
  </si>
  <si>
    <t>хорошо</t>
  </si>
  <si>
    <t>удовлетворительно</t>
  </si>
  <si>
    <t>неудовлетворительно</t>
  </si>
  <si>
    <t>неаттестопредметны</t>
  </si>
  <si>
    <t>зачёт</t>
  </si>
  <si>
    <t>незачёт</t>
  </si>
  <si>
    <t>РЕЗУЛЬТАТЫ</t>
  </si>
  <si>
    <t xml:space="preserve"> Успеваемость обучаемых</t>
  </si>
  <si>
    <t>%</t>
  </si>
  <si>
    <t>всего</t>
  </si>
  <si>
    <t>Б(НА)</t>
  </si>
  <si>
    <t>Сумма оц - к</t>
  </si>
  <si>
    <t>ЗКВ</t>
  </si>
  <si>
    <t>звание</t>
  </si>
  <si>
    <t>курсант</t>
  </si>
  <si>
    <t>Подразделение</t>
  </si>
  <si>
    <t>Ко-во л/с</t>
  </si>
  <si>
    <t>Ср. балл</t>
  </si>
  <si>
    <t>Оценка</t>
  </si>
  <si>
    <t>Общее кол-во  оценок</t>
  </si>
  <si>
    <t>рядовой</t>
  </si>
  <si>
    <t>сержант</t>
  </si>
  <si>
    <t>старшина</t>
  </si>
  <si>
    <t>Количество оценок получ.в уч. взводе</t>
  </si>
  <si>
    <t>Адамов  Р.А.</t>
  </si>
  <si>
    <t>Ажимов  А.А.</t>
  </si>
  <si>
    <t>Антонов  С.М.</t>
  </si>
  <si>
    <t>Бочаров  Ю.В.</t>
  </si>
  <si>
    <t>Викторов  К.Н.</t>
  </si>
  <si>
    <t>Голубев  В.В.</t>
  </si>
  <si>
    <t>Громов  Е.И.</t>
  </si>
  <si>
    <t>Ивашков А.А.</t>
  </si>
  <si>
    <t>Касфатов А.Н.</t>
  </si>
  <si>
    <t>Кислюк  А.А.</t>
  </si>
  <si>
    <t>Кондратенко В.В.</t>
  </si>
  <si>
    <t>Кулешов  В.С.</t>
  </si>
  <si>
    <t>Мохнев  А.С.</t>
  </si>
  <si>
    <t>мл.с-т</t>
  </si>
  <si>
    <t>Наниев  Т.Г.</t>
  </si>
  <si>
    <t>Павлов  А.Ю.</t>
  </si>
  <si>
    <t>Петин  С.Г.</t>
  </si>
  <si>
    <t>Петров  М.А.</t>
  </si>
  <si>
    <t>Сабирзянов Д.В.</t>
  </si>
  <si>
    <t>Сагадиев  О.Д.</t>
  </si>
  <si>
    <t>Санин  К.А.</t>
  </si>
  <si>
    <t>Справцев  С.С.</t>
  </si>
  <si>
    <t>Справцев  Т.С.</t>
  </si>
  <si>
    <t>Тарасенко  А.В.</t>
  </si>
  <si>
    <t>Хохлов  В.В.</t>
  </si>
  <si>
    <t>Циганков  И.А.</t>
  </si>
  <si>
    <t>Шорохов  Д.А.</t>
  </si>
  <si>
    <t>Щербов  И.О.</t>
  </si>
  <si>
    <t>Абраменко  В.И.</t>
  </si>
  <si>
    <t>Ануфренко  А.В.</t>
  </si>
  <si>
    <t>Байса  С.Н.</t>
  </si>
  <si>
    <t>Батищев  А.Н.</t>
  </si>
  <si>
    <t>Ванюхин  К.Е.</t>
  </si>
  <si>
    <t>Гайдучек  М.А.</t>
  </si>
  <si>
    <t>Горяев  С.Б.</t>
  </si>
  <si>
    <t>Доленко  М.А.</t>
  </si>
  <si>
    <t>Исаев  Д.С.</t>
  </si>
  <si>
    <t>Капранов  К.А.</t>
  </si>
  <si>
    <t>Ковальский  И.В.</t>
  </si>
  <si>
    <t>Колиенко  Д.П.</t>
  </si>
  <si>
    <t>Котельников  О.В.</t>
  </si>
  <si>
    <t>Кузьмин  Е.А.</t>
  </si>
  <si>
    <t>Лариков  В.В.</t>
  </si>
  <si>
    <t>Мелконян  А.Р.</t>
  </si>
  <si>
    <t>Переверзев  А.А.</t>
  </si>
  <si>
    <t>Перерва  А.Ф.</t>
  </si>
  <si>
    <t>Рославцев  О.О.</t>
  </si>
  <si>
    <t>Секирин  С.Ю.</t>
  </si>
  <si>
    <t>Терещенко  А.А.</t>
  </si>
  <si>
    <t>Чахкиев  М.Ю.</t>
  </si>
  <si>
    <t>Чорный  М.А.</t>
  </si>
  <si>
    <t>Шупиков  Н.С.</t>
  </si>
  <si>
    <t>Агиенко  В.В.</t>
  </si>
  <si>
    <t>Акимов  А.А.</t>
  </si>
  <si>
    <t>Богданов  Д.С.</t>
  </si>
  <si>
    <t>Галустян  Б.В.</t>
  </si>
  <si>
    <t>Грачев  И.А.</t>
  </si>
  <si>
    <t>Данилов  П.В.</t>
  </si>
  <si>
    <t>Елсуков  С.В.</t>
  </si>
  <si>
    <t>Жевняк  И.В.</t>
  </si>
  <si>
    <t>Заводаев  А.Л.</t>
  </si>
  <si>
    <t>Кононов  А.А.</t>
  </si>
  <si>
    <t>Коробейников  Д.Н.</t>
  </si>
  <si>
    <t>Кузюков  В.А.</t>
  </si>
  <si>
    <t>Курганов  А.С.</t>
  </si>
  <si>
    <t>Латушко  Д.В.</t>
  </si>
  <si>
    <t>Макарычев  И.А.</t>
  </si>
  <si>
    <t>Маргиев  С.А.</t>
  </si>
  <si>
    <t>Мережкин  Д.А.</t>
  </si>
  <si>
    <t>Мужнюк  П.В.</t>
  </si>
  <si>
    <t>Немна  М.Н.</t>
  </si>
  <si>
    <t>Пикалов  Д.Ю.</t>
  </si>
  <si>
    <t>Пронин  Е.Г.</t>
  </si>
  <si>
    <t>Садовский  Д.В.</t>
  </si>
  <si>
    <t>Смыков  М.Г.</t>
  </si>
  <si>
    <t>Таныгин  А.В.</t>
  </si>
  <si>
    <t>Фирсов  И.Н.</t>
  </si>
  <si>
    <t>Цой  А.А.</t>
  </si>
  <si>
    <t>Чиняков  И.В.</t>
  </si>
  <si>
    <t>Шабалин И.А.</t>
  </si>
  <si>
    <t>Шатыркин  Д.Ю.</t>
  </si>
  <si>
    <t>Юшкин  А.В.</t>
  </si>
  <si>
    <t>Якушевский  В.И.</t>
  </si>
  <si>
    <t>Аксенов А.Ю.</t>
  </si>
  <si>
    <t>Андреев Д.В.</t>
  </si>
  <si>
    <t>Андреев К.А.</t>
  </si>
  <si>
    <t>Анохов Н.А.</t>
  </si>
  <si>
    <t>Антосюк А.А.</t>
  </si>
  <si>
    <t>Афанасьев А.Ю.</t>
  </si>
  <si>
    <t>Барышев А.В.</t>
  </si>
  <si>
    <t>Боровков В.О.</t>
  </si>
  <si>
    <t>Галныкин А.А.</t>
  </si>
  <si>
    <t>Гамалетдинов А.Г.</t>
  </si>
  <si>
    <t>Грязнов И.В.</t>
  </si>
  <si>
    <t>Ермолов О.И.</t>
  </si>
  <si>
    <t>Журба М.В.</t>
  </si>
  <si>
    <t>Козлитин М.В.</t>
  </si>
  <si>
    <t>Кононенко В.Ю.</t>
  </si>
  <si>
    <t>Малышев А.И.</t>
  </si>
  <si>
    <t>Мармылев В.П.</t>
  </si>
  <si>
    <t>Мельников Т.О.</t>
  </si>
  <si>
    <t>Нестеркин А.И.</t>
  </si>
  <si>
    <t>Павлюк С.С.</t>
  </si>
  <si>
    <t>Панин Д.А.</t>
  </si>
  <si>
    <t>Самойлов Д.Ф.</t>
  </si>
  <si>
    <t>Федоров С.Н.</t>
  </si>
  <si>
    <t>Чермошенцев В.И.</t>
  </si>
  <si>
    <t>Шевелев А.А.</t>
  </si>
  <si>
    <t>Шило А.В.</t>
  </si>
  <si>
    <t>Шимарев Д.Ю.</t>
  </si>
  <si>
    <t>Ягодкин Р.Г.</t>
  </si>
  <si>
    <t>Агейкин К.В.</t>
  </si>
  <si>
    <t>Бебишев А.А.</t>
  </si>
  <si>
    <t>Березин Е.А.</t>
  </si>
  <si>
    <t>Бондаренко Я.Д.</t>
  </si>
  <si>
    <t>Волков К.А.</t>
  </si>
  <si>
    <t>Денисов А.Э.</t>
  </si>
  <si>
    <t>Керимов Э.Д.</t>
  </si>
  <si>
    <t>Кинетов А.У</t>
  </si>
  <si>
    <t>Кияшко С.А.</t>
  </si>
  <si>
    <t>Клименко А.В.</t>
  </si>
  <si>
    <t>Кокошенко М.В.</t>
  </si>
  <si>
    <t>Кроленко Н.А.</t>
  </si>
  <si>
    <t>мл. с-т</t>
  </si>
  <si>
    <t>Магомедов М.Г.</t>
  </si>
  <si>
    <t>Мальков А.С.</t>
  </si>
  <si>
    <t>Малянов Д.С</t>
  </si>
  <si>
    <t>Мерзликин В.А.</t>
  </si>
  <si>
    <t>Миронов Е.В.</t>
  </si>
  <si>
    <t>Папукчиу А.В.</t>
  </si>
  <si>
    <t>Переверзев Н.Н.</t>
  </si>
  <si>
    <t>Рогозин Р.И.</t>
  </si>
  <si>
    <t>Соколов М.В.</t>
  </si>
  <si>
    <t>Стуканов Д.А.</t>
  </si>
  <si>
    <t>Тюнин П.И.</t>
  </si>
  <si>
    <t>Фоефанов А.И.</t>
  </si>
  <si>
    <t>Бабич М.В.</t>
  </si>
  <si>
    <t>Бурец П.О.</t>
  </si>
  <si>
    <t>Вехов К.В.</t>
  </si>
  <si>
    <t>Грошев Г.С.</t>
  </si>
  <si>
    <t>Дорожкин И.Р.</t>
  </si>
  <si>
    <t>Жолобов А.А.</t>
  </si>
  <si>
    <t>Карпенков А.И.</t>
  </si>
  <si>
    <t>Кораблёв М.А.</t>
  </si>
  <si>
    <t>ст. с-т</t>
  </si>
  <si>
    <t>Корнев А.Э.</t>
  </si>
  <si>
    <t>Котельников С.С.</t>
  </si>
  <si>
    <t>Кузнецов А.Н.</t>
  </si>
  <si>
    <t>Куликов Р.В.</t>
  </si>
  <si>
    <t>Лавецкий М.И.</t>
  </si>
  <si>
    <t>Лисин В.Г.</t>
  </si>
  <si>
    <t>Мигов В.В.</t>
  </si>
  <si>
    <t>Михайлов К.О.</t>
  </si>
  <si>
    <t>Оленин А.К.</t>
  </si>
  <si>
    <t>Орлов И.А.</t>
  </si>
  <si>
    <t>Панов Р.В.</t>
  </si>
  <si>
    <t>Пенкин А.Ю.</t>
  </si>
  <si>
    <t>Поляков С.В.</t>
  </si>
  <si>
    <t>Родин Д.В.</t>
  </si>
  <si>
    <t>Садымак П.А.</t>
  </si>
  <si>
    <t>Саенко А.С.</t>
  </si>
  <si>
    <t>Сафонов А.Н.</t>
  </si>
  <si>
    <t>Титов М.Л.</t>
  </si>
  <si>
    <t>Багдасарян А.Г.</t>
  </si>
  <si>
    <t>Богданов А.В.</t>
  </si>
  <si>
    <t>Бондарь А.В.</t>
  </si>
  <si>
    <t>Гриневич В.И.</t>
  </si>
  <si>
    <t>Ждан А.А.</t>
  </si>
  <si>
    <t>с-т</t>
  </si>
  <si>
    <t>Затулкин А.А.</t>
  </si>
  <si>
    <t>Иодкин А.А.</t>
  </si>
  <si>
    <t>Макунин С.В.</t>
  </si>
  <si>
    <t>Мамай С.М.</t>
  </si>
  <si>
    <t>Очканов А.Н.</t>
  </si>
  <si>
    <t>Рябиков Д.И.</t>
  </si>
  <si>
    <t>Стрыгин М.В.</t>
  </si>
  <si>
    <t>Сторожук А.А.</t>
  </si>
  <si>
    <t>Субботин Р.С.</t>
  </si>
  <si>
    <t>Урнышев А.А.</t>
  </si>
  <si>
    <t>Чижевский А.В.</t>
  </si>
  <si>
    <t>Чистяков Д.В.</t>
  </si>
  <si>
    <t>Андрухов В.В.</t>
  </si>
  <si>
    <t>Вохмин В.А.</t>
  </si>
  <si>
    <t>Гильмудинов А.А.</t>
  </si>
  <si>
    <t>Грищенко С.С.</t>
  </si>
  <si>
    <t>Заиров В.А.</t>
  </si>
  <si>
    <t>Иванин А.Н.</t>
  </si>
  <si>
    <t>Иванов А.А.</t>
  </si>
  <si>
    <t>Клишев Н.А.</t>
  </si>
  <si>
    <t>Кожухарь Л.Е.</t>
  </si>
  <si>
    <t>Колбасов М.А.</t>
  </si>
  <si>
    <t>Колесников М.И.</t>
  </si>
  <si>
    <t>Кошарный А.П.</t>
  </si>
  <si>
    <t>Куделин Д.В.</t>
  </si>
  <si>
    <t>Лопатин А.Н.</t>
  </si>
  <si>
    <t>Ларин А.А.</t>
  </si>
  <si>
    <t>Муругов Е.В.</t>
  </si>
  <si>
    <t>Петров А.В.</t>
  </si>
  <si>
    <t>Петров Р.А.</t>
  </si>
  <si>
    <t>Савченко Е.А.</t>
  </si>
  <si>
    <t>Субботин Д.В.</t>
  </si>
  <si>
    <t>Токарь С.В.</t>
  </si>
  <si>
    <t>Фролов А.П.</t>
  </si>
  <si>
    <t>Халиллулин Р.Р.</t>
  </si>
  <si>
    <t>Химченко Т.А.</t>
  </si>
  <si>
    <t>Черятников Д.В.</t>
  </si>
  <si>
    <t>Шестопалов М.И.</t>
  </si>
  <si>
    <t>Сайчик Р.В.</t>
  </si>
  <si>
    <t>Черемисин Е.А.</t>
  </si>
  <si>
    <t>Фадеев М.А.</t>
  </si>
  <si>
    <t>Фадеев И.А.</t>
  </si>
  <si>
    <t>Абрамов А.Г.</t>
  </si>
  <si>
    <t>Бацурин Д.В.</t>
  </si>
  <si>
    <t>Бойко А.П.</t>
  </si>
  <si>
    <t>Вишарь П.А.</t>
  </si>
  <si>
    <t>Евсеев А.И.</t>
  </si>
  <si>
    <t>Журов С.В.</t>
  </si>
  <si>
    <t>Иксанов Д.Ф.</t>
  </si>
  <si>
    <t>Исаев А.Н.</t>
  </si>
  <si>
    <t>Казей К.А.</t>
  </si>
  <si>
    <t>Коноплев М.А.</t>
  </si>
  <si>
    <t>Козляков Д.К.</t>
  </si>
  <si>
    <t>Кравчук В.В.</t>
  </si>
  <si>
    <t>Манторов И.С.</t>
  </si>
  <si>
    <t>Михайлов И.А.</t>
  </si>
  <si>
    <t>Однорал Е.А.</t>
  </si>
  <si>
    <t>Павлов В.И.</t>
  </si>
  <si>
    <t>Парамонов А.С.</t>
  </si>
  <si>
    <t>Прокопов С.Д.</t>
  </si>
  <si>
    <t>Пузанов А.Ю.</t>
  </si>
  <si>
    <t>Ровчак А.Ю.</t>
  </si>
  <si>
    <t>Савельев М.И.</t>
  </si>
  <si>
    <t>Салихов Н.С.</t>
  </si>
  <si>
    <t>Сухаруков Г.А.</t>
  </si>
  <si>
    <t>Шишкин Д.В.</t>
  </si>
  <si>
    <t>Григорьев А.Ю.</t>
  </si>
  <si>
    <t>Раменский В.А.</t>
  </si>
  <si>
    <t>Божко Р.С.</t>
  </si>
  <si>
    <t>Головачёв К.М.</t>
  </si>
  <si>
    <t>Пономарёв М.А.</t>
  </si>
  <si>
    <t>Абайкин А.Н.</t>
  </si>
  <si>
    <t>Алексеенко О.В.</t>
  </si>
  <si>
    <t>Анфилов Е.А.</t>
  </si>
  <si>
    <t>Балахонов М.А.</t>
  </si>
  <si>
    <t>Бобров А.А.</t>
  </si>
  <si>
    <t>Бурнашев Ю.А.</t>
  </si>
  <si>
    <t>Бурцев С.В.</t>
  </si>
  <si>
    <t>Воронкин С.И.</t>
  </si>
  <si>
    <t>Голованов Д.В.</t>
  </si>
  <si>
    <t>Грачев Д.А.</t>
  </si>
  <si>
    <t>Давыдов Е.А.</t>
  </si>
  <si>
    <t>Демочкин С.В.</t>
  </si>
  <si>
    <t>Жучков С.В.</t>
  </si>
  <si>
    <t>Заплетин А.Г.</t>
  </si>
  <si>
    <t>Квасов А.П.</t>
  </si>
  <si>
    <t>Кибовский П.В.</t>
  </si>
  <si>
    <t>Киселев А.К.</t>
  </si>
  <si>
    <t>Козаченко А.В.</t>
  </si>
  <si>
    <t>Мороз С.Л.</t>
  </si>
  <si>
    <t>Наумов И.А.</t>
  </si>
  <si>
    <t>Новиков В.С.</t>
  </si>
  <si>
    <t>Пахалкин А.В.</t>
  </si>
  <si>
    <t>Сухоруков А.Ю.</t>
  </si>
  <si>
    <t>Фрольцов А.В.</t>
  </si>
  <si>
    <t>Хромов С.Н.</t>
  </si>
  <si>
    <t>Шкурманов К.Н.</t>
  </si>
  <si>
    <t>ст.с-т</t>
  </si>
  <si>
    <t>Юсупов Д.М.</t>
  </si>
  <si>
    <t>Абрамкин С.С.</t>
  </si>
  <si>
    <t>Аверьянов А.В.</t>
  </si>
  <si>
    <t>Анисимов Д.О.</t>
  </si>
  <si>
    <t>Антонов И.Ю.</t>
  </si>
  <si>
    <t>Гилязов В.В.</t>
  </si>
  <si>
    <t>Золотухин А.П.</t>
  </si>
  <si>
    <t>Иваненко Р.Р.</t>
  </si>
  <si>
    <t>Клоков Д.В.</t>
  </si>
  <si>
    <t>Кокорев С.Н.</t>
  </si>
  <si>
    <t>Коллин А.В.</t>
  </si>
  <si>
    <t>Комар А.С.</t>
  </si>
  <si>
    <t>Круглов Д.А.</t>
  </si>
  <si>
    <t>Лесков П.А.</t>
  </si>
  <si>
    <t>Логутов А.А.</t>
  </si>
  <si>
    <t>Ломайчиков О.А.</t>
  </si>
  <si>
    <t>Мельников В.М.</t>
  </si>
  <si>
    <t>Мельников М.М.</t>
  </si>
  <si>
    <t>Меняйленко О.Н.</t>
  </si>
  <si>
    <t>Наумов М.С.</t>
  </si>
  <si>
    <t>Непомнящий А.Н.</t>
  </si>
  <si>
    <t>Неронов П.Н.</t>
  </si>
  <si>
    <t>Никифоров А.В.</t>
  </si>
  <si>
    <t>Падерин И.А.</t>
  </si>
  <si>
    <t>Растегаев В.А.</t>
  </si>
  <si>
    <t>Родин О.В.</t>
  </si>
  <si>
    <t>Рузанов П.В.</t>
  </si>
  <si>
    <t>Терещенко В.А.</t>
  </si>
  <si>
    <t>Тимошин Д.И.</t>
  </si>
  <si>
    <t>Фадюшин Д.С.</t>
  </si>
  <si>
    <t>Чернов Р.В.</t>
  </si>
  <si>
    <t>Шалимов П.Г.</t>
  </si>
  <si>
    <t>Валиев Н.Г.</t>
  </si>
  <si>
    <t>Ганичев А.А.</t>
  </si>
  <si>
    <t>Иванов Р.И.</t>
  </si>
  <si>
    <t xml:space="preserve">Казанцев М.Л. </t>
  </si>
  <si>
    <t>Каплун А.В.</t>
  </si>
  <si>
    <t>Медведев Д.Ф.</t>
  </si>
  <si>
    <t>Приймак Д.Г.</t>
  </si>
  <si>
    <t>Чернов В.А.</t>
  </si>
  <si>
    <t>Амосенок Ю.П.</t>
  </si>
  <si>
    <t>Бандурин В.А.</t>
  </si>
  <si>
    <t>Болотов И.А.</t>
  </si>
  <si>
    <t>Виноградов Д.А.</t>
  </si>
  <si>
    <t>Ёрш П.С.</t>
  </si>
  <si>
    <t>Замбровский М.А.</t>
  </si>
  <si>
    <t>Колодезев А.А.</t>
  </si>
  <si>
    <t>Крысанов И.С.</t>
  </si>
  <si>
    <t>Майков А.С.</t>
  </si>
  <si>
    <t>Макаров С.В.</t>
  </si>
  <si>
    <t>Осянин А.А.</t>
  </si>
  <si>
    <t>Павликов Д.В.</t>
  </si>
  <si>
    <t>Родионов И.В.</t>
  </si>
  <si>
    <t>Рыбасов А.Ф.</t>
  </si>
  <si>
    <t>пр-к</t>
  </si>
  <si>
    <t>Салтыков В.Е.</t>
  </si>
  <si>
    <t>Санин В.В.</t>
  </si>
  <si>
    <t>Сорокин М.А.</t>
  </si>
  <si>
    <t>Степанцов М.Н.</t>
  </si>
  <si>
    <t>Фролов В.С.</t>
  </si>
  <si>
    <t>Чернов Ю.А.</t>
  </si>
  <si>
    <t>Винокуров И.А.</t>
  </si>
  <si>
    <t>Дорощук К.С.</t>
  </si>
  <si>
    <t>Дьячков Ю.И.</t>
  </si>
  <si>
    <t>Задумин А.В.</t>
  </si>
  <si>
    <t>Иванов Р.В.</t>
  </si>
  <si>
    <t>Клюйков А. М</t>
  </si>
  <si>
    <t>Кулаков М.А.</t>
  </si>
  <si>
    <t>Лютер П.А.</t>
  </si>
  <si>
    <t>Маркин А.И.</t>
  </si>
  <si>
    <t>Маханов Г.В.</t>
  </si>
  <si>
    <t>Олейников А.Ю.</t>
  </si>
  <si>
    <t>Полугодин В.А.</t>
  </si>
  <si>
    <t>Рыбалко А.А.</t>
  </si>
  <si>
    <t>Серегин Д.М.</t>
  </si>
  <si>
    <t>Сорокин М.П.</t>
  </si>
  <si>
    <t>Хленкин А.С.</t>
  </si>
  <si>
    <t>Чалов Р.Ю.</t>
  </si>
  <si>
    <t>Алейников А.А</t>
  </si>
  <si>
    <t>Бакмаев Д.В.</t>
  </si>
  <si>
    <t>Бурмистров А.А</t>
  </si>
  <si>
    <t>Васильев Е.Л.</t>
  </si>
  <si>
    <t>Горшков Д.С.</t>
  </si>
  <si>
    <t>Григорьев Н.Н.</t>
  </si>
  <si>
    <t>Гришин Р.В.</t>
  </si>
  <si>
    <t>Журин В.А.</t>
  </si>
  <si>
    <t>Киселев П.С.</t>
  </si>
  <si>
    <t>Колесников Д.В.</t>
  </si>
  <si>
    <t>Котагаров А.В.</t>
  </si>
  <si>
    <t>Литвинов И.А.</t>
  </si>
  <si>
    <t>Мишечкин А.Д.</t>
  </si>
  <si>
    <t>Наумкин А.М.</t>
  </si>
  <si>
    <t>Саронов А.В.</t>
  </si>
  <si>
    <t>Сергеев С.С.</t>
  </si>
  <si>
    <t>Степанков С.В.</t>
  </si>
  <si>
    <t>Тушин К.С.</t>
  </si>
  <si>
    <t>Фрундин К.С.</t>
  </si>
  <si>
    <t>Черний В.И.</t>
  </si>
  <si>
    <t>Ширенин А.В.</t>
  </si>
  <si>
    <t>Шпилюк С.А.</t>
  </si>
  <si>
    <t>Григорьев А.Е.</t>
  </si>
  <si>
    <t>Гришков А.С.</t>
  </si>
  <si>
    <t>Диманов В.Н.</t>
  </si>
  <si>
    <t>Евтеев О.А.</t>
  </si>
  <si>
    <t>Елизаров Е.С.</t>
  </si>
  <si>
    <t>Емельянов А.А.</t>
  </si>
  <si>
    <t>Жиряков А.О.</t>
  </si>
  <si>
    <t>Зубрилин П.С.</t>
  </si>
  <si>
    <t>Карагодин Л.В.</t>
  </si>
  <si>
    <t>Киселев Д.В.</t>
  </si>
  <si>
    <t>Клубков Е.С.</t>
  </si>
  <si>
    <t>Лаврухин М.С.</t>
  </si>
  <si>
    <t>Лернер Е.Н.</t>
  </si>
  <si>
    <t>Монахов К.В.</t>
  </si>
  <si>
    <t>Перин А.Ю.</t>
  </si>
  <si>
    <t>Платунин Д.С.</t>
  </si>
  <si>
    <t>Семенов В.А.</t>
  </si>
  <si>
    <t>Тарасов А.А.</t>
  </si>
  <si>
    <t>Трофимов А.В.</t>
  </si>
  <si>
    <t>Якушин А.И.</t>
  </si>
  <si>
    <t>Ахриев Г.В.</t>
  </si>
  <si>
    <t>Барсуков Я.С.</t>
  </si>
  <si>
    <t>Безрук С.В.</t>
  </si>
  <si>
    <t>Васильев Б.Н.</t>
  </si>
  <si>
    <t>Вертебный К.Л.</t>
  </si>
  <si>
    <t>Грачев А.Г.</t>
  </si>
  <si>
    <t>Дружинин П.В.</t>
  </si>
  <si>
    <t>Жолобов Д.В.</t>
  </si>
  <si>
    <t>Каленов Е.А.</t>
  </si>
  <si>
    <t>Кашлаков В.С.</t>
  </si>
  <si>
    <t>Кирчанов М.М.</t>
  </si>
  <si>
    <t>Клевасов А.Б.</t>
  </si>
  <si>
    <t>Кулаковский Г.В.</t>
  </si>
  <si>
    <t>Лян В.В.</t>
  </si>
  <si>
    <t>Миндубаев Р.И.</t>
  </si>
  <si>
    <t>Михайлов А.В.</t>
  </si>
  <si>
    <t>Мокшин М.С.</t>
  </si>
  <si>
    <t>Мутовин Е.С.</t>
  </si>
  <si>
    <t>Пиголев Ю.А.</t>
  </si>
  <si>
    <t>Плотников В.М.</t>
  </si>
  <si>
    <t>Порхун Д.А.</t>
  </si>
  <si>
    <t>Рахимов А.Р.</t>
  </si>
  <si>
    <t>Романов А.Н.</t>
  </si>
  <si>
    <t>Сайчик Д.А.</t>
  </si>
  <si>
    <t>Шехмаметьев Т.Ш.</t>
  </si>
  <si>
    <t>Багаев С.М.</t>
  </si>
  <si>
    <t>Ванюгин И.Д.</t>
  </si>
  <si>
    <t>Воспанов О.М.</t>
  </si>
  <si>
    <t>Горбатенков А.О.</t>
  </si>
  <si>
    <t>Горонков А.В.</t>
  </si>
  <si>
    <t>Добрынин А.Ф.</t>
  </si>
  <si>
    <t>Домашов М.И.</t>
  </si>
  <si>
    <t>Дорошков Д.Н.</t>
  </si>
  <si>
    <t>Ефремов Н.А.</t>
  </si>
  <si>
    <t>Карпенко Э.А.</t>
  </si>
  <si>
    <t>Ким И.А.</t>
  </si>
  <si>
    <t>Круглов С.Л.</t>
  </si>
  <si>
    <t>Лисенков В.В.</t>
  </si>
  <si>
    <t>Мигель А.В.</t>
  </si>
  <si>
    <t>Молчанов А.П.</t>
  </si>
  <si>
    <t>Морозов П.В.</t>
  </si>
  <si>
    <t>Петров О.Г.</t>
  </si>
  <si>
    <t>Пименов О.В.</t>
  </si>
  <si>
    <t>Полянский Р.Н.</t>
  </si>
  <si>
    <t>Рамазанов Р.Г.</t>
  </si>
  <si>
    <t>Скутнев А.Ю.</t>
  </si>
  <si>
    <t>Уза Е.А.</t>
  </si>
  <si>
    <t>Черней А.А.</t>
  </si>
  <si>
    <t>Шатилов О.И.</t>
  </si>
  <si>
    <t>Якушин И.О.</t>
  </si>
  <si>
    <t>Андоралов Ю.Л.</t>
  </si>
  <si>
    <t>Аттар Н.Б.</t>
  </si>
  <si>
    <t>Бабич А.А.</t>
  </si>
  <si>
    <t>Бояркин Е.В.</t>
  </si>
  <si>
    <t>Добрянский В.А.</t>
  </si>
  <si>
    <t>Кондратюк Д.И.</t>
  </si>
  <si>
    <t>Красильников Д.Р.</t>
  </si>
  <si>
    <t>Лексин А.О.</t>
  </si>
  <si>
    <t>Мостов И.С.</t>
  </si>
  <si>
    <t>Мышонков И.О.</t>
  </si>
  <si>
    <t>Николаевский А.А.</t>
  </si>
  <si>
    <t>Путинцев И.В.</t>
  </si>
  <si>
    <t>Скворцов И.В.</t>
  </si>
  <si>
    <t>Смолькин Н.Н.</t>
  </si>
  <si>
    <t>Стрелков К.В.</t>
  </si>
  <si>
    <t>Суслов С.О.</t>
  </si>
  <si>
    <t>Таубеков А.Р.</t>
  </si>
  <si>
    <t>Хоботов Д.А.</t>
  </si>
  <si>
    <t>Шкваров И.А.</t>
  </si>
  <si>
    <t>Шупик Д.А.</t>
  </si>
  <si>
    <t>Шурман А.Н.</t>
  </si>
  <si>
    <t>КО1</t>
  </si>
  <si>
    <t>КО2</t>
  </si>
  <si>
    <t>КО3</t>
  </si>
  <si>
    <t>Алексеев Я.А.</t>
  </si>
  <si>
    <t>Байбуз В.А.</t>
  </si>
  <si>
    <t>Берняков А.Б.</t>
  </si>
  <si>
    <t>Бусыгин М.В.</t>
  </si>
  <si>
    <t>Ванин В.О.</t>
  </si>
  <si>
    <t>Грузин В.П.</t>
  </si>
  <si>
    <t>Дик В.Е.</t>
  </si>
  <si>
    <t>Добромыслов В.В.</t>
  </si>
  <si>
    <t>Заботкин Ю.Д.</t>
  </si>
  <si>
    <t>Зорин С.И.</t>
  </si>
  <si>
    <t>Иноземцев Д.О.</t>
  </si>
  <si>
    <t>Кабаев И.А.</t>
  </si>
  <si>
    <t>Каипов И.И.</t>
  </si>
  <si>
    <t>Кирдяпкин Н.В.</t>
  </si>
  <si>
    <t>Котенков Д.С.</t>
  </si>
  <si>
    <t>Ларчев А.С.</t>
  </si>
  <si>
    <t>Латышов Н.В.</t>
  </si>
  <si>
    <t>Мельников И.А.</t>
  </si>
  <si>
    <t>Нюренберг А.В.</t>
  </si>
  <si>
    <t>Панков Д.Ю.</t>
  </si>
  <si>
    <t>Прокопьев И.В.</t>
  </si>
  <si>
    <t>Стариков И.С.</t>
  </si>
  <si>
    <t>Толкушкин С.В.</t>
  </si>
  <si>
    <t>Трушин М.В.</t>
  </si>
  <si>
    <t>Тутынин К.В.</t>
  </si>
  <si>
    <t>Тюков Д.С.</t>
  </si>
  <si>
    <t>Харабутов Р.Ю.</t>
  </si>
  <si>
    <t>Черницов Е.М.</t>
  </si>
  <si>
    <t>Якунин А.О.</t>
  </si>
  <si>
    <t>Янченко Н.А.</t>
  </si>
  <si>
    <t>Янчук В.Е.</t>
  </si>
  <si>
    <t>Турченко Е.В.</t>
  </si>
  <si>
    <t>ХачатрянВ.А.</t>
  </si>
  <si>
    <t>Шкурманов М.Н.</t>
  </si>
  <si>
    <t>Юдин С.И.</t>
  </si>
  <si>
    <t>Колупаев С.С.</t>
  </si>
  <si>
    <t>Овсянников С.С.</t>
  </si>
  <si>
    <t>Цыбизов А.А.</t>
  </si>
  <si>
    <t>Зачет с оценкой</t>
  </si>
  <si>
    <t>Петрунин Н.С.</t>
  </si>
  <si>
    <t>Зачет</t>
  </si>
  <si>
    <t>КП</t>
  </si>
  <si>
    <t>Новичков А.В.</t>
  </si>
  <si>
    <t>Курчин И.В.</t>
  </si>
  <si>
    <t>Макаревич Д.Ю.</t>
  </si>
  <si>
    <t>Тертышник Д.Ю.</t>
  </si>
  <si>
    <t>Экзамены</t>
  </si>
  <si>
    <t>№ п/п</t>
  </si>
  <si>
    <r>
      <t>Павлишин Д.</t>
    </r>
    <r>
      <rPr>
        <sz val="14"/>
        <rFont val="Times New Roman"/>
        <family val="1"/>
        <charset val="204"/>
      </rPr>
      <t>С.</t>
    </r>
  </si>
  <si>
    <r>
      <t>Стригун Д.</t>
    </r>
    <r>
      <rPr>
        <sz val="14"/>
        <rFont val="Times New Roman"/>
        <family val="1"/>
        <charset val="204"/>
      </rPr>
      <t>А.</t>
    </r>
  </si>
  <si>
    <t>В/звание</t>
  </si>
  <si>
    <t xml:space="preserve">Рейтинг курсантов </t>
  </si>
  <si>
    <t>4283 уч.взвода в зимней экзаменнационной сессия 2009/2010 уч.года</t>
  </si>
  <si>
    <t>4284 уч.взвода в зимней экзаменнационной сессия 2009/2010 уч.года</t>
  </si>
  <si>
    <t>4285 уч.взвода в зимней экзаменнационной сессия 2009/2010 уч.года</t>
  </si>
  <si>
    <t>4273 уч.взвода в зимней экзаменнационной сессия 2009/2010 уч.года</t>
  </si>
  <si>
    <t>4274 уч.взвода в зимней экзаменнационной сессия 2009/2010 уч.года</t>
  </si>
  <si>
    <t>4275 уч.взвода в зимней экзаменнационной сессия 2009/2010 уч.года</t>
  </si>
  <si>
    <t>4273(1) уч.взвода в зимней экзаменнационной сессия 2009/2010 уч.года</t>
  </si>
  <si>
    <t>4273(2) уч.взвода в зимней экзаменнационной сессия 2009/2010 уч.года</t>
  </si>
  <si>
    <t>4273(3) уч.взвода в зимней экзаменнационной сессия 2009/2010 уч.года</t>
  </si>
  <si>
    <t>4273(4) уч.взвода в зимней экзаменнационной сессия 2009/2010 уч.года</t>
  </si>
  <si>
    <t>4263 уч.взвода в зимней экзаменнационной сессия 2009/2010 уч.года</t>
  </si>
  <si>
    <t>4264 уч.взвода в зимней экзаменнационной сессия 2009/2010 уч.года</t>
  </si>
  <si>
    <t>4265 уч.взвода в зимней экзаменнационной сессия 2009/2010 уч.года</t>
  </si>
  <si>
    <t>4263(1) уч.взвода в зимней экзаменнационной сессия 2009/2010 уч.года</t>
  </si>
  <si>
    <t>4263(2) уч.взвода в зимней экзаменнационной сессия 2009/2010 уч.года</t>
  </si>
  <si>
    <t>4253 уч.взвода в зимней экзаменнационной сессия 2009/2010 уч.года</t>
  </si>
  <si>
    <t>4254 уч.взвода в зимней экзаменнационной сессия 2009/2010 уч.года</t>
  </si>
  <si>
    <t>4255 уч.взвода в зимней экзаменнационной сессия 2009/2010 уч.года</t>
  </si>
  <si>
    <t>4253(1) уч.взвода в зимней экзаменнационной сессия 2009/2010 уч.года</t>
  </si>
  <si>
    <t>4253(2) уч.взвода в зимней экзаменнационной сессия 2009/2010 уч.года</t>
  </si>
  <si>
    <t>28 курса в зимней экзаменнационной сессия 2009/2010 уч.года</t>
  </si>
  <si>
    <t>27 курса в зимней экзаменнационной сессия 2009/2010 уч.года</t>
  </si>
  <si>
    <t>26 курса в зимней экзаменнационной сессия 2009/2010 уч.года</t>
  </si>
  <si>
    <t>25 курса в зимней экзаменнационной сессия 2009/2010 уч.года</t>
  </si>
  <si>
    <t>факультета №4м в зимней экзаменнационной сессия 2009/2010 уч.года</t>
  </si>
  <si>
    <t>ВрИО Начальника факультета №4м</t>
  </si>
  <si>
    <t>подполковник</t>
  </si>
  <si>
    <t>А.Якушев</t>
  </si>
  <si>
    <t>.07.2010 г.</t>
  </si>
  <si>
    <t>Зач. Б. Оц.</t>
  </si>
  <si>
    <t>Зач с оц.</t>
  </si>
  <si>
    <t>Старшина</t>
  </si>
  <si>
    <t>мл. сержант</t>
  </si>
  <si>
    <t>Авдеев Алексей Романович</t>
  </si>
  <si>
    <t>Аноев Дмитрий Сергеевич</t>
  </si>
  <si>
    <t>Бакаев Сергей Олегович</t>
  </si>
  <si>
    <t>Беломестнов Александр Олегович</t>
  </si>
  <si>
    <t>Бережной Сергей Александрович</t>
  </si>
  <si>
    <t>Бойко Роман Александрович</t>
  </si>
  <si>
    <t>Дымна Артем Александрович</t>
  </si>
  <si>
    <t>Кузьменко Александр Игоревич</t>
  </si>
  <si>
    <t>Кухаев Канат Каиргалиевич</t>
  </si>
  <si>
    <t>Малюга Александр Юрьевич</t>
  </si>
  <si>
    <t>Романюк Роман Николаевич</t>
  </si>
  <si>
    <t>Спасенов Максим Олегович</t>
  </si>
  <si>
    <t>Степаненко Виктор  Владимирович</t>
  </si>
  <si>
    <t>Столяренко Александр Олегович</t>
  </si>
  <si>
    <t>Тищенко Дмитрий Андреевич</t>
  </si>
  <si>
    <t>Туренко Егор Игоревич</t>
  </si>
  <si>
    <t>Утиашвили Леван Гочаевич</t>
  </si>
  <si>
    <t>Хорошков Максим Эдуардович</t>
  </si>
  <si>
    <t>Чернявский Сергей Александрович</t>
  </si>
  <si>
    <t>Ширковский Денис Сергеевич</t>
  </si>
  <si>
    <t>Душинов Батор Владиславович</t>
  </si>
  <si>
    <t>Иванченко Евгений Игоревич</t>
  </si>
  <si>
    <t>Коновалов Валерий Георгиевич</t>
  </si>
  <si>
    <t>Норка Михаил Павлович</t>
  </si>
  <si>
    <t>Хейиров Агашериф Эльдарович</t>
  </si>
  <si>
    <t>Фалин Владислав Игоревич</t>
  </si>
  <si>
    <t>21 курс</t>
  </si>
  <si>
    <t>КГ</t>
  </si>
  <si>
    <t>КО</t>
  </si>
  <si>
    <t>Пичугин Дмитрий Владимирович</t>
  </si>
  <si>
    <t>Абдулкин Роман Сергеевич</t>
  </si>
  <si>
    <t>Албутов Михаил Владимирович</t>
  </si>
  <si>
    <t>Бородулин Алексей Александрович</t>
  </si>
  <si>
    <t>ряд.</t>
  </si>
  <si>
    <t>Гильмутдинов Амир Айратович.</t>
  </si>
  <si>
    <t>Гимадеев Рустэм Наилевич</t>
  </si>
  <si>
    <t>Зуев Павел Павлович</t>
  </si>
  <si>
    <t>Кривых Алексей Сергеевич</t>
  </si>
  <si>
    <t>Метелев Михаил Олегович</t>
  </si>
  <si>
    <t>Назаров Алексей Дмитриевич</t>
  </si>
  <si>
    <t>с-т.</t>
  </si>
  <si>
    <t>Чихачев Владимир Антонович</t>
  </si>
  <si>
    <t>Абдурахманов Артур Магомедович</t>
  </si>
  <si>
    <t>Борзенко Станислав Сергеевич</t>
  </si>
  <si>
    <t>Бутусин Сергей Максимович</t>
  </si>
  <si>
    <t>Васильев Юрий Андреевич</t>
  </si>
  <si>
    <t>Доморовский Сергей Константинович</t>
  </si>
  <si>
    <t>Евсиков Максим Алексеевич</t>
  </si>
  <si>
    <t>Кантемир Андрей Витальевич</t>
  </si>
  <si>
    <t>Кузин Владислав Александрович</t>
  </si>
  <si>
    <t>Кукша Денис Александрович</t>
  </si>
  <si>
    <t>Никитин Константин Константинович</t>
  </si>
  <si>
    <t>Петлик Алексей Сергеевич</t>
  </si>
  <si>
    <t>Подопригора Николай Николаевич</t>
  </si>
  <si>
    <t>Степанов Олег Леонидович</t>
  </si>
  <si>
    <t>Субочев Сергей Васильевич</t>
  </si>
  <si>
    <t>Тайшин Константин Анатольевич</t>
  </si>
  <si>
    <t>Татаренко Кирилл Михайлович</t>
  </si>
  <si>
    <t>Тхостов Аслан Заурович</t>
  </si>
  <si>
    <t>Хабибов Марат Фратович.</t>
  </si>
  <si>
    <t>Хабибов Ринат Фратович</t>
  </si>
  <si>
    <t>Хуснутдинов Вильдан Аликович</t>
  </si>
  <si>
    <t>Эмюрбеков Даниял Исамагомедович</t>
  </si>
  <si>
    <t>22 курс</t>
  </si>
  <si>
    <t>С2331</t>
  </si>
  <si>
    <t>23 курс</t>
  </si>
  <si>
    <t>С23 курс</t>
  </si>
  <si>
    <t>С2332</t>
  </si>
  <si>
    <t xml:space="preserve">2 фак.            </t>
  </si>
  <si>
    <t>успеваемости  курсантов 2 факультета Военной академии связи</t>
  </si>
  <si>
    <t>нд</t>
  </si>
  <si>
    <t>Математика</t>
  </si>
  <si>
    <t>Д-0301-1</t>
  </si>
  <si>
    <t>личного состава 21 курса привлекаемого на набор абитуриентов и ОВП в ВАС</t>
  </si>
  <si>
    <t>Результаты</t>
  </si>
  <si>
    <t>сдачи летней экзаменационной сессии 2013/2014 уч.года</t>
  </si>
  <si>
    <t>место</t>
  </si>
  <si>
    <t>24 курс</t>
  </si>
  <si>
    <t>С2411</t>
  </si>
  <si>
    <t>С2412</t>
  </si>
  <si>
    <t>С2421</t>
  </si>
  <si>
    <t>С2431</t>
  </si>
  <si>
    <t>С2432</t>
  </si>
  <si>
    <t>С24 курс</t>
  </si>
  <si>
    <t>в зимнем семестре  2014/2015 учебного года</t>
  </si>
  <si>
    <t>Д-0402-1</t>
  </si>
  <si>
    <t>Строевая подготовка</t>
  </si>
  <si>
    <t>Д-4101-1</t>
  </si>
  <si>
    <t>ТСП</t>
  </si>
  <si>
    <t>Ермаков Ярослав Александрович</t>
  </si>
  <si>
    <t>Кондрашов Роман Николаевич</t>
  </si>
  <si>
    <t>Дс-221-03</t>
  </si>
  <si>
    <t>ТМиОАСПВН</t>
  </si>
  <si>
    <t>ОВУ</t>
  </si>
  <si>
    <t>Д-0506-1</t>
  </si>
  <si>
    <t>Медицинское обеспечение</t>
  </si>
  <si>
    <t>Войсковая стажировка (4 курс)</t>
  </si>
  <si>
    <t>Д-0505-1</t>
  </si>
  <si>
    <t>РХБЗ</t>
  </si>
  <si>
    <t>ДС-205-06</t>
  </si>
  <si>
    <t>Тактика</t>
  </si>
  <si>
    <t>Д-0507-1</t>
  </si>
  <si>
    <t>ВИП</t>
  </si>
  <si>
    <t>Д-0504-1</t>
  </si>
  <si>
    <t>ДС-205-05</t>
  </si>
  <si>
    <t>ДС-205-01</t>
  </si>
  <si>
    <t xml:space="preserve">Александров Кирилл Александрович </t>
  </si>
  <si>
    <t xml:space="preserve">Барт Иосиф Владимирович </t>
  </si>
  <si>
    <t xml:space="preserve">Биянов Георгий Валерьевич </t>
  </si>
  <si>
    <t xml:space="preserve">Богданов Константин Алексеевич </t>
  </si>
  <si>
    <t>Гасанов Руслан Валехович</t>
  </si>
  <si>
    <t xml:space="preserve">Головков Роман Евгеньевич </t>
  </si>
  <si>
    <t xml:space="preserve">Гордиенко Савелий Владимирович </t>
  </si>
  <si>
    <t xml:space="preserve">Демьяненко Никита Олегович </t>
  </si>
  <si>
    <t xml:space="preserve">Демьяненко Павел Андреевич </t>
  </si>
  <si>
    <t xml:space="preserve">Карабановский Денис Дмитриевич </t>
  </si>
  <si>
    <t xml:space="preserve">Кожевников Алексей Владимирович </t>
  </si>
  <si>
    <t xml:space="preserve">Кунщиков Сергей Евгеньевич </t>
  </si>
  <si>
    <t>Магамедов Гаджимагамед Магамедтагирович</t>
  </si>
  <si>
    <t xml:space="preserve">Матвеев Владимир Евгеньевич </t>
  </si>
  <si>
    <t xml:space="preserve">Момотов Илья Евгеньевич </t>
  </si>
  <si>
    <t xml:space="preserve">Морозов Игорь Валериевич </t>
  </si>
  <si>
    <t xml:space="preserve">Парамонов Денис Владимирович </t>
  </si>
  <si>
    <t xml:space="preserve">Петухов Евгений Вячеславович </t>
  </si>
  <si>
    <t xml:space="preserve">Плешаков Сергей Витальевич </t>
  </si>
  <si>
    <t xml:space="preserve">Победкин Сергей Сергеевич </t>
  </si>
  <si>
    <t xml:space="preserve">Савушкин Никита Александрович </t>
  </si>
  <si>
    <t xml:space="preserve">Спиридович Алексей Владимирович </t>
  </si>
  <si>
    <t>Шестаков Евгений Игоревич</t>
  </si>
  <si>
    <t xml:space="preserve">Шигильдеев Илья Васильевич </t>
  </si>
  <si>
    <t xml:space="preserve">Юрин Дмитрий Максимович </t>
  </si>
  <si>
    <t>Архестов Руслан Султанович</t>
  </si>
  <si>
    <t>Бавуков Астемир Заурбекович</t>
  </si>
  <si>
    <t>Байбурин Азамат Азатович</t>
  </si>
  <si>
    <t xml:space="preserve">Бекасов Илья Дмитриевич </t>
  </si>
  <si>
    <t xml:space="preserve">Блоха Александр Викторович </t>
  </si>
  <si>
    <t xml:space="preserve">Буцких Илья Игоревич </t>
  </si>
  <si>
    <t xml:space="preserve">Вартанов Михаил Артурович </t>
  </si>
  <si>
    <t xml:space="preserve">Востриков Денис Игоревич </t>
  </si>
  <si>
    <t xml:space="preserve">Гороховский Иван Сергеевич </t>
  </si>
  <si>
    <t xml:space="preserve">Коробкин Дмитрий Сергеевич </t>
  </si>
  <si>
    <t xml:space="preserve">Маркидонов Александр Сергеевич </t>
  </si>
  <si>
    <t>Нуртазин Куаныш Ауесович</t>
  </si>
  <si>
    <t xml:space="preserve">Папонов Владислав Александрович </t>
  </si>
  <si>
    <t xml:space="preserve">Петров Константин Андреевич </t>
  </si>
  <si>
    <t xml:space="preserve">Платонов Андрей Вячеславович </t>
  </si>
  <si>
    <t xml:space="preserve">Поваров Константин Анатольевич </t>
  </si>
  <si>
    <t xml:space="preserve">Савченко Дмитрий Игоревич </t>
  </si>
  <si>
    <t xml:space="preserve">Худяков Александр Олегович </t>
  </si>
  <si>
    <t xml:space="preserve">Черников Александр Вячеславович </t>
  </si>
  <si>
    <t xml:space="preserve">Шумахер Артем Николаевич </t>
  </si>
  <si>
    <t xml:space="preserve">Эльтемеров Сергей Альбертович </t>
  </si>
  <si>
    <t>Якубов Энвер Эскендерович</t>
  </si>
  <si>
    <t xml:space="preserve">Белянин Иван Александрович </t>
  </si>
  <si>
    <t xml:space="preserve">Глушков Дмитрий Михайлович </t>
  </si>
  <si>
    <t xml:space="preserve">Дерев Андрей Евгеньевич </t>
  </si>
  <si>
    <t xml:space="preserve">Дмитренко Владимир Дмитриевич </t>
  </si>
  <si>
    <t xml:space="preserve">Еремеев Алексей Владимирович </t>
  </si>
  <si>
    <t xml:space="preserve">Зеленый Александр Александрович </t>
  </si>
  <si>
    <t xml:space="preserve">Иванов Павел Олегович </t>
  </si>
  <si>
    <t xml:space="preserve">Карасев Владимир Николаевич </t>
  </si>
  <si>
    <t xml:space="preserve">Карпейкин Николай Дмитриевич </t>
  </si>
  <si>
    <t xml:space="preserve">Кузьменко Тимофей Сергеевич </t>
  </si>
  <si>
    <t xml:space="preserve">Куракин Илья Вячеславович </t>
  </si>
  <si>
    <t xml:space="preserve">Лысенко Евгений Олегович </t>
  </si>
  <si>
    <t>Майер Владимир Алексеевич</t>
  </si>
  <si>
    <t xml:space="preserve">Макаров Владислав Николаевич </t>
  </si>
  <si>
    <t xml:space="preserve">Макаров Илья Алексеевич </t>
  </si>
  <si>
    <t xml:space="preserve">Масленсков Данил Игоревич </t>
  </si>
  <si>
    <t xml:space="preserve">Мурманцев Степан Александрович </t>
  </si>
  <si>
    <t xml:space="preserve">Никонов Алексей Сергеевич </t>
  </si>
  <si>
    <t xml:space="preserve">Нэхин Кирилл Игоревич </t>
  </si>
  <si>
    <t xml:space="preserve">Обухов Георгий Дмитриевич </t>
  </si>
  <si>
    <t xml:space="preserve">Пашинин Егор Дмитриевич </t>
  </si>
  <si>
    <t xml:space="preserve">Рагулин Александр Сергеевич </t>
  </si>
  <si>
    <t xml:space="preserve">Соколов Георгий Михайлович </t>
  </si>
  <si>
    <t xml:space="preserve">Юриков Александр Сергеевич </t>
  </si>
  <si>
    <t xml:space="preserve">Барабаш Даниил Юрьевич </t>
  </si>
  <si>
    <t xml:space="preserve">Верещагин Антон Александрович </t>
  </si>
  <si>
    <t xml:space="preserve">Веснин Владислав Владимирович </t>
  </si>
  <si>
    <t xml:space="preserve">Гапотов Владимир Васильевич </t>
  </si>
  <si>
    <t xml:space="preserve">Дворяков Роман Витальевич </t>
  </si>
  <si>
    <t xml:space="preserve">Дидиченко Андрей Владимирович </t>
  </si>
  <si>
    <t xml:space="preserve">Захаров Николай Алексеевич </t>
  </si>
  <si>
    <t xml:space="preserve">Козлов Алексей Васильевич </t>
  </si>
  <si>
    <t xml:space="preserve">Комлев Илья Евгеньевич </t>
  </si>
  <si>
    <t xml:space="preserve">Кравченко Дмитрий Сергеевич </t>
  </si>
  <si>
    <t xml:space="preserve">Крайненко Сергей Сергеевич </t>
  </si>
  <si>
    <t xml:space="preserve">Кувиков Максим Игоревич </t>
  </si>
  <si>
    <t xml:space="preserve">Лацуновский Кирилл Александрович </t>
  </si>
  <si>
    <t xml:space="preserve">Малинко Антон Александрович </t>
  </si>
  <si>
    <t xml:space="preserve">Настенко Владислав Сергеевич </t>
  </si>
  <si>
    <t xml:space="preserve">Осипов Артем Александрович </t>
  </si>
  <si>
    <t xml:space="preserve">Панченко Максим Викторович </t>
  </si>
  <si>
    <t xml:space="preserve">Поладычев Дмитрий Николаевич </t>
  </si>
  <si>
    <t xml:space="preserve">Попов Назар Сергеевич </t>
  </si>
  <si>
    <t xml:space="preserve">Родимов Игорь Александрович </t>
  </si>
  <si>
    <t xml:space="preserve">Сергеев Андрей Николаевич </t>
  </si>
  <si>
    <t xml:space="preserve">Солгалов Павел Александрович </t>
  </si>
  <si>
    <t xml:space="preserve">Сухов Вадим Александрович </t>
  </si>
  <si>
    <t xml:space="preserve">Темкин Дмитрий Андреевич </t>
  </si>
  <si>
    <t xml:space="preserve">Титов Александр Сергеевич </t>
  </si>
  <si>
    <t>Урдабаев Жандархан Бегежанович</t>
  </si>
  <si>
    <t xml:space="preserve">Чернышев Андрей Андреевич </t>
  </si>
  <si>
    <t xml:space="preserve"> Ягодин Артем Алексеевич</t>
  </si>
  <si>
    <t xml:space="preserve">Басараб Евгений Владимирович </t>
  </si>
  <si>
    <t xml:space="preserve">Бельский Даниил Геннадиевич </t>
  </si>
  <si>
    <t xml:space="preserve">Болошенко Данила Михайлович </t>
  </si>
  <si>
    <t>Болтаев Вильдан Анварович</t>
  </si>
  <si>
    <t xml:space="preserve">Галаев Сергей Александрович </t>
  </si>
  <si>
    <t xml:space="preserve">Гурьев Андрей Вадимович </t>
  </si>
  <si>
    <t>Давлетмурзаев Апти Ахмедович</t>
  </si>
  <si>
    <t xml:space="preserve">Долгополов Василий Васильевич </t>
  </si>
  <si>
    <t>Дудин Василий Олегович</t>
  </si>
  <si>
    <t>Кешишян Карэн Карпович</t>
  </si>
  <si>
    <t xml:space="preserve">Корнюшенко Роман Александрович </t>
  </si>
  <si>
    <t xml:space="preserve">Кузницын Николай Александрович </t>
  </si>
  <si>
    <t xml:space="preserve">Макаров Александр Юрьевич </t>
  </si>
  <si>
    <t xml:space="preserve">Макаров Владислав Сергеевич </t>
  </si>
  <si>
    <t xml:space="preserve">Митрофанов Виталий Дмитриевич </t>
  </si>
  <si>
    <t xml:space="preserve">Сахаров Виталий Олегович </t>
  </si>
  <si>
    <t xml:space="preserve">Соколов Иван Александрович </t>
  </si>
  <si>
    <t xml:space="preserve">Соколов Сергей Сергеевич </t>
  </si>
  <si>
    <t xml:space="preserve">Фомичев Егор Денисович </t>
  </si>
  <si>
    <t xml:space="preserve">Фуфаев Антон Владимирович </t>
  </si>
  <si>
    <t xml:space="preserve">Хованов Алексей Дмитриевич </t>
  </si>
  <si>
    <t xml:space="preserve">Шабодо Алексей Андреевич </t>
  </si>
  <si>
    <t xml:space="preserve">Шаповал Олег Александрович </t>
  </si>
  <si>
    <t xml:space="preserve">Шмаков Дмитрий Сергеевич </t>
  </si>
  <si>
    <t xml:space="preserve">Ярапов Евгений Юрьевич </t>
  </si>
  <si>
    <t xml:space="preserve">Барабанов Сергей Александрович </t>
  </si>
  <si>
    <t xml:space="preserve">Бархатов Николай Александрович </t>
  </si>
  <si>
    <t xml:space="preserve">Булаткин Иван Владимирович </t>
  </si>
  <si>
    <t xml:space="preserve">Власовец Иван Владимирович </t>
  </si>
  <si>
    <t xml:space="preserve">Гайниев Александр Владимирович </t>
  </si>
  <si>
    <t xml:space="preserve">Груданов  Дмитрий Валерьевич </t>
  </si>
  <si>
    <t>Гусейнов Мирзагусейн Рагимович</t>
  </si>
  <si>
    <t xml:space="preserve">Дедушев Лев Львович </t>
  </si>
  <si>
    <t xml:space="preserve">Демкин Алексей Александрович </t>
  </si>
  <si>
    <t xml:space="preserve">Долгушев Андрей Алексеевич </t>
  </si>
  <si>
    <t xml:space="preserve">Дремлюга Дмитрий Геннадьевич </t>
  </si>
  <si>
    <t xml:space="preserve">Жаринов Евгений Дмитриевич </t>
  </si>
  <si>
    <t>Загидуллин Эрик Дамирович</t>
  </si>
  <si>
    <t xml:space="preserve">Исаев Дмитрий Сергеевич </t>
  </si>
  <si>
    <t>Исаченко Александр Викторович</t>
  </si>
  <si>
    <t xml:space="preserve">Курчанов Владислав Викторович </t>
  </si>
  <si>
    <t xml:space="preserve">Мамерзаев Марат Шамильевич </t>
  </si>
  <si>
    <t xml:space="preserve">Нугис Александр Юрьевич </t>
  </si>
  <si>
    <t xml:space="preserve">Поправкин Вадим Викторович </t>
  </si>
  <si>
    <t xml:space="preserve">Рекунов Максим Васильевич </t>
  </si>
  <si>
    <t>Серманов Даулет Амангельдыевич</t>
  </si>
  <si>
    <t xml:space="preserve">Сорокин Илья Александрович </t>
  </si>
  <si>
    <t xml:space="preserve">Сыров Кирилл Михайлович </t>
  </si>
  <si>
    <t>Халзанов Зорикто Тумэнович</t>
  </si>
  <si>
    <t>Халифатов Эфенди Джахангирович</t>
  </si>
  <si>
    <t xml:space="preserve">Шаронов Сергей Александрович </t>
  </si>
  <si>
    <t xml:space="preserve">Абдуллин Ирек Альбертович </t>
  </si>
  <si>
    <t xml:space="preserve">Антипин Владимир Алексеевич </t>
  </si>
  <si>
    <t>Ахмадиев Ильяс Ражабович</t>
  </si>
  <si>
    <t xml:space="preserve">Голобородько Дмитрий Иванович </t>
  </si>
  <si>
    <t xml:space="preserve">Горячев Даниил Валерьевич </t>
  </si>
  <si>
    <t xml:space="preserve">Девицын Александр Сергеевич </t>
  </si>
  <si>
    <t>Дмитриев Олег Денисович</t>
  </si>
  <si>
    <t xml:space="preserve">Камаев Виктор Валентинович </t>
  </si>
  <si>
    <t xml:space="preserve">Ковтун Иван Андреевич </t>
  </si>
  <si>
    <t xml:space="preserve">Кожанов Владислав Геннадьевич </t>
  </si>
  <si>
    <t xml:space="preserve">Кузькин Эдуард Андреевич </t>
  </si>
  <si>
    <t xml:space="preserve">Маркисов Константин Игоревич </t>
  </si>
  <si>
    <t xml:space="preserve">Нерсесян Арсен Давидович </t>
  </si>
  <si>
    <t xml:space="preserve">Плешко Никита Романович </t>
  </si>
  <si>
    <t xml:space="preserve">Радченко Владислав Игоревич </t>
  </si>
  <si>
    <t xml:space="preserve">Рябок Андрей Владимирович </t>
  </si>
  <si>
    <t xml:space="preserve">Соловьев Дмитрий Алексеевич </t>
  </si>
  <si>
    <t xml:space="preserve">Сутормин Денис Николаевич </t>
  </si>
  <si>
    <t xml:space="preserve">Фарапонов Павел Константинович </t>
  </si>
  <si>
    <t>Хасанов Рустам Дамирович</t>
  </si>
  <si>
    <t>Хусенов Олим Музаффарович</t>
  </si>
  <si>
    <t xml:space="preserve">Чернышев Александр Максимович </t>
  </si>
  <si>
    <t xml:space="preserve">Шварц Евгений Вячеславович </t>
  </si>
  <si>
    <t>Шувалов Владислав Витальевич</t>
  </si>
  <si>
    <t>Абузяров Рустем Зинятович</t>
  </si>
  <si>
    <t xml:space="preserve">Амосов Дмитрий Александрович </t>
  </si>
  <si>
    <t xml:space="preserve">Антонов Александр Сергеевич </t>
  </si>
  <si>
    <t>Гусейнов Руслан Рамазанович</t>
  </si>
  <si>
    <t>Глухов Максим Игоревич</t>
  </si>
  <si>
    <t xml:space="preserve">Джантамиров Хамзат Муратович </t>
  </si>
  <si>
    <t xml:space="preserve">Дубовой Денис Геннадьевич </t>
  </si>
  <si>
    <t xml:space="preserve">Иванченко Владислав Витальевич </t>
  </si>
  <si>
    <t xml:space="preserve">Ильченко Дмитрий Александрович </t>
  </si>
  <si>
    <t xml:space="preserve">Ковальчук Никита Владимирович </t>
  </si>
  <si>
    <t xml:space="preserve">Корогодов Никита Алексеевич </t>
  </si>
  <si>
    <t xml:space="preserve">Кулапов Артем Вадимович </t>
  </si>
  <si>
    <t xml:space="preserve">Курочкин Антон Игоревич </t>
  </si>
  <si>
    <t xml:space="preserve">Матюк Роман Сергеевич </t>
  </si>
  <si>
    <t xml:space="preserve">Новоселов Иван Сергеевич </t>
  </si>
  <si>
    <t xml:space="preserve">Петров Дмитрий Витальевич </t>
  </si>
  <si>
    <t xml:space="preserve">Печенкин Аркадий Евгеньевич </t>
  </si>
  <si>
    <t xml:space="preserve">Пономаренко Андрей Олегович </t>
  </si>
  <si>
    <t xml:space="preserve">Прилепский Артем Владимирович </t>
  </si>
  <si>
    <t xml:space="preserve">Прокофьев Олег Дмитриевич </t>
  </si>
  <si>
    <t xml:space="preserve">Разумов Сергей Сергеевич </t>
  </si>
  <si>
    <t xml:space="preserve">Рожков Александр Владимирович </t>
  </si>
  <si>
    <t>Симонов Илья Сергеевич</t>
  </si>
  <si>
    <t xml:space="preserve">Ходос Александр Анатольевич </t>
  </si>
  <si>
    <t>Эрзиханов Тарлан Арсенович</t>
  </si>
  <si>
    <t>Абдулкадыров Камиль Саидович</t>
  </si>
  <si>
    <t>Абдуллаев Джаваншир Магомедрагимович</t>
  </si>
  <si>
    <t xml:space="preserve">Алексеев Евгений Александрович </t>
  </si>
  <si>
    <t xml:space="preserve">Антоненко Иван Дмитриевич </t>
  </si>
  <si>
    <t xml:space="preserve">Гура Дмитрий Валерьевич </t>
  </si>
  <si>
    <t>Долгополов Владимир Васильевич</t>
  </si>
  <si>
    <t>Есенов Амиржан Аманжолович</t>
  </si>
  <si>
    <t xml:space="preserve">Зданюков Дмитрий Сергеевич </t>
  </si>
  <si>
    <t xml:space="preserve">Китов Павел Федорович </t>
  </si>
  <si>
    <t xml:space="preserve">Кононов Алексей Алексеевич </t>
  </si>
  <si>
    <t xml:space="preserve">Куксов Данила Андреевич </t>
  </si>
  <si>
    <t xml:space="preserve">Куликов Александр Игоревич </t>
  </si>
  <si>
    <t xml:space="preserve">Логуш Александр Валерьевич </t>
  </si>
  <si>
    <t xml:space="preserve">Макаров Константин Юрьевич </t>
  </si>
  <si>
    <t xml:space="preserve">Миронов Антон Сергеевич </t>
  </si>
  <si>
    <t xml:space="preserve">Овчинников Роман Михайлович </t>
  </si>
  <si>
    <t xml:space="preserve">Павлов Роман Павлович </t>
  </si>
  <si>
    <t xml:space="preserve">Пороло Александр Вячеславович </t>
  </si>
  <si>
    <t xml:space="preserve">Рахманов Вадим Русланович </t>
  </si>
  <si>
    <t xml:space="preserve">Тавалюк Святослав Викторович </t>
  </si>
  <si>
    <t xml:space="preserve">Фесенко Дмитрий Андреевич </t>
  </si>
  <si>
    <t xml:space="preserve">Хамитов Максим Игоревич </t>
  </si>
  <si>
    <t xml:space="preserve">Швагериус Константин Сергеевич </t>
  </si>
  <si>
    <t xml:space="preserve">Шейдт Сергей Викторович </t>
  </si>
  <si>
    <t xml:space="preserve">Шувалов Артем Сергеевич </t>
  </si>
  <si>
    <t xml:space="preserve">Щетинин Александр Иванович </t>
  </si>
  <si>
    <t>ОВП</t>
  </si>
  <si>
    <t>УПМВ</t>
  </si>
  <si>
    <t>ДС-204-03</t>
  </si>
  <si>
    <t>ДС-241-01</t>
  </si>
  <si>
    <t>Общая тактика</t>
  </si>
  <si>
    <t>Сети связи и системы коммутации</t>
  </si>
  <si>
    <t>Д-2208-1</t>
  </si>
  <si>
    <t>Арасланов Артем Михайлович</t>
  </si>
  <si>
    <t>Васильев Аркадий Александрович</t>
  </si>
  <si>
    <t>Габидулин Артур Равильевич</t>
  </si>
  <si>
    <t>Гарабаджиу Илья Васильевич</t>
  </si>
  <si>
    <t>Головин Вадим Валерьевич</t>
  </si>
  <si>
    <t>Гюльмагомедов Ислам Закирович</t>
  </si>
  <si>
    <t>Дашипылов Дагба Олегович</t>
  </si>
  <si>
    <t>Егошин Станисав Валентинович</t>
  </si>
  <si>
    <t>Зайцев Махаил Махайлович</t>
  </si>
  <si>
    <t>Корякин Леонид Борисович</t>
  </si>
  <si>
    <t>Лебедев Денис Борисович</t>
  </si>
  <si>
    <t>Лейер Александр Витальевич</t>
  </si>
  <si>
    <t>Логунов Лев Александрович</t>
  </si>
  <si>
    <t>Носырев Андрей Сергеевич</t>
  </si>
  <si>
    <t>Нурисламов Эмиль Иванович</t>
  </si>
  <si>
    <t>Сусленко Александр Владимирович</t>
  </si>
  <si>
    <t>Сутормин Максим Николаевич</t>
  </si>
  <si>
    <t xml:space="preserve"> Тазетдинов Динар Гумерович</t>
  </si>
  <si>
    <t>Аулов Михаил Михайлоич</t>
  </si>
  <si>
    <t>Денисов Владимир Витальевич</t>
  </si>
  <si>
    <t>Знобихин Максим Романович</t>
  </si>
  <si>
    <t>Калашников Сергей Валерьевич</t>
  </si>
  <si>
    <t>Майтанов Геяс Гейнатович</t>
  </si>
  <si>
    <t>Медведев Александр Викторович</t>
  </si>
  <si>
    <t>Мышкин Илья Вячеславович</t>
  </si>
  <si>
    <t>Нетёсов Михаил Николаевич</t>
  </si>
  <si>
    <t>Поляков  Олег Сергеевич</t>
  </si>
  <si>
    <t>Резниченко Максим Алексеевич</t>
  </si>
  <si>
    <t>Романов Иван Андреевич</t>
  </si>
  <si>
    <t>Тагибов Мурад Магомедович</t>
  </si>
  <si>
    <t>Цыпуштанов Евгений Александрович</t>
  </si>
  <si>
    <t>Чернышов Николай Викторович</t>
  </si>
  <si>
    <t>Шабанов Александр Сергеевич</t>
  </si>
  <si>
    <t>Шилимов Евгений Владимирович</t>
  </si>
  <si>
    <t>Бадмаев Алдар Баторович</t>
  </si>
  <si>
    <t>Копылов  Александр Вадимович</t>
  </si>
  <si>
    <t>Редьков Александр Геннадьевич</t>
  </si>
  <si>
    <t>Яковлев Никита Васильевич</t>
  </si>
  <si>
    <t>Балашов Дмитрий Александрович</t>
  </si>
  <si>
    <t>Балян  Сергей Ашотович</t>
  </si>
  <si>
    <t>Васильев Иван Иванович</t>
  </si>
  <si>
    <t>Власов Денис Владимирович</t>
  </si>
  <si>
    <t>Джежер Алесей Геннадьевич</t>
  </si>
  <si>
    <t>Желябин Александр Михайлович</t>
  </si>
  <si>
    <t>Кабаков Максим Николаевич</t>
  </si>
  <si>
    <t>Каленов Денис Аоексеевич</t>
  </si>
  <si>
    <t>Киндсфатер Виталий Эдуардович</t>
  </si>
  <si>
    <t>Носков Алексей Олегович</t>
  </si>
  <si>
    <t>Павлов Руслан Вячеславович</t>
  </si>
  <si>
    <t>Поволяев Константин Дмитриевич</t>
  </si>
  <si>
    <t>Помулев Илья Викторович</t>
  </si>
  <si>
    <t>Потяев Дмитрий Вадиимович</t>
  </si>
  <si>
    <t>Самойлов Илья Игоревич</t>
  </si>
  <si>
    <t>Смирнов Станислав Олегович</t>
  </si>
  <si>
    <t>Тищенко Андрей Николаевч</t>
  </si>
  <si>
    <t>Усастов Степан Владимирович</t>
  </si>
  <si>
    <t>Худиков Артем Андреевич</t>
  </si>
  <si>
    <t>Шабуров Артем Алекандрович</t>
  </si>
  <si>
    <t>Шаженов Адильхан Нурланович</t>
  </si>
  <si>
    <t>Аушев Адам Русланбекович</t>
  </si>
  <si>
    <t>Буянов Станислав Сергеевич</t>
  </si>
  <si>
    <t>Веревка Анатолий Витальевич</t>
  </si>
  <si>
    <t>Денисов  Даниил Игоревич</t>
  </si>
  <si>
    <t>Зайцев Иван Андреевич</t>
  </si>
  <si>
    <t>Карпов Вадим Александрович</t>
  </si>
  <si>
    <t>Михалина Максим Андреевич</t>
  </si>
  <si>
    <t xml:space="preserve"> Михель Александр Васильевич</t>
  </si>
  <si>
    <t>Мухамедзянов Рустам Фархатович</t>
  </si>
  <si>
    <t>Павлов Павел Николаевич</t>
  </si>
  <si>
    <t>Паршин Станислав Игоревич</t>
  </si>
  <si>
    <t>Пыжьянов Эрик Валентинович</t>
  </si>
  <si>
    <t>Стоянов Иван Григорьевич</t>
  </si>
  <si>
    <t>Тушкаев Роман Юрьевич</t>
  </si>
  <si>
    <t>Тюменцев Егор Константинович</t>
  </si>
  <si>
    <t>Фёдоров Илья Игоревич</t>
  </si>
  <si>
    <t>Филаткин Андрей Владимирович</t>
  </si>
  <si>
    <t>Худяков Андрей Андреевич</t>
  </si>
  <si>
    <t>Царегородцев Федор Андреевич</t>
  </si>
  <si>
    <t>Якубович Ярослав Александрович</t>
  </si>
  <si>
    <t>Яштугин Дмитрий Юрьевич</t>
  </si>
  <si>
    <t>ДС-201-01</t>
  </si>
  <si>
    <t>История</t>
  </si>
  <si>
    <t>Д-0601-1</t>
  </si>
  <si>
    <t>Физическая подготовка</t>
  </si>
  <si>
    <t>ДС-231-01</t>
  </si>
  <si>
    <t>Д-0101-1</t>
  </si>
  <si>
    <t>ДС-204-05</t>
  </si>
  <si>
    <t>ДС-222-04</t>
  </si>
  <si>
    <t>ДС-207-01</t>
  </si>
  <si>
    <t>Ин.яз</t>
  </si>
  <si>
    <t>Д-207-01</t>
  </si>
  <si>
    <t>Стребенко Евгений Валерьевич</t>
  </si>
  <si>
    <t>БЖД</t>
  </si>
  <si>
    <t>Истроия отчества</t>
  </si>
  <si>
    <t>Информатика</t>
  </si>
  <si>
    <t>Д-3101-1</t>
  </si>
  <si>
    <t>История Отчества</t>
  </si>
  <si>
    <t>Д-2201-1</t>
  </si>
  <si>
    <t>ДС-206-01</t>
  </si>
  <si>
    <t>ДС-202-1</t>
  </si>
  <si>
    <t>Теория электрических цепей</t>
  </si>
  <si>
    <t>Вычислительная техника</t>
  </si>
  <si>
    <t>ТМиОТС</t>
  </si>
  <si>
    <t>ТМиОСД</t>
  </si>
  <si>
    <t>ДС-221-05</t>
  </si>
  <si>
    <t>ТМиОНС</t>
  </si>
  <si>
    <t>КЭ</t>
  </si>
  <si>
    <t>ДС-204-04</t>
  </si>
  <si>
    <t>ДС-202-2</t>
  </si>
  <si>
    <t>Электронная  техника</t>
  </si>
  <si>
    <t>ДС-203-01</t>
  </si>
  <si>
    <t>Физика</t>
  </si>
  <si>
    <t>Д-0302-1</t>
  </si>
  <si>
    <t>Агапов Иван Александрович</t>
  </si>
  <si>
    <t>Архестов Беслан Султанович</t>
  </si>
  <si>
    <t>Гаджиев Магомед Абдулаевич</t>
  </si>
  <si>
    <t>Гетто Алексей Юрьевич</t>
  </si>
  <si>
    <t>Горлачев Роман Александрович</t>
  </si>
  <si>
    <t>Гришкин Андрей Валентинович</t>
  </si>
  <si>
    <t>Грымзин Антон Константинович</t>
  </si>
  <si>
    <t xml:space="preserve"> Еремин Никита Олегович</t>
  </si>
  <si>
    <t>Закиров Динар Маратович</t>
  </si>
  <si>
    <t>Кашкиров Алексей Александрович</t>
  </si>
  <si>
    <t>Коробко Дмитрий Олегович</t>
  </si>
  <si>
    <t>Королев Егор Алексеевич</t>
  </si>
  <si>
    <t>Крайнов Максим Сергеевич</t>
  </si>
  <si>
    <t>Кудрявцев Михаил Юрьевич</t>
  </si>
  <si>
    <t>Кузнецов Кирилл Евгеньевич</t>
  </si>
  <si>
    <t>Лавренов Евгений Дмитриевич</t>
  </si>
  <si>
    <t>Митрофанов Михаил Михайлович</t>
  </si>
  <si>
    <t>Незамеев Айдар Фаритонович</t>
  </si>
  <si>
    <t>Ореховский Сергей Сергеевич</t>
  </si>
  <si>
    <t>Плотников Михаил Михайлович</t>
  </si>
  <si>
    <t>Поваров Никита Вячеславович</t>
  </si>
  <si>
    <t>Федоров Денис Александрович</t>
  </si>
  <si>
    <t>Филипченко Артем Владимирович</t>
  </si>
  <si>
    <t>Атигов Усман Умарович</t>
  </si>
  <si>
    <t>Балян Артур Ашотович</t>
  </si>
  <si>
    <t>Веселовский Алексей Олегович</t>
  </si>
  <si>
    <t>Гладков Владислав Владимирович</t>
  </si>
  <si>
    <t>Глушков Леонид Михайлович</t>
  </si>
  <si>
    <t>Гунин Николай Эдуардович</t>
  </si>
  <si>
    <t>Егорейченко Константин Андреевич</t>
  </si>
  <si>
    <t>Зверянский Павел  Андреевич</t>
  </si>
  <si>
    <t>Золин Игорь Алексеевич</t>
  </si>
  <si>
    <t>Кузьмин Олег Иванович</t>
  </si>
  <si>
    <t>Ланцев Владислав Витальевич</t>
  </si>
  <si>
    <t>Лютиков Андрей Александрович</t>
  </si>
  <si>
    <t>Молодцов Константин Александрович</t>
  </si>
  <si>
    <t>Мусиенко Максим Юрьевич</t>
  </si>
  <si>
    <t>Нестеров Павел Вадимович</t>
  </si>
  <si>
    <t>Новиков Игорь Олегович</t>
  </si>
  <si>
    <t>Халин Никита Сергеевич</t>
  </si>
  <si>
    <t xml:space="preserve"> Хохлов Иван Николаевич</t>
  </si>
  <si>
    <t>Чичиль Сергей Владимирович</t>
  </si>
  <si>
    <t>Чоп Алексей Андреевич</t>
  </si>
  <si>
    <t>Шалякин Дмитрий Викторович</t>
  </si>
  <si>
    <t>Шеметов Артем Павлович</t>
  </si>
  <si>
    <t>Абадаев Кирилл Петрович</t>
  </si>
  <si>
    <t>Гайнуллин  Рафаэль  Рафкатович</t>
  </si>
  <si>
    <t>Гункин  Кирилл Юрьевич</t>
  </si>
  <si>
    <t>Дымура Иван   Сергеевич</t>
  </si>
  <si>
    <t>Исхаков Ильдар  Расимович</t>
  </si>
  <si>
    <t>Ишмаков Вильмир Альмирович</t>
  </si>
  <si>
    <t>Ким Евгений Валерьевич</t>
  </si>
  <si>
    <t>Климов Станислав Андреевич</t>
  </si>
  <si>
    <t>Костылев Сергей Анатольевич</t>
  </si>
  <si>
    <t>Магомедов Ахмед  Юсупович</t>
  </si>
  <si>
    <t>Михайлов Алексей Юрьевич</t>
  </si>
  <si>
    <t>Михайлов Станислав Валерьевич</t>
  </si>
  <si>
    <t>Незгода Александр Александрович</t>
  </si>
  <si>
    <t>Пожитков Лев Игоревич</t>
  </si>
  <si>
    <t>Салимов  Искандер  Рамзилевич</t>
  </si>
  <si>
    <t>СоколовСтепан Владимирович</t>
  </si>
  <si>
    <t>Спиридонов Валентин Дмитриевич</t>
  </si>
  <si>
    <t>Шарипов  Марсель Наилович</t>
  </si>
  <si>
    <t>Башарин Владислав Анатольевич</t>
  </si>
  <si>
    <t>Бугаенко Ярослав Владимирович</t>
  </si>
  <si>
    <t>Веселов Андрей Олегович</t>
  </si>
  <si>
    <t>Вьясков Лев Александрович</t>
  </si>
  <si>
    <t>Голдаев Иван Дмитриевич</t>
  </si>
  <si>
    <t>Грек Максим Юрьевич</t>
  </si>
  <si>
    <t>Дунаев Константин Владимирович</t>
  </si>
  <si>
    <t>Евполкин Дмитрий Евгеньевич</t>
  </si>
  <si>
    <t>Елисеев Александр Александрович</t>
  </si>
  <si>
    <t>Кештов Ислам Асланбекович</t>
  </si>
  <si>
    <t>Ларионов Максим Андреевич</t>
  </si>
  <si>
    <t>Лащенов Илья Андреевич</t>
  </si>
  <si>
    <t>Липатов Денис Владимирович</t>
  </si>
  <si>
    <t>Мастеров Всеволод Владимирович</t>
  </si>
  <si>
    <t>Мясников Михаил Александрович</t>
  </si>
  <si>
    <t>Петросян Ашот Размикович</t>
  </si>
  <si>
    <t>Потехин Роман Сергеевич</t>
  </si>
  <si>
    <t>Слепухин Илья Викторович</t>
  </si>
  <si>
    <t>Соболь Александр Игоревич</t>
  </si>
  <si>
    <t>Суханов Юрий Витальевич</t>
  </si>
  <si>
    <t>Хачатрян Мнацакан Александрович</t>
  </si>
  <si>
    <t>Чеберко Владислав Валерьевич</t>
  </si>
  <si>
    <t>Чумаков Виталий Валерьевич</t>
  </si>
  <si>
    <t>Шляхов Роман Сергеевич</t>
  </si>
  <si>
    <t>Шубин Алексей Геннадьевич</t>
  </si>
  <si>
    <t>Айвазян Армен Арамович</t>
  </si>
  <si>
    <t>Аллахкулиев Сархан Имранович</t>
  </si>
  <si>
    <t>Аминов Изиль Жамилевич</t>
  </si>
  <si>
    <t>Бадмагаряев Санчир Савронович</t>
  </si>
  <si>
    <t>Васильев Андрей Сергеевич</t>
  </si>
  <si>
    <t>Виноградов Илья Андреевич</t>
  </si>
  <si>
    <t>Горейшин Иван  Андреевич</t>
  </si>
  <si>
    <t>Деденко Дмитрий Владимирович</t>
  </si>
  <si>
    <t>Дмитриев Максим Валерьевич</t>
  </si>
  <si>
    <t>Ефаров Станислав Олегович</t>
  </si>
  <si>
    <t>Железняков Александр Дмитриевич</t>
  </si>
  <si>
    <t>Захаров Алексей Александрович</t>
  </si>
  <si>
    <t>Иванов Анатолий Евгеньевич</t>
  </si>
  <si>
    <t>Кирьянов Александр Сергеевич</t>
  </si>
  <si>
    <t>Кислицын Игорь Константинович</t>
  </si>
  <si>
    <t>Кравченко Дмитрий Викторович</t>
  </si>
  <si>
    <t>Михеев Дмитрий Александрович</t>
  </si>
  <si>
    <t>Мишенькин Кирилл Сергеевич</t>
  </si>
  <si>
    <t>Обыденников Ярослав Сергеевич</t>
  </si>
  <si>
    <t>Похилюк Юрий Владимирович</t>
  </si>
  <si>
    <t>Суборь Павел Николаевич</t>
  </si>
  <si>
    <t>Трошин Андрей Владимирович</t>
  </si>
  <si>
    <t>Уткин Сергей Евгеньевич</t>
  </si>
  <si>
    <t>Баранов Николай Александрович</t>
  </si>
  <si>
    <t>Безгулый Денис Иванович</t>
  </si>
  <si>
    <t>Бурнаков Станислав Владимирович</t>
  </si>
  <si>
    <t>Валов Станислав Леонидович</t>
  </si>
  <si>
    <t>Галушкин Никита Дмитриевич</t>
  </si>
  <si>
    <t>Громницкий Илья Андреевич</t>
  </si>
  <si>
    <t>Денисов Михаил Игоревич</t>
  </si>
  <si>
    <t>Добрынин Павел Романович</t>
  </si>
  <si>
    <t>Захаров Алексей Алексеевич</t>
  </si>
  <si>
    <t>Известков Денис Игоревич</t>
  </si>
  <si>
    <t>Кузьменко Максим Артурович</t>
  </si>
  <si>
    <t>Курочкин Максим Иванович</t>
  </si>
  <si>
    <t>Лигашевский Михаил Владимирович</t>
  </si>
  <si>
    <t>Лопатин Никита Павлович</t>
  </si>
  <si>
    <t>Лопатин Руслан Алиевич</t>
  </si>
  <si>
    <t>Манюков Антон Александрович</t>
  </si>
  <si>
    <t>Мищук Дмитрий Сергеевич</t>
  </si>
  <si>
    <t>Нескреба Сергей Сергеевич</t>
  </si>
  <si>
    <t>Овчаров Арсений Валерьевич</t>
  </si>
  <si>
    <t>Снятков Максим Александрович</t>
  </si>
  <si>
    <t>Соловьев Игорь Игоревич</t>
  </si>
  <si>
    <t>Суюнов Фамис Хасанович</t>
  </si>
  <si>
    <t>Убайдулаев Махач Исранилович</t>
  </si>
  <si>
    <t>Убайдулаев Убайдуло Исранилович</t>
  </si>
  <si>
    <t>Шишлянников Николай Александрович</t>
  </si>
  <si>
    <t>Щербаков Вадим Эдуардович</t>
  </si>
  <si>
    <t>Зизевский Вадим Алексеевич</t>
  </si>
  <si>
    <t>Каипов Фанис Ильнурович</t>
  </si>
  <si>
    <t>Кувшинов Андрей Романович</t>
  </si>
  <si>
    <t>Кузнецов Сергей Эдуардович</t>
  </si>
  <si>
    <t>Кунафин Константин Олегович</t>
  </si>
  <si>
    <t>Лукашук Александр Александрович</t>
  </si>
  <si>
    <t>Лукьяненок Александр Александрович</t>
  </si>
  <si>
    <t>Межлумов Сергей Алламурадович</t>
  </si>
  <si>
    <t>Михалев Дмитрий Геннадьевич</t>
  </si>
  <si>
    <t>Наджафов Гаджи Амамдинович</t>
  </si>
  <si>
    <t>Осипов Андрей Викторович</t>
  </si>
  <si>
    <t>Первухин Валентин Александрович</t>
  </si>
  <si>
    <t>Петров Андрей Константинович</t>
  </si>
  <si>
    <t>Пилипенко Антон Александрович</t>
  </si>
  <si>
    <t>Полянский Евгений Витальевич</t>
  </si>
  <si>
    <t>Пустовалов Павел Евгеньевич</t>
  </si>
  <si>
    <t>Рузавин Андрей Анатольевич</t>
  </si>
  <si>
    <t>Свищев Владислав Константинович</t>
  </si>
  <si>
    <t>Северов Евгений Юрьевич</t>
  </si>
  <si>
    <t>Усацкий Назар Сергеевич</t>
  </si>
  <si>
    <t>Чернопольский Павел Валерьевич</t>
  </si>
  <si>
    <t>Шаповалов Артур Викторович</t>
  </si>
  <si>
    <t>Яковлев Дмитрий Юрьевич</t>
  </si>
  <si>
    <t>Батуев Церемпил Михайлович</t>
  </si>
  <si>
    <t>Беев Болат Ауесович</t>
  </si>
  <si>
    <t>Зумакулов Эдгар Валерьевич</t>
  </si>
  <si>
    <t>Кирман Виктор Александрович</t>
  </si>
  <si>
    <t>Лавриненко Виктор Андреевич</t>
  </si>
  <si>
    <t>Малышев Сергей Александрович</t>
  </si>
  <si>
    <t>Митраков Владимир Александрович</t>
  </si>
  <si>
    <t>Мосиенко Ростислав Ильич</t>
  </si>
  <si>
    <t>Москалев Ярослав Николаевич</t>
  </si>
  <si>
    <t>Огородников Дмитрий Сергеевич</t>
  </si>
  <si>
    <t>Очиров Эдуард Радионович</t>
  </si>
  <si>
    <t>Пантелеев Максим  Юрьевич</t>
  </si>
  <si>
    <t>Парубец Сергей Викторович</t>
  </si>
  <si>
    <t>Рябов Владимир Сергеевич</t>
  </si>
  <si>
    <t>Самирханов Ильдар Айдарович</t>
  </si>
  <si>
    <t>Слепченов Никита Сергеевич</t>
  </si>
  <si>
    <t>Снисаренко Станислав Александрович</t>
  </si>
  <si>
    <t>Урванов Максим  Сергеевич</t>
  </si>
  <si>
    <t>Харченко Семен Андреевич</t>
  </si>
  <si>
    <t>Шапкин Руслан Андреевич</t>
  </si>
  <si>
    <t>Юшков Илья Степанович</t>
  </si>
  <si>
    <t>Алибаев Тимур Аскарович</t>
  </si>
  <si>
    <t>Ахмедов Артур Залимханович</t>
  </si>
  <si>
    <t>Беджанян Нарек Жозефович</t>
  </si>
  <si>
    <t>Восканян Артур Араратович</t>
  </si>
  <si>
    <t>Джантамиров Хусен Муратович</t>
  </si>
  <si>
    <t>Долгиев Амир Ахметович</t>
  </si>
  <si>
    <t>Игнатов Василий Михайлович</t>
  </si>
  <si>
    <t xml:space="preserve"> Июльский Никита Олегович</t>
  </si>
  <si>
    <t>Капкалюк Кирилл Андреевич</t>
  </si>
  <si>
    <t>Кизилов Денис Владимирович</t>
  </si>
  <si>
    <t>Колтунов Александр Юрьевич</t>
  </si>
  <si>
    <t>Носков Александр Одегович</t>
  </si>
  <si>
    <t>Радин Артем Александрович</t>
  </si>
  <si>
    <t>Сонгатуллин Артем Харисович</t>
  </si>
  <si>
    <t>Стихиляс Марк Юрьевич</t>
  </si>
  <si>
    <t>Сыраздинов Анатолий Александрович</t>
  </si>
  <si>
    <t>Цыпилев Руслан Алексеевич</t>
  </si>
  <si>
    <t>Якимов Алексей Евгеньевич</t>
  </si>
  <si>
    <t>Бадарчы Сендажы Сайын-Дажыевич</t>
  </si>
  <si>
    <t>Балахонов  Андрей Сергеевич</t>
  </si>
  <si>
    <t>Белых   Станислав Сергеевич</t>
  </si>
  <si>
    <t>Бондарчук    Никита Андреевич</t>
  </si>
  <si>
    <t>Будунов Максим Георгиевич</t>
  </si>
  <si>
    <t>Бухарин    Евгений Васильевич</t>
  </si>
  <si>
    <t>Данилов   Тимур Игоревич</t>
  </si>
  <si>
    <t>Зорин  Александр Владимирович</t>
  </si>
  <si>
    <t>Исаев  Кирилл Владимирович</t>
  </si>
  <si>
    <t>Куценко   Владислав Сергеевич</t>
  </si>
  <si>
    <t>Литвинов   Евгений Алексеевич</t>
  </si>
  <si>
    <t>Михалев   Никита Андреевич</t>
  </si>
  <si>
    <t>Советкин   Дмитрий Анатольевич</t>
  </si>
  <si>
    <t>Теплов   Антон Сергеевич</t>
  </si>
  <si>
    <t>Финошкин Федор Евгеньевич</t>
  </si>
  <si>
    <t>Фролов   Артем Игоревич</t>
  </si>
  <si>
    <t>Хайертдинов Ильдар Ильдусович</t>
  </si>
  <si>
    <t>Шамсутдинов   Данил Маликович</t>
  </si>
  <si>
    <t>мл.сержант</t>
  </si>
  <si>
    <t>ефрейтор</t>
  </si>
  <si>
    <t>Д-0406-1</t>
  </si>
  <si>
    <t>УПМВ Учебная практика</t>
  </si>
  <si>
    <t>ДС-221-01</t>
  </si>
  <si>
    <t>ТМиОЦСПВН</t>
  </si>
  <si>
    <t>Огневая подготовка</t>
  </si>
  <si>
    <t>Д-0701-1</t>
  </si>
  <si>
    <t>Д-1202-1</t>
  </si>
  <si>
    <t>РРиССПС</t>
  </si>
  <si>
    <t>АФУ воен.ср и компл. в Р.связи</t>
  </si>
  <si>
    <t>Д-1102-1</t>
  </si>
  <si>
    <t>Менеджмент в телекоммуникациях</t>
  </si>
  <si>
    <t>Д-4102-2</t>
  </si>
  <si>
    <t>Экология</t>
  </si>
  <si>
    <t>Д-0405-1</t>
  </si>
  <si>
    <t>Д-3102-1</t>
  </si>
  <si>
    <t>АСУ войсками</t>
  </si>
  <si>
    <t>Правоведение</t>
  </si>
  <si>
    <t>Физическая культура</t>
  </si>
  <si>
    <t>ТМиОВСППВН</t>
  </si>
  <si>
    <t>АФУ воен.ср и компл. в р.связи</t>
  </si>
  <si>
    <t>ДС-221-02</t>
  </si>
  <si>
    <t>Д-4201</t>
  </si>
  <si>
    <t>Автомобильная подготовка</t>
  </si>
  <si>
    <t>Основы криптографической защиты</t>
  </si>
  <si>
    <t>Д-0204-1</t>
  </si>
  <si>
    <t>Д-4201-1</t>
  </si>
  <si>
    <t>ВТиИТ</t>
  </si>
  <si>
    <t>УвОПДСПО (КЭ)</t>
  </si>
  <si>
    <t>Д-0105-1</t>
  </si>
  <si>
    <t>Основы надежности средств связи</t>
  </si>
  <si>
    <t>Д-0203-1</t>
  </si>
  <si>
    <t>Схемотехника телекоммуникационных устройств</t>
  </si>
  <si>
    <t>ЭПУСТ</t>
  </si>
  <si>
    <t>ОПИСС</t>
  </si>
  <si>
    <t>Д-0404-1</t>
  </si>
  <si>
    <t>ТЭС</t>
  </si>
  <si>
    <t>Д-0206-1</t>
  </si>
  <si>
    <t>Электроника</t>
  </si>
  <si>
    <t>Д-0202-1</t>
  </si>
  <si>
    <t>Рри ССПСН</t>
  </si>
  <si>
    <t>СТУ</t>
  </si>
  <si>
    <t>Д-4204-1</t>
  </si>
  <si>
    <t>Д-2206-1</t>
  </si>
  <si>
    <t>Инфокоммуникац. системы спец. назначения</t>
  </si>
  <si>
    <t>ДС-241-02</t>
  </si>
  <si>
    <t>КЭ ВРПОиНПР</t>
  </si>
  <si>
    <t>КЭ  (ТЭМТС)</t>
  </si>
  <si>
    <t>КЭ Техническая эксплуатация военных телекоммуникационных систем</t>
  </si>
  <si>
    <t>ДС-204-02</t>
  </si>
  <si>
    <t>ТМиОСКРСВН</t>
  </si>
  <si>
    <t>Практика в преобритении первичных навыков по должностному предназначению</t>
  </si>
  <si>
    <t>ДС-205-02</t>
  </si>
  <si>
    <t>Леонтьев Максим Ильич</t>
  </si>
  <si>
    <t>Шимкин Олег Владимирович</t>
  </si>
  <si>
    <t>Сысуев Денис Михайлович</t>
  </si>
  <si>
    <t xml:space="preserve">Поташов Данила Сергеевич </t>
  </si>
  <si>
    <t>Силлер Антон Констанинович</t>
  </si>
  <si>
    <t>Демедюк Игорь Владимирович</t>
  </si>
  <si>
    <t>Фабричнов Ярослав Сергеевич</t>
  </si>
  <si>
    <t>Кириченко Виктор Витальевич</t>
  </si>
  <si>
    <t>Бойко Данил Вадимович</t>
  </si>
  <si>
    <t>Буханов Алексей Дмитриевич</t>
  </si>
  <si>
    <t>Данилов Александр Вячеславович</t>
  </si>
  <si>
    <t>Толстых Максим Александрович</t>
  </si>
  <si>
    <t>Наказной Виталий Сергеевич</t>
  </si>
  <si>
    <t>Милюк Никита Романович</t>
  </si>
  <si>
    <t>Сальников Александр Андреевич</t>
  </si>
  <si>
    <t>Москаленко Даниил Денисович</t>
  </si>
  <si>
    <t>Ковалев Кирилл Александрович</t>
  </si>
  <si>
    <t>Волгушев Владислав Олегович</t>
  </si>
  <si>
    <t>Елизаров Владислав Анатольевич</t>
  </si>
  <si>
    <t>Горлов Валерий Александрович</t>
  </si>
  <si>
    <t>Львов Артем Вячеславович</t>
  </si>
  <si>
    <t>Искаков Мирлан Русланович</t>
  </si>
  <si>
    <t>Шляев Илья Валерьевич</t>
  </si>
  <si>
    <t>Мельников Никита Андреевич</t>
  </si>
  <si>
    <t>Орлов Кирилл Сергеевич</t>
  </si>
  <si>
    <t>Шингарев Василий Федорович</t>
  </si>
  <si>
    <t>Хадзиев Геланий Лом-Алиевич</t>
  </si>
  <si>
    <t>Черняев Артем Романович</t>
  </si>
  <si>
    <t>Шихатаров Виталий Витальевич</t>
  </si>
  <si>
    <t>Селянин Максим Николаевич</t>
  </si>
  <si>
    <t>Евлоев Хизир Борисович</t>
  </si>
  <si>
    <t>Кураков Иван Алексеевич</t>
  </si>
  <si>
    <t>Д-0701-01</t>
  </si>
  <si>
    <t>С2511</t>
  </si>
  <si>
    <t>С2512</t>
  </si>
  <si>
    <t>С2531</t>
  </si>
  <si>
    <t>С2532</t>
  </si>
  <si>
    <t>Абукаев Анвар Муратович</t>
  </si>
  <si>
    <t>Середа Денис Александрович</t>
  </si>
  <si>
    <t>Пеняков Олег Александрович</t>
  </si>
  <si>
    <t>Нетужилов Дмитрий Алексеевич</t>
  </si>
  <si>
    <t>Филинков Дмитрий Игоревич</t>
  </si>
  <si>
    <t>Техтелёв  Алексей Александрович</t>
  </si>
  <si>
    <t>Агабубаев Дамир Исмаилович</t>
  </si>
  <si>
    <t>Гурбанов Тимур Керимович</t>
  </si>
  <si>
    <t>Гамзатов Марат Алиевич</t>
  </si>
  <si>
    <t>Паничевский Александр Николаевич</t>
  </si>
  <si>
    <t>Лычаков Павел Александрович</t>
  </si>
  <si>
    <t>Сихуашвили Владислав Давидович</t>
  </si>
  <si>
    <t>Царегородцев Александр Сергеевич</t>
  </si>
  <si>
    <t>Панков Андрей Евгеньевич</t>
  </si>
  <si>
    <t>Тарасенко Станислав Евгеньевич</t>
  </si>
  <si>
    <t>Глазов Александр Евгеньевич</t>
  </si>
  <si>
    <t>Хаюмов Максим Олегович</t>
  </si>
  <si>
    <t>Калюжный Виктор Владимирович</t>
  </si>
  <si>
    <t>Сидоров Егор Сергеевич</t>
  </si>
  <si>
    <t>Середа Михаил Геннадьевич</t>
  </si>
  <si>
    <t>Исмаилов Магомедали Русланович</t>
  </si>
  <si>
    <t>Шахурин Степан Сергеевич</t>
  </si>
  <si>
    <t>Михальчик Сергей Андреевич</t>
  </si>
  <si>
    <t>Пшеничный Евгений Андреевич</t>
  </si>
  <si>
    <t>Кудлай Алексей Андреевич</t>
  </si>
  <si>
    <t>Васильев Антон Владимирович</t>
  </si>
  <si>
    <t>Делия Артур Андреевич</t>
  </si>
  <si>
    <t>Гончаров Владислав Сергеевич</t>
  </si>
  <si>
    <t>Горшков Владислав Алексеевич</t>
  </si>
  <si>
    <t>Юферов Григорий Михайлович</t>
  </si>
  <si>
    <t>Маковкин Эдуард Андреевич</t>
  </si>
  <si>
    <t>Летунов Михаил Сергеевич</t>
  </si>
  <si>
    <t>Блажиевский Вячеслав Валерьевич</t>
  </si>
  <si>
    <t>Шелякин Роман Владимирович</t>
  </si>
  <si>
    <t>Захаренко Петр Владимирович</t>
  </si>
  <si>
    <t>Гатауллин Динар Ринатович</t>
  </si>
  <si>
    <t>Минин Вадим Александрович</t>
  </si>
  <si>
    <t>Шатохин Павел Юрьевич</t>
  </si>
  <si>
    <t>Бузукашвили Анзор Семенович</t>
  </si>
  <si>
    <t>Мальцев Александр Александрович</t>
  </si>
  <si>
    <t>Белоног Владислав Игоревич</t>
  </si>
  <si>
    <t>Ян Александр Евгеньевич</t>
  </si>
  <si>
    <t>Рожко Вячеслав Иванович</t>
  </si>
  <si>
    <t>Заглубоцкий Андрей Александрович</t>
  </si>
  <si>
    <t>Овчинников Павел павлович</t>
  </si>
  <si>
    <t>Мирошниченко Виталий Алексеевич</t>
  </si>
  <si>
    <t>Попыванов Максим Владимирович</t>
  </si>
  <si>
    <t>Дисков Алексей Николаевич</t>
  </si>
  <si>
    <t>Набойченко Илья Сергеевич</t>
  </si>
  <si>
    <t>Пятенко Артем Юрьевич</t>
  </si>
  <si>
    <t>Ядов Николай Алексеевич</t>
  </si>
  <si>
    <t>Чочаев Зейтун Хызырович</t>
  </si>
  <si>
    <t>Марков Сергей Дмитриевич</t>
  </si>
  <si>
    <t>Алёшкин Александр Владимирович</t>
  </si>
  <si>
    <t>Романов Игорь Павлович</t>
  </si>
  <si>
    <t>Еременко Владислав Сергеевич</t>
  </si>
  <si>
    <t>Сахаутдинов Нияз Науфатович</t>
  </si>
  <si>
    <t>Панченко Артем Юрьевич</t>
  </si>
  <si>
    <t>Фирсов Павел Олегович</t>
  </si>
  <si>
    <t>Скоробогатов Константин Иванович</t>
  </si>
  <si>
    <t xml:space="preserve">Борисов Леонид Ильич </t>
  </si>
  <si>
    <t>Золотарёв Артут Оганесович</t>
  </si>
  <si>
    <t xml:space="preserve">Гусейнов Самир Эльханович </t>
  </si>
  <si>
    <t>Заборский Николай Алексеевич</t>
  </si>
  <si>
    <t>Путинцев Владимир Владимирович</t>
  </si>
  <si>
    <t>Лебедев Сергей Эдуардович</t>
  </si>
  <si>
    <t>Бекетов Артем Валериевич</t>
  </si>
  <si>
    <t>Мальцев Виталий Алексеевич</t>
  </si>
  <si>
    <t>Валетов Никита Алексеевич</t>
  </si>
  <si>
    <t>Моисеев Николай Алексеевич</t>
  </si>
  <si>
    <t>Жура Дмитрий Игоревич</t>
  </si>
  <si>
    <t>Бакланов Алексей Анатольевич</t>
  </si>
  <si>
    <t>Галицкий Владислав Леонидович</t>
  </si>
  <si>
    <t>Куринной Дмитрий Сергеевич</t>
  </si>
  <si>
    <t>Теценко Михаил Витальевич</t>
  </si>
  <si>
    <t>Карабанов Дмитрий Иванович</t>
  </si>
  <si>
    <t>Москаленко Виталий Викторович</t>
  </si>
  <si>
    <t>Павлов Артем Дмитриевич</t>
  </si>
  <si>
    <t>Клименко Кирилл Владимирович</t>
  </si>
  <si>
    <t>Попов Кирилл Витальевич</t>
  </si>
  <si>
    <t>Панчишкин Роман Сергеевич</t>
  </si>
  <si>
    <t>Шевченко Богдан Петрович</t>
  </si>
  <si>
    <t>Макаренко Иван Иванович</t>
  </si>
  <si>
    <t>Александров Дмитрий Владимирович</t>
  </si>
  <si>
    <t>Мустафин Ильдар Ильясович</t>
  </si>
  <si>
    <t>Стрельников Николай Витальевич</t>
  </si>
  <si>
    <t>Зубаиров Гаджимурад Рустамович</t>
  </si>
  <si>
    <t>Игнатьев Никита Олегович</t>
  </si>
  <si>
    <t>Сибгатуллин Дмитрий Айратович</t>
  </si>
  <si>
    <t>Сардак Артем Васильевич</t>
  </si>
  <si>
    <t>Усолкин Денис Николаевич</t>
  </si>
  <si>
    <t>Жуков Семен Евгеньевич</t>
  </si>
  <si>
    <t>Невядомский Алексей Евгеньевич</t>
  </si>
  <si>
    <t>Васильев Денис Витальевич</t>
  </si>
  <si>
    <t>Аверьянов Павел Владимирович</t>
  </si>
  <si>
    <t>Рябко Даниил Игоревич</t>
  </si>
  <si>
    <t>Пономаренко Денис Андреевич</t>
  </si>
  <si>
    <t>Еремеев Максим Олегович</t>
  </si>
  <si>
    <t>Качурин Вячеслав Вадимович</t>
  </si>
  <si>
    <t>Базаров Николай Николаевич</t>
  </si>
  <si>
    <t>Лим Александр Павлович</t>
  </si>
  <si>
    <t>Щекутьев Леонид Михайлович</t>
  </si>
  <si>
    <t>Куликов Сергей Романович</t>
  </si>
  <si>
    <t>Цветков Александр Вадимович</t>
  </si>
  <si>
    <t>Шиляев Роман Станиславович</t>
  </si>
  <si>
    <t>Настаев Расул Назирович</t>
  </si>
  <si>
    <t>Козулин Антон Викторович</t>
  </si>
  <si>
    <t>Новоселов Дмитрий Александрович</t>
  </si>
  <si>
    <t>Назаренко Дмитрий Олегович</t>
  </si>
  <si>
    <t>Варламов Александр Вадимович</t>
  </si>
  <si>
    <t>Андреев Андрей Анатольевич</t>
  </si>
  <si>
    <t>Таранов Макисм Андреевич</t>
  </si>
  <si>
    <t>Файзрахманов Михаил Альбертович</t>
  </si>
  <si>
    <t>Гулин Дмитрий Витальевич</t>
  </si>
  <si>
    <t>Крестьянкин Илья Дмитриевич</t>
  </si>
  <si>
    <t>Дергач Виктор Андреевич</t>
  </si>
  <si>
    <t>Кикенин Василий Алексеевич</t>
  </si>
  <si>
    <t>Масалов Владимир Александрович</t>
  </si>
  <si>
    <t>Васильев Алексей Игоревич</t>
  </si>
  <si>
    <t>Говоруха Андрей Валерьевич</t>
  </si>
  <si>
    <t>Жданов Павел Тимофеевич</t>
  </si>
  <si>
    <t>Мещеряков Богдан Сергеевич</t>
  </si>
  <si>
    <t>Бабий Роман Юрьевич</t>
  </si>
  <si>
    <t>Миндовский Александр Константинович</t>
  </si>
  <si>
    <t>Водянов Андрей Андреевич</t>
  </si>
  <si>
    <t>Логинов семен Андреевич</t>
  </si>
  <si>
    <t>Пяро Артем Витальевич</t>
  </si>
  <si>
    <t>Несмачный Александр Андреевич</t>
  </si>
  <si>
    <t>Рысаев Илья Евгеньевич</t>
  </si>
  <si>
    <t>Машляев Николай Игоревич</t>
  </si>
  <si>
    <t>Сусло Александр Андреевич</t>
  </si>
  <si>
    <t>Желнин Роман Дмитриевич</t>
  </si>
  <si>
    <t>Яндыганов Андрей Владимирович</t>
  </si>
  <si>
    <t>Пометун Дмитрий Константинович</t>
  </si>
  <si>
    <t>Гончарук Алексей Игоревич</t>
  </si>
  <si>
    <t>Печенкин Алексей Евгеньевич</t>
  </si>
  <si>
    <t>Чернов Алексей Вячеславович</t>
  </si>
  <si>
    <t>Аннин Павел Николаевич</t>
  </si>
  <si>
    <t>Петроченко Александр Михайлович</t>
  </si>
  <si>
    <t>Горев Владислав Петрович</t>
  </si>
  <si>
    <t>Ведшев Сергей Викторович</t>
  </si>
  <si>
    <t>Жежеря Денис Витальевич</t>
  </si>
  <si>
    <t>Буланов Игорь Сергеевич</t>
  </si>
  <si>
    <t>Сизов Дмитрий Андреевич</t>
  </si>
  <si>
    <t>Терземан Владислав Иванович</t>
  </si>
  <si>
    <t>Гречко Николай Михайлович</t>
  </si>
  <si>
    <t>Виниченко Даниил Георгиевич</t>
  </si>
  <si>
    <t>Самсонов Дмитрий Игоревич</t>
  </si>
  <si>
    <t>Кобяков Георгий Андреевич</t>
  </si>
  <si>
    <t>Сильчев Артем Алксеевич</t>
  </si>
  <si>
    <t>Приходченко Иван Романович</t>
  </si>
  <si>
    <t>Григорьев Дмитрий Анатольевич</t>
  </si>
  <si>
    <t>Кузьмин Владислав Евгеньевич</t>
  </si>
  <si>
    <t>Байрамов Расим Гусейбалаевич</t>
  </si>
  <si>
    <t>Саламов Рустам Русланович</t>
  </si>
  <si>
    <t>Абашин Андрей Александрович</t>
  </si>
  <si>
    <t>Сергеев Максим Альбертович</t>
  </si>
  <si>
    <t>Левин Алексей Валерьевич</t>
  </si>
  <si>
    <t>Бароев Станислав Викторович</t>
  </si>
  <si>
    <t>Холоденков Иван Валерьевич</t>
  </si>
  <si>
    <t>Афанасьев Илья Андреевич</t>
  </si>
  <si>
    <t>Корнийчук Григорий Владимирович</t>
  </si>
  <si>
    <t xml:space="preserve">Павлов Иван Сергеевич </t>
  </si>
  <si>
    <t>Акользин Иван Александрович</t>
  </si>
  <si>
    <t>Бауков Евгений Олегович</t>
  </si>
  <si>
    <t>Горелов Максим Сергеевич</t>
  </si>
  <si>
    <t>Юричев Алексей Иванович</t>
  </si>
  <si>
    <t>Попов Никита Евгеньевич</t>
  </si>
  <si>
    <t>Полоротов Алексей Олегович</t>
  </si>
  <si>
    <t>Галандин Матвей Витальевич</t>
  </si>
  <si>
    <t>Мокин Антон Леонидович</t>
  </si>
  <si>
    <t>Боровиков Антон Владимирович</t>
  </si>
  <si>
    <t>Бакин Алексей Сергеевич</t>
  </si>
  <si>
    <t>Минин Андрей Алексеевич</t>
  </si>
  <si>
    <t>Шапиро Александр Борисович</t>
  </si>
  <si>
    <t>Михеев Никита Юрьевич</t>
  </si>
  <si>
    <t>Саттаров Ренат Рашидович</t>
  </si>
  <si>
    <t>Воробьев Павел Алексеевич</t>
  </si>
  <si>
    <t>Криволапов Андрей Андреевич</t>
  </si>
  <si>
    <t>Старинцев Иван Владимирович</t>
  </si>
  <si>
    <t>Зайдуллин Азамат Рушанович</t>
  </si>
  <si>
    <t>Король Евгений Васильевич</t>
  </si>
  <si>
    <t>Вершинин Игорь Дмитриевич</t>
  </si>
  <si>
    <t>Пьянков Иван Игоревич</t>
  </si>
  <si>
    <t>Ахмедов Рамазан Жамалович</t>
  </si>
  <si>
    <t>Шаульский Макисм Владимирович</t>
  </si>
  <si>
    <t>Маликов Дмитрий Васильевич</t>
  </si>
  <si>
    <t>Кравченко Сергей Александрович</t>
  </si>
  <si>
    <t>Лемяскин Владислав Игоревич</t>
  </si>
  <si>
    <t>Лебедь Александр Михайлович</t>
  </si>
  <si>
    <t>Третьяков Александр Владимирович</t>
  </si>
  <si>
    <t>Лисятин Максим Глебович</t>
  </si>
  <si>
    <t>Уколов Владислав Владимирович</t>
  </si>
  <si>
    <t>Куулар Айдаш Сергекович</t>
  </si>
  <si>
    <t>Чыныпай Байыр-белек Чечен-оолович</t>
  </si>
  <si>
    <t>Беляев  Данил Андреевич</t>
  </si>
  <si>
    <t>Боженов Владимир Дмитриевич</t>
  </si>
  <si>
    <t>Петухов Александр Владимирович</t>
  </si>
  <si>
    <t>Мазонов Игорь Васильевич</t>
  </si>
  <si>
    <t>Бамбышев Виктор Николаевич</t>
  </si>
  <si>
    <t>Зубов Кирилл Олегович</t>
  </si>
  <si>
    <t>Осипов Денис Эдуардович</t>
  </si>
  <si>
    <t xml:space="preserve">Понамарчук Дмитрий Степанович </t>
  </si>
  <si>
    <t xml:space="preserve">Зайганов Солбон Сергеевич </t>
  </si>
  <si>
    <t>Романов Юрий Сергеевич</t>
  </si>
  <si>
    <t>Гаспарян Людвик Гендрикович</t>
  </si>
  <si>
    <t>Сагала Егор Владимирович</t>
  </si>
  <si>
    <t>Мочалов Александр Александрович</t>
  </si>
  <si>
    <t>Панкратов Станислав Александрович</t>
  </si>
  <si>
    <t xml:space="preserve">Титюшин Владислав Александрович </t>
  </si>
  <si>
    <t>Ковалевич Константин Юрьевич</t>
  </si>
  <si>
    <t>Каралкин Роман Витальевич</t>
  </si>
  <si>
    <t>Иванов Денис Алексеевич</t>
  </si>
  <si>
    <t>Меновщиков Сергей Дмитриевич</t>
  </si>
  <si>
    <t>Багаев Хамзат Магомедович</t>
  </si>
  <si>
    <t>Парпалия Василий Хвичевич</t>
  </si>
  <si>
    <t>Мингалев Сергей Афанасьевич</t>
  </si>
  <si>
    <t>Свиридов Вячеслав Евгеньевич</t>
  </si>
  <si>
    <t>Сычев Илья Максимович</t>
  </si>
  <si>
    <t>Гаджикурбанов Ренат Визирович</t>
  </si>
  <si>
    <t>Галета Владимир Анатольевич</t>
  </si>
  <si>
    <t>Копылихин Дмитрий Дмитриевич</t>
  </si>
  <si>
    <t>Жилин Сергей Андреевич</t>
  </si>
  <si>
    <t>Курбанов Темур Тохирович</t>
  </si>
  <si>
    <t>Назаренко Игнатий Вячеславович</t>
  </si>
  <si>
    <t>Морозов Олег Геннадьевич</t>
  </si>
  <si>
    <t>Белашов Александр Юрьевич</t>
  </si>
  <si>
    <t>Коноваленко Никита Дмитриевич</t>
  </si>
  <si>
    <t>Михеев Руслан Николаевич</t>
  </si>
  <si>
    <t>Чернаков Евгений Игоревич</t>
  </si>
  <si>
    <t>Кирилин Николай Викторович</t>
  </si>
  <si>
    <t xml:space="preserve">Москвитин Александр Сергеевич </t>
  </si>
  <si>
    <t>Семенов Денис Сергеевич</t>
  </si>
  <si>
    <t>Гасаналиев Нариман Исмаилович</t>
  </si>
  <si>
    <t>Терехов Леонид Сергевич</t>
  </si>
  <si>
    <t xml:space="preserve">Ваганов Денис Борисович </t>
  </si>
  <si>
    <t>Шеин Владислав Евгеньевич</t>
  </si>
  <si>
    <t>Есенов Олюш Вячеславович</t>
  </si>
  <si>
    <t>Никульшин Александр Михайлович</t>
  </si>
  <si>
    <t>Зайцев Евгений Витальевич</t>
  </si>
  <si>
    <t>Щанов Владислав Максимович</t>
  </si>
  <si>
    <t>Кумановский Кирилл Сергеевич</t>
  </si>
  <si>
    <t>Ганиев Яхья Иссаевич</t>
  </si>
  <si>
    <t>Зяббаров Наиля Ильхамович</t>
  </si>
  <si>
    <t>Хаджиалиев Идрис Абдулнасирович</t>
  </si>
  <si>
    <t>Селиванов Евгений Вячеславович</t>
  </si>
  <si>
    <t>Кашубин Дмитрий Борисович</t>
  </si>
  <si>
    <t>Долгушин Роман Геннадьевич</t>
  </si>
  <si>
    <t>Павлов Василий Иванович</t>
  </si>
  <si>
    <t>Седунов Геннадий Петрович</t>
  </si>
  <si>
    <t>Терземан Юрий Сергеевич</t>
  </si>
  <si>
    <t>Купин Алексей Сергеевич</t>
  </si>
  <si>
    <t>Кондратко Александр Григорьевич</t>
  </si>
  <si>
    <t>25 курс</t>
  </si>
  <si>
    <t>С25 курс</t>
  </si>
  <si>
    <t>Д-0503-1</t>
  </si>
  <si>
    <t>Швецов Иван Дмитриевич</t>
  </si>
  <si>
    <t>Д-0401-1</t>
  </si>
  <si>
    <t>б;3</t>
  </si>
  <si>
    <t>б;4</t>
  </si>
  <si>
    <t>б;5</t>
  </si>
  <si>
    <t>зач</t>
  </si>
  <si>
    <t>ТМиОМСКТ</t>
  </si>
  <si>
    <t>ДС-222-07</t>
  </si>
  <si>
    <t>ДС_222-05</t>
  </si>
  <si>
    <t>ТМиОМС</t>
  </si>
  <si>
    <t>ДС_222-10</t>
  </si>
  <si>
    <t>ДС-231-02</t>
  </si>
  <si>
    <t>ДС-201-03</t>
  </si>
  <si>
    <t>Д-3201-1</t>
  </si>
  <si>
    <t>к;5</t>
  </si>
  <si>
    <t>к;4</t>
  </si>
  <si>
    <t>ТМИОТССРИВ</t>
  </si>
  <si>
    <t>ДС-222-06</t>
  </si>
  <si>
    <t>4.12.</t>
  </si>
  <si>
    <t>Д-4205</t>
  </si>
  <si>
    <t>Д-2102-1</t>
  </si>
  <si>
    <t>ДС-212-01</t>
  </si>
  <si>
    <t>ЦСП</t>
  </si>
  <si>
    <t>ан</t>
  </si>
  <si>
    <t>Д-0901-1</t>
  </si>
  <si>
    <t>ОКЗИ</t>
  </si>
  <si>
    <t>ТМиОТС иНСЭС</t>
  </si>
  <si>
    <t>ТМиООНСРИОС</t>
  </si>
  <si>
    <t>ДС-211-03</t>
  </si>
  <si>
    <t>Нестеров В.А.</t>
  </si>
  <si>
    <t>Д-2207-1</t>
  </si>
  <si>
    <t>ЭИССН</t>
  </si>
  <si>
    <t>ЗИССН</t>
  </si>
  <si>
    <t>КЭ ПМ2</t>
  </si>
  <si>
    <t>КЭ ПМ1</t>
  </si>
  <si>
    <t>Д-0104-1</t>
  </si>
  <si>
    <t>ОВДО</t>
  </si>
  <si>
    <t>ан;3</t>
  </si>
  <si>
    <t>ПМ6</t>
  </si>
  <si>
    <t>ПМ4</t>
  </si>
  <si>
    <t>ПМ1</t>
  </si>
  <si>
    <t>ПМ5</t>
  </si>
  <si>
    <t>Д-3202-1</t>
  </si>
  <si>
    <t>Физическая подгот овка</t>
  </si>
  <si>
    <t>2;3</t>
  </si>
  <si>
    <t>2;4</t>
  </si>
  <si>
    <t>СИКСВН</t>
  </si>
  <si>
    <t>Д-1203-1</t>
  </si>
  <si>
    <t>б;зач</t>
  </si>
  <si>
    <t>зач.</t>
  </si>
  <si>
    <t>2;2;3</t>
  </si>
  <si>
    <t>2;2;2</t>
  </si>
  <si>
    <t>Д-0403-1</t>
  </si>
  <si>
    <t>Современные технологии сетей военной связи</t>
  </si>
  <si>
    <t>СЦКиШ</t>
  </si>
  <si>
    <t>ан;4</t>
  </si>
  <si>
    <t>Д-2202-1</t>
  </si>
  <si>
    <t>Трапезников Александр Андреевич</t>
  </si>
  <si>
    <t>Д-2203-1</t>
  </si>
  <si>
    <t>к;3</t>
  </si>
  <si>
    <t>н;зач</t>
  </si>
  <si>
    <t>2;ан;3</t>
  </si>
  <si>
    <t>Лим В Павлович</t>
  </si>
  <si>
    <t>Д.0401-1</t>
  </si>
  <si>
    <t>ан;5</t>
  </si>
  <si>
    <t>ан;зач</t>
  </si>
  <si>
    <t>ан;2;4</t>
  </si>
  <si>
    <t>ст.сержант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</si>
</sst>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 mmm\ yy"/>
    <numFmt numFmtId="165" formatCode="d\ mmm"/>
  </numFmts>
  <fonts count="77" x14ac:knownFonts="1">
    <font>
      <sz val="10"/>
      <name val="Arial Cyr"/>
      <charset val="204"/>
    </font>
    <font>
      <sz val="10"/>
      <name val="Arial Cyr"/>
      <charset val="204"/>
    </font>
    <font>
      <sz val="10"/>
      <name val="Times New Roman"/>
      <family val="1"/>
      <charset val="204"/>
    </font>
    <font>
      <sz val="12"/>
      <name val="Times New Roman"/>
      <family val="1"/>
      <charset val="204"/>
    </font>
    <font>
      <sz val="10"/>
      <name val="Times New Roman"/>
      <family val="1"/>
    </font>
    <font>
      <b/>
      <sz val="10"/>
      <name val="Times New Roman"/>
      <family val="1"/>
      <charset val="204"/>
    </font>
    <font>
      <b/>
      <sz val="11"/>
      <name val="Times New Roman"/>
      <family val="1"/>
      <charset val="204"/>
    </font>
    <font>
      <sz val="11"/>
      <name val="Times New Roman"/>
      <family val="1"/>
      <charset val="204"/>
    </font>
    <font>
      <b/>
      <sz val="11"/>
      <color indexed="12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b/>
      <sz val="10.5"/>
      <color indexed="17"/>
      <name val="Times New Roman"/>
      <family val="1"/>
      <charset val="204"/>
    </font>
    <font>
      <i/>
      <sz val="8"/>
      <name val="Times New Roman"/>
      <family val="1"/>
      <charset val="204"/>
    </font>
    <font>
      <sz val="8"/>
      <name val="Arial Cyr"/>
      <family val="2"/>
      <charset val="204"/>
    </font>
    <font>
      <b/>
      <sz val="10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  <charset val="204"/>
    </font>
    <font>
      <b/>
      <sz val="10"/>
      <color indexed="10"/>
      <name val="Times New Roman"/>
      <family val="1"/>
    </font>
    <font>
      <b/>
      <sz val="10"/>
      <color indexed="17"/>
      <name val="Times New Roman"/>
      <family val="1"/>
    </font>
    <font>
      <b/>
      <sz val="10"/>
      <color indexed="12"/>
      <name val="Times New Roman"/>
      <family val="1"/>
    </font>
    <font>
      <sz val="10"/>
      <color indexed="10"/>
      <name val="Times New Roman"/>
      <family val="1"/>
    </font>
    <font>
      <i/>
      <sz val="10"/>
      <color indexed="10"/>
      <name val="Times New Roman"/>
      <family val="1"/>
    </font>
    <font>
      <sz val="10"/>
      <color indexed="17"/>
      <name val="Times New Roman"/>
      <family val="1"/>
    </font>
    <font>
      <i/>
      <sz val="10"/>
      <color indexed="17"/>
      <name val="Times New Roman"/>
      <family val="1"/>
    </font>
    <font>
      <sz val="10"/>
      <color indexed="12"/>
      <name val="Times New Roman"/>
      <family val="1"/>
    </font>
    <font>
      <i/>
      <sz val="10"/>
      <color indexed="12"/>
      <name val="Times New Roman"/>
      <family val="1"/>
    </font>
    <font>
      <b/>
      <i/>
      <sz val="10"/>
      <color indexed="81"/>
      <name val="Tahoma"/>
      <family val="2"/>
      <charset val="204"/>
    </font>
    <font>
      <sz val="8"/>
      <name val="Times New Roman"/>
      <family val="1"/>
    </font>
    <font>
      <b/>
      <sz val="26"/>
      <name val="Times New Roman"/>
      <family val="1"/>
    </font>
    <font>
      <sz val="14"/>
      <name val="Arial Cyr"/>
      <family val="2"/>
      <charset val="204"/>
    </font>
    <font>
      <sz val="8"/>
      <name val="Arial Cyr"/>
      <charset val="204"/>
    </font>
    <font>
      <b/>
      <i/>
      <sz val="12"/>
      <name val="Times New Roman"/>
      <family val="1"/>
    </font>
    <font>
      <b/>
      <i/>
      <sz val="12"/>
      <color indexed="8"/>
      <name val="Times New Roman"/>
      <family val="1"/>
    </font>
    <font>
      <b/>
      <sz val="12"/>
      <name val="Times New Roman"/>
      <family val="1"/>
    </font>
    <font>
      <b/>
      <i/>
      <sz val="12"/>
      <name val="Times New Roman"/>
      <family val="1"/>
      <charset val="204"/>
    </font>
    <font>
      <b/>
      <sz val="10"/>
      <color indexed="12"/>
      <name val="Times New Roman"/>
      <family val="1"/>
      <charset val="204"/>
    </font>
    <font>
      <sz val="10"/>
      <name val="Times New Roman"/>
      <family val="1"/>
      <charset val="204"/>
    </font>
    <font>
      <i/>
      <sz val="10"/>
      <name val="Times New Roman"/>
      <family val="1"/>
    </font>
    <font>
      <b/>
      <sz val="10"/>
      <color indexed="10"/>
      <name val="Times New Roman"/>
      <family val="1"/>
      <charset val="204"/>
    </font>
    <font>
      <b/>
      <sz val="10"/>
      <color indexed="17"/>
      <name val="Times New Roman"/>
      <family val="1"/>
      <charset val="204"/>
    </font>
    <font>
      <i/>
      <sz val="10"/>
      <color rgb="FFFF0000"/>
      <name val="Times New Roman"/>
      <family val="1"/>
    </font>
    <font>
      <sz val="10"/>
      <name val="Arial Cyr"/>
      <family val="2"/>
      <charset val="204"/>
    </font>
    <font>
      <b/>
      <i/>
      <sz val="10"/>
      <color indexed="8"/>
      <name val="Times New Roman"/>
      <family val="1"/>
    </font>
    <font>
      <b/>
      <i/>
      <sz val="10"/>
      <name val="Times New Roman"/>
      <family val="1"/>
      <charset val="204"/>
    </font>
    <font>
      <i/>
      <sz val="10"/>
      <color indexed="10"/>
      <name val="Times New Roman"/>
      <family val="1"/>
      <charset val="204"/>
    </font>
    <font>
      <i/>
      <sz val="10"/>
      <color indexed="17"/>
      <name val="Times New Roman"/>
      <family val="1"/>
      <charset val="204"/>
    </font>
    <font>
      <i/>
      <sz val="10"/>
      <color indexed="12"/>
      <name val="Times New Roman"/>
      <family val="1"/>
      <charset val="204"/>
    </font>
    <font>
      <sz val="14"/>
      <name val="Arial Cyr"/>
      <charset val="204"/>
    </font>
    <font>
      <b/>
      <sz val="12"/>
      <name val="Times New Roman"/>
      <family val="1"/>
      <charset val="204"/>
    </font>
    <font>
      <sz val="12"/>
      <name val="Arial Cyr"/>
      <charset val="204"/>
    </font>
    <font>
      <sz val="14"/>
      <name val="Times New Roman"/>
      <family val="1"/>
      <charset val="204"/>
    </font>
    <font>
      <sz val="14"/>
      <color indexed="8"/>
      <name val="Times New Roman"/>
      <family val="1"/>
      <charset val="204"/>
    </font>
    <font>
      <b/>
      <sz val="36"/>
      <name val="Times New Roman"/>
      <family val="1"/>
    </font>
    <font>
      <sz val="12"/>
      <color rgb="FF000000"/>
      <name val="Times New Roman"/>
      <family val="1"/>
      <charset val="204"/>
    </font>
    <font>
      <b/>
      <sz val="14"/>
      <name val="Times New Roman"/>
      <family val="1"/>
      <charset val="204"/>
    </font>
    <font>
      <b/>
      <i/>
      <sz val="14"/>
      <name val="Times New Roman"/>
      <family val="1"/>
      <charset val="204"/>
    </font>
    <font>
      <i/>
      <sz val="14"/>
      <name val="Times New Roman"/>
      <family val="1"/>
    </font>
    <font>
      <b/>
      <sz val="14"/>
      <name val="Times New Roman"/>
      <family val="1"/>
    </font>
    <font>
      <sz val="14"/>
      <name val="Times New Roman"/>
      <family val="1"/>
    </font>
    <font>
      <sz val="26"/>
      <name val="Arial Cyr"/>
      <family val="2"/>
      <charset val="204"/>
    </font>
    <font>
      <sz val="28"/>
      <name val="Arial Cyr"/>
      <family val="2"/>
      <charset val="204"/>
    </font>
    <font>
      <sz val="12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0"/>
      <color theme="1"/>
      <name val="Times New Roman"/>
      <family val="1"/>
    </font>
    <font>
      <sz val="16"/>
      <name val="Arial Cyr"/>
      <charset val="204"/>
    </font>
    <font>
      <sz val="14"/>
      <color rgb="FF000000"/>
      <name val="Times New Roman"/>
      <family val="1"/>
      <charset val="204"/>
    </font>
    <font>
      <sz val="10"/>
      <color indexed="8"/>
      <name val="Arial"/>
      <family val="2"/>
      <charset val="204"/>
    </font>
    <font>
      <sz val="11"/>
      <color theme="1"/>
      <name val="Times New Roman"/>
      <family val="1"/>
    </font>
    <font>
      <b/>
      <sz val="10"/>
      <color theme="1"/>
      <name val="Times New Roman"/>
      <family val="1"/>
      <charset val="204"/>
    </font>
    <font>
      <i/>
      <sz val="10"/>
      <color theme="1"/>
      <name val="Times New Roman"/>
      <family val="1"/>
    </font>
    <font>
      <i/>
      <sz val="10"/>
      <color theme="1"/>
      <name val="Times New Roman"/>
      <family val="1"/>
      <charset val="204"/>
    </font>
    <font>
      <sz val="8"/>
      <color theme="1"/>
      <name val="Times New Roman"/>
      <family val="1"/>
    </font>
    <font>
      <b/>
      <sz val="28"/>
      <name val="Times New Roman"/>
      <family val="1"/>
      <charset val="204"/>
    </font>
    <font>
      <sz val="24"/>
      <name val="Arial Cyr"/>
      <charset val="204"/>
    </font>
    <font>
      <sz val="11"/>
      <name val="Times New Roman"/>
      <family val="1"/>
    </font>
    <font>
      <b/>
      <sz val="10"/>
      <name val="Arial Cyr"/>
      <charset val="204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/>
      <bottom/>
      <diagonal/>
    </border>
  </borders>
  <cellStyleXfs count="7">
    <xf numFmtId="0" fontId="0" fillId="0" borderId="0"/>
    <xf numFmtId="0" fontId="1" fillId="0" borderId="0"/>
    <xf numFmtId="0" fontId="3" fillId="0" borderId="0"/>
    <xf numFmtId="9" fontId="1" fillId="0" borderId="0" applyFont="0" applyFill="0" applyBorder="0" applyAlignment="0" applyProtection="0"/>
    <xf numFmtId="0" fontId="67" fillId="0" borderId="0"/>
    <xf numFmtId="0" fontId="67" fillId="0" borderId="0"/>
    <xf numFmtId="0" fontId="67" fillId="0" borderId="0"/>
  </cellStyleXfs>
  <cellXfs count="613">
    <xf numFmtId="0" fontId="0" fillId="0" borderId="0" xfId="0"/>
    <xf numFmtId="0" fontId="5" fillId="0" borderId="0" xfId="0" applyFont="1" applyFill="1" applyProtection="1">
      <protection hidden="1"/>
    </xf>
    <xf numFmtId="1" fontId="6" fillId="0" borderId="0" xfId="0" applyNumberFormat="1" applyFont="1" applyFill="1" applyProtection="1">
      <protection locked="0" hidden="1"/>
    </xf>
    <xf numFmtId="164" fontId="7" fillId="0" borderId="0" xfId="0" applyNumberFormat="1" applyFont="1" applyFill="1" applyAlignment="1" applyProtection="1">
      <alignment horizontal="center"/>
      <protection locked="0" hidden="1"/>
    </xf>
    <xf numFmtId="0" fontId="6" fillId="0" borderId="0" xfId="0" applyFont="1" applyFill="1" applyProtection="1">
      <protection locked="0" hidden="1"/>
    </xf>
    <xf numFmtId="0" fontId="6" fillId="2" borderId="0" xfId="0" applyFont="1" applyFill="1" applyProtection="1">
      <protection locked="0" hidden="1"/>
    </xf>
    <xf numFmtId="0" fontId="10" fillId="2" borderId="0" xfId="0" applyFont="1" applyFill="1" applyAlignment="1" applyProtection="1">
      <alignment horizontal="left"/>
      <protection locked="0" hidden="1"/>
    </xf>
    <xf numFmtId="0" fontId="6" fillId="2" borderId="0" xfId="0" applyFont="1" applyFill="1" applyProtection="1">
      <protection hidden="1"/>
    </xf>
    <xf numFmtId="0" fontId="6" fillId="2" borderId="0" xfId="0" applyFont="1" applyFill="1" applyAlignment="1" applyProtection="1">
      <alignment horizontal="center"/>
      <protection hidden="1"/>
    </xf>
    <xf numFmtId="0" fontId="0" fillId="2" borderId="0" xfId="0" applyFill="1" applyProtection="1">
      <protection hidden="1"/>
    </xf>
    <xf numFmtId="0" fontId="0" fillId="2" borderId="0" xfId="0" applyFill="1" applyAlignment="1" applyProtection="1">
      <protection hidden="1"/>
    </xf>
    <xf numFmtId="0" fontId="0" fillId="2" borderId="0" xfId="0" applyFill="1" applyBorder="1" applyProtection="1">
      <protection hidden="1"/>
    </xf>
    <xf numFmtId="0" fontId="0" fillId="2" borderId="0" xfId="0" applyFill="1" applyBorder="1" applyAlignment="1" applyProtection="1">
      <protection hidden="1"/>
    </xf>
    <xf numFmtId="0" fontId="0" fillId="0" borderId="0" xfId="0" applyFill="1" applyProtection="1">
      <protection hidden="1"/>
    </xf>
    <xf numFmtId="0" fontId="0" fillId="2" borderId="1" xfId="0" applyFill="1" applyBorder="1" applyProtection="1">
      <protection hidden="1"/>
    </xf>
    <xf numFmtId="0" fontId="12" fillId="2" borderId="2" xfId="0" applyFont="1" applyFill="1" applyBorder="1" applyAlignment="1" applyProtection="1">
      <alignment horizontal="center" textRotation="90"/>
      <protection hidden="1"/>
    </xf>
    <xf numFmtId="9" fontId="0" fillId="2" borderId="5" xfId="0" applyNumberFormat="1" applyFill="1" applyBorder="1" applyProtection="1">
      <protection hidden="1"/>
    </xf>
    <xf numFmtId="0" fontId="5" fillId="2" borderId="6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/>
      <protection hidden="1"/>
    </xf>
    <xf numFmtId="1" fontId="0" fillId="2" borderId="0" xfId="0" applyNumberFormat="1" applyFill="1" applyBorder="1" applyProtection="1">
      <protection hidden="1"/>
    </xf>
    <xf numFmtId="1" fontId="0" fillId="2" borderId="0" xfId="0" applyNumberFormat="1" applyFill="1" applyBorder="1" applyAlignment="1" applyProtection="1">
      <protection hidden="1"/>
    </xf>
    <xf numFmtId="1" fontId="0" fillId="2" borderId="0" xfId="0" applyNumberFormat="1" applyFill="1" applyProtection="1">
      <protection hidden="1"/>
    </xf>
    <xf numFmtId="1" fontId="0" fillId="0" borderId="0" xfId="0" applyNumberFormat="1" applyFill="1" applyProtection="1">
      <protection hidden="1"/>
    </xf>
    <xf numFmtId="0" fontId="5" fillId="2" borderId="4" xfId="0" applyFont="1" applyFill="1" applyBorder="1" applyAlignment="1" applyProtection="1">
      <alignment horizontal="center" vertical="center"/>
      <protection locked="0"/>
    </xf>
    <xf numFmtId="0" fontId="5" fillId="2" borderId="4" xfId="0" applyFont="1" applyFill="1" applyBorder="1" applyAlignment="1" applyProtection="1">
      <alignment horizontal="center"/>
      <protection locked="0"/>
    </xf>
    <xf numFmtId="9" fontId="0" fillId="0" borderId="5" xfId="0" applyNumberFormat="1" applyFill="1" applyBorder="1" applyProtection="1">
      <protection hidden="1"/>
    </xf>
    <xf numFmtId="0" fontId="5" fillId="0" borderId="6" xfId="0" applyFont="1" applyFill="1" applyBorder="1" applyAlignment="1" applyProtection="1">
      <alignment horizontal="center"/>
      <protection hidden="1"/>
    </xf>
    <xf numFmtId="0" fontId="5" fillId="0" borderId="4" xfId="0" applyFont="1" applyFill="1" applyBorder="1" applyAlignment="1" applyProtection="1">
      <alignment horizontal="center"/>
      <protection hidden="1"/>
    </xf>
    <xf numFmtId="1" fontId="0" fillId="0" borderId="0" xfId="0" applyNumberFormat="1" applyFill="1" applyBorder="1" applyProtection="1">
      <protection hidden="1"/>
    </xf>
    <xf numFmtId="1" fontId="0" fillId="0" borderId="0" xfId="0" applyNumberFormat="1" applyFill="1" applyBorder="1" applyAlignment="1" applyProtection="1">
      <protection hidden="1"/>
    </xf>
    <xf numFmtId="0" fontId="0" fillId="0" borderId="0" xfId="0" applyFill="1" applyBorder="1" applyProtection="1">
      <protection hidden="1"/>
    </xf>
    <xf numFmtId="9" fontId="0" fillId="2" borderId="7" xfId="0" applyNumberFormat="1" applyFill="1" applyBorder="1" applyProtection="1">
      <protection hidden="1"/>
    </xf>
    <xf numFmtId="9" fontId="0" fillId="2" borderId="9" xfId="0" applyNumberFormat="1" applyFill="1" applyBorder="1" applyProtection="1">
      <protection hidden="1"/>
    </xf>
    <xf numFmtId="2" fontId="5" fillId="2" borderId="4" xfId="0" applyNumberFormat="1" applyFont="1" applyFill="1" applyBorder="1" applyAlignment="1" applyProtection="1">
      <alignment horizontal="center" vertical="center"/>
      <protection hidden="1"/>
    </xf>
    <xf numFmtId="2" fontId="5" fillId="2" borderId="3" xfId="0" applyNumberFormat="1" applyFont="1" applyFill="1" applyBorder="1" applyAlignment="1" applyProtection="1">
      <alignment horizontal="center" vertical="center"/>
      <protection hidden="1"/>
    </xf>
    <xf numFmtId="0" fontId="5" fillId="2" borderId="4" xfId="0" applyFont="1" applyFill="1" applyBorder="1" applyAlignment="1" applyProtection="1">
      <alignment horizontal="center" vertical="center"/>
      <protection hidden="1"/>
    </xf>
    <xf numFmtId="9" fontId="19" fillId="2" borderId="11" xfId="0" applyNumberFormat="1" applyFont="1" applyFill="1" applyBorder="1" applyProtection="1">
      <protection hidden="1"/>
    </xf>
    <xf numFmtId="0" fontId="19" fillId="2" borderId="0" xfId="0" applyFont="1" applyFill="1" applyProtection="1">
      <protection hidden="1"/>
    </xf>
    <xf numFmtId="0" fontId="16" fillId="2" borderId="4" xfId="0" applyFont="1" applyFill="1" applyBorder="1" applyAlignment="1" applyProtection="1">
      <alignment horizontal="center" vertical="center"/>
      <protection hidden="1"/>
    </xf>
    <xf numFmtId="0" fontId="16" fillId="2" borderId="3" xfId="0" applyFont="1" applyFill="1" applyBorder="1" applyAlignment="1" applyProtection="1">
      <alignment horizontal="center" vertical="center"/>
      <protection hidden="1"/>
    </xf>
    <xf numFmtId="1" fontId="19" fillId="2" borderId="0" xfId="0" applyNumberFormat="1" applyFont="1" applyFill="1" applyBorder="1" applyProtection="1">
      <protection hidden="1"/>
    </xf>
    <xf numFmtId="1" fontId="19" fillId="2" borderId="0" xfId="0" applyNumberFormat="1" applyFont="1" applyFill="1" applyBorder="1" applyAlignment="1" applyProtection="1">
      <protection hidden="1"/>
    </xf>
    <xf numFmtId="0" fontId="19" fillId="2" borderId="0" xfId="0" applyFont="1" applyFill="1" applyBorder="1" applyProtection="1">
      <protection hidden="1"/>
    </xf>
    <xf numFmtId="0" fontId="19" fillId="0" borderId="0" xfId="0" applyFont="1" applyFill="1" applyProtection="1">
      <protection hidden="1"/>
    </xf>
    <xf numFmtId="0" fontId="17" fillId="2" borderId="4" xfId="0" applyFont="1" applyFill="1" applyBorder="1" applyAlignment="1" applyProtection="1">
      <alignment horizontal="center" vertical="center"/>
      <protection hidden="1"/>
    </xf>
    <xf numFmtId="0" fontId="17" fillId="2" borderId="11" xfId="0" applyFont="1" applyFill="1" applyBorder="1" applyAlignment="1" applyProtection="1">
      <alignment horizontal="center" vertical="center"/>
      <protection hidden="1"/>
    </xf>
    <xf numFmtId="0" fontId="17" fillId="2" borderId="3" xfId="0" applyFont="1" applyFill="1" applyBorder="1" applyAlignment="1" applyProtection="1">
      <alignment horizontal="center" vertical="center"/>
      <protection hidden="1"/>
    </xf>
    <xf numFmtId="1" fontId="21" fillId="2" borderId="0" xfId="0" applyNumberFormat="1" applyFont="1" applyFill="1" applyBorder="1" applyProtection="1">
      <protection hidden="1"/>
    </xf>
    <xf numFmtId="1" fontId="21" fillId="2" borderId="0" xfId="0" applyNumberFormat="1" applyFont="1" applyFill="1" applyBorder="1" applyAlignment="1" applyProtection="1">
      <protection hidden="1"/>
    </xf>
    <xf numFmtId="0" fontId="21" fillId="2" borderId="0" xfId="0" applyFont="1" applyFill="1" applyBorder="1" applyProtection="1">
      <protection hidden="1"/>
    </xf>
    <xf numFmtId="0" fontId="21" fillId="2" borderId="0" xfId="0" applyFont="1" applyFill="1" applyProtection="1">
      <protection hidden="1"/>
    </xf>
    <xf numFmtId="0" fontId="21" fillId="0" borderId="0" xfId="0" applyFont="1" applyFill="1" applyProtection="1">
      <protection hidden="1"/>
    </xf>
    <xf numFmtId="0" fontId="18" fillId="2" borderId="4" xfId="0" applyFont="1" applyFill="1" applyBorder="1" applyAlignment="1" applyProtection="1">
      <alignment horizontal="center" vertical="center"/>
      <protection hidden="1"/>
    </xf>
    <xf numFmtId="0" fontId="18" fillId="2" borderId="11" xfId="0" applyFont="1" applyFill="1" applyBorder="1" applyAlignment="1" applyProtection="1">
      <alignment horizontal="center" vertical="center"/>
      <protection hidden="1"/>
    </xf>
    <xf numFmtId="0" fontId="18" fillId="2" borderId="3" xfId="0" applyFont="1" applyFill="1" applyBorder="1" applyAlignment="1" applyProtection="1">
      <alignment horizontal="center" vertical="center"/>
      <protection hidden="1"/>
    </xf>
    <xf numFmtId="1" fontId="23" fillId="2" borderId="0" xfId="0" applyNumberFormat="1" applyFont="1" applyFill="1" applyBorder="1" applyProtection="1">
      <protection hidden="1"/>
    </xf>
    <xf numFmtId="1" fontId="23" fillId="2" borderId="0" xfId="0" applyNumberFormat="1" applyFont="1" applyFill="1" applyBorder="1" applyAlignment="1" applyProtection="1">
      <protection hidden="1"/>
    </xf>
    <xf numFmtId="0" fontId="23" fillId="2" borderId="0" xfId="0" applyFont="1" applyFill="1" applyBorder="1" applyProtection="1">
      <protection hidden="1"/>
    </xf>
    <xf numFmtId="0" fontId="23" fillId="2" borderId="0" xfId="0" applyFont="1" applyFill="1" applyProtection="1">
      <protection hidden="1"/>
    </xf>
    <xf numFmtId="0" fontId="23" fillId="0" borderId="0" xfId="0" applyFont="1" applyFill="1" applyProtection="1">
      <protection hidden="1"/>
    </xf>
    <xf numFmtId="0" fontId="5" fillId="2" borderId="12" xfId="0" applyFont="1" applyFill="1" applyBorder="1" applyAlignment="1" applyProtection="1">
      <alignment horizontal="center" vertical="center"/>
      <protection hidden="1"/>
    </xf>
    <xf numFmtId="0" fontId="5" fillId="2" borderId="11" xfId="0" applyFont="1" applyFill="1" applyBorder="1" applyAlignment="1" applyProtection="1">
      <alignment horizontal="center" vertical="center"/>
      <protection hidden="1"/>
    </xf>
    <xf numFmtId="0" fontId="8" fillId="2" borderId="0" xfId="0" applyFont="1" applyFill="1" applyBorder="1" applyAlignment="1" applyProtection="1">
      <alignment horizontal="left"/>
      <protection locked="0" hidden="1"/>
    </xf>
    <xf numFmtId="0" fontId="6" fillId="2" borderId="0" xfId="0" applyFont="1" applyFill="1" applyBorder="1" applyProtection="1">
      <protection locked="0" hidden="1"/>
    </xf>
    <xf numFmtId="0" fontId="9" fillId="2" borderId="0" xfId="0" applyFont="1" applyFill="1" applyBorder="1" applyAlignment="1" applyProtection="1">
      <alignment horizontal="left"/>
      <protection locked="0" hidden="1"/>
    </xf>
    <xf numFmtId="0" fontId="6" fillId="2" borderId="0" xfId="0" applyFont="1" applyFill="1" applyBorder="1" applyAlignment="1" applyProtection="1">
      <alignment horizontal="left"/>
      <protection locked="0" hidden="1"/>
    </xf>
    <xf numFmtId="0" fontId="10" fillId="2" borderId="0" xfId="0" applyFont="1" applyFill="1" applyBorder="1" applyAlignment="1" applyProtection="1">
      <alignment horizontal="left"/>
      <protection locked="0" hidden="1"/>
    </xf>
    <xf numFmtId="16" fontId="11" fillId="2" borderId="4" xfId="0" applyNumberFormat="1" applyFont="1" applyFill="1" applyBorder="1" applyAlignment="1" applyProtection="1">
      <alignment horizontal="center" wrapText="1"/>
      <protection locked="0" hidden="1"/>
    </xf>
    <xf numFmtId="0" fontId="5" fillId="2" borderId="14" xfId="0" applyFont="1" applyFill="1" applyBorder="1" applyAlignment="1" applyProtection="1">
      <alignment horizontal="center" vertical="center"/>
      <protection hidden="1"/>
    </xf>
    <xf numFmtId="0" fontId="4" fillId="2" borderId="0" xfId="0" applyFont="1" applyFill="1" applyProtection="1">
      <protection hidden="1"/>
    </xf>
    <xf numFmtId="0" fontId="4" fillId="2" borderId="15" xfId="0" applyFont="1" applyFill="1" applyBorder="1" applyAlignment="1" applyProtection="1">
      <alignment horizontal="center" textRotation="90" wrapText="1"/>
      <protection hidden="1"/>
    </xf>
    <xf numFmtId="0" fontId="4" fillId="2" borderId="0" xfId="0" applyFont="1" applyFill="1" applyAlignment="1" applyProtection="1">
      <protection hidden="1"/>
    </xf>
    <xf numFmtId="0" fontId="4" fillId="2" borderId="0" xfId="0" applyFont="1" applyFill="1" applyAlignment="1" applyProtection="1">
      <alignment textRotation="90" wrapText="1"/>
      <protection hidden="1"/>
    </xf>
    <xf numFmtId="0" fontId="4" fillId="2" borderId="0" xfId="0" applyFont="1" applyFill="1" applyBorder="1" applyAlignment="1" applyProtection="1">
      <protection hidden="1"/>
    </xf>
    <xf numFmtId="0" fontId="4" fillId="2" borderId="0" xfId="0" applyFont="1" applyFill="1" applyBorder="1" applyProtection="1">
      <protection hidden="1"/>
    </xf>
    <xf numFmtId="0" fontId="4" fillId="0" borderId="0" xfId="0" applyFont="1" applyFill="1" applyProtection="1">
      <protection hidden="1"/>
    </xf>
    <xf numFmtId="0" fontId="4" fillId="2" borderId="2" xfId="0" applyFont="1" applyFill="1" applyBorder="1" applyAlignment="1" applyProtection="1">
      <alignment horizontal="center" textRotation="90" wrapText="1"/>
      <protection hidden="1"/>
    </xf>
    <xf numFmtId="9" fontId="0" fillId="2" borderId="16" xfId="0" applyNumberFormat="1" applyFill="1" applyBorder="1" applyProtection="1">
      <protection hidden="1"/>
    </xf>
    <xf numFmtId="0" fontId="28" fillId="0" borderId="0" xfId="1" applyFont="1" applyFill="1"/>
    <xf numFmtId="0" fontId="28" fillId="0" borderId="0" xfId="1" applyFont="1" applyFill="1" applyAlignment="1">
      <alignment horizontal="centerContinuous"/>
    </xf>
    <xf numFmtId="0" fontId="28" fillId="0" borderId="0" xfId="0" applyFont="1" applyFill="1"/>
    <xf numFmtId="0" fontId="14" fillId="0" borderId="4" xfId="0" applyFont="1" applyBorder="1" applyAlignment="1">
      <alignment horizontal="left" vertical="center" wrapText="1"/>
    </xf>
    <xf numFmtId="0" fontId="14" fillId="0" borderId="4" xfId="0" applyFont="1" applyFill="1" applyBorder="1" applyAlignment="1" applyProtection="1">
      <alignment horizontal="left" vertical="center"/>
      <protection hidden="1"/>
    </xf>
    <xf numFmtId="0" fontId="15" fillId="0" borderId="4" xfId="0" applyFont="1" applyFill="1" applyBorder="1" applyProtection="1">
      <protection hidden="1"/>
    </xf>
    <xf numFmtId="0" fontId="14" fillId="0" borderId="4" xfId="0" applyFont="1" applyFill="1" applyBorder="1" applyAlignment="1">
      <alignment horizontal="left" vertical="center" wrapText="1"/>
    </xf>
    <xf numFmtId="0" fontId="23" fillId="0" borderId="4" xfId="0" applyFont="1" applyFill="1" applyBorder="1" applyProtection="1">
      <protection hidden="1"/>
    </xf>
    <xf numFmtId="0" fontId="5" fillId="2" borderId="0" xfId="0" applyFont="1" applyFill="1" applyBorder="1" applyAlignment="1" applyProtection="1">
      <alignment horizontal="center" vertical="center"/>
      <protection hidden="1"/>
    </xf>
    <xf numFmtId="0" fontId="30" fillId="0" borderId="4" xfId="2" applyFont="1" applyBorder="1" applyAlignment="1">
      <alignment horizontal="left" vertical="center"/>
    </xf>
    <xf numFmtId="0" fontId="30" fillId="0" borderId="4" xfId="0" applyFont="1" applyBorder="1" applyAlignment="1">
      <alignment horizontal="left" vertical="center" wrapText="1"/>
    </xf>
    <xf numFmtId="0" fontId="31" fillId="0" borderId="4" xfId="0" applyFont="1" applyFill="1" applyBorder="1" applyAlignment="1">
      <alignment horizontal="left" vertical="center" wrapText="1"/>
    </xf>
    <xf numFmtId="0" fontId="0" fillId="2" borderId="0" xfId="0" applyFill="1" applyAlignment="1" applyProtection="1">
      <alignment horizontal="center"/>
      <protection hidden="1"/>
    </xf>
    <xf numFmtId="0" fontId="0" fillId="2" borderId="0" xfId="0" applyFill="1" applyBorder="1" applyAlignment="1" applyProtection="1">
      <alignment horizontal="center"/>
      <protection hidden="1"/>
    </xf>
    <xf numFmtId="0" fontId="4" fillId="2" borderId="4" xfId="0" applyFont="1" applyFill="1" applyBorder="1" applyAlignment="1" applyProtection="1">
      <alignment horizontal="center" vertical="center" textRotation="90" wrapText="1"/>
      <protection locked="0" hidden="1"/>
    </xf>
    <xf numFmtId="0" fontId="5" fillId="0" borderId="4" xfId="0" applyFont="1" applyFill="1" applyBorder="1" applyAlignment="1" applyProtection="1">
      <alignment horizontal="center" vertical="center"/>
      <protection locked="0"/>
    </xf>
    <xf numFmtId="0" fontId="5" fillId="2" borderId="3" xfId="0" applyFont="1" applyFill="1" applyBorder="1" applyAlignment="1" applyProtection="1">
      <alignment horizontal="center" vertical="center"/>
      <protection locked="0"/>
    </xf>
    <xf numFmtId="1" fontId="1" fillId="2" borderId="4" xfId="0" applyNumberFormat="1" applyFont="1" applyFill="1" applyBorder="1" applyAlignment="1" applyProtection="1">
      <alignment horizontal="center"/>
      <protection hidden="1"/>
    </xf>
    <xf numFmtId="1" fontId="1" fillId="0" borderId="4" xfId="0" applyNumberFormat="1" applyFont="1" applyFill="1" applyBorder="1" applyAlignment="1" applyProtection="1">
      <alignment horizontal="center"/>
      <protection hidden="1"/>
    </xf>
    <xf numFmtId="0" fontId="5" fillId="0" borderId="4" xfId="0" applyFont="1" applyFill="1" applyBorder="1" applyAlignment="1" applyProtection="1">
      <alignment horizontal="center"/>
      <protection locked="0"/>
    </xf>
    <xf numFmtId="0" fontId="37" fillId="2" borderId="4" xfId="0" applyFont="1" applyFill="1" applyBorder="1" applyAlignment="1" applyProtection="1">
      <alignment horizontal="center" vertical="center"/>
      <protection locked="0"/>
    </xf>
    <xf numFmtId="0" fontId="37" fillId="2" borderId="4" xfId="0" applyFont="1" applyFill="1" applyBorder="1" applyAlignment="1" applyProtection="1">
      <alignment horizontal="center"/>
      <protection locked="0"/>
    </xf>
    <xf numFmtId="0" fontId="38" fillId="2" borderId="4" xfId="0" applyFont="1" applyFill="1" applyBorder="1" applyAlignment="1" applyProtection="1">
      <alignment horizontal="center" vertical="center"/>
      <protection locked="0"/>
    </xf>
    <xf numFmtId="0" fontId="38" fillId="2" borderId="4" xfId="0" applyFont="1" applyFill="1" applyBorder="1" applyAlignment="1" applyProtection="1">
      <alignment horizontal="center"/>
      <protection locked="0"/>
    </xf>
    <xf numFmtId="0" fontId="34" fillId="2" borderId="4" xfId="0" applyFont="1" applyFill="1" applyBorder="1" applyAlignment="1" applyProtection="1">
      <alignment horizontal="center" vertical="center"/>
      <protection locked="0"/>
    </xf>
    <xf numFmtId="0" fontId="34" fillId="2" borderId="4" xfId="0" applyFont="1" applyFill="1" applyBorder="1" applyAlignment="1" applyProtection="1">
      <alignment horizontal="center"/>
      <protection locked="0"/>
    </xf>
    <xf numFmtId="9" fontId="0" fillId="2" borderId="15" xfId="0" applyNumberFormat="1" applyFill="1" applyBorder="1" applyProtection="1">
      <protection hidden="1"/>
    </xf>
    <xf numFmtId="0" fontId="16" fillId="2" borderId="4" xfId="0" applyFont="1" applyFill="1" applyBorder="1" applyAlignment="1" applyProtection="1">
      <alignment horizontal="center" vertical="center"/>
      <protection locked="0"/>
    </xf>
    <xf numFmtId="0" fontId="16" fillId="2" borderId="4" xfId="0" applyFont="1" applyFill="1" applyBorder="1" applyAlignment="1" applyProtection="1">
      <alignment horizontal="center"/>
      <protection locked="0"/>
    </xf>
    <xf numFmtId="0" fontId="17" fillId="2" borderId="4" xfId="0" applyFont="1" applyFill="1" applyBorder="1" applyAlignment="1" applyProtection="1">
      <alignment horizontal="center" vertical="center"/>
      <protection locked="0"/>
    </xf>
    <xf numFmtId="0" fontId="17" fillId="2" borderId="4" xfId="0" applyFont="1" applyFill="1" applyBorder="1" applyAlignment="1" applyProtection="1">
      <alignment horizontal="center"/>
      <protection locked="0"/>
    </xf>
    <xf numFmtId="0" fontId="18" fillId="2" borderId="4" xfId="0" applyFont="1" applyFill="1" applyBorder="1" applyAlignment="1" applyProtection="1">
      <alignment horizontal="center" vertical="center"/>
      <protection locked="0"/>
    </xf>
    <xf numFmtId="0" fontId="18" fillId="2" borderId="4" xfId="0" applyFont="1" applyFill="1" applyBorder="1" applyAlignment="1" applyProtection="1">
      <alignment horizontal="center"/>
      <protection locked="0"/>
    </xf>
    <xf numFmtId="0" fontId="0" fillId="0" borderId="4" xfId="0" applyBorder="1"/>
    <xf numFmtId="0" fontId="13" fillId="0" borderId="4" xfId="0" applyFont="1" applyFill="1" applyBorder="1" applyProtection="1">
      <protection hidden="1"/>
    </xf>
    <xf numFmtId="0" fontId="14" fillId="0" borderId="4" xfId="0" applyFont="1" applyFill="1" applyBorder="1" applyProtection="1">
      <protection hidden="1"/>
    </xf>
    <xf numFmtId="1" fontId="5" fillId="0" borderId="0" xfId="0" applyNumberFormat="1" applyFont="1" applyFill="1" applyProtection="1">
      <protection locked="0" hidden="1"/>
    </xf>
    <xf numFmtId="164" fontId="2" fillId="0" borderId="0" xfId="0" applyNumberFormat="1" applyFont="1" applyFill="1" applyAlignment="1" applyProtection="1">
      <alignment horizontal="center"/>
      <protection locked="0" hidden="1"/>
    </xf>
    <xf numFmtId="0" fontId="5" fillId="0" borderId="0" xfId="0" applyFont="1" applyFill="1" applyProtection="1">
      <protection locked="0" hidden="1"/>
    </xf>
    <xf numFmtId="0" fontId="34" fillId="2" borderId="0" xfId="0" applyFont="1" applyFill="1" applyBorder="1" applyAlignment="1" applyProtection="1">
      <alignment horizontal="left"/>
      <protection locked="0" hidden="1"/>
    </xf>
    <xf numFmtId="0" fontId="5" fillId="2" borderId="0" xfId="0" applyFont="1" applyFill="1" applyBorder="1" applyProtection="1">
      <protection locked="0" hidden="1"/>
    </xf>
    <xf numFmtId="0" fontId="37" fillId="2" borderId="0" xfId="0" applyFont="1" applyFill="1" applyBorder="1" applyAlignment="1" applyProtection="1">
      <alignment horizontal="left"/>
      <protection locked="0" hidden="1"/>
    </xf>
    <xf numFmtId="0" fontId="5" fillId="2" borderId="0" xfId="0" applyFont="1" applyFill="1" applyBorder="1" applyAlignment="1" applyProtection="1">
      <alignment horizontal="left"/>
      <protection locked="0" hidden="1"/>
    </xf>
    <xf numFmtId="0" fontId="38" fillId="2" borderId="0" xfId="0" applyFont="1" applyFill="1" applyBorder="1" applyAlignment="1" applyProtection="1">
      <alignment horizontal="left"/>
      <protection locked="0" hidden="1"/>
    </xf>
    <xf numFmtId="0" fontId="38" fillId="2" borderId="0" xfId="0" applyFont="1" applyFill="1" applyAlignment="1" applyProtection="1">
      <alignment horizontal="left"/>
      <protection locked="0" hidden="1"/>
    </xf>
    <xf numFmtId="0" fontId="5" fillId="2" borderId="0" xfId="0" applyFont="1" applyFill="1" applyProtection="1">
      <protection locked="0" hidden="1"/>
    </xf>
    <xf numFmtId="0" fontId="5" fillId="2" borderId="0" xfId="0" applyFont="1" applyFill="1" applyProtection="1">
      <protection hidden="1"/>
    </xf>
    <xf numFmtId="0" fontId="5" fillId="2" borderId="0" xfId="0" applyFont="1" applyFill="1" applyAlignment="1" applyProtection="1">
      <alignment horizontal="center"/>
      <protection hidden="1"/>
    </xf>
    <xf numFmtId="0" fontId="0" fillId="2" borderId="0" xfId="0" applyFont="1" applyFill="1" applyAlignment="1" applyProtection="1">
      <alignment horizontal="center"/>
      <protection hidden="1"/>
    </xf>
    <xf numFmtId="0" fontId="0" fillId="2" borderId="0" xfId="0" applyFont="1" applyFill="1" applyProtection="1">
      <protection hidden="1"/>
    </xf>
    <xf numFmtId="0" fontId="0" fillId="2" borderId="0" xfId="0" applyFont="1" applyFill="1" applyAlignment="1" applyProtection="1">
      <protection hidden="1"/>
    </xf>
    <xf numFmtId="0" fontId="0" fillId="2" borderId="0" xfId="0" applyFont="1" applyFill="1" applyBorder="1" applyProtection="1">
      <protection hidden="1"/>
    </xf>
    <xf numFmtId="0" fontId="0" fillId="2" borderId="0" xfId="0" applyFont="1" applyFill="1" applyBorder="1" applyAlignment="1" applyProtection="1">
      <protection hidden="1"/>
    </xf>
    <xf numFmtId="0" fontId="0" fillId="0" borderId="0" xfId="0" applyFont="1" applyFill="1" applyProtection="1">
      <protection hidden="1"/>
    </xf>
    <xf numFmtId="0" fontId="0" fillId="2" borderId="0" xfId="0" applyFont="1" applyFill="1" applyAlignment="1" applyProtection="1">
      <alignment horizontal="center"/>
      <protection hidden="1"/>
    </xf>
    <xf numFmtId="16" fontId="15" fillId="2" borderId="4" xfId="0" applyNumberFormat="1" applyFont="1" applyFill="1" applyBorder="1" applyAlignment="1" applyProtection="1">
      <alignment horizontal="center" wrapText="1"/>
      <protection locked="0" hidden="1"/>
    </xf>
    <xf numFmtId="0" fontId="0" fillId="2" borderId="0" xfId="0" applyFont="1" applyFill="1" applyBorder="1" applyAlignment="1" applyProtection="1">
      <alignment horizontal="center"/>
      <protection hidden="1"/>
    </xf>
    <xf numFmtId="1" fontId="0" fillId="2" borderId="0" xfId="0" applyNumberFormat="1" applyFont="1" applyFill="1" applyBorder="1" applyProtection="1">
      <protection hidden="1"/>
    </xf>
    <xf numFmtId="1" fontId="0" fillId="2" borderId="0" xfId="0" applyNumberFormat="1" applyFont="1" applyFill="1" applyBorder="1" applyAlignment="1" applyProtection="1">
      <protection hidden="1"/>
    </xf>
    <xf numFmtId="1" fontId="0" fillId="2" borderId="0" xfId="0" applyNumberFormat="1" applyFont="1" applyFill="1" applyProtection="1">
      <protection hidden="1"/>
    </xf>
    <xf numFmtId="1" fontId="0" fillId="0" borderId="0" xfId="0" applyNumberFormat="1" applyFont="1" applyFill="1" applyProtection="1">
      <protection hidden="1"/>
    </xf>
    <xf numFmtId="1" fontId="0" fillId="2" borderId="4" xfId="0" applyNumberFormat="1" applyFont="1" applyFill="1" applyBorder="1" applyAlignment="1" applyProtection="1">
      <alignment horizontal="center"/>
      <protection hidden="1"/>
    </xf>
    <xf numFmtId="0" fontId="0" fillId="0" borderId="4" xfId="0" applyFont="1" applyFill="1" applyBorder="1" applyProtection="1">
      <protection hidden="1"/>
    </xf>
    <xf numFmtId="0" fontId="13" fillId="2" borderId="4" xfId="0" applyFont="1" applyFill="1" applyBorder="1" applyAlignment="1" applyProtection="1">
      <alignment horizontal="center" vertical="center"/>
      <protection locked="0"/>
    </xf>
    <xf numFmtId="0" fontId="0" fillId="0" borderId="0" xfId="0" applyFont="1"/>
    <xf numFmtId="0" fontId="0" fillId="0" borderId="0" xfId="0" applyFont="1" applyFill="1" applyBorder="1" applyProtection="1">
      <protection hidden="1"/>
    </xf>
    <xf numFmtId="0" fontId="47" fillId="0" borderId="4" xfId="0" applyFont="1" applyFill="1" applyBorder="1" applyAlignment="1" applyProtection="1">
      <alignment horizontal="center" vertical="center"/>
      <protection locked="0"/>
    </xf>
    <xf numFmtId="0" fontId="47" fillId="2" borderId="4" xfId="0" applyFont="1" applyFill="1" applyBorder="1" applyAlignment="1" applyProtection="1">
      <alignment horizontal="center" vertical="center"/>
      <protection locked="0"/>
    </xf>
    <xf numFmtId="0" fontId="47" fillId="2" borderId="3" xfId="0" applyFont="1" applyFill="1" applyBorder="1" applyAlignment="1" applyProtection="1">
      <alignment horizontal="center" vertical="center"/>
      <protection locked="0"/>
    </xf>
    <xf numFmtId="0" fontId="48" fillId="2" borderId="0" xfId="0" applyFont="1" applyFill="1" applyProtection="1">
      <protection hidden="1"/>
    </xf>
    <xf numFmtId="0" fontId="47" fillId="2" borderId="6" xfId="0" applyFont="1" applyFill="1" applyBorder="1" applyAlignment="1" applyProtection="1">
      <alignment horizontal="center"/>
      <protection hidden="1"/>
    </xf>
    <xf numFmtId="0" fontId="47" fillId="2" borderId="4" xfId="0" applyFont="1" applyFill="1" applyBorder="1" applyAlignment="1" applyProtection="1">
      <alignment horizontal="center"/>
      <protection hidden="1"/>
    </xf>
    <xf numFmtId="1" fontId="48" fillId="2" borderId="0" xfId="0" applyNumberFormat="1" applyFont="1" applyFill="1" applyBorder="1" applyProtection="1">
      <protection hidden="1"/>
    </xf>
    <xf numFmtId="1" fontId="48" fillId="2" borderId="0" xfId="0" applyNumberFormat="1" applyFont="1" applyFill="1" applyBorder="1" applyAlignment="1" applyProtection="1">
      <protection hidden="1"/>
    </xf>
    <xf numFmtId="0" fontId="48" fillId="2" borderId="0" xfId="0" applyFont="1" applyFill="1" applyBorder="1" applyProtection="1">
      <protection hidden="1"/>
    </xf>
    <xf numFmtId="0" fontId="48" fillId="0" borderId="0" xfId="0" applyFont="1" applyFill="1" applyProtection="1">
      <protection hidden="1"/>
    </xf>
    <xf numFmtId="0" fontId="47" fillId="2" borderId="4" xfId="0" applyFont="1" applyFill="1" applyBorder="1" applyAlignment="1" applyProtection="1">
      <alignment horizontal="center"/>
      <protection locked="0"/>
    </xf>
    <xf numFmtId="1" fontId="48" fillId="2" borderId="0" xfId="0" applyNumberFormat="1" applyFont="1" applyFill="1" applyProtection="1">
      <protection hidden="1"/>
    </xf>
    <xf numFmtId="1" fontId="48" fillId="0" borderId="0" xfId="0" applyNumberFormat="1" applyFont="1" applyFill="1" applyProtection="1">
      <protection hidden="1"/>
    </xf>
    <xf numFmtId="1" fontId="48" fillId="2" borderId="4" xfId="0" applyNumberFormat="1" applyFont="1" applyFill="1" applyBorder="1" applyAlignment="1" applyProtection="1">
      <alignment horizontal="center"/>
      <protection hidden="1"/>
    </xf>
    <xf numFmtId="0" fontId="49" fillId="0" borderId="0" xfId="0" applyFont="1" applyFill="1" applyAlignment="1">
      <alignment horizontal="center" vertical="center"/>
    </xf>
    <xf numFmtId="2" fontId="49" fillId="0" borderId="0" xfId="0" applyNumberFormat="1" applyFont="1" applyFill="1" applyAlignment="1">
      <alignment horizontal="center" vertical="center"/>
    </xf>
    <xf numFmtId="0" fontId="49" fillId="0" borderId="4" xfId="0" applyFont="1" applyFill="1" applyBorder="1" applyAlignment="1" applyProtection="1">
      <alignment horizontal="center" vertical="center"/>
      <protection hidden="1"/>
    </xf>
    <xf numFmtId="0" fontId="49" fillId="0" borderId="4" xfId="0" applyFont="1" applyFill="1" applyBorder="1" applyAlignment="1" applyProtection="1">
      <alignment horizontal="center" vertical="center" wrapText="1"/>
      <protection locked="0" hidden="1"/>
    </xf>
    <xf numFmtId="2" fontId="49" fillId="0" borderId="4" xfId="0" applyNumberFormat="1" applyFont="1" applyFill="1" applyBorder="1" applyAlignment="1">
      <alignment horizontal="center" vertical="center"/>
    </xf>
    <xf numFmtId="2" fontId="49" fillId="0" borderId="4" xfId="0" applyNumberFormat="1" applyFont="1" applyFill="1" applyBorder="1" applyAlignment="1" applyProtection="1">
      <alignment horizontal="center"/>
      <protection hidden="1"/>
    </xf>
    <xf numFmtId="0" fontId="49" fillId="0" borderId="0" xfId="0" applyFont="1" applyFill="1" applyAlignment="1">
      <alignment horizontal="left" vertical="center"/>
    </xf>
    <xf numFmtId="0" fontId="49" fillId="0" borderId="4" xfId="0" applyFont="1" applyFill="1" applyBorder="1" applyAlignment="1" applyProtection="1">
      <alignment horizontal="left" vertical="center"/>
      <protection hidden="1"/>
    </xf>
    <xf numFmtId="0" fontId="49" fillId="0" borderId="4" xfId="0" applyFont="1" applyFill="1" applyBorder="1" applyAlignment="1">
      <alignment horizontal="center" vertical="center" wrapText="1"/>
    </xf>
    <xf numFmtId="0" fontId="50" fillId="0" borderId="4" xfId="0" applyFont="1" applyFill="1" applyBorder="1" applyAlignment="1">
      <alignment horizontal="left" vertical="center" wrapText="1"/>
    </xf>
    <xf numFmtId="0" fontId="49" fillId="0" borderId="4" xfId="0" applyFont="1" applyFill="1" applyBorder="1" applyAlignment="1">
      <alignment horizontal="left" vertical="center" wrapText="1"/>
    </xf>
    <xf numFmtId="0" fontId="49" fillId="0" borderId="4" xfId="0" applyFont="1" applyFill="1" applyBorder="1" applyAlignment="1" applyProtection="1">
      <alignment horizontal="left" vertical="center" wrapText="1"/>
      <protection locked="0" hidden="1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49" fillId="0" borderId="0" xfId="0" applyFont="1"/>
    <xf numFmtId="0" fontId="49" fillId="0" borderId="0" xfId="0" applyFont="1" applyAlignment="1">
      <alignment horizontal="left" vertical="center"/>
    </xf>
    <xf numFmtId="0" fontId="2" fillId="0" borderId="21" xfId="0" applyFont="1" applyFill="1" applyBorder="1" applyAlignment="1" applyProtection="1">
      <alignment horizontal="right" vertical="center" wrapText="1"/>
      <protection hidden="1"/>
    </xf>
    <xf numFmtId="0" fontId="2" fillId="0" borderId="4" xfId="0" applyFont="1" applyFill="1" applyBorder="1" applyAlignment="1" applyProtection="1">
      <alignment horizontal="center" vertical="center" textRotation="90"/>
      <protection hidden="1"/>
    </xf>
    <xf numFmtId="165" fontId="36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165" fontId="39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40" fillId="2" borderId="4" xfId="0" applyFont="1" applyFill="1" applyBorder="1" applyAlignment="1" applyProtection="1">
      <alignment horizontal="center" textRotation="90"/>
      <protection hidden="1"/>
    </xf>
    <xf numFmtId="0" fontId="2" fillId="0" borderId="4" xfId="0" applyFont="1" applyFill="1" applyBorder="1" applyAlignment="1" applyProtection="1">
      <alignment horizontal="right" vertical="center" wrapText="1"/>
      <protection hidden="1"/>
    </xf>
    <xf numFmtId="0" fontId="36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0" fillId="2" borderId="4" xfId="0" applyFont="1" applyFill="1" applyBorder="1" applyProtection="1">
      <protection hidden="1"/>
    </xf>
    <xf numFmtId="0" fontId="4" fillId="0" borderId="4" xfId="0" applyFont="1" applyFill="1" applyBorder="1" applyAlignment="1" applyProtection="1">
      <alignment horizontal="center" vertical="center"/>
      <protection hidden="1"/>
    </xf>
    <xf numFmtId="0" fontId="4" fillId="0" borderId="4" xfId="0" applyFont="1" applyFill="1" applyBorder="1" applyAlignment="1" applyProtection="1">
      <alignment horizontal="center" vertical="center" textRotation="90" wrapText="1"/>
      <protection locked="0" hidden="1"/>
    </xf>
    <xf numFmtId="0" fontId="4" fillId="0" borderId="4" xfId="0" applyFont="1" applyFill="1" applyBorder="1" applyAlignment="1" applyProtection="1">
      <alignment horizontal="center" vertical="center" textRotation="90"/>
      <protection hidden="1"/>
    </xf>
    <xf numFmtId="0" fontId="4" fillId="2" borderId="4" xfId="0" applyFont="1" applyFill="1" applyBorder="1" applyProtection="1">
      <protection hidden="1"/>
    </xf>
    <xf numFmtId="0" fontId="33" fillId="0" borderId="4" xfId="2" applyFont="1" applyBorder="1" applyAlignment="1">
      <alignment horizontal="center" vertical="center"/>
    </xf>
    <xf numFmtId="0" fontId="14" fillId="0" borderId="4" xfId="2" applyFont="1" applyBorder="1" applyAlignment="1">
      <alignment horizontal="left" vertical="center"/>
    </xf>
    <xf numFmtId="0" fontId="32" fillId="0" borderId="4" xfId="0" applyFont="1" applyFill="1" applyBorder="1" applyProtection="1">
      <protection hidden="1"/>
    </xf>
    <xf numFmtId="0" fontId="33" fillId="0" borderId="4" xfId="2" applyFont="1" applyFill="1" applyBorder="1" applyAlignment="1">
      <alignment horizontal="center" vertical="center"/>
    </xf>
    <xf numFmtId="0" fontId="33" fillId="2" borderId="4" xfId="0" applyFont="1" applyFill="1" applyBorder="1" applyAlignment="1" applyProtection="1">
      <alignment horizontal="center"/>
      <protection locked="0"/>
    </xf>
    <xf numFmtId="0" fontId="41" fillId="0" borderId="4" xfId="0" applyFont="1" applyFill="1" applyBorder="1" applyAlignment="1">
      <alignment horizontal="left" vertical="center" wrapText="1"/>
    </xf>
    <xf numFmtId="0" fontId="42" fillId="2" borderId="4" xfId="0" applyFont="1" applyFill="1" applyBorder="1" applyAlignment="1" applyProtection="1">
      <alignment horizontal="center"/>
      <protection locked="0"/>
    </xf>
    <xf numFmtId="0" fontId="5" fillId="2" borderId="4" xfId="0" applyFont="1" applyFill="1" applyBorder="1" applyProtection="1">
      <protection locked="0" hidden="1"/>
    </xf>
    <xf numFmtId="0" fontId="0" fillId="0" borderId="4" xfId="0" applyFont="1" applyBorder="1"/>
    <xf numFmtId="1" fontId="0" fillId="2" borderId="4" xfId="0" applyNumberFormat="1" applyFont="1" applyFill="1" applyBorder="1" applyProtection="1">
      <protection hidden="1"/>
    </xf>
    <xf numFmtId="0" fontId="0" fillId="2" borderId="4" xfId="0" applyFont="1" applyFill="1" applyBorder="1" applyAlignment="1" applyProtection="1">
      <alignment horizontal="center" vertical="center"/>
      <protection hidden="1"/>
    </xf>
    <xf numFmtId="0" fontId="0" fillId="2" borderId="4" xfId="0" applyFont="1" applyFill="1" applyBorder="1" applyAlignment="1" applyProtection="1">
      <alignment horizontal="center" textRotation="90" wrapText="1"/>
      <protection hidden="1"/>
    </xf>
    <xf numFmtId="0" fontId="4" fillId="2" borderId="4" xfId="0" applyFont="1" applyFill="1" applyBorder="1" applyAlignment="1" applyProtection="1">
      <alignment horizontal="center" vertical="center" wrapText="1"/>
      <protection hidden="1"/>
    </xf>
    <xf numFmtId="0" fontId="13" fillId="2" borderId="4" xfId="0" applyFont="1" applyFill="1" applyBorder="1" applyAlignment="1" applyProtection="1">
      <alignment horizontal="center" vertical="center"/>
      <protection hidden="1"/>
    </xf>
    <xf numFmtId="0" fontId="13" fillId="2" borderId="4" xfId="0" applyFont="1" applyFill="1" applyBorder="1" applyAlignment="1" applyProtection="1">
      <alignment horizontal="center" vertical="center" textRotation="90"/>
      <protection hidden="1"/>
    </xf>
    <xf numFmtId="2" fontId="48" fillId="2" borderId="4" xfId="0" applyNumberFormat="1" applyFont="1" applyFill="1" applyBorder="1" applyAlignment="1" applyProtection="1">
      <alignment horizontal="center"/>
      <protection hidden="1"/>
    </xf>
    <xf numFmtId="0" fontId="30" fillId="0" borderId="8" xfId="0" applyFont="1" applyBorder="1" applyAlignment="1">
      <alignment horizontal="left" vertical="center" wrapText="1"/>
    </xf>
    <xf numFmtId="0" fontId="31" fillId="0" borderId="8" xfId="0" applyFont="1" applyFill="1" applyBorder="1" applyAlignment="1">
      <alignment horizontal="left" vertical="center" wrapText="1"/>
    </xf>
    <xf numFmtId="0" fontId="5" fillId="2" borderId="9" xfId="0" applyFont="1" applyFill="1" applyBorder="1" applyAlignment="1" applyProtection="1">
      <alignment horizontal="center" vertical="center"/>
      <protection hidden="1"/>
    </xf>
    <xf numFmtId="0" fontId="4" fillId="2" borderId="4" xfId="0" applyFont="1" applyFill="1" applyBorder="1" applyAlignment="1" applyProtection="1">
      <alignment horizontal="center" textRotation="90" wrapText="1"/>
      <protection hidden="1"/>
    </xf>
    <xf numFmtId="2" fontId="0" fillId="2" borderId="4" xfId="0" applyNumberFormat="1" applyFont="1" applyFill="1" applyBorder="1" applyAlignment="1" applyProtection="1">
      <alignment horizontal="center"/>
      <protection hidden="1"/>
    </xf>
    <xf numFmtId="9" fontId="0" fillId="2" borderId="4" xfId="0" applyNumberFormat="1" applyFont="1" applyFill="1" applyBorder="1" applyProtection="1">
      <protection hidden="1"/>
    </xf>
    <xf numFmtId="9" fontId="48" fillId="2" borderId="4" xfId="0" applyNumberFormat="1" applyFont="1" applyFill="1" applyBorder="1" applyProtection="1">
      <protection hidden="1"/>
    </xf>
    <xf numFmtId="0" fontId="16" fillId="2" borderId="4" xfId="0" applyFont="1" applyFill="1" applyBorder="1" applyAlignment="1" applyProtection="1">
      <alignment horizontal="center"/>
      <protection hidden="1"/>
    </xf>
    <xf numFmtId="1" fontId="19" fillId="2" borderId="4" xfId="0" applyNumberFormat="1" applyFont="1" applyFill="1" applyBorder="1" applyAlignment="1" applyProtection="1">
      <alignment horizontal="center"/>
      <protection hidden="1"/>
    </xf>
    <xf numFmtId="2" fontId="19" fillId="2" borderId="4" xfId="0" applyNumberFormat="1" applyFont="1" applyFill="1" applyBorder="1" applyAlignment="1" applyProtection="1">
      <alignment horizontal="center"/>
      <protection hidden="1"/>
    </xf>
    <xf numFmtId="9" fontId="19" fillId="2" borderId="4" xfId="0" applyNumberFormat="1" applyFont="1" applyFill="1" applyBorder="1" applyProtection="1">
      <protection hidden="1"/>
    </xf>
    <xf numFmtId="2" fontId="5" fillId="2" borderId="4" xfId="0" applyNumberFormat="1" applyFont="1" applyFill="1" applyBorder="1" applyAlignment="1" applyProtection="1">
      <alignment horizontal="center" vertical="center"/>
      <protection locked="0"/>
    </xf>
    <xf numFmtId="2" fontId="13" fillId="0" borderId="4" xfId="0" applyNumberFormat="1" applyFont="1" applyFill="1" applyBorder="1" applyAlignment="1" applyProtection="1">
      <alignment horizontal="center"/>
      <protection locked="0"/>
    </xf>
    <xf numFmtId="2" fontId="5" fillId="2" borderId="4" xfId="0" applyNumberFormat="1" applyFont="1" applyFill="1" applyBorder="1" applyAlignment="1" applyProtection="1">
      <alignment horizontal="center"/>
      <protection locked="0"/>
    </xf>
    <xf numFmtId="0" fontId="19" fillId="0" borderId="4" xfId="0" applyFont="1" applyFill="1" applyBorder="1" applyProtection="1">
      <protection hidden="1"/>
    </xf>
    <xf numFmtId="0" fontId="43" fillId="0" borderId="4" xfId="0" applyFont="1" applyFill="1" applyBorder="1" applyProtection="1">
      <protection hidden="1"/>
    </xf>
    <xf numFmtId="0" fontId="20" fillId="0" borderId="4" xfId="0" applyFont="1" applyFill="1" applyBorder="1" applyProtection="1">
      <protection hidden="1"/>
    </xf>
    <xf numFmtId="0" fontId="16" fillId="0" borderId="4" xfId="0" applyFont="1" applyFill="1" applyBorder="1" applyAlignment="1" applyProtection="1">
      <alignment horizontal="center"/>
      <protection hidden="1"/>
    </xf>
    <xf numFmtId="0" fontId="21" fillId="0" borderId="4" xfId="0" applyFont="1" applyFill="1" applyBorder="1" applyProtection="1">
      <protection hidden="1"/>
    </xf>
    <xf numFmtId="0" fontId="44" fillId="0" borderId="4" xfId="0" applyFont="1" applyFill="1" applyBorder="1" applyProtection="1">
      <protection hidden="1"/>
    </xf>
    <xf numFmtId="0" fontId="22" fillId="0" borderId="4" xfId="0" applyFont="1" applyFill="1" applyBorder="1" applyProtection="1">
      <protection hidden="1"/>
    </xf>
    <xf numFmtId="0" fontId="17" fillId="0" borderId="4" xfId="0" applyFont="1" applyFill="1" applyBorder="1" applyAlignment="1" applyProtection="1">
      <alignment horizontal="center"/>
      <protection hidden="1"/>
    </xf>
    <xf numFmtId="0" fontId="45" fillId="0" borderId="4" xfId="0" applyFont="1" applyFill="1" applyBorder="1" applyProtection="1">
      <protection hidden="1"/>
    </xf>
    <xf numFmtId="0" fontId="24" fillId="0" borderId="4" xfId="0" applyFont="1" applyFill="1" applyBorder="1" applyProtection="1">
      <protection hidden="1"/>
    </xf>
    <xf numFmtId="0" fontId="18" fillId="0" borderId="4" xfId="0" applyFont="1" applyFill="1" applyBorder="1" applyAlignment="1" applyProtection="1">
      <alignment horizontal="center"/>
      <protection hidden="1"/>
    </xf>
    <xf numFmtId="0" fontId="6" fillId="2" borderId="17" xfId="0" applyFont="1" applyFill="1" applyBorder="1" applyProtection="1">
      <protection locked="0" hidden="1"/>
    </xf>
    <xf numFmtId="0" fontId="35" fillId="0" borderId="21" xfId="0" applyFont="1" applyFill="1" applyBorder="1" applyAlignment="1" applyProtection="1">
      <alignment horizontal="right" vertical="center" wrapText="1"/>
      <protection hidden="1"/>
    </xf>
    <xf numFmtId="0" fontId="35" fillId="0" borderId="4" xfId="0" applyFont="1" applyFill="1" applyBorder="1" applyAlignment="1" applyProtection="1">
      <alignment horizontal="center" vertical="center" textRotation="90"/>
      <protection hidden="1"/>
    </xf>
    <xf numFmtId="16" fontId="36" fillId="2" borderId="4" xfId="0" applyNumberFormat="1" applyFont="1" applyFill="1" applyBorder="1" applyAlignment="1" applyProtection="1">
      <alignment horizontal="center" vertical="center" wrapText="1"/>
      <protection locked="0" hidden="1"/>
    </xf>
    <xf numFmtId="165" fontId="36" fillId="2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12" fillId="2" borderId="4" xfId="0" applyFont="1" applyFill="1" applyBorder="1" applyAlignment="1" applyProtection="1">
      <alignment horizontal="center" textRotation="90"/>
      <protection hidden="1"/>
    </xf>
    <xf numFmtId="1" fontId="0" fillId="2" borderId="4" xfId="0" applyNumberFormat="1" applyFill="1" applyBorder="1" applyProtection="1">
      <protection hidden="1"/>
    </xf>
    <xf numFmtId="1" fontId="0" fillId="2" borderId="4" xfId="0" applyNumberFormat="1" applyFill="1" applyBorder="1" applyAlignment="1" applyProtection="1">
      <alignment horizontal="center"/>
      <protection hidden="1"/>
    </xf>
    <xf numFmtId="0" fontId="0" fillId="2" borderId="4" xfId="0" applyFill="1" applyBorder="1" applyAlignment="1" applyProtection="1">
      <alignment horizontal="center" vertical="center"/>
      <protection hidden="1"/>
    </xf>
    <xf numFmtId="0" fontId="0" fillId="2" borderId="4" xfId="0" applyFill="1" applyBorder="1" applyAlignment="1" applyProtection="1">
      <alignment horizontal="center" textRotation="90" wrapText="1"/>
      <protection hidden="1"/>
    </xf>
    <xf numFmtId="0" fontId="35" fillId="0" borderId="4" xfId="0" applyFont="1" applyFill="1" applyBorder="1" applyAlignment="1" applyProtection="1">
      <alignment horizontal="right" vertical="center" wrapText="1"/>
      <protection hidden="1"/>
    </xf>
    <xf numFmtId="0" fontId="36" fillId="2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0" fillId="2" borderId="4" xfId="0" applyFill="1" applyBorder="1" applyProtection="1">
      <protection hidden="1"/>
    </xf>
    <xf numFmtId="0" fontId="26" fillId="2" borderId="4" xfId="0" applyFont="1" applyFill="1" applyBorder="1" applyAlignment="1" applyProtection="1">
      <alignment horizontal="center" vertical="center" textRotation="90" wrapText="1"/>
      <protection hidden="1"/>
    </xf>
    <xf numFmtId="0" fontId="26" fillId="2" borderId="4" xfId="0" applyFont="1" applyFill="1" applyBorder="1" applyAlignment="1" applyProtection="1">
      <alignment horizontal="center" vertical="center" wrapText="1"/>
      <protection hidden="1"/>
    </xf>
    <xf numFmtId="2" fontId="1" fillId="2" borderId="4" xfId="0" applyNumberFormat="1" applyFont="1" applyFill="1" applyBorder="1" applyAlignment="1" applyProtection="1">
      <alignment horizontal="center"/>
      <protection hidden="1"/>
    </xf>
    <xf numFmtId="0" fontId="0" fillId="0" borderId="4" xfId="0" applyFill="1" applyBorder="1" applyProtection="1">
      <protection hidden="1"/>
    </xf>
    <xf numFmtId="0" fontId="30" fillId="0" borderId="4" xfId="2" applyFont="1" applyFill="1" applyBorder="1" applyAlignment="1">
      <alignment horizontal="center" vertical="center" wrapText="1"/>
    </xf>
    <xf numFmtId="0" fontId="30" fillId="0" borderId="4" xfId="0" applyFont="1" applyFill="1" applyBorder="1" applyAlignment="1">
      <alignment horizontal="center" vertical="center" wrapText="1"/>
    </xf>
    <xf numFmtId="0" fontId="30" fillId="0" borderId="4" xfId="0" applyFont="1" applyFill="1" applyBorder="1" applyAlignment="1">
      <alignment horizontal="left" vertical="center" wrapText="1"/>
    </xf>
    <xf numFmtId="0" fontId="1" fillId="0" borderId="4" xfId="0" applyFont="1" applyFill="1" applyBorder="1" applyProtection="1">
      <protection hidden="1"/>
    </xf>
    <xf numFmtId="2" fontId="5" fillId="0" borderId="4" xfId="0" applyNumberFormat="1" applyFont="1" applyFill="1" applyBorder="1" applyAlignment="1" applyProtection="1">
      <alignment horizontal="center"/>
      <protection locked="0"/>
    </xf>
    <xf numFmtId="0" fontId="37" fillId="2" borderId="4" xfId="0" applyFont="1" applyFill="1" applyBorder="1" applyAlignment="1" applyProtection="1">
      <alignment horizontal="center"/>
      <protection hidden="1"/>
    </xf>
    <xf numFmtId="0" fontId="38" fillId="2" borderId="4" xfId="0" applyFont="1" applyFill="1" applyBorder="1" applyAlignment="1" applyProtection="1">
      <alignment horizontal="center" vertical="center"/>
      <protection hidden="1"/>
    </xf>
    <xf numFmtId="0" fontId="34" fillId="2" borderId="4" xfId="0" applyFont="1" applyFill="1" applyBorder="1" applyAlignment="1" applyProtection="1">
      <alignment horizontal="center" vertical="center"/>
      <protection hidden="1"/>
    </xf>
    <xf numFmtId="0" fontId="14" fillId="0" borderId="4" xfId="2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 wrapText="1"/>
    </xf>
    <xf numFmtId="0" fontId="5" fillId="2" borderId="4" xfId="0" applyNumberFormat="1" applyFont="1" applyFill="1" applyBorder="1" applyAlignment="1" applyProtection="1">
      <alignment horizontal="center"/>
      <protection hidden="1"/>
    </xf>
    <xf numFmtId="0" fontId="13" fillId="0" borderId="3" xfId="0" applyFont="1" applyFill="1" applyBorder="1" applyProtection="1">
      <protection hidden="1"/>
    </xf>
    <xf numFmtId="0" fontId="14" fillId="0" borderId="11" xfId="2" applyFont="1" applyFill="1" applyBorder="1" applyAlignment="1">
      <alignment horizontal="left" vertical="center"/>
    </xf>
    <xf numFmtId="0" fontId="4" fillId="0" borderId="17" xfId="0" applyFont="1" applyFill="1" applyBorder="1" applyAlignment="1" applyProtection="1">
      <alignment horizontal="center" vertical="center" textRotation="90" wrapText="1"/>
      <protection locked="0" hidden="1"/>
    </xf>
    <xf numFmtId="0" fontId="4" fillId="0" borderId="17" xfId="0" applyFont="1" applyFill="1" applyBorder="1" applyAlignment="1" applyProtection="1">
      <alignment horizontal="center" vertical="center"/>
      <protection hidden="1"/>
    </xf>
    <xf numFmtId="0" fontId="33" fillId="0" borderId="8" xfId="2" applyFont="1" applyFill="1" applyBorder="1" applyAlignment="1">
      <alignment horizontal="center" vertical="center"/>
    </xf>
    <xf numFmtId="0" fontId="32" fillId="0" borderId="3" xfId="0" applyFont="1" applyFill="1" applyBorder="1" applyProtection="1">
      <protection hidden="1"/>
    </xf>
    <xf numFmtId="0" fontId="30" fillId="0" borderId="11" xfId="2" applyFont="1" applyBorder="1" applyAlignment="1">
      <alignment horizontal="left" vertical="center"/>
    </xf>
    <xf numFmtId="0" fontId="14" fillId="0" borderId="11" xfId="2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 wrapText="1"/>
    </xf>
    <xf numFmtId="0" fontId="52" fillId="0" borderId="4" xfId="0" applyFont="1" applyBorder="1" applyAlignment="1">
      <alignment horizontal="left" vertical="center" wrapText="1"/>
    </xf>
    <xf numFmtId="0" fontId="33" fillId="0" borderId="8" xfId="2" applyFont="1" applyBorder="1" applyAlignment="1">
      <alignment horizontal="center" vertical="center"/>
    </xf>
    <xf numFmtId="0" fontId="3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center" vertical="top" wrapText="1"/>
    </xf>
    <xf numFmtId="0" fontId="3" fillId="0" borderId="4" xfId="0" applyFont="1" applyBorder="1" applyAlignment="1">
      <alignment vertical="top" wrapText="1"/>
    </xf>
    <xf numFmtId="0" fontId="52" fillId="0" borderId="4" xfId="0" applyFont="1" applyBorder="1" applyAlignment="1">
      <alignment horizontal="center" vertical="top" wrapText="1"/>
    </xf>
    <xf numFmtId="0" fontId="52" fillId="0" borderId="3" xfId="0" applyFont="1" applyBorder="1" applyAlignment="1">
      <alignment horizontal="center" vertical="top" wrapText="1"/>
    </xf>
    <xf numFmtId="0" fontId="3" fillId="0" borderId="8" xfId="0" applyFont="1" applyBorder="1" applyAlignment="1">
      <alignment vertical="top" wrapText="1"/>
    </xf>
    <xf numFmtId="0" fontId="30" fillId="0" borderId="3" xfId="2" applyFont="1" applyBorder="1" applyAlignment="1">
      <alignment horizontal="left" vertical="center"/>
    </xf>
    <xf numFmtId="0" fontId="3" fillId="0" borderId="4" xfId="0" applyFont="1" applyBorder="1" applyAlignment="1">
      <alignment wrapText="1"/>
    </xf>
    <xf numFmtId="0" fontId="3" fillId="0" borderId="8" xfId="0" applyFont="1" applyBorder="1" applyAlignment="1">
      <alignment wrapText="1"/>
    </xf>
    <xf numFmtId="0" fontId="52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center" wrapText="1"/>
    </xf>
    <xf numFmtId="1" fontId="19" fillId="2" borderId="4" xfId="0" applyNumberFormat="1" applyFont="1" applyFill="1" applyBorder="1" applyAlignment="1" applyProtection="1">
      <alignment horizontal="center"/>
      <protection hidden="1"/>
    </xf>
    <xf numFmtId="0" fontId="0" fillId="2" borderId="0" xfId="0" applyFont="1" applyFill="1" applyAlignment="1" applyProtection="1">
      <alignment horizontal="center"/>
      <protection hidden="1"/>
    </xf>
    <xf numFmtId="0" fontId="0" fillId="2" borderId="0" xfId="0" applyFont="1" applyFill="1" applyBorder="1" applyAlignment="1" applyProtection="1">
      <alignment horizontal="center"/>
      <protection hidden="1"/>
    </xf>
    <xf numFmtId="0" fontId="52" fillId="0" borderId="13" xfId="0" applyFont="1" applyBorder="1" applyAlignment="1">
      <alignment horizontal="left" vertical="center" wrapText="1"/>
    </xf>
    <xf numFmtId="0" fontId="33" fillId="0" borderId="13" xfId="2" applyFont="1" applyBorder="1" applyAlignment="1">
      <alignment horizontal="center" vertical="center"/>
    </xf>
    <xf numFmtId="0" fontId="33" fillId="0" borderId="3" xfId="2" applyFont="1" applyBorder="1" applyAlignment="1">
      <alignment horizontal="center" vertical="center"/>
    </xf>
    <xf numFmtId="1" fontId="28" fillId="0" borderId="4" xfId="1" applyNumberFormat="1" applyFont="1" applyFill="1" applyBorder="1" applyAlignment="1">
      <alignment horizontal="center" vertical="center" wrapText="1"/>
    </xf>
    <xf numFmtId="1" fontId="28" fillId="0" borderId="4" xfId="1" applyNumberFormat="1" applyFont="1" applyFill="1" applyBorder="1" applyAlignment="1" applyProtection="1">
      <alignment horizontal="center" vertical="center" wrapText="1"/>
      <protection locked="0"/>
    </xf>
    <xf numFmtId="2" fontId="28" fillId="0" borderId="4" xfId="3" applyNumberFormat="1" applyFont="1" applyFill="1" applyBorder="1" applyAlignment="1">
      <alignment horizontal="center" vertical="center" wrapText="1"/>
    </xf>
    <xf numFmtId="2" fontId="28" fillId="0" borderId="4" xfId="1" applyNumberFormat="1" applyFont="1" applyFill="1" applyBorder="1" applyAlignment="1">
      <alignment horizontal="center" vertical="center" wrapText="1"/>
    </xf>
    <xf numFmtId="0" fontId="28" fillId="3" borderId="4" xfId="1" applyFont="1" applyFill="1" applyBorder="1" applyAlignment="1">
      <alignment horizontal="center" vertical="center" wrapText="1"/>
    </xf>
    <xf numFmtId="1" fontId="28" fillId="3" borderId="4" xfId="1" applyNumberFormat="1" applyFont="1" applyFill="1" applyBorder="1" applyAlignment="1">
      <alignment horizontal="center" vertical="center" wrapText="1"/>
    </xf>
    <xf numFmtId="2" fontId="28" fillId="3" borderId="4" xfId="3" applyNumberFormat="1" applyFont="1" applyFill="1" applyBorder="1" applyAlignment="1">
      <alignment horizontal="center" vertical="center" wrapText="1"/>
    </xf>
    <xf numFmtId="2" fontId="28" fillId="3" borderId="4" xfId="1" applyNumberFormat="1" applyFont="1" applyFill="1" applyBorder="1" applyAlignment="1">
      <alignment horizontal="center" vertical="center" wrapText="1"/>
    </xf>
    <xf numFmtId="2" fontId="46" fillId="2" borderId="4" xfId="0" applyNumberFormat="1" applyFont="1" applyFill="1" applyBorder="1" applyAlignment="1" applyProtection="1">
      <alignment horizontal="center"/>
      <protection hidden="1"/>
    </xf>
    <xf numFmtId="1" fontId="46" fillId="2" borderId="4" xfId="0" applyNumberFormat="1" applyFont="1" applyFill="1" applyBorder="1" applyAlignment="1" applyProtection="1">
      <alignment horizontal="center"/>
      <protection hidden="1"/>
    </xf>
    <xf numFmtId="2" fontId="5" fillId="2" borderId="4" xfId="0" applyNumberFormat="1" applyFont="1" applyFill="1" applyBorder="1" applyAlignment="1" applyProtection="1">
      <alignment horizontal="center"/>
      <protection hidden="1"/>
    </xf>
    <xf numFmtId="0" fontId="28" fillId="0" borderId="4" xfId="1" applyFont="1" applyFill="1" applyBorder="1" applyAlignment="1">
      <alignment horizontal="center" vertical="center" wrapText="1"/>
    </xf>
    <xf numFmtId="0" fontId="28" fillId="4" borderId="4" xfId="1" applyFont="1" applyFill="1" applyBorder="1" applyAlignment="1">
      <alignment horizontal="center" vertical="center" wrapText="1"/>
    </xf>
    <xf numFmtId="1" fontId="28" fillId="4" borderId="4" xfId="1" applyNumberFormat="1" applyFont="1" applyFill="1" applyBorder="1" applyAlignment="1">
      <alignment horizontal="center" vertical="center" wrapText="1"/>
    </xf>
    <xf numFmtId="2" fontId="28" fillId="4" borderId="4" xfId="3" applyNumberFormat="1" applyFont="1" applyFill="1" applyBorder="1" applyAlignment="1">
      <alignment horizontal="center" vertical="center" wrapText="1"/>
    </xf>
    <xf numFmtId="2" fontId="28" fillId="4" borderId="4" xfId="1" applyNumberFormat="1" applyFont="1" applyFill="1" applyBorder="1" applyAlignment="1" applyProtection="1">
      <alignment horizontal="center" vertical="center" wrapText="1"/>
    </xf>
    <xf numFmtId="0" fontId="28" fillId="0" borderId="4" xfId="1" applyFont="1" applyFill="1" applyBorder="1" applyAlignment="1">
      <alignment horizontal="center" vertical="center" wrapText="1"/>
    </xf>
    <xf numFmtId="0" fontId="5" fillId="0" borderId="3" xfId="0" applyFont="1" applyFill="1" applyBorder="1" applyAlignment="1" applyProtection="1">
      <alignment vertical="center"/>
      <protection locked="0" hidden="1"/>
    </xf>
    <xf numFmtId="165" fontId="36" fillId="0" borderId="8" xfId="0" applyNumberFormat="1" applyFont="1" applyFill="1" applyBorder="1" applyAlignment="1" applyProtection="1">
      <alignment horizontal="center" vertical="center" wrapText="1"/>
      <protection locked="0" hidden="1"/>
    </xf>
    <xf numFmtId="165" fontId="39" fillId="0" borderId="8" xfId="0" applyNumberFormat="1" applyFont="1" applyFill="1" applyBorder="1" applyAlignment="1" applyProtection="1">
      <alignment horizontal="center" vertical="center" wrapText="1"/>
      <protection locked="0" hidden="1"/>
    </xf>
    <xf numFmtId="0" fontId="38" fillId="2" borderId="0" xfId="0" applyFont="1" applyFill="1" applyBorder="1" applyAlignment="1" applyProtection="1">
      <alignment horizontal="center" vertical="center"/>
      <protection locked="0" hidden="1"/>
    </xf>
    <xf numFmtId="0" fontId="38" fillId="2" borderId="0" xfId="0" applyFont="1" applyFill="1" applyAlignment="1" applyProtection="1">
      <alignment horizontal="center" vertical="center"/>
      <protection locked="0" hidden="1"/>
    </xf>
    <xf numFmtId="16" fontId="15" fillId="2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0" fillId="2" borderId="0" xfId="0" applyFont="1" applyFill="1" applyAlignment="1" applyProtection="1">
      <alignment horizontal="center" vertical="center"/>
      <protection hidden="1"/>
    </xf>
    <xf numFmtId="0" fontId="0" fillId="0" borderId="0" xfId="0" applyFont="1" applyAlignment="1">
      <alignment horizontal="center" vertical="center"/>
    </xf>
    <xf numFmtId="0" fontId="5" fillId="2" borderId="0" xfId="0" applyFont="1" applyFill="1" applyBorder="1" applyAlignment="1" applyProtection="1">
      <alignment horizontal="center" vertical="center"/>
      <protection locked="0" hidden="1"/>
    </xf>
    <xf numFmtId="0" fontId="33" fillId="2" borderId="4" xfId="0" applyFont="1" applyFill="1" applyBorder="1" applyAlignment="1" applyProtection="1">
      <alignment horizontal="center" vertical="center"/>
      <protection locked="0"/>
    </xf>
    <xf numFmtId="0" fontId="42" fillId="2" borderId="4" xfId="0" applyFont="1" applyFill="1" applyBorder="1" applyAlignment="1" applyProtection="1">
      <alignment horizontal="center" vertical="center"/>
      <protection locked="0"/>
    </xf>
    <xf numFmtId="2" fontId="13" fillId="0" borderId="4" xfId="0" applyNumberFormat="1" applyFont="1" applyFill="1" applyBorder="1" applyAlignment="1" applyProtection="1">
      <alignment horizontal="center" vertical="center"/>
      <protection locked="0"/>
    </xf>
    <xf numFmtId="16" fontId="0" fillId="0" borderId="4" xfId="0" applyNumberFormat="1" applyFont="1" applyBorder="1" applyAlignment="1">
      <alignment horizontal="center" vertical="center"/>
    </xf>
    <xf numFmtId="0" fontId="4" fillId="0" borderId="4" xfId="0" applyFont="1" applyFill="1" applyBorder="1" applyAlignment="1" applyProtection="1">
      <alignment horizontal="center" textRotation="90" wrapText="1"/>
      <protection locked="0" hidden="1"/>
    </xf>
    <xf numFmtId="0" fontId="5" fillId="2" borderId="4" xfId="0" applyFont="1" applyFill="1" applyBorder="1" applyAlignment="1" applyProtection="1">
      <alignment horizontal="center" vertical="center"/>
      <protection locked="0" hidden="1"/>
    </xf>
    <xf numFmtId="0" fontId="0" fillId="2" borderId="0" xfId="0" applyFont="1" applyFill="1" applyBorder="1" applyAlignment="1" applyProtection="1">
      <alignment horizontal="center"/>
      <protection hidden="1"/>
    </xf>
    <xf numFmtId="1" fontId="19" fillId="2" borderId="4" xfId="0" applyNumberFormat="1" applyFont="1" applyFill="1" applyBorder="1" applyAlignment="1" applyProtection="1">
      <alignment horizontal="center"/>
      <protection hidden="1"/>
    </xf>
    <xf numFmtId="0" fontId="0" fillId="2" borderId="0" xfId="0" applyFont="1" applyFill="1" applyAlignment="1" applyProtection="1">
      <alignment horizontal="center"/>
      <protection hidden="1"/>
    </xf>
    <xf numFmtId="0" fontId="52" fillId="0" borderId="13" xfId="0" applyFont="1" applyBorder="1" applyAlignment="1">
      <alignment horizontal="center" vertical="top" wrapText="1"/>
    </xf>
    <xf numFmtId="0" fontId="3" fillId="0" borderId="4" xfId="0" applyFont="1" applyBorder="1" applyAlignment="1">
      <alignment horizontal="center" vertical="center" wrapText="1"/>
    </xf>
    <xf numFmtId="16" fontId="0" fillId="0" borderId="0" xfId="0" applyNumberFormat="1" applyFont="1"/>
    <xf numFmtId="0" fontId="5" fillId="2" borderId="4" xfId="0" applyFont="1" applyFill="1" applyBorder="1" applyAlignment="1" applyProtection="1">
      <alignment horizontal="center"/>
      <protection locked="0" hidden="1"/>
    </xf>
    <xf numFmtId="0" fontId="28" fillId="0" borderId="4" xfId="1" applyFont="1" applyFill="1" applyBorder="1" applyAlignment="1">
      <alignment horizontal="center" vertical="center" wrapText="1"/>
    </xf>
    <xf numFmtId="0" fontId="28" fillId="3" borderId="4" xfId="1" applyNumberFormat="1" applyFont="1" applyFill="1" applyBorder="1" applyAlignment="1">
      <alignment horizontal="center" vertical="center" wrapText="1"/>
    </xf>
    <xf numFmtId="0" fontId="28" fillId="0" borderId="4" xfId="1" applyNumberFormat="1" applyFont="1" applyFill="1" applyBorder="1" applyAlignment="1">
      <alignment horizontal="center" vertical="center" wrapText="1"/>
    </xf>
    <xf numFmtId="0" fontId="4" fillId="0" borderId="4" xfId="0" applyFont="1" applyFill="1" applyBorder="1" applyAlignment="1" applyProtection="1">
      <alignment horizontal="center" textRotation="90" wrapText="1"/>
      <protection hidden="1"/>
    </xf>
    <xf numFmtId="0" fontId="3" fillId="0" borderId="4" xfId="0" applyFont="1" applyBorder="1" applyAlignment="1">
      <alignment vertical="center" wrapText="1"/>
    </xf>
    <xf numFmtId="0" fontId="13" fillId="0" borderId="3" xfId="0" applyFont="1" applyFill="1" applyBorder="1" applyAlignment="1" applyProtection="1">
      <alignment vertical="center"/>
      <protection hidden="1"/>
    </xf>
    <xf numFmtId="1" fontId="1" fillId="2" borderId="4" xfId="0" applyNumberFormat="1" applyFont="1" applyFill="1" applyBorder="1" applyAlignment="1" applyProtection="1">
      <alignment horizontal="center" vertical="center"/>
      <protection hidden="1"/>
    </xf>
    <xf numFmtId="2" fontId="1" fillId="2" borderId="4" xfId="0" applyNumberFormat="1" applyFont="1" applyFill="1" applyBorder="1" applyAlignment="1" applyProtection="1">
      <alignment horizontal="center" vertical="center"/>
      <protection hidden="1"/>
    </xf>
    <xf numFmtId="9" fontId="0" fillId="2" borderId="5" xfId="0" applyNumberFormat="1" applyFill="1" applyBorder="1" applyAlignment="1" applyProtection="1">
      <alignment vertical="center"/>
      <protection hidden="1"/>
    </xf>
    <xf numFmtId="0" fontId="0" fillId="2" borderId="0" xfId="0" applyFill="1" applyAlignment="1" applyProtection="1">
      <alignment vertical="center"/>
      <protection hidden="1"/>
    </xf>
    <xf numFmtId="0" fontId="5" fillId="2" borderId="6" xfId="0" applyFont="1" applyFill="1" applyBorder="1" applyAlignment="1" applyProtection="1">
      <alignment horizontal="center" vertical="center"/>
      <protection hidden="1"/>
    </xf>
    <xf numFmtId="1" fontId="0" fillId="2" borderId="0" xfId="0" applyNumberFormat="1" applyFill="1" applyBorder="1" applyAlignment="1" applyProtection="1">
      <alignment vertical="center"/>
      <protection hidden="1"/>
    </xf>
    <xf numFmtId="0" fontId="0" fillId="2" borderId="0" xfId="0" applyFill="1" applyBorder="1" applyAlignment="1" applyProtection="1">
      <alignment vertical="center"/>
      <protection hidden="1"/>
    </xf>
    <xf numFmtId="1" fontId="0" fillId="2" borderId="0" xfId="0" applyNumberFormat="1" applyFill="1" applyAlignment="1" applyProtection="1">
      <alignment vertical="center"/>
      <protection hidden="1"/>
    </xf>
    <xf numFmtId="1" fontId="0" fillId="0" borderId="0" xfId="0" applyNumberFormat="1" applyFill="1" applyAlignment="1" applyProtection="1">
      <alignment vertical="center"/>
      <protection hidden="1"/>
    </xf>
    <xf numFmtId="0" fontId="0" fillId="0" borderId="0" xfId="0" applyFill="1" applyAlignment="1" applyProtection="1">
      <alignment vertical="center"/>
      <protection hidden="1"/>
    </xf>
    <xf numFmtId="1" fontId="1" fillId="0" borderId="4" xfId="0" applyNumberFormat="1" applyFont="1" applyFill="1" applyBorder="1" applyAlignment="1" applyProtection="1">
      <alignment horizontal="center" vertical="center"/>
      <protection hidden="1"/>
    </xf>
    <xf numFmtId="9" fontId="0" fillId="0" borderId="5" xfId="0" applyNumberFormat="1" applyFill="1" applyBorder="1" applyAlignment="1" applyProtection="1">
      <alignment vertical="center"/>
      <protection hidden="1"/>
    </xf>
    <xf numFmtId="1" fontId="0" fillId="0" borderId="0" xfId="0" applyNumberFormat="1" applyFill="1" applyBorder="1" applyAlignment="1" applyProtection="1">
      <alignment vertical="center"/>
      <protection hidden="1"/>
    </xf>
    <xf numFmtId="0" fontId="0" fillId="0" borderId="0" xfId="0" applyFill="1" applyBorder="1" applyAlignment="1" applyProtection="1">
      <alignment vertical="center"/>
      <protection hidden="1"/>
    </xf>
    <xf numFmtId="0" fontId="52" fillId="0" borderId="3" xfId="0" applyFont="1" applyBorder="1" applyAlignment="1">
      <alignment horizontal="center" vertical="center" wrapText="1"/>
    </xf>
    <xf numFmtId="1" fontId="0" fillId="2" borderId="4" xfId="0" applyNumberFormat="1" applyFont="1" applyFill="1" applyBorder="1" applyAlignment="1" applyProtection="1">
      <alignment horizontal="center" vertical="center"/>
      <protection hidden="1"/>
    </xf>
    <xf numFmtId="2" fontId="0" fillId="2" borderId="4" xfId="0" applyNumberFormat="1" applyFont="1" applyFill="1" applyBorder="1" applyAlignment="1" applyProtection="1">
      <alignment horizontal="center" vertical="center"/>
      <protection hidden="1"/>
    </xf>
    <xf numFmtId="9" fontId="0" fillId="2" borderId="4" xfId="0" applyNumberFormat="1" applyFont="1" applyFill="1" applyBorder="1" applyAlignment="1" applyProtection="1">
      <alignment vertical="center"/>
      <protection hidden="1"/>
    </xf>
    <xf numFmtId="0" fontId="0" fillId="2" borderId="0" xfId="0" applyFont="1" applyFill="1" applyAlignment="1" applyProtection="1">
      <alignment vertical="center"/>
      <protection hidden="1"/>
    </xf>
    <xf numFmtId="1" fontId="0" fillId="2" borderId="0" xfId="0" applyNumberFormat="1" applyFont="1" applyFill="1" applyBorder="1" applyAlignment="1" applyProtection="1">
      <alignment vertical="center"/>
      <protection hidden="1"/>
    </xf>
    <xf numFmtId="0" fontId="0" fillId="2" borderId="0" xfId="0" applyFont="1" applyFill="1" applyBorder="1" applyAlignment="1" applyProtection="1">
      <alignment vertical="center"/>
      <protection hidden="1"/>
    </xf>
    <xf numFmtId="1" fontId="0" fillId="2" borderId="0" xfId="0" applyNumberFormat="1" applyFont="1" applyFill="1" applyAlignment="1" applyProtection="1">
      <alignment vertical="center"/>
      <protection hidden="1"/>
    </xf>
    <xf numFmtId="1" fontId="0" fillId="0" borderId="0" xfId="0" applyNumberFormat="1" applyFont="1" applyFill="1" applyAlignment="1" applyProtection="1">
      <alignment vertical="center"/>
      <protection hidden="1"/>
    </xf>
    <xf numFmtId="0" fontId="0" fillId="0" borderId="0" xfId="0" applyFont="1" applyFill="1" applyAlignment="1" applyProtection="1">
      <alignment vertical="center"/>
      <protection hidden="1"/>
    </xf>
    <xf numFmtId="0" fontId="32" fillId="0" borderId="3" xfId="0" applyFont="1" applyFill="1" applyBorder="1" applyAlignment="1" applyProtection="1">
      <alignment vertical="center"/>
      <protection hidden="1"/>
    </xf>
    <xf numFmtId="2" fontId="48" fillId="2" borderId="4" xfId="0" applyNumberFormat="1" applyFont="1" applyFill="1" applyBorder="1" applyAlignment="1" applyProtection="1">
      <alignment horizontal="center" vertical="center"/>
      <protection hidden="1"/>
    </xf>
    <xf numFmtId="9" fontId="48" fillId="2" borderId="4" xfId="0" applyNumberFormat="1" applyFont="1" applyFill="1" applyBorder="1" applyAlignment="1" applyProtection="1">
      <alignment vertical="center"/>
      <protection hidden="1"/>
    </xf>
    <xf numFmtId="0" fontId="48" fillId="2" borderId="0" xfId="0" applyFont="1" applyFill="1" applyAlignment="1" applyProtection="1">
      <alignment vertical="center"/>
      <protection hidden="1"/>
    </xf>
    <xf numFmtId="0" fontId="47" fillId="2" borderId="4" xfId="0" applyFont="1" applyFill="1" applyBorder="1" applyAlignment="1" applyProtection="1">
      <alignment horizontal="center" vertical="center"/>
      <protection hidden="1"/>
    </xf>
    <xf numFmtId="1" fontId="48" fillId="2" borderId="0" xfId="0" applyNumberFormat="1" applyFont="1" applyFill="1" applyBorder="1" applyAlignment="1" applyProtection="1">
      <alignment vertical="center"/>
      <protection hidden="1"/>
    </xf>
    <xf numFmtId="0" fontId="48" fillId="2" borderId="0" xfId="0" applyFont="1" applyFill="1" applyBorder="1" applyAlignment="1" applyProtection="1">
      <alignment vertical="center"/>
      <protection hidden="1"/>
    </xf>
    <xf numFmtId="0" fontId="48" fillId="0" borderId="0" xfId="0" applyFont="1" applyFill="1" applyAlignment="1" applyProtection="1">
      <alignment vertical="center"/>
      <protection hidden="1"/>
    </xf>
    <xf numFmtId="0" fontId="3" fillId="0" borderId="3" xfId="0" applyFont="1" applyBorder="1" applyAlignment="1">
      <alignment vertical="center" wrapText="1"/>
    </xf>
    <xf numFmtId="0" fontId="3" fillId="0" borderId="4" xfId="0" applyFont="1" applyBorder="1" applyAlignment="1">
      <alignment horizontal="justify" vertical="center" wrapText="1"/>
    </xf>
    <xf numFmtId="0" fontId="4" fillId="2" borderId="4" xfId="0" applyFont="1" applyFill="1" applyBorder="1" applyAlignment="1" applyProtection="1">
      <alignment horizontal="center" textRotation="90" wrapText="1"/>
      <protection locked="0" hidden="1"/>
    </xf>
    <xf numFmtId="0" fontId="4" fillId="0" borderId="0" xfId="0" applyFont="1" applyFill="1" applyAlignment="1" applyProtection="1">
      <alignment horizontal="center" textRotation="90" wrapText="1"/>
      <protection hidden="1"/>
    </xf>
    <xf numFmtId="0" fontId="4" fillId="0" borderId="0" xfId="0" applyFont="1" applyFill="1" applyAlignment="1" applyProtection="1">
      <alignment horizontal="center" textRotation="90"/>
      <protection hidden="1"/>
    </xf>
    <xf numFmtId="0" fontId="4" fillId="0" borderId="0" xfId="0" applyFont="1" applyFill="1" applyAlignment="1" applyProtection="1">
      <alignment horizontal="center"/>
      <protection hidden="1"/>
    </xf>
    <xf numFmtId="0" fontId="5" fillId="2" borderId="19" xfId="0" applyFont="1" applyFill="1" applyBorder="1" applyProtection="1">
      <protection hidden="1"/>
    </xf>
    <xf numFmtId="0" fontId="5" fillId="2" borderId="19" xfId="0" applyFont="1" applyFill="1" applyBorder="1" applyAlignment="1" applyProtection="1">
      <alignment horizontal="center"/>
      <protection hidden="1"/>
    </xf>
    <xf numFmtId="0" fontId="0" fillId="2" borderId="19" xfId="0" applyFont="1" applyFill="1" applyBorder="1" applyAlignment="1" applyProtection="1">
      <alignment horizontal="center"/>
      <protection hidden="1"/>
    </xf>
    <xf numFmtId="0" fontId="28" fillId="0" borderId="4" xfId="1" applyFont="1" applyFill="1" applyBorder="1" applyAlignment="1">
      <alignment horizontal="center" vertical="center" wrapText="1"/>
    </xf>
    <xf numFmtId="0" fontId="53" fillId="0" borderId="4" xfId="0" applyFont="1" applyFill="1" applyBorder="1" applyAlignment="1" applyProtection="1">
      <alignment horizontal="center" vertical="center"/>
      <protection locked="0"/>
    </xf>
    <xf numFmtId="0" fontId="53" fillId="2" borderId="4" xfId="0" applyFont="1" applyFill="1" applyBorder="1" applyAlignment="1" applyProtection="1">
      <alignment horizontal="center" vertical="center"/>
      <protection locked="0"/>
    </xf>
    <xf numFmtId="0" fontId="53" fillId="2" borderId="3" xfId="0" applyFont="1" applyFill="1" applyBorder="1" applyAlignment="1" applyProtection="1">
      <alignment horizontal="center" vertical="center"/>
      <protection locked="0"/>
    </xf>
    <xf numFmtId="0" fontId="53" fillId="2" borderId="4" xfId="0" applyFont="1" applyFill="1" applyBorder="1" applyAlignment="1" applyProtection="1">
      <alignment horizontal="center" vertical="center"/>
      <protection hidden="1"/>
    </xf>
    <xf numFmtId="0" fontId="54" fillId="2" borderId="4" xfId="0" applyFont="1" applyFill="1" applyBorder="1" applyAlignment="1" applyProtection="1">
      <alignment horizontal="center" vertical="center"/>
      <protection locked="0"/>
    </xf>
    <xf numFmtId="1" fontId="46" fillId="2" borderId="4" xfId="0" applyNumberFormat="1" applyFont="1" applyFill="1" applyBorder="1" applyAlignment="1" applyProtection="1">
      <alignment horizontal="center" vertical="center"/>
      <protection hidden="1"/>
    </xf>
    <xf numFmtId="2" fontId="46" fillId="2" borderId="4" xfId="0" applyNumberFormat="1" applyFont="1" applyFill="1" applyBorder="1" applyAlignment="1" applyProtection="1">
      <alignment horizontal="center" vertical="center"/>
      <protection hidden="1"/>
    </xf>
    <xf numFmtId="0" fontId="55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53" fillId="2" borderId="4" xfId="0" applyFont="1" applyFill="1" applyBorder="1" applyAlignment="1" applyProtection="1">
      <alignment horizontal="center"/>
      <protection locked="0"/>
    </xf>
    <xf numFmtId="0" fontId="53" fillId="2" borderId="4" xfId="0" applyFont="1" applyFill="1" applyBorder="1" applyAlignment="1" applyProtection="1">
      <alignment horizontal="center"/>
      <protection hidden="1"/>
    </xf>
    <xf numFmtId="0" fontId="54" fillId="2" borderId="4" xfId="0" applyFont="1" applyFill="1" applyBorder="1" applyAlignment="1" applyProtection="1">
      <alignment horizontal="center"/>
      <protection locked="0"/>
    </xf>
    <xf numFmtId="2" fontId="53" fillId="2" borderId="4" xfId="0" applyNumberFormat="1" applyFont="1" applyFill="1" applyBorder="1" applyAlignment="1" applyProtection="1">
      <alignment horizontal="center" vertical="center"/>
      <protection locked="0"/>
    </xf>
    <xf numFmtId="2" fontId="56" fillId="0" borderId="4" xfId="0" applyNumberFormat="1" applyFont="1" applyFill="1" applyBorder="1" applyAlignment="1" applyProtection="1">
      <alignment horizontal="center"/>
      <protection locked="0"/>
    </xf>
    <xf numFmtId="2" fontId="53" fillId="2" borderId="4" xfId="0" applyNumberFormat="1" applyFont="1" applyFill="1" applyBorder="1" applyAlignment="1" applyProtection="1">
      <alignment horizontal="center"/>
      <protection locked="0"/>
    </xf>
    <xf numFmtId="0" fontId="57" fillId="0" borderId="4" xfId="0" applyFont="1" applyFill="1" applyBorder="1" applyAlignment="1" applyProtection="1">
      <alignment horizontal="center" vertical="center"/>
      <protection hidden="1"/>
    </xf>
    <xf numFmtId="0" fontId="57" fillId="0" borderId="17" xfId="0" applyFont="1" applyFill="1" applyBorder="1" applyAlignment="1" applyProtection="1">
      <alignment horizontal="center" vertical="center" textRotation="90" wrapText="1"/>
      <protection locked="0" hidden="1"/>
    </xf>
    <xf numFmtId="0" fontId="57" fillId="0" borderId="17" xfId="0" applyFont="1" applyFill="1" applyBorder="1" applyAlignment="1" applyProtection="1">
      <alignment horizontal="center" vertical="center"/>
      <protection hidden="1"/>
    </xf>
    <xf numFmtId="0" fontId="13" fillId="0" borderId="3" xfId="0" applyFont="1" applyFill="1" applyBorder="1" applyAlignment="1" applyProtection="1">
      <alignment horizontal="center" vertical="center"/>
      <protection hidden="1"/>
    </xf>
    <xf numFmtId="0" fontId="32" fillId="0" borderId="3" xfId="0" applyFont="1" applyFill="1" applyBorder="1" applyAlignment="1" applyProtection="1">
      <alignment horizontal="center" vertical="center"/>
      <protection hidden="1"/>
    </xf>
    <xf numFmtId="0" fontId="56" fillId="0" borderId="3" xfId="0" applyFont="1" applyFill="1" applyBorder="1" applyAlignment="1" applyProtection="1">
      <alignment horizontal="center" vertical="center"/>
      <protection hidden="1"/>
    </xf>
    <xf numFmtId="0" fontId="56" fillId="0" borderId="4" xfId="0" applyFont="1" applyFill="1" applyBorder="1" applyAlignment="1" applyProtection="1">
      <alignment horizontal="center" vertical="center"/>
      <protection hidden="1"/>
    </xf>
    <xf numFmtId="0" fontId="28" fillId="4" borderId="4" xfId="1" applyNumberFormat="1" applyFont="1" applyFill="1" applyBorder="1" applyAlignment="1">
      <alignment horizontal="center" vertical="center" wrapText="1"/>
    </xf>
    <xf numFmtId="1" fontId="19" fillId="2" borderId="4" xfId="0" applyNumberFormat="1" applyFont="1" applyFill="1" applyBorder="1" applyAlignment="1" applyProtection="1">
      <alignment horizontal="center"/>
      <protection hidden="1"/>
    </xf>
    <xf numFmtId="0" fontId="0" fillId="2" borderId="0" xfId="0" applyFont="1" applyFill="1" applyBorder="1" applyAlignment="1" applyProtection="1">
      <alignment horizontal="center"/>
      <protection hidden="1"/>
    </xf>
    <xf numFmtId="0" fontId="0" fillId="2" borderId="0" xfId="0" applyFont="1" applyFill="1" applyAlignment="1" applyProtection="1">
      <alignment horizontal="center"/>
      <protection hidden="1"/>
    </xf>
    <xf numFmtId="0" fontId="0" fillId="2" borderId="0" xfId="0" applyFill="1" applyBorder="1" applyAlignment="1" applyProtection="1">
      <alignment horizontal="center"/>
      <protection hidden="1"/>
    </xf>
    <xf numFmtId="1" fontId="19" fillId="2" borderId="4" xfId="0" applyNumberFormat="1" applyFont="1" applyFill="1" applyBorder="1" applyAlignment="1" applyProtection="1">
      <alignment horizontal="center"/>
      <protection hidden="1"/>
    </xf>
    <xf numFmtId="0" fontId="0" fillId="2" borderId="0" xfId="0" applyFill="1" applyAlignment="1" applyProtection="1">
      <alignment horizontal="center"/>
      <protection hidden="1"/>
    </xf>
    <xf numFmtId="0" fontId="28" fillId="0" borderId="4" xfId="1" applyFont="1" applyFill="1" applyBorder="1" applyAlignment="1">
      <alignment horizontal="center" vertical="center" wrapText="1"/>
    </xf>
    <xf numFmtId="0" fontId="61" fillId="0" borderId="4" xfId="0" applyFont="1" applyBorder="1" applyAlignment="1">
      <alignment horizontal="left" vertical="center"/>
    </xf>
    <xf numFmtId="0" fontId="60" fillId="0" borderId="4" xfId="0" applyFont="1" applyBorder="1" applyAlignment="1">
      <alignment horizontal="left" vertical="center"/>
    </xf>
    <xf numFmtId="0" fontId="61" fillId="0" borderId="4" xfId="0" applyFont="1" applyBorder="1" applyAlignment="1">
      <alignment horizontal="left"/>
    </xf>
    <xf numFmtId="0" fontId="61" fillId="0" borderId="4" xfId="0" applyFont="1" applyFill="1" applyBorder="1" applyAlignment="1">
      <alignment horizontal="left" vertical="center"/>
    </xf>
    <xf numFmtId="0" fontId="61" fillId="0" borderId="4" xfId="0" applyFont="1" applyBorder="1"/>
    <xf numFmtId="0" fontId="28" fillId="0" borderId="4" xfId="1" applyFont="1" applyFill="1" applyBorder="1" applyAlignment="1">
      <alignment horizontal="center" vertical="center" wrapText="1"/>
    </xf>
    <xf numFmtId="0" fontId="28" fillId="0" borderId="4" xfId="1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textRotation="90"/>
    </xf>
    <xf numFmtId="0" fontId="64" fillId="0" borderId="4" xfId="0" applyFont="1" applyFill="1" applyBorder="1" applyAlignment="1" applyProtection="1">
      <alignment horizontal="center" textRotation="90" wrapText="1"/>
      <protection locked="0" hidden="1"/>
    </xf>
    <xf numFmtId="16" fontId="36" fillId="2" borderId="8" xfId="0" applyNumberFormat="1" applyFont="1" applyFill="1" applyBorder="1" applyAlignment="1" applyProtection="1">
      <alignment horizontal="center" vertical="center" wrapText="1"/>
      <protection locked="0" hidden="1"/>
    </xf>
    <xf numFmtId="16" fontId="36" fillId="2" borderId="13" xfId="0" applyNumberFormat="1" applyFont="1" applyFill="1" applyBorder="1" applyAlignment="1" applyProtection="1">
      <alignment horizontal="center" vertical="center" wrapText="1"/>
      <protection locked="0" hidden="1"/>
    </xf>
    <xf numFmtId="16" fontId="0" fillId="0" borderId="8" xfId="0" applyNumberFormat="1" applyFont="1" applyBorder="1"/>
    <xf numFmtId="1" fontId="36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4" fillId="0" borderId="4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top" wrapText="1"/>
    </xf>
    <xf numFmtId="0" fontId="3" fillId="3" borderId="4" xfId="0" applyFont="1" applyFill="1" applyBorder="1" applyAlignment="1">
      <alignment vertical="center" wrapText="1"/>
    </xf>
    <xf numFmtId="0" fontId="3" fillId="3" borderId="4" xfId="0" applyFont="1" applyFill="1" applyBorder="1" applyAlignment="1">
      <alignment horizontal="justify" vertical="center" wrapText="1"/>
    </xf>
    <xf numFmtId="0" fontId="3" fillId="0" borderId="4" xfId="0" applyFont="1" applyFill="1" applyBorder="1" applyAlignment="1">
      <alignment horizontal="center" vertical="top" wrapText="1"/>
    </xf>
    <xf numFmtId="0" fontId="60" fillId="0" borderId="4" xfId="0" applyFont="1" applyFill="1" applyBorder="1" applyAlignment="1">
      <alignment horizontal="left" vertical="center"/>
    </xf>
    <xf numFmtId="0" fontId="2" fillId="0" borderId="4" xfId="0" applyFont="1" applyBorder="1" applyAlignment="1">
      <alignment horizontal="center" vertical="center" wrapText="1"/>
    </xf>
    <xf numFmtId="0" fontId="0" fillId="2" borderId="0" xfId="0" applyFont="1" applyFill="1" applyAlignment="1" applyProtection="1">
      <alignment horizontal="center"/>
      <protection hidden="1"/>
    </xf>
    <xf numFmtId="0" fontId="47" fillId="0" borderId="4" xfId="0" applyFont="1" applyFill="1" applyBorder="1" applyAlignment="1" applyProtection="1">
      <alignment horizontal="center"/>
      <protection locked="0"/>
    </xf>
    <xf numFmtId="0" fontId="0" fillId="2" borderId="0" xfId="0" applyFill="1" applyBorder="1" applyAlignment="1" applyProtection="1">
      <alignment horizontal="center"/>
      <protection hidden="1"/>
    </xf>
    <xf numFmtId="1" fontId="19" fillId="2" borderId="4" xfId="0" applyNumberFormat="1" applyFont="1" applyFill="1" applyBorder="1" applyAlignment="1" applyProtection="1">
      <alignment horizontal="center"/>
      <protection hidden="1"/>
    </xf>
    <xf numFmtId="0" fontId="0" fillId="2" borderId="0" xfId="0" applyFill="1" applyAlignment="1" applyProtection="1">
      <alignment horizontal="center"/>
      <protection hidden="1"/>
    </xf>
    <xf numFmtId="0" fontId="28" fillId="0" borderId="4" xfId="1" applyFont="1" applyFill="1" applyBorder="1" applyAlignment="1">
      <alignment horizontal="center" vertical="center" wrapText="1"/>
    </xf>
    <xf numFmtId="0" fontId="28" fillId="0" borderId="0" xfId="1" applyFont="1" applyFill="1" applyAlignment="1">
      <alignment horizontal="center" vertical="center"/>
    </xf>
    <xf numFmtId="0" fontId="61" fillId="0" borderId="3" xfId="0" applyFont="1" applyFill="1" applyBorder="1" applyAlignment="1">
      <alignment horizontal="left" vertical="center"/>
    </xf>
    <xf numFmtId="0" fontId="0" fillId="0" borderId="8" xfId="0" applyFill="1" applyBorder="1" applyProtection="1">
      <protection hidden="1"/>
    </xf>
    <xf numFmtId="0" fontId="66" fillId="0" borderId="4" xfId="0" applyFont="1" applyBorder="1" applyAlignment="1">
      <alignment wrapText="1"/>
    </xf>
    <xf numFmtId="0" fontId="52" fillId="0" borderId="4" xfId="0" applyFont="1" applyBorder="1" applyAlignment="1">
      <alignment wrapText="1"/>
    </xf>
    <xf numFmtId="0" fontId="61" fillId="0" borderId="8" xfId="0" applyFont="1" applyFill="1" applyBorder="1" applyAlignment="1">
      <alignment horizontal="left" vertical="center"/>
    </xf>
    <xf numFmtId="0" fontId="30" fillId="0" borderId="8" xfId="0" applyFont="1" applyFill="1" applyBorder="1" applyAlignment="1">
      <alignment horizontal="left" vertical="center" wrapText="1"/>
    </xf>
    <xf numFmtId="0" fontId="4" fillId="0" borderId="4" xfId="0" applyFont="1" applyFill="1" applyBorder="1" applyAlignment="1" applyProtection="1">
      <alignment horizontal="center" textRotation="90"/>
      <protection hidden="1"/>
    </xf>
    <xf numFmtId="0" fontId="28" fillId="0" borderId="4" xfId="1" applyFont="1" applyFill="1" applyBorder="1" applyAlignment="1">
      <alignment horizontal="center" vertical="center" wrapText="1"/>
    </xf>
    <xf numFmtId="0" fontId="61" fillId="5" borderId="4" xfId="0" applyFont="1" applyFill="1" applyBorder="1" applyAlignment="1">
      <alignment horizontal="left" vertical="center" wrapText="1"/>
    </xf>
    <xf numFmtId="0" fontId="63" fillId="0" borderId="4" xfId="0" applyFont="1" applyBorder="1" applyAlignment="1">
      <alignment horizontal="left" vertical="top" wrapText="1"/>
    </xf>
    <xf numFmtId="0" fontId="61" fillId="5" borderId="4" xfId="0" applyFont="1" applyFill="1" applyBorder="1" applyAlignment="1">
      <alignment horizontal="left" vertical="top" wrapText="1"/>
    </xf>
    <xf numFmtId="0" fontId="5" fillId="0" borderId="22" xfId="0" applyFont="1" applyFill="1" applyBorder="1" applyAlignment="1" applyProtection="1">
      <alignment horizontal="center" vertical="center"/>
      <protection locked="0"/>
    </xf>
    <xf numFmtId="0" fontId="3" fillId="3" borderId="3" xfId="0" applyFont="1" applyFill="1" applyBorder="1" applyAlignment="1">
      <alignment horizontal="left" vertical="center" wrapText="1"/>
    </xf>
    <xf numFmtId="0" fontId="61" fillId="3" borderId="3" xfId="0" applyFont="1" applyFill="1" applyBorder="1" applyAlignment="1">
      <alignment horizontal="left" vertical="center"/>
    </xf>
    <xf numFmtId="0" fontId="66" fillId="3" borderId="4" xfId="0" applyFont="1" applyFill="1" applyBorder="1" applyAlignment="1">
      <alignment wrapText="1"/>
    </xf>
    <xf numFmtId="0" fontId="52" fillId="3" borderId="4" xfId="0" applyFont="1" applyFill="1" applyBorder="1" applyAlignment="1">
      <alignment wrapText="1"/>
    </xf>
    <xf numFmtId="0" fontId="52" fillId="0" borderId="4" xfId="0" applyFont="1" applyBorder="1" applyAlignment="1">
      <alignment vertical="center" wrapText="1"/>
    </xf>
    <xf numFmtId="0" fontId="60" fillId="0" borderId="4" xfId="0" applyFont="1" applyFill="1" applyBorder="1" applyAlignment="1">
      <alignment horizontal="left" vertical="center" wrapText="1"/>
    </xf>
    <xf numFmtId="0" fontId="13" fillId="0" borderId="3" xfId="0" applyFont="1" applyFill="1" applyBorder="1" applyAlignment="1" applyProtection="1">
      <alignment horizontal="left" vertical="center"/>
      <protection hidden="1"/>
    </xf>
    <xf numFmtId="0" fontId="5" fillId="0" borderId="4" xfId="0" applyFont="1" applyFill="1" applyBorder="1" applyAlignment="1" applyProtection="1">
      <alignment horizontal="left" vertical="center"/>
      <protection locked="0"/>
    </xf>
    <xf numFmtId="0" fontId="5" fillId="2" borderId="3" xfId="0" applyFont="1" applyFill="1" applyBorder="1" applyAlignment="1" applyProtection="1">
      <alignment horizontal="left" vertical="center"/>
      <protection locked="0"/>
    </xf>
    <xf numFmtId="0" fontId="5" fillId="2" borderId="4" xfId="0" applyFont="1" applyFill="1" applyBorder="1" applyAlignment="1" applyProtection="1">
      <alignment horizontal="left" vertical="center"/>
      <protection hidden="1"/>
    </xf>
    <xf numFmtId="1" fontId="0" fillId="2" borderId="4" xfId="0" applyNumberFormat="1" applyFont="1" applyFill="1" applyBorder="1" applyAlignment="1" applyProtection="1">
      <alignment horizontal="left" vertical="center"/>
      <protection hidden="1"/>
    </xf>
    <xf numFmtId="2" fontId="0" fillId="2" borderId="4" xfId="0" applyNumberFormat="1" applyFont="1" applyFill="1" applyBorder="1" applyAlignment="1" applyProtection="1">
      <alignment horizontal="left" vertical="center"/>
      <protection hidden="1"/>
    </xf>
    <xf numFmtId="9" fontId="0" fillId="2" borderId="4" xfId="0" applyNumberFormat="1" applyFont="1" applyFill="1" applyBorder="1" applyAlignment="1" applyProtection="1">
      <alignment horizontal="left" vertical="center"/>
      <protection hidden="1"/>
    </xf>
    <xf numFmtId="0" fontId="0" fillId="2" borderId="0" xfId="0" applyFont="1" applyFill="1" applyAlignment="1" applyProtection="1">
      <alignment horizontal="left" vertical="center"/>
      <protection hidden="1"/>
    </xf>
    <xf numFmtId="0" fontId="5" fillId="2" borderId="6" xfId="0" applyFont="1" applyFill="1" applyBorder="1" applyAlignment="1" applyProtection="1">
      <alignment horizontal="left" vertical="center"/>
      <protection hidden="1"/>
    </xf>
    <xf numFmtId="1" fontId="0" fillId="2" borderId="0" xfId="0" applyNumberFormat="1" applyFont="1" applyFill="1" applyBorder="1" applyAlignment="1" applyProtection="1">
      <alignment horizontal="left" vertical="center"/>
      <protection hidden="1"/>
    </xf>
    <xf numFmtId="0" fontId="0" fillId="2" borderId="0" xfId="0" applyFont="1" applyFill="1" applyBorder="1" applyAlignment="1" applyProtection="1">
      <alignment horizontal="left" vertical="center"/>
      <protection hidden="1"/>
    </xf>
    <xf numFmtId="1" fontId="0" fillId="2" borderId="0" xfId="0" applyNumberFormat="1" applyFont="1" applyFill="1" applyAlignment="1" applyProtection="1">
      <alignment horizontal="left" vertical="center"/>
      <protection hidden="1"/>
    </xf>
    <xf numFmtId="1" fontId="0" fillId="0" borderId="0" xfId="0" applyNumberFormat="1" applyFont="1" applyFill="1" applyAlignment="1" applyProtection="1">
      <alignment horizontal="left" vertical="center"/>
      <protection hidden="1"/>
    </xf>
    <xf numFmtId="0" fontId="0" fillId="0" borderId="0" xfId="0" applyFont="1" applyFill="1" applyAlignment="1" applyProtection="1">
      <alignment horizontal="left" vertical="center"/>
      <protection hidden="1"/>
    </xf>
    <xf numFmtId="0" fontId="32" fillId="0" borderId="3" xfId="0" applyFont="1" applyFill="1" applyBorder="1" applyAlignment="1" applyProtection="1">
      <alignment horizontal="left" vertical="center"/>
      <protection hidden="1"/>
    </xf>
    <xf numFmtId="0" fontId="47" fillId="0" borderId="4" xfId="0" applyFont="1" applyFill="1" applyBorder="1" applyAlignment="1" applyProtection="1">
      <alignment horizontal="left" vertical="center"/>
      <protection locked="0"/>
    </xf>
    <xf numFmtId="0" fontId="47" fillId="2" borderId="4" xfId="0" applyFont="1" applyFill="1" applyBorder="1" applyAlignment="1" applyProtection="1">
      <alignment horizontal="left" vertical="center"/>
      <protection locked="0"/>
    </xf>
    <xf numFmtId="0" fontId="47" fillId="2" borderId="3" xfId="0" applyFont="1" applyFill="1" applyBorder="1" applyAlignment="1" applyProtection="1">
      <alignment horizontal="left" vertical="center"/>
      <protection locked="0"/>
    </xf>
    <xf numFmtId="2" fontId="48" fillId="2" borderId="4" xfId="0" applyNumberFormat="1" applyFont="1" applyFill="1" applyBorder="1" applyAlignment="1" applyProtection="1">
      <alignment horizontal="left" vertical="center"/>
      <protection hidden="1"/>
    </xf>
    <xf numFmtId="9" fontId="48" fillId="2" borderId="4" xfId="0" applyNumberFormat="1" applyFont="1" applyFill="1" applyBorder="1" applyAlignment="1" applyProtection="1">
      <alignment horizontal="left" vertical="center"/>
      <protection hidden="1"/>
    </xf>
    <xf numFmtId="0" fontId="48" fillId="2" borderId="0" xfId="0" applyFont="1" applyFill="1" applyAlignment="1" applyProtection="1">
      <alignment horizontal="left" vertical="center"/>
      <protection hidden="1"/>
    </xf>
    <xf numFmtId="0" fontId="47" fillId="2" borderId="4" xfId="0" applyFont="1" applyFill="1" applyBorder="1" applyAlignment="1" applyProtection="1">
      <alignment horizontal="left" vertical="center"/>
      <protection hidden="1"/>
    </xf>
    <xf numFmtId="1" fontId="48" fillId="2" borderId="0" xfId="0" applyNumberFormat="1" applyFont="1" applyFill="1" applyBorder="1" applyAlignment="1" applyProtection="1">
      <alignment horizontal="left" vertical="center"/>
      <protection hidden="1"/>
    </xf>
    <xf numFmtId="0" fontId="48" fillId="2" borderId="0" xfId="0" applyFont="1" applyFill="1" applyBorder="1" applyAlignment="1" applyProtection="1">
      <alignment horizontal="left" vertical="center"/>
      <protection hidden="1"/>
    </xf>
    <xf numFmtId="0" fontId="48" fillId="0" borderId="0" xfId="0" applyFont="1" applyFill="1" applyAlignment="1" applyProtection="1">
      <alignment horizontal="left" vertical="center"/>
      <protection hidden="1"/>
    </xf>
    <xf numFmtId="0" fontId="5" fillId="0" borderId="10" xfId="0" applyFont="1" applyFill="1" applyBorder="1" applyAlignment="1" applyProtection="1">
      <alignment vertical="center"/>
      <protection locked="0" hidden="1"/>
    </xf>
    <xf numFmtId="0" fontId="5" fillId="0" borderId="11" xfId="0" applyFont="1" applyFill="1" applyBorder="1" applyAlignment="1" applyProtection="1">
      <alignment vertical="center"/>
      <protection locked="0" hidden="1"/>
    </xf>
    <xf numFmtId="0" fontId="0" fillId="0" borderId="10" xfId="0" applyBorder="1" applyAlignment="1"/>
    <xf numFmtId="0" fontId="6" fillId="2" borderId="4" xfId="0" applyFont="1" applyFill="1" applyBorder="1" applyProtection="1">
      <protection locked="0" hidden="1"/>
    </xf>
    <xf numFmtId="0" fontId="6" fillId="2" borderId="11" xfId="0" applyFont="1" applyFill="1" applyBorder="1" applyAlignment="1" applyProtection="1">
      <alignment vertical="center"/>
      <protection locked="0" hidden="1"/>
    </xf>
    <xf numFmtId="0" fontId="6" fillId="2" borderId="3" xfId="0" applyFont="1" applyFill="1" applyBorder="1" applyAlignment="1" applyProtection="1">
      <alignment vertical="center"/>
      <protection locked="0" hidden="1"/>
    </xf>
    <xf numFmtId="0" fontId="6" fillId="2" borderId="10" xfId="0" applyFont="1" applyFill="1" applyBorder="1" applyAlignment="1" applyProtection="1">
      <alignment vertical="center"/>
      <protection locked="0" hidden="1"/>
    </xf>
    <xf numFmtId="0" fontId="6" fillId="2" borderId="4" xfId="0" applyFont="1" applyFill="1" applyBorder="1" applyAlignment="1" applyProtection="1">
      <alignment vertical="center"/>
      <protection locked="0" hidden="1"/>
    </xf>
    <xf numFmtId="0" fontId="28" fillId="0" borderId="4" xfId="1" applyFont="1" applyFill="1" applyBorder="1" applyAlignment="1">
      <alignment horizontal="center" vertical="center"/>
    </xf>
    <xf numFmtId="0" fontId="61" fillId="3" borderId="4" xfId="0" applyFont="1" applyFill="1" applyBorder="1" applyAlignment="1">
      <alignment horizontal="left" vertical="center"/>
    </xf>
    <xf numFmtId="0" fontId="63" fillId="3" borderId="4" xfId="0" applyFont="1" applyFill="1" applyBorder="1" applyAlignment="1">
      <alignment horizontal="left" vertical="top" wrapText="1"/>
    </xf>
    <xf numFmtId="0" fontId="61" fillId="3" borderId="4" xfId="0" applyFont="1" applyFill="1" applyBorder="1" applyAlignment="1">
      <alignment horizontal="left" vertical="center" wrapText="1"/>
    </xf>
    <xf numFmtId="0" fontId="52" fillId="3" borderId="4" xfId="0" applyFont="1" applyFill="1" applyBorder="1" applyAlignment="1">
      <alignment vertical="center" wrapText="1"/>
    </xf>
    <xf numFmtId="0" fontId="60" fillId="3" borderId="4" xfId="0" applyFont="1" applyFill="1" applyBorder="1" applyAlignment="1">
      <alignment horizontal="left" vertical="center"/>
    </xf>
    <xf numFmtId="0" fontId="58" fillId="3" borderId="4" xfId="1" applyFont="1" applyFill="1" applyBorder="1" applyAlignment="1">
      <alignment horizontal="center" vertical="center"/>
    </xf>
    <xf numFmtId="0" fontId="28" fillId="0" borderId="4" xfId="1" applyFont="1" applyFill="1" applyBorder="1" applyAlignment="1">
      <alignment horizontal="center"/>
    </xf>
    <xf numFmtId="0" fontId="58" fillId="3" borderId="4" xfId="1" applyFont="1" applyFill="1" applyBorder="1" applyAlignment="1">
      <alignment horizontal="center"/>
    </xf>
    <xf numFmtId="0" fontId="59" fillId="3" borderId="4" xfId="1" applyFont="1" applyFill="1" applyBorder="1" applyAlignment="1">
      <alignment horizontal="center"/>
    </xf>
    <xf numFmtId="0" fontId="28" fillId="4" borderId="4" xfId="1" applyFont="1" applyFill="1" applyBorder="1" applyAlignment="1">
      <alignment horizontal="center"/>
    </xf>
    <xf numFmtId="0" fontId="39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61" fillId="0" borderId="4" xfId="0" applyFont="1" applyFill="1" applyBorder="1" applyAlignment="1">
      <alignment horizontal="left" vertical="top" wrapText="1"/>
    </xf>
    <xf numFmtId="0" fontId="4" fillId="2" borderId="4" xfId="0" applyFont="1" applyFill="1" applyBorder="1" applyAlignment="1" applyProtection="1">
      <alignment horizontal="center" vertical="center" textRotation="90" wrapText="1"/>
      <protection hidden="1"/>
    </xf>
    <xf numFmtId="0" fontId="0" fillId="2" borderId="0" xfId="0" applyFill="1" applyAlignment="1" applyProtection="1">
      <alignment horizontal="center"/>
      <protection hidden="1"/>
    </xf>
    <xf numFmtId="0" fontId="0" fillId="2" borderId="0" xfId="0" applyFill="1" applyBorder="1" applyAlignment="1" applyProtection="1">
      <alignment horizontal="center"/>
      <protection hidden="1"/>
    </xf>
    <xf numFmtId="1" fontId="19" fillId="2" borderId="4" xfId="0" applyNumberFormat="1" applyFont="1" applyFill="1" applyBorder="1" applyAlignment="1" applyProtection="1">
      <alignment horizontal="center"/>
      <protection hidden="1"/>
    </xf>
    <xf numFmtId="0" fontId="6" fillId="2" borderId="4" xfId="0" applyFont="1" applyFill="1" applyBorder="1" applyAlignment="1" applyProtection="1">
      <alignment horizontal="center" vertical="center"/>
      <protection locked="0" hidden="1"/>
    </xf>
    <xf numFmtId="0" fontId="28" fillId="0" borderId="4" xfId="1" applyFont="1" applyFill="1" applyBorder="1" applyAlignment="1">
      <alignment horizontal="center" vertical="center"/>
    </xf>
    <xf numFmtId="0" fontId="28" fillId="0" borderId="4" xfId="1" applyFont="1" applyFill="1" applyBorder="1" applyAlignment="1">
      <alignment horizontal="center" vertical="center" wrapText="1"/>
    </xf>
    <xf numFmtId="0" fontId="28" fillId="0" borderId="4" xfId="1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left" vertical="center" wrapText="1"/>
    </xf>
    <xf numFmtId="0" fontId="5" fillId="0" borderId="4" xfId="0" applyFont="1" applyFill="1" applyBorder="1" applyAlignment="1" applyProtection="1">
      <alignment horizontal="center" vertical="center"/>
      <protection hidden="1"/>
    </xf>
    <xf numFmtId="2" fontId="1" fillId="0" borderId="4" xfId="0" applyNumberFormat="1" applyFont="1" applyFill="1" applyBorder="1" applyAlignment="1" applyProtection="1">
      <alignment horizontal="center" vertical="center"/>
      <protection hidden="1"/>
    </xf>
    <xf numFmtId="0" fontId="5" fillId="0" borderId="6" xfId="0" applyFont="1" applyFill="1" applyBorder="1" applyAlignment="1" applyProtection="1">
      <alignment horizontal="center" vertical="center"/>
      <protection hidden="1"/>
    </xf>
    <xf numFmtId="0" fontId="3" fillId="0" borderId="4" xfId="0" applyFont="1" applyFill="1" applyBorder="1" applyAlignment="1">
      <alignment horizontal="left" vertical="center" wrapText="1"/>
    </xf>
    <xf numFmtId="2" fontId="1" fillId="0" borderId="4" xfId="0" applyNumberFormat="1" applyFont="1" applyFill="1" applyBorder="1" applyAlignment="1" applyProtection="1">
      <alignment horizontal="center"/>
      <protection hidden="1"/>
    </xf>
    <xf numFmtId="0" fontId="0" fillId="0" borderId="4" xfId="0" applyFill="1" applyBorder="1"/>
    <xf numFmtId="9" fontId="0" fillId="0" borderId="7" xfId="0" applyNumberFormat="1" applyFill="1" applyBorder="1" applyProtection="1">
      <protection hidden="1"/>
    </xf>
    <xf numFmtId="9" fontId="0" fillId="0" borderId="0" xfId="0" applyNumberFormat="1" applyFill="1" applyBorder="1" applyProtection="1">
      <protection hidden="1"/>
    </xf>
    <xf numFmtId="0" fontId="52" fillId="0" borderId="4" xfId="0" applyFont="1" applyFill="1" applyBorder="1" applyAlignment="1">
      <alignment wrapText="1"/>
    </xf>
    <xf numFmtId="16" fontId="11" fillId="2" borderId="11" xfId="0" applyNumberFormat="1" applyFont="1" applyFill="1" applyBorder="1" applyAlignment="1" applyProtection="1">
      <alignment horizontal="center" wrapText="1"/>
      <protection locked="0" hidden="1"/>
    </xf>
    <xf numFmtId="0" fontId="4" fillId="2" borderId="11" xfId="0" applyFont="1" applyFill="1" applyBorder="1" applyAlignment="1" applyProtection="1">
      <alignment horizontal="center" vertical="center" textRotation="90" wrapText="1"/>
      <protection locked="0" hidden="1"/>
    </xf>
    <xf numFmtId="0" fontId="4" fillId="0" borderId="4" xfId="0" applyFont="1" applyFill="1" applyBorder="1" applyProtection="1">
      <protection hidden="1"/>
    </xf>
    <xf numFmtId="0" fontId="60" fillId="0" borderId="4" xfId="0" applyFont="1" applyBorder="1" applyAlignment="1">
      <alignment horizontal="center" vertical="center"/>
    </xf>
    <xf numFmtId="0" fontId="60" fillId="0" borderId="4" xfId="0" applyFont="1" applyBorder="1"/>
    <xf numFmtId="0" fontId="62" fillId="0" borderId="4" xfId="4" applyFont="1" applyFill="1" applyBorder="1" applyAlignment="1">
      <alignment wrapText="1"/>
    </xf>
    <xf numFmtId="0" fontId="60" fillId="0" borderId="4" xfId="0" applyFont="1" applyBorder="1" applyAlignment="1">
      <alignment vertical="center"/>
    </xf>
    <xf numFmtId="0" fontId="60" fillId="0" borderId="8" xfId="0" applyFont="1" applyBorder="1"/>
    <xf numFmtId="0" fontId="60" fillId="0" borderId="4" xfId="0" applyFont="1" applyFill="1" applyBorder="1"/>
    <xf numFmtId="0" fontId="62" fillId="0" borderId="4" xfId="5" applyFont="1" applyFill="1" applyBorder="1" applyAlignment="1">
      <alignment vertical="center" wrapText="1"/>
    </xf>
    <xf numFmtId="0" fontId="60" fillId="0" borderId="4" xfId="0" applyFont="1" applyBorder="1" applyAlignment="1">
      <alignment horizontal="center"/>
    </xf>
    <xf numFmtId="0" fontId="62" fillId="0" borderId="4" xfId="6" applyFont="1" applyFill="1" applyBorder="1" applyAlignment="1">
      <alignment vertical="center" wrapText="1"/>
    </xf>
    <xf numFmtId="0" fontId="60" fillId="0" borderId="4" xfId="0" applyFont="1" applyFill="1" applyBorder="1" applyAlignment="1">
      <alignment horizontal="center" vertical="center"/>
    </xf>
    <xf numFmtId="16" fontId="15" fillId="2" borderId="11" xfId="0" applyNumberFormat="1" applyFont="1" applyFill="1" applyBorder="1" applyAlignment="1" applyProtection="1">
      <alignment horizontal="center" vertical="center" wrapText="1"/>
      <protection locked="0" hidden="1"/>
    </xf>
    <xf numFmtId="0" fontId="4" fillId="2" borderId="11" xfId="0" applyFont="1" applyFill="1" applyBorder="1" applyAlignment="1" applyProtection="1">
      <alignment horizontal="center" textRotation="90" wrapText="1"/>
      <protection locked="0" hidden="1"/>
    </xf>
    <xf numFmtId="1" fontId="0" fillId="2" borderId="11" xfId="0" applyNumberFormat="1" applyFill="1" applyBorder="1" applyProtection="1">
      <protection hidden="1"/>
    </xf>
    <xf numFmtId="0" fontId="12" fillId="2" borderId="11" xfId="0" applyFont="1" applyFill="1" applyBorder="1" applyAlignment="1" applyProtection="1">
      <alignment horizontal="center" textRotation="90"/>
      <protection hidden="1"/>
    </xf>
    <xf numFmtId="0" fontId="26" fillId="2" borderId="11" xfId="0" applyFont="1" applyFill="1" applyBorder="1" applyAlignment="1" applyProtection="1">
      <alignment horizontal="center" vertical="center" textRotation="90" wrapText="1"/>
      <protection hidden="1"/>
    </xf>
    <xf numFmtId="0" fontId="6" fillId="0" borderId="0" xfId="0" applyFont="1" applyFill="1" applyBorder="1" applyProtection="1">
      <protection locked="0" hidden="1"/>
    </xf>
    <xf numFmtId="16" fontId="36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2" fontId="5" fillId="0" borderId="4" xfId="0" applyNumberFormat="1" applyFont="1" applyFill="1" applyBorder="1" applyAlignment="1" applyProtection="1">
      <alignment horizontal="center" vertical="center"/>
      <protection locked="0"/>
    </xf>
    <xf numFmtId="0" fontId="37" fillId="0" borderId="4" xfId="0" applyFont="1" applyFill="1" applyBorder="1" applyAlignment="1" applyProtection="1">
      <alignment horizontal="center" vertical="center"/>
      <protection locked="0"/>
    </xf>
    <xf numFmtId="0" fontId="38" fillId="0" borderId="4" xfId="0" applyFont="1" applyFill="1" applyBorder="1" applyAlignment="1" applyProtection="1">
      <alignment horizontal="center" vertical="center"/>
      <protection locked="0"/>
    </xf>
    <xf numFmtId="0" fontId="34" fillId="0" borderId="4" xfId="0" applyFont="1" applyFill="1" applyBorder="1" applyAlignment="1" applyProtection="1">
      <alignment horizontal="center" vertical="center"/>
      <protection locked="0"/>
    </xf>
    <xf numFmtId="0" fontId="0" fillId="0" borderId="0" xfId="0" applyFill="1"/>
    <xf numFmtId="0" fontId="5" fillId="0" borderId="4" xfId="0" applyFont="1" applyFill="1" applyBorder="1" applyAlignment="1" applyProtection="1">
      <alignment vertical="center"/>
      <protection locked="0" hidden="1"/>
    </xf>
    <xf numFmtId="165" fontId="36" fillId="0" borderId="3" xfId="0" applyNumberFormat="1" applyFont="1" applyFill="1" applyBorder="1" applyAlignment="1" applyProtection="1">
      <alignment horizontal="center" vertical="center" wrapText="1"/>
      <protection locked="0" hidden="1"/>
    </xf>
    <xf numFmtId="0" fontId="36" fillId="0" borderId="3" xfId="0" applyNumberFormat="1" applyFont="1" applyFill="1" applyBorder="1" applyAlignment="1" applyProtection="1">
      <alignment horizontal="center" vertical="center" wrapText="1"/>
      <protection locked="0" hidden="1"/>
    </xf>
    <xf numFmtId="0" fontId="4" fillId="0" borderId="3" xfId="0" applyFont="1" applyFill="1" applyBorder="1" applyAlignment="1" applyProtection="1">
      <alignment horizontal="center" textRotation="90" wrapText="1"/>
      <protection hidden="1"/>
    </xf>
    <xf numFmtId="165" fontId="36" fillId="0" borderId="11" xfId="0" applyNumberFormat="1" applyFont="1" applyFill="1" applyBorder="1" applyAlignment="1" applyProtection="1">
      <alignment horizontal="center" vertical="center" wrapText="1"/>
      <protection locked="0" hidden="1"/>
    </xf>
    <xf numFmtId="0" fontId="36" fillId="0" borderId="11" xfId="0" applyNumberFormat="1" applyFont="1" applyFill="1" applyBorder="1" applyAlignment="1" applyProtection="1">
      <alignment horizontal="center" vertical="center" wrapText="1"/>
      <protection locked="0" hidden="1"/>
    </xf>
    <xf numFmtId="0" fontId="0" fillId="0" borderId="4" xfId="0" applyBorder="1" applyAlignment="1"/>
    <xf numFmtId="16" fontId="0" fillId="0" borderId="4" xfId="0" applyNumberFormat="1" applyFont="1" applyBorder="1"/>
    <xf numFmtId="0" fontId="57" fillId="0" borderId="4" xfId="0" applyFont="1" applyFill="1" applyBorder="1" applyAlignment="1" applyProtection="1">
      <alignment horizontal="center" vertical="center" textRotation="90" wrapText="1"/>
      <protection locked="0" hidden="1"/>
    </xf>
    <xf numFmtId="16" fontId="15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68" fillId="0" borderId="0" xfId="0" applyFont="1" applyFill="1" applyAlignment="1">
      <alignment horizontal="center" textRotation="90" wrapText="1"/>
    </xf>
    <xf numFmtId="0" fontId="64" fillId="0" borderId="4" xfId="0" applyFont="1" applyFill="1" applyBorder="1" applyAlignment="1" applyProtection="1">
      <alignment horizontal="center" textRotation="90" wrapText="1"/>
      <protection hidden="1"/>
    </xf>
    <xf numFmtId="0" fontId="64" fillId="0" borderId="0" xfId="0" applyFont="1" applyFill="1" applyAlignment="1" applyProtection="1">
      <alignment horizontal="center" textRotation="90"/>
      <protection hidden="1"/>
    </xf>
    <xf numFmtId="0" fontId="64" fillId="0" borderId="3" xfId="0" applyFont="1" applyFill="1" applyBorder="1" applyAlignment="1" applyProtection="1">
      <alignment textRotation="90"/>
      <protection hidden="1"/>
    </xf>
    <xf numFmtId="165" fontId="70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16" fontId="71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70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61" fillId="0" borderId="0" xfId="0" applyFont="1" applyFill="1" applyAlignment="1">
      <alignment horizontal="center" textRotation="90" wrapText="1"/>
    </xf>
    <xf numFmtId="0" fontId="5" fillId="0" borderId="3" xfId="0" applyFont="1" applyFill="1" applyBorder="1" applyAlignment="1" applyProtection="1">
      <alignment vertical="center" wrapText="1"/>
      <protection locked="0" hidden="1"/>
    </xf>
    <xf numFmtId="0" fontId="5" fillId="0" borderId="10" xfId="0" applyFont="1" applyFill="1" applyBorder="1" applyAlignment="1" applyProtection="1">
      <alignment vertical="center" wrapText="1"/>
      <protection locked="0" hidden="1"/>
    </xf>
    <xf numFmtId="1" fontId="0" fillId="2" borderId="0" xfId="0" applyNumberFormat="1" applyFont="1" applyFill="1" applyBorder="1" applyAlignment="1" applyProtection="1">
      <alignment horizontal="center" vertical="center"/>
      <protection hidden="1"/>
    </xf>
    <xf numFmtId="0" fontId="0" fillId="0" borderId="4" xfId="0" applyBorder="1" applyAlignment="1">
      <alignment textRotation="90"/>
    </xf>
    <xf numFmtId="16" fontId="0" fillId="0" borderId="4" xfId="0" applyNumberFormat="1" applyBorder="1" applyAlignment="1"/>
    <xf numFmtId="0" fontId="2" fillId="0" borderId="4" xfId="0" applyFont="1" applyBorder="1" applyAlignment="1">
      <alignment textRotation="90"/>
    </xf>
    <xf numFmtId="0" fontId="3" fillId="0" borderId="4" xfId="0" applyFont="1" applyFill="1" applyBorder="1" applyAlignment="1" applyProtection="1">
      <alignment horizontal="left" vertical="center"/>
      <protection hidden="1"/>
    </xf>
    <xf numFmtId="0" fontId="14" fillId="0" borderId="4" xfId="2" applyFont="1" applyFill="1" applyBorder="1" applyAlignment="1">
      <alignment horizontal="left" vertical="center"/>
    </xf>
    <xf numFmtId="0" fontId="72" fillId="0" borderId="4" xfId="0" applyFont="1" applyFill="1" applyBorder="1" applyAlignment="1" applyProtection="1">
      <alignment horizontal="center" textRotation="90" wrapText="1"/>
      <protection locked="0" hidden="1"/>
    </xf>
    <xf numFmtId="0" fontId="64" fillId="0" borderId="3" xfId="0" applyFont="1" applyFill="1" applyBorder="1" applyAlignment="1" applyProtection="1">
      <alignment horizontal="center" textRotation="90"/>
      <protection hidden="1"/>
    </xf>
    <xf numFmtId="0" fontId="62" fillId="3" borderId="4" xfId="4" applyFont="1" applyFill="1" applyBorder="1" applyAlignment="1">
      <alignment wrapText="1"/>
    </xf>
    <xf numFmtId="0" fontId="60" fillId="3" borderId="4" xfId="0" applyFont="1" applyFill="1" applyBorder="1"/>
    <xf numFmtId="0" fontId="60" fillId="3" borderId="4" xfId="0" applyFont="1" applyFill="1" applyBorder="1" applyAlignment="1">
      <alignment vertical="center"/>
    </xf>
    <xf numFmtId="0" fontId="4" fillId="3" borderId="4" xfId="0" applyFont="1" applyFill="1" applyBorder="1" applyAlignment="1" applyProtection="1">
      <alignment horizontal="center" textRotation="90" wrapText="1"/>
      <protection hidden="1"/>
    </xf>
    <xf numFmtId="0" fontId="4" fillId="3" borderId="4" xfId="0" applyFont="1" applyFill="1" applyBorder="1" applyAlignment="1" applyProtection="1">
      <alignment horizontal="center" textRotation="90" wrapText="1"/>
      <protection locked="0" hidden="1"/>
    </xf>
    <xf numFmtId="0" fontId="4" fillId="3" borderId="0" xfId="0" applyFont="1" applyFill="1" applyAlignment="1" applyProtection="1">
      <alignment horizontal="center" textRotation="90" wrapText="1"/>
      <protection hidden="1"/>
    </xf>
    <xf numFmtId="0" fontId="73" fillId="0" borderId="0" xfId="0" applyNumberFormat="1" applyFont="1" applyFill="1" applyAlignment="1" applyProtection="1">
      <alignment horizontal="center"/>
      <protection locked="0" hidden="1"/>
    </xf>
    <xf numFmtId="0" fontId="74" fillId="3" borderId="4" xfId="1" applyFont="1" applyFill="1" applyBorder="1" applyAlignment="1">
      <alignment horizontal="center" vertical="center"/>
    </xf>
    <xf numFmtId="0" fontId="75" fillId="2" borderId="4" xfId="0" applyFont="1" applyFill="1" applyBorder="1" applyAlignment="1" applyProtection="1">
      <alignment horizontal="center" vertical="center" textRotation="90" wrapText="1"/>
      <protection hidden="1"/>
    </xf>
    <xf numFmtId="0" fontId="76" fillId="0" borderId="4" xfId="0" applyFont="1" applyBorder="1" applyAlignment="1">
      <alignment horizontal="center" vertical="center"/>
    </xf>
    <xf numFmtId="0" fontId="36" fillId="3" borderId="4" xfId="0" applyNumberFormat="1" applyFont="1" applyFill="1" applyBorder="1" applyAlignment="1" applyProtection="1">
      <alignment horizontal="center" vertical="center" wrapText="1"/>
      <protection locked="0" hidden="1"/>
    </xf>
    <xf numFmtId="16" fontId="15" fillId="3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47" fillId="6" borderId="4" xfId="0" applyFont="1" applyFill="1" applyBorder="1" applyAlignment="1" applyProtection="1">
      <alignment horizontal="center" vertical="center"/>
      <protection locked="0"/>
    </xf>
    <xf numFmtId="0" fontId="6" fillId="6" borderId="4" xfId="0" applyFont="1" applyFill="1" applyBorder="1" applyAlignment="1" applyProtection="1">
      <alignment horizontal="center" vertical="center"/>
      <protection locked="0"/>
    </xf>
    <xf numFmtId="0" fontId="27" fillId="0" borderId="4" xfId="0" applyFont="1" applyFill="1" applyBorder="1" applyAlignment="1" applyProtection="1">
      <alignment horizontal="center" vertical="center"/>
      <protection hidden="1"/>
    </xf>
    <xf numFmtId="0" fontId="4" fillId="2" borderId="4" xfId="0" applyFont="1" applyFill="1" applyBorder="1" applyAlignment="1" applyProtection="1">
      <alignment horizontal="center" vertical="center" textRotation="90" wrapText="1"/>
      <protection hidden="1"/>
    </xf>
    <xf numFmtId="0" fontId="0" fillId="2" borderId="0" xfId="0" applyFill="1" applyAlignment="1" applyProtection="1">
      <alignment horizontal="center"/>
      <protection hidden="1"/>
    </xf>
    <xf numFmtId="0" fontId="0" fillId="2" borderId="0" xfId="0" applyFill="1" applyBorder="1" applyAlignment="1" applyProtection="1">
      <alignment horizontal="center"/>
      <protection hidden="1"/>
    </xf>
    <xf numFmtId="1" fontId="19" fillId="2" borderId="4" xfId="0" applyNumberFormat="1" applyFont="1" applyFill="1" applyBorder="1" applyAlignment="1" applyProtection="1">
      <alignment horizontal="center"/>
      <protection hidden="1"/>
    </xf>
    <xf numFmtId="0" fontId="6" fillId="2" borderId="3" xfId="0" applyFont="1" applyFill="1" applyBorder="1" applyAlignment="1" applyProtection="1">
      <alignment horizontal="center" vertical="center"/>
      <protection locked="0" hidden="1"/>
    </xf>
    <xf numFmtId="0" fontId="6" fillId="2" borderId="10" xfId="0" applyFont="1" applyFill="1" applyBorder="1" applyAlignment="1" applyProtection="1">
      <alignment horizontal="center" vertical="center"/>
      <protection locked="0" hidden="1"/>
    </xf>
    <xf numFmtId="0" fontId="6" fillId="2" borderId="11" xfId="0" applyFont="1" applyFill="1" applyBorder="1" applyAlignment="1" applyProtection="1">
      <alignment horizontal="center" vertical="center"/>
      <protection locked="0" hidden="1"/>
    </xf>
    <xf numFmtId="0" fontId="6" fillId="2" borderId="4" xfId="0" applyFont="1" applyFill="1" applyBorder="1" applyAlignment="1" applyProtection="1">
      <alignment horizontal="center" vertical="center"/>
      <protection locked="0" hidden="1"/>
    </xf>
    <xf numFmtId="0" fontId="5" fillId="0" borderId="3" xfId="0" applyFont="1" applyFill="1" applyBorder="1" applyAlignment="1" applyProtection="1">
      <alignment horizontal="center" vertical="center"/>
      <protection locked="0" hidden="1"/>
    </xf>
    <xf numFmtId="0" fontId="5" fillId="0" borderId="10" xfId="0" applyFont="1" applyFill="1" applyBorder="1" applyAlignment="1" applyProtection="1">
      <alignment horizontal="center" vertical="center"/>
      <protection locked="0" hidden="1"/>
    </xf>
    <xf numFmtId="0" fontId="5" fillId="0" borderId="11" xfId="0" applyFont="1" applyFill="1" applyBorder="1" applyAlignment="1" applyProtection="1">
      <alignment horizontal="center" vertical="center"/>
      <protection locked="0" hidden="1"/>
    </xf>
    <xf numFmtId="0" fontId="5" fillId="0" borderId="4" xfId="0" applyFont="1" applyFill="1" applyBorder="1" applyAlignment="1" applyProtection="1">
      <alignment horizontal="center" vertical="center"/>
      <protection locked="0" hidden="1"/>
    </xf>
    <xf numFmtId="0" fontId="27" fillId="0" borderId="6" xfId="0" applyFont="1" applyFill="1" applyBorder="1" applyAlignment="1" applyProtection="1">
      <alignment horizontal="center" vertical="center"/>
      <protection hidden="1"/>
    </xf>
    <xf numFmtId="0" fontId="27" fillId="0" borderId="20" xfId="0" applyFont="1" applyFill="1" applyBorder="1" applyAlignment="1" applyProtection="1">
      <alignment horizontal="center" vertical="center"/>
      <protection hidden="1"/>
    </xf>
    <xf numFmtId="0" fontId="27" fillId="0" borderId="18" xfId="0" applyFont="1" applyFill="1" applyBorder="1" applyAlignment="1" applyProtection="1">
      <alignment horizontal="center" vertical="center"/>
      <protection hidden="1"/>
    </xf>
    <xf numFmtId="0" fontId="27" fillId="0" borderId="13" xfId="0" applyFont="1" applyFill="1" applyBorder="1" applyAlignment="1" applyProtection="1">
      <alignment horizontal="center" vertical="center"/>
      <protection hidden="1"/>
    </xf>
    <xf numFmtId="0" fontId="27" fillId="0" borderId="19" xfId="0" applyFont="1" applyFill="1" applyBorder="1" applyAlignment="1" applyProtection="1">
      <alignment horizontal="center" vertical="center"/>
      <protection hidden="1"/>
    </xf>
    <xf numFmtId="0" fontId="27" fillId="0" borderId="9" xfId="0" applyFont="1" applyFill="1" applyBorder="1" applyAlignment="1" applyProtection="1">
      <alignment horizontal="center" vertical="center"/>
      <protection hidden="1"/>
    </xf>
    <xf numFmtId="0" fontId="0" fillId="2" borderId="0" xfId="0" applyFont="1" applyFill="1" applyBorder="1" applyAlignment="1" applyProtection="1">
      <alignment horizontal="center"/>
      <protection hidden="1"/>
    </xf>
    <xf numFmtId="0" fontId="51" fillId="0" borderId="4" xfId="0" applyFont="1" applyFill="1" applyBorder="1" applyAlignment="1" applyProtection="1">
      <alignment horizontal="center" vertical="center"/>
      <protection hidden="1"/>
    </xf>
    <xf numFmtId="0" fontId="0" fillId="2" borderId="0" xfId="0" applyFont="1" applyFill="1" applyAlignment="1" applyProtection="1">
      <alignment horizontal="center"/>
      <protection hidden="1"/>
    </xf>
    <xf numFmtId="0" fontId="69" fillId="0" borderId="3" xfId="0" applyFont="1" applyFill="1" applyBorder="1" applyAlignment="1" applyProtection="1">
      <alignment horizontal="center" vertical="center"/>
      <protection locked="0" hidden="1"/>
    </xf>
    <xf numFmtId="0" fontId="69" fillId="0" borderId="10" xfId="0" applyFont="1" applyFill="1" applyBorder="1" applyAlignment="1" applyProtection="1">
      <alignment horizontal="center" vertical="center"/>
      <protection locked="0" hidden="1"/>
    </xf>
    <xf numFmtId="0" fontId="69" fillId="0" borderId="11" xfId="0" applyFont="1" applyFill="1" applyBorder="1" applyAlignment="1" applyProtection="1">
      <alignment horizontal="center" vertical="center"/>
      <protection locked="0" hidden="1"/>
    </xf>
    <xf numFmtId="0" fontId="5" fillId="0" borderId="3" xfId="0" applyFont="1" applyFill="1" applyBorder="1" applyAlignment="1" applyProtection="1">
      <alignment horizontal="center" vertical="center" wrapText="1"/>
      <protection locked="0" hidden="1"/>
    </xf>
    <xf numFmtId="0" fontId="5" fillId="0" borderId="10" xfId="0" applyFont="1" applyFill="1" applyBorder="1" applyAlignment="1" applyProtection="1">
      <alignment horizontal="center" vertical="center" wrapText="1"/>
      <protection locked="0" hidden="1"/>
    </xf>
    <xf numFmtId="0" fontId="5" fillId="0" borderId="11" xfId="0" applyFont="1" applyFill="1" applyBorder="1" applyAlignment="1" applyProtection="1">
      <alignment horizontal="center" vertical="center" wrapText="1"/>
      <protection locked="0" hidden="1"/>
    </xf>
    <xf numFmtId="0" fontId="5" fillId="0" borderId="4" xfId="0" applyFont="1" applyFill="1" applyBorder="1" applyAlignment="1" applyProtection="1">
      <alignment horizontal="center" vertical="center" wrapText="1"/>
      <protection locked="0" hidden="1"/>
    </xf>
    <xf numFmtId="0" fontId="65" fillId="0" borderId="0" xfId="0" applyFont="1" applyAlignment="1">
      <alignment horizontal="center"/>
    </xf>
    <xf numFmtId="0" fontId="65" fillId="0" borderId="0" xfId="0" applyFont="1" applyFill="1" applyAlignment="1" applyProtection="1">
      <alignment horizontal="center" vertical="center"/>
      <protection hidden="1"/>
    </xf>
    <xf numFmtId="0" fontId="28" fillId="0" borderId="4" xfId="1" applyFont="1" applyFill="1" applyBorder="1" applyAlignment="1">
      <alignment horizontal="center" vertical="center"/>
    </xf>
    <xf numFmtId="0" fontId="28" fillId="0" borderId="4" xfId="1" applyFont="1" applyFill="1" applyBorder="1" applyAlignment="1">
      <alignment horizontal="center" vertical="center" wrapText="1"/>
    </xf>
    <xf numFmtId="0" fontId="28" fillId="0" borderId="0" xfId="1" applyFont="1" applyFill="1" applyAlignment="1">
      <alignment horizontal="center"/>
    </xf>
    <xf numFmtId="0" fontId="28" fillId="0" borderId="0" xfId="1" applyFont="1" applyFill="1" applyBorder="1" applyAlignment="1">
      <alignment horizontal="center"/>
    </xf>
    <xf numFmtId="0" fontId="49" fillId="0" borderId="19" xfId="0" applyFont="1" applyFill="1" applyBorder="1" applyAlignment="1">
      <alignment horizontal="center" vertical="center"/>
    </xf>
    <xf numFmtId="0" fontId="49" fillId="0" borderId="0" xfId="0" applyFont="1" applyFill="1" applyAlignment="1">
      <alignment horizontal="center" vertical="center"/>
    </xf>
  </cellXfs>
  <cellStyles count="7">
    <cellStyle name="Обычный" xfId="0" builtinId="0"/>
    <cellStyle name="Обычный_2S-2002" xfId="1"/>
    <cellStyle name="Обычный_Лист1" xfId="4"/>
    <cellStyle name="Обычный_Лист1_1" xfId="6"/>
    <cellStyle name="Обычный_Лист2" xfId="5"/>
    <cellStyle name="Обычный_уч.усп. 2с-01-02" xfId="2"/>
    <cellStyle name="Процентный" xfId="3" builtinId="5"/>
  </cellStyles>
  <dxfs count="11368"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5"/>
  <sheetViews>
    <sheetView view="pageBreakPreview" topLeftCell="C1" zoomScale="85" zoomScaleNormal="100" zoomScaleSheetLayoutView="85" workbookViewId="0">
      <selection activeCell="F2" sqref="F2:L5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6.42578125" style="13" customWidth="1"/>
    <col min="5" max="5" width="5.42578125" style="13" hidden="1" customWidth="1"/>
    <col min="6" max="6" width="7.42578125" customWidth="1"/>
    <col min="7" max="12" width="7.140625" customWidth="1"/>
    <col min="13" max="21" width="2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43659.506923379631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92"/>
      <c r="Z1" s="492"/>
      <c r="AA1" s="492"/>
      <c r="AB1" s="492"/>
      <c r="AC1" s="492"/>
      <c r="AD1" s="492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75" t="s">
        <v>580</v>
      </c>
      <c r="G2" s="581" t="s">
        <v>581</v>
      </c>
      <c r="H2" s="582"/>
      <c r="I2" s="583"/>
      <c r="J2" s="581" t="s">
        <v>545</v>
      </c>
      <c r="K2" s="582"/>
      <c r="L2" s="583"/>
      <c r="M2" s="477"/>
      <c r="N2" s="477"/>
      <c r="O2" s="477"/>
      <c r="P2" s="477"/>
      <c r="Q2" s="475"/>
      <c r="R2" s="476"/>
      <c r="S2" s="476"/>
      <c r="T2" s="474"/>
      <c r="U2" s="227"/>
      <c r="V2" s="7"/>
      <c r="W2" s="8"/>
      <c r="X2" s="8"/>
      <c r="Y2" s="492"/>
      <c r="Z2" s="492"/>
      <c r="AA2" s="492"/>
      <c r="AB2" s="492"/>
      <c r="AC2" s="492"/>
      <c r="AD2" s="492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76">
        <v>2531</v>
      </c>
      <c r="B3" s="576"/>
      <c r="C3" s="576"/>
      <c r="D3" s="228" t="s">
        <v>0</v>
      </c>
      <c r="E3" s="229"/>
      <c r="F3" s="230">
        <v>42355</v>
      </c>
      <c r="G3" s="230">
        <v>42349</v>
      </c>
      <c r="H3" s="230">
        <v>42352</v>
      </c>
      <c r="I3" s="410">
        <v>42354</v>
      </c>
      <c r="J3" s="230">
        <v>42243</v>
      </c>
      <c r="K3" s="230">
        <v>42364</v>
      </c>
      <c r="L3" s="230">
        <v>42359</v>
      </c>
      <c r="M3" s="230"/>
      <c r="N3" s="230"/>
      <c r="O3" s="230"/>
      <c r="P3" s="231"/>
      <c r="Q3" s="230"/>
      <c r="R3" s="230"/>
      <c r="S3" s="230"/>
      <c r="T3" s="67"/>
      <c r="U3" s="232"/>
      <c r="V3" s="233"/>
      <c r="W3" s="234"/>
      <c r="X3" s="234"/>
      <c r="Y3" s="235"/>
      <c r="Z3" s="235"/>
      <c r="AA3" s="235"/>
      <c r="AB3" s="236"/>
      <c r="AC3" s="236"/>
      <c r="AD3" s="577" t="s">
        <v>9</v>
      </c>
      <c r="AE3" s="14"/>
      <c r="AF3" s="492"/>
      <c r="AG3" s="578"/>
      <c r="AH3" s="578"/>
      <c r="AI3" s="578"/>
      <c r="AJ3" s="578"/>
      <c r="AK3" s="578"/>
      <c r="AL3" s="578"/>
      <c r="AM3" s="578"/>
      <c r="AN3" s="578"/>
      <c r="AO3" s="578"/>
      <c r="AP3" s="578"/>
      <c r="AQ3" s="578"/>
      <c r="AR3" s="578"/>
      <c r="AS3" s="578"/>
      <c r="AT3" s="578"/>
      <c r="AU3" s="578"/>
      <c r="AV3" s="578"/>
      <c r="AW3" s="578"/>
      <c r="AX3" s="579"/>
      <c r="AY3" s="579"/>
      <c r="AZ3" s="579"/>
      <c r="BA3" s="579"/>
      <c r="BB3" s="579"/>
      <c r="BC3" s="579"/>
      <c r="BD3" s="579"/>
      <c r="BE3" s="579"/>
      <c r="BF3" s="579"/>
      <c r="BG3" s="579"/>
      <c r="BH3" s="579"/>
      <c r="BI3" s="579"/>
      <c r="BJ3" s="579"/>
      <c r="BK3" s="579"/>
      <c r="BL3" s="579"/>
      <c r="BM3" s="579"/>
      <c r="BN3" s="11"/>
      <c r="BO3" s="11"/>
      <c r="BP3" s="579"/>
      <c r="BQ3" s="579"/>
      <c r="BR3" s="579"/>
      <c r="BS3" s="579"/>
      <c r="BT3" s="579"/>
      <c r="BU3" s="579"/>
      <c r="BV3" s="579"/>
      <c r="BW3" s="579"/>
      <c r="BX3" s="579"/>
      <c r="BY3" s="579"/>
      <c r="BZ3" s="579"/>
      <c r="CA3" s="579"/>
      <c r="CB3" s="579"/>
      <c r="CC3" s="579"/>
      <c r="CD3" s="579"/>
      <c r="CE3" s="579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7" customHeight="1" x14ac:dyDescent="0.2">
      <c r="A4" s="576"/>
      <c r="B4" s="576"/>
      <c r="C4" s="576"/>
      <c r="D4" s="237" t="s">
        <v>1</v>
      </c>
      <c r="E4" s="229"/>
      <c r="F4" s="238" t="s">
        <v>1338</v>
      </c>
      <c r="G4" s="238" t="s">
        <v>1004</v>
      </c>
      <c r="H4" s="238" t="s">
        <v>1007</v>
      </c>
      <c r="I4" s="238" t="s">
        <v>656</v>
      </c>
      <c r="J4" s="238"/>
      <c r="K4" s="238" t="s">
        <v>1017</v>
      </c>
      <c r="L4" s="238" t="s">
        <v>1623</v>
      </c>
      <c r="M4" s="238"/>
      <c r="N4" s="238"/>
      <c r="O4" s="238"/>
      <c r="P4" s="238"/>
      <c r="Q4" s="238"/>
      <c r="R4" s="238"/>
      <c r="S4" s="238"/>
      <c r="T4" s="67"/>
      <c r="U4" s="239"/>
      <c r="V4" s="232"/>
      <c r="W4" s="232"/>
      <c r="X4" s="232"/>
      <c r="Y4" s="234"/>
      <c r="Z4" s="235"/>
      <c r="AA4" s="235"/>
      <c r="AB4" s="235"/>
      <c r="AC4" s="235"/>
      <c r="AD4" s="577"/>
      <c r="AE4" s="15"/>
      <c r="AF4" s="492"/>
      <c r="AG4" s="492"/>
      <c r="AH4" s="492"/>
      <c r="AI4" s="492"/>
      <c r="AJ4" s="492"/>
      <c r="AK4" s="492"/>
      <c r="AL4" s="492"/>
      <c r="AM4" s="492"/>
      <c r="AN4" s="492"/>
      <c r="AO4" s="492"/>
      <c r="AP4" s="492"/>
      <c r="AQ4" s="492"/>
      <c r="AR4" s="492"/>
      <c r="AS4" s="492"/>
      <c r="AT4" s="492"/>
      <c r="AU4" s="492"/>
      <c r="AV4" s="492"/>
      <c r="AW4" s="9"/>
      <c r="AX4" s="493"/>
      <c r="AY4" s="493"/>
      <c r="AZ4" s="493"/>
      <c r="BA4" s="493"/>
      <c r="BB4" s="493"/>
      <c r="BC4" s="493"/>
      <c r="BD4" s="493"/>
      <c r="BE4" s="493"/>
      <c r="BF4" s="493"/>
      <c r="BG4" s="493"/>
      <c r="BH4" s="493"/>
      <c r="BI4" s="493"/>
      <c r="BJ4" s="493"/>
      <c r="BK4" s="493"/>
      <c r="BL4" s="493"/>
      <c r="BM4" s="493"/>
      <c r="BN4" s="11"/>
      <c r="BO4" s="11"/>
      <c r="BP4" s="493"/>
      <c r="BQ4" s="493"/>
      <c r="BR4" s="493"/>
      <c r="BS4" s="493"/>
      <c r="BT4" s="493"/>
      <c r="BU4" s="493"/>
      <c r="BV4" s="493"/>
      <c r="BW4" s="493"/>
      <c r="BX4" s="493"/>
      <c r="BY4" s="493"/>
      <c r="BZ4" s="493"/>
      <c r="CA4" s="493"/>
      <c r="CB4" s="493"/>
      <c r="CC4" s="493"/>
      <c r="CD4" s="493"/>
      <c r="CE4" s="493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88.5" customHeight="1" x14ac:dyDescent="0.2">
      <c r="A5" s="384" t="s">
        <v>546</v>
      </c>
      <c r="B5" s="257" t="s">
        <v>2</v>
      </c>
      <c r="C5" s="385" t="s">
        <v>27</v>
      </c>
      <c r="D5" s="386" t="s">
        <v>3</v>
      </c>
      <c r="E5" s="184" t="s">
        <v>4</v>
      </c>
      <c r="F5" s="313" t="s">
        <v>1011</v>
      </c>
      <c r="G5" s="313" t="s">
        <v>1005</v>
      </c>
      <c r="H5" s="313" t="s">
        <v>1015</v>
      </c>
      <c r="I5" s="408" t="s">
        <v>655</v>
      </c>
      <c r="J5" s="325" t="s">
        <v>915</v>
      </c>
      <c r="K5" s="325" t="s">
        <v>1016</v>
      </c>
      <c r="L5" s="362" t="s">
        <v>1033</v>
      </c>
      <c r="M5" s="408"/>
      <c r="N5" s="313"/>
      <c r="O5" s="325"/>
      <c r="P5" s="313"/>
      <c r="Q5" s="325"/>
      <c r="R5" s="325"/>
      <c r="S5" s="362"/>
      <c r="T5" s="92"/>
      <c r="U5" s="185"/>
      <c r="V5" s="240" t="s">
        <v>5</v>
      </c>
      <c r="W5" s="241" t="s">
        <v>6</v>
      </c>
      <c r="X5" s="241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37" customFormat="1" ht="15" customHeight="1" x14ac:dyDescent="0.25">
      <c r="A6" s="389">
        <v>1</v>
      </c>
      <c r="B6" s="499" t="s">
        <v>28</v>
      </c>
      <c r="C6" s="512" t="s">
        <v>34</v>
      </c>
      <c r="D6" s="513" t="s">
        <v>1314</v>
      </c>
      <c r="E6" s="256">
        <v>2531</v>
      </c>
      <c r="F6" s="93" t="s">
        <v>1604</v>
      </c>
      <c r="G6" s="93">
        <v>5</v>
      </c>
      <c r="H6" s="93">
        <v>3</v>
      </c>
      <c r="I6" s="93">
        <v>3</v>
      </c>
      <c r="J6" s="93">
        <v>3</v>
      </c>
      <c r="K6" s="93">
        <v>4</v>
      </c>
      <c r="L6" s="93">
        <v>3</v>
      </c>
      <c r="M6" s="93"/>
      <c r="N6" s="93"/>
      <c r="O6" s="93"/>
      <c r="P6" s="93"/>
      <c r="Q6" s="93"/>
      <c r="R6" s="93"/>
      <c r="S6" s="93"/>
      <c r="T6" s="93"/>
      <c r="U6" s="93"/>
      <c r="V6" s="500">
        <f t="shared" ref="V6" si="0">IF(AC6&gt;0,IF(SUM(X6:Y6)/AC6&gt;0,2,IF(AND(SUM(X6:Y6)/AC6=0,Z6/AC6&gt;0),3,IF(AND((AB6/AC6+AA6/AC6)=1,AA6/AC6&gt;0),4,5))),0)</f>
        <v>3</v>
      </c>
      <c r="W6" s="338">
        <f t="shared" ref="W6" si="1">COUNTIF(AG6:AV6,"б")</f>
        <v>0</v>
      </c>
      <c r="X6" s="338">
        <f t="shared" ref="X6" si="2">COUNTIF(AG6:AV6,"д")</f>
        <v>0</v>
      </c>
      <c r="Y6" s="338">
        <f t="shared" ref="Y6" si="3">COUNTIF(AG6:AV6,2)+COUNTIF(AG6:AV6,"н")+COUNTIF(AG6:AV6,"д")</f>
        <v>0</v>
      </c>
      <c r="Z6" s="338">
        <f t="shared" ref="Z6" si="4">COUNTIF(AG6:AV6,Z$5)</f>
        <v>4</v>
      </c>
      <c r="AA6" s="338">
        <f t="shared" ref="AA6" si="5">COUNTIF(AG6:AV6,AA$5)</f>
        <v>1</v>
      </c>
      <c r="AB6" s="338">
        <f t="shared" ref="AB6" si="6">COUNTIF(AG6:AV6,AB$5)</f>
        <v>1</v>
      </c>
      <c r="AC6" s="338">
        <f t="shared" ref="AC6" si="7">SUM(X6:AB6)</f>
        <v>6</v>
      </c>
      <c r="AD6" s="501">
        <f>IF(ISERROR(((X6+Y6)*2+Z6*3+AA6*4+AB6*5)/SUM(X6,Y6:AB6)),"",((X6+Y6)*2+Z6*3+AA6*4+AB6*5)/SUM(X6,Y6:AB6))</f>
        <v>3.5</v>
      </c>
      <c r="AE6" s="339">
        <f>IF(AWX6=5,0.5,IF(AW6=4,0.25,IF(AW6&lt;=3,0)))</f>
        <v>0</v>
      </c>
      <c r="AG6" s="502" t="str">
        <f t="shared" ref="AG6:AV21" si="8">IF(ISERROR(VALUE(LEFT(F6))),LEFT(F6),VALUE(LEFT(F6)))</f>
        <v>з</v>
      </c>
      <c r="AH6" s="502">
        <f t="shared" si="8"/>
        <v>5</v>
      </c>
      <c r="AI6" s="502">
        <f t="shared" si="8"/>
        <v>3</v>
      </c>
      <c r="AJ6" s="502">
        <f t="shared" si="8"/>
        <v>3</v>
      </c>
      <c r="AK6" s="502">
        <f t="shared" si="8"/>
        <v>3</v>
      </c>
      <c r="AL6" s="502">
        <f t="shared" si="8"/>
        <v>4</v>
      </c>
      <c r="AM6" s="502">
        <f t="shared" si="8"/>
        <v>3</v>
      </c>
      <c r="AN6" s="502" t="str">
        <f t="shared" si="8"/>
        <v/>
      </c>
      <c r="AO6" s="502" t="str">
        <f t="shared" si="8"/>
        <v/>
      </c>
      <c r="AP6" s="502" t="str">
        <f t="shared" si="8"/>
        <v/>
      </c>
      <c r="AQ6" s="502" t="str">
        <f t="shared" si="8"/>
        <v/>
      </c>
      <c r="AR6" s="502" t="str">
        <f t="shared" si="8"/>
        <v/>
      </c>
      <c r="AS6" s="502" t="str">
        <f t="shared" si="8"/>
        <v/>
      </c>
      <c r="AT6" s="502" t="str">
        <f t="shared" si="8"/>
        <v/>
      </c>
      <c r="AU6" s="502" t="str">
        <f t="shared" si="8"/>
        <v/>
      </c>
      <c r="AV6" s="502" t="str">
        <f t="shared" si="8"/>
        <v/>
      </c>
      <c r="AW6" s="500">
        <f>COUNTIF(AG6:AV6,"з")</f>
        <v>1</v>
      </c>
      <c r="AX6" s="340"/>
      <c r="AY6" s="340"/>
      <c r="AZ6" s="340"/>
      <c r="BA6" s="340"/>
      <c r="BB6" s="340"/>
      <c r="BC6" s="340"/>
      <c r="BD6" s="340"/>
      <c r="BE6" s="340"/>
      <c r="BF6" s="340"/>
      <c r="BG6" s="340"/>
      <c r="BH6" s="340"/>
      <c r="BI6" s="340"/>
      <c r="BJ6" s="340"/>
      <c r="BK6" s="340"/>
      <c r="BL6" s="340"/>
      <c r="BM6" s="340"/>
      <c r="BN6" s="340"/>
      <c r="BO6" s="340"/>
      <c r="BP6" s="341"/>
      <c r="BQ6" s="341"/>
      <c r="BR6" s="341"/>
      <c r="BS6" s="341"/>
      <c r="BT6" s="341"/>
      <c r="BU6" s="341"/>
      <c r="BV6" s="341"/>
      <c r="BW6" s="341"/>
      <c r="BX6" s="341"/>
      <c r="BY6" s="341"/>
      <c r="BZ6" s="341"/>
      <c r="CA6" s="341"/>
      <c r="CB6" s="341"/>
      <c r="CC6" s="341"/>
      <c r="CD6" s="341"/>
      <c r="CE6" s="341"/>
      <c r="CF6" s="341"/>
      <c r="CG6" s="340"/>
      <c r="CH6" s="340"/>
      <c r="CI6" s="340"/>
      <c r="CJ6" s="340"/>
      <c r="CK6" s="340"/>
      <c r="CL6" s="340"/>
      <c r="CM6" s="340"/>
      <c r="CN6" s="336"/>
      <c r="CO6" s="336"/>
      <c r="CP6" s="336"/>
      <c r="CQ6" s="336"/>
      <c r="CR6" s="336"/>
      <c r="CS6" s="336"/>
      <c r="CT6" s="336"/>
      <c r="CU6" s="336"/>
      <c r="CV6" s="336"/>
      <c r="CW6" s="336"/>
      <c r="CX6" s="336"/>
      <c r="CY6" s="336"/>
      <c r="CZ6" s="336"/>
      <c r="DA6" s="336"/>
      <c r="DB6" s="336"/>
      <c r="DC6" s="336"/>
    </row>
    <row r="7" spans="1:107" s="337" customFormat="1" ht="15" customHeight="1" x14ac:dyDescent="0.25">
      <c r="A7" s="389">
        <v>2</v>
      </c>
      <c r="B7" s="499" t="s">
        <v>28</v>
      </c>
      <c r="C7" s="512" t="s">
        <v>34</v>
      </c>
      <c r="D7" s="513" t="s">
        <v>1315</v>
      </c>
      <c r="E7" s="256">
        <v>2531</v>
      </c>
      <c r="F7" s="93" t="s">
        <v>1604</v>
      </c>
      <c r="G7" s="93" t="s">
        <v>1650</v>
      </c>
      <c r="H7" s="93">
        <v>4</v>
      </c>
      <c r="I7" s="93">
        <v>3</v>
      </c>
      <c r="J7" s="93">
        <v>3</v>
      </c>
      <c r="K7" s="93">
        <v>3</v>
      </c>
      <c r="L7" s="93">
        <v>3</v>
      </c>
      <c r="M7" s="93"/>
      <c r="N7" s="93"/>
      <c r="O7" s="93"/>
      <c r="P7" s="93"/>
      <c r="Q7" s="93"/>
      <c r="R7" s="93"/>
      <c r="S7" s="93"/>
      <c r="T7" s="93"/>
      <c r="U7" s="93"/>
      <c r="V7" s="500">
        <f t="shared" ref="V7:V37" si="9">IF(AC7&gt;0,IF(SUM(X7:Y7)/AC7&gt;0,2,IF(AND(SUM(X7:Y7)/AC7=0,Z7/AC7&gt;0),3,IF(AND((AB7/AC7+AA7/AC7)=1,AA7/AC7&gt;0),4,5))),0)</f>
        <v>2</v>
      </c>
      <c r="W7" s="338">
        <f t="shared" ref="W7:W37" si="10">COUNTIF(AG7:AV7,"б")</f>
        <v>0</v>
      </c>
      <c r="X7" s="338">
        <f t="shared" ref="X7:X37" si="11">COUNTIF(AG7:AV7,"д")</f>
        <v>0</v>
      </c>
      <c r="Y7" s="338">
        <f t="shared" ref="Y7:Y37" si="12">COUNTIF(AG7:AV7,2)+COUNTIF(AG7:AV7,"н")+COUNTIF(AG7:AV7,"д")</f>
        <v>1</v>
      </c>
      <c r="Z7" s="338">
        <f t="shared" ref="Z7:Z37" si="13">COUNTIF(AG7:AV7,Z$5)</f>
        <v>4</v>
      </c>
      <c r="AA7" s="338">
        <f t="shared" ref="AA7:AA37" si="14">COUNTIF(AG7:AV7,AA$5)</f>
        <v>1</v>
      </c>
      <c r="AB7" s="338">
        <f t="shared" ref="AB7:AB37" si="15">COUNTIF(AG7:AV7,AB$5)</f>
        <v>0</v>
      </c>
      <c r="AC7" s="338">
        <f t="shared" ref="AC7:AC37" si="16">SUM(X7:AB7)</f>
        <v>6</v>
      </c>
      <c r="AD7" s="501">
        <f t="shared" ref="AD7:AD37" si="17">IF(ISERROR(((X7+Y7)*2+Z7*3+AA7*4+AB7*5)/SUM(X7,Y7:AB7)),"",((X7+Y7)*2+Z7*3+AA7*4+AB7*5)/SUM(X7,Y7:AB7))</f>
        <v>3</v>
      </c>
      <c r="AE7" s="339">
        <f t="shared" ref="AE7:AE34" si="18">IF(AX7=5,0.5,IF(AX7=4,0.25,IF(AX7&lt;=3,0)))</f>
        <v>0</v>
      </c>
      <c r="AG7" s="502" t="str">
        <f t="shared" si="8"/>
        <v>з</v>
      </c>
      <c r="AH7" s="502">
        <f t="shared" si="8"/>
        <v>2</v>
      </c>
      <c r="AI7" s="502">
        <f t="shared" si="8"/>
        <v>4</v>
      </c>
      <c r="AJ7" s="502">
        <f t="shared" si="8"/>
        <v>3</v>
      </c>
      <c r="AK7" s="502">
        <f t="shared" si="8"/>
        <v>3</v>
      </c>
      <c r="AL7" s="502">
        <f t="shared" si="8"/>
        <v>3</v>
      </c>
      <c r="AM7" s="502">
        <f t="shared" si="8"/>
        <v>3</v>
      </c>
      <c r="AN7" s="502" t="str">
        <f t="shared" si="8"/>
        <v/>
      </c>
      <c r="AO7" s="502" t="str">
        <f t="shared" si="8"/>
        <v/>
      </c>
      <c r="AP7" s="502" t="str">
        <f t="shared" si="8"/>
        <v/>
      </c>
      <c r="AQ7" s="502" t="str">
        <f t="shared" si="8"/>
        <v/>
      </c>
      <c r="AR7" s="502" t="str">
        <f t="shared" si="8"/>
        <v/>
      </c>
      <c r="AS7" s="502" t="str">
        <f t="shared" si="8"/>
        <v/>
      </c>
      <c r="AT7" s="502" t="str">
        <f t="shared" si="8"/>
        <v/>
      </c>
      <c r="AU7" s="502" t="str">
        <f t="shared" si="8"/>
        <v/>
      </c>
      <c r="AV7" s="502" t="str">
        <f t="shared" si="8"/>
        <v/>
      </c>
      <c r="AW7" s="500">
        <f t="shared" ref="AW7:AW37" si="19">COUNTIF(AG7:AV7,"з")</f>
        <v>1</v>
      </c>
      <c r="AX7" s="340"/>
      <c r="AY7" s="340"/>
      <c r="AZ7" s="340"/>
      <c r="BA7" s="340"/>
      <c r="BB7" s="340"/>
      <c r="BC7" s="340"/>
      <c r="BD7" s="340"/>
      <c r="BE7" s="340"/>
      <c r="BF7" s="340"/>
      <c r="BG7" s="340"/>
      <c r="BH7" s="340"/>
      <c r="BI7" s="340"/>
      <c r="BJ7" s="340"/>
      <c r="BK7" s="340"/>
      <c r="BL7" s="340"/>
      <c r="BM7" s="340"/>
      <c r="BN7" s="340"/>
      <c r="BO7" s="340"/>
      <c r="BP7" s="341"/>
      <c r="BQ7" s="341"/>
      <c r="BR7" s="341"/>
      <c r="BS7" s="341"/>
      <c r="BT7" s="341"/>
      <c r="BU7" s="341"/>
      <c r="BV7" s="341"/>
      <c r="BW7" s="341"/>
      <c r="BX7" s="341"/>
      <c r="BY7" s="341"/>
      <c r="BZ7" s="341"/>
      <c r="CA7" s="341"/>
      <c r="CB7" s="341"/>
      <c r="CC7" s="341"/>
      <c r="CD7" s="341"/>
      <c r="CE7" s="341"/>
      <c r="CF7" s="341"/>
      <c r="CG7" s="340"/>
      <c r="CH7" s="341"/>
      <c r="CI7" s="341"/>
      <c r="CJ7" s="341"/>
      <c r="CK7" s="341"/>
      <c r="CL7" s="341"/>
      <c r="CM7" s="341"/>
    </row>
    <row r="8" spans="1:107" s="337" customFormat="1" ht="15" customHeight="1" x14ac:dyDescent="0.25">
      <c r="A8" s="389">
        <v>3</v>
      </c>
      <c r="B8" s="499" t="s">
        <v>28</v>
      </c>
      <c r="C8" s="512" t="s">
        <v>34</v>
      </c>
      <c r="D8" s="513" t="s">
        <v>1323</v>
      </c>
      <c r="E8" s="256">
        <v>2531</v>
      </c>
      <c r="F8" s="93" t="s">
        <v>1604</v>
      </c>
      <c r="G8" s="93" t="s">
        <v>1603</v>
      </c>
      <c r="H8" s="93">
        <v>4</v>
      </c>
      <c r="I8" s="93">
        <v>3</v>
      </c>
      <c r="J8" s="93">
        <v>4</v>
      </c>
      <c r="K8" s="93">
        <v>4</v>
      </c>
      <c r="L8" s="93">
        <v>4</v>
      </c>
      <c r="M8" s="93"/>
      <c r="N8" s="93"/>
      <c r="O8" s="93"/>
      <c r="P8" s="93"/>
      <c r="Q8" s="93"/>
      <c r="R8" s="93"/>
      <c r="S8" s="93"/>
      <c r="T8" s="93"/>
      <c r="U8" s="93"/>
      <c r="V8" s="500">
        <f t="shared" si="9"/>
        <v>3</v>
      </c>
      <c r="W8" s="338">
        <f t="shared" si="10"/>
        <v>1</v>
      </c>
      <c r="X8" s="338">
        <f t="shared" si="11"/>
        <v>0</v>
      </c>
      <c r="Y8" s="338">
        <f t="shared" si="12"/>
        <v>0</v>
      </c>
      <c r="Z8" s="338">
        <f t="shared" si="13"/>
        <v>1</v>
      </c>
      <c r="AA8" s="338">
        <f t="shared" si="14"/>
        <v>4</v>
      </c>
      <c r="AB8" s="338">
        <f t="shared" si="15"/>
        <v>0</v>
      </c>
      <c r="AC8" s="338">
        <f t="shared" si="16"/>
        <v>5</v>
      </c>
      <c r="AD8" s="501">
        <f t="shared" si="17"/>
        <v>3.8</v>
      </c>
      <c r="AE8" s="339">
        <f t="shared" si="18"/>
        <v>0</v>
      </c>
      <c r="AG8" s="502" t="str">
        <f t="shared" si="8"/>
        <v>з</v>
      </c>
      <c r="AH8" s="502" t="str">
        <f t="shared" si="8"/>
        <v>б</v>
      </c>
      <c r="AI8" s="502">
        <f t="shared" si="8"/>
        <v>4</v>
      </c>
      <c r="AJ8" s="502">
        <f t="shared" si="8"/>
        <v>3</v>
      </c>
      <c r="AK8" s="502">
        <f t="shared" si="8"/>
        <v>4</v>
      </c>
      <c r="AL8" s="502">
        <f t="shared" si="8"/>
        <v>4</v>
      </c>
      <c r="AM8" s="502">
        <f t="shared" si="8"/>
        <v>4</v>
      </c>
      <c r="AN8" s="502" t="str">
        <f t="shared" si="8"/>
        <v/>
      </c>
      <c r="AO8" s="502" t="str">
        <f t="shared" si="8"/>
        <v/>
      </c>
      <c r="AP8" s="502" t="str">
        <f t="shared" si="8"/>
        <v/>
      </c>
      <c r="AQ8" s="502" t="str">
        <f t="shared" si="8"/>
        <v/>
      </c>
      <c r="AR8" s="502" t="str">
        <f t="shared" si="8"/>
        <v/>
      </c>
      <c r="AS8" s="502" t="str">
        <f t="shared" si="8"/>
        <v/>
      </c>
      <c r="AT8" s="502" t="str">
        <f t="shared" si="8"/>
        <v/>
      </c>
      <c r="AU8" s="502" t="str">
        <f t="shared" si="8"/>
        <v/>
      </c>
      <c r="AV8" s="502" t="str">
        <f t="shared" si="8"/>
        <v/>
      </c>
      <c r="AW8" s="500">
        <f t="shared" si="19"/>
        <v>1</v>
      </c>
      <c r="AX8" s="340"/>
      <c r="AY8" s="340"/>
      <c r="AZ8" s="340"/>
      <c r="BA8" s="340"/>
      <c r="BB8" s="340"/>
      <c r="BC8" s="340"/>
      <c r="BD8" s="340"/>
      <c r="BE8" s="340"/>
      <c r="BF8" s="340"/>
      <c r="BG8" s="340"/>
      <c r="BH8" s="340"/>
      <c r="BI8" s="340"/>
      <c r="BJ8" s="340"/>
      <c r="BK8" s="340"/>
      <c r="BL8" s="340"/>
      <c r="BM8" s="340"/>
      <c r="BN8" s="340"/>
      <c r="BO8" s="340"/>
      <c r="BP8" s="341"/>
      <c r="BQ8" s="341"/>
      <c r="BR8" s="341"/>
      <c r="BS8" s="341"/>
      <c r="BT8" s="341"/>
      <c r="BU8" s="341"/>
      <c r="BV8" s="341"/>
      <c r="BW8" s="341"/>
      <c r="BX8" s="341"/>
      <c r="BY8" s="341"/>
      <c r="BZ8" s="341"/>
      <c r="CA8" s="341"/>
      <c r="CB8" s="341"/>
      <c r="CC8" s="341"/>
      <c r="CD8" s="341"/>
      <c r="CE8" s="341"/>
      <c r="CF8" s="341"/>
      <c r="CG8" s="340"/>
      <c r="CH8" s="341"/>
      <c r="CI8" s="341"/>
      <c r="CJ8" s="341"/>
      <c r="CK8" s="341"/>
      <c r="CL8" s="341"/>
      <c r="CM8" s="341"/>
    </row>
    <row r="9" spans="1:107" s="337" customFormat="1" ht="15" customHeight="1" x14ac:dyDescent="0.25">
      <c r="A9" s="389">
        <v>4</v>
      </c>
      <c r="B9" s="499" t="s">
        <v>28</v>
      </c>
      <c r="C9" s="512" t="s">
        <v>34</v>
      </c>
      <c r="D9" s="513" t="s">
        <v>1325</v>
      </c>
      <c r="E9" s="256">
        <v>2531</v>
      </c>
      <c r="F9" s="93" t="s">
        <v>1604</v>
      </c>
      <c r="G9" s="93">
        <v>4</v>
      </c>
      <c r="H9" s="93">
        <v>4</v>
      </c>
      <c r="I9" s="93" t="s">
        <v>1643</v>
      </c>
      <c r="J9" s="93">
        <v>4</v>
      </c>
      <c r="K9" s="93">
        <v>3</v>
      </c>
      <c r="L9" s="93">
        <v>3</v>
      </c>
      <c r="M9" s="93"/>
      <c r="N9" s="93"/>
      <c r="O9" s="93"/>
      <c r="P9" s="93"/>
      <c r="Q9" s="93"/>
      <c r="R9" s="93"/>
      <c r="S9" s="93"/>
      <c r="T9" s="93"/>
      <c r="U9" s="93"/>
      <c r="V9" s="500">
        <f t="shared" si="9"/>
        <v>2</v>
      </c>
      <c r="W9" s="338">
        <f t="shared" si="10"/>
        <v>0</v>
      </c>
      <c r="X9" s="338">
        <f t="shared" si="11"/>
        <v>0</v>
      </c>
      <c r="Y9" s="338">
        <f t="shared" si="12"/>
        <v>1</v>
      </c>
      <c r="Z9" s="338">
        <f t="shared" si="13"/>
        <v>2</v>
      </c>
      <c r="AA9" s="338">
        <f t="shared" si="14"/>
        <v>3</v>
      </c>
      <c r="AB9" s="338">
        <f t="shared" si="15"/>
        <v>0</v>
      </c>
      <c r="AC9" s="338">
        <f t="shared" si="16"/>
        <v>6</v>
      </c>
      <c r="AD9" s="501">
        <f t="shared" si="17"/>
        <v>3.3333333333333335</v>
      </c>
      <c r="AE9" s="339">
        <f t="shared" si="18"/>
        <v>0</v>
      </c>
      <c r="AG9" s="502" t="str">
        <f t="shared" si="8"/>
        <v>з</v>
      </c>
      <c r="AH9" s="502">
        <f t="shared" si="8"/>
        <v>4</v>
      </c>
      <c r="AI9" s="502">
        <f t="shared" si="8"/>
        <v>4</v>
      </c>
      <c r="AJ9" s="502">
        <f t="shared" si="8"/>
        <v>2</v>
      </c>
      <c r="AK9" s="502">
        <f t="shared" si="8"/>
        <v>4</v>
      </c>
      <c r="AL9" s="502">
        <f t="shared" si="8"/>
        <v>3</v>
      </c>
      <c r="AM9" s="502">
        <f t="shared" si="8"/>
        <v>3</v>
      </c>
      <c r="AN9" s="502" t="str">
        <f t="shared" si="8"/>
        <v/>
      </c>
      <c r="AO9" s="502" t="str">
        <f t="shared" si="8"/>
        <v/>
      </c>
      <c r="AP9" s="502" t="str">
        <f t="shared" si="8"/>
        <v/>
      </c>
      <c r="AQ9" s="502" t="str">
        <f t="shared" si="8"/>
        <v/>
      </c>
      <c r="AR9" s="502" t="str">
        <f t="shared" si="8"/>
        <v/>
      </c>
      <c r="AS9" s="502" t="str">
        <f t="shared" si="8"/>
        <v/>
      </c>
      <c r="AT9" s="502" t="str">
        <f t="shared" si="8"/>
        <v/>
      </c>
      <c r="AU9" s="502" t="str">
        <f t="shared" si="8"/>
        <v/>
      </c>
      <c r="AV9" s="502" t="str">
        <f t="shared" si="8"/>
        <v/>
      </c>
      <c r="AW9" s="500">
        <f t="shared" si="19"/>
        <v>1</v>
      </c>
      <c r="AX9" s="340"/>
      <c r="AY9" s="340"/>
      <c r="AZ9" s="340"/>
      <c r="BA9" s="340"/>
      <c r="BB9" s="340"/>
      <c r="BC9" s="340"/>
      <c r="BD9" s="340"/>
      <c r="BE9" s="340"/>
      <c r="BF9" s="340"/>
      <c r="BG9" s="340"/>
      <c r="BH9" s="340"/>
      <c r="BI9" s="340"/>
      <c r="BJ9" s="340"/>
      <c r="BK9" s="340"/>
      <c r="BL9" s="340"/>
      <c r="BM9" s="340"/>
      <c r="BN9" s="340"/>
      <c r="BO9" s="340"/>
      <c r="BP9" s="341"/>
      <c r="BQ9" s="341"/>
      <c r="BR9" s="341"/>
      <c r="BS9" s="341"/>
      <c r="BT9" s="341"/>
      <c r="BU9" s="341"/>
      <c r="BV9" s="341"/>
      <c r="BW9" s="341"/>
      <c r="BX9" s="341"/>
      <c r="BY9" s="341"/>
      <c r="BZ9" s="341"/>
      <c r="CA9" s="341"/>
      <c r="CB9" s="341"/>
      <c r="CC9" s="341"/>
      <c r="CD9" s="341"/>
      <c r="CE9" s="341"/>
      <c r="CF9" s="341"/>
      <c r="CG9" s="340"/>
      <c r="CH9" s="341"/>
      <c r="CI9" s="341"/>
      <c r="CJ9" s="341"/>
      <c r="CK9" s="341"/>
      <c r="CL9" s="341"/>
      <c r="CM9" s="341"/>
    </row>
    <row r="10" spans="1:107" s="337" customFormat="1" ht="15" customHeight="1" x14ac:dyDescent="0.25">
      <c r="A10" s="389">
        <v>5</v>
      </c>
      <c r="B10" s="499" t="s">
        <v>28</v>
      </c>
      <c r="C10" s="512" t="s">
        <v>34</v>
      </c>
      <c r="D10" s="513" t="s">
        <v>1316</v>
      </c>
      <c r="E10" s="256">
        <v>2531</v>
      </c>
      <c r="F10" s="93" t="s">
        <v>1604</v>
      </c>
      <c r="G10" s="93">
        <v>4</v>
      </c>
      <c r="H10" s="93">
        <v>3</v>
      </c>
      <c r="I10" s="93" t="s">
        <v>1643</v>
      </c>
      <c r="J10" s="93">
        <v>4</v>
      </c>
      <c r="K10" s="93">
        <v>3</v>
      </c>
      <c r="L10" s="93">
        <v>3</v>
      </c>
      <c r="M10" s="93"/>
      <c r="N10" s="93"/>
      <c r="O10" s="93"/>
      <c r="P10" s="93"/>
      <c r="Q10" s="93"/>
      <c r="R10" s="93"/>
      <c r="S10" s="93"/>
      <c r="T10" s="93"/>
      <c r="U10" s="93"/>
      <c r="V10" s="500">
        <f t="shared" si="9"/>
        <v>2</v>
      </c>
      <c r="W10" s="338">
        <f t="shared" si="10"/>
        <v>0</v>
      </c>
      <c r="X10" s="338">
        <f t="shared" si="11"/>
        <v>0</v>
      </c>
      <c r="Y10" s="338">
        <f t="shared" si="12"/>
        <v>1</v>
      </c>
      <c r="Z10" s="338">
        <f t="shared" si="13"/>
        <v>3</v>
      </c>
      <c r="AA10" s="338">
        <f t="shared" si="14"/>
        <v>2</v>
      </c>
      <c r="AB10" s="338">
        <f t="shared" si="15"/>
        <v>0</v>
      </c>
      <c r="AC10" s="338">
        <f t="shared" si="16"/>
        <v>6</v>
      </c>
      <c r="AD10" s="501">
        <f t="shared" si="17"/>
        <v>3.1666666666666665</v>
      </c>
      <c r="AE10" s="339">
        <f t="shared" si="18"/>
        <v>0</v>
      </c>
      <c r="AG10" s="502" t="str">
        <f t="shared" si="8"/>
        <v>з</v>
      </c>
      <c r="AH10" s="502">
        <f t="shared" si="8"/>
        <v>4</v>
      </c>
      <c r="AI10" s="502">
        <f t="shared" si="8"/>
        <v>3</v>
      </c>
      <c r="AJ10" s="502">
        <f t="shared" si="8"/>
        <v>2</v>
      </c>
      <c r="AK10" s="502">
        <f t="shared" si="8"/>
        <v>4</v>
      </c>
      <c r="AL10" s="502">
        <f t="shared" si="8"/>
        <v>3</v>
      </c>
      <c r="AM10" s="502">
        <f t="shared" si="8"/>
        <v>3</v>
      </c>
      <c r="AN10" s="502" t="str">
        <f t="shared" si="8"/>
        <v/>
      </c>
      <c r="AO10" s="502" t="str">
        <f t="shared" si="8"/>
        <v/>
      </c>
      <c r="AP10" s="502" t="str">
        <f t="shared" si="8"/>
        <v/>
      </c>
      <c r="AQ10" s="502" t="str">
        <f t="shared" si="8"/>
        <v/>
      </c>
      <c r="AR10" s="502" t="str">
        <f t="shared" si="8"/>
        <v/>
      </c>
      <c r="AS10" s="502" t="str">
        <f t="shared" si="8"/>
        <v/>
      </c>
      <c r="AT10" s="502" t="str">
        <f t="shared" si="8"/>
        <v/>
      </c>
      <c r="AU10" s="502" t="str">
        <f t="shared" si="8"/>
        <v/>
      </c>
      <c r="AV10" s="502" t="str">
        <f t="shared" si="8"/>
        <v/>
      </c>
      <c r="AW10" s="500">
        <f t="shared" si="19"/>
        <v>1</v>
      </c>
      <c r="AX10" s="340"/>
      <c r="AY10" s="340"/>
      <c r="AZ10" s="340"/>
      <c r="BA10" s="340"/>
      <c r="BB10" s="340"/>
      <c r="BC10" s="340"/>
      <c r="BD10" s="340"/>
      <c r="BE10" s="340"/>
      <c r="BF10" s="340"/>
      <c r="BG10" s="340"/>
      <c r="BH10" s="340"/>
      <c r="BI10" s="340"/>
      <c r="BJ10" s="340"/>
      <c r="BK10" s="340"/>
      <c r="BL10" s="340"/>
      <c r="BM10" s="340"/>
      <c r="BN10" s="340"/>
      <c r="BO10" s="340"/>
      <c r="BP10" s="341"/>
      <c r="BQ10" s="341"/>
      <c r="BR10" s="341"/>
      <c r="BS10" s="341"/>
      <c r="BT10" s="341"/>
      <c r="BU10" s="341"/>
      <c r="BV10" s="341"/>
      <c r="BW10" s="341"/>
      <c r="BX10" s="341"/>
      <c r="BY10" s="341"/>
      <c r="BZ10" s="341"/>
      <c r="CA10" s="341"/>
      <c r="CB10" s="341"/>
      <c r="CC10" s="341"/>
      <c r="CD10" s="341"/>
      <c r="CE10" s="341"/>
      <c r="CF10" s="341"/>
      <c r="CG10" s="340"/>
      <c r="CH10" s="341"/>
      <c r="CI10" s="341"/>
      <c r="CJ10" s="341"/>
      <c r="CK10" s="341"/>
      <c r="CL10" s="341"/>
      <c r="CM10" s="341"/>
    </row>
    <row r="11" spans="1:107" s="337" customFormat="1" ht="15" customHeight="1" x14ac:dyDescent="0.25">
      <c r="A11" s="389">
        <v>6</v>
      </c>
      <c r="B11" s="499" t="s">
        <v>28</v>
      </c>
      <c r="C11" s="512" t="s">
        <v>34</v>
      </c>
      <c r="D11" s="513" t="s">
        <v>1311</v>
      </c>
      <c r="E11" s="256">
        <v>2531</v>
      </c>
      <c r="F11" s="93" t="s">
        <v>1604</v>
      </c>
      <c r="G11" s="93">
        <v>4</v>
      </c>
      <c r="H11" s="93">
        <v>3</v>
      </c>
      <c r="I11" s="93">
        <v>3</v>
      </c>
      <c r="J11" s="93">
        <v>4</v>
      </c>
      <c r="K11" s="93">
        <v>4</v>
      </c>
      <c r="L11" s="93">
        <v>3</v>
      </c>
      <c r="M11" s="93"/>
      <c r="N11" s="93"/>
      <c r="O11" s="93"/>
      <c r="P11" s="93"/>
      <c r="Q11" s="93"/>
      <c r="R11" s="93"/>
      <c r="S11" s="93"/>
      <c r="T11" s="93"/>
      <c r="U11" s="93"/>
      <c r="V11" s="500">
        <f t="shared" si="9"/>
        <v>3</v>
      </c>
      <c r="W11" s="338">
        <f t="shared" si="10"/>
        <v>0</v>
      </c>
      <c r="X11" s="338">
        <f t="shared" si="11"/>
        <v>0</v>
      </c>
      <c r="Y11" s="338">
        <f t="shared" si="12"/>
        <v>0</v>
      </c>
      <c r="Z11" s="338">
        <f t="shared" si="13"/>
        <v>3</v>
      </c>
      <c r="AA11" s="338">
        <f t="shared" si="14"/>
        <v>3</v>
      </c>
      <c r="AB11" s="338">
        <f t="shared" si="15"/>
        <v>0</v>
      </c>
      <c r="AC11" s="338">
        <f t="shared" si="16"/>
        <v>6</v>
      </c>
      <c r="AD11" s="501">
        <f t="shared" si="17"/>
        <v>3.5</v>
      </c>
      <c r="AE11" s="339">
        <f t="shared" si="18"/>
        <v>0</v>
      </c>
      <c r="AG11" s="502" t="str">
        <f t="shared" si="8"/>
        <v>з</v>
      </c>
      <c r="AH11" s="502">
        <f t="shared" si="8"/>
        <v>4</v>
      </c>
      <c r="AI11" s="502">
        <f t="shared" si="8"/>
        <v>3</v>
      </c>
      <c r="AJ11" s="502">
        <f t="shared" si="8"/>
        <v>3</v>
      </c>
      <c r="AK11" s="502">
        <f t="shared" si="8"/>
        <v>4</v>
      </c>
      <c r="AL11" s="502">
        <f t="shared" si="8"/>
        <v>4</v>
      </c>
      <c r="AM11" s="502">
        <f t="shared" si="8"/>
        <v>3</v>
      </c>
      <c r="AN11" s="502" t="str">
        <f t="shared" si="8"/>
        <v/>
      </c>
      <c r="AO11" s="502" t="str">
        <f t="shared" si="8"/>
        <v/>
      </c>
      <c r="AP11" s="502" t="str">
        <f t="shared" si="8"/>
        <v/>
      </c>
      <c r="AQ11" s="502" t="str">
        <f t="shared" si="8"/>
        <v/>
      </c>
      <c r="AR11" s="502" t="str">
        <f t="shared" si="8"/>
        <v/>
      </c>
      <c r="AS11" s="502" t="str">
        <f t="shared" si="8"/>
        <v/>
      </c>
      <c r="AT11" s="502" t="str">
        <f t="shared" si="8"/>
        <v/>
      </c>
      <c r="AU11" s="502" t="str">
        <f t="shared" si="8"/>
        <v/>
      </c>
      <c r="AV11" s="502" t="str">
        <f t="shared" si="8"/>
        <v/>
      </c>
      <c r="AW11" s="500">
        <f t="shared" si="19"/>
        <v>1</v>
      </c>
      <c r="AX11" s="340"/>
      <c r="AY11" s="340"/>
      <c r="AZ11" s="340"/>
      <c r="BA11" s="340"/>
      <c r="BB11" s="340"/>
      <c r="BC11" s="340"/>
      <c r="BD11" s="340"/>
      <c r="BE11" s="340"/>
      <c r="BF11" s="340"/>
      <c r="BG11" s="340"/>
      <c r="BH11" s="340"/>
      <c r="BI11" s="340"/>
      <c r="BJ11" s="340"/>
      <c r="BK11" s="340"/>
      <c r="BL11" s="340"/>
      <c r="BM11" s="340"/>
      <c r="BN11" s="340"/>
      <c r="BO11" s="340"/>
      <c r="BP11" s="341"/>
      <c r="BQ11" s="341"/>
      <c r="BR11" s="341"/>
      <c r="BS11" s="341"/>
      <c r="BT11" s="341"/>
      <c r="BU11" s="341"/>
      <c r="BV11" s="341"/>
      <c r="BW11" s="341"/>
      <c r="BX11" s="341"/>
      <c r="BY11" s="341"/>
      <c r="BZ11" s="341"/>
      <c r="CA11" s="341"/>
      <c r="CB11" s="341"/>
      <c r="CC11" s="341"/>
      <c r="CD11" s="341"/>
      <c r="CE11" s="341"/>
      <c r="CF11" s="341"/>
      <c r="CG11" s="340"/>
      <c r="CH11" s="341"/>
      <c r="CI11" s="341"/>
      <c r="CJ11" s="341"/>
      <c r="CK11" s="341"/>
      <c r="CL11" s="341"/>
      <c r="CM11" s="341"/>
    </row>
    <row r="12" spans="1:107" s="337" customFormat="1" ht="15" customHeight="1" x14ac:dyDescent="0.25">
      <c r="A12" s="389">
        <v>7</v>
      </c>
      <c r="B12" s="499" t="s">
        <v>28</v>
      </c>
      <c r="C12" s="512" t="s">
        <v>34</v>
      </c>
      <c r="D12" s="513" t="s">
        <v>1336</v>
      </c>
      <c r="E12" s="256">
        <v>2531</v>
      </c>
      <c r="F12" s="93" t="s">
        <v>1604</v>
      </c>
      <c r="G12" s="93">
        <v>5</v>
      </c>
      <c r="H12" s="93">
        <v>3</v>
      </c>
      <c r="I12" s="93">
        <v>3</v>
      </c>
      <c r="J12" s="93">
        <v>5</v>
      </c>
      <c r="K12" s="93">
        <v>3</v>
      </c>
      <c r="L12" s="93">
        <v>3</v>
      </c>
      <c r="M12" s="93"/>
      <c r="N12" s="93"/>
      <c r="O12" s="93"/>
      <c r="P12" s="93"/>
      <c r="Q12" s="93"/>
      <c r="R12" s="93"/>
      <c r="S12" s="93"/>
      <c r="T12" s="93"/>
      <c r="U12" s="93"/>
      <c r="V12" s="500">
        <f t="shared" si="9"/>
        <v>3</v>
      </c>
      <c r="W12" s="338">
        <f t="shared" si="10"/>
        <v>0</v>
      </c>
      <c r="X12" s="338">
        <f t="shared" si="11"/>
        <v>0</v>
      </c>
      <c r="Y12" s="338">
        <f t="shared" si="12"/>
        <v>0</v>
      </c>
      <c r="Z12" s="338">
        <f t="shared" si="13"/>
        <v>4</v>
      </c>
      <c r="AA12" s="338">
        <f t="shared" si="14"/>
        <v>0</v>
      </c>
      <c r="AB12" s="338">
        <f t="shared" si="15"/>
        <v>2</v>
      </c>
      <c r="AC12" s="338">
        <f t="shared" si="16"/>
        <v>6</v>
      </c>
      <c r="AD12" s="501">
        <f t="shared" si="17"/>
        <v>3.6666666666666665</v>
      </c>
      <c r="AE12" s="339">
        <f t="shared" si="18"/>
        <v>0</v>
      </c>
      <c r="AG12" s="502" t="str">
        <f t="shared" si="8"/>
        <v>з</v>
      </c>
      <c r="AH12" s="502">
        <f t="shared" si="8"/>
        <v>5</v>
      </c>
      <c r="AI12" s="502">
        <f t="shared" si="8"/>
        <v>3</v>
      </c>
      <c r="AJ12" s="502">
        <f t="shared" si="8"/>
        <v>3</v>
      </c>
      <c r="AK12" s="502">
        <f t="shared" si="8"/>
        <v>5</v>
      </c>
      <c r="AL12" s="502">
        <f t="shared" si="8"/>
        <v>3</v>
      </c>
      <c r="AM12" s="502">
        <f t="shared" si="8"/>
        <v>3</v>
      </c>
      <c r="AN12" s="502" t="str">
        <f t="shared" si="8"/>
        <v/>
      </c>
      <c r="AO12" s="502" t="str">
        <f t="shared" si="8"/>
        <v/>
      </c>
      <c r="AP12" s="502" t="str">
        <f t="shared" si="8"/>
        <v/>
      </c>
      <c r="AQ12" s="502" t="str">
        <f t="shared" si="8"/>
        <v/>
      </c>
      <c r="AR12" s="502" t="str">
        <f t="shared" si="8"/>
        <v/>
      </c>
      <c r="AS12" s="502" t="str">
        <f t="shared" si="8"/>
        <v/>
      </c>
      <c r="AT12" s="502" t="str">
        <f t="shared" si="8"/>
        <v/>
      </c>
      <c r="AU12" s="502" t="str">
        <f t="shared" si="8"/>
        <v/>
      </c>
      <c r="AV12" s="502" t="str">
        <f t="shared" si="8"/>
        <v/>
      </c>
      <c r="AW12" s="500">
        <f t="shared" si="19"/>
        <v>1</v>
      </c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41"/>
      <c r="BQ12" s="341"/>
      <c r="BR12" s="341"/>
      <c r="BS12" s="341"/>
      <c r="BT12" s="341"/>
      <c r="BU12" s="341"/>
      <c r="BV12" s="341"/>
      <c r="BW12" s="341"/>
      <c r="BX12" s="341"/>
      <c r="BY12" s="341"/>
      <c r="BZ12" s="341"/>
      <c r="CA12" s="341"/>
      <c r="CB12" s="341"/>
      <c r="CC12" s="341"/>
      <c r="CD12" s="341"/>
      <c r="CE12" s="341"/>
      <c r="CF12" s="341"/>
      <c r="CG12" s="340"/>
      <c r="CH12" s="341"/>
      <c r="CI12" s="341"/>
      <c r="CJ12" s="341"/>
      <c r="CK12" s="341"/>
      <c r="CL12" s="341"/>
      <c r="CM12" s="341"/>
    </row>
    <row r="13" spans="1:107" s="337" customFormat="1" ht="15" customHeight="1" x14ac:dyDescent="0.25">
      <c r="A13" s="389">
        <v>8</v>
      </c>
      <c r="B13" s="499" t="s">
        <v>28</v>
      </c>
      <c r="C13" s="512" t="s">
        <v>34</v>
      </c>
      <c r="D13" s="563" t="s">
        <v>1324</v>
      </c>
      <c r="E13" s="256">
        <v>2531</v>
      </c>
      <c r="F13" s="93" t="s">
        <v>1604</v>
      </c>
      <c r="G13" s="93">
        <v>5</v>
      </c>
      <c r="H13" s="93">
        <v>4</v>
      </c>
      <c r="I13" s="93">
        <v>4</v>
      </c>
      <c r="J13" s="93">
        <v>5</v>
      </c>
      <c r="K13" s="93">
        <v>5</v>
      </c>
      <c r="L13" s="93">
        <v>4</v>
      </c>
      <c r="M13" s="93"/>
      <c r="N13" s="93"/>
      <c r="O13" s="93"/>
      <c r="P13" s="93"/>
      <c r="Q13" s="93"/>
      <c r="R13" s="93"/>
      <c r="S13" s="93"/>
      <c r="T13" s="93"/>
      <c r="U13" s="93"/>
      <c r="V13" s="500">
        <f t="shared" si="9"/>
        <v>4</v>
      </c>
      <c r="W13" s="338">
        <f t="shared" si="10"/>
        <v>0</v>
      </c>
      <c r="X13" s="338">
        <f t="shared" si="11"/>
        <v>0</v>
      </c>
      <c r="Y13" s="338">
        <f t="shared" si="12"/>
        <v>0</v>
      </c>
      <c r="Z13" s="338">
        <f t="shared" si="13"/>
        <v>0</v>
      </c>
      <c r="AA13" s="338">
        <f t="shared" si="14"/>
        <v>3</v>
      </c>
      <c r="AB13" s="338">
        <f t="shared" si="15"/>
        <v>3</v>
      </c>
      <c r="AC13" s="338">
        <f t="shared" si="16"/>
        <v>6</v>
      </c>
      <c r="AD13" s="501">
        <f t="shared" si="17"/>
        <v>4.5</v>
      </c>
      <c r="AE13" s="339">
        <f t="shared" si="18"/>
        <v>0</v>
      </c>
      <c r="AG13" s="502" t="str">
        <f t="shared" si="8"/>
        <v>з</v>
      </c>
      <c r="AH13" s="502">
        <f t="shared" si="8"/>
        <v>5</v>
      </c>
      <c r="AI13" s="502">
        <f t="shared" si="8"/>
        <v>4</v>
      </c>
      <c r="AJ13" s="502">
        <f t="shared" si="8"/>
        <v>4</v>
      </c>
      <c r="AK13" s="502">
        <f t="shared" si="8"/>
        <v>5</v>
      </c>
      <c r="AL13" s="502">
        <f t="shared" si="8"/>
        <v>5</v>
      </c>
      <c r="AM13" s="502">
        <f t="shared" si="8"/>
        <v>4</v>
      </c>
      <c r="AN13" s="502" t="str">
        <f t="shared" si="8"/>
        <v/>
      </c>
      <c r="AO13" s="502" t="str">
        <f t="shared" si="8"/>
        <v/>
      </c>
      <c r="AP13" s="502" t="str">
        <f t="shared" si="8"/>
        <v/>
      </c>
      <c r="AQ13" s="502" t="str">
        <f t="shared" si="8"/>
        <v/>
      </c>
      <c r="AR13" s="502" t="str">
        <f t="shared" si="8"/>
        <v/>
      </c>
      <c r="AS13" s="502" t="str">
        <f t="shared" si="8"/>
        <v/>
      </c>
      <c r="AT13" s="502" t="str">
        <f t="shared" si="8"/>
        <v/>
      </c>
      <c r="AU13" s="502" t="str">
        <f t="shared" si="8"/>
        <v/>
      </c>
      <c r="AV13" s="502" t="str">
        <f t="shared" si="8"/>
        <v/>
      </c>
      <c r="AW13" s="500">
        <f t="shared" si="19"/>
        <v>1</v>
      </c>
      <c r="AX13" s="340"/>
      <c r="AY13" s="340"/>
      <c r="AZ13" s="340"/>
      <c r="BA13" s="340"/>
      <c r="BB13" s="340"/>
      <c r="BC13" s="340"/>
      <c r="BD13" s="340"/>
      <c r="BE13" s="340"/>
      <c r="BF13" s="340"/>
      <c r="BG13" s="340"/>
      <c r="BH13" s="340"/>
      <c r="BI13" s="340"/>
      <c r="BJ13" s="340"/>
      <c r="BK13" s="340"/>
      <c r="BL13" s="340"/>
      <c r="BM13" s="340"/>
      <c r="BN13" s="340"/>
      <c r="BO13" s="340"/>
      <c r="BP13" s="341"/>
      <c r="BQ13" s="341"/>
      <c r="BR13" s="341"/>
      <c r="BS13" s="341"/>
      <c r="BT13" s="341"/>
      <c r="BU13" s="341"/>
      <c r="BV13" s="341"/>
      <c r="BW13" s="341"/>
      <c r="BX13" s="341"/>
      <c r="BY13" s="341"/>
      <c r="BZ13" s="341"/>
      <c r="CA13" s="341"/>
      <c r="CB13" s="341"/>
      <c r="CC13" s="341"/>
      <c r="CD13" s="341"/>
      <c r="CE13" s="341"/>
      <c r="CF13" s="341"/>
      <c r="CG13" s="340"/>
      <c r="CH13" s="341"/>
      <c r="CI13" s="341"/>
      <c r="CJ13" s="341"/>
      <c r="CK13" s="341"/>
      <c r="CL13" s="341"/>
      <c r="CM13" s="341"/>
    </row>
    <row r="14" spans="1:107" ht="15" customHeight="1" x14ac:dyDescent="0.25">
      <c r="A14" s="389">
        <v>9</v>
      </c>
      <c r="B14" s="503"/>
      <c r="C14" s="512" t="s">
        <v>34</v>
      </c>
      <c r="D14" s="513" t="s">
        <v>1327</v>
      </c>
      <c r="E14" s="256">
        <v>2531</v>
      </c>
      <c r="F14" s="93" t="s">
        <v>1604</v>
      </c>
      <c r="G14" s="93">
        <v>4</v>
      </c>
      <c r="H14" s="93">
        <v>4</v>
      </c>
      <c r="I14" s="93">
        <v>3</v>
      </c>
      <c r="J14" s="93">
        <v>4</v>
      </c>
      <c r="K14" s="97">
        <v>3</v>
      </c>
      <c r="L14" s="93">
        <v>3</v>
      </c>
      <c r="M14" s="93"/>
      <c r="N14" s="93"/>
      <c r="O14" s="93"/>
      <c r="P14" s="93"/>
      <c r="Q14" s="93"/>
      <c r="R14" s="97"/>
      <c r="S14" s="93"/>
      <c r="T14" s="93"/>
      <c r="U14" s="93"/>
      <c r="V14" s="500">
        <f t="shared" si="9"/>
        <v>3</v>
      </c>
      <c r="W14" s="338">
        <f t="shared" si="10"/>
        <v>0</v>
      </c>
      <c r="X14" s="338">
        <f t="shared" si="11"/>
        <v>0</v>
      </c>
      <c r="Y14" s="338">
        <f t="shared" si="12"/>
        <v>0</v>
      </c>
      <c r="Z14" s="338">
        <f t="shared" si="13"/>
        <v>3</v>
      </c>
      <c r="AA14" s="338">
        <f t="shared" si="14"/>
        <v>3</v>
      </c>
      <c r="AB14" s="338">
        <f t="shared" si="15"/>
        <v>0</v>
      </c>
      <c r="AC14" s="338">
        <f t="shared" si="16"/>
        <v>6</v>
      </c>
      <c r="AD14" s="504">
        <f t="shared" si="17"/>
        <v>3.5</v>
      </c>
      <c r="AE14" s="25">
        <f t="shared" si="18"/>
        <v>0</v>
      </c>
      <c r="AF14" s="13"/>
      <c r="AG14" s="502" t="str">
        <f t="shared" si="8"/>
        <v>з</v>
      </c>
      <c r="AH14" s="502">
        <f t="shared" si="8"/>
        <v>4</v>
      </c>
      <c r="AI14" s="502">
        <f t="shared" si="8"/>
        <v>4</v>
      </c>
      <c r="AJ14" s="502">
        <f t="shared" si="8"/>
        <v>3</v>
      </c>
      <c r="AK14" s="502">
        <f t="shared" si="8"/>
        <v>4</v>
      </c>
      <c r="AL14" s="502">
        <f t="shared" si="8"/>
        <v>3</v>
      </c>
      <c r="AM14" s="502">
        <f t="shared" si="8"/>
        <v>3</v>
      </c>
      <c r="AN14" s="502" t="str">
        <f t="shared" si="8"/>
        <v/>
      </c>
      <c r="AO14" s="502" t="str">
        <f t="shared" si="8"/>
        <v/>
      </c>
      <c r="AP14" s="502" t="str">
        <f t="shared" si="8"/>
        <v/>
      </c>
      <c r="AQ14" s="502" t="str">
        <f t="shared" si="8"/>
        <v/>
      </c>
      <c r="AR14" s="502" t="str">
        <f t="shared" si="8"/>
        <v/>
      </c>
      <c r="AS14" s="502" t="str">
        <f t="shared" si="8"/>
        <v/>
      </c>
      <c r="AT14" s="502" t="str">
        <f t="shared" si="8"/>
        <v/>
      </c>
      <c r="AU14" s="502" t="str">
        <f t="shared" si="8"/>
        <v/>
      </c>
      <c r="AV14" s="502" t="str">
        <f t="shared" si="8"/>
        <v/>
      </c>
      <c r="AW14" s="500">
        <f t="shared" si="19"/>
        <v>1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15" customHeight="1" x14ac:dyDescent="0.25">
      <c r="A15" s="389">
        <v>10</v>
      </c>
      <c r="B15" s="503"/>
      <c r="C15" s="512" t="s">
        <v>34</v>
      </c>
      <c r="D15" s="513" t="s">
        <v>1313</v>
      </c>
      <c r="E15" s="256">
        <v>2531</v>
      </c>
      <c r="F15" s="93" t="s">
        <v>1604</v>
      </c>
      <c r="G15" s="93">
        <v>5</v>
      </c>
      <c r="H15" s="93">
        <v>3</v>
      </c>
      <c r="I15" s="93">
        <v>3</v>
      </c>
      <c r="J15" s="93">
        <v>4</v>
      </c>
      <c r="K15" s="97">
        <v>5</v>
      </c>
      <c r="L15" s="93">
        <v>3</v>
      </c>
      <c r="M15" s="93"/>
      <c r="N15" s="93"/>
      <c r="O15" s="93"/>
      <c r="P15" s="93"/>
      <c r="Q15" s="93"/>
      <c r="R15" s="97"/>
      <c r="S15" s="93"/>
      <c r="T15" s="93"/>
      <c r="U15" s="93"/>
      <c r="V15" s="500">
        <f t="shared" si="9"/>
        <v>3</v>
      </c>
      <c r="W15" s="338">
        <f t="shared" si="10"/>
        <v>0</v>
      </c>
      <c r="X15" s="338">
        <f t="shared" si="11"/>
        <v>0</v>
      </c>
      <c r="Y15" s="338">
        <f t="shared" si="12"/>
        <v>0</v>
      </c>
      <c r="Z15" s="338">
        <f t="shared" si="13"/>
        <v>3</v>
      </c>
      <c r="AA15" s="338">
        <f t="shared" si="14"/>
        <v>1</v>
      </c>
      <c r="AB15" s="338">
        <f t="shared" si="15"/>
        <v>2</v>
      </c>
      <c r="AC15" s="338">
        <f t="shared" si="16"/>
        <v>6</v>
      </c>
      <c r="AD15" s="504">
        <f t="shared" si="17"/>
        <v>3.8333333333333335</v>
      </c>
      <c r="AE15" s="25">
        <f t="shared" si="18"/>
        <v>0</v>
      </c>
      <c r="AF15" s="13"/>
      <c r="AG15" s="502" t="str">
        <f t="shared" si="8"/>
        <v>з</v>
      </c>
      <c r="AH15" s="502">
        <f t="shared" si="8"/>
        <v>5</v>
      </c>
      <c r="AI15" s="502">
        <f t="shared" si="8"/>
        <v>3</v>
      </c>
      <c r="AJ15" s="502">
        <f t="shared" si="8"/>
        <v>3</v>
      </c>
      <c r="AK15" s="502">
        <f t="shared" si="8"/>
        <v>4</v>
      </c>
      <c r="AL15" s="502">
        <f t="shared" si="8"/>
        <v>5</v>
      </c>
      <c r="AM15" s="502">
        <f t="shared" si="8"/>
        <v>3</v>
      </c>
      <c r="AN15" s="502" t="str">
        <f t="shared" si="8"/>
        <v/>
      </c>
      <c r="AO15" s="502" t="str">
        <f t="shared" si="8"/>
        <v/>
      </c>
      <c r="AP15" s="502" t="str">
        <f t="shared" si="8"/>
        <v/>
      </c>
      <c r="AQ15" s="502" t="str">
        <f t="shared" si="8"/>
        <v/>
      </c>
      <c r="AR15" s="502" t="str">
        <f t="shared" si="8"/>
        <v/>
      </c>
      <c r="AS15" s="502" t="str">
        <f t="shared" si="8"/>
        <v/>
      </c>
      <c r="AT15" s="502" t="str">
        <f t="shared" si="8"/>
        <v/>
      </c>
      <c r="AU15" s="502" t="str">
        <f t="shared" si="8"/>
        <v/>
      </c>
      <c r="AV15" s="502" t="str">
        <f t="shared" si="8"/>
        <v/>
      </c>
      <c r="AW15" s="500">
        <f t="shared" si="19"/>
        <v>1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15" customHeight="1" x14ac:dyDescent="0.25">
      <c r="A16" s="389">
        <v>11</v>
      </c>
      <c r="B16" s="503"/>
      <c r="C16" s="512" t="s">
        <v>34</v>
      </c>
      <c r="D16" s="513" t="s">
        <v>1322</v>
      </c>
      <c r="E16" s="256">
        <v>2531</v>
      </c>
      <c r="F16" s="93" t="s">
        <v>1604</v>
      </c>
      <c r="G16" s="93">
        <v>5</v>
      </c>
      <c r="H16" s="93">
        <v>3</v>
      </c>
      <c r="I16" s="93">
        <v>3</v>
      </c>
      <c r="J16" s="93">
        <v>4</v>
      </c>
      <c r="K16" s="97">
        <v>3</v>
      </c>
      <c r="L16" s="93">
        <v>3</v>
      </c>
      <c r="M16" s="93"/>
      <c r="N16" s="93"/>
      <c r="O16" s="93"/>
      <c r="P16" s="93"/>
      <c r="Q16" s="93"/>
      <c r="R16" s="97"/>
      <c r="S16" s="93"/>
      <c r="T16" s="93"/>
      <c r="U16" s="93"/>
      <c r="V16" s="500">
        <f t="shared" si="9"/>
        <v>3</v>
      </c>
      <c r="W16" s="338">
        <f t="shared" si="10"/>
        <v>0</v>
      </c>
      <c r="X16" s="338">
        <f t="shared" si="11"/>
        <v>0</v>
      </c>
      <c r="Y16" s="338">
        <f t="shared" si="12"/>
        <v>0</v>
      </c>
      <c r="Z16" s="338">
        <f t="shared" si="13"/>
        <v>4</v>
      </c>
      <c r="AA16" s="338">
        <f t="shared" si="14"/>
        <v>1</v>
      </c>
      <c r="AB16" s="338">
        <f t="shared" si="15"/>
        <v>1</v>
      </c>
      <c r="AC16" s="338">
        <f t="shared" si="16"/>
        <v>6</v>
      </c>
      <c r="AD16" s="504">
        <f t="shared" si="17"/>
        <v>3.5</v>
      </c>
      <c r="AE16" s="25">
        <f t="shared" si="18"/>
        <v>0</v>
      </c>
      <c r="AF16" s="13"/>
      <c r="AG16" s="502" t="str">
        <f t="shared" si="8"/>
        <v>з</v>
      </c>
      <c r="AH16" s="502">
        <f t="shared" si="8"/>
        <v>5</v>
      </c>
      <c r="AI16" s="502">
        <f t="shared" si="8"/>
        <v>3</v>
      </c>
      <c r="AJ16" s="502">
        <f t="shared" si="8"/>
        <v>3</v>
      </c>
      <c r="AK16" s="502">
        <f t="shared" si="8"/>
        <v>4</v>
      </c>
      <c r="AL16" s="502">
        <f t="shared" si="8"/>
        <v>3</v>
      </c>
      <c r="AM16" s="502">
        <f t="shared" si="8"/>
        <v>3</v>
      </c>
      <c r="AN16" s="502" t="str">
        <f t="shared" si="8"/>
        <v/>
      </c>
      <c r="AO16" s="502" t="str">
        <f t="shared" si="8"/>
        <v/>
      </c>
      <c r="AP16" s="502" t="str">
        <f t="shared" si="8"/>
        <v/>
      </c>
      <c r="AQ16" s="502" t="str">
        <f t="shared" si="8"/>
        <v/>
      </c>
      <c r="AR16" s="502" t="str">
        <f t="shared" si="8"/>
        <v/>
      </c>
      <c r="AS16" s="502" t="str">
        <f t="shared" si="8"/>
        <v/>
      </c>
      <c r="AT16" s="502" t="str">
        <f t="shared" si="8"/>
        <v/>
      </c>
      <c r="AU16" s="502" t="str">
        <f t="shared" si="8"/>
        <v/>
      </c>
      <c r="AV16" s="502" t="str">
        <f t="shared" si="8"/>
        <v/>
      </c>
      <c r="AW16" s="500">
        <f t="shared" si="19"/>
        <v>1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15" customHeight="1" x14ac:dyDescent="0.25">
      <c r="A17" s="389">
        <v>12</v>
      </c>
      <c r="B17" s="259"/>
      <c r="C17" s="512" t="s">
        <v>34</v>
      </c>
      <c r="D17" s="513" t="s">
        <v>1337</v>
      </c>
      <c r="E17" s="256">
        <v>2531</v>
      </c>
      <c r="F17" s="93" t="s">
        <v>1604</v>
      </c>
      <c r="G17" s="93">
        <v>5</v>
      </c>
      <c r="H17" s="93">
        <v>4</v>
      </c>
      <c r="I17" s="93">
        <v>3</v>
      </c>
      <c r="J17" s="93">
        <v>4</v>
      </c>
      <c r="K17" s="97">
        <v>4</v>
      </c>
      <c r="L17" s="93">
        <v>3</v>
      </c>
      <c r="M17" s="93"/>
      <c r="N17" s="93"/>
      <c r="O17" s="93"/>
      <c r="P17" s="93"/>
      <c r="Q17" s="93"/>
      <c r="R17" s="97"/>
      <c r="S17" s="93"/>
      <c r="T17" s="93"/>
      <c r="U17" s="93"/>
      <c r="V17" s="500">
        <f t="shared" si="9"/>
        <v>3</v>
      </c>
      <c r="W17" s="338">
        <f t="shared" si="10"/>
        <v>0</v>
      </c>
      <c r="X17" s="338">
        <f t="shared" si="11"/>
        <v>0</v>
      </c>
      <c r="Y17" s="338">
        <f t="shared" si="12"/>
        <v>0</v>
      </c>
      <c r="Z17" s="338">
        <f t="shared" si="13"/>
        <v>2</v>
      </c>
      <c r="AA17" s="338">
        <f t="shared" si="14"/>
        <v>3</v>
      </c>
      <c r="AB17" s="338">
        <f t="shared" si="15"/>
        <v>1</v>
      </c>
      <c r="AC17" s="338">
        <f t="shared" si="16"/>
        <v>6</v>
      </c>
      <c r="AD17" s="504">
        <f t="shared" si="17"/>
        <v>3.8333333333333335</v>
      </c>
      <c r="AE17" s="25">
        <f t="shared" si="18"/>
        <v>0</v>
      </c>
      <c r="AF17" s="13"/>
      <c r="AG17" s="502" t="str">
        <f t="shared" si="8"/>
        <v>з</v>
      </c>
      <c r="AH17" s="502">
        <f t="shared" si="8"/>
        <v>5</v>
      </c>
      <c r="AI17" s="502">
        <f t="shared" si="8"/>
        <v>4</v>
      </c>
      <c r="AJ17" s="502">
        <f t="shared" si="8"/>
        <v>3</v>
      </c>
      <c r="AK17" s="502">
        <f t="shared" si="8"/>
        <v>4</v>
      </c>
      <c r="AL17" s="502">
        <f t="shared" si="8"/>
        <v>4</v>
      </c>
      <c r="AM17" s="502">
        <f t="shared" si="8"/>
        <v>3</v>
      </c>
      <c r="AN17" s="502" t="str">
        <f t="shared" si="8"/>
        <v/>
      </c>
      <c r="AO17" s="502" t="str">
        <f t="shared" si="8"/>
        <v/>
      </c>
      <c r="AP17" s="502" t="str">
        <f t="shared" si="8"/>
        <v/>
      </c>
      <c r="AQ17" s="502" t="str">
        <f t="shared" si="8"/>
        <v/>
      </c>
      <c r="AR17" s="502" t="str">
        <f t="shared" si="8"/>
        <v/>
      </c>
      <c r="AS17" s="502" t="str">
        <f t="shared" si="8"/>
        <v/>
      </c>
      <c r="AT17" s="502" t="str">
        <f t="shared" si="8"/>
        <v/>
      </c>
      <c r="AU17" s="502" t="str">
        <f t="shared" si="8"/>
        <v/>
      </c>
      <c r="AV17" s="502" t="str">
        <f t="shared" si="8"/>
        <v/>
      </c>
      <c r="AW17" s="500">
        <f t="shared" si="19"/>
        <v>1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15" customHeight="1" x14ac:dyDescent="0.25">
      <c r="A18" s="389">
        <v>13</v>
      </c>
      <c r="B18" s="189"/>
      <c r="C18" s="512" t="s">
        <v>34</v>
      </c>
      <c r="D18" s="563" t="s">
        <v>1306</v>
      </c>
      <c r="E18" s="256">
        <v>2531</v>
      </c>
      <c r="F18" s="93" t="s">
        <v>1604</v>
      </c>
      <c r="G18" s="93">
        <v>5</v>
      </c>
      <c r="H18" s="93">
        <v>4</v>
      </c>
      <c r="I18" s="93">
        <v>5</v>
      </c>
      <c r="J18" s="93">
        <v>4</v>
      </c>
      <c r="K18" s="97">
        <v>5</v>
      </c>
      <c r="L18" s="93">
        <v>4</v>
      </c>
      <c r="M18" s="93"/>
      <c r="N18" s="93"/>
      <c r="O18" s="93"/>
      <c r="P18" s="93"/>
      <c r="Q18" s="93"/>
      <c r="R18" s="97"/>
      <c r="S18" s="93"/>
      <c r="T18" s="93"/>
      <c r="U18" s="93"/>
      <c r="V18" s="500">
        <f t="shared" si="9"/>
        <v>4</v>
      </c>
      <c r="W18" s="338">
        <f t="shared" si="10"/>
        <v>0</v>
      </c>
      <c r="X18" s="338">
        <f t="shared" si="11"/>
        <v>0</v>
      </c>
      <c r="Y18" s="338">
        <f t="shared" si="12"/>
        <v>0</v>
      </c>
      <c r="Z18" s="338">
        <f t="shared" si="13"/>
        <v>0</v>
      </c>
      <c r="AA18" s="338">
        <f t="shared" si="14"/>
        <v>3</v>
      </c>
      <c r="AB18" s="338">
        <f t="shared" si="15"/>
        <v>3</v>
      </c>
      <c r="AC18" s="338">
        <f t="shared" si="16"/>
        <v>6</v>
      </c>
      <c r="AD18" s="504">
        <f t="shared" si="17"/>
        <v>4.5</v>
      </c>
      <c r="AE18" s="25">
        <f t="shared" si="18"/>
        <v>0</v>
      </c>
      <c r="AF18" s="13"/>
      <c r="AG18" s="502" t="str">
        <f t="shared" si="8"/>
        <v>з</v>
      </c>
      <c r="AH18" s="502">
        <f t="shared" si="8"/>
        <v>5</v>
      </c>
      <c r="AI18" s="502">
        <f t="shared" si="8"/>
        <v>4</v>
      </c>
      <c r="AJ18" s="502">
        <f t="shared" si="8"/>
        <v>5</v>
      </c>
      <c r="AK18" s="502">
        <f t="shared" si="8"/>
        <v>4</v>
      </c>
      <c r="AL18" s="502">
        <f t="shared" si="8"/>
        <v>5</v>
      </c>
      <c r="AM18" s="502">
        <f t="shared" si="8"/>
        <v>4</v>
      </c>
      <c r="AN18" s="502" t="str">
        <f t="shared" si="8"/>
        <v/>
      </c>
      <c r="AO18" s="502" t="str">
        <f t="shared" si="8"/>
        <v/>
      </c>
      <c r="AP18" s="502" t="str">
        <f t="shared" si="8"/>
        <v/>
      </c>
      <c r="AQ18" s="502" t="str">
        <f t="shared" si="8"/>
        <v/>
      </c>
      <c r="AR18" s="502" t="str">
        <f t="shared" si="8"/>
        <v/>
      </c>
      <c r="AS18" s="502" t="str">
        <f t="shared" si="8"/>
        <v/>
      </c>
      <c r="AT18" s="502" t="str">
        <f t="shared" si="8"/>
        <v/>
      </c>
      <c r="AU18" s="502" t="str">
        <f t="shared" si="8"/>
        <v/>
      </c>
      <c r="AV18" s="502" t="str">
        <f t="shared" si="8"/>
        <v/>
      </c>
      <c r="AW18" s="500">
        <f t="shared" si="19"/>
        <v>1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15" customHeight="1" x14ac:dyDescent="0.25">
      <c r="A19" s="389">
        <v>14</v>
      </c>
      <c r="B19" s="189"/>
      <c r="C19" s="512" t="s">
        <v>34</v>
      </c>
      <c r="D19" s="513" t="s">
        <v>1326</v>
      </c>
      <c r="E19" s="256">
        <v>2531</v>
      </c>
      <c r="F19" s="93" t="s">
        <v>1604</v>
      </c>
      <c r="G19" s="93">
        <v>4</v>
      </c>
      <c r="H19" s="93">
        <v>4</v>
      </c>
      <c r="I19" s="93">
        <v>3</v>
      </c>
      <c r="J19" s="93">
        <v>4</v>
      </c>
      <c r="K19" s="93">
        <v>4</v>
      </c>
      <c r="L19" s="93">
        <v>4</v>
      </c>
      <c r="M19" s="93"/>
      <c r="N19" s="93"/>
      <c r="O19" s="93"/>
      <c r="P19" s="93"/>
      <c r="Q19" s="93"/>
      <c r="R19" s="93"/>
      <c r="S19" s="93"/>
      <c r="T19" s="93"/>
      <c r="U19" s="93"/>
      <c r="V19" s="500">
        <f t="shared" si="9"/>
        <v>3</v>
      </c>
      <c r="W19" s="338">
        <f t="shared" si="10"/>
        <v>0</v>
      </c>
      <c r="X19" s="338">
        <f t="shared" si="11"/>
        <v>0</v>
      </c>
      <c r="Y19" s="338">
        <f t="shared" si="12"/>
        <v>0</v>
      </c>
      <c r="Z19" s="338">
        <f t="shared" si="13"/>
        <v>1</v>
      </c>
      <c r="AA19" s="338">
        <f t="shared" si="14"/>
        <v>5</v>
      </c>
      <c r="AB19" s="338">
        <f t="shared" si="15"/>
        <v>0</v>
      </c>
      <c r="AC19" s="338">
        <f t="shared" si="16"/>
        <v>6</v>
      </c>
      <c r="AD19" s="504">
        <f t="shared" si="17"/>
        <v>3.8333333333333335</v>
      </c>
      <c r="AE19" s="25">
        <f t="shared" si="18"/>
        <v>0</v>
      </c>
      <c r="AF19" s="13"/>
      <c r="AG19" s="502" t="str">
        <f t="shared" si="8"/>
        <v>з</v>
      </c>
      <c r="AH19" s="502">
        <f t="shared" si="8"/>
        <v>4</v>
      </c>
      <c r="AI19" s="502">
        <f t="shared" si="8"/>
        <v>4</v>
      </c>
      <c r="AJ19" s="502">
        <f t="shared" si="8"/>
        <v>3</v>
      </c>
      <c r="AK19" s="502">
        <f t="shared" si="8"/>
        <v>4</v>
      </c>
      <c r="AL19" s="502">
        <f t="shared" si="8"/>
        <v>4</v>
      </c>
      <c r="AM19" s="502">
        <f t="shared" si="8"/>
        <v>4</v>
      </c>
      <c r="AN19" s="502" t="str">
        <f t="shared" si="8"/>
        <v/>
      </c>
      <c r="AO19" s="502" t="str">
        <f t="shared" si="8"/>
        <v/>
      </c>
      <c r="AP19" s="502" t="str">
        <f t="shared" si="8"/>
        <v/>
      </c>
      <c r="AQ19" s="502" t="str">
        <f t="shared" si="8"/>
        <v/>
      </c>
      <c r="AR19" s="502" t="str">
        <f t="shared" si="8"/>
        <v/>
      </c>
      <c r="AS19" s="502" t="str">
        <f t="shared" si="8"/>
        <v/>
      </c>
      <c r="AT19" s="502" t="str">
        <f t="shared" si="8"/>
        <v/>
      </c>
      <c r="AU19" s="502" t="str">
        <f t="shared" si="8"/>
        <v/>
      </c>
      <c r="AV19" s="502" t="str">
        <f t="shared" si="8"/>
        <v/>
      </c>
      <c r="AW19" s="500">
        <f t="shared" si="19"/>
        <v>1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15" customHeight="1" x14ac:dyDescent="0.25">
      <c r="A20" s="389">
        <v>15</v>
      </c>
      <c r="B20" s="189"/>
      <c r="C20" s="512" t="s">
        <v>34</v>
      </c>
      <c r="D20" s="513" t="s">
        <v>1329</v>
      </c>
      <c r="E20" s="256">
        <v>2531</v>
      </c>
      <c r="F20" s="93" t="s">
        <v>1604</v>
      </c>
      <c r="G20" s="93">
        <v>3</v>
      </c>
      <c r="H20" s="93">
        <v>3</v>
      </c>
      <c r="I20" s="93">
        <v>3</v>
      </c>
      <c r="J20" s="93">
        <v>4</v>
      </c>
      <c r="K20" s="97">
        <v>3</v>
      </c>
      <c r="L20" s="93">
        <v>3</v>
      </c>
      <c r="M20" s="93"/>
      <c r="N20" s="93"/>
      <c r="O20" s="93"/>
      <c r="P20" s="93"/>
      <c r="Q20" s="93"/>
      <c r="R20" s="97"/>
      <c r="S20" s="93"/>
      <c r="T20" s="93"/>
      <c r="U20" s="93"/>
      <c r="V20" s="500">
        <f t="shared" si="9"/>
        <v>3</v>
      </c>
      <c r="W20" s="338">
        <f t="shared" si="10"/>
        <v>0</v>
      </c>
      <c r="X20" s="338">
        <f t="shared" si="11"/>
        <v>0</v>
      </c>
      <c r="Y20" s="338">
        <f t="shared" si="12"/>
        <v>0</v>
      </c>
      <c r="Z20" s="338">
        <f t="shared" si="13"/>
        <v>5</v>
      </c>
      <c r="AA20" s="338">
        <f t="shared" si="14"/>
        <v>1</v>
      </c>
      <c r="AB20" s="338">
        <f t="shared" si="15"/>
        <v>0</v>
      </c>
      <c r="AC20" s="338">
        <f t="shared" si="16"/>
        <v>6</v>
      </c>
      <c r="AD20" s="504">
        <f t="shared" si="17"/>
        <v>3.1666666666666665</v>
      </c>
      <c r="AE20" s="25">
        <f t="shared" si="18"/>
        <v>0</v>
      </c>
      <c r="AF20" s="13"/>
      <c r="AG20" s="502" t="str">
        <f t="shared" si="8"/>
        <v>з</v>
      </c>
      <c r="AH20" s="502">
        <f t="shared" si="8"/>
        <v>3</v>
      </c>
      <c r="AI20" s="502">
        <f t="shared" si="8"/>
        <v>3</v>
      </c>
      <c r="AJ20" s="502">
        <f t="shared" si="8"/>
        <v>3</v>
      </c>
      <c r="AK20" s="502">
        <f t="shared" si="8"/>
        <v>4</v>
      </c>
      <c r="AL20" s="502">
        <f t="shared" si="8"/>
        <v>3</v>
      </c>
      <c r="AM20" s="502">
        <f t="shared" si="8"/>
        <v>3</v>
      </c>
      <c r="AN20" s="502" t="str">
        <f t="shared" si="8"/>
        <v/>
      </c>
      <c r="AO20" s="502" t="str">
        <f t="shared" si="8"/>
        <v/>
      </c>
      <c r="AP20" s="502" t="str">
        <f t="shared" si="8"/>
        <v/>
      </c>
      <c r="AQ20" s="502" t="str">
        <f t="shared" si="8"/>
        <v/>
      </c>
      <c r="AR20" s="502" t="str">
        <f t="shared" si="8"/>
        <v/>
      </c>
      <c r="AS20" s="502" t="str">
        <f t="shared" si="8"/>
        <v/>
      </c>
      <c r="AT20" s="502" t="str">
        <f t="shared" si="8"/>
        <v/>
      </c>
      <c r="AU20" s="502" t="str">
        <f t="shared" si="8"/>
        <v/>
      </c>
      <c r="AV20" s="502" t="str">
        <f t="shared" si="8"/>
        <v/>
      </c>
      <c r="AW20" s="500">
        <f t="shared" si="19"/>
        <v>1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15" customHeight="1" x14ac:dyDescent="0.25">
      <c r="A21" s="389">
        <v>16</v>
      </c>
      <c r="B21" s="189"/>
      <c r="C21" s="512" t="s">
        <v>34</v>
      </c>
      <c r="D21" s="513" t="s">
        <v>1319</v>
      </c>
      <c r="E21" s="256">
        <v>2531</v>
      </c>
      <c r="F21" s="93" t="s">
        <v>1604</v>
      </c>
      <c r="G21" s="93">
        <v>4</v>
      </c>
      <c r="H21" s="93">
        <v>5</v>
      </c>
      <c r="I21" s="93">
        <v>3</v>
      </c>
      <c r="J21" s="93">
        <v>4</v>
      </c>
      <c r="K21" s="97">
        <v>4</v>
      </c>
      <c r="L21" s="93">
        <v>4</v>
      </c>
      <c r="M21" s="93"/>
      <c r="N21" s="93"/>
      <c r="O21" s="93"/>
      <c r="P21" s="93"/>
      <c r="Q21" s="93"/>
      <c r="R21" s="97"/>
      <c r="S21" s="93"/>
      <c r="T21" s="93"/>
      <c r="U21" s="93"/>
      <c r="V21" s="500">
        <f t="shared" si="9"/>
        <v>3</v>
      </c>
      <c r="W21" s="338">
        <f t="shared" si="10"/>
        <v>0</v>
      </c>
      <c r="X21" s="338">
        <f t="shared" si="11"/>
        <v>0</v>
      </c>
      <c r="Y21" s="338">
        <f t="shared" si="12"/>
        <v>0</v>
      </c>
      <c r="Z21" s="338">
        <f t="shared" si="13"/>
        <v>1</v>
      </c>
      <c r="AA21" s="338">
        <f t="shared" si="14"/>
        <v>4</v>
      </c>
      <c r="AB21" s="338">
        <f t="shared" si="15"/>
        <v>1</v>
      </c>
      <c r="AC21" s="338">
        <f t="shared" si="16"/>
        <v>6</v>
      </c>
      <c r="AD21" s="504">
        <f t="shared" si="17"/>
        <v>4</v>
      </c>
      <c r="AE21" s="25">
        <f t="shared" si="18"/>
        <v>0</v>
      </c>
      <c r="AF21" s="13"/>
      <c r="AG21" s="502" t="str">
        <f t="shared" si="8"/>
        <v>з</v>
      </c>
      <c r="AH21" s="502">
        <f t="shared" si="8"/>
        <v>4</v>
      </c>
      <c r="AI21" s="502">
        <f t="shared" si="8"/>
        <v>5</v>
      </c>
      <c r="AJ21" s="502">
        <f t="shared" si="8"/>
        <v>3</v>
      </c>
      <c r="AK21" s="502">
        <f t="shared" si="8"/>
        <v>4</v>
      </c>
      <c r="AL21" s="502">
        <f t="shared" si="8"/>
        <v>4</v>
      </c>
      <c r="AM21" s="502">
        <f t="shared" si="8"/>
        <v>4</v>
      </c>
      <c r="AN21" s="502" t="str">
        <f t="shared" si="8"/>
        <v/>
      </c>
      <c r="AO21" s="502" t="str">
        <f t="shared" si="8"/>
        <v/>
      </c>
      <c r="AP21" s="502" t="str">
        <f t="shared" si="8"/>
        <v/>
      </c>
      <c r="AQ21" s="502" t="str">
        <f t="shared" si="8"/>
        <v/>
      </c>
      <c r="AR21" s="502" t="str">
        <f t="shared" si="8"/>
        <v/>
      </c>
      <c r="AS21" s="502" t="str">
        <f t="shared" si="8"/>
        <v/>
      </c>
      <c r="AT21" s="502" t="str">
        <f t="shared" si="8"/>
        <v/>
      </c>
      <c r="AU21" s="502" t="str">
        <f t="shared" si="8"/>
        <v/>
      </c>
      <c r="AV21" s="502" t="str">
        <f t="shared" ref="AG21:AV36" si="20">IF(ISERROR(VALUE(LEFT(U21))),LEFT(U21),VALUE(LEFT(U21)))</f>
        <v/>
      </c>
      <c r="AW21" s="500">
        <f t="shared" si="19"/>
        <v>1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15" customHeight="1" x14ac:dyDescent="0.25">
      <c r="A22" s="389">
        <v>17</v>
      </c>
      <c r="B22" s="189"/>
      <c r="C22" s="512" t="s">
        <v>34</v>
      </c>
      <c r="D22" s="513" t="s">
        <v>1321</v>
      </c>
      <c r="E22" s="256">
        <v>2531</v>
      </c>
      <c r="F22" s="93" t="s">
        <v>1604</v>
      </c>
      <c r="G22" s="93" t="s">
        <v>1603</v>
      </c>
      <c r="H22" s="93">
        <v>3</v>
      </c>
      <c r="I22" s="93">
        <v>3</v>
      </c>
      <c r="J22" s="93">
        <v>3</v>
      </c>
      <c r="K22" s="97">
        <v>4</v>
      </c>
      <c r="L22" s="93" t="s">
        <v>1643</v>
      </c>
      <c r="M22" s="93"/>
      <c r="N22" s="93"/>
      <c r="O22" s="93"/>
      <c r="P22" s="93"/>
      <c r="Q22" s="93"/>
      <c r="R22" s="97"/>
      <c r="S22" s="93"/>
      <c r="T22" s="93"/>
      <c r="U22" s="93"/>
      <c r="V22" s="500">
        <f t="shared" si="9"/>
        <v>2</v>
      </c>
      <c r="W22" s="338">
        <f t="shared" si="10"/>
        <v>1</v>
      </c>
      <c r="X22" s="338">
        <f t="shared" si="11"/>
        <v>0</v>
      </c>
      <c r="Y22" s="338">
        <f t="shared" si="12"/>
        <v>1</v>
      </c>
      <c r="Z22" s="338">
        <f t="shared" si="13"/>
        <v>3</v>
      </c>
      <c r="AA22" s="338">
        <f t="shared" si="14"/>
        <v>1</v>
      </c>
      <c r="AB22" s="338">
        <f t="shared" si="15"/>
        <v>0</v>
      </c>
      <c r="AC22" s="338">
        <f t="shared" si="16"/>
        <v>5</v>
      </c>
      <c r="AD22" s="504">
        <f t="shared" si="17"/>
        <v>3</v>
      </c>
      <c r="AE22" s="25">
        <f t="shared" si="18"/>
        <v>0</v>
      </c>
      <c r="AF22" s="13"/>
      <c r="AG22" s="502" t="str">
        <f t="shared" si="20"/>
        <v>з</v>
      </c>
      <c r="AH22" s="502" t="str">
        <f t="shared" si="20"/>
        <v>б</v>
      </c>
      <c r="AI22" s="502">
        <f t="shared" si="20"/>
        <v>3</v>
      </c>
      <c r="AJ22" s="502">
        <f t="shared" si="20"/>
        <v>3</v>
      </c>
      <c r="AK22" s="502">
        <f t="shared" si="20"/>
        <v>3</v>
      </c>
      <c r="AL22" s="502">
        <f t="shared" si="20"/>
        <v>4</v>
      </c>
      <c r="AM22" s="502">
        <f t="shared" si="20"/>
        <v>2</v>
      </c>
      <c r="AN22" s="502" t="str">
        <f t="shared" si="20"/>
        <v/>
      </c>
      <c r="AO22" s="502" t="str">
        <f t="shared" si="20"/>
        <v/>
      </c>
      <c r="AP22" s="502" t="str">
        <f t="shared" si="20"/>
        <v/>
      </c>
      <c r="AQ22" s="502" t="str">
        <f t="shared" si="20"/>
        <v/>
      </c>
      <c r="AR22" s="502" t="str">
        <f t="shared" si="20"/>
        <v/>
      </c>
      <c r="AS22" s="502" t="str">
        <f t="shared" si="20"/>
        <v/>
      </c>
      <c r="AT22" s="502" t="str">
        <f t="shared" si="20"/>
        <v/>
      </c>
      <c r="AU22" s="502" t="str">
        <f t="shared" si="20"/>
        <v/>
      </c>
      <c r="AV22" s="502" t="str">
        <f t="shared" si="20"/>
        <v/>
      </c>
      <c r="AW22" s="500">
        <f t="shared" si="19"/>
        <v>1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15" customHeight="1" x14ac:dyDescent="0.25">
      <c r="A23" s="389">
        <v>18</v>
      </c>
      <c r="B23" s="189"/>
      <c r="C23" s="512" t="s">
        <v>34</v>
      </c>
      <c r="D23" s="513" t="s">
        <v>1318</v>
      </c>
      <c r="E23" s="256">
        <v>2531</v>
      </c>
      <c r="F23" s="93" t="s">
        <v>1604</v>
      </c>
      <c r="G23" s="93">
        <v>5</v>
      </c>
      <c r="H23" s="93">
        <v>4</v>
      </c>
      <c r="I23" s="93">
        <v>3</v>
      </c>
      <c r="J23" s="93">
        <v>4</v>
      </c>
      <c r="K23" s="97">
        <v>4</v>
      </c>
      <c r="L23" s="93">
        <v>3</v>
      </c>
      <c r="M23" s="93"/>
      <c r="N23" s="93"/>
      <c r="O23" s="93"/>
      <c r="P23" s="93"/>
      <c r="Q23" s="93"/>
      <c r="R23" s="97"/>
      <c r="S23" s="93"/>
      <c r="T23" s="93"/>
      <c r="U23" s="93"/>
      <c r="V23" s="500">
        <f t="shared" si="9"/>
        <v>3</v>
      </c>
      <c r="W23" s="338">
        <f t="shared" si="10"/>
        <v>0</v>
      </c>
      <c r="X23" s="338">
        <f t="shared" si="11"/>
        <v>0</v>
      </c>
      <c r="Y23" s="338">
        <f t="shared" si="12"/>
        <v>0</v>
      </c>
      <c r="Z23" s="338">
        <f t="shared" si="13"/>
        <v>2</v>
      </c>
      <c r="AA23" s="338">
        <f t="shared" si="14"/>
        <v>3</v>
      </c>
      <c r="AB23" s="338">
        <f t="shared" si="15"/>
        <v>1</v>
      </c>
      <c r="AC23" s="338">
        <f t="shared" si="16"/>
        <v>6</v>
      </c>
      <c r="AD23" s="504">
        <f t="shared" si="17"/>
        <v>3.8333333333333335</v>
      </c>
      <c r="AE23" s="25">
        <f t="shared" si="18"/>
        <v>0</v>
      </c>
      <c r="AF23" s="13"/>
      <c r="AG23" s="502" t="str">
        <f t="shared" si="20"/>
        <v>з</v>
      </c>
      <c r="AH23" s="502">
        <f t="shared" si="20"/>
        <v>5</v>
      </c>
      <c r="AI23" s="502">
        <f t="shared" si="20"/>
        <v>4</v>
      </c>
      <c r="AJ23" s="502">
        <f t="shared" si="20"/>
        <v>3</v>
      </c>
      <c r="AK23" s="502">
        <f t="shared" si="20"/>
        <v>4</v>
      </c>
      <c r="AL23" s="502">
        <f t="shared" si="20"/>
        <v>4</v>
      </c>
      <c r="AM23" s="502">
        <f t="shared" si="20"/>
        <v>3</v>
      </c>
      <c r="AN23" s="502" t="str">
        <f t="shared" si="20"/>
        <v/>
      </c>
      <c r="AO23" s="502" t="str">
        <f t="shared" si="20"/>
        <v/>
      </c>
      <c r="AP23" s="502" t="str">
        <f t="shared" si="20"/>
        <v/>
      </c>
      <c r="AQ23" s="502" t="str">
        <f t="shared" si="20"/>
        <v/>
      </c>
      <c r="AR23" s="502" t="str">
        <f t="shared" si="20"/>
        <v/>
      </c>
      <c r="AS23" s="502" t="str">
        <f t="shared" si="20"/>
        <v/>
      </c>
      <c r="AT23" s="502" t="str">
        <f t="shared" si="20"/>
        <v/>
      </c>
      <c r="AU23" s="502" t="str">
        <f t="shared" si="20"/>
        <v/>
      </c>
      <c r="AV23" s="502" t="str">
        <f t="shared" si="20"/>
        <v/>
      </c>
      <c r="AW23" s="500">
        <f t="shared" si="19"/>
        <v>1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15" customHeight="1" x14ac:dyDescent="0.25">
      <c r="A24" s="389">
        <v>19</v>
      </c>
      <c r="B24" s="189"/>
      <c r="C24" s="512" t="s">
        <v>34</v>
      </c>
      <c r="D24" s="513" t="s">
        <v>1330</v>
      </c>
      <c r="E24" s="256">
        <v>2531</v>
      </c>
      <c r="F24" s="93" t="s">
        <v>1604</v>
      </c>
      <c r="G24" s="93">
        <v>5</v>
      </c>
      <c r="H24" s="93">
        <v>4</v>
      </c>
      <c r="I24" s="93">
        <v>3</v>
      </c>
      <c r="J24" s="93">
        <v>4</v>
      </c>
      <c r="K24" s="93">
        <v>5</v>
      </c>
      <c r="L24" s="93">
        <v>3</v>
      </c>
      <c r="M24" s="93"/>
      <c r="N24" s="93"/>
      <c r="O24" s="93"/>
      <c r="P24" s="93"/>
      <c r="Q24" s="93"/>
      <c r="R24" s="93"/>
      <c r="S24" s="93"/>
      <c r="T24" s="93"/>
      <c r="U24" s="93"/>
      <c r="V24" s="500">
        <f t="shared" si="9"/>
        <v>3</v>
      </c>
      <c r="W24" s="338">
        <f t="shared" si="10"/>
        <v>0</v>
      </c>
      <c r="X24" s="338">
        <f t="shared" si="11"/>
        <v>0</v>
      </c>
      <c r="Y24" s="338">
        <f t="shared" si="12"/>
        <v>0</v>
      </c>
      <c r="Z24" s="338">
        <f t="shared" si="13"/>
        <v>2</v>
      </c>
      <c r="AA24" s="338">
        <f t="shared" si="14"/>
        <v>2</v>
      </c>
      <c r="AB24" s="338">
        <f t="shared" si="15"/>
        <v>2</v>
      </c>
      <c r="AC24" s="338">
        <f t="shared" si="16"/>
        <v>6</v>
      </c>
      <c r="AD24" s="504">
        <f t="shared" si="17"/>
        <v>4</v>
      </c>
      <c r="AE24" s="25">
        <f t="shared" si="18"/>
        <v>0</v>
      </c>
      <c r="AF24" s="13"/>
      <c r="AG24" s="502" t="str">
        <f t="shared" si="20"/>
        <v>з</v>
      </c>
      <c r="AH24" s="502">
        <f t="shared" si="20"/>
        <v>5</v>
      </c>
      <c r="AI24" s="502">
        <f t="shared" si="20"/>
        <v>4</v>
      </c>
      <c r="AJ24" s="502">
        <f t="shared" si="20"/>
        <v>3</v>
      </c>
      <c r="AK24" s="502">
        <f t="shared" si="20"/>
        <v>4</v>
      </c>
      <c r="AL24" s="502">
        <f t="shared" si="20"/>
        <v>5</v>
      </c>
      <c r="AM24" s="502">
        <f t="shared" si="20"/>
        <v>3</v>
      </c>
      <c r="AN24" s="502" t="str">
        <f t="shared" si="20"/>
        <v/>
      </c>
      <c r="AO24" s="502" t="str">
        <f t="shared" si="20"/>
        <v/>
      </c>
      <c r="AP24" s="502" t="str">
        <f t="shared" si="20"/>
        <v/>
      </c>
      <c r="AQ24" s="502" t="str">
        <f t="shared" si="20"/>
        <v/>
      </c>
      <c r="AR24" s="502" t="str">
        <f t="shared" si="20"/>
        <v/>
      </c>
      <c r="AS24" s="502" t="str">
        <f t="shared" si="20"/>
        <v/>
      </c>
      <c r="AT24" s="502" t="str">
        <f t="shared" si="20"/>
        <v/>
      </c>
      <c r="AU24" s="502" t="str">
        <f t="shared" si="20"/>
        <v/>
      </c>
      <c r="AV24" s="502" t="str">
        <f t="shared" si="20"/>
        <v/>
      </c>
      <c r="AW24" s="500">
        <f t="shared" si="19"/>
        <v>1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15" customHeight="1" x14ac:dyDescent="0.25">
      <c r="A25" s="389">
        <v>20</v>
      </c>
      <c r="B25" s="189"/>
      <c r="C25" s="512" t="s">
        <v>34</v>
      </c>
      <c r="D25" s="513" t="s">
        <v>1309</v>
      </c>
      <c r="E25" s="256">
        <v>2531</v>
      </c>
      <c r="F25" s="93" t="s">
        <v>1604</v>
      </c>
      <c r="G25" s="93">
        <v>5</v>
      </c>
      <c r="H25" s="93">
        <v>3</v>
      </c>
      <c r="I25" s="93">
        <v>3</v>
      </c>
      <c r="J25" s="93">
        <v>4</v>
      </c>
      <c r="K25" s="97">
        <v>3</v>
      </c>
      <c r="L25" s="93">
        <v>3</v>
      </c>
      <c r="M25" s="93"/>
      <c r="N25" s="93"/>
      <c r="O25" s="93"/>
      <c r="P25" s="93"/>
      <c r="Q25" s="93"/>
      <c r="R25" s="97"/>
      <c r="S25" s="93"/>
      <c r="T25" s="93"/>
      <c r="U25" s="93"/>
      <c r="V25" s="500">
        <f t="shared" si="9"/>
        <v>3</v>
      </c>
      <c r="W25" s="338">
        <f t="shared" si="10"/>
        <v>0</v>
      </c>
      <c r="X25" s="338">
        <f t="shared" si="11"/>
        <v>0</v>
      </c>
      <c r="Y25" s="338">
        <f t="shared" si="12"/>
        <v>0</v>
      </c>
      <c r="Z25" s="338">
        <f t="shared" si="13"/>
        <v>4</v>
      </c>
      <c r="AA25" s="338">
        <f t="shared" si="14"/>
        <v>1</v>
      </c>
      <c r="AB25" s="338">
        <f t="shared" si="15"/>
        <v>1</v>
      </c>
      <c r="AC25" s="338">
        <f t="shared" si="16"/>
        <v>6</v>
      </c>
      <c r="AD25" s="504">
        <f t="shared" si="17"/>
        <v>3.5</v>
      </c>
      <c r="AE25" s="25">
        <f t="shared" si="18"/>
        <v>0</v>
      </c>
      <c r="AF25" s="13"/>
      <c r="AG25" s="502" t="str">
        <f t="shared" si="20"/>
        <v>з</v>
      </c>
      <c r="AH25" s="502">
        <f t="shared" si="20"/>
        <v>5</v>
      </c>
      <c r="AI25" s="502">
        <f t="shared" si="20"/>
        <v>3</v>
      </c>
      <c r="AJ25" s="502">
        <f t="shared" si="20"/>
        <v>3</v>
      </c>
      <c r="AK25" s="502">
        <f t="shared" si="20"/>
        <v>4</v>
      </c>
      <c r="AL25" s="502">
        <f t="shared" si="20"/>
        <v>3</v>
      </c>
      <c r="AM25" s="502">
        <f t="shared" si="20"/>
        <v>3</v>
      </c>
      <c r="AN25" s="502" t="str">
        <f t="shared" si="20"/>
        <v/>
      </c>
      <c r="AO25" s="502" t="str">
        <f t="shared" si="20"/>
        <v/>
      </c>
      <c r="AP25" s="502" t="str">
        <f t="shared" si="20"/>
        <v/>
      </c>
      <c r="AQ25" s="502" t="str">
        <f t="shared" si="20"/>
        <v/>
      </c>
      <c r="AR25" s="502" t="str">
        <f t="shared" si="20"/>
        <v/>
      </c>
      <c r="AS25" s="502" t="str">
        <f t="shared" si="20"/>
        <v/>
      </c>
      <c r="AT25" s="502" t="str">
        <f t="shared" si="20"/>
        <v/>
      </c>
      <c r="AU25" s="502" t="str">
        <f t="shared" si="20"/>
        <v/>
      </c>
      <c r="AV25" s="502" t="str">
        <f t="shared" si="20"/>
        <v/>
      </c>
      <c r="AW25" s="500">
        <f t="shared" si="19"/>
        <v>1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15" customHeight="1" x14ac:dyDescent="0.25">
      <c r="A26" s="389">
        <v>21</v>
      </c>
      <c r="B26" s="189"/>
      <c r="C26" s="512" t="s">
        <v>34</v>
      </c>
      <c r="D26" s="513" t="s">
        <v>1320</v>
      </c>
      <c r="E26" s="256">
        <v>2531</v>
      </c>
      <c r="F26" s="93" t="s">
        <v>1604</v>
      </c>
      <c r="G26" s="93">
        <v>4</v>
      </c>
      <c r="H26" s="93">
        <v>3</v>
      </c>
      <c r="I26" s="93">
        <v>3</v>
      </c>
      <c r="J26" s="93">
        <v>4</v>
      </c>
      <c r="K26" s="97">
        <v>4</v>
      </c>
      <c r="L26" s="93">
        <v>3</v>
      </c>
      <c r="M26" s="93"/>
      <c r="N26" s="93"/>
      <c r="O26" s="93"/>
      <c r="P26" s="93"/>
      <c r="Q26" s="93"/>
      <c r="R26" s="97"/>
      <c r="S26" s="93"/>
      <c r="T26" s="93"/>
      <c r="U26" s="93"/>
      <c r="V26" s="500">
        <f t="shared" si="9"/>
        <v>3</v>
      </c>
      <c r="W26" s="338">
        <f t="shared" si="10"/>
        <v>0</v>
      </c>
      <c r="X26" s="338">
        <f t="shared" si="11"/>
        <v>0</v>
      </c>
      <c r="Y26" s="338">
        <f t="shared" si="12"/>
        <v>0</v>
      </c>
      <c r="Z26" s="338">
        <f t="shared" si="13"/>
        <v>3</v>
      </c>
      <c r="AA26" s="338">
        <f t="shared" si="14"/>
        <v>3</v>
      </c>
      <c r="AB26" s="338">
        <f t="shared" si="15"/>
        <v>0</v>
      </c>
      <c r="AC26" s="338">
        <f t="shared" si="16"/>
        <v>6</v>
      </c>
      <c r="AD26" s="504">
        <f t="shared" si="17"/>
        <v>3.5</v>
      </c>
      <c r="AE26" s="25">
        <f t="shared" si="18"/>
        <v>0</v>
      </c>
      <c r="AF26" s="13"/>
      <c r="AG26" s="502" t="str">
        <f t="shared" si="20"/>
        <v>з</v>
      </c>
      <c r="AH26" s="502">
        <f t="shared" si="20"/>
        <v>4</v>
      </c>
      <c r="AI26" s="502">
        <f t="shared" si="20"/>
        <v>3</v>
      </c>
      <c r="AJ26" s="502">
        <f t="shared" si="20"/>
        <v>3</v>
      </c>
      <c r="AK26" s="502">
        <f t="shared" si="20"/>
        <v>4</v>
      </c>
      <c r="AL26" s="502">
        <f t="shared" si="20"/>
        <v>4</v>
      </c>
      <c r="AM26" s="502">
        <f t="shared" si="20"/>
        <v>3</v>
      </c>
      <c r="AN26" s="502" t="str">
        <f t="shared" si="20"/>
        <v/>
      </c>
      <c r="AO26" s="502" t="str">
        <f t="shared" si="20"/>
        <v/>
      </c>
      <c r="AP26" s="502" t="str">
        <f t="shared" si="20"/>
        <v/>
      </c>
      <c r="AQ26" s="502" t="str">
        <f t="shared" si="20"/>
        <v/>
      </c>
      <c r="AR26" s="502" t="str">
        <f t="shared" si="20"/>
        <v/>
      </c>
      <c r="AS26" s="502" t="str">
        <f t="shared" si="20"/>
        <v/>
      </c>
      <c r="AT26" s="502" t="str">
        <f t="shared" si="20"/>
        <v/>
      </c>
      <c r="AU26" s="502" t="str">
        <f t="shared" si="20"/>
        <v/>
      </c>
      <c r="AV26" s="502" t="str">
        <f t="shared" si="20"/>
        <v/>
      </c>
      <c r="AW26" s="500">
        <f t="shared" si="19"/>
        <v>1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15" customHeight="1" x14ac:dyDescent="0.25">
      <c r="A27" s="389">
        <v>22</v>
      </c>
      <c r="B27" s="189"/>
      <c r="C27" s="512" t="s">
        <v>34</v>
      </c>
      <c r="D27" s="513" t="s">
        <v>1335</v>
      </c>
      <c r="E27" s="256">
        <v>2531</v>
      </c>
      <c r="F27" s="93" t="s">
        <v>1604</v>
      </c>
      <c r="G27" s="93">
        <v>5</v>
      </c>
      <c r="H27" s="93">
        <v>4</v>
      </c>
      <c r="I27" s="93">
        <v>3</v>
      </c>
      <c r="J27" s="93">
        <v>4</v>
      </c>
      <c r="K27" s="97">
        <v>3</v>
      </c>
      <c r="L27" s="93">
        <v>4</v>
      </c>
      <c r="M27" s="93"/>
      <c r="N27" s="93"/>
      <c r="O27" s="93"/>
      <c r="P27" s="93"/>
      <c r="Q27" s="93"/>
      <c r="R27" s="97"/>
      <c r="S27" s="93"/>
      <c r="T27" s="93"/>
      <c r="U27" s="93"/>
      <c r="V27" s="500">
        <f t="shared" si="9"/>
        <v>3</v>
      </c>
      <c r="W27" s="338">
        <f t="shared" si="10"/>
        <v>0</v>
      </c>
      <c r="X27" s="338">
        <f t="shared" si="11"/>
        <v>0</v>
      </c>
      <c r="Y27" s="338">
        <f t="shared" si="12"/>
        <v>0</v>
      </c>
      <c r="Z27" s="338">
        <f t="shared" si="13"/>
        <v>2</v>
      </c>
      <c r="AA27" s="338">
        <f t="shared" si="14"/>
        <v>3</v>
      </c>
      <c r="AB27" s="338">
        <f t="shared" si="15"/>
        <v>1</v>
      </c>
      <c r="AC27" s="338">
        <f t="shared" si="16"/>
        <v>6</v>
      </c>
      <c r="AD27" s="504">
        <f t="shared" si="17"/>
        <v>3.8333333333333335</v>
      </c>
      <c r="AE27" s="25">
        <f t="shared" si="18"/>
        <v>0</v>
      </c>
      <c r="AF27" s="13"/>
      <c r="AG27" s="502" t="str">
        <f t="shared" si="20"/>
        <v>з</v>
      </c>
      <c r="AH27" s="502">
        <f t="shared" si="20"/>
        <v>5</v>
      </c>
      <c r="AI27" s="502">
        <f t="shared" si="20"/>
        <v>4</v>
      </c>
      <c r="AJ27" s="502">
        <f t="shared" si="20"/>
        <v>3</v>
      </c>
      <c r="AK27" s="502">
        <f t="shared" si="20"/>
        <v>4</v>
      </c>
      <c r="AL27" s="502">
        <f t="shared" si="20"/>
        <v>3</v>
      </c>
      <c r="AM27" s="502">
        <f t="shared" si="20"/>
        <v>4</v>
      </c>
      <c r="AN27" s="502" t="str">
        <f t="shared" si="20"/>
        <v/>
      </c>
      <c r="AO27" s="502" t="str">
        <f t="shared" si="20"/>
        <v/>
      </c>
      <c r="AP27" s="502" t="str">
        <f t="shared" si="20"/>
        <v/>
      </c>
      <c r="AQ27" s="502" t="str">
        <f t="shared" si="20"/>
        <v/>
      </c>
      <c r="AR27" s="502" t="str">
        <f t="shared" si="20"/>
        <v/>
      </c>
      <c r="AS27" s="502" t="str">
        <f t="shared" si="20"/>
        <v/>
      </c>
      <c r="AT27" s="502" t="str">
        <f t="shared" si="20"/>
        <v/>
      </c>
      <c r="AU27" s="502" t="str">
        <f t="shared" si="20"/>
        <v/>
      </c>
      <c r="AV27" s="502" t="str">
        <f t="shared" si="20"/>
        <v/>
      </c>
      <c r="AW27" s="500">
        <f t="shared" si="19"/>
        <v>1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15" customHeight="1" x14ac:dyDescent="0.25">
      <c r="A28" s="389">
        <v>23</v>
      </c>
      <c r="B28" s="189"/>
      <c r="C28" s="512" t="s">
        <v>34</v>
      </c>
      <c r="D28" s="514" t="s">
        <v>1310</v>
      </c>
      <c r="E28" s="256">
        <v>2531</v>
      </c>
      <c r="F28" s="93" t="s">
        <v>1604</v>
      </c>
      <c r="G28" s="93" t="s">
        <v>1643</v>
      </c>
      <c r="H28" s="93">
        <v>5</v>
      </c>
      <c r="I28" s="93">
        <v>3</v>
      </c>
      <c r="J28" s="93">
        <v>4</v>
      </c>
      <c r="K28" s="97">
        <v>4</v>
      </c>
      <c r="L28" s="93">
        <v>4</v>
      </c>
      <c r="M28" s="93"/>
      <c r="N28" s="93"/>
      <c r="O28" s="93"/>
      <c r="P28" s="93"/>
      <c r="Q28" s="93"/>
      <c r="R28" s="97"/>
      <c r="S28" s="93"/>
      <c r="T28" s="93"/>
      <c r="U28" s="93"/>
      <c r="V28" s="500">
        <f t="shared" si="9"/>
        <v>2</v>
      </c>
      <c r="W28" s="338">
        <f t="shared" si="10"/>
        <v>0</v>
      </c>
      <c r="X28" s="338">
        <f t="shared" si="11"/>
        <v>0</v>
      </c>
      <c r="Y28" s="338">
        <f t="shared" si="12"/>
        <v>1</v>
      </c>
      <c r="Z28" s="338">
        <f t="shared" si="13"/>
        <v>1</v>
      </c>
      <c r="AA28" s="338">
        <f t="shared" si="14"/>
        <v>3</v>
      </c>
      <c r="AB28" s="338">
        <f t="shared" si="15"/>
        <v>1</v>
      </c>
      <c r="AC28" s="338">
        <f t="shared" si="16"/>
        <v>6</v>
      </c>
      <c r="AD28" s="504">
        <f t="shared" si="17"/>
        <v>3.6666666666666665</v>
      </c>
      <c r="AE28" s="25">
        <f t="shared" si="18"/>
        <v>0</v>
      </c>
      <c r="AF28" s="13"/>
      <c r="AG28" s="502" t="str">
        <f t="shared" si="20"/>
        <v>з</v>
      </c>
      <c r="AH28" s="502">
        <f t="shared" si="20"/>
        <v>2</v>
      </c>
      <c r="AI28" s="502">
        <f t="shared" si="20"/>
        <v>5</v>
      </c>
      <c r="AJ28" s="502">
        <f t="shared" si="20"/>
        <v>3</v>
      </c>
      <c r="AK28" s="502">
        <f t="shared" si="20"/>
        <v>4</v>
      </c>
      <c r="AL28" s="502">
        <f t="shared" si="20"/>
        <v>4</v>
      </c>
      <c r="AM28" s="502">
        <f t="shared" si="20"/>
        <v>4</v>
      </c>
      <c r="AN28" s="502" t="str">
        <f t="shared" si="20"/>
        <v/>
      </c>
      <c r="AO28" s="502" t="str">
        <f t="shared" si="20"/>
        <v/>
      </c>
      <c r="AP28" s="502" t="str">
        <f t="shared" si="20"/>
        <v/>
      </c>
      <c r="AQ28" s="502" t="str">
        <f t="shared" si="20"/>
        <v/>
      </c>
      <c r="AR28" s="502" t="str">
        <f t="shared" si="20"/>
        <v/>
      </c>
      <c r="AS28" s="502" t="str">
        <f t="shared" si="20"/>
        <v/>
      </c>
      <c r="AT28" s="502" t="str">
        <f t="shared" si="20"/>
        <v/>
      </c>
      <c r="AU28" s="502" t="str">
        <f t="shared" si="20"/>
        <v/>
      </c>
      <c r="AV28" s="502" t="str">
        <f t="shared" si="20"/>
        <v/>
      </c>
      <c r="AW28" s="500">
        <f t="shared" si="19"/>
        <v>1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15" customHeight="1" x14ac:dyDescent="0.25">
      <c r="A29" s="389">
        <v>24</v>
      </c>
      <c r="B29" s="189"/>
      <c r="C29" s="512" t="s">
        <v>34</v>
      </c>
      <c r="D29" s="513" t="s">
        <v>1308</v>
      </c>
      <c r="E29" s="256">
        <v>2531</v>
      </c>
      <c r="F29" s="93" t="s">
        <v>1604</v>
      </c>
      <c r="G29" s="93" t="s">
        <v>1649</v>
      </c>
      <c r="H29" s="93">
        <v>3</v>
      </c>
      <c r="I29" s="93" t="s">
        <v>1649</v>
      </c>
      <c r="J29" s="93">
        <v>3</v>
      </c>
      <c r="K29" s="97">
        <v>3</v>
      </c>
      <c r="L29" s="93">
        <v>3</v>
      </c>
      <c r="M29" s="93"/>
      <c r="N29" s="93"/>
      <c r="O29" s="93"/>
      <c r="P29" s="93"/>
      <c r="Q29" s="93"/>
      <c r="R29" s="97"/>
      <c r="S29" s="93"/>
      <c r="T29" s="93"/>
      <c r="U29" s="93"/>
      <c r="V29" s="500">
        <f t="shared" si="9"/>
        <v>2</v>
      </c>
      <c r="W29" s="338">
        <f t="shared" si="10"/>
        <v>0</v>
      </c>
      <c r="X29" s="338">
        <f t="shared" si="11"/>
        <v>0</v>
      </c>
      <c r="Y29" s="338">
        <f t="shared" si="12"/>
        <v>2</v>
      </c>
      <c r="Z29" s="338">
        <f t="shared" si="13"/>
        <v>4</v>
      </c>
      <c r="AA29" s="338">
        <f t="shared" si="14"/>
        <v>0</v>
      </c>
      <c r="AB29" s="338">
        <f t="shared" si="15"/>
        <v>0</v>
      </c>
      <c r="AC29" s="338">
        <f t="shared" si="16"/>
        <v>6</v>
      </c>
      <c r="AD29" s="504">
        <f t="shared" si="17"/>
        <v>2.6666666666666665</v>
      </c>
      <c r="AE29" s="25">
        <f t="shared" si="18"/>
        <v>0</v>
      </c>
      <c r="AF29" s="13"/>
      <c r="AG29" s="502" t="str">
        <f t="shared" si="20"/>
        <v>з</v>
      </c>
      <c r="AH29" s="502">
        <f t="shared" si="20"/>
        <v>2</v>
      </c>
      <c r="AI29" s="502">
        <f t="shared" si="20"/>
        <v>3</v>
      </c>
      <c r="AJ29" s="502">
        <f t="shared" si="20"/>
        <v>2</v>
      </c>
      <c r="AK29" s="502">
        <f t="shared" si="20"/>
        <v>3</v>
      </c>
      <c r="AL29" s="502">
        <f t="shared" si="20"/>
        <v>3</v>
      </c>
      <c r="AM29" s="502">
        <f t="shared" si="20"/>
        <v>3</v>
      </c>
      <c r="AN29" s="502" t="str">
        <f t="shared" si="20"/>
        <v/>
      </c>
      <c r="AO29" s="502" t="str">
        <f t="shared" si="20"/>
        <v/>
      </c>
      <c r="AP29" s="502" t="str">
        <f t="shared" si="20"/>
        <v/>
      </c>
      <c r="AQ29" s="502" t="str">
        <f t="shared" si="20"/>
        <v/>
      </c>
      <c r="AR29" s="502" t="str">
        <f t="shared" si="20"/>
        <v/>
      </c>
      <c r="AS29" s="502" t="str">
        <f t="shared" si="20"/>
        <v/>
      </c>
      <c r="AT29" s="502" t="str">
        <f t="shared" si="20"/>
        <v/>
      </c>
      <c r="AU29" s="502" t="str">
        <f t="shared" si="20"/>
        <v/>
      </c>
      <c r="AV29" s="502" t="str">
        <f t="shared" si="20"/>
        <v/>
      </c>
      <c r="AW29" s="500">
        <f t="shared" si="19"/>
        <v>1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15" customHeight="1" x14ac:dyDescent="0.25">
      <c r="A30" s="389">
        <v>25</v>
      </c>
      <c r="B30" s="189"/>
      <c r="C30" s="512" t="s">
        <v>34</v>
      </c>
      <c r="D30" s="513" t="s">
        <v>1317</v>
      </c>
      <c r="E30" s="256">
        <v>2531</v>
      </c>
      <c r="F30" s="93" t="s">
        <v>1604</v>
      </c>
      <c r="G30" s="93">
        <v>3</v>
      </c>
      <c r="H30" s="93">
        <v>4</v>
      </c>
      <c r="I30" s="93">
        <v>3</v>
      </c>
      <c r="J30" s="93">
        <v>4</v>
      </c>
      <c r="K30" s="97">
        <v>5</v>
      </c>
      <c r="L30" s="93">
        <v>3</v>
      </c>
      <c r="M30" s="93"/>
      <c r="N30" s="93"/>
      <c r="O30" s="93"/>
      <c r="P30" s="93"/>
      <c r="Q30" s="93"/>
      <c r="R30" s="97"/>
      <c r="S30" s="93"/>
      <c r="T30" s="93"/>
      <c r="U30" s="93"/>
      <c r="V30" s="500">
        <f t="shared" si="9"/>
        <v>3</v>
      </c>
      <c r="W30" s="338">
        <f t="shared" si="10"/>
        <v>0</v>
      </c>
      <c r="X30" s="338">
        <f t="shared" si="11"/>
        <v>0</v>
      </c>
      <c r="Y30" s="338">
        <f t="shared" si="12"/>
        <v>0</v>
      </c>
      <c r="Z30" s="338">
        <f t="shared" si="13"/>
        <v>3</v>
      </c>
      <c r="AA30" s="338">
        <f t="shared" si="14"/>
        <v>2</v>
      </c>
      <c r="AB30" s="338">
        <f t="shared" si="15"/>
        <v>1</v>
      </c>
      <c r="AC30" s="338">
        <f t="shared" si="16"/>
        <v>6</v>
      </c>
      <c r="AD30" s="504">
        <f t="shared" si="17"/>
        <v>3.6666666666666665</v>
      </c>
      <c r="AE30" s="25">
        <f t="shared" si="18"/>
        <v>0</v>
      </c>
      <c r="AF30" s="13"/>
      <c r="AG30" s="502" t="str">
        <f t="shared" si="20"/>
        <v>з</v>
      </c>
      <c r="AH30" s="502">
        <f t="shared" si="20"/>
        <v>3</v>
      </c>
      <c r="AI30" s="502">
        <f t="shared" si="20"/>
        <v>4</v>
      </c>
      <c r="AJ30" s="502">
        <f t="shared" si="20"/>
        <v>3</v>
      </c>
      <c r="AK30" s="502">
        <f t="shared" si="20"/>
        <v>4</v>
      </c>
      <c r="AL30" s="502">
        <f t="shared" si="20"/>
        <v>5</v>
      </c>
      <c r="AM30" s="502">
        <f t="shared" si="20"/>
        <v>3</v>
      </c>
      <c r="AN30" s="502" t="str">
        <f t="shared" si="20"/>
        <v/>
      </c>
      <c r="AO30" s="502" t="str">
        <f t="shared" si="20"/>
        <v/>
      </c>
      <c r="AP30" s="502" t="str">
        <f t="shared" si="20"/>
        <v/>
      </c>
      <c r="AQ30" s="502" t="str">
        <f t="shared" si="20"/>
        <v/>
      </c>
      <c r="AR30" s="502" t="str">
        <f t="shared" si="20"/>
        <v/>
      </c>
      <c r="AS30" s="502" t="str">
        <f t="shared" si="20"/>
        <v/>
      </c>
      <c r="AT30" s="502" t="str">
        <f t="shared" si="20"/>
        <v/>
      </c>
      <c r="AU30" s="502" t="str">
        <f t="shared" si="20"/>
        <v/>
      </c>
      <c r="AV30" s="502" t="str">
        <f t="shared" si="20"/>
        <v/>
      </c>
      <c r="AW30" s="500">
        <f t="shared" si="19"/>
        <v>1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15" customHeight="1" x14ac:dyDescent="0.25">
      <c r="A31" s="389">
        <v>26</v>
      </c>
      <c r="B31" s="189"/>
      <c r="C31" s="512" t="s">
        <v>34</v>
      </c>
      <c r="D31" s="513" t="s">
        <v>1312</v>
      </c>
      <c r="E31" s="256">
        <v>2531</v>
      </c>
      <c r="F31" s="93" t="s">
        <v>1604</v>
      </c>
      <c r="G31" s="93" t="s">
        <v>1601</v>
      </c>
      <c r="H31" s="93">
        <v>5</v>
      </c>
      <c r="I31" s="93">
        <v>3</v>
      </c>
      <c r="J31" s="93">
        <v>4</v>
      </c>
      <c r="K31" s="97">
        <v>3</v>
      </c>
      <c r="L31" s="93">
        <v>3</v>
      </c>
      <c r="M31" s="93"/>
      <c r="N31" s="93"/>
      <c r="O31" s="93"/>
      <c r="P31" s="93"/>
      <c r="Q31" s="93"/>
      <c r="R31" s="97"/>
      <c r="S31" s="93"/>
      <c r="T31" s="93"/>
      <c r="U31" s="93"/>
      <c r="V31" s="500">
        <f t="shared" si="9"/>
        <v>3</v>
      </c>
      <c r="W31" s="338">
        <f t="shared" si="10"/>
        <v>1</v>
      </c>
      <c r="X31" s="338">
        <f t="shared" si="11"/>
        <v>0</v>
      </c>
      <c r="Y31" s="338">
        <f t="shared" si="12"/>
        <v>0</v>
      </c>
      <c r="Z31" s="338">
        <f t="shared" si="13"/>
        <v>3</v>
      </c>
      <c r="AA31" s="338">
        <f t="shared" si="14"/>
        <v>1</v>
      </c>
      <c r="AB31" s="338">
        <f t="shared" si="15"/>
        <v>1</v>
      </c>
      <c r="AC31" s="338">
        <f t="shared" si="16"/>
        <v>5</v>
      </c>
      <c r="AD31" s="504">
        <f t="shared" si="17"/>
        <v>3.6</v>
      </c>
      <c r="AE31" s="25">
        <f t="shared" si="18"/>
        <v>0</v>
      </c>
      <c r="AF31" s="13"/>
      <c r="AG31" s="502" t="str">
        <f t="shared" si="20"/>
        <v>з</v>
      </c>
      <c r="AH31" s="502" t="str">
        <f t="shared" si="20"/>
        <v>б</v>
      </c>
      <c r="AI31" s="502">
        <f t="shared" si="20"/>
        <v>5</v>
      </c>
      <c r="AJ31" s="502">
        <f t="shared" si="20"/>
        <v>3</v>
      </c>
      <c r="AK31" s="502">
        <f t="shared" si="20"/>
        <v>4</v>
      </c>
      <c r="AL31" s="502">
        <f t="shared" si="20"/>
        <v>3</v>
      </c>
      <c r="AM31" s="502">
        <f t="shared" si="20"/>
        <v>3</v>
      </c>
      <c r="AN31" s="502" t="str">
        <f t="shared" si="20"/>
        <v/>
      </c>
      <c r="AO31" s="502" t="str">
        <f t="shared" si="20"/>
        <v/>
      </c>
      <c r="AP31" s="502" t="str">
        <f t="shared" si="20"/>
        <v/>
      </c>
      <c r="AQ31" s="502" t="str">
        <f t="shared" si="20"/>
        <v/>
      </c>
      <c r="AR31" s="502" t="str">
        <f t="shared" si="20"/>
        <v/>
      </c>
      <c r="AS31" s="502" t="str">
        <f t="shared" si="20"/>
        <v/>
      </c>
      <c r="AT31" s="502" t="str">
        <f t="shared" si="20"/>
        <v/>
      </c>
      <c r="AU31" s="502" t="str">
        <f t="shared" si="20"/>
        <v/>
      </c>
      <c r="AV31" s="502" t="str">
        <f t="shared" si="20"/>
        <v/>
      </c>
      <c r="AW31" s="500">
        <f t="shared" si="19"/>
        <v>1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15" customHeight="1" x14ac:dyDescent="0.25">
      <c r="A32" s="389">
        <v>27</v>
      </c>
      <c r="B32" s="243"/>
      <c r="C32" s="512" t="s">
        <v>34</v>
      </c>
      <c r="D32" s="513" t="s">
        <v>1332</v>
      </c>
      <c r="E32" s="256">
        <v>2531</v>
      </c>
      <c r="F32" s="93" t="s">
        <v>1604</v>
      </c>
      <c r="G32" s="93">
        <v>5</v>
      </c>
      <c r="H32" s="93">
        <v>3</v>
      </c>
      <c r="I32" s="93">
        <v>3</v>
      </c>
      <c r="J32" s="93">
        <v>4</v>
      </c>
      <c r="K32" s="93">
        <v>3</v>
      </c>
      <c r="L32" s="93" t="s">
        <v>1643</v>
      </c>
      <c r="M32" s="505"/>
      <c r="N32" s="505"/>
      <c r="O32" s="505"/>
      <c r="P32" s="505"/>
      <c r="Q32" s="505"/>
      <c r="R32" s="97"/>
      <c r="S32" s="93"/>
      <c r="T32" s="93"/>
      <c r="U32" s="93"/>
      <c r="V32" s="500">
        <f t="shared" si="9"/>
        <v>2</v>
      </c>
      <c r="W32" s="338">
        <f t="shared" si="10"/>
        <v>0</v>
      </c>
      <c r="X32" s="338">
        <f t="shared" si="11"/>
        <v>0</v>
      </c>
      <c r="Y32" s="338">
        <f t="shared" si="12"/>
        <v>1</v>
      </c>
      <c r="Z32" s="338">
        <f t="shared" si="13"/>
        <v>3</v>
      </c>
      <c r="AA32" s="338">
        <f t="shared" si="14"/>
        <v>1</v>
      </c>
      <c r="AB32" s="338">
        <f t="shared" si="15"/>
        <v>1</v>
      </c>
      <c r="AC32" s="338">
        <f t="shared" si="16"/>
        <v>6</v>
      </c>
      <c r="AD32" s="504">
        <f t="shared" si="17"/>
        <v>3.3333333333333335</v>
      </c>
      <c r="AE32" s="25">
        <f t="shared" si="18"/>
        <v>0</v>
      </c>
      <c r="AF32" s="13"/>
      <c r="AG32" s="26" t="str">
        <f t="shared" si="20"/>
        <v>з</v>
      </c>
      <c r="AH32" s="26">
        <f t="shared" si="20"/>
        <v>5</v>
      </c>
      <c r="AI32" s="26">
        <f t="shared" si="20"/>
        <v>3</v>
      </c>
      <c r="AJ32" s="26">
        <f t="shared" si="20"/>
        <v>3</v>
      </c>
      <c r="AK32" s="26">
        <f t="shared" si="20"/>
        <v>4</v>
      </c>
      <c r="AL32" s="26">
        <f t="shared" si="20"/>
        <v>3</v>
      </c>
      <c r="AM32" s="26">
        <f t="shared" si="20"/>
        <v>2</v>
      </c>
      <c r="AN32" s="26" t="str">
        <f t="shared" si="20"/>
        <v/>
      </c>
      <c r="AO32" s="26" t="str">
        <f t="shared" si="20"/>
        <v/>
      </c>
      <c r="AP32" s="26" t="str">
        <f t="shared" si="20"/>
        <v/>
      </c>
      <c r="AQ32" s="26" t="str">
        <f t="shared" si="20"/>
        <v/>
      </c>
      <c r="AR32" s="26" t="str">
        <f t="shared" si="20"/>
        <v/>
      </c>
      <c r="AS32" s="26" t="str">
        <f t="shared" si="20"/>
        <v/>
      </c>
      <c r="AT32" s="26" t="str">
        <f t="shared" si="20"/>
        <v/>
      </c>
      <c r="AU32" s="26" t="str">
        <f t="shared" si="20"/>
        <v/>
      </c>
      <c r="AV32" s="26" t="str">
        <f t="shared" si="20"/>
        <v/>
      </c>
      <c r="AW32" s="27">
        <f t="shared" si="19"/>
        <v>1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15" customHeight="1" x14ac:dyDescent="0.25">
      <c r="A33" s="389">
        <v>28</v>
      </c>
      <c r="B33" s="243"/>
      <c r="C33" s="512" t="s">
        <v>34</v>
      </c>
      <c r="D33" s="513" t="s">
        <v>1333</v>
      </c>
      <c r="E33" s="256">
        <v>2531</v>
      </c>
      <c r="F33" s="93" t="s">
        <v>1604</v>
      </c>
      <c r="G33" s="93">
        <v>5</v>
      </c>
      <c r="H33" s="93">
        <v>4</v>
      </c>
      <c r="I33" s="93">
        <v>3</v>
      </c>
      <c r="J33" s="93">
        <v>5</v>
      </c>
      <c r="K33" s="93">
        <v>4</v>
      </c>
      <c r="L33" s="93">
        <v>3</v>
      </c>
      <c r="M33" s="505"/>
      <c r="N33" s="505"/>
      <c r="O33" s="505"/>
      <c r="P33" s="505"/>
      <c r="Q33" s="505"/>
      <c r="R33" s="97"/>
      <c r="S33" s="93"/>
      <c r="T33" s="93"/>
      <c r="U33" s="93"/>
      <c r="V33" s="500">
        <f t="shared" si="9"/>
        <v>3</v>
      </c>
      <c r="W33" s="338">
        <f t="shared" si="10"/>
        <v>0</v>
      </c>
      <c r="X33" s="338">
        <f t="shared" si="11"/>
        <v>0</v>
      </c>
      <c r="Y33" s="338">
        <f t="shared" si="12"/>
        <v>0</v>
      </c>
      <c r="Z33" s="338">
        <f t="shared" si="13"/>
        <v>2</v>
      </c>
      <c r="AA33" s="338">
        <f t="shared" si="14"/>
        <v>2</v>
      </c>
      <c r="AB33" s="338">
        <f t="shared" si="15"/>
        <v>2</v>
      </c>
      <c r="AC33" s="338">
        <f t="shared" si="16"/>
        <v>6</v>
      </c>
      <c r="AD33" s="504">
        <f t="shared" si="17"/>
        <v>4</v>
      </c>
      <c r="AE33" s="25">
        <f t="shared" si="18"/>
        <v>0</v>
      </c>
      <c r="AF33" s="13"/>
      <c r="AG33" s="26" t="str">
        <f t="shared" si="20"/>
        <v>з</v>
      </c>
      <c r="AH33" s="26">
        <f t="shared" si="20"/>
        <v>5</v>
      </c>
      <c r="AI33" s="26">
        <f t="shared" si="20"/>
        <v>4</v>
      </c>
      <c r="AJ33" s="26">
        <f t="shared" si="20"/>
        <v>3</v>
      </c>
      <c r="AK33" s="26">
        <f t="shared" si="20"/>
        <v>5</v>
      </c>
      <c r="AL33" s="26">
        <f t="shared" si="20"/>
        <v>4</v>
      </c>
      <c r="AM33" s="26">
        <f t="shared" si="20"/>
        <v>3</v>
      </c>
      <c r="AN33" s="26" t="str">
        <f t="shared" si="20"/>
        <v/>
      </c>
      <c r="AO33" s="26" t="str">
        <f t="shared" si="20"/>
        <v/>
      </c>
      <c r="AP33" s="26" t="str">
        <f t="shared" si="20"/>
        <v/>
      </c>
      <c r="AQ33" s="26" t="str">
        <f t="shared" si="20"/>
        <v/>
      </c>
      <c r="AR33" s="26" t="str">
        <f t="shared" si="20"/>
        <v/>
      </c>
      <c r="AS33" s="26" t="str">
        <f t="shared" si="20"/>
        <v/>
      </c>
      <c r="AT33" s="26" t="str">
        <f t="shared" si="20"/>
        <v/>
      </c>
      <c r="AU33" s="26" t="str">
        <f t="shared" si="20"/>
        <v/>
      </c>
      <c r="AV33" s="26" t="str">
        <f t="shared" si="20"/>
        <v/>
      </c>
      <c r="AW33" s="27">
        <f t="shared" si="19"/>
        <v>1</v>
      </c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15" customHeight="1" x14ac:dyDescent="0.25">
      <c r="A34" s="389">
        <v>29</v>
      </c>
      <c r="B34" s="244"/>
      <c r="C34" s="512" t="s">
        <v>34</v>
      </c>
      <c r="D34" s="513" t="s">
        <v>1307</v>
      </c>
      <c r="E34" s="256">
        <v>2531</v>
      </c>
      <c r="F34" s="93" t="s">
        <v>1604</v>
      </c>
      <c r="G34" s="93">
        <v>3</v>
      </c>
      <c r="H34" s="93">
        <v>5</v>
      </c>
      <c r="I34" s="93">
        <v>3</v>
      </c>
      <c r="J34" s="93">
        <v>4</v>
      </c>
      <c r="K34" s="93">
        <v>4</v>
      </c>
      <c r="L34" s="97">
        <v>4</v>
      </c>
      <c r="M34" s="93"/>
      <c r="N34" s="93"/>
      <c r="O34" s="97"/>
      <c r="P34" s="93"/>
      <c r="Q34" s="97"/>
      <c r="R34" s="97"/>
      <c r="S34" s="93"/>
      <c r="T34" s="93"/>
      <c r="U34" s="93"/>
      <c r="V34" s="500">
        <f t="shared" si="9"/>
        <v>3</v>
      </c>
      <c r="W34" s="338">
        <f t="shared" si="10"/>
        <v>0</v>
      </c>
      <c r="X34" s="338">
        <f t="shared" si="11"/>
        <v>0</v>
      </c>
      <c r="Y34" s="338">
        <f t="shared" si="12"/>
        <v>0</v>
      </c>
      <c r="Z34" s="338">
        <f t="shared" si="13"/>
        <v>2</v>
      </c>
      <c r="AA34" s="338">
        <f t="shared" si="14"/>
        <v>3</v>
      </c>
      <c r="AB34" s="338">
        <f t="shared" si="15"/>
        <v>1</v>
      </c>
      <c r="AC34" s="338">
        <f t="shared" si="16"/>
        <v>6</v>
      </c>
      <c r="AD34" s="504">
        <f t="shared" si="17"/>
        <v>3.8333333333333335</v>
      </c>
      <c r="AE34" s="25">
        <f t="shared" si="18"/>
        <v>0</v>
      </c>
      <c r="AF34" s="13"/>
      <c r="AG34" s="26" t="str">
        <f t="shared" si="20"/>
        <v>з</v>
      </c>
      <c r="AH34" s="26">
        <f t="shared" si="20"/>
        <v>3</v>
      </c>
      <c r="AI34" s="26">
        <f t="shared" si="20"/>
        <v>5</v>
      </c>
      <c r="AJ34" s="26">
        <f t="shared" si="20"/>
        <v>3</v>
      </c>
      <c r="AK34" s="26">
        <f t="shared" si="20"/>
        <v>4</v>
      </c>
      <c r="AL34" s="26">
        <f t="shared" si="20"/>
        <v>4</v>
      </c>
      <c r="AM34" s="26">
        <f t="shared" si="20"/>
        <v>4</v>
      </c>
      <c r="AN34" s="26" t="str">
        <f t="shared" si="20"/>
        <v/>
      </c>
      <c r="AO34" s="26" t="str">
        <f t="shared" si="20"/>
        <v/>
      </c>
      <c r="AP34" s="26" t="str">
        <f t="shared" si="20"/>
        <v/>
      </c>
      <c r="AQ34" s="26" t="str">
        <f t="shared" si="20"/>
        <v/>
      </c>
      <c r="AR34" s="26" t="str">
        <f t="shared" si="20"/>
        <v/>
      </c>
      <c r="AS34" s="26" t="str">
        <f t="shared" si="20"/>
        <v/>
      </c>
      <c r="AT34" s="26" t="str">
        <f t="shared" si="20"/>
        <v/>
      </c>
      <c r="AU34" s="26" t="str">
        <f t="shared" si="20"/>
        <v/>
      </c>
      <c r="AV34" s="26" t="str">
        <f t="shared" si="20"/>
        <v/>
      </c>
      <c r="AW34" s="27">
        <f t="shared" si="19"/>
        <v>1</v>
      </c>
      <c r="AX34" s="28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8"/>
      <c r="CG34" s="28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</row>
    <row r="35" spans="1:157" ht="15" customHeight="1" x14ac:dyDescent="0.25">
      <c r="A35" s="389">
        <v>30</v>
      </c>
      <c r="B35" s="244"/>
      <c r="C35" s="512" t="s">
        <v>34</v>
      </c>
      <c r="D35" s="513" t="s">
        <v>1331</v>
      </c>
      <c r="E35" s="256">
        <v>2531</v>
      </c>
      <c r="F35" s="93" t="s">
        <v>1604</v>
      </c>
      <c r="G35" s="93">
        <v>5</v>
      </c>
      <c r="H35" s="93">
        <v>3</v>
      </c>
      <c r="I35" s="93">
        <v>3</v>
      </c>
      <c r="J35" s="93">
        <v>4</v>
      </c>
      <c r="K35" s="93">
        <v>3</v>
      </c>
      <c r="L35" s="97">
        <v>4</v>
      </c>
      <c r="M35" s="93"/>
      <c r="N35" s="93"/>
      <c r="O35" s="97"/>
      <c r="P35" s="93"/>
      <c r="Q35" s="97"/>
      <c r="R35" s="97"/>
      <c r="S35" s="93"/>
      <c r="T35" s="93"/>
      <c r="U35" s="93"/>
      <c r="V35" s="500">
        <f t="shared" si="9"/>
        <v>3</v>
      </c>
      <c r="W35" s="338">
        <f t="shared" si="10"/>
        <v>0</v>
      </c>
      <c r="X35" s="338">
        <f t="shared" si="11"/>
        <v>0</v>
      </c>
      <c r="Y35" s="338">
        <f t="shared" si="12"/>
        <v>0</v>
      </c>
      <c r="Z35" s="338">
        <f t="shared" si="13"/>
        <v>3</v>
      </c>
      <c r="AA35" s="338">
        <f t="shared" si="14"/>
        <v>2</v>
      </c>
      <c r="AB35" s="338">
        <f t="shared" si="15"/>
        <v>1</v>
      </c>
      <c r="AC35" s="338">
        <f t="shared" si="16"/>
        <v>6</v>
      </c>
      <c r="AD35" s="504">
        <f t="shared" si="17"/>
        <v>3.6666666666666665</v>
      </c>
      <c r="AE35" s="25">
        <f>IF(AX35=5,0.5,IF(AX35=4,0.25,IF(AX35&lt;=3,0)))</f>
        <v>0</v>
      </c>
      <c r="AF35" s="13"/>
      <c r="AG35" s="26" t="str">
        <f t="shared" si="20"/>
        <v>з</v>
      </c>
      <c r="AH35" s="26">
        <f t="shared" si="20"/>
        <v>5</v>
      </c>
      <c r="AI35" s="26">
        <f t="shared" si="20"/>
        <v>3</v>
      </c>
      <c r="AJ35" s="26">
        <f t="shared" si="20"/>
        <v>3</v>
      </c>
      <c r="AK35" s="26">
        <f t="shared" si="20"/>
        <v>4</v>
      </c>
      <c r="AL35" s="26">
        <f t="shared" si="20"/>
        <v>3</v>
      </c>
      <c r="AM35" s="26">
        <f t="shared" si="20"/>
        <v>4</v>
      </c>
      <c r="AN35" s="26" t="str">
        <f t="shared" si="20"/>
        <v/>
      </c>
      <c r="AO35" s="26" t="str">
        <f t="shared" si="20"/>
        <v/>
      </c>
      <c r="AP35" s="26" t="str">
        <f t="shared" si="20"/>
        <v/>
      </c>
      <c r="AQ35" s="26" t="str">
        <f t="shared" si="20"/>
        <v/>
      </c>
      <c r="AR35" s="26" t="str">
        <f t="shared" si="20"/>
        <v/>
      </c>
      <c r="AS35" s="26" t="str">
        <f t="shared" si="20"/>
        <v/>
      </c>
      <c r="AT35" s="26" t="str">
        <f t="shared" si="20"/>
        <v/>
      </c>
      <c r="AU35" s="26" t="str">
        <f t="shared" si="20"/>
        <v/>
      </c>
      <c r="AV35" s="26" t="str">
        <f t="shared" si="20"/>
        <v/>
      </c>
      <c r="AW35" s="27">
        <f t="shared" si="19"/>
        <v>1</v>
      </c>
      <c r="AX35" s="28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8"/>
      <c r="CG35" s="28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</row>
    <row r="36" spans="1:157" ht="15" customHeight="1" x14ac:dyDescent="0.25">
      <c r="A36" s="389">
        <v>31</v>
      </c>
      <c r="B36" s="244"/>
      <c r="C36" s="512" t="s">
        <v>34</v>
      </c>
      <c r="D36" s="513" t="s">
        <v>1334</v>
      </c>
      <c r="E36" s="256">
        <v>2531</v>
      </c>
      <c r="F36" s="93" t="s">
        <v>1604</v>
      </c>
      <c r="G36" s="93">
        <v>5</v>
      </c>
      <c r="H36" s="93">
        <v>4</v>
      </c>
      <c r="I36" s="93">
        <v>4</v>
      </c>
      <c r="J36" s="93">
        <v>5</v>
      </c>
      <c r="K36" s="93">
        <v>4</v>
      </c>
      <c r="L36" s="97">
        <v>4</v>
      </c>
      <c r="M36" s="93"/>
      <c r="N36" s="93"/>
      <c r="O36" s="97"/>
      <c r="P36" s="93"/>
      <c r="Q36" s="97"/>
      <c r="R36" s="97"/>
      <c r="S36" s="93"/>
      <c r="T36" s="93"/>
      <c r="U36" s="93"/>
      <c r="V36" s="500">
        <f t="shared" si="9"/>
        <v>4</v>
      </c>
      <c r="W36" s="338">
        <f t="shared" si="10"/>
        <v>0</v>
      </c>
      <c r="X36" s="338">
        <f t="shared" si="11"/>
        <v>0</v>
      </c>
      <c r="Y36" s="338">
        <f t="shared" si="12"/>
        <v>0</v>
      </c>
      <c r="Z36" s="338">
        <f t="shared" si="13"/>
        <v>0</v>
      </c>
      <c r="AA36" s="338">
        <f t="shared" si="14"/>
        <v>4</v>
      </c>
      <c r="AB36" s="338">
        <f t="shared" si="15"/>
        <v>2</v>
      </c>
      <c r="AC36" s="338">
        <f t="shared" si="16"/>
        <v>6</v>
      </c>
      <c r="AD36" s="504">
        <f t="shared" si="17"/>
        <v>4.333333333333333</v>
      </c>
      <c r="AE36" s="25">
        <f>IF(AX36=5,0.5,IF(AX36=4,0.25,IF(AX36&lt;=3,0)))</f>
        <v>0</v>
      </c>
      <c r="AF36" s="13"/>
      <c r="AG36" s="26" t="str">
        <f t="shared" si="20"/>
        <v>з</v>
      </c>
      <c r="AH36" s="26">
        <f t="shared" si="20"/>
        <v>5</v>
      </c>
      <c r="AI36" s="26">
        <f t="shared" si="20"/>
        <v>4</v>
      </c>
      <c r="AJ36" s="26">
        <f t="shared" si="20"/>
        <v>4</v>
      </c>
      <c r="AK36" s="26">
        <f t="shared" si="20"/>
        <v>5</v>
      </c>
      <c r="AL36" s="26">
        <f t="shared" si="20"/>
        <v>4</v>
      </c>
      <c r="AM36" s="26">
        <f t="shared" si="20"/>
        <v>4</v>
      </c>
      <c r="AN36" s="26" t="str">
        <f t="shared" si="20"/>
        <v/>
      </c>
      <c r="AO36" s="26" t="str">
        <f t="shared" si="20"/>
        <v/>
      </c>
      <c r="AP36" s="26" t="str">
        <f t="shared" si="20"/>
        <v/>
      </c>
      <c r="AQ36" s="26" t="str">
        <f t="shared" si="20"/>
        <v/>
      </c>
      <c r="AR36" s="26" t="str">
        <f t="shared" si="20"/>
        <v/>
      </c>
      <c r="AS36" s="26" t="str">
        <f t="shared" si="20"/>
        <v/>
      </c>
      <c r="AT36" s="26" t="str">
        <f t="shared" si="20"/>
        <v/>
      </c>
      <c r="AU36" s="26" t="str">
        <f t="shared" si="20"/>
        <v/>
      </c>
      <c r="AV36" s="26" t="str">
        <f t="shared" si="20"/>
        <v/>
      </c>
      <c r="AW36" s="27">
        <f t="shared" si="19"/>
        <v>1</v>
      </c>
      <c r="AX36" s="28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8"/>
      <c r="CG36" s="28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</row>
    <row r="37" spans="1:157" ht="15" customHeight="1" thickBot="1" x14ac:dyDescent="0.3">
      <c r="A37" s="389">
        <v>32</v>
      </c>
      <c r="B37" s="113"/>
      <c r="C37" s="512" t="s">
        <v>34</v>
      </c>
      <c r="D37" s="563" t="s">
        <v>1328</v>
      </c>
      <c r="E37" s="256">
        <v>2531</v>
      </c>
      <c r="F37" s="93" t="s">
        <v>1604</v>
      </c>
      <c r="G37" s="93">
        <v>5</v>
      </c>
      <c r="H37" s="93">
        <v>4</v>
      </c>
      <c r="I37" s="93">
        <v>4</v>
      </c>
      <c r="J37" s="93">
        <v>5</v>
      </c>
      <c r="K37" s="93">
        <v>5</v>
      </c>
      <c r="L37" s="97">
        <v>4</v>
      </c>
      <c r="M37" s="93"/>
      <c r="N37" s="93"/>
      <c r="O37" s="97"/>
      <c r="P37" s="93"/>
      <c r="Q37" s="93"/>
      <c r="R37" s="97"/>
      <c r="S37" s="93"/>
      <c r="T37" s="93"/>
      <c r="U37" s="93"/>
      <c r="V37" s="500">
        <f t="shared" si="9"/>
        <v>4</v>
      </c>
      <c r="W37" s="338">
        <f t="shared" si="10"/>
        <v>0</v>
      </c>
      <c r="X37" s="338">
        <f t="shared" si="11"/>
        <v>0</v>
      </c>
      <c r="Y37" s="338">
        <f t="shared" si="12"/>
        <v>0</v>
      </c>
      <c r="Z37" s="338">
        <f t="shared" si="13"/>
        <v>0</v>
      </c>
      <c r="AA37" s="338">
        <f t="shared" si="14"/>
        <v>3</v>
      </c>
      <c r="AB37" s="338">
        <f t="shared" si="15"/>
        <v>3</v>
      </c>
      <c r="AC37" s="338">
        <f t="shared" si="16"/>
        <v>6</v>
      </c>
      <c r="AD37" s="504">
        <f t="shared" si="17"/>
        <v>4.5</v>
      </c>
      <c r="AE37" s="506">
        <f>IF(AX37=5,0.5,IF(AX37=4,0.25,IF(AX37&lt;=3,0)))</f>
        <v>0</v>
      </c>
      <c r="AF37" s="13"/>
      <c r="AG37" s="26" t="str">
        <f t="shared" ref="AG37:AV37" si="21">IF(ISERROR(VALUE(LEFT(F37))),LEFT(F37),VALUE(LEFT(F37)))</f>
        <v>з</v>
      </c>
      <c r="AH37" s="26">
        <f t="shared" si="21"/>
        <v>5</v>
      </c>
      <c r="AI37" s="26">
        <f t="shared" si="21"/>
        <v>4</v>
      </c>
      <c r="AJ37" s="26">
        <f t="shared" si="21"/>
        <v>4</v>
      </c>
      <c r="AK37" s="26">
        <f t="shared" si="21"/>
        <v>5</v>
      </c>
      <c r="AL37" s="26">
        <f t="shared" si="21"/>
        <v>5</v>
      </c>
      <c r="AM37" s="26">
        <f t="shared" si="21"/>
        <v>4</v>
      </c>
      <c r="AN37" s="26" t="str">
        <f t="shared" si="21"/>
        <v/>
      </c>
      <c r="AO37" s="26" t="str">
        <f t="shared" si="21"/>
        <v/>
      </c>
      <c r="AP37" s="26" t="str">
        <f t="shared" si="21"/>
        <v/>
      </c>
      <c r="AQ37" s="26" t="str">
        <f t="shared" si="21"/>
        <v/>
      </c>
      <c r="AR37" s="26" t="str">
        <f t="shared" si="21"/>
        <v/>
      </c>
      <c r="AS37" s="26" t="str">
        <f t="shared" si="21"/>
        <v/>
      </c>
      <c r="AT37" s="26" t="str">
        <f t="shared" si="21"/>
        <v/>
      </c>
      <c r="AU37" s="26" t="str">
        <f t="shared" si="21"/>
        <v/>
      </c>
      <c r="AV37" s="26" t="str">
        <f t="shared" si="21"/>
        <v/>
      </c>
      <c r="AW37" s="27">
        <f t="shared" si="19"/>
        <v>1</v>
      </c>
      <c r="AX37" s="28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8"/>
      <c r="CG37" s="28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</row>
    <row r="38" spans="1:157" ht="15" hidden="1" customHeight="1" x14ac:dyDescent="0.25">
      <c r="A38" s="389"/>
      <c r="B38" s="113"/>
      <c r="C38" s="113"/>
      <c r="D38" s="113"/>
      <c r="E38" s="27">
        <f>COUNTIF(E6:E37,"2531")</f>
        <v>32</v>
      </c>
      <c r="F38" s="93"/>
      <c r="G38" s="93"/>
      <c r="H38" s="93"/>
      <c r="I38" s="93"/>
      <c r="J38" s="93"/>
      <c r="K38" s="93"/>
      <c r="L38" s="97"/>
      <c r="M38" s="93"/>
      <c r="N38" s="93"/>
      <c r="O38" s="97"/>
      <c r="P38" s="93"/>
      <c r="Q38" s="93"/>
      <c r="R38" s="97"/>
      <c r="S38" s="93"/>
      <c r="T38" s="93"/>
      <c r="U38" s="93"/>
      <c r="V38" s="18">
        <f>сводн.!T42</f>
        <v>2</v>
      </c>
      <c r="W38" s="95">
        <f>SUM(W6:W37)</f>
        <v>3</v>
      </c>
      <c r="X38" s="95">
        <f>SUM(X6:X37)</f>
        <v>0</v>
      </c>
      <c r="Y38" s="95">
        <f>SUM(Y6:Y37)-X38</f>
        <v>8</v>
      </c>
      <c r="Z38" s="95">
        <f>SUM(Z6:Z37)</f>
        <v>77</v>
      </c>
      <c r="AA38" s="95">
        <f>SUM(AA6:AA37)</f>
        <v>72</v>
      </c>
      <c r="AB38" s="95">
        <f>SUM(AB6:AB37)</f>
        <v>32</v>
      </c>
      <c r="AC38" s="95">
        <f>SUM(X38:AB38)</f>
        <v>189</v>
      </c>
      <c r="AD38" s="504"/>
      <c r="AE38" s="507"/>
      <c r="AF38" s="13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7"/>
      <c r="AX38" s="28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8"/>
      <c r="CG38" s="28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</row>
    <row r="39" spans="1:157" ht="12.75" customHeight="1" x14ac:dyDescent="0.2">
      <c r="A39" s="247"/>
      <c r="B39" s="247"/>
      <c r="C39" s="83" t="s">
        <v>12</v>
      </c>
      <c r="D39" s="83"/>
      <c r="E39" s="27"/>
      <c r="F39" s="213" t="str">
        <f t="array" ref="F39:U46">AG39:AV46</f>
        <v xml:space="preserve"> </v>
      </c>
      <c r="G39" s="213">
        <v>4.2413793103448274</v>
      </c>
      <c r="H39" s="213">
        <v>3.71875</v>
      </c>
      <c r="I39" s="213">
        <v>3.0625</v>
      </c>
      <c r="J39" s="213">
        <v>4.03125</v>
      </c>
      <c r="K39" s="213">
        <v>3.78125</v>
      </c>
      <c r="L39" s="213">
        <v>3.28125</v>
      </c>
      <c r="M39" s="213" t="str">
        <v xml:space="preserve"> </v>
      </c>
      <c r="N39" s="213" t="str">
        <v xml:space="preserve"> </v>
      </c>
      <c r="O39" s="248" t="str">
        <v xml:space="preserve"> </v>
      </c>
      <c r="P39" s="215" t="str">
        <v xml:space="preserve"> </v>
      </c>
      <c r="Q39" s="215" t="str">
        <v xml:space="preserve"> </v>
      </c>
      <c r="R39" s="215" t="str">
        <v xml:space="preserve"> </v>
      </c>
      <c r="S39" s="213" t="str">
        <v xml:space="preserve"> </v>
      </c>
      <c r="T39" s="213" t="str">
        <v xml:space="preserve"> </v>
      </c>
      <c r="U39" s="213" t="str">
        <v xml:space="preserve"> </v>
      </c>
      <c r="AD39" s="242">
        <f>IF(ISERROR(((X38+Y38)*2+Z38*3+AA38*4+AB38*5)/SUM(X38,Y38:AB38)),"",((X38+Y38)*2+Z38*3+AA38*4+AB38*5)/SUM(X38,Y38:AB38))</f>
        <v>3.6772486772486772</v>
      </c>
      <c r="AE39" s="32"/>
      <c r="AF39" s="9"/>
      <c r="AG39" s="33" t="str">
        <f t="shared" ref="AG39:AV39" si="22">IF(COUNT(AG6:AG37)=0," ",SUM(AG6:AG37)/COUNT(AG6:AG37))</f>
        <v xml:space="preserve"> </v>
      </c>
      <c r="AH39" s="33">
        <f t="shared" si="22"/>
        <v>4.2413793103448274</v>
      </c>
      <c r="AI39" s="33">
        <f t="shared" si="22"/>
        <v>3.71875</v>
      </c>
      <c r="AJ39" s="33">
        <f t="shared" si="22"/>
        <v>3.0625</v>
      </c>
      <c r="AK39" s="33">
        <f t="shared" si="22"/>
        <v>4.03125</v>
      </c>
      <c r="AL39" s="33">
        <f t="shared" si="22"/>
        <v>3.78125</v>
      </c>
      <c r="AM39" s="33">
        <f t="shared" si="22"/>
        <v>3.28125</v>
      </c>
      <c r="AN39" s="33" t="str">
        <f t="shared" si="22"/>
        <v xml:space="preserve"> </v>
      </c>
      <c r="AO39" s="33" t="str">
        <f t="shared" si="22"/>
        <v xml:space="preserve"> </v>
      </c>
      <c r="AP39" s="33" t="str">
        <f t="shared" si="22"/>
        <v xml:space="preserve"> </v>
      </c>
      <c r="AQ39" s="33" t="str">
        <f t="shared" si="22"/>
        <v xml:space="preserve"> </v>
      </c>
      <c r="AR39" s="33" t="str">
        <f t="shared" si="22"/>
        <v xml:space="preserve"> </v>
      </c>
      <c r="AS39" s="33" t="str">
        <f t="shared" si="22"/>
        <v xml:space="preserve"> </v>
      </c>
      <c r="AT39" s="33" t="str">
        <f t="shared" si="22"/>
        <v xml:space="preserve"> </v>
      </c>
      <c r="AU39" s="33" t="str">
        <f t="shared" si="22"/>
        <v xml:space="preserve"> </v>
      </c>
      <c r="AV39" s="34" t="str">
        <f t="shared" si="22"/>
        <v xml:space="preserve"> </v>
      </c>
      <c r="AW39" s="35"/>
      <c r="AX39" s="19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</row>
    <row r="40" spans="1:157" s="43" customFormat="1" x14ac:dyDescent="0.2">
      <c r="A40" s="216"/>
      <c r="B40" s="216"/>
      <c r="C40" s="218" t="s">
        <v>13</v>
      </c>
      <c r="D40" s="218"/>
      <c r="E40" s="219"/>
      <c r="F40" s="98" t="str">
        <v>0</v>
      </c>
      <c r="G40" s="98">
        <v>16</v>
      </c>
      <c r="H40" s="98">
        <v>4</v>
      </c>
      <c r="I40" s="98">
        <v>1</v>
      </c>
      <c r="J40" s="98">
        <v>5</v>
      </c>
      <c r="K40" s="98">
        <v>6</v>
      </c>
      <c r="L40" s="98" t="str">
        <v>0</v>
      </c>
      <c r="M40" s="98" t="str">
        <v>0</v>
      </c>
      <c r="N40" s="98" t="str">
        <v>0</v>
      </c>
      <c r="O40" s="99" t="str">
        <v>0</v>
      </c>
      <c r="P40" s="99" t="str">
        <v>0</v>
      </c>
      <c r="Q40" s="99" t="str">
        <v>0</v>
      </c>
      <c r="R40" s="99" t="str">
        <v>0</v>
      </c>
      <c r="S40" s="98" t="str">
        <v>0</v>
      </c>
      <c r="T40" s="98" t="str">
        <v>0</v>
      </c>
      <c r="U40" s="98" t="str">
        <v xml:space="preserve"> </v>
      </c>
      <c r="V40" s="249" t="str">
        <f>IF(COUNTIF(V6:V37,5)=0,"0",COUNTIF(V6:V37,5))</f>
        <v>0</v>
      </c>
      <c r="W40" s="209"/>
      <c r="X40" s="580">
        <f>SUM(X38:AB38)</f>
        <v>189</v>
      </c>
      <c r="Y40" s="580"/>
      <c r="Z40" s="580"/>
      <c r="AA40" s="580"/>
      <c r="AB40" s="580"/>
      <c r="AC40" s="494"/>
      <c r="AD40" s="242">
        <f t="shared" ref="AD40" si="23">IF(ISERROR(((X40+Y40)*2+Z40*3+AA40*4+AB40*5)/SUM(X40,Y40:AB40)),"",((X40+Y40)*2+Z40*3+AA40*4+AB40*5)/SUM(X40,Y40:AB40))</f>
        <v>2</v>
      </c>
      <c r="AE40" s="36"/>
      <c r="AF40" s="37"/>
      <c r="AG40" s="38" t="str">
        <f t="shared" ref="AG40:AU40" si="24">IF(COUNTIF(AG6:AG37,5)=0,"0",COUNTIF(AG6:AG37,5))</f>
        <v>0</v>
      </c>
      <c r="AH40" s="38">
        <f t="shared" si="24"/>
        <v>16</v>
      </c>
      <c r="AI40" s="38">
        <f t="shared" si="24"/>
        <v>4</v>
      </c>
      <c r="AJ40" s="38">
        <f t="shared" si="24"/>
        <v>1</v>
      </c>
      <c r="AK40" s="38">
        <f t="shared" si="24"/>
        <v>5</v>
      </c>
      <c r="AL40" s="38">
        <f t="shared" si="24"/>
        <v>6</v>
      </c>
      <c r="AM40" s="38" t="str">
        <f t="shared" si="24"/>
        <v>0</v>
      </c>
      <c r="AN40" s="38" t="str">
        <f t="shared" si="24"/>
        <v>0</v>
      </c>
      <c r="AO40" s="38" t="str">
        <f t="shared" si="24"/>
        <v>0</v>
      </c>
      <c r="AP40" s="38" t="str">
        <f t="shared" si="24"/>
        <v>0</v>
      </c>
      <c r="AQ40" s="38" t="str">
        <f t="shared" si="24"/>
        <v>0</v>
      </c>
      <c r="AR40" s="38" t="str">
        <f t="shared" si="24"/>
        <v>0</v>
      </c>
      <c r="AS40" s="38" t="str">
        <f t="shared" si="24"/>
        <v>0</v>
      </c>
      <c r="AT40" s="38" t="str">
        <f t="shared" si="24"/>
        <v>0</v>
      </c>
      <c r="AU40" s="38" t="str">
        <f t="shared" si="24"/>
        <v>0</v>
      </c>
      <c r="AV40" s="39" t="str">
        <f>IF(COUNTIF(AV6:AV37,5)=0," ",COUNTIF(AV6:AV37,5))</f>
        <v xml:space="preserve"> </v>
      </c>
      <c r="AW40" s="38"/>
      <c r="AX40" s="40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37"/>
      <c r="CO40" s="37"/>
      <c r="CP40" s="37"/>
      <c r="CQ40" s="37"/>
      <c r="CR40" s="37"/>
      <c r="CS40" s="37"/>
      <c r="CT40" s="37"/>
      <c r="CU40" s="37"/>
      <c r="CV40" s="37"/>
      <c r="CW40" s="37"/>
      <c r="CX40" s="37"/>
      <c r="CY40" s="37"/>
      <c r="CZ40" s="37"/>
      <c r="DA40" s="37"/>
    </row>
    <row r="41" spans="1:157" s="51" customFormat="1" x14ac:dyDescent="0.2">
      <c r="A41" s="220"/>
      <c r="B41" s="220"/>
      <c r="C41" s="222" t="s">
        <v>14</v>
      </c>
      <c r="D41" s="222"/>
      <c r="E41" s="223"/>
      <c r="F41" s="100" t="str">
        <v>0</v>
      </c>
      <c r="G41" s="100">
        <v>7</v>
      </c>
      <c r="H41" s="100">
        <v>15</v>
      </c>
      <c r="I41" s="100">
        <v>3</v>
      </c>
      <c r="J41" s="100">
        <v>23</v>
      </c>
      <c r="K41" s="100">
        <v>13</v>
      </c>
      <c r="L41" s="100">
        <v>11</v>
      </c>
      <c r="M41" s="100" t="str">
        <v>0</v>
      </c>
      <c r="N41" s="100" t="str">
        <v>0</v>
      </c>
      <c r="O41" s="101" t="str">
        <v>0</v>
      </c>
      <c r="P41" s="101" t="str">
        <v>0</v>
      </c>
      <c r="Q41" s="101" t="str">
        <v>0</v>
      </c>
      <c r="R41" s="101" t="str">
        <v>0</v>
      </c>
      <c r="S41" s="100" t="str">
        <v>0</v>
      </c>
      <c r="T41" s="100" t="str">
        <v>0</v>
      </c>
      <c r="U41" s="100" t="str">
        <v xml:space="preserve"> </v>
      </c>
      <c r="V41" s="250">
        <f>IF(COUNTIF(V6:V37,4)=0,"0",COUNTIF(V6:V37,4))</f>
        <v>4</v>
      </c>
      <c r="W41" s="44"/>
      <c r="X41" s="44"/>
      <c r="Y41" s="44" t="str">
        <f>IF(COUNTIF(Y6:Y37,4)=0," ",COUNTIF(Y6:Y37,4))</f>
        <v xml:space="preserve"> </v>
      </c>
      <c r="Z41" s="44">
        <f>IF(COUNTIF(Z6:Z37,4)=0," ",COUNTIF(Z6:Z37,4))</f>
        <v>6</v>
      </c>
      <c r="AA41" s="44">
        <f>IF(COUNTIF(AA6:AA37,4)=0," ",COUNTIF(AA6:AA37,4))</f>
        <v>3</v>
      </c>
      <c r="AB41" s="44" t="str">
        <f>IF(COUNTIF(AB6:AB37,4)=0," ",COUNTIF(AB6:AB37,4))</f>
        <v xml:space="preserve"> </v>
      </c>
      <c r="AC41" s="44"/>
      <c r="AD41" s="44"/>
      <c r="AE41" s="45" t="str">
        <f>IF(COUNTIF(AE6:AE37,4)=0," ",COUNTIF(AE6:AE37,4))</f>
        <v xml:space="preserve"> </v>
      </c>
      <c r="AF41" s="44" t="str">
        <f>IF(COUNTIF(AF6:AF37,4)=0," ",COUNTIF(AF6:AF37,4))</f>
        <v xml:space="preserve"> </v>
      </c>
      <c r="AG41" s="44" t="str">
        <f t="shared" ref="AG41:AU41" si="25">IF(COUNTIF(AG6:AG37,4)=0,"0",COUNTIF(AG6:AG37,4))</f>
        <v>0</v>
      </c>
      <c r="AH41" s="44">
        <f t="shared" si="25"/>
        <v>7</v>
      </c>
      <c r="AI41" s="44">
        <f t="shared" si="25"/>
        <v>15</v>
      </c>
      <c r="AJ41" s="44">
        <f t="shared" si="25"/>
        <v>3</v>
      </c>
      <c r="AK41" s="44">
        <f t="shared" si="25"/>
        <v>23</v>
      </c>
      <c r="AL41" s="44">
        <f t="shared" si="25"/>
        <v>13</v>
      </c>
      <c r="AM41" s="44">
        <f t="shared" si="25"/>
        <v>11</v>
      </c>
      <c r="AN41" s="44" t="str">
        <f t="shared" si="25"/>
        <v>0</v>
      </c>
      <c r="AO41" s="44" t="str">
        <f t="shared" si="25"/>
        <v>0</v>
      </c>
      <c r="AP41" s="44" t="str">
        <f t="shared" si="25"/>
        <v>0</v>
      </c>
      <c r="AQ41" s="44" t="str">
        <f t="shared" si="25"/>
        <v>0</v>
      </c>
      <c r="AR41" s="44" t="str">
        <f t="shared" si="25"/>
        <v>0</v>
      </c>
      <c r="AS41" s="44" t="str">
        <f t="shared" si="25"/>
        <v>0</v>
      </c>
      <c r="AT41" s="44" t="str">
        <f t="shared" si="25"/>
        <v>0</v>
      </c>
      <c r="AU41" s="44" t="str">
        <f t="shared" si="25"/>
        <v>0</v>
      </c>
      <c r="AV41" s="46" t="str">
        <f>IF(COUNTIF(AV6:AV37,4)=0," ",COUNTIF(AV6:AV37,4))</f>
        <v xml:space="preserve"> </v>
      </c>
      <c r="AW41" s="44"/>
      <c r="AX41" s="47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</row>
    <row r="42" spans="1:157" s="59" customFormat="1" x14ac:dyDescent="0.2">
      <c r="A42" s="85"/>
      <c r="B42" s="85"/>
      <c r="C42" s="225" t="s">
        <v>15</v>
      </c>
      <c r="D42" s="225"/>
      <c r="E42" s="226"/>
      <c r="F42" s="102" t="str">
        <v>0</v>
      </c>
      <c r="G42" s="102">
        <v>3</v>
      </c>
      <c r="H42" s="102">
        <v>13</v>
      </c>
      <c r="I42" s="102">
        <v>25</v>
      </c>
      <c r="J42" s="102">
        <v>4</v>
      </c>
      <c r="K42" s="102">
        <v>13</v>
      </c>
      <c r="L42" s="102">
        <v>19</v>
      </c>
      <c r="M42" s="102" t="str">
        <v>0</v>
      </c>
      <c r="N42" s="102" t="str">
        <v>0</v>
      </c>
      <c r="O42" s="103" t="str">
        <v>0</v>
      </c>
      <c r="P42" s="103" t="str">
        <v>0</v>
      </c>
      <c r="Q42" s="103" t="str">
        <v>0</v>
      </c>
      <c r="R42" s="103" t="str">
        <v>0</v>
      </c>
      <c r="S42" s="102" t="str">
        <v>0</v>
      </c>
      <c r="T42" s="102" t="str">
        <v>0</v>
      </c>
      <c r="U42" s="102" t="str">
        <v xml:space="preserve"> </v>
      </c>
      <c r="V42" s="251">
        <f>IF(COUNTIF(V6:V37,3)=0,"0",COUNTIF(V6:V37,3))</f>
        <v>21</v>
      </c>
      <c r="W42" s="52"/>
      <c r="X42" s="52"/>
      <c r="Y42" s="52" t="str">
        <f>IF(COUNTIF(Y6:Y37,3)=0," ",COUNTIF(Y6:Y37,3))</f>
        <v xml:space="preserve"> </v>
      </c>
      <c r="Z42" s="52">
        <f>IF(COUNTIF(Z6:Z37,3)=0," ",COUNTIF(Z6:Z37,3))</f>
        <v>10</v>
      </c>
      <c r="AA42" s="52">
        <f>IF(COUNTIF(AA6:AA37,3)=0," ",COUNTIF(AA6:AA37,3))</f>
        <v>12</v>
      </c>
      <c r="AB42" s="52">
        <f>IF(COUNTIF(AB6:AB37,3)=0," ",COUNTIF(AB6:AB37,3))</f>
        <v>3</v>
      </c>
      <c r="AC42" s="52"/>
      <c r="AD42" s="52"/>
      <c r="AE42" s="53" t="str">
        <f>IF(COUNTIF(AE6:AE37,3)=0," ",COUNTIF(AE6:AE37,3))</f>
        <v xml:space="preserve"> </v>
      </c>
      <c r="AF42" s="52" t="str">
        <f>IF(COUNTIF(AF6:AF37,3)=0," ",COUNTIF(AF6:AF37,3))</f>
        <v xml:space="preserve"> </v>
      </c>
      <c r="AG42" s="52" t="str">
        <f t="shared" ref="AG42:AU42" si="26">IF(COUNTIF(AG6:AG37,3)=0,"0",COUNTIF(AG6:AG37,3))</f>
        <v>0</v>
      </c>
      <c r="AH42" s="52">
        <f t="shared" si="26"/>
        <v>3</v>
      </c>
      <c r="AI42" s="52">
        <f t="shared" si="26"/>
        <v>13</v>
      </c>
      <c r="AJ42" s="52">
        <f t="shared" si="26"/>
        <v>25</v>
      </c>
      <c r="AK42" s="52">
        <f t="shared" si="26"/>
        <v>4</v>
      </c>
      <c r="AL42" s="52">
        <f t="shared" si="26"/>
        <v>13</v>
      </c>
      <c r="AM42" s="52">
        <f t="shared" si="26"/>
        <v>19</v>
      </c>
      <c r="AN42" s="52" t="str">
        <f t="shared" si="26"/>
        <v>0</v>
      </c>
      <c r="AO42" s="52" t="str">
        <f t="shared" si="26"/>
        <v>0</v>
      </c>
      <c r="AP42" s="52" t="str">
        <f t="shared" si="26"/>
        <v>0</v>
      </c>
      <c r="AQ42" s="52" t="str">
        <f t="shared" si="26"/>
        <v>0</v>
      </c>
      <c r="AR42" s="52" t="str">
        <f t="shared" si="26"/>
        <v>0</v>
      </c>
      <c r="AS42" s="52" t="str">
        <f t="shared" si="26"/>
        <v>0</v>
      </c>
      <c r="AT42" s="52" t="str">
        <f t="shared" si="26"/>
        <v>0</v>
      </c>
      <c r="AU42" s="52" t="str">
        <f t="shared" si="26"/>
        <v>0</v>
      </c>
      <c r="AV42" s="54" t="str">
        <f>IF(COUNTIF(AV6:AV37,3)=0," ",COUNTIF(AV6:AV37,3))</f>
        <v xml:space="preserve"> </v>
      </c>
      <c r="AW42" s="52"/>
      <c r="AX42" s="55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</row>
    <row r="43" spans="1:157" x14ac:dyDescent="0.2">
      <c r="A43" s="247"/>
      <c r="B43" s="247"/>
      <c r="C43" s="83" t="s">
        <v>16</v>
      </c>
      <c r="D43" s="83"/>
      <c r="E43" s="27"/>
      <c r="F43" s="23">
        <v>0</v>
      </c>
      <c r="G43" s="23">
        <v>3</v>
      </c>
      <c r="H43" s="23">
        <v>0</v>
      </c>
      <c r="I43" s="23">
        <v>3</v>
      </c>
      <c r="J43" s="23">
        <v>0</v>
      </c>
      <c r="K43" s="23">
        <v>0</v>
      </c>
      <c r="L43" s="23">
        <v>2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>IF(COUNTIF(V6:V37,2)=0,"0",COUNTIF(V6:V37,2))</f>
        <v>7</v>
      </c>
      <c r="W43" s="35"/>
      <c r="X43" s="35"/>
      <c r="Y43" s="35">
        <f>IF(COUNTIF(Y6:Y37,2)=0," ",COUNTIF(Y6:Y37,2))</f>
        <v>1</v>
      </c>
      <c r="Z43" s="35">
        <f>IF(COUNTIF(Z6:Z37,2)=0," ",COUNTIF(Z6:Z37,2))</f>
        <v>7</v>
      </c>
      <c r="AA43" s="35">
        <f>IF(COUNTIF(AA6:AA37,2)=0," ",COUNTIF(AA6:AA37,2))</f>
        <v>5</v>
      </c>
      <c r="AB43" s="35">
        <f>IF(COUNTIF(AB6:AB37,2)=0," ",COUNTIF(AB6:AB37,2))</f>
        <v>5</v>
      </c>
      <c r="AC43" s="35"/>
      <c r="AD43" s="35"/>
      <c r="AE43" s="61" t="str">
        <f>IF(COUNTIF(AE6:AE37,2)=0," ",COUNTIF(AE6:AE37,2))</f>
        <v xml:space="preserve"> </v>
      </c>
      <c r="AF43" s="35" t="str">
        <f>IF(COUNTIF(AF6:AF37,2)=0," ",COUNTIF(AF6:AF37,2))</f>
        <v xml:space="preserve"> </v>
      </c>
      <c r="AG43" s="35">
        <f t="shared" ref="AG43:AV43" si="27">COUNTIF(AG6:AG36,2)+COUNTIF(AG6:AG36,"д")</f>
        <v>0</v>
      </c>
      <c r="AH43" s="35">
        <f t="shared" si="27"/>
        <v>3</v>
      </c>
      <c r="AI43" s="35">
        <f t="shared" si="27"/>
        <v>0</v>
      </c>
      <c r="AJ43" s="35">
        <f t="shared" si="27"/>
        <v>3</v>
      </c>
      <c r="AK43" s="35">
        <f t="shared" si="27"/>
        <v>0</v>
      </c>
      <c r="AL43" s="35">
        <f t="shared" si="27"/>
        <v>0</v>
      </c>
      <c r="AM43" s="35">
        <f t="shared" si="27"/>
        <v>2</v>
      </c>
      <c r="AN43" s="35">
        <f t="shared" si="27"/>
        <v>0</v>
      </c>
      <c r="AO43" s="35">
        <f t="shared" si="27"/>
        <v>0</v>
      </c>
      <c r="AP43" s="35">
        <f t="shared" si="27"/>
        <v>0</v>
      </c>
      <c r="AQ43" s="35">
        <f t="shared" si="27"/>
        <v>0</v>
      </c>
      <c r="AR43" s="35">
        <f t="shared" si="27"/>
        <v>0</v>
      </c>
      <c r="AS43" s="35">
        <f t="shared" si="27"/>
        <v>0</v>
      </c>
      <c r="AT43" s="35">
        <f t="shared" si="27"/>
        <v>0</v>
      </c>
      <c r="AU43" s="35">
        <f t="shared" si="27"/>
        <v>0</v>
      </c>
      <c r="AV43" s="35">
        <f t="shared" si="27"/>
        <v>0</v>
      </c>
      <c r="AW43" s="35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G43"/>
    </row>
    <row r="44" spans="1:157" x14ac:dyDescent="0.2">
      <c r="A44" s="247"/>
      <c r="B44" s="247"/>
      <c r="C44" s="83" t="s">
        <v>17</v>
      </c>
      <c r="D44" s="83"/>
      <c r="E44" s="27"/>
      <c r="F44" s="23">
        <v>0</v>
      </c>
      <c r="G44" s="23">
        <v>3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4">
        <v>0</v>
      </c>
      <c r="P44" s="24">
        <v>0</v>
      </c>
      <c r="Q44" s="24">
        <v>0</v>
      </c>
      <c r="R44" s="24">
        <v>0</v>
      </c>
      <c r="S44" s="23">
        <v>0</v>
      </c>
      <c r="T44" s="23">
        <v>0</v>
      </c>
      <c r="U44" s="23">
        <v>0</v>
      </c>
      <c r="V44" s="35">
        <f t="shared" ref="V44:AB44" si="28">COUNTBLANK(V6:V26)</f>
        <v>0</v>
      </c>
      <c r="W44" s="35">
        <f t="shared" si="28"/>
        <v>0</v>
      </c>
      <c r="X44" s="35">
        <f t="shared" si="28"/>
        <v>0</v>
      </c>
      <c r="Y44" s="35">
        <f t="shared" si="28"/>
        <v>0</v>
      </c>
      <c r="Z44" s="35">
        <f t="shared" si="28"/>
        <v>0</v>
      </c>
      <c r="AA44" s="35">
        <f t="shared" si="28"/>
        <v>0</v>
      </c>
      <c r="AB44" s="35">
        <f t="shared" si="28"/>
        <v>0</v>
      </c>
      <c r="AC44" s="35"/>
      <c r="AD44" s="35">
        <f>COUNTBLANK(AD6:AD37)</f>
        <v>0</v>
      </c>
      <c r="AE44" s="61" t="str">
        <f>IF(COUNTIF(AE6:AE37,"б")=0," ",COUNTIF(AE6:AE37,"б"))</f>
        <v xml:space="preserve"> </v>
      </c>
      <c r="AF44" s="60">
        <f t="shared" ref="AF44:CB44" si="29">IF(COUNTIF(AF6:AF37,"б")=0+COUNTIF(AF6:AF37,"а")=0,"0",COUNTIF(AF6:AF37,"б")+COUNTIF(AF6:AF37,"а"))</f>
        <v>0</v>
      </c>
      <c r="AG44" s="60">
        <f t="shared" si="29"/>
        <v>0</v>
      </c>
      <c r="AH44" s="60">
        <f t="shared" si="29"/>
        <v>3</v>
      </c>
      <c r="AI44" s="60">
        <f t="shared" si="29"/>
        <v>0</v>
      </c>
      <c r="AJ44" s="60">
        <f t="shared" si="29"/>
        <v>0</v>
      </c>
      <c r="AK44" s="60">
        <f t="shared" si="29"/>
        <v>0</v>
      </c>
      <c r="AL44" s="60">
        <f t="shared" si="29"/>
        <v>0</v>
      </c>
      <c r="AM44" s="60">
        <f t="shared" si="29"/>
        <v>0</v>
      </c>
      <c r="AN44" s="60">
        <f t="shared" si="29"/>
        <v>0</v>
      </c>
      <c r="AO44" s="60">
        <f t="shared" si="29"/>
        <v>0</v>
      </c>
      <c r="AP44" s="60">
        <f t="shared" si="29"/>
        <v>0</v>
      </c>
      <c r="AQ44" s="60">
        <f t="shared" si="29"/>
        <v>0</v>
      </c>
      <c r="AR44" s="60">
        <f t="shared" si="29"/>
        <v>0</v>
      </c>
      <c r="AS44" s="60">
        <f t="shared" si="29"/>
        <v>0</v>
      </c>
      <c r="AT44" s="60">
        <f t="shared" si="29"/>
        <v>0</v>
      </c>
      <c r="AU44" s="60">
        <f t="shared" si="29"/>
        <v>0</v>
      </c>
      <c r="AV44" s="60">
        <f t="shared" si="29"/>
        <v>0</v>
      </c>
      <c r="AW44" s="60">
        <f t="shared" si="29"/>
        <v>0</v>
      </c>
      <c r="AX44" s="60">
        <f t="shared" si="29"/>
        <v>0</v>
      </c>
      <c r="AY44" s="60">
        <f t="shared" si="29"/>
        <v>0</v>
      </c>
      <c r="AZ44" s="60">
        <f t="shared" si="29"/>
        <v>0</v>
      </c>
      <c r="BA44" s="60">
        <f t="shared" si="29"/>
        <v>0</v>
      </c>
      <c r="BB44" s="60">
        <f t="shared" si="29"/>
        <v>0</v>
      </c>
      <c r="BC44" s="60">
        <f t="shared" si="29"/>
        <v>0</v>
      </c>
      <c r="BD44" s="60">
        <f t="shared" si="29"/>
        <v>0</v>
      </c>
      <c r="BE44" s="60">
        <f t="shared" si="29"/>
        <v>0</v>
      </c>
      <c r="BF44" s="60">
        <f t="shared" si="29"/>
        <v>0</v>
      </c>
      <c r="BG44" s="60">
        <f t="shared" si="29"/>
        <v>0</v>
      </c>
      <c r="BH44" s="60">
        <f t="shared" si="29"/>
        <v>0</v>
      </c>
      <c r="BI44" s="60">
        <f t="shared" si="29"/>
        <v>0</v>
      </c>
      <c r="BJ44" s="60">
        <f t="shared" si="29"/>
        <v>0</v>
      </c>
      <c r="BK44" s="60">
        <f t="shared" si="29"/>
        <v>0</v>
      </c>
      <c r="BL44" s="60">
        <f t="shared" si="29"/>
        <v>0</v>
      </c>
      <c r="BM44" s="60">
        <f t="shared" si="29"/>
        <v>0</v>
      </c>
      <c r="BN44" s="60">
        <f t="shared" si="29"/>
        <v>0</v>
      </c>
      <c r="BO44" s="60">
        <f t="shared" si="29"/>
        <v>0</v>
      </c>
      <c r="BP44" s="60">
        <f t="shared" si="29"/>
        <v>0</v>
      </c>
      <c r="BQ44" s="60">
        <f t="shared" si="29"/>
        <v>0</v>
      </c>
      <c r="BR44" s="60">
        <f t="shared" si="29"/>
        <v>0</v>
      </c>
      <c r="BS44" s="60">
        <f t="shared" si="29"/>
        <v>0</v>
      </c>
      <c r="BT44" s="60">
        <f t="shared" si="29"/>
        <v>0</v>
      </c>
      <c r="BU44" s="60">
        <f t="shared" si="29"/>
        <v>0</v>
      </c>
      <c r="BV44" s="60">
        <f t="shared" si="29"/>
        <v>0</v>
      </c>
      <c r="BW44" s="60">
        <f t="shared" si="29"/>
        <v>0</v>
      </c>
      <c r="BX44" s="60">
        <f t="shared" si="29"/>
        <v>0</v>
      </c>
      <c r="BY44" s="60">
        <f t="shared" si="29"/>
        <v>0</v>
      </c>
      <c r="BZ44" s="60">
        <f t="shared" si="29"/>
        <v>0</v>
      </c>
      <c r="CA44" s="60">
        <f t="shared" si="29"/>
        <v>0</v>
      </c>
      <c r="CB44" s="60">
        <f t="shared" si="29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">
      <c r="A45" s="247"/>
      <c r="B45" s="247"/>
      <c r="C45" s="83" t="s">
        <v>18</v>
      </c>
      <c r="D45" s="83"/>
      <c r="E45" s="27"/>
      <c r="F45" s="23">
        <v>32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IF(COUNTIF(V6:V37,"з")=0,"0",COUNTIF(V6:V37,"з"))</f>
        <v>0</v>
      </c>
      <c r="W45" s="35"/>
      <c r="X45" s="35"/>
      <c r="Y45" s="35" t="str">
        <f>IF(COUNTIF(Y6:Y37,"з")=0," ",COUNTIF(Y6:Y37,"з"))</f>
        <v xml:space="preserve"> </v>
      </c>
      <c r="Z45" s="35" t="str">
        <f>IF(COUNTIF(Z6:Z37,"з")=0," ",COUNTIF(Z6:Z37,"з"))</f>
        <v xml:space="preserve"> </v>
      </c>
      <c r="AA45" s="35" t="str">
        <f>IF(COUNTIF(AA6:AA37,"з")=0," ",COUNTIF(AA6:AA37,"з"))</f>
        <v xml:space="preserve"> </v>
      </c>
      <c r="AB45" s="35" t="str">
        <f>IF(COUNTIF(AB6:AB37,"з")=0," ",COUNTIF(AB6:AB37,"з"))</f>
        <v xml:space="preserve"> </v>
      </c>
      <c r="AC45" s="35"/>
      <c r="AD45" s="35" t="str">
        <f>IF(COUNTIF(AD6:AD37,"з")=0," ",COUNTIF(AD6:AD37,"з"))</f>
        <v xml:space="preserve"> </v>
      </c>
      <c r="AE45" s="61" t="str">
        <f>IF(COUNTIF(AE6:AE37,"з")=0," ",COUNTIF(AE6:AE37,"з"))</f>
        <v xml:space="preserve"> </v>
      </c>
      <c r="AF45" s="35" t="str">
        <f>IF(COUNTIF(AF6:AF37,"з")=0," ",COUNTIF(AF6:AF37,"з"))</f>
        <v xml:space="preserve"> </v>
      </c>
      <c r="AG45" s="35">
        <f t="shared" ref="AG45:AW45" si="30">IF(COUNTIF(AG6:AG37,"з")=0,"0",COUNTIF(AG6:AG37,"з"))</f>
        <v>32</v>
      </c>
      <c r="AH45" s="35" t="str">
        <f t="shared" si="30"/>
        <v>0</v>
      </c>
      <c r="AI45" s="35" t="str">
        <f t="shared" si="30"/>
        <v>0</v>
      </c>
      <c r="AJ45" s="35" t="str">
        <f t="shared" si="30"/>
        <v>0</v>
      </c>
      <c r="AK45" s="35" t="str">
        <f t="shared" si="30"/>
        <v>0</v>
      </c>
      <c r="AL45" s="35" t="str">
        <f t="shared" si="30"/>
        <v>0</v>
      </c>
      <c r="AM45" s="35" t="str">
        <f t="shared" si="30"/>
        <v>0</v>
      </c>
      <c r="AN45" s="35" t="str">
        <f t="shared" si="30"/>
        <v>0</v>
      </c>
      <c r="AO45" s="35" t="str">
        <f t="shared" si="30"/>
        <v>0</v>
      </c>
      <c r="AP45" s="35" t="str">
        <f t="shared" si="30"/>
        <v>0</v>
      </c>
      <c r="AQ45" s="35" t="str">
        <f t="shared" si="30"/>
        <v>0</v>
      </c>
      <c r="AR45" s="35" t="str">
        <f t="shared" si="30"/>
        <v>0</v>
      </c>
      <c r="AS45" s="35" t="str">
        <f t="shared" si="30"/>
        <v>0</v>
      </c>
      <c r="AT45" s="35" t="str">
        <f t="shared" si="30"/>
        <v>0</v>
      </c>
      <c r="AU45" s="35" t="str">
        <f t="shared" si="30"/>
        <v>0</v>
      </c>
      <c r="AV45" s="35" t="str">
        <f t="shared" si="30"/>
        <v>0</v>
      </c>
      <c r="AW45" s="35" t="str">
        <f t="shared" si="30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G45"/>
    </row>
    <row r="46" spans="1:157" s="30" customFormat="1" x14ac:dyDescent="0.2">
      <c r="A46" s="247"/>
      <c r="B46" s="247"/>
      <c r="C46" s="83" t="s">
        <v>19</v>
      </c>
      <c r="D46" s="83"/>
      <c r="E46" s="27"/>
      <c r="F46" s="23" t="str">
        <v>0</v>
      </c>
      <c r="G46" s="23" t="str">
        <v>0</v>
      </c>
      <c r="H46" s="23" t="str">
        <v>0</v>
      </c>
      <c r="I46" s="23" t="str">
        <v>0</v>
      </c>
      <c r="J46" s="23" t="str">
        <v>0</v>
      </c>
      <c r="K46" s="23" t="str">
        <v>0</v>
      </c>
      <c r="L46" s="23" t="str">
        <v>0</v>
      </c>
      <c r="M46" s="23" t="str">
        <v>0</v>
      </c>
      <c r="N46" s="23" t="str">
        <v>0</v>
      </c>
      <c r="O46" s="24" t="str">
        <v>0</v>
      </c>
      <c r="P46" s="24" t="str">
        <v>0</v>
      </c>
      <c r="Q46" s="24" t="str">
        <v>0</v>
      </c>
      <c r="R46" s="24" t="str">
        <v>0</v>
      </c>
      <c r="S46" s="23" t="str">
        <v>0</v>
      </c>
      <c r="T46" s="23" t="str">
        <v>0</v>
      </c>
      <c r="U46" s="23" t="str">
        <v>0</v>
      </c>
      <c r="V46" s="35" t="str">
        <f>IF(COUNTIF(V6:V37,"н")=0,"0",COUNTIF(V6:V37,"н"))</f>
        <v>0</v>
      </c>
      <c r="W46" s="35"/>
      <c r="X46" s="35"/>
      <c r="Y46" s="35" t="str">
        <f>IF(COUNTIF(Y6:Y37,"н")=0," ",COUNTIF(Y6:Y37,"н"))</f>
        <v xml:space="preserve"> </v>
      </c>
      <c r="Z46" s="35" t="str">
        <f>IF(COUNTIF(Z6:Z37,"н")=0," ",COUNTIF(Z6:Z37,"н"))</f>
        <v xml:space="preserve"> </v>
      </c>
      <c r="AA46" s="35" t="str">
        <f>IF(COUNTIF(AA6:AA37,"н")=0," ",COUNTIF(AA6:AA37,"н"))</f>
        <v xml:space="preserve"> </v>
      </c>
      <c r="AB46" s="35" t="str">
        <f>IF(COUNTIF(AB6:AB37,"н")=0," ",COUNTIF(AB6:AB37,"н"))</f>
        <v xml:space="preserve"> </v>
      </c>
      <c r="AC46" s="35"/>
      <c r="AD46" s="35" t="str">
        <f>IF(COUNTIF(AD6:AD37,"н")=0," ",COUNTIF(AD6:AD37,"н"))</f>
        <v xml:space="preserve"> </v>
      </c>
      <c r="AE46" s="61" t="str">
        <f>IF(COUNTIF(AE6:AE37,"н")=0," ",COUNTIF(AE6:AE37,"н"))</f>
        <v xml:space="preserve"> </v>
      </c>
      <c r="AF46" s="35" t="str">
        <f>IF(COUNTIF(AF6:AF37,"н")=0," ",COUNTIF(AF6:AF37,"н"))</f>
        <v xml:space="preserve"> </v>
      </c>
      <c r="AG46" s="35" t="str">
        <f t="shared" ref="AG46:AW46" si="31">IF(COUNTIF(AG6:AG37,"н")=0,"0",COUNTIF(AG6:AG37,"н"))</f>
        <v>0</v>
      </c>
      <c r="AH46" s="35" t="str">
        <f t="shared" si="31"/>
        <v>0</v>
      </c>
      <c r="AI46" s="35" t="str">
        <f t="shared" si="31"/>
        <v>0</v>
      </c>
      <c r="AJ46" s="35" t="str">
        <f t="shared" si="31"/>
        <v>0</v>
      </c>
      <c r="AK46" s="35" t="str">
        <f t="shared" si="31"/>
        <v>0</v>
      </c>
      <c r="AL46" s="35" t="str">
        <f t="shared" si="31"/>
        <v>0</v>
      </c>
      <c r="AM46" s="35" t="str">
        <f t="shared" si="31"/>
        <v>0</v>
      </c>
      <c r="AN46" s="35" t="str">
        <f t="shared" si="31"/>
        <v>0</v>
      </c>
      <c r="AO46" s="35" t="str">
        <f t="shared" si="31"/>
        <v>0</v>
      </c>
      <c r="AP46" s="35" t="str">
        <f t="shared" si="31"/>
        <v>0</v>
      </c>
      <c r="AQ46" s="35" t="str">
        <f t="shared" si="31"/>
        <v>0</v>
      </c>
      <c r="AR46" s="35" t="str">
        <f t="shared" si="31"/>
        <v>0</v>
      </c>
      <c r="AS46" s="35" t="str">
        <f t="shared" si="31"/>
        <v>0</v>
      </c>
      <c r="AT46" s="35" t="str">
        <f t="shared" si="31"/>
        <v>0</v>
      </c>
      <c r="AU46" s="35" t="str">
        <f t="shared" si="31"/>
        <v>0</v>
      </c>
      <c r="AV46" s="35" t="str">
        <f t="shared" si="31"/>
        <v>0</v>
      </c>
      <c r="AW46" s="35" t="str">
        <f t="shared" si="31"/>
        <v>0</v>
      </c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92"/>
      <c r="X47" s="492"/>
      <c r="Y47" s="492"/>
      <c r="Z47" s="492"/>
      <c r="AA47" s="492"/>
      <c r="AB47" s="492"/>
      <c r="AC47" s="492"/>
      <c r="AD47" s="492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92"/>
      <c r="X48" s="492"/>
      <c r="Y48" s="492"/>
      <c r="Z48" s="492"/>
      <c r="AA48" s="492"/>
      <c r="AB48" s="492"/>
      <c r="AC48" s="492"/>
      <c r="AD48" s="492"/>
      <c r="AE48" s="9"/>
      <c r="AF48" s="9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92"/>
      <c r="X49" s="492"/>
      <c r="Y49" s="492"/>
      <c r="Z49" s="492"/>
      <c r="AA49" s="492"/>
      <c r="AB49" s="492"/>
      <c r="AC49" s="492"/>
      <c r="AD49" s="492"/>
      <c r="AE49" s="9"/>
      <c r="AF49" s="9"/>
      <c r="AG49" s="10"/>
      <c r="AH49" s="10"/>
      <c r="AI49" s="10" t="str">
        <f>IF(COUNTIF(AI6:AI41,"н")=0,"0",COUNTIF(AI6:AI41,"н"))</f>
        <v>0</v>
      </c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92"/>
      <c r="X50" s="492"/>
      <c r="Y50" s="492"/>
      <c r="Z50" s="492"/>
      <c r="AA50" s="492"/>
      <c r="AB50" s="492"/>
      <c r="AC50" s="492"/>
      <c r="AD50" s="492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92"/>
      <c r="X51" s="492"/>
      <c r="Y51" s="492"/>
      <c r="Z51" s="492"/>
      <c r="AA51" s="492"/>
      <c r="AB51" s="492"/>
      <c r="AC51" s="492"/>
      <c r="AD51" s="492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92"/>
      <c r="X52" s="492"/>
      <c r="Y52" s="492"/>
      <c r="Z52" s="492"/>
      <c r="AA52" s="492"/>
      <c r="AB52" s="492"/>
      <c r="AC52" s="492"/>
      <c r="AD52" s="492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92"/>
      <c r="X53" s="492"/>
      <c r="Y53" s="492"/>
      <c r="Z53" s="492"/>
      <c r="AA53" s="492"/>
      <c r="AB53" s="492"/>
      <c r="AC53" s="492"/>
      <c r="AD53" s="492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92"/>
      <c r="X54" s="492"/>
      <c r="Y54" s="492"/>
      <c r="Z54" s="492"/>
      <c r="AA54" s="492"/>
      <c r="AB54" s="492"/>
      <c r="AC54" s="492"/>
      <c r="AD54" s="492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  <row r="55" spans="6:105" x14ac:dyDescent="0.2"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492"/>
      <c r="X55" s="492"/>
      <c r="Y55" s="492"/>
      <c r="Z55" s="492"/>
      <c r="AA55" s="492"/>
      <c r="AB55" s="492"/>
      <c r="AC55" s="492"/>
      <c r="AD55" s="492"/>
      <c r="AE55" s="9"/>
      <c r="AF55" s="9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1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</row>
  </sheetData>
  <sortState ref="D6:D37">
    <sortCondition ref="D6:D37"/>
  </sortState>
  <mergeCells count="8">
    <mergeCell ref="X40:AB40"/>
    <mergeCell ref="G2:I2"/>
    <mergeCell ref="J2:L2"/>
    <mergeCell ref="A3:C4"/>
    <mergeCell ref="AD3:AD5"/>
    <mergeCell ref="AG3:AW3"/>
    <mergeCell ref="AX3:BM3"/>
    <mergeCell ref="BP3:CE3"/>
  </mergeCells>
  <conditionalFormatting sqref="C5 Y5 AI5 AG5 T5 G5 M5:P5">
    <cfRule type="cellIs" dxfId="11367" priority="190" stopIfTrue="1" operator="equal">
      <formula>5</formula>
    </cfRule>
    <cfRule type="cellIs" dxfId="11366" priority="191" stopIfTrue="1" operator="equal">
      <formula>4</formula>
    </cfRule>
    <cfRule type="cellIs" dxfId="11365" priority="192" stopIfTrue="1" operator="equal">
      <formula>3</formula>
    </cfRule>
  </conditionalFormatting>
  <conditionalFormatting sqref="E6:E46">
    <cfRule type="cellIs" dxfId="11364" priority="188" stopIfTrue="1" operator="equal">
      <formula>4</formula>
    </cfRule>
    <cfRule type="cellIs" dxfId="11363" priority="189" stopIfTrue="1" operator="equal">
      <formula>3</formula>
    </cfRule>
  </conditionalFormatting>
  <conditionalFormatting sqref="Z5:AC5 W41:AF44 AE6:AE40 W40 F37:Q46 AG44:CB44 W45:AW46 AG6:AW43 G6:I31 M6:Q31 R40:V46 R39:U39 R6:V38 G34:Q36 I32:I33">
    <cfRule type="cellIs" dxfId="11362" priority="185" stopIfTrue="1" operator="equal">
      <formula>5</formula>
    </cfRule>
    <cfRule type="cellIs" dxfId="11361" priority="186" stopIfTrue="1" operator="equal">
      <formula>4</formula>
    </cfRule>
    <cfRule type="cellIs" dxfId="11360" priority="187" stopIfTrue="1" operator="equal">
      <formula>3</formula>
    </cfRule>
  </conditionalFormatting>
  <conditionalFormatting sqref="AF6:AF38">
    <cfRule type="expression" dxfId="11359" priority="183" stopIfTrue="1">
      <formula>VALUE(RIGHT(AF6))&gt;AE6</formula>
    </cfRule>
    <cfRule type="expression" dxfId="11358" priority="184" stopIfTrue="1">
      <formula>EXACT(RIGHT(AF6,3),"зач")</formula>
    </cfRule>
  </conditionalFormatting>
  <conditionalFormatting sqref="AE3:AJ4 M3:AC3 M4:R4 T4:AC4 G3:I4">
    <cfRule type="expression" dxfId="11357" priority="181" stopIfTrue="1">
      <formula>$D$1&lt;G3</formula>
    </cfRule>
    <cfRule type="expression" dxfId="11356" priority="182" stopIfTrue="1">
      <formula>$D$1&gt;G3</formula>
    </cfRule>
  </conditionalFormatting>
  <conditionalFormatting sqref="M5:P5">
    <cfRule type="cellIs" dxfId="11355" priority="178" stopIfTrue="1" operator="equal">
      <formula>5</formula>
    </cfRule>
    <cfRule type="cellIs" dxfId="11354" priority="179" stopIfTrue="1" operator="equal">
      <formula>4</formula>
    </cfRule>
    <cfRule type="cellIs" dxfId="11353" priority="180" stopIfTrue="1" operator="equal">
      <formula>3</formula>
    </cfRule>
  </conditionalFormatting>
  <conditionalFormatting sqref="M4:Q4">
    <cfRule type="expression" dxfId="11352" priority="176" stopIfTrue="1">
      <formula>$D$1&lt;M4</formula>
    </cfRule>
    <cfRule type="expression" dxfId="11351" priority="177" stopIfTrue="1">
      <formula>$D$1&gt;M4</formula>
    </cfRule>
  </conditionalFormatting>
  <conditionalFormatting sqref="Q5 M5:N5">
    <cfRule type="cellIs" dxfId="11350" priority="173" stopIfTrue="1" operator="equal">
      <formula>5</formula>
    </cfRule>
    <cfRule type="cellIs" dxfId="11349" priority="174" stopIfTrue="1" operator="equal">
      <formula>4</formula>
    </cfRule>
    <cfRule type="cellIs" dxfId="11348" priority="175" stopIfTrue="1" operator="equal">
      <formula>3</formula>
    </cfRule>
  </conditionalFormatting>
  <conditionalFormatting sqref="M4:Q4">
    <cfRule type="expression" dxfId="11347" priority="171" stopIfTrue="1">
      <formula>$D$1&lt;M4</formula>
    </cfRule>
    <cfRule type="expression" dxfId="11346" priority="172" stopIfTrue="1">
      <formula>$D$1&gt;M4</formula>
    </cfRule>
  </conditionalFormatting>
  <conditionalFormatting sqref="P5 M5:N5">
    <cfRule type="cellIs" dxfId="11345" priority="168" stopIfTrue="1" operator="equal">
      <formula>5</formula>
    </cfRule>
    <cfRule type="cellIs" dxfId="11344" priority="169" stopIfTrue="1" operator="equal">
      <formula>4</formula>
    </cfRule>
    <cfRule type="cellIs" dxfId="11343" priority="170" stopIfTrue="1" operator="equal">
      <formula>3</formula>
    </cfRule>
  </conditionalFormatting>
  <conditionalFormatting sqref="M4:Q4">
    <cfRule type="expression" dxfId="11342" priority="166" stopIfTrue="1">
      <formula>$D$1&lt;M4</formula>
    </cfRule>
    <cfRule type="expression" dxfId="11341" priority="167" stopIfTrue="1">
      <formula>$D$1&gt;M4</formula>
    </cfRule>
  </conditionalFormatting>
  <conditionalFormatting sqref="R5">
    <cfRule type="cellIs" dxfId="11340" priority="163" stopIfTrue="1" operator="equal">
      <formula>5</formula>
    </cfRule>
    <cfRule type="cellIs" dxfId="11339" priority="164" stopIfTrue="1" operator="equal">
      <formula>4</formula>
    </cfRule>
    <cfRule type="cellIs" dxfId="11338" priority="165" stopIfTrue="1" operator="equal">
      <formula>3</formula>
    </cfRule>
  </conditionalFormatting>
  <conditionalFormatting sqref="R4">
    <cfRule type="expression" dxfId="11337" priority="161" stopIfTrue="1">
      <formula>$D$1&lt;R4</formula>
    </cfRule>
    <cfRule type="expression" dxfId="11336" priority="162" stopIfTrue="1">
      <formula>$D$1&gt;R4</formula>
    </cfRule>
  </conditionalFormatting>
  <conditionalFormatting sqref="R4">
    <cfRule type="expression" dxfId="11335" priority="159" stopIfTrue="1">
      <formula>$D$1&lt;R4</formula>
    </cfRule>
    <cfRule type="expression" dxfId="11334" priority="160" stopIfTrue="1">
      <formula>$D$1&gt;R4</formula>
    </cfRule>
  </conditionalFormatting>
  <conditionalFormatting sqref="T5">
    <cfRule type="cellIs" dxfId="11333" priority="156" stopIfTrue="1" operator="equal">
      <formula>5</formula>
    </cfRule>
    <cfRule type="cellIs" dxfId="11332" priority="157" stopIfTrue="1" operator="equal">
      <formula>4</formula>
    </cfRule>
    <cfRule type="cellIs" dxfId="11331" priority="158" stopIfTrue="1" operator="equal">
      <formula>3</formula>
    </cfRule>
  </conditionalFormatting>
  <conditionalFormatting sqref="T3:T4">
    <cfRule type="expression" dxfId="11330" priority="154" stopIfTrue="1">
      <formula>$D$1&lt;T3</formula>
    </cfRule>
    <cfRule type="expression" dxfId="11329" priority="155" stopIfTrue="1">
      <formula>$D$1&gt;T3</formula>
    </cfRule>
  </conditionalFormatting>
  <conditionalFormatting sqref="Q3:Q4">
    <cfRule type="expression" dxfId="11328" priority="142" stopIfTrue="1">
      <formula>$D$1&lt;Q3</formula>
    </cfRule>
    <cfRule type="expression" dxfId="11327" priority="143" stopIfTrue="1">
      <formula>$D$1&gt;Q3</formula>
    </cfRule>
  </conditionalFormatting>
  <conditionalFormatting sqref="Q4">
    <cfRule type="expression" dxfId="11326" priority="140" stopIfTrue="1">
      <formula>$D$1&lt;Q4</formula>
    </cfRule>
    <cfRule type="expression" dxfId="11325" priority="141" stopIfTrue="1">
      <formula>$D$1&gt;Q4</formula>
    </cfRule>
  </conditionalFormatting>
  <conditionalFormatting sqref="Q5">
    <cfRule type="cellIs" dxfId="11324" priority="137" stopIfTrue="1" operator="equal">
      <formula>5</formula>
    </cfRule>
    <cfRule type="cellIs" dxfId="11323" priority="138" stopIfTrue="1" operator="equal">
      <formula>4</formula>
    </cfRule>
    <cfRule type="cellIs" dxfId="11322" priority="139" stopIfTrue="1" operator="equal">
      <formula>3</formula>
    </cfRule>
  </conditionalFormatting>
  <conditionalFormatting sqref="Q4">
    <cfRule type="expression" dxfId="11321" priority="135" stopIfTrue="1">
      <formula>$D$1&lt;Q4</formula>
    </cfRule>
    <cfRule type="expression" dxfId="11320" priority="136" stopIfTrue="1">
      <formula>$D$1&gt;Q4</formula>
    </cfRule>
  </conditionalFormatting>
  <conditionalFormatting sqref="Q4">
    <cfRule type="expression" dxfId="11319" priority="133" stopIfTrue="1">
      <formula>$D$1&lt;Q4</formula>
    </cfRule>
    <cfRule type="expression" dxfId="11318" priority="134" stopIfTrue="1">
      <formula>$D$1&gt;Q4</formula>
    </cfRule>
  </conditionalFormatting>
  <conditionalFormatting sqref="I3:I4">
    <cfRule type="expression" dxfId="11317" priority="131" stopIfTrue="1">
      <formula>$D$1&lt;I3</formula>
    </cfRule>
    <cfRule type="expression" dxfId="11316" priority="132" stopIfTrue="1">
      <formula>$D$1&gt;I3</formula>
    </cfRule>
  </conditionalFormatting>
  <conditionalFormatting sqref="S5">
    <cfRule type="cellIs" dxfId="11315" priority="120" stopIfTrue="1" operator="equal">
      <formula>5</formula>
    </cfRule>
    <cfRule type="cellIs" dxfId="11314" priority="121" stopIfTrue="1" operator="equal">
      <formula>4</formula>
    </cfRule>
    <cfRule type="cellIs" dxfId="11313" priority="122" stopIfTrue="1" operator="equal">
      <formula>3</formula>
    </cfRule>
  </conditionalFormatting>
  <conditionalFormatting sqref="S4">
    <cfRule type="expression" dxfId="11312" priority="108" stopIfTrue="1">
      <formula>$D$1&lt;S4</formula>
    </cfRule>
    <cfRule type="expression" dxfId="11311" priority="109" stopIfTrue="1">
      <formula>$D$1&gt;S4</formula>
    </cfRule>
  </conditionalFormatting>
  <conditionalFormatting sqref="S4">
    <cfRule type="expression" dxfId="11310" priority="118" stopIfTrue="1">
      <formula>$D$1&lt;S4</formula>
    </cfRule>
    <cfRule type="expression" dxfId="11309" priority="119" stopIfTrue="1">
      <formula>$D$1&gt;S4</formula>
    </cfRule>
  </conditionalFormatting>
  <conditionalFormatting sqref="S4">
    <cfRule type="expression" dxfId="11308" priority="116" stopIfTrue="1">
      <formula>$D$1&lt;S4</formula>
    </cfRule>
    <cfRule type="expression" dxfId="11307" priority="117" stopIfTrue="1">
      <formula>$D$1&gt;S4</formula>
    </cfRule>
  </conditionalFormatting>
  <conditionalFormatting sqref="S4">
    <cfRule type="expression" dxfId="11306" priority="114" stopIfTrue="1">
      <formula>$D$1&lt;S4</formula>
    </cfRule>
    <cfRule type="expression" dxfId="11305" priority="115" stopIfTrue="1">
      <formula>$D$1&gt;S4</formula>
    </cfRule>
  </conditionalFormatting>
  <conditionalFormatting sqref="S4">
    <cfRule type="expression" dxfId="11304" priority="112" stopIfTrue="1">
      <formula>$D$1&lt;S4</formula>
    </cfRule>
    <cfRule type="expression" dxfId="11303" priority="113" stopIfTrue="1">
      <formula>$D$1&gt;S4</formula>
    </cfRule>
  </conditionalFormatting>
  <conditionalFormatting sqref="S4">
    <cfRule type="expression" dxfId="11302" priority="110" stopIfTrue="1">
      <formula>$D$1&lt;S4</formula>
    </cfRule>
    <cfRule type="expression" dxfId="11301" priority="111" stopIfTrue="1">
      <formula>$D$1&gt;S4</formula>
    </cfRule>
  </conditionalFormatting>
  <conditionalFormatting sqref="I5">
    <cfRule type="cellIs" dxfId="11300" priority="105" stopIfTrue="1" operator="equal">
      <formula>5</formula>
    </cfRule>
    <cfRule type="cellIs" dxfId="11299" priority="106" stopIfTrue="1" operator="equal">
      <formula>4</formula>
    </cfRule>
    <cfRule type="cellIs" dxfId="11298" priority="107" stopIfTrue="1" operator="equal">
      <formula>3</formula>
    </cfRule>
  </conditionalFormatting>
  <conditionalFormatting sqref="I5">
    <cfRule type="cellIs" dxfId="11297" priority="102" stopIfTrue="1" operator="equal">
      <formula>5</formula>
    </cfRule>
    <cfRule type="cellIs" dxfId="11296" priority="103" stopIfTrue="1" operator="equal">
      <formula>4</formula>
    </cfRule>
    <cfRule type="cellIs" dxfId="11295" priority="104" stopIfTrue="1" operator="equal">
      <formula>3</formula>
    </cfRule>
  </conditionalFormatting>
  <conditionalFormatting sqref="I4">
    <cfRule type="expression" dxfId="11294" priority="100" stopIfTrue="1">
      <formula>$D$1&lt;I4</formula>
    </cfRule>
    <cfRule type="expression" dxfId="11293" priority="101" stopIfTrue="1">
      <formula>$D$1&gt;I4</formula>
    </cfRule>
  </conditionalFormatting>
  <conditionalFormatting sqref="I5">
    <cfRule type="cellIs" dxfId="11292" priority="97" stopIfTrue="1" operator="equal">
      <formula>5</formula>
    </cfRule>
    <cfRule type="cellIs" dxfId="11291" priority="98" stopIfTrue="1" operator="equal">
      <formula>4</formula>
    </cfRule>
    <cfRule type="cellIs" dxfId="11290" priority="99" stopIfTrue="1" operator="equal">
      <formula>3</formula>
    </cfRule>
  </conditionalFormatting>
  <conditionalFormatting sqref="I4">
    <cfRule type="expression" dxfId="11289" priority="95" stopIfTrue="1">
      <formula>$D$1&lt;I4</formula>
    </cfRule>
    <cfRule type="expression" dxfId="11288" priority="96" stopIfTrue="1">
      <formula>$D$1&gt;I4</formula>
    </cfRule>
  </conditionalFormatting>
  <conditionalFormatting sqref="I4">
    <cfRule type="expression" dxfId="11287" priority="93" stopIfTrue="1">
      <formula>$D$1&lt;I4</formula>
    </cfRule>
    <cfRule type="expression" dxfId="11286" priority="94" stopIfTrue="1">
      <formula>$D$1&gt;I4</formula>
    </cfRule>
  </conditionalFormatting>
  <conditionalFormatting sqref="I5">
    <cfRule type="cellIs" dxfId="11285" priority="90" stopIfTrue="1" operator="equal">
      <formula>5</formula>
    </cfRule>
    <cfRule type="cellIs" dxfId="11284" priority="91" stopIfTrue="1" operator="equal">
      <formula>4</formula>
    </cfRule>
    <cfRule type="cellIs" dxfId="11283" priority="92" stopIfTrue="1" operator="equal">
      <formula>3</formula>
    </cfRule>
  </conditionalFormatting>
  <conditionalFormatting sqref="I3:I4">
    <cfRule type="expression" dxfId="11282" priority="88" stopIfTrue="1">
      <formula>$D$1&lt;I3</formula>
    </cfRule>
    <cfRule type="expression" dxfId="11281" priority="89" stopIfTrue="1">
      <formula>$D$1&gt;I3</formula>
    </cfRule>
  </conditionalFormatting>
  <conditionalFormatting sqref="I5">
    <cfRule type="cellIs" dxfId="11280" priority="85" stopIfTrue="1" operator="equal">
      <formula>5</formula>
    </cfRule>
    <cfRule type="cellIs" dxfId="11279" priority="86" stopIfTrue="1" operator="equal">
      <formula>4</formula>
    </cfRule>
    <cfRule type="cellIs" dxfId="11278" priority="87" stopIfTrue="1" operator="equal">
      <formula>3</formula>
    </cfRule>
  </conditionalFormatting>
  <conditionalFormatting sqref="I3:I4">
    <cfRule type="expression" dxfId="11277" priority="83" stopIfTrue="1">
      <formula>$D$1&lt;I3</formula>
    </cfRule>
    <cfRule type="expression" dxfId="11276" priority="84" stopIfTrue="1">
      <formula>$D$1&gt;I3</formula>
    </cfRule>
  </conditionalFormatting>
  <conditionalFormatting sqref="G3:G4">
    <cfRule type="expression" dxfId="11275" priority="81" stopIfTrue="1">
      <formula>$D$1&lt;G3</formula>
    </cfRule>
    <cfRule type="expression" dxfId="11274" priority="82" stopIfTrue="1">
      <formula>$D$1&gt;G3</formula>
    </cfRule>
  </conditionalFormatting>
  <conditionalFormatting sqref="J6:L31">
    <cfRule type="cellIs" dxfId="11273" priority="78" stopIfTrue="1" operator="equal">
      <formula>5</formula>
    </cfRule>
    <cfRule type="cellIs" dxfId="11272" priority="79" stopIfTrue="1" operator="equal">
      <formula>4</formula>
    </cfRule>
    <cfRule type="cellIs" dxfId="11271" priority="80" stopIfTrue="1" operator="equal">
      <formula>3</formula>
    </cfRule>
  </conditionalFormatting>
  <conditionalFormatting sqref="J3:L3 J4:K4">
    <cfRule type="expression" dxfId="11270" priority="76" stopIfTrue="1">
      <formula>$D$1&lt;J3</formula>
    </cfRule>
    <cfRule type="expression" dxfId="11269" priority="77" stopIfTrue="1">
      <formula>$D$1&gt;J3</formula>
    </cfRule>
  </conditionalFormatting>
  <conditionalFormatting sqref="J4">
    <cfRule type="expression" dxfId="11268" priority="74" stopIfTrue="1">
      <formula>$D$1&lt;J4</formula>
    </cfRule>
    <cfRule type="expression" dxfId="11267" priority="75" stopIfTrue="1">
      <formula>$D$1&gt;J4</formula>
    </cfRule>
  </conditionalFormatting>
  <conditionalFormatting sqref="J5">
    <cfRule type="cellIs" dxfId="11266" priority="71" stopIfTrue="1" operator="equal">
      <formula>5</formula>
    </cfRule>
    <cfRule type="cellIs" dxfId="11265" priority="72" stopIfTrue="1" operator="equal">
      <formula>4</formula>
    </cfRule>
    <cfRule type="cellIs" dxfId="11264" priority="73" stopIfTrue="1" operator="equal">
      <formula>3</formula>
    </cfRule>
  </conditionalFormatting>
  <conditionalFormatting sqref="J4">
    <cfRule type="expression" dxfId="11263" priority="69" stopIfTrue="1">
      <formula>$D$1&lt;J4</formula>
    </cfRule>
    <cfRule type="expression" dxfId="11262" priority="70" stopIfTrue="1">
      <formula>$D$1&gt;J4</formula>
    </cfRule>
  </conditionalFormatting>
  <conditionalFormatting sqref="J4">
    <cfRule type="expression" dxfId="11261" priority="67" stopIfTrue="1">
      <formula>$D$1&lt;J4</formula>
    </cfRule>
    <cfRule type="expression" dxfId="11260" priority="68" stopIfTrue="1">
      <formula>$D$1&gt;J4</formula>
    </cfRule>
  </conditionalFormatting>
  <conditionalFormatting sqref="K5">
    <cfRule type="cellIs" dxfId="11259" priority="64" stopIfTrue="1" operator="equal">
      <formula>5</formula>
    </cfRule>
    <cfRule type="cellIs" dxfId="11258" priority="65" stopIfTrue="1" operator="equal">
      <formula>4</formula>
    </cfRule>
    <cfRule type="cellIs" dxfId="11257" priority="66" stopIfTrue="1" operator="equal">
      <formula>3</formula>
    </cfRule>
  </conditionalFormatting>
  <conditionalFormatting sqref="K4">
    <cfRule type="expression" dxfId="11256" priority="62" stopIfTrue="1">
      <formula>$D$1&lt;K4</formula>
    </cfRule>
    <cfRule type="expression" dxfId="11255" priority="63" stopIfTrue="1">
      <formula>$D$1&gt;K4</formula>
    </cfRule>
  </conditionalFormatting>
  <conditionalFormatting sqref="K4">
    <cfRule type="expression" dxfId="11254" priority="60" stopIfTrue="1">
      <formula>$D$1&lt;K4</formula>
    </cfRule>
    <cfRule type="expression" dxfId="11253" priority="61" stopIfTrue="1">
      <formula>$D$1&gt;K4</formula>
    </cfRule>
  </conditionalFormatting>
  <conditionalFormatting sqref="J3:J4">
    <cfRule type="expression" dxfId="11252" priority="58" stopIfTrue="1">
      <formula>$D$1&lt;J3</formula>
    </cfRule>
    <cfRule type="expression" dxfId="11251" priority="59" stopIfTrue="1">
      <formula>$D$1&gt;J3</formula>
    </cfRule>
  </conditionalFormatting>
  <conditionalFormatting sqref="J4">
    <cfRule type="expression" dxfId="11250" priority="56" stopIfTrue="1">
      <formula>$D$1&lt;J4</formula>
    </cfRule>
    <cfRule type="expression" dxfId="11249" priority="57" stopIfTrue="1">
      <formula>$D$1&gt;J4</formula>
    </cfRule>
  </conditionalFormatting>
  <conditionalFormatting sqref="J5">
    <cfRule type="cellIs" dxfId="11248" priority="53" stopIfTrue="1" operator="equal">
      <formula>5</formula>
    </cfRule>
    <cfRule type="cellIs" dxfId="11247" priority="54" stopIfTrue="1" operator="equal">
      <formula>4</formula>
    </cfRule>
    <cfRule type="cellIs" dxfId="11246" priority="55" stopIfTrue="1" operator="equal">
      <formula>3</formula>
    </cfRule>
  </conditionalFormatting>
  <conditionalFormatting sqref="J4">
    <cfRule type="expression" dxfId="11245" priority="51" stopIfTrue="1">
      <formula>$D$1&lt;J4</formula>
    </cfRule>
    <cfRule type="expression" dxfId="11244" priority="52" stopIfTrue="1">
      <formula>$D$1&gt;J4</formula>
    </cfRule>
  </conditionalFormatting>
  <conditionalFormatting sqref="J4">
    <cfRule type="expression" dxfId="11243" priority="49" stopIfTrue="1">
      <formula>$D$1&lt;J4</formula>
    </cfRule>
    <cfRule type="expression" dxfId="11242" priority="50" stopIfTrue="1">
      <formula>$D$1&gt;J4</formula>
    </cfRule>
  </conditionalFormatting>
  <conditionalFormatting sqref="L5">
    <cfRule type="cellIs" dxfId="11241" priority="46" stopIfTrue="1" operator="equal">
      <formula>5</formula>
    </cfRule>
    <cfRule type="cellIs" dxfId="11240" priority="47" stopIfTrue="1" operator="equal">
      <formula>4</formula>
    </cfRule>
    <cfRule type="cellIs" dxfId="11239" priority="48" stopIfTrue="1" operator="equal">
      <formula>3</formula>
    </cfRule>
  </conditionalFormatting>
  <conditionalFormatting sqref="L4">
    <cfRule type="expression" dxfId="11238" priority="34" stopIfTrue="1">
      <formula>$D$1&lt;L4</formula>
    </cfRule>
    <cfRule type="expression" dxfId="11237" priority="35" stopIfTrue="1">
      <formula>$D$1&gt;L4</formula>
    </cfRule>
  </conditionalFormatting>
  <conditionalFormatting sqref="L4">
    <cfRule type="expression" dxfId="11236" priority="44" stopIfTrue="1">
      <formula>$D$1&lt;L4</formula>
    </cfRule>
    <cfRule type="expression" dxfId="11235" priority="45" stopIfTrue="1">
      <formula>$D$1&gt;L4</formula>
    </cfRule>
  </conditionalFormatting>
  <conditionalFormatting sqref="L4">
    <cfRule type="expression" dxfId="11234" priority="42" stopIfTrue="1">
      <formula>$D$1&lt;L4</formula>
    </cfRule>
    <cfRule type="expression" dxfId="11233" priority="43" stopIfTrue="1">
      <formula>$D$1&gt;L4</formula>
    </cfRule>
  </conditionalFormatting>
  <conditionalFormatting sqref="L4">
    <cfRule type="expression" dxfId="11232" priority="40" stopIfTrue="1">
      <formula>$D$1&lt;L4</formula>
    </cfRule>
    <cfRule type="expression" dxfId="11231" priority="41" stopIfTrue="1">
      <formula>$D$1&gt;L4</formula>
    </cfRule>
  </conditionalFormatting>
  <conditionalFormatting sqref="L4">
    <cfRule type="expression" dxfId="11230" priority="38" stopIfTrue="1">
      <formula>$D$1&lt;L4</formula>
    </cfRule>
    <cfRule type="expression" dxfId="11229" priority="39" stopIfTrue="1">
      <formula>$D$1&gt;L4</formula>
    </cfRule>
  </conditionalFormatting>
  <conditionalFormatting sqref="L4">
    <cfRule type="expression" dxfId="11228" priority="36" stopIfTrue="1">
      <formula>$D$1&lt;L4</formula>
    </cfRule>
    <cfRule type="expression" dxfId="11227" priority="37" stopIfTrue="1">
      <formula>$D$1&gt;L4</formula>
    </cfRule>
  </conditionalFormatting>
  <conditionalFormatting sqref="J32:J33">
    <cfRule type="cellIs" dxfId="11226" priority="29" stopIfTrue="1" operator="equal">
      <formula>5</formula>
    </cfRule>
    <cfRule type="cellIs" dxfId="11225" priority="30" stopIfTrue="1" operator="equal">
      <formula>4</formula>
    </cfRule>
    <cfRule type="cellIs" dxfId="11224" priority="31" stopIfTrue="1" operator="equal">
      <formula>3</formula>
    </cfRule>
  </conditionalFormatting>
  <conditionalFormatting sqref="H33">
    <cfRule type="cellIs" dxfId="11223" priority="26" stopIfTrue="1" operator="equal">
      <formula>5</formula>
    </cfRule>
    <cfRule type="cellIs" dxfId="11222" priority="27" stopIfTrue="1" operator="equal">
      <formula>4</formula>
    </cfRule>
    <cfRule type="cellIs" dxfId="11221" priority="28" stopIfTrue="1" operator="equal">
      <formula>3</formula>
    </cfRule>
  </conditionalFormatting>
  <conditionalFormatting sqref="H32">
    <cfRule type="cellIs" dxfId="11220" priority="23" stopIfTrue="1" operator="equal">
      <formula>5</formula>
    </cfRule>
    <cfRule type="cellIs" dxfId="11219" priority="24" stopIfTrue="1" operator="equal">
      <formula>4</formula>
    </cfRule>
    <cfRule type="cellIs" dxfId="11218" priority="25" stopIfTrue="1" operator="equal">
      <formula>3</formula>
    </cfRule>
  </conditionalFormatting>
  <conditionalFormatting sqref="G32:G33">
    <cfRule type="cellIs" dxfId="11217" priority="20" stopIfTrue="1" operator="equal">
      <formula>5</formula>
    </cfRule>
    <cfRule type="cellIs" dxfId="11216" priority="21" stopIfTrue="1" operator="equal">
      <formula>4</formula>
    </cfRule>
    <cfRule type="cellIs" dxfId="11215" priority="22" stopIfTrue="1" operator="equal">
      <formula>3</formula>
    </cfRule>
  </conditionalFormatting>
  <conditionalFormatting sqref="F6:F36">
    <cfRule type="cellIs" dxfId="11214" priority="17" stopIfTrue="1" operator="equal">
      <formula>5</formula>
    </cfRule>
    <cfRule type="cellIs" dxfId="11213" priority="18" stopIfTrue="1" operator="equal">
      <formula>4</formula>
    </cfRule>
    <cfRule type="cellIs" dxfId="11212" priority="19" stopIfTrue="1" operator="equal">
      <formula>3</formula>
    </cfRule>
  </conditionalFormatting>
  <conditionalFormatting sqref="F5">
    <cfRule type="cellIs" dxfId="11211" priority="14" stopIfTrue="1" operator="equal">
      <formula>5</formula>
    </cfRule>
    <cfRule type="cellIs" dxfId="11210" priority="15" stopIfTrue="1" operator="equal">
      <formula>4</formula>
    </cfRule>
    <cfRule type="cellIs" dxfId="11209" priority="16" stopIfTrue="1" operator="equal">
      <formula>3</formula>
    </cfRule>
  </conditionalFormatting>
  <conditionalFormatting sqref="F3">
    <cfRule type="expression" dxfId="11208" priority="12" stopIfTrue="1">
      <formula>$D$1&lt;F3</formula>
    </cfRule>
    <cfRule type="expression" dxfId="11207" priority="13" stopIfTrue="1">
      <formula>$D$1&gt;F3</formula>
    </cfRule>
  </conditionalFormatting>
  <conditionalFormatting sqref="F4">
    <cfRule type="expression" dxfId="11206" priority="10" stopIfTrue="1">
      <formula>$D$1&lt;F4</formula>
    </cfRule>
    <cfRule type="expression" dxfId="11205" priority="11" stopIfTrue="1">
      <formula>$D$1&gt;F4</formula>
    </cfRule>
  </conditionalFormatting>
  <conditionalFormatting sqref="L33">
    <cfRule type="cellIs" dxfId="11204" priority="7" stopIfTrue="1" operator="equal">
      <formula>5</formula>
    </cfRule>
    <cfRule type="cellIs" dxfId="11203" priority="8" stopIfTrue="1" operator="equal">
      <formula>4</formula>
    </cfRule>
    <cfRule type="cellIs" dxfId="11202" priority="9" stopIfTrue="1" operator="equal">
      <formula>3</formula>
    </cfRule>
  </conditionalFormatting>
  <conditionalFormatting sqref="L32">
    <cfRule type="cellIs" dxfId="11201" priority="4" stopIfTrue="1" operator="equal">
      <formula>5</formula>
    </cfRule>
    <cfRule type="cellIs" dxfId="11200" priority="5" stopIfTrue="1" operator="equal">
      <formula>4</formula>
    </cfRule>
    <cfRule type="cellIs" dxfId="11199" priority="6" stopIfTrue="1" operator="equal">
      <formula>3</formula>
    </cfRule>
  </conditionalFormatting>
  <conditionalFormatting sqref="K32:K33">
    <cfRule type="cellIs" dxfId="11198" priority="1" stopIfTrue="1" operator="equal">
      <formula>5</formula>
    </cfRule>
    <cfRule type="cellIs" dxfId="11197" priority="2" stopIfTrue="1" operator="equal">
      <formula>4</formula>
    </cfRule>
    <cfRule type="cellIs" dxfId="11196" priority="3" stopIfTrue="1" operator="equal">
      <formula>3</formula>
    </cfRule>
  </conditionalFormatting>
  <pageMargins left="0.7" right="0.7" top="0.75" bottom="0.75" header="0.3" footer="0.3"/>
  <pageSetup paperSize="9" scale="76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5"/>
  <sheetViews>
    <sheetView view="pageBreakPreview" zoomScale="85" zoomScaleNormal="100" zoomScaleSheetLayoutView="85" workbookViewId="0">
      <selection activeCell="F2" sqref="F2:L5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9" style="13" customWidth="1"/>
    <col min="5" max="5" width="5.42578125" style="13" hidden="1" customWidth="1"/>
    <col min="6" max="6" width="7.42578125" customWidth="1"/>
    <col min="7" max="12" width="7.140625" customWidth="1"/>
    <col min="13" max="21" width="2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43659.506923379631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92"/>
      <c r="Z1" s="492"/>
      <c r="AA1" s="492"/>
      <c r="AB1" s="492"/>
      <c r="AC1" s="492"/>
      <c r="AD1" s="492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75" t="s">
        <v>580</v>
      </c>
      <c r="G2" s="581" t="s">
        <v>581</v>
      </c>
      <c r="H2" s="582"/>
      <c r="I2" s="583"/>
      <c r="J2" s="581" t="s">
        <v>545</v>
      </c>
      <c r="K2" s="582"/>
      <c r="L2" s="583"/>
      <c r="M2" s="477"/>
      <c r="N2" s="477"/>
      <c r="O2" s="477"/>
      <c r="P2" s="477"/>
      <c r="Q2" s="475"/>
      <c r="R2" s="476"/>
      <c r="S2" s="476"/>
      <c r="T2" s="474"/>
      <c r="U2" s="227"/>
      <c r="V2" s="7"/>
      <c r="W2" s="8"/>
      <c r="X2" s="8"/>
      <c r="Y2" s="492"/>
      <c r="Z2" s="492"/>
      <c r="AA2" s="492"/>
      <c r="AB2" s="492"/>
      <c r="AC2" s="492"/>
      <c r="AD2" s="492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76">
        <v>2532</v>
      </c>
      <c r="B3" s="576"/>
      <c r="C3" s="576"/>
      <c r="D3" s="228" t="s">
        <v>0</v>
      </c>
      <c r="E3" s="229"/>
      <c r="F3" s="230">
        <v>42355</v>
      </c>
      <c r="G3" s="230">
        <v>42349</v>
      </c>
      <c r="H3" s="230">
        <v>42347</v>
      </c>
      <c r="I3" s="410">
        <v>42354</v>
      </c>
      <c r="J3" s="230">
        <v>42243</v>
      </c>
      <c r="K3" s="230">
        <v>42359</v>
      </c>
      <c r="L3" s="230">
        <v>42363</v>
      </c>
      <c r="M3" s="230"/>
      <c r="N3" s="230"/>
      <c r="O3" s="230"/>
      <c r="P3" s="231"/>
      <c r="Q3" s="230"/>
      <c r="R3" s="230"/>
      <c r="S3" s="230"/>
      <c r="T3" s="67"/>
      <c r="U3" s="232"/>
      <c r="V3" s="233"/>
      <c r="W3" s="234"/>
      <c r="X3" s="234"/>
      <c r="Y3" s="235"/>
      <c r="Z3" s="235"/>
      <c r="AA3" s="235"/>
      <c r="AB3" s="236"/>
      <c r="AC3" s="236"/>
      <c r="AD3" s="577" t="s">
        <v>9</v>
      </c>
      <c r="AE3" s="14"/>
      <c r="AF3" s="492"/>
      <c r="AG3" s="578"/>
      <c r="AH3" s="578"/>
      <c r="AI3" s="578"/>
      <c r="AJ3" s="578"/>
      <c r="AK3" s="578"/>
      <c r="AL3" s="578"/>
      <c r="AM3" s="578"/>
      <c r="AN3" s="578"/>
      <c r="AO3" s="578"/>
      <c r="AP3" s="578"/>
      <c r="AQ3" s="578"/>
      <c r="AR3" s="578"/>
      <c r="AS3" s="578"/>
      <c r="AT3" s="578"/>
      <c r="AU3" s="578"/>
      <c r="AV3" s="578"/>
      <c r="AW3" s="578"/>
      <c r="AX3" s="579"/>
      <c r="AY3" s="579"/>
      <c r="AZ3" s="579"/>
      <c r="BA3" s="579"/>
      <c r="BB3" s="579"/>
      <c r="BC3" s="579"/>
      <c r="BD3" s="579"/>
      <c r="BE3" s="579"/>
      <c r="BF3" s="579"/>
      <c r="BG3" s="579"/>
      <c r="BH3" s="579"/>
      <c r="BI3" s="579"/>
      <c r="BJ3" s="579"/>
      <c r="BK3" s="579"/>
      <c r="BL3" s="579"/>
      <c r="BM3" s="579"/>
      <c r="BN3" s="11"/>
      <c r="BO3" s="11"/>
      <c r="BP3" s="579"/>
      <c r="BQ3" s="579"/>
      <c r="BR3" s="579"/>
      <c r="BS3" s="579"/>
      <c r="BT3" s="579"/>
      <c r="BU3" s="579"/>
      <c r="BV3" s="579"/>
      <c r="BW3" s="579"/>
      <c r="BX3" s="579"/>
      <c r="BY3" s="579"/>
      <c r="BZ3" s="579"/>
      <c r="CA3" s="579"/>
      <c r="CB3" s="579"/>
      <c r="CC3" s="579"/>
      <c r="CD3" s="579"/>
      <c r="CE3" s="579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76"/>
      <c r="B4" s="576"/>
      <c r="C4" s="576"/>
      <c r="D4" s="237" t="s">
        <v>1</v>
      </c>
      <c r="E4" s="229"/>
      <c r="F4" s="238" t="s">
        <v>1338</v>
      </c>
      <c r="G4" s="238" t="s">
        <v>1004</v>
      </c>
      <c r="H4" s="238" t="s">
        <v>1007</v>
      </c>
      <c r="I4" s="238" t="s">
        <v>656</v>
      </c>
      <c r="J4" s="238"/>
      <c r="K4" s="238" t="s">
        <v>1017</v>
      </c>
      <c r="L4" s="238" t="s">
        <v>1623</v>
      </c>
      <c r="M4" s="238"/>
      <c r="N4" s="238"/>
      <c r="O4" s="238"/>
      <c r="P4" s="238"/>
      <c r="Q4" s="238"/>
      <c r="R4" s="238"/>
      <c r="S4" s="238"/>
      <c r="T4" s="67"/>
      <c r="U4" s="239"/>
      <c r="V4" s="232"/>
      <c r="W4" s="232"/>
      <c r="X4" s="232"/>
      <c r="Y4" s="234"/>
      <c r="Z4" s="235"/>
      <c r="AA4" s="235"/>
      <c r="AB4" s="235"/>
      <c r="AC4" s="235"/>
      <c r="AD4" s="577"/>
      <c r="AE4" s="15"/>
      <c r="AF4" s="492"/>
      <c r="AG4" s="492"/>
      <c r="AH4" s="492"/>
      <c r="AI4" s="492"/>
      <c r="AJ4" s="492"/>
      <c r="AK4" s="492"/>
      <c r="AL4" s="492"/>
      <c r="AM4" s="492"/>
      <c r="AN4" s="492"/>
      <c r="AO4" s="492"/>
      <c r="AP4" s="492"/>
      <c r="AQ4" s="492"/>
      <c r="AR4" s="492"/>
      <c r="AS4" s="492"/>
      <c r="AT4" s="492"/>
      <c r="AU4" s="492"/>
      <c r="AV4" s="492"/>
      <c r="AW4" s="9"/>
      <c r="AX4" s="493"/>
      <c r="AY4" s="493"/>
      <c r="AZ4" s="493"/>
      <c r="BA4" s="493"/>
      <c r="BB4" s="493"/>
      <c r="BC4" s="493"/>
      <c r="BD4" s="493"/>
      <c r="BE4" s="493"/>
      <c r="BF4" s="493"/>
      <c r="BG4" s="493"/>
      <c r="BH4" s="493"/>
      <c r="BI4" s="493"/>
      <c r="BJ4" s="493"/>
      <c r="BK4" s="493"/>
      <c r="BL4" s="493"/>
      <c r="BM4" s="493"/>
      <c r="BN4" s="11"/>
      <c r="BO4" s="11"/>
      <c r="BP4" s="493"/>
      <c r="BQ4" s="493"/>
      <c r="BR4" s="493"/>
      <c r="BS4" s="493"/>
      <c r="BT4" s="493"/>
      <c r="BU4" s="493"/>
      <c r="BV4" s="493"/>
      <c r="BW4" s="493"/>
      <c r="BX4" s="493"/>
      <c r="BY4" s="493"/>
      <c r="BZ4" s="493"/>
      <c r="CA4" s="493"/>
      <c r="CB4" s="493"/>
      <c r="CC4" s="493"/>
      <c r="CD4" s="493"/>
      <c r="CE4" s="493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8.75" x14ac:dyDescent="0.2">
      <c r="A5" s="384" t="s">
        <v>546</v>
      </c>
      <c r="B5" s="257" t="s">
        <v>2</v>
      </c>
      <c r="C5" s="385" t="s">
        <v>27</v>
      </c>
      <c r="D5" s="386" t="s">
        <v>3</v>
      </c>
      <c r="E5" s="184" t="s">
        <v>4</v>
      </c>
      <c r="F5" s="313" t="s">
        <v>1011</v>
      </c>
      <c r="G5" s="313" t="s">
        <v>1005</v>
      </c>
      <c r="H5" s="313" t="s">
        <v>1015</v>
      </c>
      <c r="I5" s="408" t="s">
        <v>655</v>
      </c>
      <c r="J5" s="325" t="s">
        <v>915</v>
      </c>
      <c r="K5" s="325" t="s">
        <v>1016</v>
      </c>
      <c r="L5" s="362" t="s">
        <v>1033</v>
      </c>
      <c r="M5" s="408"/>
      <c r="N5" s="313"/>
      <c r="O5" s="325"/>
      <c r="P5" s="313"/>
      <c r="Q5" s="325"/>
      <c r="R5" s="325"/>
      <c r="S5" s="362"/>
      <c r="T5" s="92"/>
      <c r="U5" s="185"/>
      <c r="V5" s="240" t="s">
        <v>5</v>
      </c>
      <c r="W5" s="241" t="s">
        <v>6</v>
      </c>
      <c r="X5" s="241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37" customFormat="1" ht="15" customHeight="1" x14ac:dyDescent="0.2">
      <c r="A6" s="389">
        <v>1</v>
      </c>
      <c r="B6" s="499" t="s">
        <v>28</v>
      </c>
      <c r="C6" s="512" t="s">
        <v>34</v>
      </c>
      <c r="D6" s="515" t="s">
        <v>1343</v>
      </c>
      <c r="E6" s="256">
        <v>2532</v>
      </c>
      <c r="F6" s="93" t="s">
        <v>1604</v>
      </c>
      <c r="G6" s="93">
        <v>5</v>
      </c>
      <c r="H6" s="93">
        <v>5</v>
      </c>
      <c r="I6" s="93">
        <v>3</v>
      </c>
      <c r="J6" s="93">
        <v>4</v>
      </c>
      <c r="K6" s="93">
        <v>3</v>
      </c>
      <c r="L6" s="93">
        <v>3</v>
      </c>
      <c r="M6" s="93"/>
      <c r="N6" s="93"/>
      <c r="O6" s="93"/>
      <c r="P6" s="93"/>
      <c r="Q6" s="93"/>
      <c r="R6" s="93"/>
      <c r="S6" s="93"/>
      <c r="T6" s="93"/>
      <c r="U6" s="93"/>
      <c r="V6" s="500">
        <f t="shared" ref="V6:V37" si="0">IF(AC6&gt;0,IF(SUM(X6:Y6)/AC6&gt;0,2,IF(AND(SUM(X6:Y6)/AC6=0,Z6/AC6&gt;0),3,IF(AND((AB6/AC6+AA6/AC6)=1,AA6/AC6&gt;0),4,5))),0)</f>
        <v>3</v>
      </c>
      <c r="W6" s="338">
        <f t="shared" ref="W6:W37" si="1">COUNTIF(AG6:AV6,"б")</f>
        <v>0</v>
      </c>
      <c r="X6" s="338">
        <f t="shared" ref="X6:X37" si="2">COUNTIF(AG6:AV6,"д")</f>
        <v>0</v>
      </c>
      <c r="Y6" s="338">
        <f t="shared" ref="Y6:Y37" si="3">COUNTIF(AG6:AV6,2)+COUNTIF(AG6:AV6,"н")+COUNTIF(AG6:AV6,"д")</f>
        <v>0</v>
      </c>
      <c r="Z6" s="338">
        <f t="shared" ref="Z6:Z37" si="4">COUNTIF(AG6:AV6,Z$5)</f>
        <v>3</v>
      </c>
      <c r="AA6" s="338">
        <f t="shared" ref="AA6:AA37" si="5">COUNTIF(AG6:AV6,AA$5)</f>
        <v>1</v>
      </c>
      <c r="AB6" s="338">
        <f t="shared" ref="AB6:AB37" si="6">COUNTIF(AG6:AV6,AB$5)</f>
        <v>2</v>
      </c>
      <c r="AC6" s="338">
        <f t="shared" ref="AC6:AC37" si="7">SUM(X6:AB6)</f>
        <v>6</v>
      </c>
      <c r="AD6" s="501">
        <f>IF(ISERROR(((X6+Y6)*2+Z6*3+AA6*4+AB6*5)/SUM(X6,Y6:AB6)),"",((X6+Y6)*2+Z6*3+AA6*4+AB6*5)/SUM(X6,Y6:AB6))</f>
        <v>3.8333333333333335</v>
      </c>
      <c r="AE6" s="339">
        <f>IF(AW6=5,0.5,IF(AW6=4,0.25,IF(AW6&lt;=3,0)))</f>
        <v>0</v>
      </c>
      <c r="AG6" s="502" t="str">
        <f t="shared" ref="AG6:AV21" si="8">IF(ISERROR(VALUE(LEFT(F6))),LEFT(F6),VALUE(LEFT(F6)))</f>
        <v>з</v>
      </c>
      <c r="AH6" s="502">
        <f t="shared" si="8"/>
        <v>5</v>
      </c>
      <c r="AI6" s="502">
        <f t="shared" si="8"/>
        <v>5</v>
      </c>
      <c r="AJ6" s="502">
        <f t="shared" si="8"/>
        <v>3</v>
      </c>
      <c r="AK6" s="502">
        <f t="shared" si="8"/>
        <v>4</v>
      </c>
      <c r="AL6" s="502">
        <f t="shared" si="8"/>
        <v>3</v>
      </c>
      <c r="AM6" s="502">
        <f t="shared" si="8"/>
        <v>3</v>
      </c>
      <c r="AN6" s="502" t="str">
        <f t="shared" si="8"/>
        <v/>
      </c>
      <c r="AO6" s="502" t="str">
        <f t="shared" si="8"/>
        <v/>
      </c>
      <c r="AP6" s="502" t="str">
        <f t="shared" si="8"/>
        <v/>
      </c>
      <c r="AQ6" s="502" t="str">
        <f t="shared" si="8"/>
        <v/>
      </c>
      <c r="AR6" s="502" t="str">
        <f t="shared" si="8"/>
        <v/>
      </c>
      <c r="AS6" s="502" t="str">
        <f t="shared" si="8"/>
        <v/>
      </c>
      <c r="AT6" s="502" t="str">
        <f t="shared" si="8"/>
        <v/>
      </c>
      <c r="AU6" s="502" t="str">
        <f t="shared" si="8"/>
        <v/>
      </c>
      <c r="AV6" s="502" t="str">
        <f t="shared" si="8"/>
        <v/>
      </c>
      <c r="AW6" s="500">
        <f>COUNTIF(AG6:AV6,"з")</f>
        <v>1</v>
      </c>
      <c r="AX6" s="340"/>
      <c r="AY6" s="340"/>
      <c r="AZ6" s="340"/>
      <c r="BA6" s="340"/>
      <c r="BB6" s="340"/>
      <c r="BC6" s="340"/>
      <c r="BD6" s="340"/>
      <c r="BE6" s="340"/>
      <c r="BF6" s="340"/>
      <c r="BG6" s="340"/>
      <c r="BH6" s="340"/>
      <c r="BI6" s="340"/>
      <c r="BJ6" s="340"/>
      <c r="BK6" s="340"/>
      <c r="BL6" s="340"/>
      <c r="BM6" s="340"/>
      <c r="BN6" s="340"/>
      <c r="BO6" s="340"/>
      <c r="BP6" s="341"/>
      <c r="BQ6" s="341"/>
      <c r="BR6" s="341"/>
      <c r="BS6" s="341"/>
      <c r="BT6" s="341"/>
      <c r="BU6" s="341"/>
      <c r="BV6" s="341"/>
      <c r="BW6" s="341"/>
      <c r="BX6" s="341"/>
      <c r="BY6" s="341"/>
      <c r="BZ6" s="341"/>
      <c r="CA6" s="341"/>
      <c r="CB6" s="341"/>
      <c r="CC6" s="341"/>
      <c r="CD6" s="341"/>
      <c r="CE6" s="341"/>
      <c r="CF6" s="341"/>
      <c r="CG6" s="340"/>
      <c r="CH6" s="340"/>
      <c r="CI6" s="340"/>
      <c r="CJ6" s="340"/>
      <c r="CK6" s="340"/>
      <c r="CL6" s="340"/>
      <c r="CM6" s="340"/>
      <c r="CN6" s="336"/>
      <c r="CO6" s="336"/>
      <c r="CP6" s="336"/>
      <c r="CQ6" s="336"/>
      <c r="CR6" s="336"/>
      <c r="CS6" s="336"/>
      <c r="CT6" s="336"/>
      <c r="CU6" s="336"/>
      <c r="CV6" s="336"/>
      <c r="CW6" s="336"/>
      <c r="CX6" s="336"/>
      <c r="CY6" s="336"/>
      <c r="CZ6" s="336"/>
      <c r="DA6" s="336"/>
      <c r="DB6" s="336"/>
      <c r="DC6" s="336"/>
    </row>
    <row r="7" spans="1:107" s="337" customFormat="1" ht="15" customHeight="1" x14ac:dyDescent="0.2">
      <c r="A7" s="389">
        <v>2</v>
      </c>
      <c r="B7" s="499" t="s">
        <v>28</v>
      </c>
      <c r="C7" s="512" t="s">
        <v>34</v>
      </c>
      <c r="D7" s="515" t="s">
        <v>1349</v>
      </c>
      <c r="E7" s="256">
        <v>2532</v>
      </c>
      <c r="F7" s="93" t="s">
        <v>1604</v>
      </c>
      <c r="G7" s="93">
        <v>5</v>
      </c>
      <c r="H7" s="93">
        <v>4</v>
      </c>
      <c r="I7" s="93">
        <v>4</v>
      </c>
      <c r="J7" s="93">
        <v>4</v>
      </c>
      <c r="K7" s="93">
        <v>4</v>
      </c>
      <c r="L7" s="93">
        <v>4</v>
      </c>
      <c r="M7" s="93"/>
      <c r="N7" s="93"/>
      <c r="O7" s="93"/>
      <c r="P7" s="93"/>
      <c r="Q7" s="93"/>
      <c r="R7" s="93"/>
      <c r="S7" s="93"/>
      <c r="T7" s="93"/>
      <c r="U7" s="93"/>
      <c r="V7" s="500">
        <f t="shared" si="0"/>
        <v>4</v>
      </c>
      <c r="W7" s="338">
        <f t="shared" si="1"/>
        <v>0</v>
      </c>
      <c r="X7" s="338">
        <f t="shared" si="2"/>
        <v>0</v>
      </c>
      <c r="Y7" s="338">
        <f t="shared" si="3"/>
        <v>0</v>
      </c>
      <c r="Z7" s="338">
        <f t="shared" si="4"/>
        <v>0</v>
      </c>
      <c r="AA7" s="338">
        <f t="shared" si="5"/>
        <v>5</v>
      </c>
      <c r="AB7" s="338">
        <f t="shared" si="6"/>
        <v>1</v>
      </c>
      <c r="AC7" s="338">
        <f t="shared" si="7"/>
        <v>6</v>
      </c>
      <c r="AD7" s="501">
        <f t="shared" ref="AD7:AD37" si="9">IF(ISERROR(((X7+Y7)*2+Z7*3+AA7*4+AB7*5)/SUM(X7,Y7:AB7)),"",((X7+Y7)*2+Z7*3+AA7*4+AB7*5)/SUM(X7,Y7:AB7))</f>
        <v>4.166666666666667</v>
      </c>
      <c r="AE7" s="339">
        <f t="shared" ref="AE7:AE34" si="10">IF(AX7=5,0.5,IF(AX7=4,0.25,IF(AX7&lt;=3,0)))</f>
        <v>0</v>
      </c>
      <c r="AG7" s="502" t="str">
        <f t="shared" si="8"/>
        <v>з</v>
      </c>
      <c r="AH7" s="502">
        <f t="shared" si="8"/>
        <v>5</v>
      </c>
      <c r="AI7" s="502">
        <f t="shared" si="8"/>
        <v>4</v>
      </c>
      <c r="AJ7" s="502">
        <f t="shared" si="8"/>
        <v>4</v>
      </c>
      <c r="AK7" s="502">
        <f t="shared" si="8"/>
        <v>4</v>
      </c>
      <c r="AL7" s="502">
        <f t="shared" si="8"/>
        <v>4</v>
      </c>
      <c r="AM7" s="502">
        <f t="shared" si="8"/>
        <v>4</v>
      </c>
      <c r="AN7" s="502" t="str">
        <f t="shared" si="8"/>
        <v/>
      </c>
      <c r="AO7" s="502" t="str">
        <f t="shared" si="8"/>
        <v/>
      </c>
      <c r="AP7" s="502" t="str">
        <f t="shared" si="8"/>
        <v/>
      </c>
      <c r="AQ7" s="502" t="str">
        <f t="shared" si="8"/>
        <v/>
      </c>
      <c r="AR7" s="502" t="str">
        <f t="shared" si="8"/>
        <v/>
      </c>
      <c r="AS7" s="502" t="str">
        <f t="shared" si="8"/>
        <v/>
      </c>
      <c r="AT7" s="502" t="str">
        <f t="shared" si="8"/>
        <v/>
      </c>
      <c r="AU7" s="502" t="str">
        <f t="shared" si="8"/>
        <v/>
      </c>
      <c r="AV7" s="502" t="str">
        <f t="shared" si="8"/>
        <v/>
      </c>
      <c r="AW7" s="500">
        <f t="shared" ref="AW7:AW37" si="11">COUNTIF(AG7:AV7,"з")</f>
        <v>1</v>
      </c>
      <c r="AX7" s="340"/>
      <c r="AY7" s="340"/>
      <c r="AZ7" s="340"/>
      <c r="BA7" s="340"/>
      <c r="BB7" s="340"/>
      <c r="BC7" s="340"/>
      <c r="BD7" s="340"/>
      <c r="BE7" s="340"/>
      <c r="BF7" s="340"/>
      <c r="BG7" s="340"/>
      <c r="BH7" s="340"/>
      <c r="BI7" s="340"/>
      <c r="BJ7" s="340"/>
      <c r="BK7" s="340"/>
      <c r="BL7" s="340"/>
      <c r="BM7" s="340"/>
      <c r="BN7" s="340"/>
      <c r="BO7" s="340"/>
      <c r="BP7" s="341"/>
      <c r="BQ7" s="341"/>
      <c r="BR7" s="341"/>
      <c r="BS7" s="341"/>
      <c r="BT7" s="341"/>
      <c r="BU7" s="341"/>
      <c r="BV7" s="341"/>
      <c r="BW7" s="341"/>
      <c r="BX7" s="341"/>
      <c r="BY7" s="341"/>
      <c r="BZ7" s="341"/>
      <c r="CA7" s="341"/>
      <c r="CB7" s="341"/>
      <c r="CC7" s="341"/>
      <c r="CD7" s="341"/>
      <c r="CE7" s="341"/>
      <c r="CF7" s="341"/>
      <c r="CG7" s="340"/>
      <c r="CH7" s="341"/>
      <c r="CI7" s="341"/>
      <c r="CJ7" s="341"/>
      <c r="CK7" s="341"/>
      <c r="CL7" s="341"/>
      <c r="CM7" s="341"/>
    </row>
    <row r="8" spans="1:107" s="337" customFormat="1" ht="15" customHeight="1" x14ac:dyDescent="0.2">
      <c r="A8" s="389">
        <v>3</v>
      </c>
      <c r="B8" s="499" t="s">
        <v>28</v>
      </c>
      <c r="C8" s="512" t="s">
        <v>34</v>
      </c>
      <c r="D8" s="515" t="s">
        <v>1368</v>
      </c>
      <c r="E8" s="256">
        <v>2532</v>
      </c>
      <c r="F8" s="93" t="s">
        <v>1604</v>
      </c>
      <c r="G8" s="93">
        <v>5</v>
      </c>
      <c r="H8" s="93">
        <v>4</v>
      </c>
      <c r="I8" s="93">
        <v>3</v>
      </c>
      <c r="J8" s="93">
        <v>4</v>
      </c>
      <c r="K8" s="93">
        <v>4</v>
      </c>
      <c r="L8" s="93">
        <v>4</v>
      </c>
      <c r="M8" s="93"/>
      <c r="N8" s="93"/>
      <c r="O8" s="93"/>
      <c r="P8" s="93"/>
      <c r="Q8" s="93"/>
      <c r="R8" s="93"/>
      <c r="S8" s="93"/>
      <c r="T8" s="93"/>
      <c r="U8" s="93"/>
      <c r="V8" s="500">
        <f t="shared" si="0"/>
        <v>3</v>
      </c>
      <c r="W8" s="338">
        <f t="shared" si="1"/>
        <v>0</v>
      </c>
      <c r="X8" s="338">
        <f t="shared" si="2"/>
        <v>0</v>
      </c>
      <c r="Y8" s="338">
        <f t="shared" si="3"/>
        <v>0</v>
      </c>
      <c r="Z8" s="338">
        <f t="shared" si="4"/>
        <v>1</v>
      </c>
      <c r="AA8" s="338">
        <f t="shared" si="5"/>
        <v>4</v>
      </c>
      <c r="AB8" s="338">
        <f t="shared" si="6"/>
        <v>1</v>
      </c>
      <c r="AC8" s="338">
        <f t="shared" si="7"/>
        <v>6</v>
      </c>
      <c r="AD8" s="501">
        <f t="shared" si="9"/>
        <v>4</v>
      </c>
      <c r="AE8" s="339">
        <f t="shared" si="10"/>
        <v>0</v>
      </c>
      <c r="AG8" s="502" t="str">
        <f t="shared" si="8"/>
        <v>з</v>
      </c>
      <c r="AH8" s="502">
        <f t="shared" si="8"/>
        <v>5</v>
      </c>
      <c r="AI8" s="502">
        <f t="shared" si="8"/>
        <v>4</v>
      </c>
      <c r="AJ8" s="502">
        <f t="shared" si="8"/>
        <v>3</v>
      </c>
      <c r="AK8" s="502">
        <f t="shared" si="8"/>
        <v>4</v>
      </c>
      <c r="AL8" s="502">
        <f t="shared" si="8"/>
        <v>4</v>
      </c>
      <c r="AM8" s="502">
        <f t="shared" si="8"/>
        <v>4</v>
      </c>
      <c r="AN8" s="502" t="str">
        <f t="shared" si="8"/>
        <v/>
      </c>
      <c r="AO8" s="502" t="str">
        <f t="shared" si="8"/>
        <v/>
      </c>
      <c r="AP8" s="502" t="str">
        <f t="shared" si="8"/>
        <v/>
      </c>
      <c r="AQ8" s="502" t="str">
        <f t="shared" si="8"/>
        <v/>
      </c>
      <c r="AR8" s="502" t="str">
        <f t="shared" si="8"/>
        <v/>
      </c>
      <c r="AS8" s="502" t="str">
        <f t="shared" si="8"/>
        <v/>
      </c>
      <c r="AT8" s="502" t="str">
        <f t="shared" si="8"/>
        <v/>
      </c>
      <c r="AU8" s="502" t="str">
        <f t="shared" si="8"/>
        <v/>
      </c>
      <c r="AV8" s="502" t="str">
        <f t="shared" si="8"/>
        <v/>
      </c>
      <c r="AW8" s="500">
        <f t="shared" si="11"/>
        <v>1</v>
      </c>
      <c r="AX8" s="340"/>
      <c r="AY8" s="340"/>
      <c r="AZ8" s="340"/>
      <c r="BA8" s="340"/>
      <c r="BB8" s="340"/>
      <c r="BC8" s="340"/>
      <c r="BD8" s="340"/>
      <c r="BE8" s="340"/>
      <c r="BF8" s="340"/>
      <c r="BG8" s="340"/>
      <c r="BH8" s="340"/>
      <c r="BI8" s="340"/>
      <c r="BJ8" s="340"/>
      <c r="BK8" s="340"/>
      <c r="BL8" s="340"/>
      <c r="BM8" s="340"/>
      <c r="BN8" s="340"/>
      <c r="BO8" s="340"/>
      <c r="BP8" s="341"/>
      <c r="BQ8" s="341"/>
      <c r="BR8" s="341"/>
      <c r="BS8" s="341"/>
      <c r="BT8" s="341"/>
      <c r="BU8" s="341"/>
      <c r="BV8" s="341"/>
      <c r="BW8" s="341"/>
      <c r="BX8" s="341"/>
      <c r="BY8" s="341"/>
      <c r="BZ8" s="341"/>
      <c r="CA8" s="341"/>
      <c r="CB8" s="341"/>
      <c r="CC8" s="341"/>
      <c r="CD8" s="341"/>
      <c r="CE8" s="341"/>
      <c r="CF8" s="341"/>
      <c r="CG8" s="340"/>
      <c r="CH8" s="341"/>
      <c r="CI8" s="341"/>
      <c r="CJ8" s="341"/>
      <c r="CK8" s="341"/>
      <c r="CL8" s="341"/>
      <c r="CM8" s="341"/>
    </row>
    <row r="9" spans="1:107" s="337" customFormat="1" ht="15" customHeight="1" x14ac:dyDescent="0.2">
      <c r="A9" s="389">
        <v>4</v>
      </c>
      <c r="B9" s="499" t="s">
        <v>28</v>
      </c>
      <c r="C9" s="512" t="s">
        <v>34</v>
      </c>
      <c r="D9" s="515" t="s">
        <v>1351</v>
      </c>
      <c r="E9" s="256">
        <v>2532</v>
      </c>
      <c r="F9" s="93" t="s">
        <v>1604</v>
      </c>
      <c r="G9" s="93">
        <v>5</v>
      </c>
      <c r="H9" s="93">
        <v>3</v>
      </c>
      <c r="I9" s="93">
        <v>3</v>
      </c>
      <c r="J9" s="93">
        <v>3</v>
      </c>
      <c r="K9" s="93">
        <v>3</v>
      </c>
      <c r="L9" s="93">
        <v>4</v>
      </c>
      <c r="M9" s="93"/>
      <c r="N9" s="93"/>
      <c r="O9" s="93"/>
      <c r="P9" s="93"/>
      <c r="Q9" s="93"/>
      <c r="R9" s="93"/>
      <c r="S9" s="93"/>
      <c r="T9" s="93"/>
      <c r="U9" s="93"/>
      <c r="V9" s="500">
        <f t="shared" si="0"/>
        <v>3</v>
      </c>
      <c r="W9" s="338">
        <f t="shared" si="1"/>
        <v>0</v>
      </c>
      <c r="X9" s="338">
        <f t="shared" si="2"/>
        <v>0</v>
      </c>
      <c r="Y9" s="338">
        <f t="shared" si="3"/>
        <v>0</v>
      </c>
      <c r="Z9" s="338">
        <f t="shared" si="4"/>
        <v>4</v>
      </c>
      <c r="AA9" s="338">
        <f t="shared" si="5"/>
        <v>1</v>
      </c>
      <c r="AB9" s="338">
        <f t="shared" si="6"/>
        <v>1</v>
      </c>
      <c r="AC9" s="338">
        <f t="shared" si="7"/>
        <v>6</v>
      </c>
      <c r="AD9" s="501">
        <f t="shared" si="9"/>
        <v>3.5</v>
      </c>
      <c r="AE9" s="339">
        <f t="shared" si="10"/>
        <v>0</v>
      </c>
      <c r="AG9" s="502" t="str">
        <f t="shared" si="8"/>
        <v>з</v>
      </c>
      <c r="AH9" s="502">
        <f t="shared" si="8"/>
        <v>5</v>
      </c>
      <c r="AI9" s="502">
        <f t="shared" si="8"/>
        <v>3</v>
      </c>
      <c r="AJ9" s="502">
        <f t="shared" si="8"/>
        <v>3</v>
      </c>
      <c r="AK9" s="502">
        <f t="shared" si="8"/>
        <v>3</v>
      </c>
      <c r="AL9" s="502">
        <f t="shared" si="8"/>
        <v>3</v>
      </c>
      <c r="AM9" s="502">
        <f t="shared" si="8"/>
        <v>4</v>
      </c>
      <c r="AN9" s="502" t="str">
        <f t="shared" si="8"/>
        <v/>
      </c>
      <c r="AO9" s="502" t="str">
        <f t="shared" si="8"/>
        <v/>
      </c>
      <c r="AP9" s="502" t="str">
        <f t="shared" si="8"/>
        <v/>
      </c>
      <c r="AQ9" s="502" t="str">
        <f t="shared" si="8"/>
        <v/>
      </c>
      <c r="AR9" s="502" t="str">
        <f t="shared" si="8"/>
        <v/>
      </c>
      <c r="AS9" s="502" t="str">
        <f t="shared" si="8"/>
        <v/>
      </c>
      <c r="AT9" s="502" t="str">
        <f t="shared" si="8"/>
        <v/>
      </c>
      <c r="AU9" s="502" t="str">
        <f t="shared" si="8"/>
        <v/>
      </c>
      <c r="AV9" s="502" t="str">
        <f t="shared" si="8"/>
        <v/>
      </c>
      <c r="AW9" s="500">
        <f t="shared" si="11"/>
        <v>1</v>
      </c>
      <c r="AX9" s="340"/>
      <c r="AY9" s="340"/>
      <c r="AZ9" s="340"/>
      <c r="BA9" s="340"/>
      <c r="BB9" s="340"/>
      <c r="BC9" s="340"/>
      <c r="BD9" s="340"/>
      <c r="BE9" s="340"/>
      <c r="BF9" s="340"/>
      <c r="BG9" s="340"/>
      <c r="BH9" s="340"/>
      <c r="BI9" s="340"/>
      <c r="BJ9" s="340"/>
      <c r="BK9" s="340"/>
      <c r="BL9" s="340"/>
      <c r="BM9" s="340"/>
      <c r="BN9" s="340"/>
      <c r="BO9" s="340"/>
      <c r="BP9" s="341"/>
      <c r="BQ9" s="341"/>
      <c r="BR9" s="341"/>
      <c r="BS9" s="341"/>
      <c r="BT9" s="341"/>
      <c r="BU9" s="341"/>
      <c r="BV9" s="341"/>
      <c r="BW9" s="341"/>
      <c r="BX9" s="341"/>
      <c r="BY9" s="341"/>
      <c r="BZ9" s="341"/>
      <c r="CA9" s="341"/>
      <c r="CB9" s="341"/>
      <c r="CC9" s="341"/>
      <c r="CD9" s="341"/>
      <c r="CE9" s="341"/>
      <c r="CF9" s="341"/>
      <c r="CG9" s="340"/>
      <c r="CH9" s="341"/>
      <c r="CI9" s="341"/>
      <c r="CJ9" s="341"/>
      <c r="CK9" s="341"/>
      <c r="CL9" s="341"/>
      <c r="CM9" s="341"/>
    </row>
    <row r="10" spans="1:107" s="337" customFormat="1" ht="15" customHeight="1" x14ac:dyDescent="0.2">
      <c r="A10" s="389">
        <v>5</v>
      </c>
      <c r="B10" s="499" t="s">
        <v>28</v>
      </c>
      <c r="C10" s="512" t="s">
        <v>34</v>
      </c>
      <c r="D10" s="515" t="s">
        <v>1358</v>
      </c>
      <c r="E10" s="256">
        <v>2532</v>
      </c>
      <c r="F10" s="93" t="s">
        <v>1604</v>
      </c>
      <c r="G10" s="93">
        <v>4</v>
      </c>
      <c r="H10" s="93">
        <v>3</v>
      </c>
      <c r="I10" s="93">
        <v>3</v>
      </c>
      <c r="J10" s="93">
        <v>4</v>
      </c>
      <c r="K10" s="93">
        <v>3</v>
      </c>
      <c r="L10" s="93">
        <v>3</v>
      </c>
      <c r="M10" s="93"/>
      <c r="N10" s="93"/>
      <c r="O10" s="93"/>
      <c r="P10" s="93"/>
      <c r="Q10" s="93"/>
      <c r="R10" s="93"/>
      <c r="S10" s="93"/>
      <c r="T10" s="93"/>
      <c r="U10" s="93"/>
      <c r="V10" s="500">
        <f t="shared" si="0"/>
        <v>3</v>
      </c>
      <c r="W10" s="338">
        <f t="shared" si="1"/>
        <v>0</v>
      </c>
      <c r="X10" s="338">
        <f t="shared" si="2"/>
        <v>0</v>
      </c>
      <c r="Y10" s="338">
        <f t="shared" si="3"/>
        <v>0</v>
      </c>
      <c r="Z10" s="338">
        <f t="shared" si="4"/>
        <v>4</v>
      </c>
      <c r="AA10" s="338">
        <f t="shared" si="5"/>
        <v>2</v>
      </c>
      <c r="AB10" s="338">
        <f t="shared" si="6"/>
        <v>0</v>
      </c>
      <c r="AC10" s="338">
        <f t="shared" si="7"/>
        <v>6</v>
      </c>
      <c r="AD10" s="501">
        <f t="shared" si="9"/>
        <v>3.3333333333333335</v>
      </c>
      <c r="AE10" s="339">
        <f t="shared" si="10"/>
        <v>0</v>
      </c>
      <c r="AG10" s="502" t="str">
        <f t="shared" si="8"/>
        <v>з</v>
      </c>
      <c r="AH10" s="502">
        <f t="shared" si="8"/>
        <v>4</v>
      </c>
      <c r="AI10" s="502">
        <f t="shared" si="8"/>
        <v>3</v>
      </c>
      <c r="AJ10" s="502">
        <f t="shared" si="8"/>
        <v>3</v>
      </c>
      <c r="AK10" s="502">
        <f t="shared" si="8"/>
        <v>4</v>
      </c>
      <c r="AL10" s="502">
        <f t="shared" si="8"/>
        <v>3</v>
      </c>
      <c r="AM10" s="502">
        <f t="shared" si="8"/>
        <v>3</v>
      </c>
      <c r="AN10" s="502" t="str">
        <f t="shared" si="8"/>
        <v/>
      </c>
      <c r="AO10" s="502" t="str">
        <f t="shared" si="8"/>
        <v/>
      </c>
      <c r="AP10" s="502" t="str">
        <f t="shared" si="8"/>
        <v/>
      </c>
      <c r="AQ10" s="502" t="str">
        <f t="shared" si="8"/>
        <v/>
      </c>
      <c r="AR10" s="502" t="str">
        <f t="shared" si="8"/>
        <v/>
      </c>
      <c r="AS10" s="502" t="str">
        <f t="shared" si="8"/>
        <v/>
      </c>
      <c r="AT10" s="502" t="str">
        <f t="shared" si="8"/>
        <v/>
      </c>
      <c r="AU10" s="502" t="str">
        <f t="shared" si="8"/>
        <v/>
      </c>
      <c r="AV10" s="502" t="str">
        <f t="shared" si="8"/>
        <v/>
      </c>
      <c r="AW10" s="500">
        <f t="shared" si="11"/>
        <v>1</v>
      </c>
      <c r="AX10" s="340"/>
      <c r="AY10" s="340"/>
      <c r="AZ10" s="340"/>
      <c r="BA10" s="340"/>
      <c r="BB10" s="340"/>
      <c r="BC10" s="340"/>
      <c r="BD10" s="340"/>
      <c r="BE10" s="340"/>
      <c r="BF10" s="340"/>
      <c r="BG10" s="340"/>
      <c r="BH10" s="340"/>
      <c r="BI10" s="340"/>
      <c r="BJ10" s="340"/>
      <c r="BK10" s="340"/>
      <c r="BL10" s="340"/>
      <c r="BM10" s="340"/>
      <c r="BN10" s="340"/>
      <c r="BO10" s="340"/>
      <c r="BP10" s="341"/>
      <c r="BQ10" s="341"/>
      <c r="BR10" s="341"/>
      <c r="BS10" s="341"/>
      <c r="BT10" s="341"/>
      <c r="BU10" s="341"/>
      <c r="BV10" s="341"/>
      <c r="BW10" s="341"/>
      <c r="BX10" s="341"/>
      <c r="BY10" s="341"/>
      <c r="BZ10" s="341"/>
      <c r="CA10" s="341"/>
      <c r="CB10" s="341"/>
      <c r="CC10" s="341"/>
      <c r="CD10" s="341"/>
      <c r="CE10" s="341"/>
      <c r="CF10" s="341"/>
      <c r="CG10" s="340"/>
      <c r="CH10" s="341"/>
      <c r="CI10" s="341"/>
      <c r="CJ10" s="341"/>
      <c r="CK10" s="341"/>
      <c r="CL10" s="341"/>
      <c r="CM10" s="341"/>
    </row>
    <row r="11" spans="1:107" s="337" customFormat="1" ht="15" customHeight="1" x14ac:dyDescent="0.2">
      <c r="A11" s="389">
        <v>6</v>
      </c>
      <c r="B11" s="499" t="s">
        <v>28</v>
      </c>
      <c r="C11" s="512" t="s">
        <v>34</v>
      </c>
      <c r="D11" s="515" t="s">
        <v>1370</v>
      </c>
      <c r="E11" s="256">
        <v>2532</v>
      </c>
      <c r="F11" s="93" t="s">
        <v>1604</v>
      </c>
      <c r="G11" s="93">
        <v>3</v>
      </c>
      <c r="H11" s="93">
        <v>5</v>
      </c>
      <c r="I11" s="93">
        <v>4</v>
      </c>
      <c r="J11" s="93">
        <v>5</v>
      </c>
      <c r="K11" s="93">
        <v>5</v>
      </c>
      <c r="L11" s="93">
        <v>4</v>
      </c>
      <c r="M11" s="93"/>
      <c r="N11" s="93"/>
      <c r="O11" s="93"/>
      <c r="P11" s="93"/>
      <c r="Q11" s="93"/>
      <c r="R11" s="93"/>
      <c r="S11" s="93"/>
      <c r="T11" s="93"/>
      <c r="U11" s="93"/>
      <c r="V11" s="500">
        <f t="shared" si="0"/>
        <v>3</v>
      </c>
      <c r="W11" s="338">
        <f t="shared" si="1"/>
        <v>0</v>
      </c>
      <c r="X11" s="338">
        <f t="shared" si="2"/>
        <v>0</v>
      </c>
      <c r="Y11" s="338">
        <f t="shared" si="3"/>
        <v>0</v>
      </c>
      <c r="Z11" s="338">
        <f t="shared" si="4"/>
        <v>1</v>
      </c>
      <c r="AA11" s="338">
        <f t="shared" si="5"/>
        <v>2</v>
      </c>
      <c r="AB11" s="338">
        <f t="shared" si="6"/>
        <v>3</v>
      </c>
      <c r="AC11" s="338">
        <f t="shared" si="7"/>
        <v>6</v>
      </c>
      <c r="AD11" s="501">
        <f t="shared" si="9"/>
        <v>4.333333333333333</v>
      </c>
      <c r="AE11" s="339">
        <f t="shared" si="10"/>
        <v>0</v>
      </c>
      <c r="AG11" s="502" t="str">
        <f t="shared" si="8"/>
        <v>з</v>
      </c>
      <c r="AH11" s="502">
        <f t="shared" si="8"/>
        <v>3</v>
      </c>
      <c r="AI11" s="502">
        <f t="shared" si="8"/>
        <v>5</v>
      </c>
      <c r="AJ11" s="502">
        <f t="shared" si="8"/>
        <v>4</v>
      </c>
      <c r="AK11" s="502">
        <f t="shared" si="8"/>
        <v>5</v>
      </c>
      <c r="AL11" s="502">
        <f t="shared" si="8"/>
        <v>5</v>
      </c>
      <c r="AM11" s="502">
        <f t="shared" si="8"/>
        <v>4</v>
      </c>
      <c r="AN11" s="502" t="str">
        <f t="shared" si="8"/>
        <v/>
      </c>
      <c r="AO11" s="502" t="str">
        <f t="shared" si="8"/>
        <v/>
      </c>
      <c r="AP11" s="502" t="str">
        <f t="shared" si="8"/>
        <v/>
      </c>
      <c r="AQ11" s="502" t="str">
        <f t="shared" si="8"/>
        <v/>
      </c>
      <c r="AR11" s="502" t="str">
        <f t="shared" si="8"/>
        <v/>
      </c>
      <c r="AS11" s="502" t="str">
        <f t="shared" si="8"/>
        <v/>
      </c>
      <c r="AT11" s="502" t="str">
        <f t="shared" si="8"/>
        <v/>
      </c>
      <c r="AU11" s="502" t="str">
        <f t="shared" si="8"/>
        <v/>
      </c>
      <c r="AV11" s="502" t="str">
        <f t="shared" si="8"/>
        <v/>
      </c>
      <c r="AW11" s="500">
        <f t="shared" si="11"/>
        <v>1</v>
      </c>
      <c r="AX11" s="340"/>
      <c r="AY11" s="340"/>
      <c r="AZ11" s="340"/>
      <c r="BA11" s="340"/>
      <c r="BB11" s="340"/>
      <c r="BC11" s="340"/>
      <c r="BD11" s="340"/>
      <c r="BE11" s="340"/>
      <c r="BF11" s="340"/>
      <c r="BG11" s="340"/>
      <c r="BH11" s="340"/>
      <c r="BI11" s="340"/>
      <c r="BJ11" s="340"/>
      <c r="BK11" s="340"/>
      <c r="BL11" s="340"/>
      <c r="BM11" s="340"/>
      <c r="BN11" s="340"/>
      <c r="BO11" s="340"/>
      <c r="BP11" s="341"/>
      <c r="BQ11" s="341"/>
      <c r="BR11" s="341"/>
      <c r="BS11" s="341"/>
      <c r="BT11" s="341"/>
      <c r="BU11" s="341"/>
      <c r="BV11" s="341"/>
      <c r="BW11" s="341"/>
      <c r="BX11" s="341"/>
      <c r="BY11" s="341"/>
      <c r="BZ11" s="341"/>
      <c r="CA11" s="341"/>
      <c r="CB11" s="341"/>
      <c r="CC11" s="341"/>
      <c r="CD11" s="341"/>
      <c r="CE11" s="341"/>
      <c r="CF11" s="341"/>
      <c r="CG11" s="340"/>
      <c r="CH11" s="341"/>
      <c r="CI11" s="341"/>
      <c r="CJ11" s="341"/>
      <c r="CK11" s="341"/>
      <c r="CL11" s="341"/>
      <c r="CM11" s="341"/>
    </row>
    <row r="12" spans="1:107" s="337" customFormat="1" ht="15" customHeight="1" x14ac:dyDescent="0.2">
      <c r="A12" s="389">
        <v>7</v>
      </c>
      <c r="B12" s="499" t="s">
        <v>28</v>
      </c>
      <c r="C12" s="512" t="s">
        <v>34</v>
      </c>
      <c r="D12" s="515" t="s">
        <v>1371</v>
      </c>
      <c r="E12" s="256">
        <v>2532</v>
      </c>
      <c r="F12" s="93" t="s">
        <v>1604</v>
      </c>
      <c r="G12" s="93">
        <v>5</v>
      </c>
      <c r="H12" s="93">
        <v>4</v>
      </c>
      <c r="I12" s="93">
        <v>3</v>
      </c>
      <c r="J12" s="93">
        <v>5</v>
      </c>
      <c r="K12" s="93">
        <v>4</v>
      </c>
      <c r="L12" s="93">
        <v>4</v>
      </c>
      <c r="M12" s="93"/>
      <c r="N12" s="93"/>
      <c r="O12" s="93"/>
      <c r="P12" s="93"/>
      <c r="Q12" s="93"/>
      <c r="R12" s="93"/>
      <c r="S12" s="93"/>
      <c r="T12" s="93"/>
      <c r="U12" s="93"/>
      <c r="V12" s="500">
        <f t="shared" si="0"/>
        <v>3</v>
      </c>
      <c r="W12" s="338">
        <f t="shared" si="1"/>
        <v>0</v>
      </c>
      <c r="X12" s="338">
        <f t="shared" si="2"/>
        <v>0</v>
      </c>
      <c r="Y12" s="338">
        <f t="shared" si="3"/>
        <v>0</v>
      </c>
      <c r="Z12" s="338">
        <f t="shared" si="4"/>
        <v>1</v>
      </c>
      <c r="AA12" s="338">
        <f t="shared" si="5"/>
        <v>3</v>
      </c>
      <c r="AB12" s="338">
        <f t="shared" si="6"/>
        <v>2</v>
      </c>
      <c r="AC12" s="338">
        <f t="shared" si="7"/>
        <v>6</v>
      </c>
      <c r="AD12" s="501">
        <f t="shared" si="9"/>
        <v>4.166666666666667</v>
      </c>
      <c r="AE12" s="339">
        <f t="shared" si="10"/>
        <v>0</v>
      </c>
      <c r="AG12" s="502" t="str">
        <f t="shared" si="8"/>
        <v>з</v>
      </c>
      <c r="AH12" s="502">
        <f t="shared" si="8"/>
        <v>5</v>
      </c>
      <c r="AI12" s="502">
        <f t="shared" si="8"/>
        <v>4</v>
      </c>
      <c r="AJ12" s="502">
        <f t="shared" si="8"/>
        <v>3</v>
      </c>
      <c r="AK12" s="502">
        <f t="shared" si="8"/>
        <v>5</v>
      </c>
      <c r="AL12" s="502">
        <f t="shared" si="8"/>
        <v>4</v>
      </c>
      <c r="AM12" s="502">
        <f t="shared" si="8"/>
        <v>4</v>
      </c>
      <c r="AN12" s="502" t="str">
        <f t="shared" si="8"/>
        <v/>
      </c>
      <c r="AO12" s="502" t="str">
        <f t="shared" si="8"/>
        <v/>
      </c>
      <c r="AP12" s="502" t="str">
        <f t="shared" si="8"/>
        <v/>
      </c>
      <c r="AQ12" s="502" t="str">
        <f t="shared" si="8"/>
        <v/>
      </c>
      <c r="AR12" s="502" t="str">
        <f t="shared" si="8"/>
        <v/>
      </c>
      <c r="AS12" s="502" t="str">
        <f t="shared" si="8"/>
        <v/>
      </c>
      <c r="AT12" s="502" t="str">
        <f t="shared" si="8"/>
        <v/>
      </c>
      <c r="AU12" s="502" t="str">
        <f t="shared" si="8"/>
        <v/>
      </c>
      <c r="AV12" s="502" t="str">
        <f t="shared" si="8"/>
        <v/>
      </c>
      <c r="AW12" s="500">
        <f t="shared" si="11"/>
        <v>1</v>
      </c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41"/>
      <c r="BQ12" s="341"/>
      <c r="BR12" s="341"/>
      <c r="BS12" s="341"/>
      <c r="BT12" s="341"/>
      <c r="BU12" s="341"/>
      <c r="BV12" s="341"/>
      <c r="BW12" s="341"/>
      <c r="BX12" s="341"/>
      <c r="BY12" s="341"/>
      <c r="BZ12" s="341"/>
      <c r="CA12" s="341"/>
      <c r="CB12" s="341"/>
      <c r="CC12" s="341"/>
      <c r="CD12" s="341"/>
      <c r="CE12" s="341"/>
      <c r="CF12" s="341"/>
      <c r="CG12" s="340"/>
      <c r="CH12" s="341"/>
      <c r="CI12" s="341"/>
      <c r="CJ12" s="341"/>
      <c r="CK12" s="341"/>
      <c r="CL12" s="341"/>
      <c r="CM12" s="341"/>
    </row>
    <row r="13" spans="1:107" s="337" customFormat="1" ht="15" customHeight="1" x14ac:dyDescent="0.2">
      <c r="A13" s="389">
        <v>8</v>
      </c>
      <c r="B13" s="499" t="s">
        <v>28</v>
      </c>
      <c r="C13" s="512" t="s">
        <v>34</v>
      </c>
      <c r="D13" s="515" t="s">
        <v>1350</v>
      </c>
      <c r="E13" s="256">
        <v>2532</v>
      </c>
      <c r="F13" s="93" t="s">
        <v>1604</v>
      </c>
      <c r="G13" s="93">
        <v>5</v>
      </c>
      <c r="H13" s="93">
        <v>3</v>
      </c>
      <c r="I13" s="93">
        <v>3</v>
      </c>
      <c r="J13" s="93">
        <v>5</v>
      </c>
      <c r="K13" s="93">
        <v>3</v>
      </c>
      <c r="L13" s="93">
        <v>4</v>
      </c>
      <c r="M13" s="93"/>
      <c r="N13" s="93"/>
      <c r="O13" s="93"/>
      <c r="P13" s="93"/>
      <c r="Q13" s="93"/>
      <c r="R13" s="93"/>
      <c r="S13" s="93"/>
      <c r="T13" s="93"/>
      <c r="U13" s="93"/>
      <c r="V13" s="500">
        <f t="shared" si="0"/>
        <v>3</v>
      </c>
      <c r="W13" s="338">
        <f t="shared" si="1"/>
        <v>0</v>
      </c>
      <c r="X13" s="338">
        <f t="shared" si="2"/>
        <v>0</v>
      </c>
      <c r="Y13" s="338">
        <f t="shared" si="3"/>
        <v>0</v>
      </c>
      <c r="Z13" s="338">
        <f t="shared" si="4"/>
        <v>3</v>
      </c>
      <c r="AA13" s="338">
        <f t="shared" si="5"/>
        <v>1</v>
      </c>
      <c r="AB13" s="338">
        <f t="shared" si="6"/>
        <v>2</v>
      </c>
      <c r="AC13" s="338">
        <f t="shared" si="7"/>
        <v>6</v>
      </c>
      <c r="AD13" s="501">
        <f t="shared" si="9"/>
        <v>3.8333333333333335</v>
      </c>
      <c r="AE13" s="339">
        <f t="shared" si="10"/>
        <v>0</v>
      </c>
      <c r="AG13" s="502" t="str">
        <f t="shared" si="8"/>
        <v>з</v>
      </c>
      <c r="AH13" s="502">
        <f t="shared" si="8"/>
        <v>5</v>
      </c>
      <c r="AI13" s="502">
        <f t="shared" si="8"/>
        <v>3</v>
      </c>
      <c r="AJ13" s="502">
        <f t="shared" si="8"/>
        <v>3</v>
      </c>
      <c r="AK13" s="502">
        <f t="shared" si="8"/>
        <v>5</v>
      </c>
      <c r="AL13" s="502">
        <f t="shared" si="8"/>
        <v>3</v>
      </c>
      <c r="AM13" s="502">
        <f t="shared" si="8"/>
        <v>4</v>
      </c>
      <c r="AN13" s="502" t="str">
        <f t="shared" si="8"/>
        <v/>
      </c>
      <c r="AO13" s="502" t="str">
        <f t="shared" si="8"/>
        <v/>
      </c>
      <c r="AP13" s="502" t="str">
        <f t="shared" si="8"/>
        <v/>
      </c>
      <c r="AQ13" s="502" t="str">
        <f t="shared" si="8"/>
        <v/>
      </c>
      <c r="AR13" s="502" t="str">
        <f t="shared" si="8"/>
        <v/>
      </c>
      <c r="AS13" s="502" t="str">
        <f t="shared" si="8"/>
        <v/>
      </c>
      <c r="AT13" s="502" t="str">
        <f t="shared" si="8"/>
        <v/>
      </c>
      <c r="AU13" s="502" t="str">
        <f t="shared" si="8"/>
        <v/>
      </c>
      <c r="AV13" s="502" t="str">
        <f t="shared" si="8"/>
        <v/>
      </c>
      <c r="AW13" s="500">
        <f t="shared" si="11"/>
        <v>1</v>
      </c>
      <c r="AX13" s="340"/>
      <c r="AY13" s="340"/>
      <c r="AZ13" s="340"/>
      <c r="BA13" s="340"/>
      <c r="BB13" s="340"/>
      <c r="BC13" s="340"/>
      <c r="BD13" s="340"/>
      <c r="BE13" s="340"/>
      <c r="BF13" s="340"/>
      <c r="BG13" s="340"/>
      <c r="BH13" s="340"/>
      <c r="BI13" s="340"/>
      <c r="BJ13" s="340"/>
      <c r="BK13" s="340"/>
      <c r="BL13" s="340"/>
      <c r="BM13" s="340"/>
      <c r="BN13" s="340"/>
      <c r="BO13" s="340"/>
      <c r="BP13" s="341"/>
      <c r="BQ13" s="341"/>
      <c r="BR13" s="341"/>
      <c r="BS13" s="341"/>
      <c r="BT13" s="341"/>
      <c r="BU13" s="341"/>
      <c r="BV13" s="341"/>
      <c r="BW13" s="341"/>
      <c r="BX13" s="341"/>
      <c r="BY13" s="341"/>
      <c r="BZ13" s="341"/>
      <c r="CA13" s="341"/>
      <c r="CB13" s="341"/>
      <c r="CC13" s="341"/>
      <c r="CD13" s="341"/>
      <c r="CE13" s="341"/>
      <c r="CF13" s="341"/>
      <c r="CG13" s="340"/>
      <c r="CH13" s="341"/>
      <c r="CI13" s="341"/>
      <c r="CJ13" s="341"/>
      <c r="CK13" s="341"/>
      <c r="CL13" s="341"/>
      <c r="CM13" s="341"/>
    </row>
    <row r="14" spans="1:107" ht="15" customHeight="1" x14ac:dyDescent="0.2">
      <c r="A14" s="389">
        <v>9</v>
      </c>
      <c r="B14" s="503"/>
      <c r="C14" s="512" t="s">
        <v>34</v>
      </c>
      <c r="D14" s="515" t="s">
        <v>1369</v>
      </c>
      <c r="E14" s="256">
        <v>2532</v>
      </c>
      <c r="F14" s="93" t="s">
        <v>1604</v>
      </c>
      <c r="G14" s="93">
        <v>5</v>
      </c>
      <c r="H14" s="93">
        <v>3</v>
      </c>
      <c r="I14" s="93">
        <v>3</v>
      </c>
      <c r="J14" s="93">
        <v>3</v>
      </c>
      <c r="K14" s="97">
        <v>4</v>
      </c>
      <c r="L14" s="93" t="s">
        <v>1643</v>
      </c>
      <c r="M14" s="93"/>
      <c r="N14" s="93"/>
      <c r="O14" s="93"/>
      <c r="P14" s="93"/>
      <c r="Q14" s="93"/>
      <c r="R14" s="97"/>
      <c r="S14" s="93"/>
      <c r="T14" s="93"/>
      <c r="U14" s="93"/>
      <c r="V14" s="500">
        <f t="shared" si="0"/>
        <v>2</v>
      </c>
      <c r="W14" s="338">
        <f t="shared" si="1"/>
        <v>0</v>
      </c>
      <c r="X14" s="338">
        <f t="shared" si="2"/>
        <v>0</v>
      </c>
      <c r="Y14" s="338">
        <f t="shared" si="3"/>
        <v>1</v>
      </c>
      <c r="Z14" s="338">
        <f t="shared" si="4"/>
        <v>3</v>
      </c>
      <c r="AA14" s="338">
        <f t="shared" si="5"/>
        <v>1</v>
      </c>
      <c r="AB14" s="338">
        <f t="shared" si="6"/>
        <v>1</v>
      </c>
      <c r="AC14" s="338">
        <f t="shared" si="7"/>
        <v>6</v>
      </c>
      <c r="AD14" s="504">
        <f t="shared" si="9"/>
        <v>3.3333333333333335</v>
      </c>
      <c r="AE14" s="25">
        <f t="shared" si="10"/>
        <v>0</v>
      </c>
      <c r="AF14" s="13"/>
      <c r="AG14" s="502" t="str">
        <f t="shared" si="8"/>
        <v>з</v>
      </c>
      <c r="AH14" s="502">
        <f t="shared" si="8"/>
        <v>5</v>
      </c>
      <c r="AI14" s="502">
        <f t="shared" si="8"/>
        <v>3</v>
      </c>
      <c r="AJ14" s="502">
        <f t="shared" si="8"/>
        <v>3</v>
      </c>
      <c r="AK14" s="502">
        <f t="shared" si="8"/>
        <v>3</v>
      </c>
      <c r="AL14" s="502">
        <f t="shared" si="8"/>
        <v>4</v>
      </c>
      <c r="AM14" s="502">
        <f t="shared" si="8"/>
        <v>2</v>
      </c>
      <c r="AN14" s="502" t="str">
        <f t="shared" si="8"/>
        <v/>
      </c>
      <c r="AO14" s="502" t="str">
        <f t="shared" si="8"/>
        <v/>
      </c>
      <c r="AP14" s="502" t="str">
        <f t="shared" si="8"/>
        <v/>
      </c>
      <c r="AQ14" s="502" t="str">
        <f t="shared" si="8"/>
        <v/>
      </c>
      <c r="AR14" s="502" t="str">
        <f t="shared" si="8"/>
        <v/>
      </c>
      <c r="AS14" s="502" t="str">
        <f t="shared" si="8"/>
        <v/>
      </c>
      <c r="AT14" s="502" t="str">
        <f t="shared" si="8"/>
        <v/>
      </c>
      <c r="AU14" s="502" t="str">
        <f t="shared" si="8"/>
        <v/>
      </c>
      <c r="AV14" s="502" t="str">
        <f t="shared" si="8"/>
        <v/>
      </c>
      <c r="AW14" s="500">
        <f t="shared" si="11"/>
        <v>1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15" customHeight="1" x14ac:dyDescent="0.2">
      <c r="A15" s="389">
        <v>10</v>
      </c>
      <c r="B15" s="503"/>
      <c r="C15" s="512" t="s">
        <v>34</v>
      </c>
      <c r="D15" s="515" t="s">
        <v>1363</v>
      </c>
      <c r="E15" s="256">
        <v>2532</v>
      </c>
      <c r="F15" s="93" t="s">
        <v>1604</v>
      </c>
      <c r="G15" s="93">
        <v>5</v>
      </c>
      <c r="H15" s="93">
        <v>3</v>
      </c>
      <c r="I15" s="93">
        <v>3</v>
      </c>
      <c r="J15" s="93">
        <v>4</v>
      </c>
      <c r="K15" s="97">
        <v>3</v>
      </c>
      <c r="L15" s="93">
        <v>3</v>
      </c>
      <c r="M15" s="93"/>
      <c r="N15" s="93"/>
      <c r="O15" s="93"/>
      <c r="P15" s="93"/>
      <c r="Q15" s="93"/>
      <c r="R15" s="97"/>
      <c r="S15" s="93"/>
      <c r="T15" s="93"/>
      <c r="U15" s="93"/>
      <c r="V15" s="500">
        <f t="shared" si="0"/>
        <v>3</v>
      </c>
      <c r="W15" s="338">
        <f t="shared" si="1"/>
        <v>0</v>
      </c>
      <c r="X15" s="338">
        <f t="shared" si="2"/>
        <v>0</v>
      </c>
      <c r="Y15" s="338">
        <f t="shared" si="3"/>
        <v>0</v>
      </c>
      <c r="Z15" s="338">
        <f t="shared" si="4"/>
        <v>4</v>
      </c>
      <c r="AA15" s="338">
        <f t="shared" si="5"/>
        <v>1</v>
      </c>
      <c r="AB15" s="338">
        <f t="shared" si="6"/>
        <v>1</v>
      </c>
      <c r="AC15" s="338">
        <f t="shared" si="7"/>
        <v>6</v>
      </c>
      <c r="AD15" s="504">
        <f t="shared" si="9"/>
        <v>3.5</v>
      </c>
      <c r="AE15" s="25">
        <f t="shared" si="10"/>
        <v>0</v>
      </c>
      <c r="AF15" s="13"/>
      <c r="AG15" s="502" t="str">
        <f t="shared" si="8"/>
        <v>з</v>
      </c>
      <c r="AH15" s="502">
        <f t="shared" si="8"/>
        <v>5</v>
      </c>
      <c r="AI15" s="502">
        <f t="shared" si="8"/>
        <v>3</v>
      </c>
      <c r="AJ15" s="502">
        <f t="shared" si="8"/>
        <v>3</v>
      </c>
      <c r="AK15" s="502">
        <f t="shared" si="8"/>
        <v>4</v>
      </c>
      <c r="AL15" s="502">
        <f t="shared" si="8"/>
        <v>3</v>
      </c>
      <c r="AM15" s="502">
        <f t="shared" si="8"/>
        <v>3</v>
      </c>
      <c r="AN15" s="502" t="str">
        <f t="shared" si="8"/>
        <v/>
      </c>
      <c r="AO15" s="502" t="str">
        <f t="shared" si="8"/>
        <v/>
      </c>
      <c r="AP15" s="502" t="str">
        <f t="shared" si="8"/>
        <v/>
      </c>
      <c r="AQ15" s="502" t="str">
        <f t="shared" si="8"/>
        <v/>
      </c>
      <c r="AR15" s="502" t="str">
        <f t="shared" si="8"/>
        <v/>
      </c>
      <c r="AS15" s="502" t="str">
        <f t="shared" si="8"/>
        <v/>
      </c>
      <c r="AT15" s="502" t="str">
        <f t="shared" si="8"/>
        <v/>
      </c>
      <c r="AU15" s="502" t="str">
        <f t="shared" si="8"/>
        <v/>
      </c>
      <c r="AV15" s="502" t="str">
        <f t="shared" si="8"/>
        <v/>
      </c>
      <c r="AW15" s="500">
        <f t="shared" si="11"/>
        <v>1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15" customHeight="1" x14ac:dyDescent="0.2">
      <c r="A16" s="389">
        <v>11</v>
      </c>
      <c r="B16" s="503"/>
      <c r="C16" s="512" t="s">
        <v>34</v>
      </c>
      <c r="D16" s="515" t="s">
        <v>1360</v>
      </c>
      <c r="E16" s="256">
        <v>2532</v>
      </c>
      <c r="F16" s="93" t="s">
        <v>1604</v>
      </c>
      <c r="G16" s="93">
        <v>3</v>
      </c>
      <c r="H16" s="93">
        <v>3</v>
      </c>
      <c r="I16" s="93">
        <v>3</v>
      </c>
      <c r="J16" s="93">
        <v>4</v>
      </c>
      <c r="K16" s="97">
        <v>4</v>
      </c>
      <c r="L16" s="93">
        <v>3</v>
      </c>
      <c r="M16" s="93"/>
      <c r="N16" s="93"/>
      <c r="O16" s="93"/>
      <c r="P16" s="93"/>
      <c r="Q16" s="93"/>
      <c r="R16" s="97"/>
      <c r="S16" s="93"/>
      <c r="T16" s="93"/>
      <c r="U16" s="93"/>
      <c r="V16" s="500">
        <f t="shared" si="0"/>
        <v>3</v>
      </c>
      <c r="W16" s="338">
        <f t="shared" si="1"/>
        <v>0</v>
      </c>
      <c r="X16" s="338">
        <f t="shared" si="2"/>
        <v>0</v>
      </c>
      <c r="Y16" s="338">
        <f t="shared" si="3"/>
        <v>0</v>
      </c>
      <c r="Z16" s="338">
        <f t="shared" si="4"/>
        <v>4</v>
      </c>
      <c r="AA16" s="338">
        <f t="shared" si="5"/>
        <v>2</v>
      </c>
      <c r="AB16" s="338">
        <f t="shared" si="6"/>
        <v>0</v>
      </c>
      <c r="AC16" s="338">
        <f t="shared" si="7"/>
        <v>6</v>
      </c>
      <c r="AD16" s="504">
        <f t="shared" si="9"/>
        <v>3.3333333333333335</v>
      </c>
      <c r="AE16" s="25">
        <f t="shared" si="10"/>
        <v>0</v>
      </c>
      <c r="AF16" s="13"/>
      <c r="AG16" s="502" t="str">
        <f t="shared" si="8"/>
        <v>з</v>
      </c>
      <c r="AH16" s="502">
        <f t="shared" si="8"/>
        <v>3</v>
      </c>
      <c r="AI16" s="502">
        <f t="shared" si="8"/>
        <v>3</v>
      </c>
      <c r="AJ16" s="502">
        <f t="shared" si="8"/>
        <v>3</v>
      </c>
      <c r="AK16" s="502">
        <f t="shared" si="8"/>
        <v>4</v>
      </c>
      <c r="AL16" s="502">
        <f t="shared" si="8"/>
        <v>4</v>
      </c>
      <c r="AM16" s="502">
        <f t="shared" si="8"/>
        <v>3</v>
      </c>
      <c r="AN16" s="502" t="str">
        <f t="shared" si="8"/>
        <v/>
      </c>
      <c r="AO16" s="502" t="str">
        <f t="shared" si="8"/>
        <v/>
      </c>
      <c r="AP16" s="502" t="str">
        <f t="shared" si="8"/>
        <v/>
      </c>
      <c r="AQ16" s="502" t="str">
        <f t="shared" si="8"/>
        <v/>
      </c>
      <c r="AR16" s="502" t="str">
        <f t="shared" si="8"/>
        <v/>
      </c>
      <c r="AS16" s="502" t="str">
        <f t="shared" si="8"/>
        <v/>
      </c>
      <c r="AT16" s="502" t="str">
        <f t="shared" si="8"/>
        <v/>
      </c>
      <c r="AU16" s="502" t="str">
        <f t="shared" si="8"/>
        <v/>
      </c>
      <c r="AV16" s="502" t="str">
        <f t="shared" si="8"/>
        <v/>
      </c>
      <c r="AW16" s="500">
        <f t="shared" si="11"/>
        <v>1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15" customHeight="1" x14ac:dyDescent="0.2">
      <c r="A17" s="389">
        <v>12</v>
      </c>
      <c r="B17" s="259"/>
      <c r="C17" s="512" t="s">
        <v>34</v>
      </c>
      <c r="D17" s="515" t="s">
        <v>1367</v>
      </c>
      <c r="E17" s="256">
        <v>2532</v>
      </c>
      <c r="F17" s="93" t="s">
        <v>1604</v>
      </c>
      <c r="G17" s="93">
        <v>3</v>
      </c>
      <c r="H17" s="93">
        <v>4</v>
      </c>
      <c r="I17" s="93">
        <v>3</v>
      </c>
      <c r="J17" s="93">
        <v>3</v>
      </c>
      <c r="K17" s="97">
        <v>4</v>
      </c>
      <c r="L17" s="93">
        <v>4</v>
      </c>
      <c r="M17" s="93"/>
      <c r="N17" s="93"/>
      <c r="O17" s="93"/>
      <c r="P17" s="93"/>
      <c r="Q17" s="93"/>
      <c r="R17" s="97"/>
      <c r="S17" s="93"/>
      <c r="T17" s="93"/>
      <c r="U17" s="93"/>
      <c r="V17" s="500">
        <f t="shared" si="0"/>
        <v>3</v>
      </c>
      <c r="W17" s="338">
        <f t="shared" si="1"/>
        <v>0</v>
      </c>
      <c r="X17" s="338">
        <f t="shared" si="2"/>
        <v>0</v>
      </c>
      <c r="Y17" s="338">
        <f t="shared" si="3"/>
        <v>0</v>
      </c>
      <c r="Z17" s="338">
        <f t="shared" si="4"/>
        <v>3</v>
      </c>
      <c r="AA17" s="338">
        <f t="shared" si="5"/>
        <v>3</v>
      </c>
      <c r="AB17" s="338">
        <f t="shared" si="6"/>
        <v>0</v>
      </c>
      <c r="AC17" s="338">
        <f t="shared" si="7"/>
        <v>6</v>
      </c>
      <c r="AD17" s="504">
        <f t="shared" si="9"/>
        <v>3.5</v>
      </c>
      <c r="AE17" s="25">
        <f t="shared" si="10"/>
        <v>0</v>
      </c>
      <c r="AF17" s="13"/>
      <c r="AG17" s="502" t="str">
        <f t="shared" si="8"/>
        <v>з</v>
      </c>
      <c r="AH17" s="502">
        <f t="shared" si="8"/>
        <v>3</v>
      </c>
      <c r="AI17" s="502">
        <f t="shared" si="8"/>
        <v>4</v>
      </c>
      <c r="AJ17" s="502">
        <f t="shared" si="8"/>
        <v>3</v>
      </c>
      <c r="AK17" s="502">
        <f t="shared" si="8"/>
        <v>3</v>
      </c>
      <c r="AL17" s="502">
        <f t="shared" si="8"/>
        <v>4</v>
      </c>
      <c r="AM17" s="502">
        <f t="shared" si="8"/>
        <v>4</v>
      </c>
      <c r="AN17" s="502" t="str">
        <f t="shared" si="8"/>
        <v/>
      </c>
      <c r="AO17" s="502" t="str">
        <f t="shared" si="8"/>
        <v/>
      </c>
      <c r="AP17" s="502" t="str">
        <f t="shared" si="8"/>
        <v/>
      </c>
      <c r="AQ17" s="502" t="str">
        <f t="shared" si="8"/>
        <v/>
      </c>
      <c r="AR17" s="502" t="str">
        <f t="shared" si="8"/>
        <v/>
      </c>
      <c r="AS17" s="502" t="str">
        <f t="shared" si="8"/>
        <v/>
      </c>
      <c r="AT17" s="502" t="str">
        <f t="shared" si="8"/>
        <v/>
      </c>
      <c r="AU17" s="502" t="str">
        <f t="shared" si="8"/>
        <v/>
      </c>
      <c r="AV17" s="502" t="str">
        <f t="shared" si="8"/>
        <v/>
      </c>
      <c r="AW17" s="500">
        <f t="shared" si="11"/>
        <v>1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15" customHeight="1" x14ac:dyDescent="0.2">
      <c r="A18" s="389">
        <v>13</v>
      </c>
      <c r="B18" s="189"/>
      <c r="C18" s="512" t="s">
        <v>34</v>
      </c>
      <c r="D18" s="515" t="s">
        <v>1374</v>
      </c>
      <c r="E18" s="256">
        <v>2532</v>
      </c>
      <c r="F18" s="93" t="s">
        <v>1604</v>
      </c>
      <c r="G18" s="93">
        <v>3</v>
      </c>
      <c r="H18" s="93">
        <v>5</v>
      </c>
      <c r="I18" s="93">
        <v>4</v>
      </c>
      <c r="J18" s="93">
        <v>3</v>
      </c>
      <c r="K18" s="97">
        <v>5</v>
      </c>
      <c r="L18" s="93">
        <v>4</v>
      </c>
      <c r="M18" s="93"/>
      <c r="N18" s="93"/>
      <c r="O18" s="93"/>
      <c r="P18" s="93"/>
      <c r="Q18" s="93"/>
      <c r="R18" s="97"/>
      <c r="S18" s="93"/>
      <c r="T18" s="93"/>
      <c r="U18" s="93"/>
      <c r="V18" s="500">
        <f t="shared" si="0"/>
        <v>3</v>
      </c>
      <c r="W18" s="338">
        <f t="shared" si="1"/>
        <v>0</v>
      </c>
      <c r="X18" s="338">
        <f t="shared" si="2"/>
        <v>0</v>
      </c>
      <c r="Y18" s="338">
        <f t="shared" si="3"/>
        <v>0</v>
      </c>
      <c r="Z18" s="338">
        <f t="shared" si="4"/>
        <v>2</v>
      </c>
      <c r="AA18" s="338">
        <f t="shared" si="5"/>
        <v>2</v>
      </c>
      <c r="AB18" s="338">
        <f t="shared" si="6"/>
        <v>2</v>
      </c>
      <c r="AC18" s="338">
        <f t="shared" si="7"/>
        <v>6</v>
      </c>
      <c r="AD18" s="504">
        <f t="shared" si="9"/>
        <v>4</v>
      </c>
      <c r="AE18" s="25">
        <f t="shared" si="10"/>
        <v>0</v>
      </c>
      <c r="AF18" s="13"/>
      <c r="AG18" s="502" t="str">
        <f t="shared" si="8"/>
        <v>з</v>
      </c>
      <c r="AH18" s="502">
        <f t="shared" si="8"/>
        <v>3</v>
      </c>
      <c r="AI18" s="502">
        <f t="shared" si="8"/>
        <v>5</v>
      </c>
      <c r="AJ18" s="502">
        <f t="shared" si="8"/>
        <v>4</v>
      </c>
      <c r="AK18" s="502">
        <f t="shared" si="8"/>
        <v>3</v>
      </c>
      <c r="AL18" s="502">
        <f t="shared" si="8"/>
        <v>5</v>
      </c>
      <c r="AM18" s="502">
        <f t="shared" si="8"/>
        <v>4</v>
      </c>
      <c r="AN18" s="502" t="str">
        <f t="shared" si="8"/>
        <v/>
      </c>
      <c r="AO18" s="502" t="str">
        <f t="shared" si="8"/>
        <v/>
      </c>
      <c r="AP18" s="502" t="str">
        <f t="shared" si="8"/>
        <v/>
      </c>
      <c r="AQ18" s="502" t="str">
        <f t="shared" si="8"/>
        <v/>
      </c>
      <c r="AR18" s="502" t="str">
        <f t="shared" si="8"/>
        <v/>
      </c>
      <c r="AS18" s="502" t="str">
        <f t="shared" si="8"/>
        <v/>
      </c>
      <c r="AT18" s="502" t="str">
        <f t="shared" si="8"/>
        <v/>
      </c>
      <c r="AU18" s="502" t="str">
        <f t="shared" si="8"/>
        <v/>
      </c>
      <c r="AV18" s="502" t="str">
        <f t="shared" si="8"/>
        <v/>
      </c>
      <c r="AW18" s="500">
        <f t="shared" si="11"/>
        <v>1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15" customHeight="1" x14ac:dyDescent="0.2">
      <c r="A19" s="389">
        <v>14</v>
      </c>
      <c r="B19" s="189"/>
      <c r="C19" s="512" t="s">
        <v>34</v>
      </c>
      <c r="D19" s="515" t="s">
        <v>1353</v>
      </c>
      <c r="E19" s="256">
        <v>2532</v>
      </c>
      <c r="F19" s="93" t="s">
        <v>1604</v>
      </c>
      <c r="G19" s="93">
        <v>5</v>
      </c>
      <c r="H19" s="93">
        <v>3</v>
      </c>
      <c r="I19" s="93">
        <v>4</v>
      </c>
      <c r="J19" s="93">
        <v>4</v>
      </c>
      <c r="K19" s="93">
        <v>3</v>
      </c>
      <c r="L19" s="93">
        <v>5</v>
      </c>
      <c r="M19" s="93"/>
      <c r="N19" s="93"/>
      <c r="O19" s="93"/>
      <c r="P19" s="93"/>
      <c r="Q19" s="93"/>
      <c r="R19" s="93"/>
      <c r="S19" s="93"/>
      <c r="T19" s="93"/>
      <c r="U19" s="93"/>
      <c r="V19" s="500">
        <f t="shared" si="0"/>
        <v>3</v>
      </c>
      <c r="W19" s="338">
        <f t="shared" si="1"/>
        <v>0</v>
      </c>
      <c r="X19" s="338">
        <f t="shared" si="2"/>
        <v>0</v>
      </c>
      <c r="Y19" s="338">
        <f t="shared" si="3"/>
        <v>0</v>
      </c>
      <c r="Z19" s="338">
        <f t="shared" si="4"/>
        <v>2</v>
      </c>
      <c r="AA19" s="338">
        <f t="shared" si="5"/>
        <v>2</v>
      </c>
      <c r="AB19" s="338">
        <f t="shared" si="6"/>
        <v>2</v>
      </c>
      <c r="AC19" s="338">
        <f t="shared" si="7"/>
        <v>6</v>
      </c>
      <c r="AD19" s="504">
        <f t="shared" si="9"/>
        <v>4</v>
      </c>
      <c r="AE19" s="25">
        <f t="shared" si="10"/>
        <v>0</v>
      </c>
      <c r="AF19" s="13"/>
      <c r="AG19" s="502" t="str">
        <f t="shared" si="8"/>
        <v>з</v>
      </c>
      <c r="AH19" s="502">
        <f t="shared" si="8"/>
        <v>5</v>
      </c>
      <c r="AI19" s="502">
        <f t="shared" si="8"/>
        <v>3</v>
      </c>
      <c r="AJ19" s="502">
        <f t="shared" si="8"/>
        <v>4</v>
      </c>
      <c r="AK19" s="502">
        <f t="shared" si="8"/>
        <v>4</v>
      </c>
      <c r="AL19" s="502">
        <f t="shared" si="8"/>
        <v>3</v>
      </c>
      <c r="AM19" s="502">
        <f t="shared" si="8"/>
        <v>5</v>
      </c>
      <c r="AN19" s="502" t="str">
        <f t="shared" si="8"/>
        <v/>
      </c>
      <c r="AO19" s="502" t="str">
        <f t="shared" si="8"/>
        <v/>
      </c>
      <c r="AP19" s="502" t="str">
        <f t="shared" si="8"/>
        <v/>
      </c>
      <c r="AQ19" s="502" t="str">
        <f t="shared" si="8"/>
        <v/>
      </c>
      <c r="AR19" s="502" t="str">
        <f t="shared" si="8"/>
        <v/>
      </c>
      <c r="AS19" s="502" t="str">
        <f t="shared" si="8"/>
        <v/>
      </c>
      <c r="AT19" s="502" t="str">
        <f t="shared" si="8"/>
        <v/>
      </c>
      <c r="AU19" s="502" t="str">
        <f t="shared" si="8"/>
        <v/>
      </c>
      <c r="AV19" s="502" t="str">
        <f t="shared" si="8"/>
        <v/>
      </c>
      <c r="AW19" s="500">
        <f t="shared" si="11"/>
        <v>1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15" customHeight="1" x14ac:dyDescent="0.2">
      <c r="A20" s="389">
        <v>15</v>
      </c>
      <c r="B20" s="189"/>
      <c r="C20" s="512" t="s">
        <v>34</v>
      </c>
      <c r="D20" s="515" t="s">
        <v>1373</v>
      </c>
      <c r="E20" s="256">
        <v>2532</v>
      </c>
      <c r="F20" s="93" t="s">
        <v>1604</v>
      </c>
      <c r="G20" s="93">
        <v>5</v>
      </c>
      <c r="H20" s="93">
        <v>4</v>
      </c>
      <c r="I20" s="93">
        <v>3</v>
      </c>
      <c r="J20" s="93">
        <v>4</v>
      </c>
      <c r="K20" s="97">
        <v>3</v>
      </c>
      <c r="L20" s="93">
        <v>4</v>
      </c>
      <c r="M20" s="93"/>
      <c r="N20" s="93"/>
      <c r="O20" s="93"/>
      <c r="P20" s="93"/>
      <c r="Q20" s="93"/>
      <c r="R20" s="97"/>
      <c r="S20" s="93"/>
      <c r="T20" s="93"/>
      <c r="U20" s="93"/>
      <c r="V20" s="500">
        <f t="shared" si="0"/>
        <v>3</v>
      </c>
      <c r="W20" s="338">
        <f t="shared" si="1"/>
        <v>0</v>
      </c>
      <c r="X20" s="338">
        <f t="shared" si="2"/>
        <v>0</v>
      </c>
      <c r="Y20" s="338">
        <f t="shared" si="3"/>
        <v>0</v>
      </c>
      <c r="Z20" s="338">
        <f t="shared" si="4"/>
        <v>2</v>
      </c>
      <c r="AA20" s="338">
        <f t="shared" si="5"/>
        <v>3</v>
      </c>
      <c r="AB20" s="338">
        <f t="shared" si="6"/>
        <v>1</v>
      </c>
      <c r="AC20" s="338">
        <f t="shared" si="7"/>
        <v>6</v>
      </c>
      <c r="AD20" s="504">
        <f t="shared" si="9"/>
        <v>3.8333333333333335</v>
      </c>
      <c r="AE20" s="25">
        <f t="shared" si="10"/>
        <v>0</v>
      </c>
      <c r="AF20" s="13"/>
      <c r="AG20" s="502" t="str">
        <f t="shared" si="8"/>
        <v>з</v>
      </c>
      <c r="AH20" s="502">
        <f t="shared" si="8"/>
        <v>5</v>
      </c>
      <c r="AI20" s="502">
        <f t="shared" si="8"/>
        <v>4</v>
      </c>
      <c r="AJ20" s="502">
        <f t="shared" si="8"/>
        <v>3</v>
      </c>
      <c r="AK20" s="502">
        <f t="shared" si="8"/>
        <v>4</v>
      </c>
      <c r="AL20" s="502">
        <f t="shared" si="8"/>
        <v>3</v>
      </c>
      <c r="AM20" s="502">
        <f t="shared" si="8"/>
        <v>4</v>
      </c>
      <c r="AN20" s="502" t="str">
        <f t="shared" si="8"/>
        <v/>
      </c>
      <c r="AO20" s="502" t="str">
        <f t="shared" si="8"/>
        <v/>
      </c>
      <c r="AP20" s="502" t="str">
        <f t="shared" si="8"/>
        <v/>
      </c>
      <c r="AQ20" s="502" t="str">
        <f t="shared" si="8"/>
        <v/>
      </c>
      <c r="AR20" s="502" t="str">
        <f t="shared" si="8"/>
        <v/>
      </c>
      <c r="AS20" s="502" t="str">
        <f t="shared" si="8"/>
        <v/>
      </c>
      <c r="AT20" s="502" t="str">
        <f t="shared" si="8"/>
        <v/>
      </c>
      <c r="AU20" s="502" t="str">
        <f t="shared" si="8"/>
        <v/>
      </c>
      <c r="AV20" s="502" t="str">
        <f t="shared" si="8"/>
        <v/>
      </c>
      <c r="AW20" s="500">
        <f t="shared" si="11"/>
        <v>1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15" customHeight="1" x14ac:dyDescent="0.2">
      <c r="A21" s="389">
        <v>16</v>
      </c>
      <c r="B21" s="189"/>
      <c r="C21" s="512" t="s">
        <v>34</v>
      </c>
      <c r="D21" s="515" t="s">
        <v>1365</v>
      </c>
      <c r="E21" s="256">
        <v>2532</v>
      </c>
      <c r="F21" s="93" t="s">
        <v>1604</v>
      </c>
      <c r="G21" s="93">
        <v>5</v>
      </c>
      <c r="H21" s="93">
        <v>4</v>
      </c>
      <c r="I21" s="93">
        <v>3</v>
      </c>
      <c r="J21" s="93">
        <v>4</v>
      </c>
      <c r="K21" s="97">
        <v>3</v>
      </c>
      <c r="L21" s="93">
        <v>3</v>
      </c>
      <c r="M21" s="93"/>
      <c r="N21" s="93"/>
      <c r="O21" s="93"/>
      <c r="P21" s="93"/>
      <c r="Q21" s="93"/>
      <c r="R21" s="97"/>
      <c r="S21" s="93"/>
      <c r="T21" s="93"/>
      <c r="U21" s="93"/>
      <c r="V21" s="500">
        <f t="shared" si="0"/>
        <v>3</v>
      </c>
      <c r="W21" s="338">
        <f t="shared" si="1"/>
        <v>0</v>
      </c>
      <c r="X21" s="338">
        <f t="shared" si="2"/>
        <v>0</v>
      </c>
      <c r="Y21" s="338">
        <f t="shared" si="3"/>
        <v>0</v>
      </c>
      <c r="Z21" s="338">
        <f t="shared" si="4"/>
        <v>3</v>
      </c>
      <c r="AA21" s="338">
        <f t="shared" si="5"/>
        <v>2</v>
      </c>
      <c r="AB21" s="338">
        <f t="shared" si="6"/>
        <v>1</v>
      </c>
      <c r="AC21" s="338">
        <f t="shared" si="7"/>
        <v>6</v>
      </c>
      <c r="AD21" s="504">
        <f t="shared" si="9"/>
        <v>3.6666666666666665</v>
      </c>
      <c r="AE21" s="25">
        <f t="shared" si="10"/>
        <v>0</v>
      </c>
      <c r="AF21" s="13"/>
      <c r="AG21" s="502" t="str">
        <f t="shared" si="8"/>
        <v>з</v>
      </c>
      <c r="AH21" s="502">
        <f t="shared" si="8"/>
        <v>5</v>
      </c>
      <c r="AI21" s="502">
        <f t="shared" si="8"/>
        <v>4</v>
      </c>
      <c r="AJ21" s="502">
        <f t="shared" si="8"/>
        <v>3</v>
      </c>
      <c r="AK21" s="502">
        <f t="shared" si="8"/>
        <v>4</v>
      </c>
      <c r="AL21" s="502">
        <f t="shared" si="8"/>
        <v>3</v>
      </c>
      <c r="AM21" s="502">
        <f t="shared" si="8"/>
        <v>3</v>
      </c>
      <c r="AN21" s="502" t="str">
        <f t="shared" si="8"/>
        <v/>
      </c>
      <c r="AO21" s="502" t="str">
        <f t="shared" si="8"/>
        <v/>
      </c>
      <c r="AP21" s="502" t="str">
        <f t="shared" si="8"/>
        <v/>
      </c>
      <c r="AQ21" s="502" t="str">
        <f t="shared" si="8"/>
        <v/>
      </c>
      <c r="AR21" s="502" t="str">
        <f t="shared" si="8"/>
        <v/>
      </c>
      <c r="AS21" s="502" t="str">
        <f t="shared" si="8"/>
        <v/>
      </c>
      <c r="AT21" s="502" t="str">
        <f t="shared" si="8"/>
        <v/>
      </c>
      <c r="AU21" s="502" t="str">
        <f t="shared" si="8"/>
        <v/>
      </c>
      <c r="AV21" s="502" t="str">
        <f t="shared" ref="AG21:AV36" si="12">IF(ISERROR(VALUE(LEFT(U21))),LEFT(U21),VALUE(LEFT(U21)))</f>
        <v/>
      </c>
      <c r="AW21" s="500">
        <f t="shared" si="11"/>
        <v>1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15" customHeight="1" x14ac:dyDescent="0.2">
      <c r="A22" s="389">
        <v>17</v>
      </c>
      <c r="B22" s="189"/>
      <c r="C22" s="512" t="s">
        <v>34</v>
      </c>
      <c r="D22" s="564" t="s">
        <v>1346</v>
      </c>
      <c r="E22" s="256">
        <v>2532</v>
      </c>
      <c r="F22" s="93" t="s">
        <v>1604</v>
      </c>
      <c r="G22" s="93">
        <v>4</v>
      </c>
      <c r="H22" s="93">
        <v>5</v>
      </c>
      <c r="I22" s="93">
        <v>5</v>
      </c>
      <c r="J22" s="93">
        <v>3</v>
      </c>
      <c r="K22" s="97">
        <v>5</v>
      </c>
      <c r="L22" s="93">
        <v>5</v>
      </c>
      <c r="M22" s="93"/>
      <c r="N22" s="93"/>
      <c r="O22" s="93"/>
      <c r="P22" s="93"/>
      <c r="Q22" s="93"/>
      <c r="R22" s="97"/>
      <c r="S22" s="93"/>
      <c r="T22" s="93"/>
      <c r="U22" s="93"/>
      <c r="V22" s="500">
        <f t="shared" si="0"/>
        <v>3</v>
      </c>
      <c r="W22" s="338">
        <f t="shared" si="1"/>
        <v>0</v>
      </c>
      <c r="X22" s="338">
        <f t="shared" si="2"/>
        <v>0</v>
      </c>
      <c r="Y22" s="338">
        <f t="shared" si="3"/>
        <v>0</v>
      </c>
      <c r="Z22" s="338">
        <f t="shared" si="4"/>
        <v>1</v>
      </c>
      <c r="AA22" s="338">
        <f t="shared" si="5"/>
        <v>1</v>
      </c>
      <c r="AB22" s="338">
        <f t="shared" si="6"/>
        <v>4</v>
      </c>
      <c r="AC22" s="338">
        <f t="shared" si="7"/>
        <v>6</v>
      </c>
      <c r="AD22" s="504">
        <f t="shared" si="9"/>
        <v>4.5</v>
      </c>
      <c r="AE22" s="25">
        <f t="shared" si="10"/>
        <v>0</v>
      </c>
      <c r="AF22" s="13"/>
      <c r="AG22" s="502" t="str">
        <f t="shared" si="12"/>
        <v>з</v>
      </c>
      <c r="AH22" s="502">
        <f t="shared" si="12"/>
        <v>4</v>
      </c>
      <c r="AI22" s="502">
        <f t="shared" si="12"/>
        <v>5</v>
      </c>
      <c r="AJ22" s="502">
        <f t="shared" si="12"/>
        <v>5</v>
      </c>
      <c r="AK22" s="502">
        <f t="shared" si="12"/>
        <v>3</v>
      </c>
      <c r="AL22" s="502">
        <f t="shared" si="12"/>
        <v>5</v>
      </c>
      <c r="AM22" s="502">
        <f t="shared" si="12"/>
        <v>5</v>
      </c>
      <c r="AN22" s="502" t="str">
        <f t="shared" si="12"/>
        <v/>
      </c>
      <c r="AO22" s="502" t="str">
        <f t="shared" si="12"/>
        <v/>
      </c>
      <c r="AP22" s="502" t="str">
        <f t="shared" si="12"/>
        <v/>
      </c>
      <c r="AQ22" s="502" t="str">
        <f t="shared" si="12"/>
        <v/>
      </c>
      <c r="AR22" s="502" t="str">
        <f t="shared" si="12"/>
        <v/>
      </c>
      <c r="AS22" s="502" t="str">
        <f t="shared" si="12"/>
        <v/>
      </c>
      <c r="AT22" s="502" t="str">
        <f t="shared" si="12"/>
        <v/>
      </c>
      <c r="AU22" s="502" t="str">
        <f t="shared" si="12"/>
        <v/>
      </c>
      <c r="AV22" s="502" t="str">
        <f t="shared" si="12"/>
        <v/>
      </c>
      <c r="AW22" s="500">
        <f t="shared" si="11"/>
        <v>1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15" customHeight="1" x14ac:dyDescent="0.2">
      <c r="A23" s="389">
        <v>18</v>
      </c>
      <c r="B23" s="189"/>
      <c r="C23" s="512" t="s">
        <v>34</v>
      </c>
      <c r="D23" s="515" t="s">
        <v>1352</v>
      </c>
      <c r="E23" s="256">
        <v>2532</v>
      </c>
      <c r="F23" s="93" t="s">
        <v>1604</v>
      </c>
      <c r="G23" s="93">
        <v>4</v>
      </c>
      <c r="H23" s="93">
        <v>5</v>
      </c>
      <c r="I23" s="93">
        <v>4</v>
      </c>
      <c r="J23" s="93">
        <v>4</v>
      </c>
      <c r="K23" s="97">
        <v>5</v>
      </c>
      <c r="L23" s="93">
        <v>5</v>
      </c>
      <c r="M23" s="93"/>
      <c r="N23" s="93"/>
      <c r="O23" s="93"/>
      <c r="P23" s="93"/>
      <c r="Q23" s="93"/>
      <c r="R23" s="97"/>
      <c r="S23" s="93"/>
      <c r="T23" s="93"/>
      <c r="U23" s="93"/>
      <c r="V23" s="500">
        <f t="shared" si="0"/>
        <v>4</v>
      </c>
      <c r="W23" s="338">
        <f t="shared" si="1"/>
        <v>0</v>
      </c>
      <c r="X23" s="338">
        <f t="shared" si="2"/>
        <v>0</v>
      </c>
      <c r="Y23" s="338">
        <f t="shared" si="3"/>
        <v>0</v>
      </c>
      <c r="Z23" s="338">
        <f t="shared" si="4"/>
        <v>0</v>
      </c>
      <c r="AA23" s="338">
        <f t="shared" si="5"/>
        <v>3</v>
      </c>
      <c r="AB23" s="338">
        <f t="shared" si="6"/>
        <v>3</v>
      </c>
      <c r="AC23" s="338">
        <f t="shared" si="7"/>
        <v>6</v>
      </c>
      <c r="AD23" s="504">
        <f t="shared" si="9"/>
        <v>4.5</v>
      </c>
      <c r="AE23" s="25">
        <f t="shared" si="10"/>
        <v>0</v>
      </c>
      <c r="AF23" s="13"/>
      <c r="AG23" s="502" t="str">
        <f t="shared" si="12"/>
        <v>з</v>
      </c>
      <c r="AH23" s="502">
        <f t="shared" si="12"/>
        <v>4</v>
      </c>
      <c r="AI23" s="502">
        <f t="shared" si="12"/>
        <v>5</v>
      </c>
      <c r="AJ23" s="502">
        <f t="shared" si="12"/>
        <v>4</v>
      </c>
      <c r="AK23" s="502">
        <f t="shared" si="12"/>
        <v>4</v>
      </c>
      <c r="AL23" s="502">
        <f t="shared" si="12"/>
        <v>5</v>
      </c>
      <c r="AM23" s="502">
        <f t="shared" si="12"/>
        <v>5</v>
      </c>
      <c r="AN23" s="502" t="str">
        <f t="shared" si="12"/>
        <v/>
      </c>
      <c r="AO23" s="502" t="str">
        <f t="shared" si="12"/>
        <v/>
      </c>
      <c r="AP23" s="502" t="str">
        <f t="shared" si="12"/>
        <v/>
      </c>
      <c r="AQ23" s="502" t="str">
        <f t="shared" si="12"/>
        <v/>
      </c>
      <c r="AR23" s="502" t="str">
        <f t="shared" si="12"/>
        <v/>
      </c>
      <c r="AS23" s="502" t="str">
        <f t="shared" si="12"/>
        <v/>
      </c>
      <c r="AT23" s="502" t="str">
        <f t="shared" si="12"/>
        <v/>
      </c>
      <c r="AU23" s="502" t="str">
        <f t="shared" si="12"/>
        <v/>
      </c>
      <c r="AV23" s="502" t="str">
        <f t="shared" si="12"/>
        <v/>
      </c>
      <c r="AW23" s="500">
        <f t="shared" si="11"/>
        <v>1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15" customHeight="1" x14ac:dyDescent="0.2">
      <c r="A24" s="389">
        <v>19</v>
      </c>
      <c r="B24" s="189"/>
      <c r="C24" s="512" t="s">
        <v>34</v>
      </c>
      <c r="D24" s="515" t="s">
        <v>1356</v>
      </c>
      <c r="E24" s="256">
        <v>2532</v>
      </c>
      <c r="F24" s="93" t="s">
        <v>1604</v>
      </c>
      <c r="G24" s="93">
        <v>5</v>
      </c>
      <c r="H24" s="93">
        <v>3</v>
      </c>
      <c r="I24" s="93">
        <v>4</v>
      </c>
      <c r="J24" s="93">
        <v>4</v>
      </c>
      <c r="K24" s="93">
        <v>5</v>
      </c>
      <c r="L24" s="93">
        <v>4</v>
      </c>
      <c r="M24" s="93"/>
      <c r="N24" s="93"/>
      <c r="O24" s="93"/>
      <c r="P24" s="93"/>
      <c r="Q24" s="93"/>
      <c r="R24" s="93"/>
      <c r="S24" s="93"/>
      <c r="T24" s="93"/>
      <c r="U24" s="93"/>
      <c r="V24" s="500">
        <f t="shared" si="0"/>
        <v>3</v>
      </c>
      <c r="W24" s="338">
        <f t="shared" si="1"/>
        <v>0</v>
      </c>
      <c r="X24" s="338">
        <f t="shared" si="2"/>
        <v>0</v>
      </c>
      <c r="Y24" s="338">
        <f t="shared" si="3"/>
        <v>0</v>
      </c>
      <c r="Z24" s="338">
        <f t="shared" si="4"/>
        <v>1</v>
      </c>
      <c r="AA24" s="338">
        <f t="shared" si="5"/>
        <v>3</v>
      </c>
      <c r="AB24" s="338">
        <f t="shared" si="6"/>
        <v>2</v>
      </c>
      <c r="AC24" s="338">
        <f t="shared" si="7"/>
        <v>6</v>
      </c>
      <c r="AD24" s="504">
        <f t="shared" si="9"/>
        <v>4.166666666666667</v>
      </c>
      <c r="AE24" s="25">
        <f t="shared" si="10"/>
        <v>0</v>
      </c>
      <c r="AF24" s="13"/>
      <c r="AG24" s="502" t="str">
        <f t="shared" si="12"/>
        <v>з</v>
      </c>
      <c r="AH24" s="502">
        <f t="shared" si="12"/>
        <v>5</v>
      </c>
      <c r="AI24" s="502">
        <f t="shared" si="12"/>
        <v>3</v>
      </c>
      <c r="AJ24" s="502">
        <f t="shared" si="12"/>
        <v>4</v>
      </c>
      <c r="AK24" s="502">
        <f t="shared" si="12"/>
        <v>4</v>
      </c>
      <c r="AL24" s="502">
        <f t="shared" si="12"/>
        <v>5</v>
      </c>
      <c r="AM24" s="502">
        <f t="shared" si="12"/>
        <v>4</v>
      </c>
      <c r="AN24" s="502" t="str">
        <f t="shared" si="12"/>
        <v/>
      </c>
      <c r="AO24" s="502" t="str">
        <f t="shared" si="12"/>
        <v/>
      </c>
      <c r="AP24" s="502" t="str">
        <f t="shared" si="12"/>
        <v/>
      </c>
      <c r="AQ24" s="502" t="str">
        <f t="shared" si="12"/>
        <v/>
      </c>
      <c r="AR24" s="502" t="str">
        <f t="shared" si="12"/>
        <v/>
      </c>
      <c r="AS24" s="502" t="str">
        <f t="shared" si="12"/>
        <v/>
      </c>
      <c r="AT24" s="502" t="str">
        <f t="shared" si="12"/>
        <v/>
      </c>
      <c r="AU24" s="502" t="str">
        <f t="shared" si="12"/>
        <v/>
      </c>
      <c r="AV24" s="502" t="str">
        <f t="shared" si="12"/>
        <v/>
      </c>
      <c r="AW24" s="500">
        <f t="shared" si="11"/>
        <v>1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15" customHeight="1" x14ac:dyDescent="0.2">
      <c r="A25" s="389">
        <v>20</v>
      </c>
      <c r="B25" s="189"/>
      <c r="C25" s="512" t="s">
        <v>34</v>
      </c>
      <c r="D25" s="515" t="s">
        <v>1345</v>
      </c>
      <c r="E25" s="256">
        <v>2532</v>
      </c>
      <c r="F25" s="93" t="s">
        <v>1604</v>
      </c>
      <c r="G25" s="93" t="s">
        <v>1601</v>
      </c>
      <c r="H25" s="93">
        <v>4</v>
      </c>
      <c r="I25" s="93">
        <v>3</v>
      </c>
      <c r="J25" s="93">
        <v>4</v>
      </c>
      <c r="K25" s="97">
        <v>3</v>
      </c>
      <c r="L25" s="93">
        <v>4</v>
      </c>
      <c r="M25" s="93"/>
      <c r="N25" s="93"/>
      <c r="O25" s="93"/>
      <c r="P25" s="93"/>
      <c r="Q25" s="93"/>
      <c r="R25" s="97"/>
      <c r="S25" s="93"/>
      <c r="T25" s="93"/>
      <c r="U25" s="93"/>
      <c r="V25" s="500">
        <f t="shared" si="0"/>
        <v>3</v>
      </c>
      <c r="W25" s="338">
        <f t="shared" si="1"/>
        <v>1</v>
      </c>
      <c r="X25" s="338">
        <f t="shared" si="2"/>
        <v>0</v>
      </c>
      <c r="Y25" s="338">
        <f t="shared" si="3"/>
        <v>0</v>
      </c>
      <c r="Z25" s="338">
        <f t="shared" si="4"/>
        <v>2</v>
      </c>
      <c r="AA25" s="338">
        <f t="shared" si="5"/>
        <v>3</v>
      </c>
      <c r="AB25" s="338">
        <f t="shared" si="6"/>
        <v>0</v>
      </c>
      <c r="AC25" s="338">
        <f t="shared" si="7"/>
        <v>5</v>
      </c>
      <c r="AD25" s="504">
        <f t="shared" si="9"/>
        <v>3.6</v>
      </c>
      <c r="AE25" s="25">
        <f t="shared" si="10"/>
        <v>0</v>
      </c>
      <c r="AF25" s="13"/>
      <c r="AG25" s="502" t="str">
        <f t="shared" si="12"/>
        <v>з</v>
      </c>
      <c r="AH25" s="502" t="str">
        <f t="shared" si="12"/>
        <v>б</v>
      </c>
      <c r="AI25" s="502">
        <f t="shared" si="12"/>
        <v>4</v>
      </c>
      <c r="AJ25" s="502">
        <f t="shared" si="12"/>
        <v>3</v>
      </c>
      <c r="AK25" s="502">
        <f t="shared" si="12"/>
        <v>4</v>
      </c>
      <c r="AL25" s="502">
        <f t="shared" si="12"/>
        <v>3</v>
      </c>
      <c r="AM25" s="502">
        <f t="shared" si="12"/>
        <v>4</v>
      </c>
      <c r="AN25" s="502" t="str">
        <f t="shared" si="12"/>
        <v/>
      </c>
      <c r="AO25" s="502" t="str">
        <f t="shared" si="12"/>
        <v/>
      </c>
      <c r="AP25" s="502" t="str">
        <f t="shared" si="12"/>
        <v/>
      </c>
      <c r="AQ25" s="502" t="str">
        <f t="shared" si="12"/>
        <v/>
      </c>
      <c r="AR25" s="502" t="str">
        <f t="shared" si="12"/>
        <v/>
      </c>
      <c r="AS25" s="502" t="str">
        <f t="shared" si="12"/>
        <v/>
      </c>
      <c r="AT25" s="502" t="str">
        <f t="shared" si="12"/>
        <v/>
      </c>
      <c r="AU25" s="502" t="str">
        <f t="shared" si="12"/>
        <v/>
      </c>
      <c r="AV25" s="502" t="str">
        <f t="shared" si="12"/>
        <v/>
      </c>
      <c r="AW25" s="500">
        <f t="shared" si="11"/>
        <v>1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15" customHeight="1" x14ac:dyDescent="0.2">
      <c r="A26" s="389">
        <v>21</v>
      </c>
      <c r="B26" s="189"/>
      <c r="C26" s="512" t="s">
        <v>34</v>
      </c>
      <c r="D26" s="515" t="s">
        <v>1366</v>
      </c>
      <c r="E26" s="256">
        <v>2532</v>
      </c>
      <c r="F26" s="93" t="s">
        <v>1604</v>
      </c>
      <c r="G26" s="93">
        <v>5</v>
      </c>
      <c r="H26" s="93">
        <v>4</v>
      </c>
      <c r="I26" s="93">
        <v>3</v>
      </c>
      <c r="J26" s="93">
        <v>4</v>
      </c>
      <c r="K26" s="97">
        <v>4</v>
      </c>
      <c r="L26" s="93">
        <v>4</v>
      </c>
      <c r="M26" s="93"/>
      <c r="N26" s="93"/>
      <c r="O26" s="93"/>
      <c r="P26" s="93"/>
      <c r="Q26" s="93"/>
      <c r="R26" s="97"/>
      <c r="S26" s="93"/>
      <c r="T26" s="93"/>
      <c r="U26" s="93"/>
      <c r="V26" s="500">
        <f t="shared" si="0"/>
        <v>3</v>
      </c>
      <c r="W26" s="338">
        <f t="shared" si="1"/>
        <v>0</v>
      </c>
      <c r="X26" s="338">
        <f t="shared" si="2"/>
        <v>0</v>
      </c>
      <c r="Y26" s="338">
        <f t="shared" si="3"/>
        <v>0</v>
      </c>
      <c r="Z26" s="338">
        <f t="shared" si="4"/>
        <v>1</v>
      </c>
      <c r="AA26" s="338">
        <f t="shared" si="5"/>
        <v>4</v>
      </c>
      <c r="AB26" s="338">
        <f t="shared" si="6"/>
        <v>1</v>
      </c>
      <c r="AC26" s="338">
        <f t="shared" si="7"/>
        <v>6</v>
      </c>
      <c r="AD26" s="504">
        <f t="shared" si="9"/>
        <v>4</v>
      </c>
      <c r="AE26" s="25">
        <f t="shared" si="10"/>
        <v>0</v>
      </c>
      <c r="AF26" s="13"/>
      <c r="AG26" s="502" t="str">
        <f t="shared" si="12"/>
        <v>з</v>
      </c>
      <c r="AH26" s="502">
        <f t="shared" si="12"/>
        <v>5</v>
      </c>
      <c r="AI26" s="502">
        <f t="shared" si="12"/>
        <v>4</v>
      </c>
      <c r="AJ26" s="502">
        <f t="shared" si="12"/>
        <v>3</v>
      </c>
      <c r="AK26" s="502">
        <f t="shared" si="12"/>
        <v>4</v>
      </c>
      <c r="AL26" s="502">
        <f t="shared" si="12"/>
        <v>4</v>
      </c>
      <c r="AM26" s="502">
        <f t="shared" si="12"/>
        <v>4</v>
      </c>
      <c r="AN26" s="502" t="str">
        <f t="shared" si="12"/>
        <v/>
      </c>
      <c r="AO26" s="502" t="str">
        <f t="shared" si="12"/>
        <v/>
      </c>
      <c r="AP26" s="502" t="str">
        <f t="shared" si="12"/>
        <v/>
      </c>
      <c r="AQ26" s="502" t="str">
        <f t="shared" si="12"/>
        <v/>
      </c>
      <c r="AR26" s="502" t="str">
        <f t="shared" si="12"/>
        <v/>
      </c>
      <c r="AS26" s="502" t="str">
        <f t="shared" si="12"/>
        <v/>
      </c>
      <c r="AT26" s="502" t="str">
        <f t="shared" si="12"/>
        <v/>
      </c>
      <c r="AU26" s="502" t="str">
        <f t="shared" si="12"/>
        <v/>
      </c>
      <c r="AV26" s="502" t="str">
        <f t="shared" si="12"/>
        <v/>
      </c>
      <c r="AW26" s="500">
        <f t="shared" si="11"/>
        <v>1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15" customHeight="1" x14ac:dyDescent="0.2">
      <c r="A27" s="389">
        <v>22</v>
      </c>
      <c r="B27" s="189"/>
      <c r="C27" s="512" t="s">
        <v>34</v>
      </c>
      <c r="D27" s="515" t="s">
        <v>1344</v>
      </c>
      <c r="E27" s="256">
        <v>2532</v>
      </c>
      <c r="F27" s="93" t="s">
        <v>1604</v>
      </c>
      <c r="G27" s="93">
        <v>4</v>
      </c>
      <c r="H27" s="93">
        <v>4</v>
      </c>
      <c r="I27" s="93">
        <v>3</v>
      </c>
      <c r="J27" s="93">
        <v>4</v>
      </c>
      <c r="K27" s="97">
        <v>3</v>
      </c>
      <c r="L27" s="93">
        <v>3</v>
      </c>
      <c r="M27" s="93"/>
      <c r="N27" s="93"/>
      <c r="O27" s="93"/>
      <c r="P27" s="93"/>
      <c r="Q27" s="93"/>
      <c r="R27" s="97"/>
      <c r="S27" s="93"/>
      <c r="T27" s="93"/>
      <c r="U27" s="93"/>
      <c r="V27" s="500">
        <f t="shared" si="0"/>
        <v>3</v>
      </c>
      <c r="W27" s="338">
        <f t="shared" si="1"/>
        <v>0</v>
      </c>
      <c r="X27" s="338">
        <f t="shared" si="2"/>
        <v>0</v>
      </c>
      <c r="Y27" s="338">
        <f t="shared" si="3"/>
        <v>0</v>
      </c>
      <c r="Z27" s="338">
        <f t="shared" si="4"/>
        <v>3</v>
      </c>
      <c r="AA27" s="338">
        <f t="shared" si="5"/>
        <v>3</v>
      </c>
      <c r="AB27" s="338">
        <f t="shared" si="6"/>
        <v>0</v>
      </c>
      <c r="AC27" s="338">
        <f t="shared" si="7"/>
        <v>6</v>
      </c>
      <c r="AD27" s="504">
        <f t="shared" si="9"/>
        <v>3.5</v>
      </c>
      <c r="AE27" s="25">
        <f t="shared" si="10"/>
        <v>0</v>
      </c>
      <c r="AF27" s="13"/>
      <c r="AG27" s="502" t="str">
        <f t="shared" si="12"/>
        <v>з</v>
      </c>
      <c r="AH27" s="502">
        <f t="shared" si="12"/>
        <v>4</v>
      </c>
      <c r="AI27" s="502">
        <f t="shared" si="12"/>
        <v>4</v>
      </c>
      <c r="AJ27" s="502">
        <f t="shared" si="12"/>
        <v>3</v>
      </c>
      <c r="AK27" s="502">
        <f t="shared" si="12"/>
        <v>4</v>
      </c>
      <c r="AL27" s="502">
        <f t="shared" si="12"/>
        <v>3</v>
      </c>
      <c r="AM27" s="502">
        <f t="shared" si="12"/>
        <v>3</v>
      </c>
      <c r="AN27" s="502" t="str">
        <f t="shared" si="12"/>
        <v/>
      </c>
      <c r="AO27" s="502" t="str">
        <f t="shared" si="12"/>
        <v/>
      </c>
      <c r="AP27" s="502" t="str">
        <f t="shared" si="12"/>
        <v/>
      </c>
      <c r="AQ27" s="502" t="str">
        <f t="shared" si="12"/>
        <v/>
      </c>
      <c r="AR27" s="502" t="str">
        <f t="shared" si="12"/>
        <v/>
      </c>
      <c r="AS27" s="502" t="str">
        <f t="shared" si="12"/>
        <v/>
      </c>
      <c r="AT27" s="502" t="str">
        <f t="shared" si="12"/>
        <v/>
      </c>
      <c r="AU27" s="502" t="str">
        <f t="shared" si="12"/>
        <v/>
      </c>
      <c r="AV27" s="502" t="str">
        <f t="shared" si="12"/>
        <v/>
      </c>
      <c r="AW27" s="500">
        <f t="shared" si="11"/>
        <v>1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15" customHeight="1" x14ac:dyDescent="0.2">
      <c r="A28" s="389">
        <v>23</v>
      </c>
      <c r="B28" s="189"/>
      <c r="C28" s="512" t="s">
        <v>34</v>
      </c>
      <c r="D28" s="515" t="s">
        <v>1362</v>
      </c>
      <c r="E28" s="256">
        <v>2532</v>
      </c>
      <c r="F28" s="93" t="s">
        <v>1604</v>
      </c>
      <c r="G28" s="93">
        <v>5</v>
      </c>
      <c r="H28" s="93">
        <v>3</v>
      </c>
      <c r="I28" s="93">
        <v>3</v>
      </c>
      <c r="J28" s="93">
        <v>4</v>
      </c>
      <c r="K28" s="97">
        <v>3</v>
      </c>
      <c r="L28" s="93">
        <v>3</v>
      </c>
      <c r="M28" s="93"/>
      <c r="N28" s="93"/>
      <c r="O28" s="93"/>
      <c r="P28" s="93"/>
      <c r="Q28" s="93"/>
      <c r="R28" s="97"/>
      <c r="S28" s="93"/>
      <c r="T28" s="93"/>
      <c r="U28" s="93"/>
      <c r="V28" s="500">
        <f t="shared" si="0"/>
        <v>3</v>
      </c>
      <c r="W28" s="338">
        <f t="shared" si="1"/>
        <v>0</v>
      </c>
      <c r="X28" s="338">
        <f t="shared" si="2"/>
        <v>0</v>
      </c>
      <c r="Y28" s="338">
        <f t="shared" si="3"/>
        <v>0</v>
      </c>
      <c r="Z28" s="338">
        <f t="shared" si="4"/>
        <v>4</v>
      </c>
      <c r="AA28" s="338">
        <f t="shared" si="5"/>
        <v>1</v>
      </c>
      <c r="AB28" s="338">
        <f t="shared" si="6"/>
        <v>1</v>
      </c>
      <c r="AC28" s="338">
        <f t="shared" si="7"/>
        <v>6</v>
      </c>
      <c r="AD28" s="504">
        <f t="shared" si="9"/>
        <v>3.5</v>
      </c>
      <c r="AE28" s="25">
        <f t="shared" si="10"/>
        <v>0</v>
      </c>
      <c r="AF28" s="13"/>
      <c r="AG28" s="502" t="str">
        <f t="shared" si="12"/>
        <v>з</v>
      </c>
      <c r="AH28" s="502">
        <f t="shared" si="12"/>
        <v>5</v>
      </c>
      <c r="AI28" s="502">
        <f t="shared" si="12"/>
        <v>3</v>
      </c>
      <c r="AJ28" s="502">
        <f t="shared" si="12"/>
        <v>3</v>
      </c>
      <c r="AK28" s="502">
        <f t="shared" si="12"/>
        <v>4</v>
      </c>
      <c r="AL28" s="502">
        <f t="shared" si="12"/>
        <v>3</v>
      </c>
      <c r="AM28" s="502">
        <f t="shared" si="12"/>
        <v>3</v>
      </c>
      <c r="AN28" s="502" t="str">
        <f t="shared" si="12"/>
        <v/>
      </c>
      <c r="AO28" s="502" t="str">
        <f t="shared" si="12"/>
        <v/>
      </c>
      <c r="AP28" s="502" t="str">
        <f t="shared" si="12"/>
        <v/>
      </c>
      <c r="AQ28" s="502" t="str">
        <f t="shared" si="12"/>
        <v/>
      </c>
      <c r="AR28" s="502" t="str">
        <f t="shared" si="12"/>
        <v/>
      </c>
      <c r="AS28" s="502" t="str">
        <f t="shared" si="12"/>
        <v/>
      </c>
      <c r="AT28" s="502" t="str">
        <f t="shared" si="12"/>
        <v/>
      </c>
      <c r="AU28" s="502" t="str">
        <f t="shared" si="12"/>
        <v/>
      </c>
      <c r="AV28" s="502" t="str">
        <f t="shared" si="12"/>
        <v/>
      </c>
      <c r="AW28" s="500">
        <f t="shared" si="11"/>
        <v>1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15" customHeight="1" x14ac:dyDescent="0.2">
      <c r="A29" s="389">
        <v>24</v>
      </c>
      <c r="B29" s="189"/>
      <c r="C29" s="512" t="s">
        <v>34</v>
      </c>
      <c r="D29" s="515" t="s">
        <v>1361</v>
      </c>
      <c r="E29" s="256">
        <v>2532</v>
      </c>
      <c r="F29" s="93" t="s">
        <v>1604</v>
      </c>
      <c r="G29" s="93">
        <v>3</v>
      </c>
      <c r="H29" s="93">
        <v>5</v>
      </c>
      <c r="I29" s="93">
        <v>4</v>
      </c>
      <c r="J29" s="93">
        <v>3</v>
      </c>
      <c r="K29" s="97">
        <v>3</v>
      </c>
      <c r="L29" s="93">
        <v>4</v>
      </c>
      <c r="M29" s="93"/>
      <c r="N29" s="93"/>
      <c r="O29" s="93"/>
      <c r="P29" s="93"/>
      <c r="Q29" s="93"/>
      <c r="R29" s="97"/>
      <c r="S29" s="93"/>
      <c r="T29" s="93"/>
      <c r="U29" s="93"/>
      <c r="V29" s="500">
        <f t="shared" si="0"/>
        <v>3</v>
      </c>
      <c r="W29" s="338">
        <f t="shared" si="1"/>
        <v>0</v>
      </c>
      <c r="X29" s="338">
        <f t="shared" si="2"/>
        <v>0</v>
      </c>
      <c r="Y29" s="338">
        <f t="shared" si="3"/>
        <v>0</v>
      </c>
      <c r="Z29" s="338">
        <f t="shared" si="4"/>
        <v>3</v>
      </c>
      <c r="AA29" s="338">
        <f t="shared" si="5"/>
        <v>2</v>
      </c>
      <c r="AB29" s="338">
        <f t="shared" si="6"/>
        <v>1</v>
      </c>
      <c r="AC29" s="338">
        <f t="shared" si="7"/>
        <v>6</v>
      </c>
      <c r="AD29" s="504">
        <f t="shared" si="9"/>
        <v>3.6666666666666665</v>
      </c>
      <c r="AE29" s="25">
        <f t="shared" si="10"/>
        <v>0</v>
      </c>
      <c r="AF29" s="13"/>
      <c r="AG29" s="502" t="str">
        <f t="shared" si="12"/>
        <v>з</v>
      </c>
      <c r="AH29" s="502">
        <f t="shared" si="12"/>
        <v>3</v>
      </c>
      <c r="AI29" s="502">
        <f t="shared" si="12"/>
        <v>5</v>
      </c>
      <c r="AJ29" s="502">
        <f t="shared" si="12"/>
        <v>4</v>
      </c>
      <c r="AK29" s="502">
        <f t="shared" si="12"/>
        <v>3</v>
      </c>
      <c r="AL29" s="502">
        <f t="shared" si="12"/>
        <v>3</v>
      </c>
      <c r="AM29" s="502">
        <f t="shared" si="12"/>
        <v>4</v>
      </c>
      <c r="AN29" s="502" t="str">
        <f t="shared" si="12"/>
        <v/>
      </c>
      <c r="AO29" s="502" t="str">
        <f t="shared" si="12"/>
        <v/>
      </c>
      <c r="AP29" s="502" t="str">
        <f t="shared" si="12"/>
        <v/>
      </c>
      <c r="AQ29" s="502" t="str">
        <f t="shared" si="12"/>
        <v/>
      </c>
      <c r="AR29" s="502" t="str">
        <f t="shared" si="12"/>
        <v/>
      </c>
      <c r="AS29" s="502" t="str">
        <f t="shared" si="12"/>
        <v/>
      </c>
      <c r="AT29" s="502" t="str">
        <f t="shared" si="12"/>
        <v/>
      </c>
      <c r="AU29" s="502" t="str">
        <f t="shared" si="12"/>
        <v/>
      </c>
      <c r="AV29" s="502" t="str">
        <f t="shared" si="12"/>
        <v/>
      </c>
      <c r="AW29" s="500">
        <f t="shared" si="11"/>
        <v>1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15" customHeight="1" x14ac:dyDescent="0.2">
      <c r="A30" s="389">
        <v>25</v>
      </c>
      <c r="B30" s="189"/>
      <c r="C30" s="512" t="s">
        <v>34</v>
      </c>
      <c r="D30" s="564" t="s">
        <v>1354</v>
      </c>
      <c r="E30" s="256">
        <v>2532</v>
      </c>
      <c r="F30" s="93" t="s">
        <v>1604</v>
      </c>
      <c r="G30" s="93">
        <v>5</v>
      </c>
      <c r="H30" s="93">
        <v>5</v>
      </c>
      <c r="I30" s="93">
        <v>4</v>
      </c>
      <c r="J30" s="93">
        <v>4</v>
      </c>
      <c r="K30" s="97">
        <v>4</v>
      </c>
      <c r="L30" s="93">
        <v>5</v>
      </c>
      <c r="M30" s="93"/>
      <c r="N30" s="93"/>
      <c r="O30" s="93"/>
      <c r="P30" s="93"/>
      <c r="Q30" s="93"/>
      <c r="R30" s="97"/>
      <c r="S30" s="93"/>
      <c r="T30" s="93"/>
      <c r="U30" s="93"/>
      <c r="V30" s="500">
        <f t="shared" si="0"/>
        <v>4</v>
      </c>
      <c r="W30" s="338">
        <f t="shared" si="1"/>
        <v>0</v>
      </c>
      <c r="X30" s="338">
        <f t="shared" si="2"/>
        <v>0</v>
      </c>
      <c r="Y30" s="338">
        <f t="shared" si="3"/>
        <v>0</v>
      </c>
      <c r="Z30" s="338">
        <f t="shared" si="4"/>
        <v>0</v>
      </c>
      <c r="AA30" s="338">
        <f t="shared" si="5"/>
        <v>3</v>
      </c>
      <c r="AB30" s="338">
        <f t="shared" si="6"/>
        <v>3</v>
      </c>
      <c r="AC30" s="338">
        <f t="shared" si="7"/>
        <v>6</v>
      </c>
      <c r="AD30" s="504">
        <f t="shared" si="9"/>
        <v>4.5</v>
      </c>
      <c r="AE30" s="25">
        <f t="shared" si="10"/>
        <v>0</v>
      </c>
      <c r="AF30" s="13"/>
      <c r="AG30" s="502" t="str">
        <f t="shared" si="12"/>
        <v>з</v>
      </c>
      <c r="AH30" s="502">
        <f t="shared" si="12"/>
        <v>5</v>
      </c>
      <c r="AI30" s="502">
        <f t="shared" si="12"/>
        <v>5</v>
      </c>
      <c r="AJ30" s="502">
        <f t="shared" si="12"/>
        <v>4</v>
      </c>
      <c r="AK30" s="502">
        <f t="shared" si="12"/>
        <v>4</v>
      </c>
      <c r="AL30" s="502">
        <f t="shared" si="12"/>
        <v>4</v>
      </c>
      <c r="AM30" s="502">
        <f t="shared" si="12"/>
        <v>5</v>
      </c>
      <c r="AN30" s="502" t="str">
        <f t="shared" si="12"/>
        <v/>
      </c>
      <c r="AO30" s="502" t="str">
        <f t="shared" si="12"/>
        <v/>
      </c>
      <c r="AP30" s="502" t="str">
        <f t="shared" si="12"/>
        <v/>
      </c>
      <c r="AQ30" s="502" t="str">
        <f t="shared" si="12"/>
        <v/>
      </c>
      <c r="AR30" s="502" t="str">
        <f t="shared" si="12"/>
        <v/>
      </c>
      <c r="AS30" s="502" t="str">
        <f t="shared" si="12"/>
        <v/>
      </c>
      <c r="AT30" s="502" t="str">
        <f t="shared" si="12"/>
        <v/>
      </c>
      <c r="AU30" s="502" t="str">
        <f t="shared" si="12"/>
        <v/>
      </c>
      <c r="AV30" s="502" t="str">
        <f t="shared" si="12"/>
        <v/>
      </c>
      <c r="AW30" s="500">
        <f t="shared" si="11"/>
        <v>1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15" customHeight="1" x14ac:dyDescent="0.2">
      <c r="A31" s="389">
        <v>26</v>
      </c>
      <c r="B31" s="189"/>
      <c r="C31" s="512" t="s">
        <v>34</v>
      </c>
      <c r="D31" s="564" t="s">
        <v>1357</v>
      </c>
      <c r="E31" s="256">
        <v>2532</v>
      </c>
      <c r="F31" s="93" t="s">
        <v>1604</v>
      </c>
      <c r="G31" s="93">
        <v>5</v>
      </c>
      <c r="H31" s="93">
        <v>5</v>
      </c>
      <c r="I31" s="93">
        <v>4</v>
      </c>
      <c r="J31" s="93">
        <v>5</v>
      </c>
      <c r="K31" s="97">
        <v>4</v>
      </c>
      <c r="L31" s="93">
        <v>5</v>
      </c>
      <c r="M31" s="93"/>
      <c r="N31" s="93"/>
      <c r="O31" s="93"/>
      <c r="P31" s="93"/>
      <c r="Q31" s="93"/>
      <c r="R31" s="97"/>
      <c r="S31" s="93"/>
      <c r="T31" s="93"/>
      <c r="U31" s="93"/>
      <c r="V31" s="500">
        <f t="shared" si="0"/>
        <v>4</v>
      </c>
      <c r="W31" s="338">
        <f t="shared" si="1"/>
        <v>0</v>
      </c>
      <c r="X31" s="338">
        <f t="shared" si="2"/>
        <v>0</v>
      </c>
      <c r="Y31" s="338">
        <f t="shared" si="3"/>
        <v>0</v>
      </c>
      <c r="Z31" s="338">
        <f t="shared" si="4"/>
        <v>0</v>
      </c>
      <c r="AA31" s="338">
        <f t="shared" si="5"/>
        <v>2</v>
      </c>
      <c r="AB31" s="338">
        <f t="shared" si="6"/>
        <v>4</v>
      </c>
      <c r="AC31" s="338">
        <f t="shared" si="7"/>
        <v>6</v>
      </c>
      <c r="AD31" s="504">
        <f t="shared" si="9"/>
        <v>4.666666666666667</v>
      </c>
      <c r="AE31" s="25">
        <f t="shared" si="10"/>
        <v>0</v>
      </c>
      <c r="AF31" s="13"/>
      <c r="AG31" s="502" t="str">
        <f t="shared" si="12"/>
        <v>з</v>
      </c>
      <c r="AH31" s="502">
        <f t="shared" si="12"/>
        <v>5</v>
      </c>
      <c r="AI31" s="502">
        <f t="shared" si="12"/>
        <v>5</v>
      </c>
      <c r="AJ31" s="502">
        <f t="shared" si="12"/>
        <v>4</v>
      </c>
      <c r="AK31" s="502">
        <f t="shared" si="12"/>
        <v>5</v>
      </c>
      <c r="AL31" s="502">
        <f t="shared" si="12"/>
        <v>4</v>
      </c>
      <c r="AM31" s="502">
        <f t="shared" si="12"/>
        <v>5</v>
      </c>
      <c r="AN31" s="502" t="str">
        <f t="shared" si="12"/>
        <v/>
      </c>
      <c r="AO31" s="502" t="str">
        <f t="shared" si="12"/>
        <v/>
      </c>
      <c r="AP31" s="502" t="str">
        <f t="shared" si="12"/>
        <v/>
      </c>
      <c r="AQ31" s="502" t="str">
        <f t="shared" si="12"/>
        <v/>
      </c>
      <c r="AR31" s="502" t="str">
        <f t="shared" si="12"/>
        <v/>
      </c>
      <c r="AS31" s="502" t="str">
        <f t="shared" si="12"/>
        <v/>
      </c>
      <c r="AT31" s="502" t="str">
        <f t="shared" si="12"/>
        <v/>
      </c>
      <c r="AU31" s="502" t="str">
        <f t="shared" si="12"/>
        <v/>
      </c>
      <c r="AV31" s="502" t="str">
        <f t="shared" si="12"/>
        <v/>
      </c>
      <c r="AW31" s="500">
        <f t="shared" si="11"/>
        <v>1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15" customHeight="1" x14ac:dyDescent="0.2">
      <c r="A32" s="389">
        <v>27</v>
      </c>
      <c r="B32" s="243"/>
      <c r="C32" s="512" t="s">
        <v>34</v>
      </c>
      <c r="D32" s="564" t="s">
        <v>1348</v>
      </c>
      <c r="E32" s="256">
        <v>2532</v>
      </c>
      <c r="F32" s="93" t="s">
        <v>1604</v>
      </c>
      <c r="G32" s="93">
        <v>5</v>
      </c>
      <c r="H32" s="93">
        <v>5</v>
      </c>
      <c r="I32" s="93">
        <v>5</v>
      </c>
      <c r="J32" s="93">
        <v>4</v>
      </c>
      <c r="K32" s="93">
        <v>5</v>
      </c>
      <c r="L32" s="93">
        <v>5</v>
      </c>
      <c r="M32" s="505"/>
      <c r="N32" s="505"/>
      <c r="O32" s="505"/>
      <c r="P32" s="505"/>
      <c r="Q32" s="505"/>
      <c r="R32" s="97"/>
      <c r="S32" s="93"/>
      <c r="T32" s="93"/>
      <c r="U32" s="93"/>
      <c r="V32" s="500">
        <f t="shared" si="0"/>
        <v>4</v>
      </c>
      <c r="W32" s="338">
        <f t="shared" si="1"/>
        <v>0</v>
      </c>
      <c r="X32" s="338">
        <f t="shared" si="2"/>
        <v>0</v>
      </c>
      <c r="Y32" s="338">
        <f t="shared" si="3"/>
        <v>0</v>
      </c>
      <c r="Z32" s="338">
        <f t="shared" si="4"/>
        <v>0</v>
      </c>
      <c r="AA32" s="338">
        <f t="shared" si="5"/>
        <v>1</v>
      </c>
      <c r="AB32" s="338">
        <f t="shared" si="6"/>
        <v>5</v>
      </c>
      <c r="AC32" s="338">
        <f t="shared" si="7"/>
        <v>6</v>
      </c>
      <c r="AD32" s="504">
        <f t="shared" si="9"/>
        <v>4.833333333333333</v>
      </c>
      <c r="AE32" s="25">
        <f t="shared" si="10"/>
        <v>0</v>
      </c>
      <c r="AF32" s="13"/>
      <c r="AG32" s="26" t="str">
        <f t="shared" si="12"/>
        <v>з</v>
      </c>
      <c r="AH32" s="26">
        <f t="shared" si="12"/>
        <v>5</v>
      </c>
      <c r="AI32" s="26">
        <f t="shared" si="12"/>
        <v>5</v>
      </c>
      <c r="AJ32" s="26">
        <f t="shared" si="12"/>
        <v>5</v>
      </c>
      <c r="AK32" s="26">
        <f t="shared" si="12"/>
        <v>4</v>
      </c>
      <c r="AL32" s="26">
        <f t="shared" si="12"/>
        <v>5</v>
      </c>
      <c r="AM32" s="26">
        <f t="shared" si="12"/>
        <v>5</v>
      </c>
      <c r="AN32" s="26" t="str">
        <f t="shared" si="12"/>
        <v/>
      </c>
      <c r="AO32" s="26" t="str">
        <f t="shared" si="12"/>
        <v/>
      </c>
      <c r="AP32" s="26" t="str">
        <f t="shared" si="12"/>
        <v/>
      </c>
      <c r="AQ32" s="26" t="str">
        <f t="shared" si="12"/>
        <v/>
      </c>
      <c r="AR32" s="26" t="str">
        <f t="shared" si="12"/>
        <v/>
      </c>
      <c r="AS32" s="26" t="str">
        <f t="shared" si="12"/>
        <v/>
      </c>
      <c r="AT32" s="26" t="str">
        <f t="shared" si="12"/>
        <v/>
      </c>
      <c r="AU32" s="26" t="str">
        <f t="shared" si="12"/>
        <v/>
      </c>
      <c r="AV32" s="26" t="str">
        <f t="shared" si="12"/>
        <v/>
      </c>
      <c r="AW32" s="27">
        <f t="shared" si="11"/>
        <v>1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15" customHeight="1" x14ac:dyDescent="0.2">
      <c r="A33" s="389">
        <v>28</v>
      </c>
      <c r="B33" s="243"/>
      <c r="C33" s="512" t="s">
        <v>34</v>
      </c>
      <c r="D33" s="515" t="s">
        <v>1347</v>
      </c>
      <c r="E33" s="256">
        <v>2532</v>
      </c>
      <c r="F33" s="93" t="s">
        <v>1604</v>
      </c>
      <c r="G33" s="93">
        <v>5</v>
      </c>
      <c r="H33" s="93">
        <v>5</v>
      </c>
      <c r="I33" s="93">
        <v>5</v>
      </c>
      <c r="J33" s="93">
        <v>4</v>
      </c>
      <c r="K33" s="93">
        <v>5</v>
      </c>
      <c r="L33" s="93">
        <v>5</v>
      </c>
      <c r="M33" s="505"/>
      <c r="N33" s="505"/>
      <c r="O33" s="505"/>
      <c r="P33" s="505"/>
      <c r="Q33" s="505"/>
      <c r="R33" s="97"/>
      <c r="S33" s="93"/>
      <c r="T33" s="93"/>
      <c r="U33" s="93"/>
      <c r="V33" s="500">
        <f t="shared" si="0"/>
        <v>4</v>
      </c>
      <c r="W33" s="338">
        <f t="shared" si="1"/>
        <v>0</v>
      </c>
      <c r="X33" s="338">
        <f t="shared" si="2"/>
        <v>0</v>
      </c>
      <c r="Y33" s="338">
        <f t="shared" si="3"/>
        <v>0</v>
      </c>
      <c r="Z33" s="338">
        <f t="shared" si="4"/>
        <v>0</v>
      </c>
      <c r="AA33" s="338">
        <f t="shared" si="5"/>
        <v>1</v>
      </c>
      <c r="AB33" s="338">
        <f t="shared" si="6"/>
        <v>5</v>
      </c>
      <c r="AC33" s="338">
        <f t="shared" si="7"/>
        <v>6</v>
      </c>
      <c r="AD33" s="504">
        <f t="shared" si="9"/>
        <v>4.833333333333333</v>
      </c>
      <c r="AE33" s="25">
        <f t="shared" si="10"/>
        <v>0</v>
      </c>
      <c r="AF33" s="13"/>
      <c r="AG33" s="26" t="str">
        <f t="shared" si="12"/>
        <v>з</v>
      </c>
      <c r="AH33" s="26">
        <f t="shared" si="12"/>
        <v>5</v>
      </c>
      <c r="AI33" s="26">
        <f t="shared" si="12"/>
        <v>5</v>
      </c>
      <c r="AJ33" s="26">
        <f t="shared" si="12"/>
        <v>5</v>
      </c>
      <c r="AK33" s="26">
        <f t="shared" si="12"/>
        <v>4</v>
      </c>
      <c r="AL33" s="26">
        <f t="shared" si="12"/>
        <v>5</v>
      </c>
      <c r="AM33" s="26">
        <f t="shared" si="12"/>
        <v>5</v>
      </c>
      <c r="AN33" s="26" t="str">
        <f t="shared" si="12"/>
        <v/>
      </c>
      <c r="AO33" s="26" t="str">
        <f t="shared" si="12"/>
        <v/>
      </c>
      <c r="AP33" s="26" t="str">
        <f t="shared" si="12"/>
        <v/>
      </c>
      <c r="AQ33" s="26" t="str">
        <f t="shared" si="12"/>
        <v/>
      </c>
      <c r="AR33" s="26" t="str">
        <f t="shared" si="12"/>
        <v/>
      </c>
      <c r="AS33" s="26" t="str">
        <f t="shared" si="12"/>
        <v/>
      </c>
      <c r="AT33" s="26" t="str">
        <f t="shared" si="12"/>
        <v/>
      </c>
      <c r="AU33" s="26" t="str">
        <f t="shared" si="12"/>
        <v/>
      </c>
      <c r="AV33" s="26" t="str">
        <f t="shared" si="12"/>
        <v/>
      </c>
      <c r="AW33" s="27">
        <f t="shared" si="11"/>
        <v>1</v>
      </c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15" customHeight="1" x14ac:dyDescent="0.2">
      <c r="A34" s="389">
        <v>29</v>
      </c>
      <c r="B34" s="244"/>
      <c r="C34" s="512" t="s">
        <v>34</v>
      </c>
      <c r="D34" s="515" t="s">
        <v>1359</v>
      </c>
      <c r="E34" s="256">
        <v>2532</v>
      </c>
      <c r="F34" s="93" t="s">
        <v>1604</v>
      </c>
      <c r="G34" s="93">
        <v>3</v>
      </c>
      <c r="H34" s="93">
        <v>4</v>
      </c>
      <c r="I34" s="93">
        <v>4</v>
      </c>
      <c r="J34" s="93">
        <v>4</v>
      </c>
      <c r="K34" s="93">
        <v>5</v>
      </c>
      <c r="L34" s="97">
        <v>4</v>
      </c>
      <c r="M34" s="93"/>
      <c r="N34" s="93"/>
      <c r="O34" s="97"/>
      <c r="P34" s="93"/>
      <c r="Q34" s="97"/>
      <c r="R34" s="97"/>
      <c r="S34" s="93"/>
      <c r="T34" s="93"/>
      <c r="U34" s="93"/>
      <c r="V34" s="500">
        <f t="shared" si="0"/>
        <v>3</v>
      </c>
      <c r="W34" s="338">
        <f t="shared" si="1"/>
        <v>0</v>
      </c>
      <c r="X34" s="338">
        <f t="shared" si="2"/>
        <v>0</v>
      </c>
      <c r="Y34" s="338">
        <f t="shared" si="3"/>
        <v>0</v>
      </c>
      <c r="Z34" s="338">
        <f t="shared" si="4"/>
        <v>1</v>
      </c>
      <c r="AA34" s="338">
        <f t="shared" si="5"/>
        <v>4</v>
      </c>
      <c r="AB34" s="338">
        <f t="shared" si="6"/>
        <v>1</v>
      </c>
      <c r="AC34" s="338">
        <f t="shared" si="7"/>
        <v>6</v>
      </c>
      <c r="AD34" s="504">
        <f t="shared" si="9"/>
        <v>4</v>
      </c>
      <c r="AE34" s="25">
        <f t="shared" si="10"/>
        <v>0</v>
      </c>
      <c r="AF34" s="13"/>
      <c r="AG34" s="26" t="str">
        <f t="shared" si="12"/>
        <v>з</v>
      </c>
      <c r="AH34" s="26">
        <f t="shared" si="12"/>
        <v>3</v>
      </c>
      <c r="AI34" s="26">
        <f t="shared" si="12"/>
        <v>4</v>
      </c>
      <c r="AJ34" s="26">
        <f t="shared" si="12"/>
        <v>4</v>
      </c>
      <c r="AK34" s="26">
        <f t="shared" si="12"/>
        <v>4</v>
      </c>
      <c r="AL34" s="26">
        <f t="shared" si="12"/>
        <v>5</v>
      </c>
      <c r="AM34" s="26">
        <f t="shared" si="12"/>
        <v>4</v>
      </c>
      <c r="AN34" s="26" t="str">
        <f t="shared" si="12"/>
        <v/>
      </c>
      <c r="AO34" s="26" t="str">
        <f t="shared" si="12"/>
        <v/>
      </c>
      <c r="AP34" s="26" t="str">
        <f t="shared" si="12"/>
        <v/>
      </c>
      <c r="AQ34" s="26" t="str">
        <f t="shared" si="12"/>
        <v/>
      </c>
      <c r="AR34" s="26" t="str">
        <f t="shared" si="12"/>
        <v/>
      </c>
      <c r="AS34" s="26" t="str">
        <f t="shared" si="12"/>
        <v/>
      </c>
      <c r="AT34" s="26" t="str">
        <f t="shared" si="12"/>
        <v/>
      </c>
      <c r="AU34" s="26" t="str">
        <f t="shared" si="12"/>
        <v/>
      </c>
      <c r="AV34" s="26" t="str">
        <f t="shared" si="12"/>
        <v/>
      </c>
      <c r="AW34" s="27">
        <f t="shared" si="11"/>
        <v>1</v>
      </c>
      <c r="AX34" s="28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8"/>
      <c r="CG34" s="28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</row>
    <row r="35" spans="1:157" ht="15" customHeight="1" x14ac:dyDescent="0.2">
      <c r="A35" s="389">
        <v>30</v>
      </c>
      <c r="B35" s="244"/>
      <c r="C35" s="512" t="s">
        <v>34</v>
      </c>
      <c r="D35" s="515" t="s">
        <v>1355</v>
      </c>
      <c r="E35" s="256">
        <v>2532</v>
      </c>
      <c r="F35" s="93" t="s">
        <v>1604</v>
      </c>
      <c r="G35" s="93">
        <v>4</v>
      </c>
      <c r="H35" s="93">
        <v>5</v>
      </c>
      <c r="I35" s="93">
        <v>4</v>
      </c>
      <c r="J35" s="93">
        <v>4</v>
      </c>
      <c r="K35" s="93">
        <v>4</v>
      </c>
      <c r="L35" s="97">
        <v>4</v>
      </c>
      <c r="M35" s="93"/>
      <c r="N35" s="93"/>
      <c r="O35" s="97"/>
      <c r="P35" s="93"/>
      <c r="Q35" s="97"/>
      <c r="R35" s="97"/>
      <c r="S35" s="93"/>
      <c r="T35" s="93"/>
      <c r="U35" s="93"/>
      <c r="V35" s="500">
        <f t="shared" si="0"/>
        <v>4</v>
      </c>
      <c r="W35" s="338">
        <f t="shared" si="1"/>
        <v>0</v>
      </c>
      <c r="X35" s="338">
        <f t="shared" si="2"/>
        <v>0</v>
      </c>
      <c r="Y35" s="338">
        <f t="shared" si="3"/>
        <v>0</v>
      </c>
      <c r="Z35" s="338">
        <f t="shared" si="4"/>
        <v>0</v>
      </c>
      <c r="AA35" s="338">
        <f t="shared" si="5"/>
        <v>5</v>
      </c>
      <c r="AB35" s="338">
        <f t="shared" si="6"/>
        <v>1</v>
      </c>
      <c r="AC35" s="338">
        <f t="shared" si="7"/>
        <v>6</v>
      </c>
      <c r="AD35" s="504">
        <f t="shared" si="9"/>
        <v>4.166666666666667</v>
      </c>
      <c r="AE35" s="25">
        <f>IF(AX35=5,0.5,IF(AX35=4,0.25,IF(AX35&lt;=3,0)))</f>
        <v>0</v>
      </c>
      <c r="AF35" s="13"/>
      <c r="AG35" s="26" t="str">
        <f t="shared" si="12"/>
        <v>з</v>
      </c>
      <c r="AH35" s="26">
        <f t="shared" si="12"/>
        <v>4</v>
      </c>
      <c r="AI35" s="26">
        <f t="shared" si="12"/>
        <v>5</v>
      </c>
      <c r="AJ35" s="26">
        <f t="shared" si="12"/>
        <v>4</v>
      </c>
      <c r="AK35" s="26">
        <f t="shared" si="12"/>
        <v>4</v>
      </c>
      <c r="AL35" s="26">
        <f t="shared" si="12"/>
        <v>4</v>
      </c>
      <c r="AM35" s="26">
        <f t="shared" si="12"/>
        <v>4</v>
      </c>
      <c r="AN35" s="26" t="str">
        <f t="shared" si="12"/>
        <v/>
      </c>
      <c r="AO35" s="26" t="str">
        <f t="shared" si="12"/>
        <v/>
      </c>
      <c r="AP35" s="26" t="str">
        <f t="shared" si="12"/>
        <v/>
      </c>
      <c r="AQ35" s="26" t="str">
        <f t="shared" si="12"/>
        <v/>
      </c>
      <c r="AR35" s="26" t="str">
        <f t="shared" si="12"/>
        <v/>
      </c>
      <c r="AS35" s="26" t="str">
        <f t="shared" si="12"/>
        <v/>
      </c>
      <c r="AT35" s="26" t="str">
        <f t="shared" si="12"/>
        <v/>
      </c>
      <c r="AU35" s="26" t="str">
        <f t="shared" si="12"/>
        <v/>
      </c>
      <c r="AV35" s="26" t="str">
        <f t="shared" si="12"/>
        <v/>
      </c>
      <c r="AW35" s="27">
        <f t="shared" si="11"/>
        <v>1</v>
      </c>
      <c r="AX35" s="28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8"/>
      <c r="CG35" s="28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</row>
    <row r="36" spans="1:157" ht="15" customHeight="1" x14ac:dyDescent="0.2">
      <c r="A36" s="389">
        <v>31</v>
      </c>
      <c r="B36" s="244"/>
      <c r="C36" s="512" t="s">
        <v>34</v>
      </c>
      <c r="D36" s="515" t="s">
        <v>1364</v>
      </c>
      <c r="E36" s="256">
        <v>2532</v>
      </c>
      <c r="F36" s="93" t="s">
        <v>1604</v>
      </c>
      <c r="G36" s="93">
        <v>4</v>
      </c>
      <c r="H36" s="93">
        <v>4</v>
      </c>
      <c r="I36" s="93">
        <v>3</v>
      </c>
      <c r="J36" s="93">
        <v>3</v>
      </c>
      <c r="K36" s="93">
        <v>3</v>
      </c>
      <c r="L36" s="97">
        <v>3</v>
      </c>
      <c r="M36" s="93"/>
      <c r="N36" s="93"/>
      <c r="O36" s="97"/>
      <c r="P36" s="93"/>
      <c r="Q36" s="97"/>
      <c r="R36" s="97"/>
      <c r="S36" s="93"/>
      <c r="T36" s="93"/>
      <c r="U36" s="93"/>
      <c r="V36" s="500">
        <f t="shared" si="0"/>
        <v>3</v>
      </c>
      <c r="W36" s="338">
        <f t="shared" si="1"/>
        <v>0</v>
      </c>
      <c r="X36" s="338">
        <f t="shared" si="2"/>
        <v>0</v>
      </c>
      <c r="Y36" s="338">
        <f t="shared" si="3"/>
        <v>0</v>
      </c>
      <c r="Z36" s="338">
        <f t="shared" si="4"/>
        <v>4</v>
      </c>
      <c r="AA36" s="338">
        <f t="shared" si="5"/>
        <v>2</v>
      </c>
      <c r="AB36" s="338">
        <f t="shared" si="6"/>
        <v>0</v>
      </c>
      <c r="AC36" s="338">
        <f t="shared" si="7"/>
        <v>6</v>
      </c>
      <c r="AD36" s="504">
        <f t="shared" si="9"/>
        <v>3.3333333333333335</v>
      </c>
      <c r="AE36" s="25">
        <f>IF(AX36=5,0.5,IF(AX36=4,0.25,IF(AX36&lt;=3,0)))</f>
        <v>0</v>
      </c>
      <c r="AF36" s="13"/>
      <c r="AG36" s="26" t="str">
        <f t="shared" si="12"/>
        <v>з</v>
      </c>
      <c r="AH36" s="26">
        <f t="shared" si="12"/>
        <v>4</v>
      </c>
      <c r="AI36" s="26">
        <f t="shared" si="12"/>
        <v>4</v>
      </c>
      <c r="AJ36" s="26">
        <f t="shared" si="12"/>
        <v>3</v>
      </c>
      <c r="AK36" s="26">
        <f t="shared" si="12"/>
        <v>3</v>
      </c>
      <c r="AL36" s="26">
        <f t="shared" si="12"/>
        <v>3</v>
      </c>
      <c r="AM36" s="26">
        <f t="shared" si="12"/>
        <v>3</v>
      </c>
      <c r="AN36" s="26" t="str">
        <f t="shared" si="12"/>
        <v/>
      </c>
      <c r="AO36" s="26" t="str">
        <f t="shared" si="12"/>
        <v/>
      </c>
      <c r="AP36" s="26" t="str">
        <f t="shared" si="12"/>
        <v/>
      </c>
      <c r="AQ36" s="26" t="str">
        <f t="shared" si="12"/>
        <v/>
      </c>
      <c r="AR36" s="26" t="str">
        <f t="shared" si="12"/>
        <v/>
      </c>
      <c r="AS36" s="26" t="str">
        <f t="shared" si="12"/>
        <v/>
      </c>
      <c r="AT36" s="26" t="str">
        <f t="shared" si="12"/>
        <v/>
      </c>
      <c r="AU36" s="26" t="str">
        <f t="shared" si="12"/>
        <v/>
      </c>
      <c r="AV36" s="26" t="str">
        <f t="shared" si="12"/>
        <v/>
      </c>
      <c r="AW36" s="27">
        <f t="shared" si="11"/>
        <v>1</v>
      </c>
      <c r="AX36" s="28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8"/>
      <c r="CG36" s="28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</row>
    <row r="37" spans="1:157" ht="15" customHeight="1" thickBot="1" x14ac:dyDescent="0.3">
      <c r="A37" s="389">
        <v>32</v>
      </c>
      <c r="B37" s="113"/>
      <c r="C37" s="512" t="s">
        <v>34</v>
      </c>
      <c r="D37" s="515" t="s">
        <v>1372</v>
      </c>
      <c r="E37" s="256">
        <v>2532</v>
      </c>
      <c r="F37" s="93" t="s">
        <v>1604</v>
      </c>
      <c r="G37" s="93">
        <v>5</v>
      </c>
      <c r="H37" s="93">
        <v>3</v>
      </c>
      <c r="I37" s="93">
        <v>3</v>
      </c>
      <c r="J37" s="93">
        <v>3</v>
      </c>
      <c r="K37" s="93">
        <v>4</v>
      </c>
      <c r="L37" s="97">
        <v>3</v>
      </c>
      <c r="M37" s="93"/>
      <c r="N37" s="93"/>
      <c r="O37" s="97"/>
      <c r="P37" s="93"/>
      <c r="Q37" s="93"/>
      <c r="R37" s="97"/>
      <c r="S37" s="93"/>
      <c r="T37" s="93"/>
      <c r="U37" s="93"/>
      <c r="V37" s="500">
        <f t="shared" si="0"/>
        <v>3</v>
      </c>
      <c r="W37" s="338">
        <f t="shared" si="1"/>
        <v>0</v>
      </c>
      <c r="X37" s="338">
        <f t="shared" si="2"/>
        <v>0</v>
      </c>
      <c r="Y37" s="338">
        <f t="shared" si="3"/>
        <v>0</v>
      </c>
      <c r="Z37" s="338">
        <f t="shared" si="4"/>
        <v>4</v>
      </c>
      <c r="AA37" s="338">
        <f t="shared" si="5"/>
        <v>1</v>
      </c>
      <c r="AB37" s="338">
        <f t="shared" si="6"/>
        <v>1</v>
      </c>
      <c r="AC37" s="338">
        <f t="shared" si="7"/>
        <v>6</v>
      </c>
      <c r="AD37" s="504">
        <f t="shared" si="9"/>
        <v>3.5</v>
      </c>
      <c r="AE37" s="506">
        <f>IF(AX37=5,0.5,IF(AX37=4,0.25,IF(AX37&lt;=3,0)))</f>
        <v>0</v>
      </c>
      <c r="AF37" s="13"/>
      <c r="AG37" s="26" t="str">
        <f t="shared" ref="AG37:AV37" si="13">IF(ISERROR(VALUE(LEFT(F37))),LEFT(F37),VALUE(LEFT(F37)))</f>
        <v>з</v>
      </c>
      <c r="AH37" s="26">
        <f t="shared" si="13"/>
        <v>5</v>
      </c>
      <c r="AI37" s="26">
        <f t="shared" si="13"/>
        <v>3</v>
      </c>
      <c r="AJ37" s="26">
        <f t="shared" si="13"/>
        <v>3</v>
      </c>
      <c r="AK37" s="26">
        <f t="shared" si="13"/>
        <v>3</v>
      </c>
      <c r="AL37" s="26">
        <f t="shared" si="13"/>
        <v>4</v>
      </c>
      <c r="AM37" s="26">
        <f t="shared" si="13"/>
        <v>3</v>
      </c>
      <c r="AN37" s="26" t="str">
        <f t="shared" si="13"/>
        <v/>
      </c>
      <c r="AO37" s="26" t="str">
        <f t="shared" si="13"/>
        <v/>
      </c>
      <c r="AP37" s="26" t="str">
        <f t="shared" si="13"/>
        <v/>
      </c>
      <c r="AQ37" s="26" t="str">
        <f t="shared" si="13"/>
        <v/>
      </c>
      <c r="AR37" s="26" t="str">
        <f t="shared" si="13"/>
        <v/>
      </c>
      <c r="AS37" s="26" t="str">
        <f t="shared" si="13"/>
        <v/>
      </c>
      <c r="AT37" s="26" t="str">
        <f t="shared" si="13"/>
        <v/>
      </c>
      <c r="AU37" s="26" t="str">
        <f t="shared" si="13"/>
        <v/>
      </c>
      <c r="AV37" s="26" t="str">
        <f t="shared" si="13"/>
        <v/>
      </c>
      <c r="AW37" s="27">
        <f t="shared" si="11"/>
        <v>1</v>
      </c>
      <c r="AX37" s="28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8"/>
      <c r="CG37" s="28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</row>
    <row r="38" spans="1:157" ht="15" hidden="1" customHeight="1" x14ac:dyDescent="0.25">
      <c r="A38" s="389"/>
      <c r="B38" s="113"/>
      <c r="C38" s="113"/>
      <c r="D38" s="113"/>
      <c r="E38" s="27">
        <f>COUNTIF(E6:E37,"2532")</f>
        <v>32</v>
      </c>
      <c r="F38" s="93"/>
      <c r="G38" s="93"/>
      <c r="H38" s="93"/>
      <c r="I38" s="93"/>
      <c r="J38" s="93"/>
      <c r="K38" s="93"/>
      <c r="L38" s="97"/>
      <c r="M38" s="93"/>
      <c r="N38" s="93"/>
      <c r="O38" s="97"/>
      <c r="P38" s="93"/>
      <c r="Q38" s="93"/>
      <c r="R38" s="97"/>
      <c r="S38" s="93"/>
      <c r="T38" s="93"/>
      <c r="U38" s="93"/>
      <c r="V38" s="18">
        <f>сводн.!T42</f>
        <v>2</v>
      </c>
      <c r="W38" s="95">
        <f>SUM(W6:W37)</f>
        <v>1</v>
      </c>
      <c r="X38" s="95">
        <f>SUM(X6:X37)</f>
        <v>0</v>
      </c>
      <c r="Y38" s="95">
        <f>SUM(Y6:Y37)-X38</f>
        <v>1</v>
      </c>
      <c r="Z38" s="95">
        <f>SUM(Z6:Z37)</f>
        <v>64</v>
      </c>
      <c r="AA38" s="95">
        <f>SUM(AA6:AA37)</f>
        <v>74</v>
      </c>
      <c r="AB38" s="95">
        <f>SUM(AB6:AB37)</f>
        <v>52</v>
      </c>
      <c r="AC38" s="95">
        <f>SUM(X38:AB38)</f>
        <v>191</v>
      </c>
      <c r="AD38" s="504"/>
      <c r="AE38" s="507"/>
      <c r="AF38" s="13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7"/>
      <c r="AX38" s="28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8"/>
      <c r="CG38" s="28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</row>
    <row r="39" spans="1:157" ht="12.75" customHeight="1" x14ac:dyDescent="0.2">
      <c r="A39" s="247"/>
      <c r="B39" s="247"/>
      <c r="C39" s="83" t="s">
        <v>12</v>
      </c>
      <c r="D39" s="83"/>
      <c r="E39" s="27"/>
      <c r="F39" s="213" t="str">
        <f t="array" ref="F39:U46">AG39:AV46</f>
        <v xml:space="preserve"> </v>
      </c>
      <c r="G39" s="213">
        <v>4.419354838709677</v>
      </c>
      <c r="H39" s="213">
        <v>4.03125</v>
      </c>
      <c r="I39" s="213">
        <v>3.53125</v>
      </c>
      <c r="J39" s="213">
        <v>3.875</v>
      </c>
      <c r="K39" s="213">
        <v>3.84375</v>
      </c>
      <c r="L39" s="213">
        <v>3.875</v>
      </c>
      <c r="M39" s="213" t="str">
        <v xml:space="preserve"> </v>
      </c>
      <c r="N39" s="213" t="str">
        <v xml:space="preserve"> </v>
      </c>
      <c r="O39" s="248" t="str">
        <v xml:space="preserve"> </v>
      </c>
      <c r="P39" s="215" t="str">
        <v xml:space="preserve"> </v>
      </c>
      <c r="Q39" s="215" t="str">
        <v xml:space="preserve"> </v>
      </c>
      <c r="R39" s="215" t="str">
        <v xml:space="preserve"> </v>
      </c>
      <c r="S39" s="213" t="str">
        <v xml:space="preserve"> </v>
      </c>
      <c r="T39" s="213" t="str">
        <v xml:space="preserve"> </v>
      </c>
      <c r="U39" s="213" t="str">
        <v xml:space="preserve"> </v>
      </c>
      <c r="AD39" s="242">
        <f>IF(ISERROR(((X38+Y38)*2+Z38*3+AA38*4+AB38*5)/SUM(X38,Y38:AB38)),"",((X38+Y38)*2+Z38*3+AA38*4+AB38*5)/SUM(X38,Y38:AB38))</f>
        <v>3.9267015706806281</v>
      </c>
      <c r="AE39" s="32"/>
      <c r="AF39" s="9"/>
      <c r="AG39" s="33" t="str">
        <f t="shared" ref="AG39:AV39" si="14">IF(COUNT(AG6:AG37)=0," ",SUM(AG6:AG37)/COUNT(AG6:AG37))</f>
        <v xml:space="preserve"> </v>
      </c>
      <c r="AH39" s="33">
        <f t="shared" si="14"/>
        <v>4.419354838709677</v>
      </c>
      <c r="AI39" s="33">
        <f t="shared" si="14"/>
        <v>4.03125</v>
      </c>
      <c r="AJ39" s="33">
        <f t="shared" si="14"/>
        <v>3.53125</v>
      </c>
      <c r="AK39" s="33">
        <f t="shared" si="14"/>
        <v>3.875</v>
      </c>
      <c r="AL39" s="33">
        <f t="shared" si="14"/>
        <v>3.84375</v>
      </c>
      <c r="AM39" s="33">
        <f t="shared" si="14"/>
        <v>3.875</v>
      </c>
      <c r="AN39" s="33" t="str">
        <f t="shared" si="14"/>
        <v xml:space="preserve"> </v>
      </c>
      <c r="AO39" s="33" t="str">
        <f t="shared" si="14"/>
        <v xml:space="preserve"> </v>
      </c>
      <c r="AP39" s="33" t="str">
        <f t="shared" si="14"/>
        <v xml:space="preserve"> </v>
      </c>
      <c r="AQ39" s="33" t="str">
        <f t="shared" si="14"/>
        <v xml:space="preserve"> </v>
      </c>
      <c r="AR39" s="33" t="str">
        <f t="shared" si="14"/>
        <v xml:space="preserve"> </v>
      </c>
      <c r="AS39" s="33" t="str">
        <f t="shared" si="14"/>
        <v xml:space="preserve"> </v>
      </c>
      <c r="AT39" s="33" t="str">
        <f t="shared" si="14"/>
        <v xml:space="preserve"> </v>
      </c>
      <c r="AU39" s="33" t="str">
        <f t="shared" si="14"/>
        <v xml:space="preserve"> </v>
      </c>
      <c r="AV39" s="34" t="str">
        <f t="shared" si="14"/>
        <v xml:space="preserve"> </v>
      </c>
      <c r="AW39" s="35"/>
      <c r="AX39" s="19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</row>
    <row r="40" spans="1:157" s="43" customFormat="1" x14ac:dyDescent="0.2">
      <c r="A40" s="216"/>
      <c r="B40" s="216"/>
      <c r="C40" s="218" t="s">
        <v>13</v>
      </c>
      <c r="D40" s="218"/>
      <c r="E40" s="219"/>
      <c r="F40" s="98" t="str">
        <v>0</v>
      </c>
      <c r="G40" s="98">
        <v>19</v>
      </c>
      <c r="H40" s="98">
        <v>11</v>
      </c>
      <c r="I40" s="98">
        <v>3</v>
      </c>
      <c r="J40" s="98">
        <v>4</v>
      </c>
      <c r="K40" s="98">
        <v>8</v>
      </c>
      <c r="L40" s="98">
        <v>7</v>
      </c>
      <c r="M40" s="98" t="str">
        <v>0</v>
      </c>
      <c r="N40" s="98" t="str">
        <v>0</v>
      </c>
      <c r="O40" s="99" t="str">
        <v>0</v>
      </c>
      <c r="P40" s="99" t="str">
        <v>0</v>
      </c>
      <c r="Q40" s="99" t="str">
        <v>0</v>
      </c>
      <c r="R40" s="99" t="str">
        <v>0</v>
      </c>
      <c r="S40" s="98" t="str">
        <v>0</v>
      </c>
      <c r="T40" s="98" t="str">
        <v>0</v>
      </c>
      <c r="U40" s="98" t="str">
        <v xml:space="preserve"> </v>
      </c>
      <c r="V40" s="249" t="str">
        <f>IF(COUNTIF(V6:V37,5)=0,"0",COUNTIF(V6:V37,5))</f>
        <v>0</v>
      </c>
      <c r="W40" s="209"/>
      <c r="X40" s="580">
        <f>SUM(X38:AB38)</f>
        <v>191</v>
      </c>
      <c r="Y40" s="580"/>
      <c r="Z40" s="580"/>
      <c r="AA40" s="580"/>
      <c r="AB40" s="580"/>
      <c r="AC40" s="494"/>
      <c r="AD40" s="242">
        <f t="shared" ref="AD40" si="15">IF(ISERROR(((X40+Y40)*2+Z40*3+AA40*4+AB40*5)/SUM(X40,Y40:AB40)),"",((X40+Y40)*2+Z40*3+AA40*4+AB40*5)/SUM(X40,Y40:AB40))</f>
        <v>2</v>
      </c>
      <c r="AE40" s="36"/>
      <c r="AF40" s="37"/>
      <c r="AG40" s="38" t="str">
        <f t="shared" ref="AG40:AU40" si="16">IF(COUNTIF(AG6:AG37,5)=0,"0",COUNTIF(AG6:AG37,5))</f>
        <v>0</v>
      </c>
      <c r="AH40" s="38">
        <f t="shared" si="16"/>
        <v>19</v>
      </c>
      <c r="AI40" s="38">
        <f t="shared" si="16"/>
        <v>11</v>
      </c>
      <c r="AJ40" s="38">
        <f t="shared" si="16"/>
        <v>3</v>
      </c>
      <c r="AK40" s="38">
        <f t="shared" si="16"/>
        <v>4</v>
      </c>
      <c r="AL40" s="38">
        <f t="shared" si="16"/>
        <v>8</v>
      </c>
      <c r="AM40" s="38">
        <f t="shared" si="16"/>
        <v>7</v>
      </c>
      <c r="AN40" s="38" t="str">
        <f t="shared" si="16"/>
        <v>0</v>
      </c>
      <c r="AO40" s="38" t="str">
        <f t="shared" si="16"/>
        <v>0</v>
      </c>
      <c r="AP40" s="38" t="str">
        <f t="shared" si="16"/>
        <v>0</v>
      </c>
      <c r="AQ40" s="38" t="str">
        <f t="shared" si="16"/>
        <v>0</v>
      </c>
      <c r="AR40" s="38" t="str">
        <f t="shared" si="16"/>
        <v>0</v>
      </c>
      <c r="AS40" s="38" t="str">
        <f t="shared" si="16"/>
        <v>0</v>
      </c>
      <c r="AT40" s="38" t="str">
        <f t="shared" si="16"/>
        <v>0</v>
      </c>
      <c r="AU40" s="38" t="str">
        <f t="shared" si="16"/>
        <v>0</v>
      </c>
      <c r="AV40" s="39" t="str">
        <f>IF(COUNTIF(AV6:AV37,5)=0," ",COUNTIF(AV6:AV37,5))</f>
        <v xml:space="preserve"> </v>
      </c>
      <c r="AW40" s="38"/>
      <c r="AX40" s="40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37"/>
      <c r="CO40" s="37"/>
      <c r="CP40" s="37"/>
      <c r="CQ40" s="37"/>
      <c r="CR40" s="37"/>
      <c r="CS40" s="37"/>
      <c r="CT40" s="37"/>
      <c r="CU40" s="37"/>
      <c r="CV40" s="37"/>
      <c r="CW40" s="37"/>
      <c r="CX40" s="37"/>
      <c r="CY40" s="37"/>
      <c r="CZ40" s="37"/>
      <c r="DA40" s="37"/>
    </row>
    <row r="41" spans="1:157" s="51" customFormat="1" x14ac:dyDescent="0.2">
      <c r="A41" s="220"/>
      <c r="B41" s="220"/>
      <c r="C41" s="222" t="s">
        <v>14</v>
      </c>
      <c r="D41" s="222"/>
      <c r="E41" s="223"/>
      <c r="F41" s="100" t="str">
        <v>0</v>
      </c>
      <c r="G41" s="100">
        <v>6</v>
      </c>
      <c r="H41" s="100">
        <v>11</v>
      </c>
      <c r="I41" s="100">
        <v>11</v>
      </c>
      <c r="J41" s="100">
        <v>20</v>
      </c>
      <c r="K41" s="100">
        <v>11</v>
      </c>
      <c r="L41" s="100">
        <v>15</v>
      </c>
      <c r="M41" s="100" t="str">
        <v>0</v>
      </c>
      <c r="N41" s="100" t="str">
        <v>0</v>
      </c>
      <c r="O41" s="101" t="str">
        <v>0</v>
      </c>
      <c r="P41" s="101" t="str">
        <v>0</v>
      </c>
      <c r="Q41" s="101" t="str">
        <v>0</v>
      </c>
      <c r="R41" s="101" t="str">
        <v>0</v>
      </c>
      <c r="S41" s="100" t="str">
        <v>0</v>
      </c>
      <c r="T41" s="100" t="str">
        <v>0</v>
      </c>
      <c r="U41" s="100" t="str">
        <v xml:space="preserve"> </v>
      </c>
      <c r="V41" s="250">
        <f>IF(COUNTIF(V6:V37,4)=0,"0",COUNTIF(V6:V37,4))</f>
        <v>7</v>
      </c>
      <c r="W41" s="44"/>
      <c r="X41" s="44"/>
      <c r="Y41" s="44" t="str">
        <f>IF(COUNTIF(Y6:Y37,4)=0," ",COUNTIF(Y6:Y37,4))</f>
        <v xml:space="preserve"> </v>
      </c>
      <c r="Z41" s="44">
        <f>IF(COUNTIF(Z6:Z37,4)=0," ",COUNTIF(Z6:Z37,4))</f>
        <v>7</v>
      </c>
      <c r="AA41" s="44">
        <f>IF(COUNTIF(AA6:AA37,4)=0," ",COUNTIF(AA6:AA37,4))</f>
        <v>3</v>
      </c>
      <c r="AB41" s="44">
        <f>IF(COUNTIF(AB6:AB37,4)=0," ",COUNTIF(AB6:AB37,4))</f>
        <v>2</v>
      </c>
      <c r="AC41" s="44"/>
      <c r="AD41" s="44"/>
      <c r="AE41" s="45" t="str">
        <f>IF(COUNTIF(AE6:AE37,4)=0," ",COUNTIF(AE6:AE37,4))</f>
        <v xml:space="preserve"> </v>
      </c>
      <c r="AF41" s="44" t="str">
        <f>IF(COUNTIF(AF6:AF37,4)=0," ",COUNTIF(AF6:AF37,4))</f>
        <v xml:space="preserve"> </v>
      </c>
      <c r="AG41" s="44" t="str">
        <f t="shared" ref="AG41:AU41" si="17">IF(COUNTIF(AG6:AG37,4)=0,"0",COUNTIF(AG6:AG37,4))</f>
        <v>0</v>
      </c>
      <c r="AH41" s="44">
        <f t="shared" si="17"/>
        <v>6</v>
      </c>
      <c r="AI41" s="44">
        <f t="shared" si="17"/>
        <v>11</v>
      </c>
      <c r="AJ41" s="44">
        <f t="shared" si="17"/>
        <v>11</v>
      </c>
      <c r="AK41" s="44">
        <f t="shared" si="17"/>
        <v>20</v>
      </c>
      <c r="AL41" s="44">
        <f t="shared" si="17"/>
        <v>11</v>
      </c>
      <c r="AM41" s="44">
        <f t="shared" si="17"/>
        <v>15</v>
      </c>
      <c r="AN41" s="44" t="str">
        <f t="shared" si="17"/>
        <v>0</v>
      </c>
      <c r="AO41" s="44" t="str">
        <f t="shared" si="17"/>
        <v>0</v>
      </c>
      <c r="AP41" s="44" t="str">
        <f t="shared" si="17"/>
        <v>0</v>
      </c>
      <c r="AQ41" s="44" t="str">
        <f t="shared" si="17"/>
        <v>0</v>
      </c>
      <c r="AR41" s="44" t="str">
        <f t="shared" si="17"/>
        <v>0</v>
      </c>
      <c r="AS41" s="44" t="str">
        <f t="shared" si="17"/>
        <v>0</v>
      </c>
      <c r="AT41" s="44" t="str">
        <f t="shared" si="17"/>
        <v>0</v>
      </c>
      <c r="AU41" s="44" t="str">
        <f t="shared" si="17"/>
        <v>0</v>
      </c>
      <c r="AV41" s="46" t="str">
        <f>IF(COUNTIF(AV6:AV37,4)=0," ",COUNTIF(AV6:AV37,4))</f>
        <v xml:space="preserve"> </v>
      </c>
      <c r="AW41" s="44"/>
      <c r="AX41" s="47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</row>
    <row r="42" spans="1:157" s="59" customFormat="1" x14ac:dyDescent="0.2">
      <c r="A42" s="85"/>
      <c r="B42" s="85"/>
      <c r="C42" s="225" t="s">
        <v>15</v>
      </c>
      <c r="D42" s="225"/>
      <c r="E42" s="226"/>
      <c r="F42" s="102" t="str">
        <v>0</v>
      </c>
      <c r="G42" s="102">
        <v>6</v>
      </c>
      <c r="H42" s="102">
        <v>10</v>
      </c>
      <c r="I42" s="102">
        <v>18</v>
      </c>
      <c r="J42" s="102">
        <v>8</v>
      </c>
      <c r="K42" s="102">
        <v>13</v>
      </c>
      <c r="L42" s="102">
        <v>9</v>
      </c>
      <c r="M42" s="102" t="str">
        <v>0</v>
      </c>
      <c r="N42" s="102" t="str">
        <v>0</v>
      </c>
      <c r="O42" s="103" t="str">
        <v>0</v>
      </c>
      <c r="P42" s="103" t="str">
        <v>0</v>
      </c>
      <c r="Q42" s="103" t="str">
        <v>0</v>
      </c>
      <c r="R42" s="103" t="str">
        <v>0</v>
      </c>
      <c r="S42" s="102" t="str">
        <v>0</v>
      </c>
      <c r="T42" s="102" t="str">
        <v>0</v>
      </c>
      <c r="U42" s="102" t="str">
        <v xml:space="preserve"> </v>
      </c>
      <c r="V42" s="251">
        <f>IF(COUNTIF(V6:V37,3)=0,"0",COUNTIF(V6:V37,3))</f>
        <v>24</v>
      </c>
      <c r="W42" s="52"/>
      <c r="X42" s="52"/>
      <c r="Y42" s="52" t="str">
        <f>IF(COUNTIF(Y6:Y37,3)=0," ",COUNTIF(Y6:Y37,3))</f>
        <v xml:space="preserve"> </v>
      </c>
      <c r="Z42" s="52">
        <f>IF(COUNTIF(Z6:Z37,3)=0," ",COUNTIF(Z6:Z37,3))</f>
        <v>7</v>
      </c>
      <c r="AA42" s="52">
        <f>IF(COUNTIF(AA6:AA37,3)=0," ",COUNTIF(AA6:AA37,3))</f>
        <v>8</v>
      </c>
      <c r="AB42" s="52">
        <f>IF(COUNTIF(AB6:AB37,3)=0," ",COUNTIF(AB6:AB37,3))</f>
        <v>3</v>
      </c>
      <c r="AC42" s="52"/>
      <c r="AD42" s="52"/>
      <c r="AE42" s="53" t="str">
        <f>IF(COUNTIF(AE6:AE37,3)=0," ",COUNTIF(AE6:AE37,3))</f>
        <v xml:space="preserve"> </v>
      </c>
      <c r="AF42" s="52" t="str">
        <f>IF(COUNTIF(AF6:AF37,3)=0," ",COUNTIF(AF6:AF37,3))</f>
        <v xml:space="preserve"> </v>
      </c>
      <c r="AG42" s="52" t="str">
        <f t="shared" ref="AG42:AU42" si="18">IF(COUNTIF(AG6:AG37,3)=0,"0",COUNTIF(AG6:AG37,3))</f>
        <v>0</v>
      </c>
      <c r="AH42" s="52">
        <f t="shared" si="18"/>
        <v>6</v>
      </c>
      <c r="AI42" s="52">
        <f t="shared" si="18"/>
        <v>10</v>
      </c>
      <c r="AJ42" s="52">
        <f t="shared" si="18"/>
        <v>18</v>
      </c>
      <c r="AK42" s="52">
        <f t="shared" si="18"/>
        <v>8</v>
      </c>
      <c r="AL42" s="52">
        <f t="shared" si="18"/>
        <v>13</v>
      </c>
      <c r="AM42" s="52">
        <f t="shared" si="18"/>
        <v>9</v>
      </c>
      <c r="AN42" s="52" t="str">
        <f t="shared" si="18"/>
        <v>0</v>
      </c>
      <c r="AO42" s="52" t="str">
        <f t="shared" si="18"/>
        <v>0</v>
      </c>
      <c r="AP42" s="52" t="str">
        <f t="shared" si="18"/>
        <v>0</v>
      </c>
      <c r="AQ42" s="52" t="str">
        <f t="shared" si="18"/>
        <v>0</v>
      </c>
      <c r="AR42" s="52" t="str">
        <f t="shared" si="18"/>
        <v>0</v>
      </c>
      <c r="AS42" s="52" t="str">
        <f t="shared" si="18"/>
        <v>0</v>
      </c>
      <c r="AT42" s="52" t="str">
        <f t="shared" si="18"/>
        <v>0</v>
      </c>
      <c r="AU42" s="52" t="str">
        <f t="shared" si="18"/>
        <v>0</v>
      </c>
      <c r="AV42" s="54" t="str">
        <f>IF(COUNTIF(AV6:AV37,3)=0," ",COUNTIF(AV6:AV37,3))</f>
        <v xml:space="preserve"> </v>
      </c>
      <c r="AW42" s="52"/>
      <c r="AX42" s="55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</row>
    <row r="43" spans="1:157" x14ac:dyDescent="0.2">
      <c r="A43" s="247"/>
      <c r="B43" s="247"/>
      <c r="C43" s="83" t="s">
        <v>16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1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>IF(COUNTIF(V6:V37,2)=0,"0",COUNTIF(V6:V37,2))</f>
        <v>1</v>
      </c>
      <c r="W43" s="35"/>
      <c r="X43" s="35"/>
      <c r="Y43" s="35" t="str">
        <f>IF(COUNTIF(Y6:Y37,2)=0," ",COUNTIF(Y6:Y37,2))</f>
        <v xml:space="preserve"> </v>
      </c>
      <c r="Z43" s="35">
        <f>IF(COUNTIF(Z6:Z37,2)=0," ",COUNTIF(Z6:Z37,2))</f>
        <v>4</v>
      </c>
      <c r="AA43" s="35">
        <f>IF(COUNTIF(AA6:AA37,2)=0," ",COUNTIF(AA6:AA37,2))</f>
        <v>9</v>
      </c>
      <c r="AB43" s="35">
        <f>IF(COUNTIF(AB6:AB37,2)=0," ",COUNTIF(AB6:AB37,2))</f>
        <v>6</v>
      </c>
      <c r="AC43" s="35"/>
      <c r="AD43" s="35"/>
      <c r="AE43" s="61" t="str">
        <f>IF(COUNTIF(AE6:AE37,2)=0," ",COUNTIF(AE6:AE37,2))</f>
        <v xml:space="preserve"> </v>
      </c>
      <c r="AF43" s="35" t="str">
        <f>IF(COUNTIF(AF6:AF37,2)=0," ",COUNTIF(AF6:AF37,2))</f>
        <v xml:space="preserve"> </v>
      </c>
      <c r="AG43" s="35">
        <f t="shared" ref="AG43:AV43" si="19">COUNTIF(AG6:AG36,2)+COUNTIF(AG6:AG36,"д")</f>
        <v>0</v>
      </c>
      <c r="AH43" s="35">
        <f t="shared" si="19"/>
        <v>0</v>
      </c>
      <c r="AI43" s="35">
        <f t="shared" si="19"/>
        <v>0</v>
      </c>
      <c r="AJ43" s="35">
        <f t="shared" si="19"/>
        <v>0</v>
      </c>
      <c r="AK43" s="35">
        <f t="shared" si="19"/>
        <v>0</v>
      </c>
      <c r="AL43" s="35">
        <f t="shared" si="19"/>
        <v>0</v>
      </c>
      <c r="AM43" s="35">
        <f t="shared" si="19"/>
        <v>1</v>
      </c>
      <c r="AN43" s="35">
        <f t="shared" si="19"/>
        <v>0</v>
      </c>
      <c r="AO43" s="35">
        <f t="shared" si="19"/>
        <v>0</v>
      </c>
      <c r="AP43" s="35">
        <f t="shared" si="19"/>
        <v>0</v>
      </c>
      <c r="AQ43" s="35">
        <f t="shared" si="19"/>
        <v>0</v>
      </c>
      <c r="AR43" s="35">
        <f t="shared" si="19"/>
        <v>0</v>
      </c>
      <c r="AS43" s="35">
        <f t="shared" si="19"/>
        <v>0</v>
      </c>
      <c r="AT43" s="35">
        <f t="shared" si="19"/>
        <v>0</v>
      </c>
      <c r="AU43" s="35">
        <f t="shared" si="19"/>
        <v>0</v>
      </c>
      <c r="AV43" s="35">
        <f t="shared" si="19"/>
        <v>0</v>
      </c>
      <c r="AW43" s="35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G43"/>
    </row>
    <row r="44" spans="1:157" x14ac:dyDescent="0.2">
      <c r="A44" s="247"/>
      <c r="B44" s="247"/>
      <c r="C44" s="83" t="s">
        <v>17</v>
      </c>
      <c r="D44" s="83"/>
      <c r="E44" s="27"/>
      <c r="F44" s="23">
        <v>0</v>
      </c>
      <c r="G44" s="23">
        <v>1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4">
        <v>0</v>
      </c>
      <c r="P44" s="24">
        <v>0</v>
      </c>
      <c r="Q44" s="24">
        <v>0</v>
      </c>
      <c r="R44" s="24">
        <v>0</v>
      </c>
      <c r="S44" s="23">
        <v>0</v>
      </c>
      <c r="T44" s="23">
        <v>0</v>
      </c>
      <c r="U44" s="23">
        <v>0</v>
      </c>
      <c r="V44" s="35">
        <f t="shared" ref="V44:AB44" si="20">COUNTBLANK(V6:V26)</f>
        <v>0</v>
      </c>
      <c r="W44" s="35">
        <f t="shared" si="20"/>
        <v>0</v>
      </c>
      <c r="X44" s="35">
        <f t="shared" si="20"/>
        <v>0</v>
      </c>
      <c r="Y44" s="35">
        <f t="shared" si="20"/>
        <v>0</v>
      </c>
      <c r="Z44" s="35">
        <f t="shared" si="20"/>
        <v>0</v>
      </c>
      <c r="AA44" s="35">
        <f t="shared" si="20"/>
        <v>0</v>
      </c>
      <c r="AB44" s="35">
        <f t="shared" si="20"/>
        <v>0</v>
      </c>
      <c r="AC44" s="35"/>
      <c r="AD44" s="35">
        <f>COUNTBLANK(AD6:AD37)</f>
        <v>0</v>
      </c>
      <c r="AE44" s="61" t="str">
        <f>IF(COUNTIF(AE6:AE37,"б")=0," ",COUNTIF(AE6:AE37,"б"))</f>
        <v xml:space="preserve"> </v>
      </c>
      <c r="AF44" s="60">
        <f t="shared" ref="AF44:CB44" si="21">IF(COUNTIF(AF6:AF37,"б")=0+COUNTIF(AF6:AF37,"а")=0,"0",COUNTIF(AF6:AF37,"б")+COUNTIF(AF6:AF37,"а"))</f>
        <v>0</v>
      </c>
      <c r="AG44" s="60">
        <f t="shared" si="21"/>
        <v>0</v>
      </c>
      <c r="AH44" s="60">
        <f t="shared" si="21"/>
        <v>1</v>
      </c>
      <c r="AI44" s="60">
        <f t="shared" si="21"/>
        <v>0</v>
      </c>
      <c r="AJ44" s="60">
        <f t="shared" si="21"/>
        <v>0</v>
      </c>
      <c r="AK44" s="60">
        <f t="shared" si="21"/>
        <v>0</v>
      </c>
      <c r="AL44" s="60">
        <f t="shared" si="21"/>
        <v>0</v>
      </c>
      <c r="AM44" s="60">
        <f t="shared" si="21"/>
        <v>0</v>
      </c>
      <c r="AN44" s="60">
        <f t="shared" si="21"/>
        <v>0</v>
      </c>
      <c r="AO44" s="60">
        <f t="shared" si="21"/>
        <v>0</v>
      </c>
      <c r="AP44" s="60">
        <f t="shared" si="21"/>
        <v>0</v>
      </c>
      <c r="AQ44" s="60">
        <f t="shared" si="21"/>
        <v>0</v>
      </c>
      <c r="AR44" s="60">
        <f t="shared" si="21"/>
        <v>0</v>
      </c>
      <c r="AS44" s="60">
        <f t="shared" si="21"/>
        <v>0</v>
      </c>
      <c r="AT44" s="60">
        <f t="shared" si="21"/>
        <v>0</v>
      </c>
      <c r="AU44" s="60">
        <f t="shared" si="21"/>
        <v>0</v>
      </c>
      <c r="AV44" s="60">
        <f t="shared" si="21"/>
        <v>0</v>
      </c>
      <c r="AW44" s="60">
        <f>IF(COUNTIF(AW6:AW37,"б")=0+COUNTIF(AW6:AW37,"а")=0,"0",COUNTIF(AW6:AW37,"б")+COUNTIF(AW6:AW37,"а"))</f>
        <v>0</v>
      </c>
      <c r="AX44" s="60">
        <f t="shared" si="21"/>
        <v>0</v>
      </c>
      <c r="AY44" s="60">
        <f t="shared" si="21"/>
        <v>0</v>
      </c>
      <c r="AZ44" s="60">
        <f t="shared" si="21"/>
        <v>0</v>
      </c>
      <c r="BA44" s="60">
        <f t="shared" si="21"/>
        <v>0</v>
      </c>
      <c r="BB44" s="60">
        <f t="shared" si="21"/>
        <v>0</v>
      </c>
      <c r="BC44" s="60">
        <f t="shared" si="21"/>
        <v>0</v>
      </c>
      <c r="BD44" s="60">
        <f t="shared" si="21"/>
        <v>0</v>
      </c>
      <c r="BE44" s="60">
        <f t="shared" si="21"/>
        <v>0</v>
      </c>
      <c r="BF44" s="60">
        <f t="shared" si="21"/>
        <v>0</v>
      </c>
      <c r="BG44" s="60">
        <f t="shared" si="21"/>
        <v>0</v>
      </c>
      <c r="BH44" s="60">
        <f t="shared" si="21"/>
        <v>0</v>
      </c>
      <c r="BI44" s="60">
        <f t="shared" si="21"/>
        <v>0</v>
      </c>
      <c r="BJ44" s="60">
        <f t="shared" si="21"/>
        <v>0</v>
      </c>
      <c r="BK44" s="60">
        <f t="shared" si="21"/>
        <v>0</v>
      </c>
      <c r="BL44" s="60">
        <f t="shared" si="21"/>
        <v>0</v>
      </c>
      <c r="BM44" s="60">
        <f t="shared" si="21"/>
        <v>0</v>
      </c>
      <c r="BN44" s="60">
        <f t="shared" si="21"/>
        <v>0</v>
      </c>
      <c r="BO44" s="60">
        <f t="shared" si="21"/>
        <v>0</v>
      </c>
      <c r="BP44" s="60">
        <f t="shared" si="21"/>
        <v>0</v>
      </c>
      <c r="BQ44" s="60">
        <f t="shared" si="21"/>
        <v>0</v>
      </c>
      <c r="BR44" s="60">
        <f t="shared" si="21"/>
        <v>0</v>
      </c>
      <c r="BS44" s="60">
        <f t="shared" si="21"/>
        <v>0</v>
      </c>
      <c r="BT44" s="60">
        <f t="shared" si="21"/>
        <v>0</v>
      </c>
      <c r="BU44" s="60">
        <f t="shared" si="21"/>
        <v>0</v>
      </c>
      <c r="BV44" s="60">
        <f t="shared" si="21"/>
        <v>0</v>
      </c>
      <c r="BW44" s="60">
        <f t="shared" si="21"/>
        <v>0</v>
      </c>
      <c r="BX44" s="60">
        <f t="shared" si="21"/>
        <v>0</v>
      </c>
      <c r="BY44" s="60">
        <f t="shared" si="21"/>
        <v>0</v>
      </c>
      <c r="BZ44" s="60">
        <f t="shared" si="21"/>
        <v>0</v>
      </c>
      <c r="CA44" s="60">
        <f t="shared" si="21"/>
        <v>0</v>
      </c>
      <c r="CB44" s="60">
        <f t="shared" si="21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">
      <c r="A45" s="247"/>
      <c r="B45" s="247"/>
      <c r="C45" s="83" t="s">
        <v>18</v>
      </c>
      <c r="D45" s="83"/>
      <c r="E45" s="27"/>
      <c r="F45" s="23">
        <v>32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IF(COUNTIF(V6:V37,"з")=0,"0",COUNTIF(V6:V37,"з"))</f>
        <v>0</v>
      </c>
      <c r="W45" s="35"/>
      <c r="X45" s="35"/>
      <c r="Y45" s="35" t="str">
        <f>IF(COUNTIF(Y6:Y37,"з")=0," ",COUNTIF(Y6:Y37,"з"))</f>
        <v xml:space="preserve"> </v>
      </c>
      <c r="Z45" s="35" t="str">
        <f>IF(COUNTIF(Z6:Z37,"з")=0," ",COUNTIF(Z6:Z37,"з"))</f>
        <v xml:space="preserve"> </v>
      </c>
      <c r="AA45" s="35" t="str">
        <f>IF(COUNTIF(AA6:AA37,"з")=0," ",COUNTIF(AA6:AA37,"з"))</f>
        <v xml:space="preserve"> </v>
      </c>
      <c r="AB45" s="35" t="str">
        <f>IF(COUNTIF(AB6:AB37,"з")=0," ",COUNTIF(AB6:AB37,"з"))</f>
        <v xml:space="preserve"> </v>
      </c>
      <c r="AC45" s="35"/>
      <c r="AD45" s="35" t="str">
        <f>IF(COUNTIF(AD6:AD37,"з")=0," ",COUNTIF(AD6:AD37,"з"))</f>
        <v xml:space="preserve"> </v>
      </c>
      <c r="AE45" s="61" t="str">
        <f>IF(COUNTIF(AE6:AE37,"з")=0," ",COUNTIF(AE6:AE37,"з"))</f>
        <v xml:space="preserve"> </v>
      </c>
      <c r="AF45" s="35" t="str">
        <f>IF(COUNTIF(AF6:AF37,"з")=0," ",COUNTIF(AF6:AF37,"з"))</f>
        <v xml:space="preserve"> </v>
      </c>
      <c r="AG45" s="35">
        <f t="shared" ref="AG45:AV45" si="22">IF(COUNTIF(AG6:AG37,"з")=0,"0",COUNTIF(AG6:AG37,"з"))</f>
        <v>32</v>
      </c>
      <c r="AH45" s="35" t="str">
        <f t="shared" si="22"/>
        <v>0</v>
      </c>
      <c r="AI45" s="35" t="str">
        <f t="shared" si="22"/>
        <v>0</v>
      </c>
      <c r="AJ45" s="35" t="str">
        <f t="shared" si="22"/>
        <v>0</v>
      </c>
      <c r="AK45" s="35" t="str">
        <f t="shared" si="22"/>
        <v>0</v>
      </c>
      <c r="AL45" s="35" t="str">
        <f t="shared" si="22"/>
        <v>0</v>
      </c>
      <c r="AM45" s="35" t="str">
        <f t="shared" si="22"/>
        <v>0</v>
      </c>
      <c r="AN45" s="35" t="str">
        <f t="shared" si="22"/>
        <v>0</v>
      </c>
      <c r="AO45" s="35" t="str">
        <f t="shared" si="22"/>
        <v>0</v>
      </c>
      <c r="AP45" s="35" t="str">
        <f t="shared" si="22"/>
        <v>0</v>
      </c>
      <c r="AQ45" s="35" t="str">
        <f t="shared" si="22"/>
        <v>0</v>
      </c>
      <c r="AR45" s="35" t="str">
        <f t="shared" si="22"/>
        <v>0</v>
      </c>
      <c r="AS45" s="35" t="str">
        <f t="shared" si="22"/>
        <v>0</v>
      </c>
      <c r="AT45" s="35" t="str">
        <f t="shared" si="22"/>
        <v>0</v>
      </c>
      <c r="AU45" s="35" t="str">
        <f t="shared" si="22"/>
        <v>0</v>
      </c>
      <c r="AV45" s="35" t="str">
        <f t="shared" si="22"/>
        <v>0</v>
      </c>
      <c r="AW45" s="35" t="str">
        <f>IF(COUNTIF(AW6:AW37,"з")=0,"0",COUNTIF(AW6:AW37,"з"))</f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G45"/>
    </row>
    <row r="46" spans="1:157" s="30" customFormat="1" x14ac:dyDescent="0.2">
      <c r="A46" s="247"/>
      <c r="B46" s="247"/>
      <c r="C46" s="83" t="s">
        <v>19</v>
      </c>
      <c r="D46" s="83"/>
      <c r="E46" s="27"/>
      <c r="F46" s="23" t="str">
        <v>0</v>
      </c>
      <c r="G46" s="23" t="str">
        <v>0</v>
      </c>
      <c r="H46" s="23" t="str">
        <v>0</v>
      </c>
      <c r="I46" s="23" t="str">
        <v>0</v>
      </c>
      <c r="J46" s="23" t="str">
        <v>0</v>
      </c>
      <c r="K46" s="23" t="str">
        <v>0</v>
      </c>
      <c r="L46" s="23" t="str">
        <v>0</v>
      </c>
      <c r="M46" s="23" t="str">
        <v>0</v>
      </c>
      <c r="N46" s="23" t="str">
        <v>0</v>
      </c>
      <c r="O46" s="24" t="str">
        <v>0</v>
      </c>
      <c r="P46" s="24" t="str">
        <v>0</v>
      </c>
      <c r="Q46" s="24" t="str">
        <v>0</v>
      </c>
      <c r="R46" s="24" t="str">
        <v>0</v>
      </c>
      <c r="S46" s="23" t="str">
        <v>0</v>
      </c>
      <c r="T46" s="23" t="str">
        <v>0</v>
      </c>
      <c r="U46" s="23" t="str">
        <v>0</v>
      </c>
      <c r="V46" s="35" t="str">
        <f>IF(COUNTIF(V6:V37,"н")=0,"0",COUNTIF(V6:V37,"н"))</f>
        <v>0</v>
      </c>
      <c r="W46" s="35"/>
      <c r="X46" s="35"/>
      <c r="Y46" s="35" t="str">
        <f>IF(COUNTIF(Y6:Y37,"н")=0," ",COUNTIF(Y6:Y37,"н"))</f>
        <v xml:space="preserve"> </v>
      </c>
      <c r="Z46" s="35" t="str">
        <f>IF(COUNTIF(Z6:Z37,"н")=0," ",COUNTIF(Z6:Z37,"н"))</f>
        <v xml:space="preserve"> </v>
      </c>
      <c r="AA46" s="35" t="str">
        <f>IF(COUNTIF(AA6:AA37,"н")=0," ",COUNTIF(AA6:AA37,"н"))</f>
        <v xml:space="preserve"> </v>
      </c>
      <c r="AB46" s="35" t="str">
        <f>IF(COUNTIF(AB6:AB37,"н")=0," ",COUNTIF(AB6:AB37,"н"))</f>
        <v xml:space="preserve"> </v>
      </c>
      <c r="AC46" s="35"/>
      <c r="AD46" s="35" t="str">
        <f>IF(COUNTIF(AD6:AD37,"н")=0," ",COUNTIF(AD6:AD37,"н"))</f>
        <v xml:space="preserve"> </v>
      </c>
      <c r="AE46" s="61" t="str">
        <f>IF(COUNTIF(AE6:AE37,"н")=0," ",COUNTIF(AE6:AE37,"н"))</f>
        <v xml:space="preserve"> </v>
      </c>
      <c r="AF46" s="35" t="str">
        <f>IF(COUNTIF(AF6:AF37,"н")=0," ",COUNTIF(AF6:AF37,"н"))</f>
        <v xml:space="preserve"> </v>
      </c>
      <c r="AG46" s="35" t="str">
        <f t="shared" ref="AG46:AV46" si="23">IF(COUNTIF(AG6:AG37,"н")=0,"0",COUNTIF(AG6:AG37,"н"))</f>
        <v>0</v>
      </c>
      <c r="AH46" s="35" t="str">
        <f t="shared" si="23"/>
        <v>0</v>
      </c>
      <c r="AI46" s="35" t="str">
        <f t="shared" si="23"/>
        <v>0</v>
      </c>
      <c r="AJ46" s="35" t="str">
        <f t="shared" si="23"/>
        <v>0</v>
      </c>
      <c r="AK46" s="35" t="str">
        <f t="shared" si="23"/>
        <v>0</v>
      </c>
      <c r="AL46" s="35" t="str">
        <f t="shared" si="23"/>
        <v>0</v>
      </c>
      <c r="AM46" s="35" t="str">
        <f t="shared" si="23"/>
        <v>0</v>
      </c>
      <c r="AN46" s="35" t="str">
        <f t="shared" si="23"/>
        <v>0</v>
      </c>
      <c r="AO46" s="35" t="str">
        <f t="shared" si="23"/>
        <v>0</v>
      </c>
      <c r="AP46" s="35" t="str">
        <f t="shared" si="23"/>
        <v>0</v>
      </c>
      <c r="AQ46" s="35" t="str">
        <f t="shared" si="23"/>
        <v>0</v>
      </c>
      <c r="AR46" s="35" t="str">
        <f t="shared" si="23"/>
        <v>0</v>
      </c>
      <c r="AS46" s="35" t="str">
        <f t="shared" si="23"/>
        <v>0</v>
      </c>
      <c r="AT46" s="35" t="str">
        <f t="shared" si="23"/>
        <v>0</v>
      </c>
      <c r="AU46" s="35" t="str">
        <f t="shared" si="23"/>
        <v>0</v>
      </c>
      <c r="AV46" s="35" t="str">
        <f t="shared" si="23"/>
        <v>0</v>
      </c>
      <c r="AW46" s="35" t="str">
        <f>IF(COUNTIF(AW6:AW37,"н")=0,"0",COUNTIF(AW6:AW37,"н"))</f>
        <v>0</v>
      </c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92"/>
      <c r="X47" s="492"/>
      <c r="Y47" s="492"/>
      <c r="Z47" s="492"/>
      <c r="AA47" s="492"/>
      <c r="AB47" s="492"/>
      <c r="AC47" s="492"/>
      <c r="AD47" s="492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92"/>
      <c r="X48" s="492"/>
      <c r="Y48" s="492"/>
      <c r="Z48" s="492"/>
      <c r="AA48" s="492"/>
      <c r="AB48" s="492"/>
      <c r="AC48" s="492"/>
      <c r="AD48" s="492"/>
      <c r="AE48" s="9"/>
      <c r="AF48" s="9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92"/>
      <c r="X49" s="492"/>
      <c r="Y49" s="492"/>
      <c r="Z49" s="492"/>
      <c r="AA49" s="492"/>
      <c r="AB49" s="492"/>
      <c r="AC49" s="492"/>
      <c r="AD49" s="492"/>
      <c r="AE49" s="9"/>
      <c r="AF49" s="9"/>
      <c r="AG49" s="10"/>
      <c r="AH49" s="10"/>
      <c r="AI49" s="10" t="str">
        <f>IF(COUNTIF(AI6:AI41,"н")=0,"0",COUNTIF(AI6:AI41,"н"))</f>
        <v>0</v>
      </c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92"/>
      <c r="X50" s="492"/>
      <c r="Y50" s="492"/>
      <c r="Z50" s="492"/>
      <c r="AA50" s="492"/>
      <c r="AB50" s="492"/>
      <c r="AC50" s="492"/>
      <c r="AD50" s="492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92"/>
      <c r="X51" s="492"/>
      <c r="Y51" s="492"/>
      <c r="Z51" s="492"/>
      <c r="AA51" s="492"/>
      <c r="AB51" s="492"/>
      <c r="AC51" s="492"/>
      <c r="AD51" s="492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92"/>
      <c r="X52" s="492"/>
      <c r="Y52" s="492"/>
      <c r="Z52" s="492"/>
      <c r="AA52" s="492"/>
      <c r="AB52" s="492"/>
      <c r="AC52" s="492"/>
      <c r="AD52" s="492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92"/>
      <c r="X53" s="492"/>
      <c r="Y53" s="492"/>
      <c r="Z53" s="492"/>
      <c r="AA53" s="492"/>
      <c r="AB53" s="492"/>
      <c r="AC53" s="492"/>
      <c r="AD53" s="492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92"/>
      <c r="X54" s="492"/>
      <c r="Y54" s="492"/>
      <c r="Z54" s="492"/>
      <c r="AA54" s="492"/>
      <c r="AB54" s="492"/>
      <c r="AC54" s="492"/>
      <c r="AD54" s="492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  <row r="55" spans="6:105" x14ac:dyDescent="0.2"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492"/>
      <c r="X55" s="492"/>
      <c r="Y55" s="492"/>
      <c r="Z55" s="492"/>
      <c r="AA55" s="492"/>
      <c r="AB55" s="492"/>
      <c r="AC55" s="492"/>
      <c r="AD55" s="492"/>
      <c r="AE55" s="9"/>
      <c r="AF55" s="9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1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</row>
  </sheetData>
  <sortState ref="D6:D37">
    <sortCondition ref="D6"/>
  </sortState>
  <mergeCells count="8">
    <mergeCell ref="BP3:CE3"/>
    <mergeCell ref="X40:AB40"/>
    <mergeCell ref="G2:I2"/>
    <mergeCell ref="J2:L2"/>
    <mergeCell ref="A3:C4"/>
    <mergeCell ref="AD3:AD5"/>
    <mergeCell ref="AG3:AW3"/>
    <mergeCell ref="AX3:BM3"/>
  </mergeCells>
  <conditionalFormatting sqref="C5 Y5 AI5 AG5 T5 G5 M5:P5">
    <cfRule type="cellIs" dxfId="11195" priority="152" stopIfTrue="1" operator="equal">
      <formula>5</formula>
    </cfRule>
    <cfRule type="cellIs" dxfId="11194" priority="153" stopIfTrue="1" operator="equal">
      <formula>4</formula>
    </cfRule>
    <cfRule type="cellIs" dxfId="11193" priority="154" stopIfTrue="1" operator="equal">
      <formula>3</formula>
    </cfRule>
  </conditionalFormatting>
  <conditionalFormatting sqref="E6:E46">
    <cfRule type="cellIs" dxfId="11192" priority="150" stopIfTrue="1" operator="equal">
      <formula>4</formula>
    </cfRule>
    <cfRule type="cellIs" dxfId="11191" priority="151" stopIfTrue="1" operator="equal">
      <formula>3</formula>
    </cfRule>
  </conditionalFormatting>
  <conditionalFormatting sqref="Z5:AC5 W41:AF44 AE6:AE40 W40 F37:Q46 AG44:CB44 W45:AW46 AG6:AW43 M6:Q31 R40:V46 R39:U39 R6:V38 G34:Q36 G6:I33 K32:K33">
    <cfRule type="cellIs" dxfId="11190" priority="147" stopIfTrue="1" operator="equal">
      <formula>5</formula>
    </cfRule>
    <cfRule type="cellIs" dxfId="11189" priority="148" stopIfTrue="1" operator="equal">
      <formula>4</formula>
    </cfRule>
    <cfRule type="cellIs" dxfId="11188" priority="149" stopIfTrue="1" operator="equal">
      <formula>3</formula>
    </cfRule>
  </conditionalFormatting>
  <conditionalFormatting sqref="AF6:AF38">
    <cfRule type="expression" dxfId="11187" priority="145" stopIfTrue="1">
      <formula>VALUE(RIGHT(AF6))&gt;AE6</formula>
    </cfRule>
    <cfRule type="expression" dxfId="11186" priority="146" stopIfTrue="1">
      <formula>EXACT(RIGHT(AF6,3),"зач")</formula>
    </cfRule>
  </conditionalFormatting>
  <conditionalFormatting sqref="AE3:AJ4 M3:AC3 M4:R4 T4:AC4 G3:I4">
    <cfRule type="expression" dxfId="11185" priority="143" stopIfTrue="1">
      <formula>$D$1&lt;G3</formula>
    </cfRule>
    <cfRule type="expression" dxfId="11184" priority="144" stopIfTrue="1">
      <formula>$D$1&gt;G3</formula>
    </cfRule>
  </conditionalFormatting>
  <conditionalFormatting sqref="M5:P5">
    <cfRule type="cellIs" dxfId="11183" priority="140" stopIfTrue="1" operator="equal">
      <formula>5</formula>
    </cfRule>
    <cfRule type="cellIs" dxfId="11182" priority="141" stopIfTrue="1" operator="equal">
      <formula>4</formula>
    </cfRule>
    <cfRule type="cellIs" dxfId="11181" priority="142" stopIfTrue="1" operator="equal">
      <formula>3</formula>
    </cfRule>
  </conditionalFormatting>
  <conditionalFormatting sqref="M4:Q4">
    <cfRule type="expression" dxfId="11180" priority="138" stopIfTrue="1">
      <formula>$D$1&lt;M4</formula>
    </cfRule>
    <cfRule type="expression" dxfId="11179" priority="139" stopIfTrue="1">
      <formula>$D$1&gt;M4</formula>
    </cfRule>
  </conditionalFormatting>
  <conditionalFormatting sqref="Q5 M5:N5">
    <cfRule type="cellIs" dxfId="11178" priority="135" stopIfTrue="1" operator="equal">
      <formula>5</formula>
    </cfRule>
    <cfRule type="cellIs" dxfId="11177" priority="136" stopIfTrue="1" operator="equal">
      <formula>4</formula>
    </cfRule>
    <cfRule type="cellIs" dxfId="11176" priority="137" stopIfTrue="1" operator="equal">
      <formula>3</formula>
    </cfRule>
  </conditionalFormatting>
  <conditionalFormatting sqref="M4:Q4">
    <cfRule type="expression" dxfId="11175" priority="133" stopIfTrue="1">
      <formula>$D$1&lt;M4</formula>
    </cfRule>
    <cfRule type="expression" dxfId="11174" priority="134" stopIfTrue="1">
      <formula>$D$1&gt;M4</formula>
    </cfRule>
  </conditionalFormatting>
  <conditionalFormatting sqref="P5 M5:N5">
    <cfRule type="cellIs" dxfId="11173" priority="130" stopIfTrue="1" operator="equal">
      <formula>5</formula>
    </cfRule>
    <cfRule type="cellIs" dxfId="11172" priority="131" stopIfTrue="1" operator="equal">
      <formula>4</formula>
    </cfRule>
    <cfRule type="cellIs" dxfId="11171" priority="132" stopIfTrue="1" operator="equal">
      <formula>3</formula>
    </cfRule>
  </conditionalFormatting>
  <conditionalFormatting sqref="M4:Q4">
    <cfRule type="expression" dxfId="11170" priority="128" stopIfTrue="1">
      <formula>$D$1&lt;M4</formula>
    </cfRule>
    <cfRule type="expression" dxfId="11169" priority="129" stopIfTrue="1">
      <formula>$D$1&gt;M4</formula>
    </cfRule>
  </conditionalFormatting>
  <conditionalFormatting sqref="R5">
    <cfRule type="cellIs" dxfId="11168" priority="125" stopIfTrue="1" operator="equal">
      <formula>5</formula>
    </cfRule>
    <cfRule type="cellIs" dxfId="11167" priority="126" stopIfTrue="1" operator="equal">
      <formula>4</formula>
    </cfRule>
    <cfRule type="cellIs" dxfId="11166" priority="127" stopIfTrue="1" operator="equal">
      <formula>3</formula>
    </cfRule>
  </conditionalFormatting>
  <conditionalFormatting sqref="R4">
    <cfRule type="expression" dxfId="11165" priority="123" stopIfTrue="1">
      <formula>$D$1&lt;R4</formula>
    </cfRule>
    <cfRule type="expression" dxfId="11164" priority="124" stopIfTrue="1">
      <formula>$D$1&gt;R4</formula>
    </cfRule>
  </conditionalFormatting>
  <conditionalFormatting sqref="R4">
    <cfRule type="expression" dxfId="11163" priority="121" stopIfTrue="1">
      <formula>$D$1&lt;R4</formula>
    </cfRule>
    <cfRule type="expression" dxfId="11162" priority="122" stopIfTrue="1">
      <formula>$D$1&gt;R4</formula>
    </cfRule>
  </conditionalFormatting>
  <conditionalFormatting sqref="T5">
    <cfRule type="cellIs" dxfId="11161" priority="118" stopIfTrue="1" operator="equal">
      <formula>5</formula>
    </cfRule>
    <cfRule type="cellIs" dxfId="11160" priority="119" stopIfTrue="1" operator="equal">
      <formula>4</formula>
    </cfRule>
    <cfRule type="cellIs" dxfId="11159" priority="120" stopIfTrue="1" operator="equal">
      <formula>3</formula>
    </cfRule>
  </conditionalFormatting>
  <conditionalFormatting sqref="T3:T4">
    <cfRule type="expression" dxfId="11158" priority="116" stopIfTrue="1">
      <formula>$D$1&lt;T3</formula>
    </cfRule>
    <cfRule type="expression" dxfId="11157" priority="117" stopIfTrue="1">
      <formula>$D$1&gt;T3</formula>
    </cfRule>
  </conditionalFormatting>
  <conditionalFormatting sqref="Q3:Q4">
    <cfRule type="expression" dxfId="11156" priority="114" stopIfTrue="1">
      <formula>$D$1&lt;Q3</formula>
    </cfRule>
    <cfRule type="expression" dxfId="11155" priority="115" stopIfTrue="1">
      <formula>$D$1&gt;Q3</formula>
    </cfRule>
  </conditionalFormatting>
  <conditionalFormatting sqref="Q4">
    <cfRule type="expression" dxfId="11154" priority="112" stopIfTrue="1">
      <formula>$D$1&lt;Q4</formula>
    </cfRule>
    <cfRule type="expression" dxfId="11153" priority="113" stopIfTrue="1">
      <formula>$D$1&gt;Q4</formula>
    </cfRule>
  </conditionalFormatting>
  <conditionalFormatting sqref="Q5">
    <cfRule type="cellIs" dxfId="11152" priority="109" stopIfTrue="1" operator="equal">
      <formula>5</formula>
    </cfRule>
    <cfRule type="cellIs" dxfId="11151" priority="110" stopIfTrue="1" operator="equal">
      <formula>4</formula>
    </cfRule>
    <cfRule type="cellIs" dxfId="11150" priority="111" stopIfTrue="1" operator="equal">
      <formula>3</formula>
    </cfRule>
  </conditionalFormatting>
  <conditionalFormatting sqref="Q4">
    <cfRule type="expression" dxfId="11149" priority="107" stopIfTrue="1">
      <formula>$D$1&lt;Q4</formula>
    </cfRule>
    <cfRule type="expression" dxfId="11148" priority="108" stopIfTrue="1">
      <formula>$D$1&gt;Q4</formula>
    </cfRule>
  </conditionalFormatting>
  <conditionalFormatting sqref="Q4">
    <cfRule type="expression" dxfId="11147" priority="105" stopIfTrue="1">
      <formula>$D$1&lt;Q4</formula>
    </cfRule>
    <cfRule type="expression" dxfId="11146" priority="106" stopIfTrue="1">
      <formula>$D$1&gt;Q4</formula>
    </cfRule>
  </conditionalFormatting>
  <conditionalFormatting sqref="I3:I4">
    <cfRule type="expression" dxfId="11145" priority="103" stopIfTrue="1">
      <formula>$D$1&lt;I3</formula>
    </cfRule>
    <cfRule type="expression" dxfId="11144" priority="104" stopIfTrue="1">
      <formula>$D$1&gt;I3</formula>
    </cfRule>
  </conditionalFormatting>
  <conditionalFormatting sqref="F6:F36">
    <cfRule type="cellIs" dxfId="11143" priority="100" stopIfTrue="1" operator="equal">
      <formula>5</formula>
    </cfRule>
    <cfRule type="cellIs" dxfId="11142" priority="101" stopIfTrue="1" operator="equal">
      <formula>4</formula>
    </cfRule>
    <cfRule type="cellIs" dxfId="11141" priority="102" stopIfTrue="1" operator="equal">
      <formula>3</formula>
    </cfRule>
  </conditionalFormatting>
  <conditionalFormatting sqref="F5">
    <cfRule type="cellIs" dxfId="11140" priority="97" stopIfTrue="1" operator="equal">
      <formula>5</formula>
    </cfRule>
    <cfRule type="cellIs" dxfId="11139" priority="98" stopIfTrue="1" operator="equal">
      <formula>4</formula>
    </cfRule>
    <cfRule type="cellIs" dxfId="11138" priority="99" stopIfTrue="1" operator="equal">
      <formula>3</formula>
    </cfRule>
  </conditionalFormatting>
  <conditionalFormatting sqref="F3">
    <cfRule type="expression" dxfId="11137" priority="95" stopIfTrue="1">
      <formula>$D$1&lt;F3</formula>
    </cfRule>
    <cfRule type="expression" dxfId="11136" priority="96" stopIfTrue="1">
      <formula>$D$1&gt;F3</formula>
    </cfRule>
  </conditionalFormatting>
  <conditionalFormatting sqref="S5">
    <cfRule type="cellIs" dxfId="11135" priority="92" stopIfTrue="1" operator="equal">
      <formula>5</formula>
    </cfRule>
    <cfRule type="cellIs" dxfId="11134" priority="93" stopIfTrue="1" operator="equal">
      <formula>4</formula>
    </cfRule>
    <cfRule type="cellIs" dxfId="11133" priority="94" stopIfTrue="1" operator="equal">
      <formula>3</formula>
    </cfRule>
  </conditionalFormatting>
  <conditionalFormatting sqref="S4">
    <cfRule type="expression" dxfId="11132" priority="80" stopIfTrue="1">
      <formula>$D$1&lt;S4</formula>
    </cfRule>
    <cfRule type="expression" dxfId="11131" priority="81" stopIfTrue="1">
      <formula>$D$1&gt;S4</formula>
    </cfRule>
  </conditionalFormatting>
  <conditionalFormatting sqref="S4">
    <cfRule type="expression" dxfId="11130" priority="90" stopIfTrue="1">
      <formula>$D$1&lt;S4</formula>
    </cfRule>
    <cfRule type="expression" dxfId="11129" priority="91" stopIfTrue="1">
      <formula>$D$1&gt;S4</formula>
    </cfRule>
  </conditionalFormatting>
  <conditionalFormatting sqref="S4">
    <cfRule type="expression" dxfId="11128" priority="88" stopIfTrue="1">
      <formula>$D$1&lt;S4</formula>
    </cfRule>
    <cfRule type="expression" dxfId="11127" priority="89" stopIfTrue="1">
      <formula>$D$1&gt;S4</formula>
    </cfRule>
  </conditionalFormatting>
  <conditionalFormatting sqref="S4">
    <cfRule type="expression" dxfId="11126" priority="86" stopIfTrue="1">
      <formula>$D$1&lt;S4</formula>
    </cfRule>
    <cfRule type="expression" dxfId="11125" priority="87" stopIfTrue="1">
      <formula>$D$1&gt;S4</formula>
    </cfRule>
  </conditionalFormatting>
  <conditionalFormatting sqref="S4">
    <cfRule type="expression" dxfId="11124" priority="84" stopIfTrue="1">
      <formula>$D$1&lt;S4</formula>
    </cfRule>
    <cfRule type="expression" dxfId="11123" priority="85" stopIfTrue="1">
      <formula>$D$1&gt;S4</formula>
    </cfRule>
  </conditionalFormatting>
  <conditionalFormatting sqref="S4">
    <cfRule type="expression" dxfId="11122" priority="82" stopIfTrue="1">
      <formula>$D$1&lt;S4</formula>
    </cfRule>
    <cfRule type="expression" dxfId="11121" priority="83" stopIfTrue="1">
      <formula>$D$1&gt;S4</formula>
    </cfRule>
  </conditionalFormatting>
  <conditionalFormatting sqref="I5">
    <cfRule type="cellIs" dxfId="11120" priority="77" stopIfTrue="1" operator="equal">
      <formula>5</formula>
    </cfRule>
    <cfRule type="cellIs" dxfId="11119" priority="78" stopIfTrue="1" operator="equal">
      <formula>4</formula>
    </cfRule>
    <cfRule type="cellIs" dxfId="11118" priority="79" stopIfTrue="1" operator="equal">
      <formula>3</formula>
    </cfRule>
  </conditionalFormatting>
  <conditionalFormatting sqref="I5">
    <cfRule type="cellIs" dxfId="11117" priority="74" stopIfTrue="1" operator="equal">
      <formula>5</formula>
    </cfRule>
    <cfRule type="cellIs" dxfId="11116" priority="75" stopIfTrue="1" operator="equal">
      <formula>4</formula>
    </cfRule>
    <cfRule type="cellIs" dxfId="11115" priority="76" stopIfTrue="1" operator="equal">
      <formula>3</formula>
    </cfRule>
  </conditionalFormatting>
  <conditionalFormatting sqref="I4">
    <cfRule type="expression" dxfId="11114" priority="72" stopIfTrue="1">
      <formula>$D$1&lt;I4</formula>
    </cfRule>
    <cfRule type="expression" dxfId="11113" priority="73" stopIfTrue="1">
      <formula>$D$1&gt;I4</formula>
    </cfRule>
  </conditionalFormatting>
  <conditionalFormatting sqref="I5">
    <cfRule type="cellIs" dxfId="11112" priority="69" stopIfTrue="1" operator="equal">
      <formula>5</formula>
    </cfRule>
    <cfRule type="cellIs" dxfId="11111" priority="70" stopIfTrue="1" operator="equal">
      <formula>4</formula>
    </cfRule>
    <cfRule type="cellIs" dxfId="11110" priority="71" stopIfTrue="1" operator="equal">
      <formula>3</formula>
    </cfRule>
  </conditionalFormatting>
  <conditionalFormatting sqref="I4">
    <cfRule type="expression" dxfId="11109" priority="67" stopIfTrue="1">
      <formula>$D$1&lt;I4</formula>
    </cfRule>
    <cfRule type="expression" dxfId="11108" priority="68" stopIfTrue="1">
      <formula>$D$1&gt;I4</formula>
    </cfRule>
  </conditionalFormatting>
  <conditionalFormatting sqref="I4">
    <cfRule type="expression" dxfId="11107" priority="65" stopIfTrue="1">
      <formula>$D$1&lt;I4</formula>
    </cfRule>
    <cfRule type="expression" dxfId="11106" priority="66" stopIfTrue="1">
      <formula>$D$1&gt;I4</formula>
    </cfRule>
  </conditionalFormatting>
  <conditionalFormatting sqref="I5">
    <cfRule type="cellIs" dxfId="11105" priority="62" stopIfTrue="1" operator="equal">
      <formula>5</formula>
    </cfRule>
    <cfRule type="cellIs" dxfId="11104" priority="63" stopIfTrue="1" operator="equal">
      <formula>4</formula>
    </cfRule>
    <cfRule type="cellIs" dxfId="11103" priority="64" stopIfTrue="1" operator="equal">
      <formula>3</formula>
    </cfRule>
  </conditionalFormatting>
  <conditionalFormatting sqref="I3:I4">
    <cfRule type="expression" dxfId="11102" priority="60" stopIfTrue="1">
      <formula>$D$1&lt;I3</formula>
    </cfRule>
    <cfRule type="expression" dxfId="11101" priority="61" stopIfTrue="1">
      <formula>$D$1&gt;I3</formula>
    </cfRule>
  </conditionalFormatting>
  <conditionalFormatting sqref="I5">
    <cfRule type="cellIs" dxfId="11100" priority="57" stopIfTrue="1" operator="equal">
      <formula>5</formula>
    </cfRule>
    <cfRule type="cellIs" dxfId="11099" priority="58" stopIfTrue="1" operator="equal">
      <formula>4</formula>
    </cfRule>
    <cfRule type="cellIs" dxfId="11098" priority="59" stopIfTrue="1" operator="equal">
      <formula>3</formula>
    </cfRule>
  </conditionalFormatting>
  <conditionalFormatting sqref="I3:I4">
    <cfRule type="expression" dxfId="11097" priority="55" stopIfTrue="1">
      <formula>$D$1&lt;I3</formula>
    </cfRule>
    <cfRule type="expression" dxfId="11096" priority="56" stopIfTrue="1">
      <formula>$D$1&gt;I3</formula>
    </cfRule>
  </conditionalFormatting>
  <conditionalFormatting sqref="G3:G4">
    <cfRule type="expression" dxfId="11095" priority="53" stopIfTrue="1">
      <formula>$D$1&lt;G3</formula>
    </cfRule>
    <cfRule type="expression" dxfId="11094" priority="54" stopIfTrue="1">
      <formula>$D$1&gt;G3</formula>
    </cfRule>
  </conditionalFormatting>
  <conditionalFormatting sqref="J6:L31 L32:L33">
    <cfRule type="cellIs" dxfId="11093" priority="50" stopIfTrue="1" operator="equal">
      <formula>5</formula>
    </cfRule>
    <cfRule type="cellIs" dxfId="11092" priority="51" stopIfTrue="1" operator="equal">
      <formula>4</formula>
    </cfRule>
    <cfRule type="cellIs" dxfId="11091" priority="52" stopIfTrue="1" operator="equal">
      <formula>3</formula>
    </cfRule>
  </conditionalFormatting>
  <conditionalFormatting sqref="J3:L3 J4:K4">
    <cfRule type="expression" dxfId="11090" priority="48" stopIfTrue="1">
      <formula>$D$1&lt;J3</formula>
    </cfRule>
    <cfRule type="expression" dxfId="11089" priority="49" stopIfTrue="1">
      <formula>$D$1&gt;J3</formula>
    </cfRule>
  </conditionalFormatting>
  <conditionalFormatting sqref="J4">
    <cfRule type="expression" dxfId="11088" priority="46" stopIfTrue="1">
      <formula>$D$1&lt;J4</formula>
    </cfRule>
    <cfRule type="expression" dxfId="11087" priority="47" stopIfTrue="1">
      <formula>$D$1&gt;J4</formula>
    </cfRule>
  </conditionalFormatting>
  <conditionalFormatting sqref="J5">
    <cfRule type="cellIs" dxfId="11086" priority="43" stopIfTrue="1" operator="equal">
      <formula>5</formula>
    </cfRule>
    <cfRule type="cellIs" dxfId="11085" priority="44" stopIfTrue="1" operator="equal">
      <formula>4</formula>
    </cfRule>
    <cfRule type="cellIs" dxfId="11084" priority="45" stopIfTrue="1" operator="equal">
      <formula>3</formula>
    </cfRule>
  </conditionalFormatting>
  <conditionalFormatting sqref="J4">
    <cfRule type="expression" dxfId="11083" priority="41" stopIfTrue="1">
      <formula>$D$1&lt;J4</formula>
    </cfRule>
    <cfRule type="expression" dxfId="11082" priority="42" stopIfTrue="1">
      <formula>$D$1&gt;J4</formula>
    </cfRule>
  </conditionalFormatting>
  <conditionalFormatting sqref="J4">
    <cfRule type="expression" dxfId="11081" priority="39" stopIfTrue="1">
      <formula>$D$1&lt;J4</formula>
    </cfRule>
    <cfRule type="expression" dxfId="11080" priority="40" stopIfTrue="1">
      <formula>$D$1&gt;J4</formula>
    </cfRule>
  </conditionalFormatting>
  <conditionalFormatting sqref="K5">
    <cfRule type="cellIs" dxfId="11079" priority="36" stopIfTrue="1" operator="equal">
      <formula>5</formula>
    </cfRule>
    <cfRule type="cellIs" dxfId="11078" priority="37" stopIfTrue="1" operator="equal">
      <formula>4</formula>
    </cfRule>
    <cfRule type="cellIs" dxfId="11077" priority="38" stopIfTrue="1" operator="equal">
      <formula>3</formula>
    </cfRule>
  </conditionalFormatting>
  <conditionalFormatting sqref="K4">
    <cfRule type="expression" dxfId="11076" priority="34" stopIfTrue="1">
      <formula>$D$1&lt;K4</formula>
    </cfRule>
    <cfRule type="expression" dxfId="11075" priority="35" stopIfTrue="1">
      <formula>$D$1&gt;K4</formula>
    </cfRule>
  </conditionalFormatting>
  <conditionalFormatting sqref="K4">
    <cfRule type="expression" dxfId="11074" priority="32" stopIfTrue="1">
      <formula>$D$1&lt;K4</formula>
    </cfRule>
    <cfRule type="expression" dxfId="11073" priority="33" stopIfTrue="1">
      <formula>$D$1&gt;K4</formula>
    </cfRule>
  </conditionalFormatting>
  <conditionalFormatting sqref="J3:J4">
    <cfRule type="expression" dxfId="11072" priority="30" stopIfTrue="1">
      <formula>$D$1&lt;J3</formula>
    </cfRule>
    <cfRule type="expression" dxfId="11071" priority="31" stopIfTrue="1">
      <formula>$D$1&gt;J3</formula>
    </cfRule>
  </conditionalFormatting>
  <conditionalFormatting sqref="J4">
    <cfRule type="expression" dxfId="11070" priority="28" stopIfTrue="1">
      <formula>$D$1&lt;J4</formula>
    </cfRule>
    <cfRule type="expression" dxfId="11069" priority="29" stopIfTrue="1">
      <formula>$D$1&gt;J4</formula>
    </cfRule>
  </conditionalFormatting>
  <conditionalFormatting sqref="J5">
    <cfRule type="cellIs" dxfId="11068" priority="25" stopIfTrue="1" operator="equal">
      <formula>5</formula>
    </cfRule>
    <cfRule type="cellIs" dxfId="11067" priority="26" stopIfTrue="1" operator="equal">
      <formula>4</formula>
    </cfRule>
    <cfRule type="cellIs" dxfId="11066" priority="27" stopIfTrue="1" operator="equal">
      <formula>3</formula>
    </cfRule>
  </conditionalFormatting>
  <conditionalFormatting sqref="J4">
    <cfRule type="expression" dxfId="11065" priority="23" stopIfTrue="1">
      <formula>$D$1&lt;J4</formula>
    </cfRule>
    <cfRule type="expression" dxfId="11064" priority="24" stopIfTrue="1">
      <formula>$D$1&gt;J4</formula>
    </cfRule>
  </conditionalFormatting>
  <conditionalFormatting sqref="J4">
    <cfRule type="expression" dxfId="11063" priority="21" stopIfTrue="1">
      <formula>$D$1&lt;J4</formula>
    </cfRule>
    <cfRule type="expression" dxfId="11062" priority="22" stopIfTrue="1">
      <formula>$D$1&gt;J4</formula>
    </cfRule>
  </conditionalFormatting>
  <conditionalFormatting sqref="L5">
    <cfRule type="cellIs" dxfId="11061" priority="18" stopIfTrue="1" operator="equal">
      <formula>5</formula>
    </cfRule>
    <cfRule type="cellIs" dxfId="11060" priority="19" stopIfTrue="1" operator="equal">
      <formula>4</formula>
    </cfRule>
    <cfRule type="cellIs" dxfId="11059" priority="20" stopIfTrue="1" operator="equal">
      <formula>3</formula>
    </cfRule>
  </conditionalFormatting>
  <conditionalFormatting sqref="L4">
    <cfRule type="expression" dxfId="11058" priority="6" stopIfTrue="1">
      <formula>$D$1&lt;L4</formula>
    </cfRule>
    <cfRule type="expression" dxfId="11057" priority="7" stopIfTrue="1">
      <formula>$D$1&gt;L4</formula>
    </cfRule>
  </conditionalFormatting>
  <conditionalFormatting sqref="L4">
    <cfRule type="expression" dxfId="11056" priority="16" stopIfTrue="1">
      <formula>$D$1&lt;L4</formula>
    </cfRule>
    <cfRule type="expression" dxfId="11055" priority="17" stopIfTrue="1">
      <formula>$D$1&gt;L4</formula>
    </cfRule>
  </conditionalFormatting>
  <conditionalFormatting sqref="L4">
    <cfRule type="expression" dxfId="11054" priority="14" stopIfTrue="1">
      <formula>$D$1&lt;L4</formula>
    </cfRule>
    <cfRule type="expression" dxfId="11053" priority="15" stopIfTrue="1">
      <formula>$D$1&gt;L4</formula>
    </cfRule>
  </conditionalFormatting>
  <conditionalFormatting sqref="L4">
    <cfRule type="expression" dxfId="11052" priority="12" stopIfTrue="1">
      <formula>$D$1&lt;L4</formula>
    </cfRule>
    <cfRule type="expression" dxfId="11051" priority="13" stopIfTrue="1">
      <formula>$D$1&gt;L4</formula>
    </cfRule>
  </conditionalFormatting>
  <conditionalFormatting sqref="L4">
    <cfRule type="expression" dxfId="11050" priority="10" stopIfTrue="1">
      <formula>$D$1&lt;L4</formula>
    </cfRule>
    <cfRule type="expression" dxfId="11049" priority="11" stopIfTrue="1">
      <formula>$D$1&gt;L4</formula>
    </cfRule>
  </conditionalFormatting>
  <conditionalFormatting sqref="L4">
    <cfRule type="expression" dxfId="11048" priority="8" stopIfTrue="1">
      <formula>$D$1&lt;L4</formula>
    </cfRule>
    <cfRule type="expression" dxfId="11047" priority="9" stopIfTrue="1">
      <formula>$D$1&gt;L4</formula>
    </cfRule>
  </conditionalFormatting>
  <conditionalFormatting sqref="F4">
    <cfRule type="expression" dxfId="11046" priority="4" stopIfTrue="1">
      <formula>$D$1&lt;F4</formula>
    </cfRule>
    <cfRule type="expression" dxfId="11045" priority="5" stopIfTrue="1">
      <formula>$D$1&gt;F4</formula>
    </cfRule>
  </conditionalFormatting>
  <conditionalFormatting sqref="J32:J33">
    <cfRule type="cellIs" dxfId="11044" priority="1" stopIfTrue="1" operator="equal">
      <formula>5</formula>
    </cfRule>
    <cfRule type="cellIs" dxfId="11043" priority="2" stopIfTrue="1" operator="equal">
      <formula>4</formula>
    </cfRule>
    <cfRule type="cellIs" dxfId="11042" priority="3" stopIfTrue="1" operator="equal">
      <formula>3</formula>
    </cfRule>
  </conditionalFormatting>
  <pageMargins left="0.7" right="0.7" top="0.75" bottom="0.75" header="0.3" footer="0.3"/>
  <pageSetup paperSize="9" scale="74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A55"/>
  <sheetViews>
    <sheetView view="pageBreakPreview" topLeftCell="A7" zoomScaleNormal="100" zoomScaleSheetLayoutView="100" workbookViewId="0">
      <selection activeCell="F2" sqref="F2:L5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7.85546875" style="13" customWidth="1"/>
    <col min="5" max="5" width="5.42578125" style="13" hidden="1" customWidth="1"/>
    <col min="6" max="6" width="7.42578125" customWidth="1"/>
    <col min="7" max="12" width="7.140625" customWidth="1"/>
    <col min="13" max="21" width="2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43659.506923379631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92"/>
      <c r="Z1" s="492"/>
      <c r="AA1" s="492"/>
      <c r="AB1" s="492"/>
      <c r="AC1" s="492"/>
      <c r="AD1" s="492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75" t="s">
        <v>580</v>
      </c>
      <c r="G2" s="581" t="s">
        <v>581</v>
      </c>
      <c r="H2" s="582"/>
      <c r="I2" s="583"/>
      <c r="J2" s="581" t="s">
        <v>545</v>
      </c>
      <c r="K2" s="582"/>
      <c r="L2" s="583"/>
      <c r="M2" s="477"/>
      <c r="N2" s="477"/>
      <c r="O2" s="477"/>
      <c r="P2" s="477"/>
      <c r="Q2" s="475"/>
      <c r="R2" s="476"/>
      <c r="S2" s="476"/>
      <c r="T2" s="474"/>
      <c r="U2" s="227"/>
      <c r="V2" s="7"/>
      <c r="W2" s="8"/>
      <c r="X2" s="8"/>
      <c r="Y2" s="492"/>
      <c r="Z2" s="492"/>
      <c r="AA2" s="492"/>
      <c r="AB2" s="492"/>
      <c r="AC2" s="492"/>
      <c r="AD2" s="492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76">
        <v>2533</v>
      </c>
      <c r="B3" s="576"/>
      <c r="C3" s="576"/>
      <c r="D3" s="228" t="s">
        <v>0</v>
      </c>
      <c r="E3" s="229"/>
      <c r="F3" s="230">
        <v>42355</v>
      </c>
      <c r="G3" s="230">
        <v>42349</v>
      </c>
      <c r="H3" s="230">
        <v>42348</v>
      </c>
      <c r="I3" s="410">
        <v>42354</v>
      </c>
      <c r="J3" s="230">
        <v>42243</v>
      </c>
      <c r="K3" s="230">
        <v>42364</v>
      </c>
      <c r="L3" s="230">
        <v>42360</v>
      </c>
      <c r="M3" s="230"/>
      <c r="N3" s="230"/>
      <c r="O3" s="230"/>
      <c r="P3" s="231"/>
      <c r="Q3" s="230"/>
      <c r="R3" s="230"/>
      <c r="S3" s="230"/>
      <c r="T3" s="67"/>
      <c r="U3" s="232"/>
      <c r="V3" s="233"/>
      <c r="W3" s="234"/>
      <c r="X3" s="234"/>
      <c r="Y3" s="235"/>
      <c r="Z3" s="235"/>
      <c r="AA3" s="235"/>
      <c r="AB3" s="236"/>
      <c r="AC3" s="236"/>
      <c r="AD3" s="577" t="s">
        <v>9</v>
      </c>
      <c r="AE3" s="14"/>
      <c r="AF3" s="492"/>
      <c r="AG3" s="578"/>
      <c r="AH3" s="578"/>
      <c r="AI3" s="578"/>
      <c r="AJ3" s="578"/>
      <c r="AK3" s="578"/>
      <c r="AL3" s="578"/>
      <c r="AM3" s="578"/>
      <c r="AN3" s="578"/>
      <c r="AO3" s="578"/>
      <c r="AP3" s="578"/>
      <c r="AQ3" s="578"/>
      <c r="AR3" s="578"/>
      <c r="AS3" s="578"/>
      <c r="AT3" s="578"/>
      <c r="AU3" s="578"/>
      <c r="AV3" s="578"/>
      <c r="AW3" s="578"/>
      <c r="AX3" s="579"/>
      <c r="AY3" s="579"/>
      <c r="AZ3" s="579"/>
      <c r="BA3" s="579"/>
      <c r="BB3" s="579"/>
      <c r="BC3" s="579"/>
      <c r="BD3" s="579"/>
      <c r="BE3" s="579"/>
      <c r="BF3" s="579"/>
      <c r="BG3" s="579"/>
      <c r="BH3" s="579"/>
      <c r="BI3" s="579"/>
      <c r="BJ3" s="579"/>
      <c r="BK3" s="579"/>
      <c r="BL3" s="579"/>
      <c r="BM3" s="579"/>
      <c r="BN3" s="11"/>
      <c r="BO3" s="11"/>
      <c r="BP3" s="579"/>
      <c r="BQ3" s="579"/>
      <c r="BR3" s="579"/>
      <c r="BS3" s="579"/>
      <c r="BT3" s="579"/>
      <c r="BU3" s="579"/>
      <c r="BV3" s="579"/>
      <c r="BW3" s="579"/>
      <c r="BX3" s="579"/>
      <c r="BY3" s="579"/>
      <c r="BZ3" s="579"/>
      <c r="CA3" s="579"/>
      <c r="CB3" s="579"/>
      <c r="CC3" s="579"/>
      <c r="CD3" s="579"/>
      <c r="CE3" s="579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76"/>
      <c r="B4" s="576"/>
      <c r="C4" s="576"/>
      <c r="D4" s="237" t="s">
        <v>1</v>
      </c>
      <c r="E4" s="229"/>
      <c r="F4" s="238" t="s">
        <v>1338</v>
      </c>
      <c r="G4" s="238" t="s">
        <v>1004</v>
      </c>
      <c r="H4" s="238" t="s">
        <v>1007</v>
      </c>
      <c r="I4" s="238" t="s">
        <v>656</v>
      </c>
      <c r="J4" s="238"/>
      <c r="K4" s="238" t="s">
        <v>1017</v>
      </c>
      <c r="L4" s="238" t="s">
        <v>1623</v>
      </c>
      <c r="M4" s="238"/>
      <c r="N4" s="238"/>
      <c r="O4" s="238"/>
      <c r="P4" s="238"/>
      <c r="Q4" s="238"/>
      <c r="R4" s="238"/>
      <c r="S4" s="238"/>
      <c r="T4" s="67"/>
      <c r="U4" s="239"/>
      <c r="V4" s="232"/>
      <c r="W4" s="232"/>
      <c r="X4" s="232"/>
      <c r="Y4" s="234"/>
      <c r="Z4" s="235"/>
      <c r="AA4" s="235"/>
      <c r="AB4" s="235"/>
      <c r="AC4" s="235"/>
      <c r="AD4" s="577"/>
      <c r="AE4" s="15"/>
      <c r="AF4" s="492"/>
      <c r="AG4" s="492"/>
      <c r="AH4" s="492"/>
      <c r="AI4" s="492"/>
      <c r="AJ4" s="492"/>
      <c r="AK4" s="492"/>
      <c r="AL4" s="492"/>
      <c r="AM4" s="492"/>
      <c r="AN4" s="492"/>
      <c r="AO4" s="492"/>
      <c r="AP4" s="492"/>
      <c r="AQ4" s="492"/>
      <c r="AR4" s="492"/>
      <c r="AS4" s="492"/>
      <c r="AT4" s="492"/>
      <c r="AU4" s="492"/>
      <c r="AV4" s="492"/>
      <c r="AW4" s="9"/>
      <c r="AX4" s="493"/>
      <c r="AY4" s="493"/>
      <c r="AZ4" s="493"/>
      <c r="BA4" s="493"/>
      <c r="BB4" s="493"/>
      <c r="BC4" s="493"/>
      <c r="BD4" s="493"/>
      <c r="BE4" s="493"/>
      <c r="BF4" s="493"/>
      <c r="BG4" s="493"/>
      <c r="BH4" s="493"/>
      <c r="BI4" s="493"/>
      <c r="BJ4" s="493"/>
      <c r="BK4" s="493"/>
      <c r="BL4" s="493"/>
      <c r="BM4" s="493"/>
      <c r="BN4" s="11"/>
      <c r="BO4" s="11"/>
      <c r="BP4" s="493"/>
      <c r="BQ4" s="493"/>
      <c r="BR4" s="493"/>
      <c r="BS4" s="493"/>
      <c r="BT4" s="493"/>
      <c r="BU4" s="493"/>
      <c r="BV4" s="493"/>
      <c r="BW4" s="493"/>
      <c r="BX4" s="493"/>
      <c r="BY4" s="493"/>
      <c r="BZ4" s="493"/>
      <c r="CA4" s="493"/>
      <c r="CB4" s="493"/>
      <c r="CC4" s="493"/>
      <c r="CD4" s="493"/>
      <c r="CE4" s="493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8" x14ac:dyDescent="0.2">
      <c r="A5" s="384" t="s">
        <v>546</v>
      </c>
      <c r="B5" s="257" t="s">
        <v>2</v>
      </c>
      <c r="C5" s="385" t="s">
        <v>27</v>
      </c>
      <c r="D5" s="386" t="s">
        <v>3</v>
      </c>
      <c r="E5" s="184" t="s">
        <v>4</v>
      </c>
      <c r="F5" s="313" t="s">
        <v>1011</v>
      </c>
      <c r="G5" s="313" t="s">
        <v>1005</v>
      </c>
      <c r="H5" s="313" t="s">
        <v>1015</v>
      </c>
      <c r="I5" s="408" t="s">
        <v>655</v>
      </c>
      <c r="J5" s="325" t="s">
        <v>915</v>
      </c>
      <c r="K5" s="325" t="s">
        <v>1016</v>
      </c>
      <c r="L5" s="362" t="s">
        <v>1033</v>
      </c>
      <c r="M5" s="408"/>
      <c r="N5" s="313"/>
      <c r="O5" s="325"/>
      <c r="P5" s="313"/>
      <c r="Q5" s="325"/>
      <c r="R5" s="325"/>
      <c r="S5" s="362"/>
      <c r="T5" s="92"/>
      <c r="U5" s="185"/>
      <c r="V5" s="240" t="s">
        <v>5</v>
      </c>
      <c r="W5" s="241" t="s">
        <v>6</v>
      </c>
      <c r="X5" s="241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37" customFormat="1" ht="15" customHeight="1" x14ac:dyDescent="0.2">
      <c r="A6" s="389">
        <v>1</v>
      </c>
      <c r="B6" s="499" t="s">
        <v>28</v>
      </c>
      <c r="C6" s="512" t="s">
        <v>1253</v>
      </c>
      <c r="D6" s="400" t="s">
        <v>1396</v>
      </c>
      <c r="E6" s="256">
        <v>2533</v>
      </c>
      <c r="F6" s="93" t="s">
        <v>1604</v>
      </c>
      <c r="G6" s="93">
        <v>4</v>
      </c>
      <c r="H6" s="93">
        <v>3</v>
      </c>
      <c r="I6" s="93">
        <v>3</v>
      </c>
      <c r="J6" s="93">
        <v>5</v>
      </c>
      <c r="K6" s="93">
        <v>3</v>
      </c>
      <c r="L6" s="93" t="s">
        <v>1649</v>
      </c>
      <c r="M6" s="93"/>
      <c r="N6" s="93"/>
      <c r="O6" s="93"/>
      <c r="P6" s="93"/>
      <c r="Q6" s="93"/>
      <c r="R6" s="93"/>
      <c r="S6" s="93"/>
      <c r="T6" s="93"/>
      <c r="U6" s="93"/>
      <c r="V6" s="500">
        <f t="shared" ref="V6:V37" si="0">IF(AC6&gt;0,IF(SUM(X6:Y6)/AC6&gt;0,2,IF(AND(SUM(X6:Y6)/AC6=0,Z6/AC6&gt;0),3,IF(AND((AB6/AC6+AA6/AC6)=1,AA6/AC6&gt;0),4,5))),0)</f>
        <v>2</v>
      </c>
      <c r="W6" s="338">
        <f t="shared" ref="W6:W37" si="1">COUNTIF(AG6:AV6,"б")</f>
        <v>0</v>
      </c>
      <c r="X6" s="338">
        <f t="shared" ref="X6:X37" si="2">COUNTIF(AG6:AV6,"д")</f>
        <v>0</v>
      </c>
      <c r="Y6" s="338">
        <f t="shared" ref="Y6:Y37" si="3">COUNTIF(AG6:AV6,2)+COUNTIF(AG6:AV6,"н")+COUNTIF(AG6:AV6,"д")</f>
        <v>1</v>
      </c>
      <c r="Z6" s="338">
        <f t="shared" ref="Z6:Z37" si="4">COUNTIF(AG6:AV6,Z$5)</f>
        <v>3</v>
      </c>
      <c r="AA6" s="338">
        <f t="shared" ref="AA6:AA37" si="5">COUNTIF(AG6:AV6,AA$5)</f>
        <v>1</v>
      </c>
      <c r="AB6" s="338">
        <f t="shared" ref="AB6:AB37" si="6">COUNTIF(AG6:AV6,AB$5)</f>
        <v>1</v>
      </c>
      <c r="AC6" s="338">
        <f t="shared" ref="AC6:AC37" si="7">SUM(X6:AB6)</f>
        <v>6</v>
      </c>
      <c r="AD6" s="501">
        <f>IF(ISERROR(((X6+Y6)*2+Z6*3+AA6*4+AB6*5)/SUM(X6,Y6:AB6)),"",((X6+Y6)*2+Z6*3+AA6*4+AB6*5)/SUM(X6,Y6:AB6))</f>
        <v>3.3333333333333335</v>
      </c>
      <c r="AE6" s="339">
        <f>IF(AW6=5,0.5,IF(AW6=4,0.25,IF(AW6&lt;=3,0)))</f>
        <v>0</v>
      </c>
      <c r="AG6" s="502" t="str">
        <f t="shared" ref="AG6:AV21" si="8">IF(ISERROR(VALUE(LEFT(F6))),LEFT(F6),VALUE(LEFT(F6)))</f>
        <v>з</v>
      </c>
      <c r="AH6" s="502">
        <f t="shared" si="8"/>
        <v>4</v>
      </c>
      <c r="AI6" s="502">
        <f t="shared" si="8"/>
        <v>3</v>
      </c>
      <c r="AJ6" s="502">
        <f t="shared" si="8"/>
        <v>3</v>
      </c>
      <c r="AK6" s="502">
        <f t="shared" si="8"/>
        <v>5</v>
      </c>
      <c r="AL6" s="502">
        <f t="shared" si="8"/>
        <v>3</v>
      </c>
      <c r="AM6" s="502">
        <f t="shared" si="8"/>
        <v>2</v>
      </c>
      <c r="AN6" s="502" t="str">
        <f t="shared" si="8"/>
        <v/>
      </c>
      <c r="AO6" s="502" t="str">
        <f t="shared" si="8"/>
        <v/>
      </c>
      <c r="AP6" s="502" t="str">
        <f t="shared" si="8"/>
        <v/>
      </c>
      <c r="AQ6" s="502" t="str">
        <f t="shared" si="8"/>
        <v/>
      </c>
      <c r="AR6" s="502" t="str">
        <f t="shared" si="8"/>
        <v/>
      </c>
      <c r="AS6" s="502" t="str">
        <f t="shared" si="8"/>
        <v/>
      </c>
      <c r="AT6" s="502" t="str">
        <f t="shared" si="8"/>
        <v/>
      </c>
      <c r="AU6" s="502" t="str">
        <f t="shared" si="8"/>
        <v/>
      </c>
      <c r="AV6" s="502" t="str">
        <f t="shared" si="8"/>
        <v/>
      </c>
      <c r="AW6" s="500">
        <f>COUNTIF(AG6:AV6,"з")</f>
        <v>1</v>
      </c>
      <c r="AX6" s="340"/>
      <c r="AY6" s="340"/>
      <c r="AZ6" s="340"/>
      <c r="BA6" s="340"/>
      <c r="BB6" s="340"/>
      <c r="BC6" s="340"/>
      <c r="BD6" s="340"/>
      <c r="BE6" s="340"/>
      <c r="BF6" s="340"/>
      <c r="BG6" s="340"/>
      <c r="BH6" s="340"/>
      <c r="BI6" s="340"/>
      <c r="BJ6" s="340"/>
      <c r="BK6" s="340"/>
      <c r="BL6" s="340"/>
      <c r="BM6" s="340"/>
      <c r="BN6" s="340"/>
      <c r="BO6" s="340"/>
      <c r="BP6" s="341"/>
      <c r="BQ6" s="341"/>
      <c r="BR6" s="341"/>
      <c r="BS6" s="341"/>
      <c r="BT6" s="341"/>
      <c r="BU6" s="341"/>
      <c r="BV6" s="341"/>
      <c r="BW6" s="341"/>
      <c r="BX6" s="341"/>
      <c r="BY6" s="341"/>
      <c r="BZ6" s="341"/>
      <c r="CA6" s="341"/>
      <c r="CB6" s="341"/>
      <c r="CC6" s="341"/>
      <c r="CD6" s="341"/>
      <c r="CE6" s="341"/>
      <c r="CF6" s="341"/>
      <c r="CG6" s="340"/>
      <c r="CH6" s="340"/>
      <c r="CI6" s="340"/>
      <c r="CJ6" s="340"/>
      <c r="CK6" s="340"/>
      <c r="CL6" s="340"/>
      <c r="CM6" s="340"/>
      <c r="CN6" s="336"/>
      <c r="CO6" s="336"/>
      <c r="CP6" s="336"/>
      <c r="CQ6" s="336"/>
      <c r="CR6" s="336"/>
      <c r="CS6" s="336"/>
      <c r="CT6" s="336"/>
      <c r="CU6" s="336"/>
      <c r="CV6" s="336"/>
      <c r="CW6" s="336"/>
      <c r="CX6" s="336"/>
      <c r="CY6" s="336"/>
      <c r="CZ6" s="336"/>
      <c r="DA6" s="336"/>
      <c r="DB6" s="336"/>
      <c r="DC6" s="336"/>
    </row>
    <row r="7" spans="1:107" s="337" customFormat="1" ht="15" customHeight="1" x14ac:dyDescent="0.2">
      <c r="A7" s="389">
        <v>2</v>
      </c>
      <c r="B7" s="499" t="s">
        <v>28</v>
      </c>
      <c r="C7" s="512" t="s">
        <v>34</v>
      </c>
      <c r="D7" s="400" t="s">
        <v>1383</v>
      </c>
      <c r="E7" s="256">
        <v>2533</v>
      </c>
      <c r="F7" s="93" t="s">
        <v>1604</v>
      </c>
      <c r="G7" s="93">
        <v>4</v>
      </c>
      <c r="H7" s="93">
        <v>4</v>
      </c>
      <c r="I7" s="93">
        <v>3</v>
      </c>
      <c r="J7" s="93">
        <v>4</v>
      </c>
      <c r="K7" s="93">
        <v>4</v>
      </c>
      <c r="L7" s="93">
        <v>3</v>
      </c>
      <c r="M7" s="93"/>
      <c r="N7" s="93"/>
      <c r="O7" s="93"/>
      <c r="P7" s="93"/>
      <c r="Q7" s="93"/>
      <c r="R7" s="93"/>
      <c r="S7" s="93"/>
      <c r="T7" s="93"/>
      <c r="U7" s="93"/>
      <c r="V7" s="500">
        <f t="shared" si="0"/>
        <v>3</v>
      </c>
      <c r="W7" s="338">
        <f t="shared" si="1"/>
        <v>0</v>
      </c>
      <c r="X7" s="338">
        <f t="shared" si="2"/>
        <v>0</v>
      </c>
      <c r="Y7" s="338">
        <f t="shared" si="3"/>
        <v>0</v>
      </c>
      <c r="Z7" s="338">
        <f t="shared" si="4"/>
        <v>2</v>
      </c>
      <c r="AA7" s="338">
        <f t="shared" si="5"/>
        <v>4</v>
      </c>
      <c r="AB7" s="338">
        <f t="shared" si="6"/>
        <v>0</v>
      </c>
      <c r="AC7" s="338">
        <f t="shared" si="7"/>
        <v>6</v>
      </c>
      <c r="AD7" s="501">
        <f t="shared" ref="AD7:AD37" si="9">IF(ISERROR(((X7+Y7)*2+Z7*3+AA7*4+AB7*5)/SUM(X7,Y7:AB7)),"",((X7+Y7)*2+Z7*3+AA7*4+AB7*5)/SUM(X7,Y7:AB7))</f>
        <v>3.6666666666666665</v>
      </c>
      <c r="AE7" s="339">
        <f t="shared" ref="AE7:AE34" si="10">IF(AX7=5,0.5,IF(AX7=4,0.25,IF(AX7&lt;=3,0)))</f>
        <v>0</v>
      </c>
      <c r="AG7" s="502" t="str">
        <f t="shared" si="8"/>
        <v>з</v>
      </c>
      <c r="AH7" s="502">
        <f t="shared" si="8"/>
        <v>4</v>
      </c>
      <c r="AI7" s="502">
        <f t="shared" si="8"/>
        <v>4</v>
      </c>
      <c r="AJ7" s="502">
        <f t="shared" si="8"/>
        <v>3</v>
      </c>
      <c r="AK7" s="502">
        <f t="shared" si="8"/>
        <v>4</v>
      </c>
      <c r="AL7" s="502">
        <f t="shared" si="8"/>
        <v>4</v>
      </c>
      <c r="AM7" s="502">
        <f t="shared" si="8"/>
        <v>3</v>
      </c>
      <c r="AN7" s="502" t="str">
        <f t="shared" si="8"/>
        <v/>
      </c>
      <c r="AO7" s="502" t="str">
        <f t="shared" si="8"/>
        <v/>
      </c>
      <c r="AP7" s="502" t="str">
        <f t="shared" si="8"/>
        <v/>
      </c>
      <c r="AQ7" s="502" t="str">
        <f t="shared" si="8"/>
        <v/>
      </c>
      <c r="AR7" s="502" t="str">
        <f t="shared" si="8"/>
        <v/>
      </c>
      <c r="AS7" s="502" t="str">
        <f t="shared" si="8"/>
        <v/>
      </c>
      <c r="AT7" s="502" t="str">
        <f t="shared" si="8"/>
        <v/>
      </c>
      <c r="AU7" s="502" t="str">
        <f t="shared" si="8"/>
        <v/>
      </c>
      <c r="AV7" s="502" t="str">
        <f t="shared" si="8"/>
        <v/>
      </c>
      <c r="AW7" s="500">
        <f t="shared" ref="AW7:AW37" si="11">COUNTIF(AG7:AV7,"з")</f>
        <v>1</v>
      </c>
      <c r="AX7" s="340"/>
      <c r="AY7" s="340"/>
      <c r="AZ7" s="340"/>
      <c r="BA7" s="340"/>
      <c r="BB7" s="340"/>
      <c r="BC7" s="340"/>
      <c r="BD7" s="340"/>
      <c r="BE7" s="340"/>
      <c r="BF7" s="340"/>
      <c r="BG7" s="340"/>
      <c r="BH7" s="340"/>
      <c r="BI7" s="340"/>
      <c r="BJ7" s="340"/>
      <c r="BK7" s="340"/>
      <c r="BL7" s="340"/>
      <c r="BM7" s="340"/>
      <c r="BN7" s="340"/>
      <c r="BO7" s="340"/>
      <c r="BP7" s="341"/>
      <c r="BQ7" s="341"/>
      <c r="BR7" s="341"/>
      <c r="BS7" s="341"/>
      <c r="BT7" s="341"/>
      <c r="BU7" s="341"/>
      <c r="BV7" s="341"/>
      <c r="BW7" s="341"/>
      <c r="BX7" s="341"/>
      <c r="BY7" s="341"/>
      <c r="BZ7" s="341"/>
      <c r="CA7" s="341"/>
      <c r="CB7" s="341"/>
      <c r="CC7" s="341"/>
      <c r="CD7" s="341"/>
      <c r="CE7" s="341"/>
      <c r="CF7" s="341"/>
      <c r="CG7" s="340"/>
      <c r="CH7" s="341"/>
      <c r="CI7" s="341"/>
      <c r="CJ7" s="341"/>
      <c r="CK7" s="341"/>
      <c r="CL7" s="341"/>
      <c r="CM7" s="341"/>
    </row>
    <row r="8" spans="1:107" s="337" customFormat="1" ht="15" customHeight="1" x14ac:dyDescent="0.2">
      <c r="A8" s="389">
        <v>3</v>
      </c>
      <c r="B8" s="499" t="s">
        <v>28</v>
      </c>
      <c r="C8" s="512" t="s">
        <v>34</v>
      </c>
      <c r="D8" s="400" t="s">
        <v>1375</v>
      </c>
      <c r="E8" s="256">
        <v>2533</v>
      </c>
      <c r="F8" s="93" t="s">
        <v>1604</v>
      </c>
      <c r="G8" s="93">
        <v>4</v>
      </c>
      <c r="H8" s="93">
        <v>3</v>
      </c>
      <c r="I8" s="93">
        <v>3</v>
      </c>
      <c r="J8" s="93">
        <v>4</v>
      </c>
      <c r="K8" s="93">
        <v>4</v>
      </c>
      <c r="L8" s="93">
        <v>4</v>
      </c>
      <c r="M8" s="93"/>
      <c r="N8" s="93"/>
      <c r="O8" s="93"/>
      <c r="P8" s="93"/>
      <c r="Q8" s="93"/>
      <c r="R8" s="93"/>
      <c r="S8" s="93"/>
      <c r="T8" s="93"/>
      <c r="U8" s="93"/>
      <c r="V8" s="500">
        <f t="shared" si="0"/>
        <v>3</v>
      </c>
      <c r="W8" s="338">
        <f t="shared" si="1"/>
        <v>0</v>
      </c>
      <c r="X8" s="338">
        <f t="shared" si="2"/>
        <v>0</v>
      </c>
      <c r="Y8" s="338">
        <f t="shared" si="3"/>
        <v>0</v>
      </c>
      <c r="Z8" s="338">
        <f t="shared" si="4"/>
        <v>2</v>
      </c>
      <c r="AA8" s="338">
        <f t="shared" si="5"/>
        <v>4</v>
      </c>
      <c r="AB8" s="338">
        <f t="shared" si="6"/>
        <v>0</v>
      </c>
      <c r="AC8" s="338">
        <f t="shared" si="7"/>
        <v>6</v>
      </c>
      <c r="AD8" s="501">
        <f t="shared" si="9"/>
        <v>3.6666666666666665</v>
      </c>
      <c r="AE8" s="339">
        <f t="shared" si="10"/>
        <v>0</v>
      </c>
      <c r="AG8" s="502" t="str">
        <f t="shared" si="8"/>
        <v>з</v>
      </c>
      <c r="AH8" s="502">
        <f t="shared" si="8"/>
        <v>4</v>
      </c>
      <c r="AI8" s="502">
        <f t="shared" si="8"/>
        <v>3</v>
      </c>
      <c r="AJ8" s="502">
        <f t="shared" si="8"/>
        <v>3</v>
      </c>
      <c r="AK8" s="502">
        <f t="shared" si="8"/>
        <v>4</v>
      </c>
      <c r="AL8" s="502">
        <f t="shared" si="8"/>
        <v>4</v>
      </c>
      <c r="AM8" s="502">
        <f t="shared" si="8"/>
        <v>4</v>
      </c>
      <c r="AN8" s="502" t="str">
        <f t="shared" si="8"/>
        <v/>
      </c>
      <c r="AO8" s="502" t="str">
        <f t="shared" si="8"/>
        <v/>
      </c>
      <c r="AP8" s="502" t="str">
        <f t="shared" si="8"/>
        <v/>
      </c>
      <c r="AQ8" s="502" t="str">
        <f t="shared" si="8"/>
        <v/>
      </c>
      <c r="AR8" s="502" t="str">
        <f t="shared" si="8"/>
        <v/>
      </c>
      <c r="AS8" s="502" t="str">
        <f t="shared" si="8"/>
        <v/>
      </c>
      <c r="AT8" s="502" t="str">
        <f t="shared" si="8"/>
        <v/>
      </c>
      <c r="AU8" s="502" t="str">
        <f t="shared" si="8"/>
        <v/>
      </c>
      <c r="AV8" s="502" t="str">
        <f t="shared" si="8"/>
        <v/>
      </c>
      <c r="AW8" s="500">
        <f t="shared" si="11"/>
        <v>1</v>
      </c>
      <c r="AX8" s="340"/>
      <c r="AY8" s="340"/>
      <c r="AZ8" s="340"/>
      <c r="BA8" s="340"/>
      <c r="BB8" s="340"/>
      <c r="BC8" s="340"/>
      <c r="BD8" s="340"/>
      <c r="BE8" s="340"/>
      <c r="BF8" s="340"/>
      <c r="BG8" s="340"/>
      <c r="BH8" s="340"/>
      <c r="BI8" s="340"/>
      <c r="BJ8" s="340"/>
      <c r="BK8" s="340"/>
      <c r="BL8" s="340"/>
      <c r="BM8" s="340"/>
      <c r="BN8" s="340"/>
      <c r="BO8" s="340"/>
      <c r="BP8" s="341"/>
      <c r="BQ8" s="341"/>
      <c r="BR8" s="341"/>
      <c r="BS8" s="341"/>
      <c r="BT8" s="341"/>
      <c r="BU8" s="341"/>
      <c r="BV8" s="341"/>
      <c r="BW8" s="341"/>
      <c r="BX8" s="341"/>
      <c r="BY8" s="341"/>
      <c r="BZ8" s="341"/>
      <c r="CA8" s="341"/>
      <c r="CB8" s="341"/>
      <c r="CC8" s="341"/>
      <c r="CD8" s="341"/>
      <c r="CE8" s="341"/>
      <c r="CF8" s="341"/>
      <c r="CG8" s="340"/>
      <c r="CH8" s="341"/>
      <c r="CI8" s="341"/>
      <c r="CJ8" s="341"/>
      <c r="CK8" s="341"/>
      <c r="CL8" s="341"/>
      <c r="CM8" s="341"/>
    </row>
    <row r="9" spans="1:107" s="337" customFormat="1" ht="15" customHeight="1" x14ac:dyDescent="0.25">
      <c r="A9" s="389">
        <v>4</v>
      </c>
      <c r="B9" s="499" t="s">
        <v>28</v>
      </c>
      <c r="C9" s="512" t="s">
        <v>34</v>
      </c>
      <c r="D9" s="513" t="s">
        <v>1403</v>
      </c>
      <c r="E9" s="256">
        <v>2533</v>
      </c>
      <c r="F9" s="93" t="s">
        <v>1604</v>
      </c>
      <c r="G9" s="93">
        <v>5</v>
      </c>
      <c r="H9" s="93">
        <v>4</v>
      </c>
      <c r="I9" s="93">
        <v>3</v>
      </c>
      <c r="J9" s="93">
        <v>4</v>
      </c>
      <c r="K9" s="93">
        <v>5</v>
      </c>
      <c r="L9" s="93">
        <v>4</v>
      </c>
      <c r="M9" s="93"/>
      <c r="N9" s="93"/>
      <c r="O9" s="93"/>
      <c r="P9" s="93"/>
      <c r="Q9" s="93"/>
      <c r="R9" s="93"/>
      <c r="S9" s="93"/>
      <c r="T9" s="93"/>
      <c r="U9" s="93"/>
      <c r="V9" s="500">
        <f t="shared" si="0"/>
        <v>3</v>
      </c>
      <c r="W9" s="338">
        <f t="shared" si="1"/>
        <v>0</v>
      </c>
      <c r="X9" s="338">
        <f t="shared" si="2"/>
        <v>0</v>
      </c>
      <c r="Y9" s="338">
        <f t="shared" si="3"/>
        <v>0</v>
      </c>
      <c r="Z9" s="338">
        <f t="shared" si="4"/>
        <v>1</v>
      </c>
      <c r="AA9" s="338">
        <f t="shared" si="5"/>
        <v>3</v>
      </c>
      <c r="AB9" s="338">
        <f t="shared" si="6"/>
        <v>2</v>
      </c>
      <c r="AC9" s="338">
        <f t="shared" si="7"/>
        <v>6</v>
      </c>
      <c r="AD9" s="501">
        <f t="shared" si="9"/>
        <v>4.166666666666667</v>
      </c>
      <c r="AE9" s="339">
        <f t="shared" si="10"/>
        <v>0</v>
      </c>
      <c r="AG9" s="502" t="str">
        <f t="shared" si="8"/>
        <v>з</v>
      </c>
      <c r="AH9" s="502">
        <f t="shared" si="8"/>
        <v>5</v>
      </c>
      <c r="AI9" s="502">
        <f t="shared" si="8"/>
        <v>4</v>
      </c>
      <c r="AJ9" s="502">
        <f t="shared" si="8"/>
        <v>3</v>
      </c>
      <c r="AK9" s="502">
        <f t="shared" si="8"/>
        <v>4</v>
      </c>
      <c r="AL9" s="502">
        <f t="shared" si="8"/>
        <v>5</v>
      </c>
      <c r="AM9" s="502">
        <f t="shared" si="8"/>
        <v>4</v>
      </c>
      <c r="AN9" s="502" t="str">
        <f t="shared" si="8"/>
        <v/>
      </c>
      <c r="AO9" s="502" t="str">
        <f t="shared" si="8"/>
        <v/>
      </c>
      <c r="AP9" s="502" t="str">
        <f t="shared" si="8"/>
        <v/>
      </c>
      <c r="AQ9" s="502" t="str">
        <f t="shared" si="8"/>
        <v/>
      </c>
      <c r="AR9" s="502" t="str">
        <f t="shared" si="8"/>
        <v/>
      </c>
      <c r="AS9" s="502" t="str">
        <f t="shared" si="8"/>
        <v/>
      </c>
      <c r="AT9" s="502" t="str">
        <f t="shared" si="8"/>
        <v/>
      </c>
      <c r="AU9" s="502" t="str">
        <f t="shared" si="8"/>
        <v/>
      </c>
      <c r="AV9" s="502" t="str">
        <f t="shared" si="8"/>
        <v/>
      </c>
      <c r="AW9" s="500">
        <f t="shared" si="11"/>
        <v>1</v>
      </c>
      <c r="AX9" s="340"/>
      <c r="AY9" s="340"/>
      <c r="AZ9" s="340"/>
      <c r="BA9" s="340"/>
      <c r="BB9" s="340"/>
      <c r="BC9" s="340"/>
      <c r="BD9" s="340"/>
      <c r="BE9" s="340"/>
      <c r="BF9" s="340"/>
      <c r="BG9" s="340"/>
      <c r="BH9" s="340"/>
      <c r="BI9" s="340"/>
      <c r="BJ9" s="340"/>
      <c r="BK9" s="340"/>
      <c r="BL9" s="340"/>
      <c r="BM9" s="340"/>
      <c r="BN9" s="340"/>
      <c r="BO9" s="340"/>
      <c r="BP9" s="341"/>
      <c r="BQ9" s="341"/>
      <c r="BR9" s="341"/>
      <c r="BS9" s="341"/>
      <c r="BT9" s="341"/>
      <c r="BU9" s="341"/>
      <c r="BV9" s="341"/>
      <c r="BW9" s="341"/>
      <c r="BX9" s="341"/>
      <c r="BY9" s="341"/>
      <c r="BZ9" s="341"/>
      <c r="CA9" s="341"/>
      <c r="CB9" s="341"/>
      <c r="CC9" s="341"/>
      <c r="CD9" s="341"/>
      <c r="CE9" s="341"/>
      <c r="CF9" s="341"/>
      <c r="CG9" s="340"/>
      <c r="CH9" s="341"/>
      <c r="CI9" s="341"/>
      <c r="CJ9" s="341"/>
      <c r="CK9" s="341"/>
      <c r="CL9" s="341"/>
      <c r="CM9" s="341"/>
    </row>
    <row r="10" spans="1:107" s="337" customFormat="1" ht="15" customHeight="1" x14ac:dyDescent="0.2">
      <c r="A10" s="389">
        <v>5</v>
      </c>
      <c r="B10" s="499" t="s">
        <v>28</v>
      </c>
      <c r="C10" s="512" t="s">
        <v>34</v>
      </c>
      <c r="D10" s="400" t="s">
        <v>1381</v>
      </c>
      <c r="E10" s="256">
        <v>2533</v>
      </c>
      <c r="F10" s="93" t="s">
        <v>1604</v>
      </c>
      <c r="G10" s="93">
        <v>5</v>
      </c>
      <c r="H10" s="93">
        <v>4</v>
      </c>
      <c r="I10" s="93">
        <v>3</v>
      </c>
      <c r="J10" s="93">
        <v>4</v>
      </c>
      <c r="K10" s="93">
        <v>4</v>
      </c>
      <c r="L10" s="93">
        <v>3</v>
      </c>
      <c r="M10" s="93"/>
      <c r="N10" s="93"/>
      <c r="O10" s="93"/>
      <c r="P10" s="93"/>
      <c r="Q10" s="93"/>
      <c r="R10" s="93"/>
      <c r="S10" s="93"/>
      <c r="T10" s="93"/>
      <c r="U10" s="93"/>
      <c r="V10" s="500">
        <f t="shared" si="0"/>
        <v>3</v>
      </c>
      <c r="W10" s="338">
        <f t="shared" si="1"/>
        <v>0</v>
      </c>
      <c r="X10" s="338">
        <f t="shared" si="2"/>
        <v>0</v>
      </c>
      <c r="Y10" s="338">
        <f t="shared" si="3"/>
        <v>0</v>
      </c>
      <c r="Z10" s="338">
        <f t="shared" si="4"/>
        <v>2</v>
      </c>
      <c r="AA10" s="338">
        <f t="shared" si="5"/>
        <v>3</v>
      </c>
      <c r="AB10" s="338">
        <f t="shared" si="6"/>
        <v>1</v>
      </c>
      <c r="AC10" s="338">
        <f t="shared" si="7"/>
        <v>6</v>
      </c>
      <c r="AD10" s="501">
        <f t="shared" si="9"/>
        <v>3.8333333333333335</v>
      </c>
      <c r="AE10" s="339">
        <f t="shared" si="10"/>
        <v>0</v>
      </c>
      <c r="AG10" s="502" t="str">
        <f t="shared" si="8"/>
        <v>з</v>
      </c>
      <c r="AH10" s="502">
        <f t="shared" si="8"/>
        <v>5</v>
      </c>
      <c r="AI10" s="502">
        <f t="shared" si="8"/>
        <v>4</v>
      </c>
      <c r="AJ10" s="502">
        <f t="shared" si="8"/>
        <v>3</v>
      </c>
      <c r="AK10" s="502">
        <f t="shared" si="8"/>
        <v>4</v>
      </c>
      <c r="AL10" s="502">
        <f t="shared" si="8"/>
        <v>4</v>
      </c>
      <c r="AM10" s="502">
        <f t="shared" si="8"/>
        <v>3</v>
      </c>
      <c r="AN10" s="502" t="str">
        <f t="shared" si="8"/>
        <v/>
      </c>
      <c r="AO10" s="502" t="str">
        <f t="shared" si="8"/>
        <v/>
      </c>
      <c r="AP10" s="502" t="str">
        <f t="shared" si="8"/>
        <v/>
      </c>
      <c r="AQ10" s="502" t="str">
        <f t="shared" si="8"/>
        <v/>
      </c>
      <c r="AR10" s="502" t="str">
        <f t="shared" si="8"/>
        <v/>
      </c>
      <c r="AS10" s="502" t="str">
        <f t="shared" si="8"/>
        <v/>
      </c>
      <c r="AT10" s="502" t="str">
        <f t="shared" si="8"/>
        <v/>
      </c>
      <c r="AU10" s="502" t="str">
        <f t="shared" si="8"/>
        <v/>
      </c>
      <c r="AV10" s="502" t="str">
        <f t="shared" si="8"/>
        <v/>
      </c>
      <c r="AW10" s="500">
        <f t="shared" si="11"/>
        <v>1</v>
      </c>
      <c r="AX10" s="340"/>
      <c r="AY10" s="340"/>
      <c r="AZ10" s="340"/>
      <c r="BA10" s="340"/>
      <c r="BB10" s="340"/>
      <c r="BC10" s="340"/>
      <c r="BD10" s="340"/>
      <c r="BE10" s="340"/>
      <c r="BF10" s="340"/>
      <c r="BG10" s="340"/>
      <c r="BH10" s="340"/>
      <c r="BI10" s="340"/>
      <c r="BJ10" s="340"/>
      <c r="BK10" s="340"/>
      <c r="BL10" s="340"/>
      <c r="BM10" s="340"/>
      <c r="BN10" s="340"/>
      <c r="BO10" s="340"/>
      <c r="BP10" s="341"/>
      <c r="BQ10" s="341"/>
      <c r="BR10" s="341"/>
      <c r="BS10" s="341"/>
      <c r="BT10" s="341"/>
      <c r="BU10" s="341"/>
      <c r="BV10" s="341"/>
      <c r="BW10" s="341"/>
      <c r="BX10" s="341"/>
      <c r="BY10" s="341"/>
      <c r="BZ10" s="341"/>
      <c r="CA10" s="341"/>
      <c r="CB10" s="341"/>
      <c r="CC10" s="341"/>
      <c r="CD10" s="341"/>
      <c r="CE10" s="341"/>
      <c r="CF10" s="341"/>
      <c r="CG10" s="340"/>
      <c r="CH10" s="341"/>
      <c r="CI10" s="341"/>
      <c r="CJ10" s="341"/>
      <c r="CK10" s="341"/>
      <c r="CL10" s="341"/>
      <c r="CM10" s="341"/>
    </row>
    <row r="11" spans="1:107" s="337" customFormat="1" ht="15" customHeight="1" x14ac:dyDescent="0.2">
      <c r="A11" s="389">
        <v>6</v>
      </c>
      <c r="B11" s="499" t="s">
        <v>28</v>
      </c>
      <c r="C11" s="512" t="s">
        <v>34</v>
      </c>
      <c r="D11" s="400" t="s">
        <v>1378</v>
      </c>
      <c r="E11" s="256">
        <v>2533</v>
      </c>
      <c r="F11" s="93" t="s">
        <v>1604</v>
      </c>
      <c r="G11" s="93">
        <v>5</v>
      </c>
      <c r="H11" s="93">
        <v>3</v>
      </c>
      <c r="I11" s="93">
        <v>3</v>
      </c>
      <c r="J11" s="93">
        <v>4</v>
      </c>
      <c r="K11" s="93">
        <v>3</v>
      </c>
      <c r="L11" s="93">
        <v>4</v>
      </c>
      <c r="M11" s="93"/>
      <c r="N11" s="93"/>
      <c r="O11" s="93"/>
      <c r="P11" s="93"/>
      <c r="Q11" s="93"/>
      <c r="R11" s="93"/>
      <c r="S11" s="93"/>
      <c r="T11" s="93"/>
      <c r="U11" s="93"/>
      <c r="V11" s="500">
        <f t="shared" si="0"/>
        <v>3</v>
      </c>
      <c r="W11" s="338">
        <f t="shared" si="1"/>
        <v>0</v>
      </c>
      <c r="X11" s="338">
        <f t="shared" si="2"/>
        <v>0</v>
      </c>
      <c r="Y11" s="338">
        <f t="shared" si="3"/>
        <v>0</v>
      </c>
      <c r="Z11" s="338">
        <f t="shared" si="4"/>
        <v>3</v>
      </c>
      <c r="AA11" s="338">
        <f t="shared" si="5"/>
        <v>2</v>
      </c>
      <c r="AB11" s="338">
        <f t="shared" si="6"/>
        <v>1</v>
      </c>
      <c r="AC11" s="338">
        <f t="shared" si="7"/>
        <v>6</v>
      </c>
      <c r="AD11" s="501">
        <f t="shared" si="9"/>
        <v>3.6666666666666665</v>
      </c>
      <c r="AE11" s="339">
        <f t="shared" si="10"/>
        <v>0</v>
      </c>
      <c r="AG11" s="502" t="str">
        <f t="shared" si="8"/>
        <v>з</v>
      </c>
      <c r="AH11" s="502">
        <f t="shared" si="8"/>
        <v>5</v>
      </c>
      <c r="AI11" s="502">
        <f t="shared" si="8"/>
        <v>3</v>
      </c>
      <c r="AJ11" s="502">
        <f t="shared" si="8"/>
        <v>3</v>
      </c>
      <c r="AK11" s="502">
        <f t="shared" si="8"/>
        <v>4</v>
      </c>
      <c r="AL11" s="502">
        <f t="shared" si="8"/>
        <v>3</v>
      </c>
      <c r="AM11" s="502">
        <f t="shared" si="8"/>
        <v>4</v>
      </c>
      <c r="AN11" s="502" t="str">
        <f t="shared" si="8"/>
        <v/>
      </c>
      <c r="AO11" s="502" t="str">
        <f t="shared" si="8"/>
        <v/>
      </c>
      <c r="AP11" s="502" t="str">
        <f t="shared" si="8"/>
        <v/>
      </c>
      <c r="AQ11" s="502" t="str">
        <f t="shared" si="8"/>
        <v/>
      </c>
      <c r="AR11" s="502" t="str">
        <f t="shared" si="8"/>
        <v/>
      </c>
      <c r="AS11" s="502" t="str">
        <f t="shared" si="8"/>
        <v/>
      </c>
      <c r="AT11" s="502" t="str">
        <f t="shared" si="8"/>
        <v/>
      </c>
      <c r="AU11" s="502" t="str">
        <f t="shared" si="8"/>
        <v/>
      </c>
      <c r="AV11" s="502" t="str">
        <f t="shared" si="8"/>
        <v/>
      </c>
      <c r="AW11" s="500">
        <f t="shared" si="11"/>
        <v>1</v>
      </c>
      <c r="AX11" s="340"/>
      <c r="AY11" s="340"/>
      <c r="AZ11" s="340"/>
      <c r="BA11" s="340"/>
      <c r="BB11" s="340"/>
      <c r="BC11" s="340"/>
      <c r="BD11" s="340"/>
      <c r="BE11" s="340"/>
      <c r="BF11" s="340"/>
      <c r="BG11" s="340"/>
      <c r="BH11" s="340"/>
      <c r="BI11" s="340"/>
      <c r="BJ11" s="340"/>
      <c r="BK11" s="340"/>
      <c r="BL11" s="340"/>
      <c r="BM11" s="340"/>
      <c r="BN11" s="340"/>
      <c r="BO11" s="340"/>
      <c r="BP11" s="341"/>
      <c r="BQ11" s="341"/>
      <c r="BR11" s="341"/>
      <c r="BS11" s="341"/>
      <c r="BT11" s="341"/>
      <c r="BU11" s="341"/>
      <c r="BV11" s="341"/>
      <c r="BW11" s="341"/>
      <c r="BX11" s="341"/>
      <c r="BY11" s="341"/>
      <c r="BZ11" s="341"/>
      <c r="CA11" s="341"/>
      <c r="CB11" s="341"/>
      <c r="CC11" s="341"/>
      <c r="CD11" s="341"/>
      <c r="CE11" s="341"/>
      <c r="CF11" s="341"/>
      <c r="CG11" s="340"/>
      <c r="CH11" s="341"/>
      <c r="CI11" s="341"/>
      <c r="CJ11" s="341"/>
      <c r="CK11" s="341"/>
      <c r="CL11" s="341"/>
      <c r="CM11" s="341"/>
    </row>
    <row r="12" spans="1:107" s="337" customFormat="1" ht="15" customHeight="1" x14ac:dyDescent="0.25">
      <c r="A12" s="389">
        <v>7</v>
      </c>
      <c r="B12" s="499" t="s">
        <v>28</v>
      </c>
      <c r="C12" s="512" t="s">
        <v>34</v>
      </c>
      <c r="D12" s="513" t="s">
        <v>1405</v>
      </c>
      <c r="E12" s="256">
        <v>2533</v>
      </c>
      <c r="F12" s="93" t="s">
        <v>1604</v>
      </c>
      <c r="G12" s="93">
        <v>3</v>
      </c>
      <c r="H12" s="93">
        <v>3</v>
      </c>
      <c r="I12" s="93">
        <v>4</v>
      </c>
      <c r="J12" s="93">
        <v>4</v>
      </c>
      <c r="K12" s="93">
        <v>4</v>
      </c>
      <c r="L12" s="93">
        <v>4</v>
      </c>
      <c r="M12" s="93"/>
      <c r="N12" s="93"/>
      <c r="O12" s="93"/>
      <c r="P12" s="93"/>
      <c r="Q12" s="93"/>
      <c r="R12" s="93"/>
      <c r="S12" s="93"/>
      <c r="T12" s="93"/>
      <c r="U12" s="93"/>
      <c r="V12" s="500">
        <f t="shared" si="0"/>
        <v>3</v>
      </c>
      <c r="W12" s="338">
        <f t="shared" si="1"/>
        <v>0</v>
      </c>
      <c r="X12" s="338">
        <f t="shared" si="2"/>
        <v>0</v>
      </c>
      <c r="Y12" s="338">
        <f t="shared" si="3"/>
        <v>0</v>
      </c>
      <c r="Z12" s="338">
        <f t="shared" si="4"/>
        <v>2</v>
      </c>
      <c r="AA12" s="338">
        <f t="shared" si="5"/>
        <v>4</v>
      </c>
      <c r="AB12" s="338">
        <f t="shared" si="6"/>
        <v>0</v>
      </c>
      <c r="AC12" s="338">
        <f t="shared" si="7"/>
        <v>6</v>
      </c>
      <c r="AD12" s="501">
        <f t="shared" si="9"/>
        <v>3.6666666666666665</v>
      </c>
      <c r="AE12" s="339">
        <f t="shared" si="10"/>
        <v>0</v>
      </c>
      <c r="AG12" s="502" t="str">
        <f t="shared" si="8"/>
        <v>з</v>
      </c>
      <c r="AH12" s="502">
        <f t="shared" si="8"/>
        <v>3</v>
      </c>
      <c r="AI12" s="502">
        <f t="shared" si="8"/>
        <v>3</v>
      </c>
      <c r="AJ12" s="502">
        <f t="shared" si="8"/>
        <v>4</v>
      </c>
      <c r="AK12" s="502">
        <f t="shared" si="8"/>
        <v>4</v>
      </c>
      <c r="AL12" s="502">
        <f t="shared" si="8"/>
        <v>4</v>
      </c>
      <c r="AM12" s="502">
        <f t="shared" si="8"/>
        <v>4</v>
      </c>
      <c r="AN12" s="502" t="str">
        <f t="shared" si="8"/>
        <v/>
      </c>
      <c r="AO12" s="502" t="str">
        <f t="shared" si="8"/>
        <v/>
      </c>
      <c r="AP12" s="502" t="str">
        <f t="shared" si="8"/>
        <v/>
      </c>
      <c r="AQ12" s="502" t="str">
        <f t="shared" si="8"/>
        <v/>
      </c>
      <c r="AR12" s="502" t="str">
        <f t="shared" si="8"/>
        <v/>
      </c>
      <c r="AS12" s="502" t="str">
        <f t="shared" si="8"/>
        <v/>
      </c>
      <c r="AT12" s="502" t="str">
        <f t="shared" si="8"/>
        <v/>
      </c>
      <c r="AU12" s="502" t="str">
        <f t="shared" si="8"/>
        <v/>
      </c>
      <c r="AV12" s="502" t="str">
        <f t="shared" si="8"/>
        <v/>
      </c>
      <c r="AW12" s="500">
        <f t="shared" si="11"/>
        <v>1</v>
      </c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41"/>
      <c r="BQ12" s="341"/>
      <c r="BR12" s="341"/>
      <c r="BS12" s="341"/>
      <c r="BT12" s="341"/>
      <c r="BU12" s="341"/>
      <c r="BV12" s="341"/>
      <c r="BW12" s="341"/>
      <c r="BX12" s="341"/>
      <c r="BY12" s="341"/>
      <c r="BZ12" s="341"/>
      <c r="CA12" s="341"/>
      <c r="CB12" s="341"/>
      <c r="CC12" s="341"/>
      <c r="CD12" s="341"/>
      <c r="CE12" s="341"/>
      <c r="CF12" s="341"/>
      <c r="CG12" s="340"/>
      <c r="CH12" s="341"/>
      <c r="CI12" s="341"/>
      <c r="CJ12" s="341"/>
      <c r="CK12" s="341"/>
      <c r="CL12" s="341"/>
      <c r="CM12" s="341"/>
    </row>
    <row r="13" spans="1:107" s="337" customFormat="1" ht="15" customHeight="1" x14ac:dyDescent="0.2">
      <c r="A13" s="389">
        <v>8</v>
      </c>
      <c r="B13" s="499" t="s">
        <v>28</v>
      </c>
      <c r="C13" s="512" t="s">
        <v>34</v>
      </c>
      <c r="D13" s="400" t="s">
        <v>1390</v>
      </c>
      <c r="E13" s="256">
        <v>2533</v>
      </c>
      <c r="F13" s="93" t="s">
        <v>1604</v>
      </c>
      <c r="G13" s="93">
        <v>5</v>
      </c>
      <c r="H13" s="93">
        <v>4</v>
      </c>
      <c r="I13" s="93" t="s">
        <v>1643</v>
      </c>
      <c r="J13" s="93">
        <v>4</v>
      </c>
      <c r="K13" s="93">
        <v>3</v>
      </c>
      <c r="L13" s="93">
        <v>3</v>
      </c>
      <c r="M13" s="93"/>
      <c r="N13" s="93"/>
      <c r="O13" s="93"/>
      <c r="P13" s="93"/>
      <c r="Q13" s="93"/>
      <c r="R13" s="93"/>
      <c r="S13" s="93"/>
      <c r="T13" s="93"/>
      <c r="U13" s="93"/>
      <c r="V13" s="500">
        <f t="shared" si="0"/>
        <v>2</v>
      </c>
      <c r="W13" s="338">
        <f t="shared" si="1"/>
        <v>0</v>
      </c>
      <c r="X13" s="338">
        <f t="shared" si="2"/>
        <v>0</v>
      </c>
      <c r="Y13" s="338">
        <f t="shared" si="3"/>
        <v>1</v>
      </c>
      <c r="Z13" s="338">
        <f t="shared" si="4"/>
        <v>2</v>
      </c>
      <c r="AA13" s="338">
        <f t="shared" si="5"/>
        <v>2</v>
      </c>
      <c r="AB13" s="338">
        <f t="shared" si="6"/>
        <v>1</v>
      </c>
      <c r="AC13" s="338">
        <f t="shared" si="7"/>
        <v>6</v>
      </c>
      <c r="AD13" s="501">
        <f t="shared" si="9"/>
        <v>3.5</v>
      </c>
      <c r="AE13" s="339">
        <f t="shared" si="10"/>
        <v>0</v>
      </c>
      <c r="AG13" s="502" t="str">
        <f t="shared" si="8"/>
        <v>з</v>
      </c>
      <c r="AH13" s="502">
        <f t="shared" si="8"/>
        <v>5</v>
      </c>
      <c r="AI13" s="502">
        <f t="shared" si="8"/>
        <v>4</v>
      </c>
      <c r="AJ13" s="502">
        <f t="shared" si="8"/>
        <v>2</v>
      </c>
      <c r="AK13" s="502">
        <f t="shared" si="8"/>
        <v>4</v>
      </c>
      <c r="AL13" s="502">
        <f t="shared" si="8"/>
        <v>3</v>
      </c>
      <c r="AM13" s="502">
        <f t="shared" si="8"/>
        <v>3</v>
      </c>
      <c r="AN13" s="502" t="str">
        <f t="shared" si="8"/>
        <v/>
      </c>
      <c r="AO13" s="502" t="str">
        <f t="shared" si="8"/>
        <v/>
      </c>
      <c r="AP13" s="502" t="str">
        <f t="shared" si="8"/>
        <v/>
      </c>
      <c r="AQ13" s="502" t="str">
        <f t="shared" si="8"/>
        <v/>
      </c>
      <c r="AR13" s="502" t="str">
        <f t="shared" si="8"/>
        <v/>
      </c>
      <c r="AS13" s="502" t="str">
        <f t="shared" si="8"/>
        <v/>
      </c>
      <c r="AT13" s="502" t="str">
        <f t="shared" si="8"/>
        <v/>
      </c>
      <c r="AU13" s="502" t="str">
        <f t="shared" si="8"/>
        <v/>
      </c>
      <c r="AV13" s="502" t="str">
        <f t="shared" si="8"/>
        <v/>
      </c>
      <c r="AW13" s="500">
        <f t="shared" si="11"/>
        <v>1</v>
      </c>
      <c r="AX13" s="340"/>
      <c r="AY13" s="340"/>
      <c r="AZ13" s="340"/>
      <c r="BA13" s="340"/>
      <c r="BB13" s="340"/>
      <c r="BC13" s="340"/>
      <c r="BD13" s="340"/>
      <c r="BE13" s="340"/>
      <c r="BF13" s="340"/>
      <c r="BG13" s="340"/>
      <c r="BH13" s="340"/>
      <c r="BI13" s="340"/>
      <c r="BJ13" s="340"/>
      <c r="BK13" s="340"/>
      <c r="BL13" s="340"/>
      <c r="BM13" s="340"/>
      <c r="BN13" s="340"/>
      <c r="BO13" s="340"/>
      <c r="BP13" s="341"/>
      <c r="BQ13" s="341"/>
      <c r="BR13" s="341"/>
      <c r="BS13" s="341"/>
      <c r="BT13" s="341"/>
      <c r="BU13" s="341"/>
      <c r="BV13" s="341"/>
      <c r="BW13" s="341"/>
      <c r="BX13" s="341"/>
      <c r="BY13" s="341"/>
      <c r="BZ13" s="341"/>
      <c r="CA13" s="341"/>
      <c r="CB13" s="341"/>
      <c r="CC13" s="341"/>
      <c r="CD13" s="341"/>
      <c r="CE13" s="341"/>
      <c r="CF13" s="341"/>
      <c r="CG13" s="340"/>
      <c r="CH13" s="341"/>
      <c r="CI13" s="341"/>
      <c r="CJ13" s="341"/>
      <c r="CK13" s="341"/>
      <c r="CL13" s="341"/>
      <c r="CM13" s="341"/>
    </row>
    <row r="14" spans="1:107" ht="15" customHeight="1" x14ac:dyDescent="0.2">
      <c r="A14" s="389">
        <v>9</v>
      </c>
      <c r="B14" s="503"/>
      <c r="C14" s="512" t="s">
        <v>34</v>
      </c>
      <c r="D14" s="400" t="s">
        <v>1398</v>
      </c>
      <c r="E14" s="256">
        <v>2533</v>
      </c>
      <c r="F14" s="93" t="s">
        <v>1604</v>
      </c>
      <c r="G14" s="93">
        <v>5</v>
      </c>
      <c r="H14" s="93">
        <v>3</v>
      </c>
      <c r="I14" s="93">
        <v>3</v>
      </c>
      <c r="J14" s="93">
        <v>4</v>
      </c>
      <c r="K14" s="97">
        <v>3</v>
      </c>
      <c r="L14" s="93">
        <v>3</v>
      </c>
      <c r="M14" s="93"/>
      <c r="N14" s="93"/>
      <c r="O14" s="93"/>
      <c r="P14" s="93"/>
      <c r="Q14" s="93"/>
      <c r="R14" s="97"/>
      <c r="S14" s="93"/>
      <c r="T14" s="93"/>
      <c r="U14" s="93"/>
      <c r="V14" s="500">
        <f t="shared" si="0"/>
        <v>3</v>
      </c>
      <c r="W14" s="338">
        <f t="shared" si="1"/>
        <v>0</v>
      </c>
      <c r="X14" s="338">
        <f t="shared" si="2"/>
        <v>0</v>
      </c>
      <c r="Y14" s="338">
        <f t="shared" si="3"/>
        <v>0</v>
      </c>
      <c r="Z14" s="338">
        <f t="shared" si="4"/>
        <v>4</v>
      </c>
      <c r="AA14" s="338">
        <f t="shared" si="5"/>
        <v>1</v>
      </c>
      <c r="AB14" s="338">
        <f t="shared" si="6"/>
        <v>1</v>
      </c>
      <c r="AC14" s="338">
        <f t="shared" si="7"/>
        <v>6</v>
      </c>
      <c r="AD14" s="504">
        <f t="shared" si="9"/>
        <v>3.5</v>
      </c>
      <c r="AE14" s="25">
        <f t="shared" si="10"/>
        <v>0</v>
      </c>
      <c r="AF14" s="13"/>
      <c r="AG14" s="502" t="str">
        <f t="shared" si="8"/>
        <v>з</v>
      </c>
      <c r="AH14" s="502">
        <f t="shared" si="8"/>
        <v>5</v>
      </c>
      <c r="AI14" s="502">
        <f t="shared" si="8"/>
        <v>3</v>
      </c>
      <c r="AJ14" s="502">
        <f t="shared" si="8"/>
        <v>3</v>
      </c>
      <c r="AK14" s="502">
        <f t="shared" si="8"/>
        <v>4</v>
      </c>
      <c r="AL14" s="502">
        <f t="shared" si="8"/>
        <v>3</v>
      </c>
      <c r="AM14" s="502">
        <f t="shared" si="8"/>
        <v>3</v>
      </c>
      <c r="AN14" s="502" t="str">
        <f t="shared" si="8"/>
        <v/>
      </c>
      <c r="AO14" s="502" t="str">
        <f t="shared" si="8"/>
        <v/>
      </c>
      <c r="AP14" s="502" t="str">
        <f t="shared" si="8"/>
        <v/>
      </c>
      <c r="AQ14" s="502" t="str">
        <f t="shared" si="8"/>
        <v/>
      </c>
      <c r="AR14" s="502" t="str">
        <f t="shared" si="8"/>
        <v/>
      </c>
      <c r="AS14" s="502" t="str">
        <f t="shared" si="8"/>
        <v/>
      </c>
      <c r="AT14" s="502" t="str">
        <f t="shared" si="8"/>
        <v/>
      </c>
      <c r="AU14" s="502" t="str">
        <f t="shared" si="8"/>
        <v/>
      </c>
      <c r="AV14" s="502" t="str">
        <f t="shared" si="8"/>
        <v/>
      </c>
      <c r="AW14" s="500">
        <f t="shared" si="11"/>
        <v>1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15" customHeight="1" x14ac:dyDescent="0.2">
      <c r="A15" s="389">
        <v>10</v>
      </c>
      <c r="B15" s="503"/>
      <c r="C15" s="512" t="s">
        <v>34</v>
      </c>
      <c r="D15" s="400" t="s">
        <v>1386</v>
      </c>
      <c r="E15" s="256">
        <v>2533</v>
      </c>
      <c r="F15" s="93" t="s">
        <v>1604</v>
      </c>
      <c r="G15" s="93">
        <v>4</v>
      </c>
      <c r="H15" s="93">
        <v>3</v>
      </c>
      <c r="I15" s="93">
        <v>4</v>
      </c>
      <c r="J15" s="93">
        <v>4</v>
      </c>
      <c r="K15" s="97">
        <v>5</v>
      </c>
      <c r="L15" s="93">
        <v>4</v>
      </c>
      <c r="M15" s="93"/>
      <c r="N15" s="93"/>
      <c r="O15" s="93"/>
      <c r="P15" s="93"/>
      <c r="Q15" s="93"/>
      <c r="R15" s="97"/>
      <c r="S15" s="93"/>
      <c r="T15" s="93"/>
      <c r="U15" s="93"/>
      <c r="V15" s="500">
        <f t="shared" si="0"/>
        <v>3</v>
      </c>
      <c r="W15" s="338">
        <f t="shared" si="1"/>
        <v>0</v>
      </c>
      <c r="X15" s="338">
        <f t="shared" si="2"/>
        <v>0</v>
      </c>
      <c r="Y15" s="338">
        <f t="shared" si="3"/>
        <v>0</v>
      </c>
      <c r="Z15" s="338">
        <f t="shared" si="4"/>
        <v>1</v>
      </c>
      <c r="AA15" s="338">
        <f t="shared" si="5"/>
        <v>4</v>
      </c>
      <c r="AB15" s="338">
        <f t="shared" si="6"/>
        <v>1</v>
      </c>
      <c r="AC15" s="338">
        <f t="shared" si="7"/>
        <v>6</v>
      </c>
      <c r="AD15" s="504">
        <f t="shared" si="9"/>
        <v>4</v>
      </c>
      <c r="AE15" s="25">
        <f t="shared" si="10"/>
        <v>0</v>
      </c>
      <c r="AF15" s="13"/>
      <c r="AG15" s="502" t="str">
        <f t="shared" si="8"/>
        <v>з</v>
      </c>
      <c r="AH15" s="502">
        <f t="shared" si="8"/>
        <v>4</v>
      </c>
      <c r="AI15" s="502">
        <f t="shared" si="8"/>
        <v>3</v>
      </c>
      <c r="AJ15" s="502">
        <f t="shared" si="8"/>
        <v>4</v>
      </c>
      <c r="AK15" s="502">
        <f t="shared" si="8"/>
        <v>4</v>
      </c>
      <c r="AL15" s="502">
        <f t="shared" si="8"/>
        <v>5</v>
      </c>
      <c r="AM15" s="502">
        <f t="shared" si="8"/>
        <v>4</v>
      </c>
      <c r="AN15" s="502" t="str">
        <f t="shared" si="8"/>
        <v/>
      </c>
      <c r="AO15" s="502" t="str">
        <f t="shared" si="8"/>
        <v/>
      </c>
      <c r="AP15" s="502" t="str">
        <f t="shared" si="8"/>
        <v/>
      </c>
      <c r="AQ15" s="502" t="str">
        <f t="shared" si="8"/>
        <v/>
      </c>
      <c r="AR15" s="502" t="str">
        <f t="shared" si="8"/>
        <v/>
      </c>
      <c r="AS15" s="502" t="str">
        <f t="shared" si="8"/>
        <v/>
      </c>
      <c r="AT15" s="502" t="str">
        <f t="shared" si="8"/>
        <v/>
      </c>
      <c r="AU15" s="502" t="str">
        <f t="shared" si="8"/>
        <v/>
      </c>
      <c r="AV15" s="502" t="str">
        <f t="shared" si="8"/>
        <v/>
      </c>
      <c r="AW15" s="500">
        <f t="shared" si="11"/>
        <v>1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15" customHeight="1" x14ac:dyDescent="0.2">
      <c r="A16" s="389">
        <v>11</v>
      </c>
      <c r="B16" s="503"/>
      <c r="C16" s="512" t="s">
        <v>34</v>
      </c>
      <c r="D16" s="400" t="s">
        <v>1377</v>
      </c>
      <c r="E16" s="256">
        <v>2533</v>
      </c>
      <c r="F16" s="93" t="s">
        <v>1604</v>
      </c>
      <c r="G16" s="93">
        <v>4</v>
      </c>
      <c r="H16" s="93">
        <v>4</v>
      </c>
      <c r="I16" s="93">
        <v>3</v>
      </c>
      <c r="J16" s="93">
        <v>4</v>
      </c>
      <c r="K16" s="97">
        <v>4</v>
      </c>
      <c r="L16" s="93">
        <v>3</v>
      </c>
      <c r="M16" s="93"/>
      <c r="N16" s="93"/>
      <c r="O16" s="93"/>
      <c r="P16" s="93"/>
      <c r="Q16" s="93"/>
      <c r="R16" s="97"/>
      <c r="S16" s="93"/>
      <c r="T16" s="93"/>
      <c r="U16" s="93"/>
      <c r="V16" s="500">
        <f t="shared" si="0"/>
        <v>3</v>
      </c>
      <c r="W16" s="338">
        <f t="shared" si="1"/>
        <v>0</v>
      </c>
      <c r="X16" s="338">
        <f t="shared" si="2"/>
        <v>0</v>
      </c>
      <c r="Y16" s="338">
        <f t="shared" si="3"/>
        <v>0</v>
      </c>
      <c r="Z16" s="338">
        <f t="shared" si="4"/>
        <v>2</v>
      </c>
      <c r="AA16" s="338">
        <f t="shared" si="5"/>
        <v>4</v>
      </c>
      <c r="AB16" s="338">
        <f t="shared" si="6"/>
        <v>0</v>
      </c>
      <c r="AC16" s="338">
        <f t="shared" si="7"/>
        <v>6</v>
      </c>
      <c r="AD16" s="504">
        <f t="shared" si="9"/>
        <v>3.6666666666666665</v>
      </c>
      <c r="AE16" s="25">
        <f t="shared" si="10"/>
        <v>0</v>
      </c>
      <c r="AF16" s="13"/>
      <c r="AG16" s="502" t="str">
        <f t="shared" si="8"/>
        <v>з</v>
      </c>
      <c r="AH16" s="502">
        <f t="shared" si="8"/>
        <v>4</v>
      </c>
      <c r="AI16" s="502">
        <f t="shared" si="8"/>
        <v>4</v>
      </c>
      <c r="AJ16" s="502">
        <f t="shared" si="8"/>
        <v>3</v>
      </c>
      <c r="AK16" s="502">
        <f t="shared" si="8"/>
        <v>4</v>
      </c>
      <c r="AL16" s="502">
        <f t="shared" si="8"/>
        <v>4</v>
      </c>
      <c r="AM16" s="502">
        <f t="shared" si="8"/>
        <v>3</v>
      </c>
      <c r="AN16" s="502" t="str">
        <f t="shared" si="8"/>
        <v/>
      </c>
      <c r="AO16" s="502" t="str">
        <f t="shared" si="8"/>
        <v/>
      </c>
      <c r="AP16" s="502" t="str">
        <f t="shared" si="8"/>
        <v/>
      </c>
      <c r="AQ16" s="502" t="str">
        <f t="shared" si="8"/>
        <v/>
      </c>
      <c r="AR16" s="502" t="str">
        <f t="shared" si="8"/>
        <v/>
      </c>
      <c r="AS16" s="502" t="str">
        <f t="shared" si="8"/>
        <v/>
      </c>
      <c r="AT16" s="502" t="str">
        <f t="shared" si="8"/>
        <v/>
      </c>
      <c r="AU16" s="502" t="str">
        <f t="shared" si="8"/>
        <v/>
      </c>
      <c r="AV16" s="502" t="str">
        <f t="shared" si="8"/>
        <v/>
      </c>
      <c r="AW16" s="500">
        <f t="shared" si="11"/>
        <v>1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15" customHeight="1" x14ac:dyDescent="0.25">
      <c r="A17" s="389">
        <v>12</v>
      </c>
      <c r="B17" s="259"/>
      <c r="C17" s="512" t="s">
        <v>1252</v>
      </c>
      <c r="D17" s="513" t="s">
        <v>1404</v>
      </c>
      <c r="E17" s="256">
        <v>2533</v>
      </c>
      <c r="F17" s="93" t="s">
        <v>1604</v>
      </c>
      <c r="G17" s="93">
        <v>5</v>
      </c>
      <c r="H17" s="93">
        <v>5</v>
      </c>
      <c r="I17" s="93">
        <v>4</v>
      </c>
      <c r="J17" s="93">
        <v>4</v>
      </c>
      <c r="K17" s="97">
        <v>4</v>
      </c>
      <c r="L17" s="93">
        <v>3</v>
      </c>
      <c r="M17" s="93"/>
      <c r="N17" s="93"/>
      <c r="O17" s="93"/>
      <c r="P17" s="93"/>
      <c r="Q17" s="93"/>
      <c r="R17" s="97"/>
      <c r="S17" s="93"/>
      <c r="T17" s="93"/>
      <c r="U17" s="93"/>
      <c r="V17" s="500">
        <f t="shared" si="0"/>
        <v>3</v>
      </c>
      <c r="W17" s="338">
        <f t="shared" si="1"/>
        <v>0</v>
      </c>
      <c r="X17" s="338">
        <f t="shared" si="2"/>
        <v>0</v>
      </c>
      <c r="Y17" s="338">
        <f t="shared" si="3"/>
        <v>0</v>
      </c>
      <c r="Z17" s="338">
        <f t="shared" si="4"/>
        <v>1</v>
      </c>
      <c r="AA17" s="338">
        <f t="shared" si="5"/>
        <v>3</v>
      </c>
      <c r="AB17" s="338">
        <f t="shared" si="6"/>
        <v>2</v>
      </c>
      <c r="AC17" s="338">
        <f t="shared" si="7"/>
        <v>6</v>
      </c>
      <c r="AD17" s="504">
        <f t="shared" si="9"/>
        <v>4.166666666666667</v>
      </c>
      <c r="AE17" s="25">
        <f t="shared" si="10"/>
        <v>0</v>
      </c>
      <c r="AF17" s="13"/>
      <c r="AG17" s="502" t="str">
        <f t="shared" si="8"/>
        <v>з</v>
      </c>
      <c r="AH17" s="502">
        <f t="shared" si="8"/>
        <v>5</v>
      </c>
      <c r="AI17" s="502">
        <f t="shared" si="8"/>
        <v>5</v>
      </c>
      <c r="AJ17" s="502">
        <f t="shared" si="8"/>
        <v>4</v>
      </c>
      <c r="AK17" s="502">
        <f t="shared" si="8"/>
        <v>4</v>
      </c>
      <c r="AL17" s="502">
        <f t="shared" si="8"/>
        <v>4</v>
      </c>
      <c r="AM17" s="502">
        <f t="shared" si="8"/>
        <v>3</v>
      </c>
      <c r="AN17" s="502" t="str">
        <f t="shared" si="8"/>
        <v/>
      </c>
      <c r="AO17" s="502" t="str">
        <f t="shared" si="8"/>
        <v/>
      </c>
      <c r="AP17" s="502" t="str">
        <f t="shared" si="8"/>
        <v/>
      </c>
      <c r="AQ17" s="502" t="str">
        <f t="shared" si="8"/>
        <v/>
      </c>
      <c r="AR17" s="502" t="str">
        <f t="shared" si="8"/>
        <v/>
      </c>
      <c r="AS17" s="502" t="str">
        <f t="shared" si="8"/>
        <v/>
      </c>
      <c r="AT17" s="502" t="str">
        <f t="shared" si="8"/>
        <v/>
      </c>
      <c r="AU17" s="502" t="str">
        <f t="shared" si="8"/>
        <v/>
      </c>
      <c r="AV17" s="502" t="str">
        <f t="shared" si="8"/>
        <v/>
      </c>
      <c r="AW17" s="500">
        <f t="shared" si="11"/>
        <v>1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15" customHeight="1" x14ac:dyDescent="0.2">
      <c r="A18" s="389">
        <v>13</v>
      </c>
      <c r="B18" s="189"/>
      <c r="C18" s="512" t="s">
        <v>34</v>
      </c>
      <c r="D18" s="483" t="s">
        <v>1382</v>
      </c>
      <c r="E18" s="256">
        <v>2533</v>
      </c>
      <c r="F18" s="93" t="s">
        <v>1604</v>
      </c>
      <c r="G18" s="93">
        <v>5</v>
      </c>
      <c r="H18" s="93">
        <v>5</v>
      </c>
      <c r="I18" s="93">
        <v>4</v>
      </c>
      <c r="J18" s="93">
        <v>4</v>
      </c>
      <c r="K18" s="97">
        <v>4</v>
      </c>
      <c r="L18" s="93">
        <v>5</v>
      </c>
      <c r="M18" s="93"/>
      <c r="N18" s="93"/>
      <c r="O18" s="93"/>
      <c r="P18" s="93"/>
      <c r="Q18" s="93"/>
      <c r="R18" s="97"/>
      <c r="S18" s="93"/>
      <c r="T18" s="93"/>
      <c r="U18" s="93"/>
      <c r="V18" s="500">
        <f t="shared" si="0"/>
        <v>4</v>
      </c>
      <c r="W18" s="338">
        <f t="shared" si="1"/>
        <v>0</v>
      </c>
      <c r="X18" s="338">
        <f t="shared" si="2"/>
        <v>0</v>
      </c>
      <c r="Y18" s="338">
        <f t="shared" si="3"/>
        <v>0</v>
      </c>
      <c r="Z18" s="338">
        <f t="shared" si="4"/>
        <v>0</v>
      </c>
      <c r="AA18" s="338">
        <f t="shared" si="5"/>
        <v>3</v>
      </c>
      <c r="AB18" s="338">
        <f t="shared" si="6"/>
        <v>3</v>
      </c>
      <c r="AC18" s="338">
        <f t="shared" si="7"/>
        <v>6</v>
      </c>
      <c r="AD18" s="504">
        <f t="shared" si="9"/>
        <v>4.5</v>
      </c>
      <c r="AE18" s="25">
        <f t="shared" si="10"/>
        <v>0</v>
      </c>
      <c r="AF18" s="13"/>
      <c r="AG18" s="502" t="str">
        <f t="shared" si="8"/>
        <v>з</v>
      </c>
      <c r="AH18" s="502">
        <f t="shared" si="8"/>
        <v>5</v>
      </c>
      <c r="AI18" s="502">
        <f t="shared" si="8"/>
        <v>5</v>
      </c>
      <c r="AJ18" s="502">
        <f t="shared" si="8"/>
        <v>4</v>
      </c>
      <c r="AK18" s="502">
        <f t="shared" si="8"/>
        <v>4</v>
      </c>
      <c r="AL18" s="502">
        <f t="shared" si="8"/>
        <v>4</v>
      </c>
      <c r="AM18" s="502">
        <f t="shared" si="8"/>
        <v>5</v>
      </c>
      <c r="AN18" s="502" t="str">
        <f t="shared" si="8"/>
        <v/>
      </c>
      <c r="AO18" s="502" t="str">
        <f t="shared" si="8"/>
        <v/>
      </c>
      <c r="AP18" s="502" t="str">
        <f t="shared" si="8"/>
        <v/>
      </c>
      <c r="AQ18" s="502" t="str">
        <f t="shared" si="8"/>
        <v/>
      </c>
      <c r="AR18" s="502" t="str">
        <f t="shared" si="8"/>
        <v/>
      </c>
      <c r="AS18" s="502" t="str">
        <f t="shared" si="8"/>
        <v/>
      </c>
      <c r="AT18" s="502" t="str">
        <f t="shared" si="8"/>
        <v/>
      </c>
      <c r="AU18" s="502" t="str">
        <f t="shared" si="8"/>
        <v/>
      </c>
      <c r="AV18" s="502" t="str">
        <f t="shared" si="8"/>
        <v/>
      </c>
      <c r="AW18" s="500">
        <f t="shared" si="11"/>
        <v>1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15" customHeight="1" x14ac:dyDescent="0.2">
      <c r="A19" s="389">
        <v>14</v>
      </c>
      <c r="B19" s="189"/>
      <c r="C19" s="512" t="s">
        <v>34</v>
      </c>
      <c r="D19" s="400" t="s">
        <v>1395</v>
      </c>
      <c r="E19" s="256">
        <v>2533</v>
      </c>
      <c r="F19" s="93" t="s">
        <v>1604</v>
      </c>
      <c r="G19" s="93">
        <v>4</v>
      </c>
      <c r="H19" s="93">
        <v>4</v>
      </c>
      <c r="I19" s="93">
        <v>5</v>
      </c>
      <c r="J19" s="93">
        <v>4</v>
      </c>
      <c r="K19" s="93">
        <v>4</v>
      </c>
      <c r="L19" s="93">
        <v>4</v>
      </c>
      <c r="M19" s="93"/>
      <c r="N19" s="93"/>
      <c r="O19" s="93"/>
      <c r="P19" s="93"/>
      <c r="Q19" s="93"/>
      <c r="R19" s="93"/>
      <c r="S19" s="93"/>
      <c r="T19" s="93"/>
      <c r="U19" s="93"/>
      <c r="V19" s="500">
        <f t="shared" si="0"/>
        <v>4</v>
      </c>
      <c r="W19" s="338">
        <f t="shared" si="1"/>
        <v>0</v>
      </c>
      <c r="X19" s="338">
        <f t="shared" si="2"/>
        <v>0</v>
      </c>
      <c r="Y19" s="338">
        <f t="shared" si="3"/>
        <v>0</v>
      </c>
      <c r="Z19" s="338">
        <f t="shared" si="4"/>
        <v>0</v>
      </c>
      <c r="AA19" s="338">
        <f t="shared" si="5"/>
        <v>5</v>
      </c>
      <c r="AB19" s="338">
        <f t="shared" si="6"/>
        <v>1</v>
      </c>
      <c r="AC19" s="338">
        <f t="shared" si="7"/>
        <v>6</v>
      </c>
      <c r="AD19" s="504">
        <f t="shared" si="9"/>
        <v>4.166666666666667</v>
      </c>
      <c r="AE19" s="25">
        <f t="shared" si="10"/>
        <v>0</v>
      </c>
      <c r="AF19" s="13"/>
      <c r="AG19" s="502" t="str">
        <f t="shared" si="8"/>
        <v>з</v>
      </c>
      <c r="AH19" s="502">
        <f t="shared" si="8"/>
        <v>4</v>
      </c>
      <c r="AI19" s="502">
        <f t="shared" si="8"/>
        <v>4</v>
      </c>
      <c r="AJ19" s="502">
        <f t="shared" si="8"/>
        <v>5</v>
      </c>
      <c r="AK19" s="502">
        <f t="shared" si="8"/>
        <v>4</v>
      </c>
      <c r="AL19" s="502">
        <f t="shared" si="8"/>
        <v>4</v>
      </c>
      <c r="AM19" s="502">
        <f t="shared" si="8"/>
        <v>4</v>
      </c>
      <c r="AN19" s="502" t="str">
        <f t="shared" si="8"/>
        <v/>
      </c>
      <c r="AO19" s="502" t="str">
        <f t="shared" si="8"/>
        <v/>
      </c>
      <c r="AP19" s="502" t="str">
        <f t="shared" si="8"/>
        <v/>
      </c>
      <c r="AQ19" s="502" t="str">
        <f t="shared" si="8"/>
        <v/>
      </c>
      <c r="AR19" s="502" t="str">
        <f t="shared" si="8"/>
        <v/>
      </c>
      <c r="AS19" s="502" t="str">
        <f t="shared" si="8"/>
        <v/>
      </c>
      <c r="AT19" s="502" t="str">
        <f t="shared" si="8"/>
        <v/>
      </c>
      <c r="AU19" s="502" t="str">
        <f t="shared" si="8"/>
        <v/>
      </c>
      <c r="AV19" s="502" t="str">
        <f t="shared" si="8"/>
        <v/>
      </c>
      <c r="AW19" s="500">
        <f t="shared" si="11"/>
        <v>1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15" customHeight="1" x14ac:dyDescent="0.2">
      <c r="A20" s="389">
        <v>15</v>
      </c>
      <c r="B20" s="189"/>
      <c r="C20" s="512" t="s">
        <v>34</v>
      </c>
      <c r="D20" s="400" t="s">
        <v>1379</v>
      </c>
      <c r="E20" s="256">
        <v>2533</v>
      </c>
      <c r="F20" s="93" t="s">
        <v>1604</v>
      </c>
      <c r="G20" s="93">
        <v>5</v>
      </c>
      <c r="H20" s="93">
        <v>4</v>
      </c>
      <c r="I20" s="93">
        <v>4</v>
      </c>
      <c r="J20" s="93">
        <v>4</v>
      </c>
      <c r="K20" s="97">
        <v>4</v>
      </c>
      <c r="L20" s="93">
        <v>4</v>
      </c>
      <c r="M20" s="93"/>
      <c r="N20" s="93"/>
      <c r="O20" s="93"/>
      <c r="P20" s="93"/>
      <c r="Q20" s="93"/>
      <c r="R20" s="97"/>
      <c r="S20" s="93"/>
      <c r="T20" s="93"/>
      <c r="U20" s="93"/>
      <c r="V20" s="500">
        <f t="shared" si="0"/>
        <v>4</v>
      </c>
      <c r="W20" s="338">
        <f t="shared" si="1"/>
        <v>0</v>
      </c>
      <c r="X20" s="338">
        <f t="shared" si="2"/>
        <v>0</v>
      </c>
      <c r="Y20" s="338">
        <f t="shared" si="3"/>
        <v>0</v>
      </c>
      <c r="Z20" s="338">
        <f t="shared" si="4"/>
        <v>0</v>
      </c>
      <c r="AA20" s="338">
        <f t="shared" si="5"/>
        <v>5</v>
      </c>
      <c r="AB20" s="338">
        <f t="shared" si="6"/>
        <v>1</v>
      </c>
      <c r="AC20" s="338">
        <f t="shared" si="7"/>
        <v>6</v>
      </c>
      <c r="AD20" s="504">
        <f t="shared" si="9"/>
        <v>4.166666666666667</v>
      </c>
      <c r="AE20" s="25">
        <f t="shared" si="10"/>
        <v>0</v>
      </c>
      <c r="AF20" s="13"/>
      <c r="AG20" s="502" t="str">
        <f t="shared" si="8"/>
        <v>з</v>
      </c>
      <c r="AH20" s="502">
        <f t="shared" si="8"/>
        <v>5</v>
      </c>
      <c r="AI20" s="502">
        <f t="shared" si="8"/>
        <v>4</v>
      </c>
      <c r="AJ20" s="502">
        <f t="shared" si="8"/>
        <v>4</v>
      </c>
      <c r="AK20" s="502">
        <f t="shared" si="8"/>
        <v>4</v>
      </c>
      <c r="AL20" s="502">
        <f t="shared" si="8"/>
        <v>4</v>
      </c>
      <c r="AM20" s="502">
        <f t="shared" si="8"/>
        <v>4</v>
      </c>
      <c r="AN20" s="502" t="str">
        <f t="shared" si="8"/>
        <v/>
      </c>
      <c r="AO20" s="502" t="str">
        <f t="shared" si="8"/>
        <v/>
      </c>
      <c r="AP20" s="502" t="str">
        <f t="shared" si="8"/>
        <v/>
      </c>
      <c r="AQ20" s="502" t="str">
        <f t="shared" si="8"/>
        <v/>
      </c>
      <c r="AR20" s="502" t="str">
        <f t="shared" si="8"/>
        <v/>
      </c>
      <c r="AS20" s="502" t="str">
        <f t="shared" si="8"/>
        <v/>
      </c>
      <c r="AT20" s="502" t="str">
        <f t="shared" si="8"/>
        <v/>
      </c>
      <c r="AU20" s="502" t="str">
        <f t="shared" si="8"/>
        <v/>
      </c>
      <c r="AV20" s="502" t="str">
        <f t="shared" si="8"/>
        <v/>
      </c>
      <c r="AW20" s="500">
        <f t="shared" si="11"/>
        <v>1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15" customHeight="1" x14ac:dyDescent="0.2">
      <c r="A21" s="389">
        <v>16</v>
      </c>
      <c r="B21" s="189"/>
      <c r="C21" s="512" t="s">
        <v>34</v>
      </c>
      <c r="D21" s="400" t="s">
        <v>1388</v>
      </c>
      <c r="E21" s="256">
        <v>2533</v>
      </c>
      <c r="F21" s="93" t="s">
        <v>1604</v>
      </c>
      <c r="G21" s="93">
        <v>4</v>
      </c>
      <c r="H21" s="93">
        <v>5</v>
      </c>
      <c r="I21" s="93" t="s">
        <v>1654</v>
      </c>
      <c r="J21" s="93">
        <v>4</v>
      </c>
      <c r="K21" s="97">
        <v>4</v>
      </c>
      <c r="L21" s="93">
        <v>4</v>
      </c>
      <c r="M21" s="93"/>
      <c r="N21" s="93"/>
      <c r="O21" s="93"/>
      <c r="P21" s="93"/>
      <c r="Q21" s="93"/>
      <c r="R21" s="97"/>
      <c r="S21" s="93"/>
      <c r="T21" s="93"/>
      <c r="U21" s="93"/>
      <c r="V21" s="500">
        <f t="shared" si="0"/>
        <v>4</v>
      </c>
      <c r="W21" s="338">
        <f t="shared" si="1"/>
        <v>0</v>
      </c>
      <c r="X21" s="338">
        <f t="shared" si="2"/>
        <v>0</v>
      </c>
      <c r="Y21" s="338">
        <f t="shared" si="3"/>
        <v>0</v>
      </c>
      <c r="Z21" s="338">
        <f t="shared" si="4"/>
        <v>0</v>
      </c>
      <c r="AA21" s="338">
        <f t="shared" si="5"/>
        <v>4</v>
      </c>
      <c r="AB21" s="338">
        <f t="shared" si="6"/>
        <v>1</v>
      </c>
      <c r="AC21" s="338">
        <f t="shared" si="7"/>
        <v>5</v>
      </c>
      <c r="AD21" s="504">
        <f t="shared" si="9"/>
        <v>4.2</v>
      </c>
      <c r="AE21" s="25">
        <f t="shared" si="10"/>
        <v>0</v>
      </c>
      <c r="AF21" s="13"/>
      <c r="AG21" s="502" t="str">
        <f t="shared" si="8"/>
        <v>з</v>
      </c>
      <c r="AH21" s="502">
        <f t="shared" si="8"/>
        <v>4</v>
      </c>
      <c r="AI21" s="502">
        <f t="shared" si="8"/>
        <v>5</v>
      </c>
      <c r="AJ21" s="502" t="str">
        <f t="shared" si="8"/>
        <v>а</v>
      </c>
      <c r="AK21" s="502">
        <f t="shared" si="8"/>
        <v>4</v>
      </c>
      <c r="AL21" s="502">
        <f t="shared" si="8"/>
        <v>4</v>
      </c>
      <c r="AM21" s="502">
        <f t="shared" si="8"/>
        <v>4</v>
      </c>
      <c r="AN21" s="502" t="str">
        <f t="shared" si="8"/>
        <v/>
      </c>
      <c r="AO21" s="502" t="str">
        <f t="shared" si="8"/>
        <v/>
      </c>
      <c r="AP21" s="502" t="str">
        <f t="shared" si="8"/>
        <v/>
      </c>
      <c r="AQ21" s="502" t="str">
        <f t="shared" si="8"/>
        <v/>
      </c>
      <c r="AR21" s="502" t="str">
        <f t="shared" si="8"/>
        <v/>
      </c>
      <c r="AS21" s="502" t="str">
        <f t="shared" si="8"/>
        <v/>
      </c>
      <c r="AT21" s="502" t="str">
        <f t="shared" si="8"/>
        <v/>
      </c>
      <c r="AU21" s="502" t="str">
        <f t="shared" si="8"/>
        <v/>
      </c>
      <c r="AV21" s="502" t="str">
        <f t="shared" ref="AG21:AV36" si="12">IF(ISERROR(VALUE(LEFT(U21))),LEFT(U21),VALUE(LEFT(U21)))</f>
        <v/>
      </c>
      <c r="AW21" s="500">
        <f t="shared" si="11"/>
        <v>1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15" customHeight="1" x14ac:dyDescent="0.2">
      <c r="A22" s="389">
        <v>17</v>
      </c>
      <c r="B22" s="189"/>
      <c r="C22" s="512" t="s">
        <v>34</v>
      </c>
      <c r="D22" s="400" t="s">
        <v>1391</v>
      </c>
      <c r="E22" s="256">
        <v>2533</v>
      </c>
      <c r="F22" s="93" t="s">
        <v>1604</v>
      </c>
      <c r="G22" s="93">
        <v>4</v>
      </c>
      <c r="H22" s="93">
        <v>4</v>
      </c>
      <c r="I22" s="93">
        <v>3</v>
      </c>
      <c r="J22" s="93">
        <v>4</v>
      </c>
      <c r="K22" s="97">
        <v>4</v>
      </c>
      <c r="L22" s="93">
        <v>4</v>
      </c>
      <c r="M22" s="93"/>
      <c r="N22" s="93"/>
      <c r="O22" s="93"/>
      <c r="P22" s="93"/>
      <c r="Q22" s="93"/>
      <c r="R22" s="97"/>
      <c r="S22" s="93"/>
      <c r="T22" s="93"/>
      <c r="U22" s="93"/>
      <c r="V22" s="500">
        <f t="shared" si="0"/>
        <v>3</v>
      </c>
      <c r="W22" s="338">
        <f t="shared" si="1"/>
        <v>0</v>
      </c>
      <c r="X22" s="338">
        <f t="shared" si="2"/>
        <v>0</v>
      </c>
      <c r="Y22" s="338">
        <f t="shared" si="3"/>
        <v>0</v>
      </c>
      <c r="Z22" s="338">
        <f t="shared" si="4"/>
        <v>1</v>
      </c>
      <c r="AA22" s="338">
        <f t="shared" si="5"/>
        <v>5</v>
      </c>
      <c r="AB22" s="338">
        <f t="shared" si="6"/>
        <v>0</v>
      </c>
      <c r="AC22" s="338">
        <f t="shared" si="7"/>
        <v>6</v>
      </c>
      <c r="AD22" s="504">
        <f t="shared" si="9"/>
        <v>3.8333333333333335</v>
      </c>
      <c r="AE22" s="25">
        <f t="shared" si="10"/>
        <v>0</v>
      </c>
      <c r="AF22" s="13"/>
      <c r="AG22" s="502" t="str">
        <f t="shared" si="12"/>
        <v>з</v>
      </c>
      <c r="AH22" s="502">
        <f t="shared" si="12"/>
        <v>4</v>
      </c>
      <c r="AI22" s="502">
        <f t="shared" si="12"/>
        <v>4</v>
      </c>
      <c r="AJ22" s="502">
        <f t="shared" si="12"/>
        <v>3</v>
      </c>
      <c r="AK22" s="502">
        <f t="shared" si="12"/>
        <v>4</v>
      </c>
      <c r="AL22" s="502">
        <f t="shared" si="12"/>
        <v>4</v>
      </c>
      <c r="AM22" s="502">
        <f t="shared" si="12"/>
        <v>4</v>
      </c>
      <c r="AN22" s="502" t="str">
        <f t="shared" si="12"/>
        <v/>
      </c>
      <c r="AO22" s="502" t="str">
        <f t="shared" si="12"/>
        <v/>
      </c>
      <c r="AP22" s="502" t="str">
        <f t="shared" si="12"/>
        <v/>
      </c>
      <c r="AQ22" s="502" t="str">
        <f t="shared" si="12"/>
        <v/>
      </c>
      <c r="AR22" s="502" t="str">
        <f t="shared" si="12"/>
        <v/>
      </c>
      <c r="AS22" s="502" t="str">
        <f t="shared" si="12"/>
        <v/>
      </c>
      <c r="AT22" s="502" t="str">
        <f t="shared" si="12"/>
        <v/>
      </c>
      <c r="AU22" s="502" t="str">
        <f t="shared" si="12"/>
        <v/>
      </c>
      <c r="AV22" s="502" t="str">
        <f t="shared" si="12"/>
        <v/>
      </c>
      <c r="AW22" s="500">
        <f t="shared" si="11"/>
        <v>1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15" customHeight="1" x14ac:dyDescent="0.2">
      <c r="A23" s="389">
        <v>18</v>
      </c>
      <c r="B23" s="189"/>
      <c r="C23" s="512" t="s">
        <v>34</v>
      </c>
      <c r="D23" s="400" t="s">
        <v>1387</v>
      </c>
      <c r="E23" s="256">
        <v>2533</v>
      </c>
      <c r="F23" s="93" t="s">
        <v>1604</v>
      </c>
      <c r="G23" s="93">
        <v>4</v>
      </c>
      <c r="H23" s="93">
        <v>4</v>
      </c>
      <c r="I23" s="93">
        <v>3</v>
      </c>
      <c r="J23" s="93">
        <v>5</v>
      </c>
      <c r="K23" s="97">
        <v>4</v>
      </c>
      <c r="L23" s="93">
        <v>4</v>
      </c>
      <c r="M23" s="93"/>
      <c r="N23" s="93"/>
      <c r="O23" s="93"/>
      <c r="P23" s="93"/>
      <c r="Q23" s="93"/>
      <c r="R23" s="97"/>
      <c r="S23" s="93"/>
      <c r="T23" s="93"/>
      <c r="U23" s="93"/>
      <c r="V23" s="500">
        <f t="shared" si="0"/>
        <v>3</v>
      </c>
      <c r="W23" s="338">
        <f t="shared" si="1"/>
        <v>0</v>
      </c>
      <c r="X23" s="338">
        <f t="shared" si="2"/>
        <v>0</v>
      </c>
      <c r="Y23" s="338">
        <f t="shared" si="3"/>
        <v>0</v>
      </c>
      <c r="Z23" s="338">
        <f t="shared" si="4"/>
        <v>1</v>
      </c>
      <c r="AA23" s="338">
        <f t="shared" si="5"/>
        <v>4</v>
      </c>
      <c r="AB23" s="338">
        <f t="shared" si="6"/>
        <v>1</v>
      </c>
      <c r="AC23" s="338">
        <f t="shared" si="7"/>
        <v>6</v>
      </c>
      <c r="AD23" s="504">
        <f t="shared" si="9"/>
        <v>4</v>
      </c>
      <c r="AE23" s="25">
        <f t="shared" si="10"/>
        <v>0</v>
      </c>
      <c r="AF23" s="13"/>
      <c r="AG23" s="502" t="str">
        <f t="shared" si="12"/>
        <v>з</v>
      </c>
      <c r="AH23" s="502">
        <f t="shared" si="12"/>
        <v>4</v>
      </c>
      <c r="AI23" s="502">
        <f t="shared" si="12"/>
        <v>4</v>
      </c>
      <c r="AJ23" s="502">
        <f t="shared" si="12"/>
        <v>3</v>
      </c>
      <c r="AK23" s="502">
        <f t="shared" si="12"/>
        <v>5</v>
      </c>
      <c r="AL23" s="502">
        <f t="shared" si="12"/>
        <v>4</v>
      </c>
      <c r="AM23" s="502">
        <f t="shared" si="12"/>
        <v>4</v>
      </c>
      <c r="AN23" s="502" t="str">
        <f t="shared" si="12"/>
        <v/>
      </c>
      <c r="AO23" s="502" t="str">
        <f t="shared" si="12"/>
        <v/>
      </c>
      <c r="AP23" s="502" t="str">
        <f t="shared" si="12"/>
        <v/>
      </c>
      <c r="AQ23" s="502" t="str">
        <f t="shared" si="12"/>
        <v/>
      </c>
      <c r="AR23" s="502" t="str">
        <f t="shared" si="12"/>
        <v/>
      </c>
      <c r="AS23" s="502" t="str">
        <f t="shared" si="12"/>
        <v/>
      </c>
      <c r="AT23" s="502" t="str">
        <f t="shared" si="12"/>
        <v/>
      </c>
      <c r="AU23" s="502" t="str">
        <f t="shared" si="12"/>
        <v/>
      </c>
      <c r="AV23" s="502" t="str">
        <f t="shared" si="12"/>
        <v/>
      </c>
      <c r="AW23" s="500">
        <f t="shared" si="11"/>
        <v>1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15" customHeight="1" x14ac:dyDescent="0.2">
      <c r="A24" s="389">
        <v>19</v>
      </c>
      <c r="B24" s="189"/>
      <c r="C24" s="512" t="s">
        <v>34</v>
      </c>
      <c r="D24" s="400" t="s">
        <v>1400</v>
      </c>
      <c r="E24" s="256">
        <v>2533</v>
      </c>
      <c r="F24" s="93" t="s">
        <v>1604</v>
      </c>
      <c r="G24" s="93">
        <v>5</v>
      </c>
      <c r="H24" s="93">
        <v>3</v>
      </c>
      <c r="I24" s="93">
        <v>3</v>
      </c>
      <c r="J24" s="93">
        <v>4</v>
      </c>
      <c r="K24" s="93">
        <v>3</v>
      </c>
      <c r="L24" s="93">
        <v>3</v>
      </c>
      <c r="M24" s="93"/>
      <c r="N24" s="93"/>
      <c r="O24" s="93"/>
      <c r="P24" s="93"/>
      <c r="Q24" s="93"/>
      <c r="R24" s="93"/>
      <c r="S24" s="93"/>
      <c r="T24" s="93"/>
      <c r="U24" s="93"/>
      <c r="V24" s="500">
        <f t="shared" si="0"/>
        <v>3</v>
      </c>
      <c r="W24" s="338">
        <f t="shared" si="1"/>
        <v>0</v>
      </c>
      <c r="X24" s="338">
        <f t="shared" si="2"/>
        <v>0</v>
      </c>
      <c r="Y24" s="338">
        <f t="shared" si="3"/>
        <v>0</v>
      </c>
      <c r="Z24" s="338">
        <f t="shared" si="4"/>
        <v>4</v>
      </c>
      <c r="AA24" s="338">
        <f t="shared" si="5"/>
        <v>1</v>
      </c>
      <c r="AB24" s="338">
        <f t="shared" si="6"/>
        <v>1</v>
      </c>
      <c r="AC24" s="338">
        <f t="shared" si="7"/>
        <v>6</v>
      </c>
      <c r="AD24" s="504">
        <f t="shared" si="9"/>
        <v>3.5</v>
      </c>
      <c r="AE24" s="25">
        <f t="shared" si="10"/>
        <v>0</v>
      </c>
      <c r="AF24" s="13"/>
      <c r="AG24" s="502" t="str">
        <f t="shared" si="12"/>
        <v>з</v>
      </c>
      <c r="AH24" s="502">
        <f t="shared" si="12"/>
        <v>5</v>
      </c>
      <c r="AI24" s="502">
        <f t="shared" si="12"/>
        <v>3</v>
      </c>
      <c r="AJ24" s="502">
        <f t="shared" si="12"/>
        <v>3</v>
      </c>
      <c r="AK24" s="502">
        <f t="shared" si="12"/>
        <v>4</v>
      </c>
      <c r="AL24" s="502">
        <f t="shared" si="12"/>
        <v>3</v>
      </c>
      <c r="AM24" s="502">
        <f t="shared" si="12"/>
        <v>3</v>
      </c>
      <c r="AN24" s="502" t="str">
        <f t="shared" si="12"/>
        <v/>
      </c>
      <c r="AO24" s="502" t="str">
        <f t="shared" si="12"/>
        <v/>
      </c>
      <c r="AP24" s="502" t="str">
        <f t="shared" si="12"/>
        <v/>
      </c>
      <c r="AQ24" s="502" t="str">
        <f t="shared" si="12"/>
        <v/>
      </c>
      <c r="AR24" s="502" t="str">
        <f t="shared" si="12"/>
        <v/>
      </c>
      <c r="AS24" s="502" t="str">
        <f t="shared" si="12"/>
        <v/>
      </c>
      <c r="AT24" s="502" t="str">
        <f t="shared" si="12"/>
        <v/>
      </c>
      <c r="AU24" s="502" t="str">
        <f t="shared" si="12"/>
        <v/>
      </c>
      <c r="AV24" s="502" t="str">
        <f t="shared" si="12"/>
        <v/>
      </c>
      <c r="AW24" s="500">
        <f t="shared" si="11"/>
        <v>1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15" customHeight="1" x14ac:dyDescent="0.2">
      <c r="A25" s="389">
        <v>20</v>
      </c>
      <c r="B25" s="189"/>
      <c r="C25" s="512" t="s">
        <v>34</v>
      </c>
      <c r="D25" s="483" t="s">
        <v>1389</v>
      </c>
      <c r="E25" s="256">
        <v>2533</v>
      </c>
      <c r="F25" s="93" t="s">
        <v>1604</v>
      </c>
      <c r="G25" s="93">
        <v>5</v>
      </c>
      <c r="H25" s="93">
        <v>4</v>
      </c>
      <c r="I25" s="93">
        <v>4</v>
      </c>
      <c r="J25" s="93">
        <v>5</v>
      </c>
      <c r="K25" s="97">
        <v>4</v>
      </c>
      <c r="L25" s="93">
        <v>5</v>
      </c>
      <c r="M25" s="93"/>
      <c r="N25" s="93"/>
      <c r="O25" s="93"/>
      <c r="P25" s="93"/>
      <c r="Q25" s="93"/>
      <c r="R25" s="97"/>
      <c r="S25" s="93"/>
      <c r="T25" s="93"/>
      <c r="U25" s="93"/>
      <c r="V25" s="500">
        <f t="shared" si="0"/>
        <v>4</v>
      </c>
      <c r="W25" s="338">
        <f t="shared" si="1"/>
        <v>0</v>
      </c>
      <c r="X25" s="338">
        <f t="shared" si="2"/>
        <v>0</v>
      </c>
      <c r="Y25" s="338">
        <f t="shared" si="3"/>
        <v>0</v>
      </c>
      <c r="Z25" s="338">
        <f t="shared" si="4"/>
        <v>0</v>
      </c>
      <c r="AA25" s="338">
        <f t="shared" si="5"/>
        <v>3</v>
      </c>
      <c r="AB25" s="338">
        <f t="shared" si="6"/>
        <v>3</v>
      </c>
      <c r="AC25" s="338">
        <f t="shared" si="7"/>
        <v>6</v>
      </c>
      <c r="AD25" s="504">
        <f t="shared" si="9"/>
        <v>4.5</v>
      </c>
      <c r="AE25" s="25">
        <f t="shared" si="10"/>
        <v>0</v>
      </c>
      <c r="AF25" s="13"/>
      <c r="AG25" s="502" t="str">
        <f t="shared" si="12"/>
        <v>з</v>
      </c>
      <c r="AH25" s="502">
        <f t="shared" si="12"/>
        <v>5</v>
      </c>
      <c r="AI25" s="502">
        <f t="shared" si="12"/>
        <v>4</v>
      </c>
      <c r="AJ25" s="502">
        <f t="shared" si="12"/>
        <v>4</v>
      </c>
      <c r="AK25" s="502">
        <f t="shared" si="12"/>
        <v>5</v>
      </c>
      <c r="AL25" s="502">
        <f t="shared" si="12"/>
        <v>4</v>
      </c>
      <c r="AM25" s="502">
        <f t="shared" si="12"/>
        <v>5</v>
      </c>
      <c r="AN25" s="502" t="str">
        <f t="shared" si="12"/>
        <v/>
      </c>
      <c r="AO25" s="502" t="str">
        <f t="shared" si="12"/>
        <v/>
      </c>
      <c r="AP25" s="502" t="str">
        <f t="shared" si="12"/>
        <v/>
      </c>
      <c r="AQ25" s="502" t="str">
        <f t="shared" si="12"/>
        <v/>
      </c>
      <c r="AR25" s="502" t="str">
        <f t="shared" si="12"/>
        <v/>
      </c>
      <c r="AS25" s="502" t="str">
        <f t="shared" si="12"/>
        <v/>
      </c>
      <c r="AT25" s="502" t="str">
        <f t="shared" si="12"/>
        <v/>
      </c>
      <c r="AU25" s="502" t="str">
        <f t="shared" si="12"/>
        <v/>
      </c>
      <c r="AV25" s="502" t="str">
        <f t="shared" si="12"/>
        <v/>
      </c>
      <c r="AW25" s="500">
        <f t="shared" si="11"/>
        <v>1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15" customHeight="1" x14ac:dyDescent="0.2">
      <c r="A26" s="389">
        <v>21</v>
      </c>
      <c r="B26" s="189"/>
      <c r="C26" s="512" t="s">
        <v>34</v>
      </c>
      <c r="D26" s="400" t="s">
        <v>1392</v>
      </c>
      <c r="E26" s="256">
        <v>2533</v>
      </c>
      <c r="F26" s="93" t="s">
        <v>1604</v>
      </c>
      <c r="G26" s="93">
        <v>4</v>
      </c>
      <c r="H26" s="93">
        <v>4</v>
      </c>
      <c r="I26" s="93" t="s">
        <v>1649</v>
      </c>
      <c r="J26" s="93">
        <v>4</v>
      </c>
      <c r="K26" s="97">
        <v>3</v>
      </c>
      <c r="L26" s="93">
        <v>3</v>
      </c>
      <c r="M26" s="93"/>
      <c r="N26" s="93"/>
      <c r="O26" s="93"/>
      <c r="P26" s="93"/>
      <c r="Q26" s="93"/>
      <c r="R26" s="97"/>
      <c r="S26" s="93"/>
      <c r="T26" s="93"/>
      <c r="U26" s="93"/>
      <c r="V26" s="500">
        <f t="shared" si="0"/>
        <v>2</v>
      </c>
      <c r="W26" s="338">
        <f t="shared" si="1"/>
        <v>0</v>
      </c>
      <c r="X26" s="338">
        <f t="shared" si="2"/>
        <v>0</v>
      </c>
      <c r="Y26" s="338">
        <f t="shared" si="3"/>
        <v>1</v>
      </c>
      <c r="Z26" s="338">
        <f t="shared" si="4"/>
        <v>2</v>
      </c>
      <c r="AA26" s="338">
        <f t="shared" si="5"/>
        <v>3</v>
      </c>
      <c r="AB26" s="338">
        <f t="shared" si="6"/>
        <v>0</v>
      </c>
      <c r="AC26" s="338">
        <f t="shared" si="7"/>
        <v>6</v>
      </c>
      <c r="AD26" s="504">
        <f t="shared" si="9"/>
        <v>3.3333333333333335</v>
      </c>
      <c r="AE26" s="25">
        <f t="shared" si="10"/>
        <v>0</v>
      </c>
      <c r="AF26" s="13"/>
      <c r="AG26" s="502" t="str">
        <f t="shared" si="12"/>
        <v>з</v>
      </c>
      <c r="AH26" s="502">
        <f t="shared" si="12"/>
        <v>4</v>
      </c>
      <c r="AI26" s="502">
        <f t="shared" si="12"/>
        <v>4</v>
      </c>
      <c r="AJ26" s="502">
        <f t="shared" si="12"/>
        <v>2</v>
      </c>
      <c r="AK26" s="502">
        <f t="shared" si="12"/>
        <v>4</v>
      </c>
      <c r="AL26" s="502">
        <f t="shared" si="12"/>
        <v>3</v>
      </c>
      <c r="AM26" s="502">
        <f t="shared" si="12"/>
        <v>3</v>
      </c>
      <c r="AN26" s="502" t="str">
        <f t="shared" si="12"/>
        <v/>
      </c>
      <c r="AO26" s="502" t="str">
        <f t="shared" si="12"/>
        <v/>
      </c>
      <c r="AP26" s="502" t="str">
        <f t="shared" si="12"/>
        <v/>
      </c>
      <c r="AQ26" s="502" t="str">
        <f t="shared" si="12"/>
        <v/>
      </c>
      <c r="AR26" s="502" t="str">
        <f t="shared" si="12"/>
        <v/>
      </c>
      <c r="AS26" s="502" t="str">
        <f t="shared" si="12"/>
        <v/>
      </c>
      <c r="AT26" s="502" t="str">
        <f t="shared" si="12"/>
        <v/>
      </c>
      <c r="AU26" s="502" t="str">
        <f t="shared" si="12"/>
        <v/>
      </c>
      <c r="AV26" s="502" t="str">
        <f t="shared" si="12"/>
        <v/>
      </c>
      <c r="AW26" s="500">
        <f t="shared" si="11"/>
        <v>1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15" customHeight="1" x14ac:dyDescent="0.2">
      <c r="A27" s="389">
        <v>22</v>
      </c>
      <c r="B27" s="189"/>
      <c r="C27" s="512" t="s">
        <v>34</v>
      </c>
      <c r="D27" s="400" t="s">
        <v>1385</v>
      </c>
      <c r="E27" s="256">
        <v>2533</v>
      </c>
      <c r="F27" s="93" t="s">
        <v>1604</v>
      </c>
      <c r="G27" s="93">
        <v>5</v>
      </c>
      <c r="H27" s="93">
        <v>4</v>
      </c>
      <c r="I27" s="93">
        <v>3</v>
      </c>
      <c r="J27" s="93">
        <v>4</v>
      </c>
      <c r="K27" s="97">
        <v>4</v>
      </c>
      <c r="L27" s="93">
        <v>4</v>
      </c>
      <c r="M27" s="93"/>
      <c r="N27" s="93"/>
      <c r="O27" s="93"/>
      <c r="P27" s="93"/>
      <c r="Q27" s="93"/>
      <c r="R27" s="97"/>
      <c r="S27" s="93"/>
      <c r="T27" s="93"/>
      <c r="U27" s="93"/>
      <c r="V27" s="500">
        <f t="shared" si="0"/>
        <v>3</v>
      </c>
      <c r="W27" s="338">
        <f t="shared" si="1"/>
        <v>0</v>
      </c>
      <c r="X27" s="338">
        <f t="shared" si="2"/>
        <v>0</v>
      </c>
      <c r="Y27" s="338">
        <f t="shared" si="3"/>
        <v>0</v>
      </c>
      <c r="Z27" s="338">
        <f t="shared" si="4"/>
        <v>1</v>
      </c>
      <c r="AA27" s="338">
        <f t="shared" si="5"/>
        <v>4</v>
      </c>
      <c r="AB27" s="338">
        <f t="shared" si="6"/>
        <v>1</v>
      </c>
      <c r="AC27" s="338">
        <f t="shared" si="7"/>
        <v>6</v>
      </c>
      <c r="AD27" s="504">
        <f t="shared" si="9"/>
        <v>4</v>
      </c>
      <c r="AE27" s="25">
        <f t="shared" si="10"/>
        <v>0</v>
      </c>
      <c r="AF27" s="13"/>
      <c r="AG27" s="502" t="str">
        <f t="shared" si="12"/>
        <v>з</v>
      </c>
      <c r="AH27" s="502">
        <f t="shared" si="12"/>
        <v>5</v>
      </c>
      <c r="AI27" s="502">
        <f t="shared" si="12"/>
        <v>4</v>
      </c>
      <c r="AJ27" s="502">
        <f t="shared" si="12"/>
        <v>3</v>
      </c>
      <c r="AK27" s="502">
        <f t="shared" si="12"/>
        <v>4</v>
      </c>
      <c r="AL27" s="502">
        <f t="shared" si="12"/>
        <v>4</v>
      </c>
      <c r="AM27" s="502">
        <f t="shared" si="12"/>
        <v>4</v>
      </c>
      <c r="AN27" s="502" t="str">
        <f t="shared" si="12"/>
        <v/>
      </c>
      <c r="AO27" s="502" t="str">
        <f t="shared" si="12"/>
        <v/>
      </c>
      <c r="AP27" s="502" t="str">
        <f t="shared" si="12"/>
        <v/>
      </c>
      <c r="AQ27" s="502" t="str">
        <f t="shared" si="12"/>
        <v/>
      </c>
      <c r="AR27" s="502" t="str">
        <f t="shared" si="12"/>
        <v/>
      </c>
      <c r="AS27" s="502" t="str">
        <f t="shared" si="12"/>
        <v/>
      </c>
      <c r="AT27" s="502" t="str">
        <f t="shared" si="12"/>
        <v/>
      </c>
      <c r="AU27" s="502" t="str">
        <f t="shared" si="12"/>
        <v/>
      </c>
      <c r="AV27" s="502" t="str">
        <f t="shared" si="12"/>
        <v/>
      </c>
      <c r="AW27" s="500">
        <f t="shared" si="11"/>
        <v>1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15" customHeight="1" x14ac:dyDescent="0.2">
      <c r="A28" s="389">
        <v>23</v>
      </c>
      <c r="B28" s="189"/>
      <c r="C28" s="512" t="s">
        <v>34</v>
      </c>
      <c r="D28" s="400" t="s">
        <v>1397</v>
      </c>
      <c r="E28" s="256">
        <v>2533</v>
      </c>
      <c r="F28" s="93" t="s">
        <v>1604</v>
      </c>
      <c r="G28" s="93">
        <v>5</v>
      </c>
      <c r="H28" s="93">
        <v>4</v>
      </c>
      <c r="I28" s="93">
        <v>3</v>
      </c>
      <c r="J28" s="93">
        <v>4</v>
      </c>
      <c r="K28" s="97">
        <v>4</v>
      </c>
      <c r="L28" s="93">
        <v>4</v>
      </c>
      <c r="M28" s="93"/>
      <c r="N28" s="93"/>
      <c r="O28" s="93"/>
      <c r="P28" s="93"/>
      <c r="Q28" s="93"/>
      <c r="R28" s="97"/>
      <c r="S28" s="93"/>
      <c r="T28" s="93"/>
      <c r="U28" s="93"/>
      <c r="V28" s="500">
        <f t="shared" si="0"/>
        <v>3</v>
      </c>
      <c r="W28" s="338">
        <f t="shared" si="1"/>
        <v>0</v>
      </c>
      <c r="X28" s="338">
        <f t="shared" si="2"/>
        <v>0</v>
      </c>
      <c r="Y28" s="338">
        <f t="shared" si="3"/>
        <v>0</v>
      </c>
      <c r="Z28" s="338">
        <f t="shared" si="4"/>
        <v>1</v>
      </c>
      <c r="AA28" s="338">
        <f t="shared" si="5"/>
        <v>4</v>
      </c>
      <c r="AB28" s="338">
        <f t="shared" si="6"/>
        <v>1</v>
      </c>
      <c r="AC28" s="338">
        <f t="shared" si="7"/>
        <v>6</v>
      </c>
      <c r="AD28" s="504">
        <f t="shared" si="9"/>
        <v>4</v>
      </c>
      <c r="AE28" s="25">
        <f t="shared" si="10"/>
        <v>0</v>
      </c>
      <c r="AF28" s="13"/>
      <c r="AG28" s="502" t="str">
        <f t="shared" si="12"/>
        <v>з</v>
      </c>
      <c r="AH28" s="502">
        <f t="shared" si="12"/>
        <v>5</v>
      </c>
      <c r="AI28" s="502">
        <f t="shared" si="12"/>
        <v>4</v>
      </c>
      <c r="AJ28" s="502">
        <f t="shared" si="12"/>
        <v>3</v>
      </c>
      <c r="AK28" s="502">
        <f t="shared" si="12"/>
        <v>4</v>
      </c>
      <c r="AL28" s="502">
        <f t="shared" si="12"/>
        <v>4</v>
      </c>
      <c r="AM28" s="502">
        <f t="shared" si="12"/>
        <v>4</v>
      </c>
      <c r="AN28" s="502" t="str">
        <f t="shared" si="12"/>
        <v/>
      </c>
      <c r="AO28" s="502" t="str">
        <f t="shared" si="12"/>
        <v/>
      </c>
      <c r="AP28" s="502" t="str">
        <f t="shared" si="12"/>
        <v/>
      </c>
      <c r="AQ28" s="502" t="str">
        <f t="shared" si="12"/>
        <v/>
      </c>
      <c r="AR28" s="502" t="str">
        <f t="shared" si="12"/>
        <v/>
      </c>
      <c r="AS28" s="502" t="str">
        <f t="shared" si="12"/>
        <v/>
      </c>
      <c r="AT28" s="502" t="str">
        <f t="shared" si="12"/>
        <v/>
      </c>
      <c r="AU28" s="502" t="str">
        <f t="shared" si="12"/>
        <v/>
      </c>
      <c r="AV28" s="502" t="str">
        <f t="shared" si="12"/>
        <v/>
      </c>
      <c r="AW28" s="500">
        <f t="shared" si="11"/>
        <v>1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15" customHeight="1" x14ac:dyDescent="0.2">
      <c r="A29" s="389">
        <v>24</v>
      </c>
      <c r="B29" s="189"/>
      <c r="C29" s="512" t="s">
        <v>34</v>
      </c>
      <c r="D29" s="400" t="s">
        <v>1399</v>
      </c>
      <c r="E29" s="256">
        <v>2533</v>
      </c>
      <c r="F29" s="93" t="s">
        <v>1604</v>
      </c>
      <c r="G29" s="93">
        <v>4</v>
      </c>
      <c r="H29" s="93">
        <v>4</v>
      </c>
      <c r="I29" s="93">
        <v>3</v>
      </c>
      <c r="J29" s="93">
        <v>4</v>
      </c>
      <c r="K29" s="97">
        <v>3</v>
      </c>
      <c r="L29" s="93">
        <v>4</v>
      </c>
      <c r="M29" s="93"/>
      <c r="N29" s="93"/>
      <c r="O29" s="93"/>
      <c r="P29" s="93"/>
      <c r="Q29" s="93"/>
      <c r="R29" s="97"/>
      <c r="S29" s="93"/>
      <c r="T29" s="93"/>
      <c r="U29" s="93"/>
      <c r="V29" s="500">
        <f t="shared" si="0"/>
        <v>3</v>
      </c>
      <c r="W29" s="338">
        <f t="shared" si="1"/>
        <v>0</v>
      </c>
      <c r="X29" s="338">
        <f t="shared" si="2"/>
        <v>0</v>
      </c>
      <c r="Y29" s="338">
        <f t="shared" si="3"/>
        <v>0</v>
      </c>
      <c r="Z29" s="338">
        <f t="shared" si="4"/>
        <v>2</v>
      </c>
      <c r="AA29" s="338">
        <f t="shared" si="5"/>
        <v>4</v>
      </c>
      <c r="AB29" s="338">
        <f t="shared" si="6"/>
        <v>0</v>
      </c>
      <c r="AC29" s="338">
        <f t="shared" si="7"/>
        <v>6</v>
      </c>
      <c r="AD29" s="504">
        <f t="shared" si="9"/>
        <v>3.6666666666666665</v>
      </c>
      <c r="AE29" s="25">
        <f t="shared" si="10"/>
        <v>0</v>
      </c>
      <c r="AF29" s="13"/>
      <c r="AG29" s="502" t="str">
        <f t="shared" si="12"/>
        <v>з</v>
      </c>
      <c r="AH29" s="502">
        <f t="shared" si="12"/>
        <v>4</v>
      </c>
      <c r="AI29" s="502">
        <f t="shared" si="12"/>
        <v>4</v>
      </c>
      <c r="AJ29" s="502">
        <f t="shared" si="12"/>
        <v>3</v>
      </c>
      <c r="AK29" s="502">
        <f t="shared" si="12"/>
        <v>4</v>
      </c>
      <c r="AL29" s="502">
        <f t="shared" si="12"/>
        <v>3</v>
      </c>
      <c r="AM29" s="502">
        <f t="shared" si="12"/>
        <v>4</v>
      </c>
      <c r="AN29" s="502" t="str">
        <f t="shared" si="12"/>
        <v/>
      </c>
      <c r="AO29" s="502" t="str">
        <f t="shared" si="12"/>
        <v/>
      </c>
      <c r="AP29" s="502" t="str">
        <f t="shared" si="12"/>
        <v/>
      </c>
      <c r="AQ29" s="502" t="str">
        <f t="shared" si="12"/>
        <v/>
      </c>
      <c r="AR29" s="502" t="str">
        <f t="shared" si="12"/>
        <v/>
      </c>
      <c r="AS29" s="502" t="str">
        <f t="shared" si="12"/>
        <v/>
      </c>
      <c r="AT29" s="502" t="str">
        <f t="shared" si="12"/>
        <v/>
      </c>
      <c r="AU29" s="502" t="str">
        <f t="shared" si="12"/>
        <v/>
      </c>
      <c r="AV29" s="502" t="str">
        <f t="shared" si="12"/>
        <v/>
      </c>
      <c r="AW29" s="500">
        <f t="shared" si="11"/>
        <v>1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15" customHeight="1" x14ac:dyDescent="0.25">
      <c r="A30" s="389">
        <v>25</v>
      </c>
      <c r="B30" s="189"/>
      <c r="C30" s="512" t="s">
        <v>34</v>
      </c>
      <c r="D30" s="513" t="s">
        <v>1402</v>
      </c>
      <c r="E30" s="256">
        <v>2533</v>
      </c>
      <c r="F30" s="93" t="s">
        <v>1604</v>
      </c>
      <c r="G30" s="93">
        <v>4</v>
      </c>
      <c r="H30" s="93">
        <v>4</v>
      </c>
      <c r="I30" s="93">
        <v>3</v>
      </c>
      <c r="J30" s="93">
        <v>4</v>
      </c>
      <c r="K30" s="97">
        <v>3</v>
      </c>
      <c r="L30" s="93">
        <v>3</v>
      </c>
      <c r="M30" s="93"/>
      <c r="N30" s="93"/>
      <c r="O30" s="93"/>
      <c r="P30" s="93"/>
      <c r="Q30" s="93"/>
      <c r="R30" s="97"/>
      <c r="S30" s="93"/>
      <c r="T30" s="93"/>
      <c r="U30" s="93"/>
      <c r="V30" s="500">
        <f t="shared" si="0"/>
        <v>3</v>
      </c>
      <c r="W30" s="338">
        <f t="shared" si="1"/>
        <v>0</v>
      </c>
      <c r="X30" s="338">
        <f t="shared" si="2"/>
        <v>0</v>
      </c>
      <c r="Y30" s="338">
        <f t="shared" si="3"/>
        <v>0</v>
      </c>
      <c r="Z30" s="338">
        <f t="shared" si="4"/>
        <v>3</v>
      </c>
      <c r="AA30" s="338">
        <f t="shared" si="5"/>
        <v>3</v>
      </c>
      <c r="AB30" s="338">
        <f t="shared" si="6"/>
        <v>0</v>
      </c>
      <c r="AC30" s="338">
        <f t="shared" si="7"/>
        <v>6</v>
      </c>
      <c r="AD30" s="504">
        <f t="shared" si="9"/>
        <v>3.5</v>
      </c>
      <c r="AE30" s="25">
        <f t="shared" si="10"/>
        <v>0</v>
      </c>
      <c r="AF30" s="13"/>
      <c r="AG30" s="502" t="str">
        <f t="shared" si="12"/>
        <v>з</v>
      </c>
      <c r="AH30" s="502">
        <f t="shared" si="12"/>
        <v>4</v>
      </c>
      <c r="AI30" s="502">
        <f t="shared" si="12"/>
        <v>4</v>
      </c>
      <c r="AJ30" s="502">
        <f t="shared" si="12"/>
        <v>3</v>
      </c>
      <c r="AK30" s="502">
        <f t="shared" si="12"/>
        <v>4</v>
      </c>
      <c r="AL30" s="502">
        <f t="shared" si="12"/>
        <v>3</v>
      </c>
      <c r="AM30" s="502">
        <f t="shared" si="12"/>
        <v>3</v>
      </c>
      <c r="AN30" s="502" t="str">
        <f t="shared" si="12"/>
        <v/>
      </c>
      <c r="AO30" s="502" t="str">
        <f t="shared" si="12"/>
        <v/>
      </c>
      <c r="AP30" s="502" t="str">
        <f t="shared" si="12"/>
        <v/>
      </c>
      <c r="AQ30" s="502" t="str">
        <f t="shared" si="12"/>
        <v/>
      </c>
      <c r="AR30" s="502" t="str">
        <f t="shared" si="12"/>
        <v/>
      </c>
      <c r="AS30" s="502" t="str">
        <f t="shared" si="12"/>
        <v/>
      </c>
      <c r="AT30" s="502" t="str">
        <f t="shared" si="12"/>
        <v/>
      </c>
      <c r="AU30" s="502" t="str">
        <f t="shared" si="12"/>
        <v/>
      </c>
      <c r="AV30" s="502" t="str">
        <f t="shared" si="12"/>
        <v/>
      </c>
      <c r="AW30" s="500">
        <f t="shared" si="11"/>
        <v>1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15" customHeight="1" x14ac:dyDescent="0.2">
      <c r="A31" s="389">
        <v>26</v>
      </c>
      <c r="B31" s="189"/>
      <c r="C31" s="512" t="s">
        <v>34</v>
      </c>
      <c r="D31" s="400" t="s">
        <v>1401</v>
      </c>
      <c r="E31" s="256">
        <v>2533</v>
      </c>
      <c r="F31" s="93" t="s">
        <v>1604</v>
      </c>
      <c r="G31" s="93">
        <v>5</v>
      </c>
      <c r="H31" s="93">
        <v>3</v>
      </c>
      <c r="I31" s="93">
        <v>3</v>
      </c>
      <c r="J31" s="93">
        <v>4</v>
      </c>
      <c r="K31" s="97">
        <v>4</v>
      </c>
      <c r="L31" s="93">
        <v>3</v>
      </c>
      <c r="M31" s="93"/>
      <c r="N31" s="93"/>
      <c r="O31" s="93"/>
      <c r="P31" s="93"/>
      <c r="Q31" s="93"/>
      <c r="R31" s="97"/>
      <c r="S31" s="93"/>
      <c r="T31" s="93"/>
      <c r="U31" s="93"/>
      <c r="V31" s="500">
        <f t="shared" si="0"/>
        <v>3</v>
      </c>
      <c r="W31" s="338">
        <f t="shared" si="1"/>
        <v>0</v>
      </c>
      <c r="X31" s="338">
        <f t="shared" si="2"/>
        <v>0</v>
      </c>
      <c r="Y31" s="338">
        <f t="shared" si="3"/>
        <v>0</v>
      </c>
      <c r="Z31" s="338">
        <f t="shared" si="4"/>
        <v>3</v>
      </c>
      <c r="AA31" s="338">
        <f t="shared" si="5"/>
        <v>2</v>
      </c>
      <c r="AB31" s="338">
        <f t="shared" si="6"/>
        <v>1</v>
      </c>
      <c r="AC31" s="338">
        <f t="shared" si="7"/>
        <v>6</v>
      </c>
      <c r="AD31" s="504">
        <f t="shared" si="9"/>
        <v>3.6666666666666665</v>
      </c>
      <c r="AE31" s="25">
        <f t="shared" si="10"/>
        <v>0</v>
      </c>
      <c r="AF31" s="13"/>
      <c r="AG31" s="502" t="str">
        <f t="shared" si="12"/>
        <v>з</v>
      </c>
      <c r="AH31" s="502">
        <f t="shared" si="12"/>
        <v>5</v>
      </c>
      <c r="AI31" s="502">
        <f t="shared" si="12"/>
        <v>3</v>
      </c>
      <c r="AJ31" s="502">
        <f t="shared" si="12"/>
        <v>3</v>
      </c>
      <c r="AK31" s="502">
        <f t="shared" si="12"/>
        <v>4</v>
      </c>
      <c r="AL31" s="502">
        <f t="shared" si="12"/>
        <v>4</v>
      </c>
      <c r="AM31" s="502">
        <f t="shared" si="12"/>
        <v>3</v>
      </c>
      <c r="AN31" s="502" t="str">
        <f t="shared" si="12"/>
        <v/>
      </c>
      <c r="AO31" s="502" t="str">
        <f t="shared" si="12"/>
        <v/>
      </c>
      <c r="AP31" s="502" t="str">
        <f t="shared" si="12"/>
        <v/>
      </c>
      <c r="AQ31" s="502" t="str">
        <f t="shared" si="12"/>
        <v/>
      </c>
      <c r="AR31" s="502" t="str">
        <f t="shared" si="12"/>
        <v/>
      </c>
      <c r="AS31" s="502" t="str">
        <f t="shared" si="12"/>
        <v/>
      </c>
      <c r="AT31" s="502" t="str">
        <f t="shared" si="12"/>
        <v/>
      </c>
      <c r="AU31" s="502" t="str">
        <f t="shared" si="12"/>
        <v/>
      </c>
      <c r="AV31" s="502" t="str">
        <f t="shared" si="12"/>
        <v/>
      </c>
      <c r="AW31" s="500">
        <f t="shared" si="11"/>
        <v>1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15" customHeight="1" x14ac:dyDescent="0.2">
      <c r="A32" s="389">
        <v>27</v>
      </c>
      <c r="B32" s="243"/>
      <c r="C32" s="512" t="s">
        <v>34</v>
      </c>
      <c r="D32" s="400" t="s">
        <v>1394</v>
      </c>
      <c r="E32" s="256">
        <v>2533</v>
      </c>
      <c r="F32" s="93" t="s">
        <v>1604</v>
      </c>
      <c r="G32" s="93">
        <v>5</v>
      </c>
      <c r="H32" s="93">
        <v>3</v>
      </c>
      <c r="I32" s="93" t="s">
        <v>1643</v>
      </c>
      <c r="J32" s="93">
        <v>5</v>
      </c>
      <c r="K32" s="97">
        <v>3</v>
      </c>
      <c r="L32" s="93">
        <v>3</v>
      </c>
      <c r="M32" s="505"/>
      <c r="N32" s="505"/>
      <c r="O32" s="505"/>
      <c r="P32" s="505"/>
      <c r="Q32" s="505"/>
      <c r="R32" s="97"/>
      <c r="S32" s="93"/>
      <c r="T32" s="93"/>
      <c r="U32" s="93"/>
      <c r="V32" s="500">
        <f t="shared" si="0"/>
        <v>2</v>
      </c>
      <c r="W32" s="338">
        <f t="shared" si="1"/>
        <v>0</v>
      </c>
      <c r="X32" s="338">
        <f t="shared" si="2"/>
        <v>0</v>
      </c>
      <c r="Y32" s="338">
        <f t="shared" si="3"/>
        <v>1</v>
      </c>
      <c r="Z32" s="338">
        <f t="shared" si="4"/>
        <v>3</v>
      </c>
      <c r="AA32" s="338">
        <f t="shared" si="5"/>
        <v>0</v>
      </c>
      <c r="AB32" s="338">
        <f t="shared" si="6"/>
        <v>2</v>
      </c>
      <c r="AC32" s="338">
        <f t="shared" si="7"/>
        <v>6</v>
      </c>
      <c r="AD32" s="504">
        <f t="shared" si="9"/>
        <v>3.5</v>
      </c>
      <c r="AE32" s="25">
        <f t="shared" si="10"/>
        <v>0</v>
      </c>
      <c r="AF32" s="13"/>
      <c r="AG32" s="26" t="str">
        <f t="shared" si="12"/>
        <v>з</v>
      </c>
      <c r="AH32" s="26">
        <f t="shared" si="12"/>
        <v>5</v>
      </c>
      <c r="AI32" s="26">
        <f t="shared" si="12"/>
        <v>3</v>
      </c>
      <c r="AJ32" s="26">
        <f t="shared" si="12"/>
        <v>2</v>
      </c>
      <c r="AK32" s="26">
        <f t="shared" si="12"/>
        <v>5</v>
      </c>
      <c r="AL32" s="26">
        <f t="shared" si="12"/>
        <v>3</v>
      </c>
      <c r="AM32" s="26">
        <f t="shared" si="12"/>
        <v>3</v>
      </c>
      <c r="AN32" s="26" t="str">
        <f t="shared" si="12"/>
        <v/>
      </c>
      <c r="AO32" s="26" t="str">
        <f t="shared" si="12"/>
        <v/>
      </c>
      <c r="AP32" s="26" t="str">
        <f t="shared" si="12"/>
        <v/>
      </c>
      <c r="AQ32" s="26" t="str">
        <f t="shared" si="12"/>
        <v/>
      </c>
      <c r="AR32" s="26" t="str">
        <f t="shared" si="12"/>
        <v/>
      </c>
      <c r="AS32" s="26" t="str">
        <f t="shared" si="12"/>
        <v/>
      </c>
      <c r="AT32" s="26" t="str">
        <f t="shared" si="12"/>
        <v/>
      </c>
      <c r="AU32" s="26" t="str">
        <f t="shared" si="12"/>
        <v/>
      </c>
      <c r="AV32" s="26" t="str">
        <f t="shared" si="12"/>
        <v/>
      </c>
      <c r="AW32" s="27">
        <f t="shared" si="11"/>
        <v>1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15" customHeight="1" x14ac:dyDescent="0.2">
      <c r="A33" s="389">
        <v>28</v>
      </c>
      <c r="B33" s="243"/>
      <c r="C33" s="512" t="s">
        <v>34</v>
      </c>
      <c r="D33" s="400" t="s">
        <v>1380</v>
      </c>
      <c r="E33" s="256">
        <v>2533</v>
      </c>
      <c r="F33" s="93" t="s">
        <v>1604</v>
      </c>
      <c r="G33" s="93">
        <v>4</v>
      </c>
      <c r="H33" s="93">
        <v>5</v>
      </c>
      <c r="I33" s="93">
        <v>4</v>
      </c>
      <c r="J33" s="93">
        <v>5</v>
      </c>
      <c r="K33" s="97">
        <v>4</v>
      </c>
      <c r="L33" s="97">
        <v>4</v>
      </c>
      <c r="M33" s="505"/>
      <c r="N33" s="505"/>
      <c r="O33" s="505"/>
      <c r="P33" s="505"/>
      <c r="Q33" s="505"/>
      <c r="R33" s="97"/>
      <c r="S33" s="93"/>
      <c r="T33" s="93"/>
      <c r="U33" s="93"/>
      <c r="V33" s="500">
        <f t="shared" si="0"/>
        <v>4</v>
      </c>
      <c r="W33" s="338">
        <f t="shared" si="1"/>
        <v>0</v>
      </c>
      <c r="X33" s="338">
        <f t="shared" si="2"/>
        <v>0</v>
      </c>
      <c r="Y33" s="338">
        <f t="shared" si="3"/>
        <v>0</v>
      </c>
      <c r="Z33" s="338">
        <f t="shared" si="4"/>
        <v>0</v>
      </c>
      <c r="AA33" s="338">
        <f t="shared" si="5"/>
        <v>4</v>
      </c>
      <c r="AB33" s="338">
        <f t="shared" si="6"/>
        <v>2</v>
      </c>
      <c r="AC33" s="338">
        <f t="shared" si="7"/>
        <v>6</v>
      </c>
      <c r="AD33" s="504">
        <f t="shared" si="9"/>
        <v>4.333333333333333</v>
      </c>
      <c r="AE33" s="25">
        <f t="shared" si="10"/>
        <v>0</v>
      </c>
      <c r="AF33" s="13"/>
      <c r="AG33" s="26" t="str">
        <f t="shared" si="12"/>
        <v>з</v>
      </c>
      <c r="AH33" s="26">
        <f t="shared" si="12"/>
        <v>4</v>
      </c>
      <c r="AI33" s="26">
        <f t="shared" si="12"/>
        <v>5</v>
      </c>
      <c r="AJ33" s="26">
        <f t="shared" si="12"/>
        <v>4</v>
      </c>
      <c r="AK33" s="26">
        <f t="shared" si="12"/>
        <v>5</v>
      </c>
      <c r="AL33" s="26">
        <f t="shared" si="12"/>
        <v>4</v>
      </c>
      <c r="AM33" s="26">
        <f t="shared" si="12"/>
        <v>4</v>
      </c>
      <c r="AN33" s="26" t="str">
        <f t="shared" si="12"/>
        <v/>
      </c>
      <c r="AO33" s="26" t="str">
        <f t="shared" si="12"/>
        <v/>
      </c>
      <c r="AP33" s="26" t="str">
        <f t="shared" si="12"/>
        <v/>
      </c>
      <c r="AQ33" s="26" t="str">
        <f t="shared" si="12"/>
        <v/>
      </c>
      <c r="AR33" s="26" t="str">
        <f t="shared" si="12"/>
        <v/>
      </c>
      <c r="AS33" s="26" t="str">
        <f t="shared" si="12"/>
        <v/>
      </c>
      <c r="AT33" s="26" t="str">
        <f t="shared" si="12"/>
        <v/>
      </c>
      <c r="AU33" s="26" t="str">
        <f t="shared" si="12"/>
        <v/>
      </c>
      <c r="AV33" s="26" t="str">
        <f t="shared" si="12"/>
        <v/>
      </c>
      <c r="AW33" s="27">
        <f t="shared" si="11"/>
        <v>1</v>
      </c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15" customHeight="1" x14ac:dyDescent="0.2">
      <c r="A34" s="389">
        <v>29</v>
      </c>
      <c r="B34" s="244"/>
      <c r="C34" s="512" t="s">
        <v>34</v>
      </c>
      <c r="D34" s="400" t="s">
        <v>1599</v>
      </c>
      <c r="E34" s="256">
        <v>2533</v>
      </c>
      <c r="F34" s="93" t="s">
        <v>1604</v>
      </c>
      <c r="G34" s="93">
        <v>4</v>
      </c>
      <c r="H34" s="93">
        <v>4</v>
      </c>
      <c r="I34" s="93">
        <v>4</v>
      </c>
      <c r="J34" s="93">
        <v>4</v>
      </c>
      <c r="K34" s="93">
        <v>5</v>
      </c>
      <c r="L34" s="97">
        <v>4</v>
      </c>
      <c r="M34" s="93"/>
      <c r="N34" s="93"/>
      <c r="O34" s="97"/>
      <c r="P34" s="93"/>
      <c r="Q34" s="97"/>
      <c r="R34" s="97"/>
      <c r="S34" s="93"/>
      <c r="T34" s="93"/>
      <c r="U34" s="93"/>
      <c r="V34" s="500">
        <f t="shared" si="0"/>
        <v>4</v>
      </c>
      <c r="W34" s="338">
        <f t="shared" si="1"/>
        <v>0</v>
      </c>
      <c r="X34" s="338">
        <f t="shared" si="2"/>
        <v>0</v>
      </c>
      <c r="Y34" s="338">
        <f t="shared" si="3"/>
        <v>0</v>
      </c>
      <c r="Z34" s="338">
        <f t="shared" si="4"/>
        <v>0</v>
      </c>
      <c r="AA34" s="338">
        <f t="shared" si="5"/>
        <v>5</v>
      </c>
      <c r="AB34" s="338">
        <f t="shared" si="6"/>
        <v>1</v>
      </c>
      <c r="AC34" s="338">
        <f t="shared" si="7"/>
        <v>6</v>
      </c>
      <c r="AD34" s="504">
        <f t="shared" si="9"/>
        <v>4.166666666666667</v>
      </c>
      <c r="AE34" s="25">
        <f t="shared" si="10"/>
        <v>0</v>
      </c>
      <c r="AF34" s="13"/>
      <c r="AG34" s="26" t="str">
        <f t="shared" si="12"/>
        <v>з</v>
      </c>
      <c r="AH34" s="26">
        <f t="shared" si="12"/>
        <v>4</v>
      </c>
      <c r="AI34" s="26">
        <f t="shared" si="12"/>
        <v>4</v>
      </c>
      <c r="AJ34" s="26">
        <f t="shared" si="12"/>
        <v>4</v>
      </c>
      <c r="AK34" s="26">
        <f t="shared" si="12"/>
        <v>4</v>
      </c>
      <c r="AL34" s="26">
        <f t="shared" si="12"/>
        <v>5</v>
      </c>
      <c r="AM34" s="26">
        <f t="shared" si="12"/>
        <v>4</v>
      </c>
      <c r="AN34" s="26" t="str">
        <f t="shared" si="12"/>
        <v/>
      </c>
      <c r="AO34" s="26" t="str">
        <f t="shared" si="12"/>
        <v/>
      </c>
      <c r="AP34" s="26" t="str">
        <f t="shared" si="12"/>
        <v/>
      </c>
      <c r="AQ34" s="26" t="str">
        <f t="shared" si="12"/>
        <v/>
      </c>
      <c r="AR34" s="26" t="str">
        <f t="shared" si="12"/>
        <v/>
      </c>
      <c r="AS34" s="26" t="str">
        <f t="shared" si="12"/>
        <v/>
      </c>
      <c r="AT34" s="26" t="str">
        <f t="shared" si="12"/>
        <v/>
      </c>
      <c r="AU34" s="26" t="str">
        <f t="shared" si="12"/>
        <v/>
      </c>
      <c r="AV34" s="26" t="str">
        <f t="shared" si="12"/>
        <v/>
      </c>
      <c r="AW34" s="27">
        <f t="shared" si="11"/>
        <v>1</v>
      </c>
      <c r="AX34" s="28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8"/>
      <c r="CG34" s="28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</row>
    <row r="35" spans="1:157" ht="15" customHeight="1" x14ac:dyDescent="0.2">
      <c r="A35" s="389">
        <v>30</v>
      </c>
      <c r="B35" s="244"/>
      <c r="C35" s="512" t="s">
        <v>34</v>
      </c>
      <c r="D35" s="400" t="s">
        <v>1376</v>
      </c>
      <c r="E35" s="256">
        <v>2533</v>
      </c>
      <c r="F35" s="93" t="s">
        <v>1604</v>
      </c>
      <c r="G35" s="93">
        <v>5</v>
      </c>
      <c r="H35" s="93">
        <v>5</v>
      </c>
      <c r="I35" s="93">
        <v>3</v>
      </c>
      <c r="J35" s="93">
        <v>5</v>
      </c>
      <c r="K35" s="93">
        <v>5</v>
      </c>
      <c r="L35" s="97">
        <v>3</v>
      </c>
      <c r="M35" s="93"/>
      <c r="N35" s="93"/>
      <c r="O35" s="97"/>
      <c r="P35" s="93"/>
      <c r="Q35" s="97"/>
      <c r="R35" s="97"/>
      <c r="S35" s="93"/>
      <c r="T35" s="93"/>
      <c r="U35" s="93"/>
      <c r="V35" s="500">
        <f t="shared" si="0"/>
        <v>3</v>
      </c>
      <c r="W35" s="338">
        <f t="shared" si="1"/>
        <v>0</v>
      </c>
      <c r="X35" s="338">
        <f t="shared" si="2"/>
        <v>0</v>
      </c>
      <c r="Y35" s="338">
        <f t="shared" si="3"/>
        <v>0</v>
      </c>
      <c r="Z35" s="338">
        <f t="shared" si="4"/>
        <v>2</v>
      </c>
      <c r="AA35" s="338">
        <f t="shared" si="5"/>
        <v>0</v>
      </c>
      <c r="AB35" s="338">
        <f t="shared" si="6"/>
        <v>4</v>
      </c>
      <c r="AC35" s="338">
        <f t="shared" si="7"/>
        <v>6</v>
      </c>
      <c r="AD35" s="504">
        <f t="shared" si="9"/>
        <v>4.333333333333333</v>
      </c>
      <c r="AE35" s="25">
        <f>IF(AX35=5,0.5,IF(AX35=4,0.25,IF(AX35&lt;=3,0)))</f>
        <v>0</v>
      </c>
      <c r="AF35" s="13"/>
      <c r="AG35" s="26" t="str">
        <f t="shared" si="12"/>
        <v>з</v>
      </c>
      <c r="AH35" s="26">
        <f t="shared" si="12"/>
        <v>5</v>
      </c>
      <c r="AI35" s="26">
        <f t="shared" si="12"/>
        <v>5</v>
      </c>
      <c r="AJ35" s="26">
        <f t="shared" si="12"/>
        <v>3</v>
      </c>
      <c r="AK35" s="26">
        <f t="shared" si="12"/>
        <v>5</v>
      </c>
      <c r="AL35" s="26">
        <f t="shared" si="12"/>
        <v>5</v>
      </c>
      <c r="AM35" s="26">
        <f t="shared" si="12"/>
        <v>3</v>
      </c>
      <c r="AN35" s="26" t="str">
        <f t="shared" si="12"/>
        <v/>
      </c>
      <c r="AO35" s="26" t="str">
        <f t="shared" si="12"/>
        <v/>
      </c>
      <c r="AP35" s="26" t="str">
        <f t="shared" si="12"/>
        <v/>
      </c>
      <c r="AQ35" s="26" t="str">
        <f t="shared" si="12"/>
        <v/>
      </c>
      <c r="AR35" s="26" t="str">
        <f t="shared" si="12"/>
        <v/>
      </c>
      <c r="AS35" s="26" t="str">
        <f t="shared" si="12"/>
        <v/>
      </c>
      <c r="AT35" s="26" t="str">
        <f t="shared" si="12"/>
        <v/>
      </c>
      <c r="AU35" s="26" t="str">
        <f t="shared" si="12"/>
        <v/>
      </c>
      <c r="AV35" s="26" t="str">
        <f t="shared" si="12"/>
        <v/>
      </c>
      <c r="AW35" s="27">
        <f t="shared" si="11"/>
        <v>1</v>
      </c>
      <c r="AX35" s="28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8"/>
      <c r="CG35" s="28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</row>
    <row r="36" spans="1:157" ht="15" customHeight="1" x14ac:dyDescent="0.2">
      <c r="A36" s="389">
        <v>31</v>
      </c>
      <c r="B36" s="244"/>
      <c r="C36" s="512" t="s">
        <v>34</v>
      </c>
      <c r="D36" s="400" t="s">
        <v>1393</v>
      </c>
      <c r="E36" s="256">
        <v>2533</v>
      </c>
      <c r="F36" s="93" t="s">
        <v>1604</v>
      </c>
      <c r="G36" s="93">
        <v>5</v>
      </c>
      <c r="H36" s="93">
        <v>3</v>
      </c>
      <c r="I36" s="93">
        <v>3</v>
      </c>
      <c r="J36" s="93">
        <v>4</v>
      </c>
      <c r="K36" s="93">
        <v>4</v>
      </c>
      <c r="L36" s="97">
        <v>4</v>
      </c>
      <c r="M36" s="93"/>
      <c r="N36" s="93"/>
      <c r="O36" s="97"/>
      <c r="P36" s="93"/>
      <c r="Q36" s="97"/>
      <c r="R36" s="97"/>
      <c r="S36" s="93"/>
      <c r="T36" s="93"/>
      <c r="U36" s="93"/>
      <c r="V36" s="500">
        <f t="shared" si="0"/>
        <v>3</v>
      </c>
      <c r="W36" s="338">
        <f t="shared" si="1"/>
        <v>0</v>
      </c>
      <c r="X36" s="338">
        <f t="shared" si="2"/>
        <v>0</v>
      </c>
      <c r="Y36" s="338">
        <f t="shared" si="3"/>
        <v>0</v>
      </c>
      <c r="Z36" s="338">
        <f t="shared" si="4"/>
        <v>2</v>
      </c>
      <c r="AA36" s="338">
        <f t="shared" si="5"/>
        <v>3</v>
      </c>
      <c r="AB36" s="338">
        <f t="shared" si="6"/>
        <v>1</v>
      </c>
      <c r="AC36" s="338">
        <f t="shared" si="7"/>
        <v>6</v>
      </c>
      <c r="AD36" s="504">
        <f t="shared" si="9"/>
        <v>3.8333333333333335</v>
      </c>
      <c r="AE36" s="25">
        <f>IF(AX36=5,0.5,IF(AX36=4,0.25,IF(AX36&lt;=3,0)))</f>
        <v>0</v>
      </c>
      <c r="AF36" s="13"/>
      <c r="AG36" s="26" t="str">
        <f t="shared" si="12"/>
        <v>з</v>
      </c>
      <c r="AH36" s="26">
        <f t="shared" si="12"/>
        <v>5</v>
      </c>
      <c r="AI36" s="26">
        <f t="shared" si="12"/>
        <v>3</v>
      </c>
      <c r="AJ36" s="26">
        <f t="shared" si="12"/>
        <v>3</v>
      </c>
      <c r="AK36" s="26">
        <f t="shared" si="12"/>
        <v>4</v>
      </c>
      <c r="AL36" s="26">
        <f t="shared" si="12"/>
        <v>4</v>
      </c>
      <c r="AM36" s="26">
        <f t="shared" si="12"/>
        <v>4</v>
      </c>
      <c r="AN36" s="26" t="str">
        <f t="shared" si="12"/>
        <v/>
      </c>
      <c r="AO36" s="26" t="str">
        <f t="shared" si="12"/>
        <v/>
      </c>
      <c r="AP36" s="26" t="str">
        <f t="shared" si="12"/>
        <v/>
      </c>
      <c r="AQ36" s="26" t="str">
        <f t="shared" si="12"/>
        <v/>
      </c>
      <c r="AR36" s="26" t="str">
        <f t="shared" si="12"/>
        <v/>
      </c>
      <c r="AS36" s="26" t="str">
        <f t="shared" si="12"/>
        <v/>
      </c>
      <c r="AT36" s="26" t="str">
        <f t="shared" si="12"/>
        <v/>
      </c>
      <c r="AU36" s="26" t="str">
        <f t="shared" si="12"/>
        <v/>
      </c>
      <c r="AV36" s="26" t="str">
        <f t="shared" si="12"/>
        <v/>
      </c>
      <c r="AW36" s="27">
        <f t="shared" si="11"/>
        <v>1</v>
      </c>
      <c r="AX36" s="28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8"/>
      <c r="CG36" s="28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</row>
    <row r="37" spans="1:157" ht="15" customHeight="1" thickBot="1" x14ac:dyDescent="0.3">
      <c r="A37" s="389">
        <v>32</v>
      </c>
      <c r="B37" s="113"/>
      <c r="C37" s="512" t="s">
        <v>34</v>
      </c>
      <c r="D37" s="400" t="s">
        <v>1384</v>
      </c>
      <c r="E37" s="256">
        <v>2533</v>
      </c>
      <c r="F37" s="93" t="s">
        <v>1604</v>
      </c>
      <c r="G37" s="93">
        <v>5</v>
      </c>
      <c r="H37" s="93">
        <v>4</v>
      </c>
      <c r="I37" s="93">
        <v>5</v>
      </c>
      <c r="J37" s="93">
        <v>5</v>
      </c>
      <c r="K37" s="93">
        <v>4</v>
      </c>
      <c r="L37" s="97">
        <v>3</v>
      </c>
      <c r="M37" s="93"/>
      <c r="N37" s="93"/>
      <c r="O37" s="97"/>
      <c r="P37" s="93"/>
      <c r="Q37" s="93"/>
      <c r="R37" s="97"/>
      <c r="S37" s="93"/>
      <c r="T37" s="93"/>
      <c r="U37" s="93"/>
      <c r="V37" s="500">
        <f t="shared" si="0"/>
        <v>3</v>
      </c>
      <c r="W37" s="338">
        <f t="shared" si="1"/>
        <v>0</v>
      </c>
      <c r="X37" s="338">
        <f t="shared" si="2"/>
        <v>0</v>
      </c>
      <c r="Y37" s="338">
        <f t="shared" si="3"/>
        <v>0</v>
      </c>
      <c r="Z37" s="338">
        <f t="shared" si="4"/>
        <v>1</v>
      </c>
      <c r="AA37" s="338">
        <f t="shared" si="5"/>
        <v>2</v>
      </c>
      <c r="AB37" s="338">
        <f t="shared" si="6"/>
        <v>3</v>
      </c>
      <c r="AC37" s="338">
        <f t="shared" si="7"/>
        <v>6</v>
      </c>
      <c r="AD37" s="504">
        <f t="shared" si="9"/>
        <v>4.333333333333333</v>
      </c>
      <c r="AE37" s="506">
        <f>IF(AX37=5,0.5,IF(AX37=4,0.25,IF(AX37&lt;=3,0)))</f>
        <v>0</v>
      </c>
      <c r="AF37" s="13"/>
      <c r="AG37" s="26" t="str">
        <f t="shared" ref="AG37:AV37" si="13">IF(ISERROR(VALUE(LEFT(F37))),LEFT(F37),VALUE(LEFT(F37)))</f>
        <v>з</v>
      </c>
      <c r="AH37" s="26">
        <f t="shared" si="13"/>
        <v>5</v>
      </c>
      <c r="AI37" s="26">
        <f t="shared" si="13"/>
        <v>4</v>
      </c>
      <c r="AJ37" s="26">
        <f t="shared" si="13"/>
        <v>5</v>
      </c>
      <c r="AK37" s="26">
        <f t="shared" si="13"/>
        <v>5</v>
      </c>
      <c r="AL37" s="26">
        <f t="shared" si="13"/>
        <v>4</v>
      </c>
      <c r="AM37" s="26">
        <f t="shared" si="13"/>
        <v>3</v>
      </c>
      <c r="AN37" s="26" t="str">
        <f t="shared" si="13"/>
        <v/>
      </c>
      <c r="AO37" s="26" t="str">
        <f t="shared" si="13"/>
        <v/>
      </c>
      <c r="AP37" s="26" t="str">
        <f t="shared" si="13"/>
        <v/>
      </c>
      <c r="AQ37" s="26" t="str">
        <f t="shared" si="13"/>
        <v/>
      </c>
      <c r="AR37" s="26" t="str">
        <f t="shared" si="13"/>
        <v/>
      </c>
      <c r="AS37" s="26" t="str">
        <f t="shared" si="13"/>
        <v/>
      </c>
      <c r="AT37" s="26" t="str">
        <f t="shared" si="13"/>
        <v/>
      </c>
      <c r="AU37" s="26" t="str">
        <f t="shared" si="13"/>
        <v/>
      </c>
      <c r="AV37" s="26" t="str">
        <f t="shared" si="13"/>
        <v/>
      </c>
      <c r="AW37" s="27">
        <f t="shared" si="11"/>
        <v>1</v>
      </c>
      <c r="AX37" s="28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8"/>
      <c r="CG37" s="28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</row>
    <row r="38" spans="1:157" ht="15" hidden="1" customHeight="1" x14ac:dyDescent="0.25">
      <c r="A38" s="389"/>
      <c r="B38" s="113"/>
      <c r="C38" s="113"/>
      <c r="D38" s="113"/>
      <c r="E38" s="27">
        <f>COUNTIF(E6:E37,"2533")</f>
        <v>32</v>
      </c>
      <c r="F38" s="93"/>
      <c r="G38" s="93"/>
      <c r="H38" s="93"/>
      <c r="I38" s="93"/>
      <c r="J38" s="93"/>
      <c r="K38" s="93"/>
      <c r="L38" s="97"/>
      <c r="M38" s="93"/>
      <c r="N38" s="93"/>
      <c r="O38" s="97"/>
      <c r="P38" s="93"/>
      <c r="Q38" s="93"/>
      <c r="R38" s="97"/>
      <c r="S38" s="93"/>
      <c r="T38" s="93"/>
      <c r="U38" s="93"/>
      <c r="V38" s="18">
        <f>сводн.!T42</f>
        <v>2</v>
      </c>
      <c r="W38" s="95">
        <f>SUM(W6:W37)</f>
        <v>0</v>
      </c>
      <c r="X38" s="95">
        <f>SUM(X6:X37)</f>
        <v>0</v>
      </c>
      <c r="Y38" s="95">
        <f>SUM(Y6:Y37)-X38</f>
        <v>4</v>
      </c>
      <c r="Z38" s="95">
        <f>SUM(Z6:Z37)</f>
        <v>51</v>
      </c>
      <c r="AA38" s="95">
        <f>SUM(AA6:AA37)</f>
        <v>99</v>
      </c>
      <c r="AB38" s="95">
        <f>SUM(AB6:AB37)</f>
        <v>37</v>
      </c>
      <c r="AC38" s="95">
        <f>SUM(X38:AB38)</f>
        <v>191</v>
      </c>
      <c r="AD38" s="504"/>
      <c r="AE38" s="507"/>
      <c r="AF38" s="13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7"/>
      <c r="AX38" s="28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8"/>
      <c r="CG38" s="28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</row>
    <row r="39" spans="1:157" ht="12.75" customHeight="1" x14ac:dyDescent="0.2">
      <c r="A39" s="247"/>
      <c r="B39" s="247"/>
      <c r="C39" s="83" t="s">
        <v>12</v>
      </c>
      <c r="D39" s="83"/>
      <c r="E39" s="27"/>
      <c r="F39" s="213" t="str">
        <f t="array" ref="F39:U46">AG39:AV46</f>
        <v xml:space="preserve"> </v>
      </c>
      <c r="G39" s="213">
        <v>4.5</v>
      </c>
      <c r="H39" s="213">
        <v>3.84375</v>
      </c>
      <c r="I39" s="213">
        <v>3.2903225806451615</v>
      </c>
      <c r="J39" s="213">
        <v>4.21875</v>
      </c>
      <c r="K39" s="213">
        <v>3.84375</v>
      </c>
      <c r="L39" s="213">
        <v>3.59375</v>
      </c>
      <c r="M39" s="213" t="str">
        <v xml:space="preserve"> </v>
      </c>
      <c r="N39" s="213" t="str">
        <v xml:space="preserve"> </v>
      </c>
      <c r="O39" s="248" t="str">
        <v xml:space="preserve"> </v>
      </c>
      <c r="P39" s="215" t="str">
        <v xml:space="preserve"> </v>
      </c>
      <c r="Q39" s="215" t="str">
        <v xml:space="preserve"> </v>
      </c>
      <c r="R39" s="215" t="str">
        <v xml:space="preserve"> </v>
      </c>
      <c r="S39" s="213" t="str">
        <v xml:space="preserve"> </v>
      </c>
      <c r="T39" s="213" t="str">
        <v xml:space="preserve"> </v>
      </c>
      <c r="U39" s="213" t="str">
        <v xml:space="preserve"> </v>
      </c>
      <c r="AD39" s="242">
        <f>IF(ISERROR(((X38+Y38)*2+Z38*3+AA38*4+AB38*5)/SUM(X38,Y38:AB38)),"",((X38+Y38)*2+Z38*3+AA38*4+AB38*5)/SUM(X38,Y38:AB38))</f>
        <v>3.8848167539267018</v>
      </c>
      <c r="AE39" s="32"/>
      <c r="AF39" s="9"/>
      <c r="AG39" s="33" t="str">
        <f t="shared" ref="AG39:AV39" si="14">IF(COUNT(AG6:AG37)=0," ",SUM(AG6:AG37)/COUNT(AG6:AG37))</f>
        <v xml:space="preserve"> </v>
      </c>
      <c r="AH39" s="33">
        <f t="shared" si="14"/>
        <v>4.5</v>
      </c>
      <c r="AI39" s="33">
        <f t="shared" si="14"/>
        <v>3.84375</v>
      </c>
      <c r="AJ39" s="33">
        <f t="shared" si="14"/>
        <v>3.2903225806451615</v>
      </c>
      <c r="AK39" s="33">
        <f t="shared" si="14"/>
        <v>4.21875</v>
      </c>
      <c r="AL39" s="33">
        <f t="shared" si="14"/>
        <v>3.84375</v>
      </c>
      <c r="AM39" s="33">
        <f t="shared" si="14"/>
        <v>3.59375</v>
      </c>
      <c r="AN39" s="33" t="str">
        <f t="shared" si="14"/>
        <v xml:space="preserve"> </v>
      </c>
      <c r="AO39" s="33" t="str">
        <f t="shared" si="14"/>
        <v xml:space="preserve"> </v>
      </c>
      <c r="AP39" s="33" t="str">
        <f t="shared" si="14"/>
        <v xml:space="preserve"> </v>
      </c>
      <c r="AQ39" s="33" t="str">
        <f t="shared" si="14"/>
        <v xml:space="preserve"> </v>
      </c>
      <c r="AR39" s="33" t="str">
        <f t="shared" si="14"/>
        <v xml:space="preserve"> </v>
      </c>
      <c r="AS39" s="33" t="str">
        <f t="shared" si="14"/>
        <v xml:space="preserve"> </v>
      </c>
      <c r="AT39" s="33" t="str">
        <f t="shared" si="14"/>
        <v xml:space="preserve"> </v>
      </c>
      <c r="AU39" s="33" t="str">
        <f t="shared" si="14"/>
        <v xml:space="preserve"> </v>
      </c>
      <c r="AV39" s="34" t="str">
        <f t="shared" si="14"/>
        <v xml:space="preserve"> </v>
      </c>
      <c r="AW39" s="35"/>
      <c r="AX39" s="19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</row>
    <row r="40" spans="1:157" s="43" customFormat="1" x14ac:dyDescent="0.2">
      <c r="A40" s="216"/>
      <c r="B40" s="216"/>
      <c r="C40" s="218" t="s">
        <v>13</v>
      </c>
      <c r="D40" s="218"/>
      <c r="E40" s="219"/>
      <c r="F40" s="98" t="str">
        <v>0</v>
      </c>
      <c r="G40" s="98">
        <v>17</v>
      </c>
      <c r="H40" s="98">
        <v>5</v>
      </c>
      <c r="I40" s="98">
        <v>2</v>
      </c>
      <c r="J40" s="98">
        <v>7</v>
      </c>
      <c r="K40" s="98">
        <v>4</v>
      </c>
      <c r="L40" s="98">
        <v>2</v>
      </c>
      <c r="M40" s="98" t="str">
        <v>0</v>
      </c>
      <c r="N40" s="98" t="str">
        <v>0</v>
      </c>
      <c r="O40" s="99" t="str">
        <v>0</v>
      </c>
      <c r="P40" s="99" t="str">
        <v>0</v>
      </c>
      <c r="Q40" s="99" t="str">
        <v>0</v>
      </c>
      <c r="R40" s="99" t="str">
        <v>0</v>
      </c>
      <c r="S40" s="98" t="str">
        <v>0</v>
      </c>
      <c r="T40" s="98" t="str">
        <v>0</v>
      </c>
      <c r="U40" s="98" t="str">
        <v xml:space="preserve"> </v>
      </c>
      <c r="V40" s="249" t="str">
        <f>IF(COUNTIF(V6:V37,5)=0,"0",COUNTIF(V6:V37,5))</f>
        <v>0</v>
      </c>
      <c r="W40" s="209"/>
      <c r="X40" s="580">
        <f>SUM(X38:AB38)</f>
        <v>191</v>
      </c>
      <c r="Y40" s="580"/>
      <c r="Z40" s="580"/>
      <c r="AA40" s="580"/>
      <c r="AB40" s="580"/>
      <c r="AC40" s="494"/>
      <c r="AD40" s="242">
        <f t="shared" ref="AD40" si="15">IF(ISERROR(((X40+Y40)*2+Z40*3+AA40*4+AB40*5)/SUM(X40,Y40:AB40)),"",((X40+Y40)*2+Z40*3+AA40*4+AB40*5)/SUM(X40,Y40:AB40))</f>
        <v>2</v>
      </c>
      <c r="AE40" s="36"/>
      <c r="AF40" s="37"/>
      <c r="AG40" s="38" t="str">
        <f t="shared" ref="AG40:AU40" si="16">IF(COUNTIF(AG6:AG37,5)=0,"0",COUNTIF(AG6:AG37,5))</f>
        <v>0</v>
      </c>
      <c r="AH40" s="38">
        <f t="shared" si="16"/>
        <v>17</v>
      </c>
      <c r="AI40" s="38">
        <f t="shared" si="16"/>
        <v>5</v>
      </c>
      <c r="AJ40" s="38">
        <f t="shared" si="16"/>
        <v>2</v>
      </c>
      <c r="AK40" s="38">
        <f t="shared" si="16"/>
        <v>7</v>
      </c>
      <c r="AL40" s="38">
        <f t="shared" si="16"/>
        <v>4</v>
      </c>
      <c r="AM40" s="38">
        <f t="shared" si="16"/>
        <v>2</v>
      </c>
      <c r="AN40" s="38" t="str">
        <f t="shared" si="16"/>
        <v>0</v>
      </c>
      <c r="AO40" s="38" t="str">
        <f t="shared" si="16"/>
        <v>0</v>
      </c>
      <c r="AP40" s="38" t="str">
        <f t="shared" si="16"/>
        <v>0</v>
      </c>
      <c r="AQ40" s="38" t="str">
        <f t="shared" si="16"/>
        <v>0</v>
      </c>
      <c r="AR40" s="38" t="str">
        <f t="shared" si="16"/>
        <v>0</v>
      </c>
      <c r="AS40" s="38" t="str">
        <f t="shared" si="16"/>
        <v>0</v>
      </c>
      <c r="AT40" s="38" t="str">
        <f t="shared" si="16"/>
        <v>0</v>
      </c>
      <c r="AU40" s="38" t="str">
        <f t="shared" si="16"/>
        <v>0</v>
      </c>
      <c r="AV40" s="39" t="str">
        <f>IF(COUNTIF(AV6:AV37,5)=0," ",COUNTIF(AV6:AV37,5))</f>
        <v xml:space="preserve"> </v>
      </c>
      <c r="AW40" s="38"/>
      <c r="AX40" s="40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37"/>
      <c r="CO40" s="37"/>
      <c r="CP40" s="37"/>
      <c r="CQ40" s="37"/>
      <c r="CR40" s="37"/>
      <c r="CS40" s="37"/>
      <c r="CT40" s="37"/>
      <c r="CU40" s="37"/>
      <c r="CV40" s="37"/>
      <c r="CW40" s="37"/>
      <c r="CX40" s="37"/>
      <c r="CY40" s="37"/>
      <c r="CZ40" s="37"/>
      <c r="DA40" s="37"/>
    </row>
    <row r="41" spans="1:157" s="51" customFormat="1" x14ac:dyDescent="0.2">
      <c r="A41" s="220"/>
      <c r="B41" s="220"/>
      <c r="C41" s="222" t="s">
        <v>14</v>
      </c>
      <c r="D41" s="222"/>
      <c r="E41" s="223"/>
      <c r="F41" s="100" t="str">
        <v>0</v>
      </c>
      <c r="G41" s="100">
        <v>14</v>
      </c>
      <c r="H41" s="100">
        <v>17</v>
      </c>
      <c r="I41" s="100">
        <v>8</v>
      </c>
      <c r="J41" s="100">
        <v>25</v>
      </c>
      <c r="K41" s="100">
        <v>19</v>
      </c>
      <c r="L41" s="100">
        <v>16</v>
      </c>
      <c r="M41" s="100" t="str">
        <v>0</v>
      </c>
      <c r="N41" s="100" t="str">
        <v>0</v>
      </c>
      <c r="O41" s="101" t="str">
        <v>0</v>
      </c>
      <c r="P41" s="101" t="str">
        <v>0</v>
      </c>
      <c r="Q41" s="101" t="str">
        <v>0</v>
      </c>
      <c r="R41" s="101" t="str">
        <v>0</v>
      </c>
      <c r="S41" s="100" t="str">
        <v>0</v>
      </c>
      <c r="T41" s="100" t="str">
        <v>0</v>
      </c>
      <c r="U41" s="100" t="str">
        <v xml:space="preserve"> </v>
      </c>
      <c r="V41" s="250">
        <f>IF(COUNTIF(V6:V37,4)=0,"0",COUNTIF(V6:V37,4))</f>
        <v>7</v>
      </c>
      <c r="W41" s="44"/>
      <c r="X41" s="44"/>
      <c r="Y41" s="44" t="str">
        <f>IF(COUNTIF(Y6:Y37,4)=0," ",COUNTIF(Y6:Y37,4))</f>
        <v xml:space="preserve"> </v>
      </c>
      <c r="Z41" s="44">
        <f>IF(COUNTIF(Z6:Z37,4)=0," ",COUNTIF(Z6:Z37,4))</f>
        <v>2</v>
      </c>
      <c r="AA41" s="44">
        <f>IF(COUNTIF(AA6:AA37,4)=0," ",COUNTIF(AA6:AA37,4))</f>
        <v>11</v>
      </c>
      <c r="AB41" s="44">
        <f>IF(COUNTIF(AB6:AB37,4)=0," ",COUNTIF(AB6:AB37,4))</f>
        <v>1</v>
      </c>
      <c r="AC41" s="44"/>
      <c r="AD41" s="44"/>
      <c r="AE41" s="45" t="str">
        <f>IF(COUNTIF(AE6:AE37,4)=0," ",COUNTIF(AE6:AE37,4))</f>
        <v xml:space="preserve"> </v>
      </c>
      <c r="AF41" s="44" t="str">
        <f>IF(COUNTIF(AF6:AF37,4)=0," ",COUNTIF(AF6:AF37,4))</f>
        <v xml:space="preserve"> </v>
      </c>
      <c r="AG41" s="44" t="str">
        <f t="shared" ref="AG41:AU41" si="17">IF(COUNTIF(AG6:AG37,4)=0,"0",COUNTIF(AG6:AG37,4))</f>
        <v>0</v>
      </c>
      <c r="AH41" s="44">
        <f t="shared" si="17"/>
        <v>14</v>
      </c>
      <c r="AI41" s="44">
        <f t="shared" si="17"/>
        <v>17</v>
      </c>
      <c r="AJ41" s="44">
        <f t="shared" si="17"/>
        <v>8</v>
      </c>
      <c r="AK41" s="44">
        <f t="shared" si="17"/>
        <v>25</v>
      </c>
      <c r="AL41" s="44">
        <f t="shared" si="17"/>
        <v>19</v>
      </c>
      <c r="AM41" s="44">
        <f t="shared" si="17"/>
        <v>16</v>
      </c>
      <c r="AN41" s="44" t="str">
        <f t="shared" si="17"/>
        <v>0</v>
      </c>
      <c r="AO41" s="44" t="str">
        <f t="shared" si="17"/>
        <v>0</v>
      </c>
      <c r="AP41" s="44" t="str">
        <f t="shared" si="17"/>
        <v>0</v>
      </c>
      <c r="AQ41" s="44" t="str">
        <f t="shared" si="17"/>
        <v>0</v>
      </c>
      <c r="AR41" s="44" t="str">
        <f t="shared" si="17"/>
        <v>0</v>
      </c>
      <c r="AS41" s="44" t="str">
        <f t="shared" si="17"/>
        <v>0</v>
      </c>
      <c r="AT41" s="44" t="str">
        <f t="shared" si="17"/>
        <v>0</v>
      </c>
      <c r="AU41" s="44" t="str">
        <f t="shared" si="17"/>
        <v>0</v>
      </c>
      <c r="AV41" s="46" t="str">
        <f>IF(COUNTIF(AV6:AV37,4)=0," ",COUNTIF(AV6:AV37,4))</f>
        <v xml:space="preserve"> </v>
      </c>
      <c r="AW41" s="44"/>
      <c r="AX41" s="47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</row>
    <row r="42" spans="1:157" s="59" customFormat="1" x14ac:dyDescent="0.2">
      <c r="A42" s="85"/>
      <c r="B42" s="85"/>
      <c r="C42" s="225" t="s">
        <v>15</v>
      </c>
      <c r="D42" s="225"/>
      <c r="E42" s="226"/>
      <c r="F42" s="102" t="str">
        <v>0</v>
      </c>
      <c r="G42" s="102">
        <v>1</v>
      </c>
      <c r="H42" s="102">
        <v>10</v>
      </c>
      <c r="I42" s="102">
        <v>18</v>
      </c>
      <c r="J42" s="102" t="str">
        <v>0</v>
      </c>
      <c r="K42" s="102">
        <v>9</v>
      </c>
      <c r="L42" s="102">
        <v>13</v>
      </c>
      <c r="M42" s="102" t="str">
        <v>0</v>
      </c>
      <c r="N42" s="102" t="str">
        <v>0</v>
      </c>
      <c r="O42" s="103" t="str">
        <v>0</v>
      </c>
      <c r="P42" s="103" t="str">
        <v>0</v>
      </c>
      <c r="Q42" s="103" t="str">
        <v>0</v>
      </c>
      <c r="R42" s="103" t="str">
        <v>0</v>
      </c>
      <c r="S42" s="102" t="str">
        <v>0</v>
      </c>
      <c r="T42" s="102" t="str">
        <v>0</v>
      </c>
      <c r="U42" s="102" t="str">
        <v xml:space="preserve"> </v>
      </c>
      <c r="V42" s="251">
        <f>IF(COUNTIF(V6:V37,3)=0,"0",COUNTIF(V6:V37,3))</f>
        <v>21</v>
      </c>
      <c r="W42" s="52"/>
      <c r="X42" s="52"/>
      <c r="Y42" s="52" t="str">
        <f>IF(COUNTIF(Y6:Y37,3)=0," ",COUNTIF(Y6:Y37,3))</f>
        <v xml:space="preserve"> </v>
      </c>
      <c r="Z42" s="52">
        <f>IF(COUNTIF(Z6:Z37,3)=0," ",COUNTIF(Z6:Z37,3))</f>
        <v>5</v>
      </c>
      <c r="AA42" s="52">
        <f>IF(COUNTIF(AA6:AA37,3)=0," ",COUNTIF(AA6:AA37,3))</f>
        <v>8</v>
      </c>
      <c r="AB42" s="52">
        <f>IF(COUNTIF(AB6:AB37,3)=0," ",COUNTIF(AB6:AB37,3))</f>
        <v>3</v>
      </c>
      <c r="AC42" s="52"/>
      <c r="AD42" s="52"/>
      <c r="AE42" s="53" t="str">
        <f>IF(COUNTIF(AE6:AE37,3)=0," ",COUNTIF(AE6:AE37,3))</f>
        <v xml:space="preserve"> </v>
      </c>
      <c r="AF42" s="52" t="str">
        <f>IF(COUNTIF(AF6:AF37,3)=0," ",COUNTIF(AF6:AF37,3))</f>
        <v xml:space="preserve"> </v>
      </c>
      <c r="AG42" s="52" t="str">
        <f t="shared" ref="AG42:AU42" si="18">IF(COUNTIF(AG6:AG37,3)=0,"0",COUNTIF(AG6:AG37,3))</f>
        <v>0</v>
      </c>
      <c r="AH42" s="52">
        <f t="shared" si="18"/>
        <v>1</v>
      </c>
      <c r="AI42" s="52">
        <f t="shared" si="18"/>
        <v>10</v>
      </c>
      <c r="AJ42" s="52">
        <f t="shared" si="18"/>
        <v>18</v>
      </c>
      <c r="AK42" s="52" t="str">
        <f t="shared" si="18"/>
        <v>0</v>
      </c>
      <c r="AL42" s="52">
        <f t="shared" si="18"/>
        <v>9</v>
      </c>
      <c r="AM42" s="52">
        <f t="shared" si="18"/>
        <v>13</v>
      </c>
      <c r="AN42" s="52" t="str">
        <f t="shared" si="18"/>
        <v>0</v>
      </c>
      <c r="AO42" s="52" t="str">
        <f t="shared" si="18"/>
        <v>0</v>
      </c>
      <c r="AP42" s="52" t="str">
        <f t="shared" si="18"/>
        <v>0</v>
      </c>
      <c r="AQ42" s="52" t="str">
        <f t="shared" si="18"/>
        <v>0</v>
      </c>
      <c r="AR42" s="52" t="str">
        <f t="shared" si="18"/>
        <v>0</v>
      </c>
      <c r="AS42" s="52" t="str">
        <f t="shared" si="18"/>
        <v>0</v>
      </c>
      <c r="AT42" s="52" t="str">
        <f t="shared" si="18"/>
        <v>0</v>
      </c>
      <c r="AU42" s="52" t="str">
        <f t="shared" si="18"/>
        <v>0</v>
      </c>
      <c r="AV42" s="54" t="str">
        <f>IF(COUNTIF(AV6:AV37,3)=0," ",COUNTIF(AV6:AV37,3))</f>
        <v xml:space="preserve"> </v>
      </c>
      <c r="AW42" s="52"/>
      <c r="AX42" s="55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</row>
    <row r="43" spans="1:157" x14ac:dyDescent="0.2">
      <c r="A43" s="247"/>
      <c r="B43" s="247"/>
      <c r="C43" s="83" t="s">
        <v>16</v>
      </c>
      <c r="D43" s="83"/>
      <c r="E43" s="27"/>
      <c r="F43" s="23">
        <v>0</v>
      </c>
      <c r="G43" s="23">
        <v>0</v>
      </c>
      <c r="H43" s="23">
        <v>0</v>
      </c>
      <c r="I43" s="23">
        <v>3</v>
      </c>
      <c r="J43" s="23">
        <v>0</v>
      </c>
      <c r="K43" s="23">
        <v>0</v>
      </c>
      <c r="L43" s="23">
        <v>1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>IF(COUNTIF(V6:V37,2)=0,"0",COUNTIF(V6:V37,2))</f>
        <v>4</v>
      </c>
      <c r="W43" s="35"/>
      <c r="X43" s="35"/>
      <c r="Y43" s="35" t="str">
        <f>IF(COUNTIF(Y6:Y37,2)=0," ",COUNTIF(Y6:Y37,2))</f>
        <v xml:space="preserve"> </v>
      </c>
      <c r="Z43" s="35">
        <f>IF(COUNTIF(Z6:Z37,2)=0," ",COUNTIF(Z6:Z37,2))</f>
        <v>10</v>
      </c>
      <c r="AA43" s="35">
        <f>IF(COUNTIF(AA6:AA37,2)=0," ",COUNTIF(AA6:AA37,2))</f>
        <v>4</v>
      </c>
      <c r="AB43" s="35">
        <f>IF(COUNTIF(AB6:AB37,2)=0," ",COUNTIF(AB6:AB37,2))</f>
        <v>4</v>
      </c>
      <c r="AC43" s="35"/>
      <c r="AD43" s="35"/>
      <c r="AE43" s="61" t="str">
        <f>IF(COUNTIF(AE6:AE37,2)=0," ",COUNTIF(AE6:AE37,2))</f>
        <v xml:space="preserve"> </v>
      </c>
      <c r="AF43" s="35" t="str">
        <f>IF(COUNTIF(AF6:AF37,2)=0," ",COUNTIF(AF6:AF37,2))</f>
        <v xml:space="preserve"> </v>
      </c>
      <c r="AG43" s="35">
        <f t="shared" ref="AG43:AV43" si="19">COUNTIF(AG6:AG36,2)+COUNTIF(AG6:AG36,"д")</f>
        <v>0</v>
      </c>
      <c r="AH43" s="35">
        <f t="shared" si="19"/>
        <v>0</v>
      </c>
      <c r="AI43" s="35">
        <f t="shared" si="19"/>
        <v>0</v>
      </c>
      <c r="AJ43" s="35">
        <f t="shared" si="19"/>
        <v>3</v>
      </c>
      <c r="AK43" s="35">
        <f t="shared" si="19"/>
        <v>0</v>
      </c>
      <c r="AL43" s="35">
        <f t="shared" si="19"/>
        <v>0</v>
      </c>
      <c r="AM43" s="35">
        <f t="shared" si="19"/>
        <v>1</v>
      </c>
      <c r="AN43" s="35">
        <f t="shared" si="19"/>
        <v>0</v>
      </c>
      <c r="AO43" s="35">
        <f t="shared" si="19"/>
        <v>0</v>
      </c>
      <c r="AP43" s="35">
        <f t="shared" si="19"/>
        <v>0</v>
      </c>
      <c r="AQ43" s="35">
        <f t="shared" si="19"/>
        <v>0</v>
      </c>
      <c r="AR43" s="35">
        <f t="shared" si="19"/>
        <v>0</v>
      </c>
      <c r="AS43" s="35">
        <f t="shared" si="19"/>
        <v>0</v>
      </c>
      <c r="AT43" s="35">
        <f t="shared" si="19"/>
        <v>0</v>
      </c>
      <c r="AU43" s="35">
        <f t="shared" si="19"/>
        <v>0</v>
      </c>
      <c r="AV43" s="35">
        <f t="shared" si="19"/>
        <v>0</v>
      </c>
      <c r="AW43" s="35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G43"/>
    </row>
    <row r="44" spans="1:157" x14ac:dyDescent="0.2">
      <c r="A44" s="247"/>
      <c r="B44" s="247"/>
      <c r="C44" s="83" t="s">
        <v>17</v>
      </c>
      <c r="D44" s="83"/>
      <c r="E44" s="27"/>
      <c r="F44" s="23">
        <v>0</v>
      </c>
      <c r="G44" s="23">
        <v>0</v>
      </c>
      <c r="H44" s="23">
        <v>0</v>
      </c>
      <c r="I44" s="23">
        <v>1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4">
        <v>0</v>
      </c>
      <c r="P44" s="24">
        <v>0</v>
      </c>
      <c r="Q44" s="24">
        <v>0</v>
      </c>
      <c r="R44" s="24">
        <v>0</v>
      </c>
      <c r="S44" s="23">
        <v>0</v>
      </c>
      <c r="T44" s="23">
        <v>0</v>
      </c>
      <c r="U44" s="23">
        <v>0</v>
      </c>
      <c r="V44" s="35">
        <f t="shared" ref="V44:AB44" si="20">COUNTBLANK(V6:V26)</f>
        <v>0</v>
      </c>
      <c r="W44" s="35">
        <f t="shared" si="20"/>
        <v>0</v>
      </c>
      <c r="X44" s="35">
        <f t="shared" si="20"/>
        <v>0</v>
      </c>
      <c r="Y44" s="35">
        <f t="shared" si="20"/>
        <v>0</v>
      </c>
      <c r="Z44" s="35">
        <f t="shared" si="20"/>
        <v>0</v>
      </c>
      <c r="AA44" s="35">
        <f t="shared" si="20"/>
        <v>0</v>
      </c>
      <c r="AB44" s="35">
        <f t="shared" si="20"/>
        <v>0</v>
      </c>
      <c r="AC44" s="35"/>
      <c r="AD44" s="35">
        <f>COUNTBLANK(AD6:AD37)</f>
        <v>0</v>
      </c>
      <c r="AE44" s="61" t="str">
        <f>IF(COUNTIF(AE6:AE37,"б")=0," ",COUNTIF(AE6:AE37,"б"))</f>
        <v xml:space="preserve"> </v>
      </c>
      <c r="AF44" s="60">
        <f t="shared" ref="AF44:CB44" si="21">IF(COUNTIF(AF6:AF37,"б")=0+COUNTIF(AF6:AF37,"а")=0,"0",COUNTIF(AF6:AF37,"б")+COUNTIF(AF6:AF37,"а"))</f>
        <v>0</v>
      </c>
      <c r="AG44" s="60">
        <f t="shared" si="21"/>
        <v>0</v>
      </c>
      <c r="AH44" s="60">
        <f t="shared" si="21"/>
        <v>0</v>
      </c>
      <c r="AI44" s="60">
        <f t="shared" si="21"/>
        <v>0</v>
      </c>
      <c r="AJ44" s="60">
        <f t="shared" si="21"/>
        <v>1</v>
      </c>
      <c r="AK44" s="60">
        <f t="shared" si="21"/>
        <v>0</v>
      </c>
      <c r="AL44" s="60">
        <f t="shared" si="21"/>
        <v>0</v>
      </c>
      <c r="AM44" s="60">
        <f t="shared" si="21"/>
        <v>0</v>
      </c>
      <c r="AN44" s="60">
        <f t="shared" si="21"/>
        <v>0</v>
      </c>
      <c r="AO44" s="60">
        <f t="shared" si="21"/>
        <v>0</v>
      </c>
      <c r="AP44" s="60">
        <f t="shared" si="21"/>
        <v>0</v>
      </c>
      <c r="AQ44" s="60">
        <f t="shared" si="21"/>
        <v>0</v>
      </c>
      <c r="AR44" s="60">
        <f t="shared" si="21"/>
        <v>0</v>
      </c>
      <c r="AS44" s="60">
        <f t="shared" si="21"/>
        <v>0</v>
      </c>
      <c r="AT44" s="60">
        <f t="shared" si="21"/>
        <v>0</v>
      </c>
      <c r="AU44" s="60">
        <f t="shared" si="21"/>
        <v>0</v>
      </c>
      <c r="AV44" s="60">
        <f t="shared" si="21"/>
        <v>0</v>
      </c>
      <c r="AW44" s="60">
        <f>IF(COUNTIF(AW6:AW37,"б")=0+COUNTIF(AW6:AW37,"а")=0,"0",COUNTIF(AW6:AW37,"б")+COUNTIF(AW6:AW37,"а"))</f>
        <v>0</v>
      </c>
      <c r="AX44" s="60">
        <f t="shared" si="21"/>
        <v>0</v>
      </c>
      <c r="AY44" s="60">
        <f t="shared" si="21"/>
        <v>0</v>
      </c>
      <c r="AZ44" s="60">
        <f t="shared" si="21"/>
        <v>0</v>
      </c>
      <c r="BA44" s="60">
        <f t="shared" si="21"/>
        <v>0</v>
      </c>
      <c r="BB44" s="60">
        <f t="shared" si="21"/>
        <v>0</v>
      </c>
      <c r="BC44" s="60">
        <f t="shared" si="21"/>
        <v>0</v>
      </c>
      <c r="BD44" s="60">
        <f t="shared" si="21"/>
        <v>0</v>
      </c>
      <c r="BE44" s="60">
        <f t="shared" si="21"/>
        <v>0</v>
      </c>
      <c r="BF44" s="60">
        <f t="shared" si="21"/>
        <v>0</v>
      </c>
      <c r="BG44" s="60">
        <f t="shared" si="21"/>
        <v>0</v>
      </c>
      <c r="BH44" s="60">
        <f t="shared" si="21"/>
        <v>0</v>
      </c>
      <c r="BI44" s="60">
        <f t="shared" si="21"/>
        <v>0</v>
      </c>
      <c r="BJ44" s="60">
        <f t="shared" si="21"/>
        <v>0</v>
      </c>
      <c r="BK44" s="60">
        <f t="shared" si="21"/>
        <v>0</v>
      </c>
      <c r="BL44" s="60">
        <f t="shared" si="21"/>
        <v>0</v>
      </c>
      <c r="BM44" s="60">
        <f t="shared" si="21"/>
        <v>0</v>
      </c>
      <c r="BN44" s="60">
        <f t="shared" si="21"/>
        <v>0</v>
      </c>
      <c r="BO44" s="60">
        <f t="shared" si="21"/>
        <v>0</v>
      </c>
      <c r="BP44" s="60">
        <f t="shared" si="21"/>
        <v>0</v>
      </c>
      <c r="BQ44" s="60">
        <f t="shared" si="21"/>
        <v>0</v>
      </c>
      <c r="BR44" s="60">
        <f t="shared" si="21"/>
        <v>0</v>
      </c>
      <c r="BS44" s="60">
        <f t="shared" si="21"/>
        <v>0</v>
      </c>
      <c r="BT44" s="60">
        <f t="shared" si="21"/>
        <v>0</v>
      </c>
      <c r="BU44" s="60">
        <f t="shared" si="21"/>
        <v>0</v>
      </c>
      <c r="BV44" s="60">
        <f t="shared" si="21"/>
        <v>0</v>
      </c>
      <c r="BW44" s="60">
        <f t="shared" si="21"/>
        <v>0</v>
      </c>
      <c r="BX44" s="60">
        <f t="shared" si="21"/>
        <v>0</v>
      </c>
      <c r="BY44" s="60">
        <f t="shared" si="21"/>
        <v>0</v>
      </c>
      <c r="BZ44" s="60">
        <f t="shared" si="21"/>
        <v>0</v>
      </c>
      <c r="CA44" s="60">
        <f t="shared" si="21"/>
        <v>0</v>
      </c>
      <c r="CB44" s="60">
        <f t="shared" si="21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">
      <c r="A45" s="247"/>
      <c r="B45" s="247"/>
      <c r="C45" s="83" t="s">
        <v>18</v>
      </c>
      <c r="D45" s="83"/>
      <c r="E45" s="27"/>
      <c r="F45" s="23">
        <v>32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IF(COUNTIF(V6:V37,"з")=0,"0",COUNTIF(V6:V37,"з"))</f>
        <v>0</v>
      </c>
      <c r="W45" s="35"/>
      <c r="X45" s="35"/>
      <c r="Y45" s="35" t="str">
        <f>IF(COUNTIF(Y6:Y37,"з")=0," ",COUNTIF(Y6:Y37,"з"))</f>
        <v xml:space="preserve"> </v>
      </c>
      <c r="Z45" s="35" t="str">
        <f>IF(COUNTIF(Z6:Z37,"з")=0," ",COUNTIF(Z6:Z37,"з"))</f>
        <v xml:space="preserve"> </v>
      </c>
      <c r="AA45" s="35" t="str">
        <f>IF(COUNTIF(AA6:AA37,"з")=0," ",COUNTIF(AA6:AA37,"з"))</f>
        <v xml:space="preserve"> </v>
      </c>
      <c r="AB45" s="35" t="str">
        <f>IF(COUNTIF(AB6:AB37,"з")=0," ",COUNTIF(AB6:AB37,"з"))</f>
        <v xml:space="preserve"> </v>
      </c>
      <c r="AC45" s="35"/>
      <c r="AD45" s="35" t="str">
        <f>IF(COUNTIF(AD6:AD37,"з")=0," ",COUNTIF(AD6:AD37,"з"))</f>
        <v xml:space="preserve"> </v>
      </c>
      <c r="AE45" s="61" t="str">
        <f>IF(COUNTIF(AE6:AE37,"з")=0," ",COUNTIF(AE6:AE37,"з"))</f>
        <v xml:space="preserve"> </v>
      </c>
      <c r="AF45" s="35" t="str">
        <f>IF(COUNTIF(AF6:AF37,"з")=0," ",COUNTIF(AF6:AF37,"з"))</f>
        <v xml:space="preserve"> </v>
      </c>
      <c r="AG45" s="35">
        <f t="shared" ref="AG45:AV45" si="22">IF(COUNTIF(AG6:AG37,"з")=0,"0",COUNTIF(AG6:AG37,"з"))</f>
        <v>32</v>
      </c>
      <c r="AH45" s="35" t="str">
        <f t="shared" si="22"/>
        <v>0</v>
      </c>
      <c r="AI45" s="35" t="str">
        <f t="shared" si="22"/>
        <v>0</v>
      </c>
      <c r="AJ45" s="35" t="str">
        <f t="shared" si="22"/>
        <v>0</v>
      </c>
      <c r="AK45" s="35" t="str">
        <f t="shared" si="22"/>
        <v>0</v>
      </c>
      <c r="AL45" s="35" t="str">
        <f t="shared" si="22"/>
        <v>0</v>
      </c>
      <c r="AM45" s="35" t="str">
        <f t="shared" si="22"/>
        <v>0</v>
      </c>
      <c r="AN45" s="35" t="str">
        <f t="shared" si="22"/>
        <v>0</v>
      </c>
      <c r="AO45" s="35" t="str">
        <f t="shared" si="22"/>
        <v>0</v>
      </c>
      <c r="AP45" s="35" t="str">
        <f t="shared" si="22"/>
        <v>0</v>
      </c>
      <c r="AQ45" s="35" t="str">
        <f t="shared" si="22"/>
        <v>0</v>
      </c>
      <c r="AR45" s="35" t="str">
        <f t="shared" si="22"/>
        <v>0</v>
      </c>
      <c r="AS45" s="35" t="str">
        <f t="shared" si="22"/>
        <v>0</v>
      </c>
      <c r="AT45" s="35" t="str">
        <f t="shared" si="22"/>
        <v>0</v>
      </c>
      <c r="AU45" s="35" t="str">
        <f t="shared" si="22"/>
        <v>0</v>
      </c>
      <c r="AV45" s="35" t="str">
        <f t="shared" si="22"/>
        <v>0</v>
      </c>
      <c r="AW45" s="35" t="str">
        <f>IF(COUNTIF(AW6:AW37,"з")=0,"0",COUNTIF(AW6:AW37,"з"))</f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G45"/>
    </row>
    <row r="46" spans="1:157" s="30" customFormat="1" x14ac:dyDescent="0.2">
      <c r="A46" s="247"/>
      <c r="B46" s="247"/>
      <c r="C46" s="83" t="s">
        <v>19</v>
      </c>
      <c r="D46" s="83"/>
      <c r="E46" s="27"/>
      <c r="F46" s="23" t="str">
        <v>0</v>
      </c>
      <c r="G46" s="23" t="str">
        <v>0</v>
      </c>
      <c r="H46" s="23" t="str">
        <v>0</v>
      </c>
      <c r="I46" s="23" t="str">
        <v>0</v>
      </c>
      <c r="J46" s="23" t="str">
        <v>0</v>
      </c>
      <c r="K46" s="23" t="str">
        <v>0</v>
      </c>
      <c r="L46" s="23" t="str">
        <v>0</v>
      </c>
      <c r="M46" s="23" t="str">
        <v>0</v>
      </c>
      <c r="N46" s="23" t="str">
        <v>0</v>
      </c>
      <c r="O46" s="24" t="str">
        <v>0</v>
      </c>
      <c r="P46" s="24" t="str">
        <v>0</v>
      </c>
      <c r="Q46" s="24" t="str">
        <v>0</v>
      </c>
      <c r="R46" s="24" t="str">
        <v>0</v>
      </c>
      <c r="S46" s="23" t="str">
        <v>0</v>
      </c>
      <c r="T46" s="23" t="str">
        <v>0</v>
      </c>
      <c r="U46" s="23" t="str">
        <v>0</v>
      </c>
      <c r="V46" s="35" t="str">
        <f>IF(COUNTIF(V6:V37,"н")=0,"0",COUNTIF(V6:V37,"н"))</f>
        <v>0</v>
      </c>
      <c r="W46" s="35"/>
      <c r="X46" s="35"/>
      <c r="Y46" s="35" t="str">
        <f>IF(COUNTIF(Y6:Y37,"н")=0," ",COUNTIF(Y6:Y37,"н"))</f>
        <v xml:space="preserve"> </v>
      </c>
      <c r="Z46" s="35" t="str">
        <f>IF(COUNTIF(Z6:Z37,"н")=0," ",COUNTIF(Z6:Z37,"н"))</f>
        <v xml:space="preserve"> </v>
      </c>
      <c r="AA46" s="35" t="str">
        <f>IF(COUNTIF(AA6:AA37,"н")=0," ",COUNTIF(AA6:AA37,"н"))</f>
        <v xml:space="preserve"> </v>
      </c>
      <c r="AB46" s="35" t="str">
        <f>IF(COUNTIF(AB6:AB37,"н")=0," ",COUNTIF(AB6:AB37,"н"))</f>
        <v xml:space="preserve"> </v>
      </c>
      <c r="AC46" s="35"/>
      <c r="AD46" s="35" t="str">
        <f>IF(COUNTIF(AD6:AD37,"н")=0," ",COUNTIF(AD6:AD37,"н"))</f>
        <v xml:space="preserve"> </v>
      </c>
      <c r="AE46" s="61" t="str">
        <f>IF(COUNTIF(AE6:AE37,"н")=0," ",COUNTIF(AE6:AE37,"н"))</f>
        <v xml:space="preserve"> </v>
      </c>
      <c r="AF46" s="35" t="str">
        <f>IF(COUNTIF(AF6:AF37,"н")=0," ",COUNTIF(AF6:AF37,"н"))</f>
        <v xml:space="preserve"> </v>
      </c>
      <c r="AG46" s="35" t="str">
        <f t="shared" ref="AG46:AV46" si="23">IF(COUNTIF(AG6:AG37,"н")=0,"0",COUNTIF(AG6:AG37,"н"))</f>
        <v>0</v>
      </c>
      <c r="AH46" s="35" t="str">
        <f t="shared" si="23"/>
        <v>0</v>
      </c>
      <c r="AI46" s="35" t="str">
        <f t="shared" si="23"/>
        <v>0</v>
      </c>
      <c r="AJ46" s="35" t="str">
        <f t="shared" si="23"/>
        <v>0</v>
      </c>
      <c r="AK46" s="35" t="str">
        <f t="shared" si="23"/>
        <v>0</v>
      </c>
      <c r="AL46" s="35" t="str">
        <f t="shared" si="23"/>
        <v>0</v>
      </c>
      <c r="AM46" s="35" t="str">
        <f t="shared" si="23"/>
        <v>0</v>
      </c>
      <c r="AN46" s="35" t="str">
        <f t="shared" si="23"/>
        <v>0</v>
      </c>
      <c r="AO46" s="35" t="str">
        <f t="shared" si="23"/>
        <v>0</v>
      </c>
      <c r="AP46" s="35" t="str">
        <f t="shared" si="23"/>
        <v>0</v>
      </c>
      <c r="AQ46" s="35" t="str">
        <f t="shared" si="23"/>
        <v>0</v>
      </c>
      <c r="AR46" s="35" t="str">
        <f t="shared" si="23"/>
        <v>0</v>
      </c>
      <c r="AS46" s="35" t="str">
        <f t="shared" si="23"/>
        <v>0</v>
      </c>
      <c r="AT46" s="35" t="str">
        <f t="shared" si="23"/>
        <v>0</v>
      </c>
      <c r="AU46" s="35" t="str">
        <f t="shared" si="23"/>
        <v>0</v>
      </c>
      <c r="AV46" s="35" t="str">
        <f t="shared" si="23"/>
        <v>0</v>
      </c>
      <c r="AW46" s="35" t="str">
        <f>IF(COUNTIF(AW6:AW37,"н")=0,"0",COUNTIF(AW6:AW37,"н"))</f>
        <v>0</v>
      </c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92"/>
      <c r="X47" s="492"/>
      <c r="Y47" s="492"/>
      <c r="Z47" s="492"/>
      <c r="AA47" s="492"/>
      <c r="AB47" s="492"/>
      <c r="AC47" s="492"/>
      <c r="AD47" s="492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92"/>
      <c r="X48" s="492"/>
      <c r="Y48" s="492"/>
      <c r="Z48" s="492"/>
      <c r="AA48" s="492"/>
      <c r="AB48" s="492"/>
      <c r="AC48" s="492"/>
      <c r="AD48" s="492"/>
      <c r="AE48" s="9"/>
      <c r="AF48" s="9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92"/>
      <c r="X49" s="492"/>
      <c r="Y49" s="492"/>
      <c r="Z49" s="492"/>
      <c r="AA49" s="492"/>
      <c r="AB49" s="492"/>
      <c r="AC49" s="492"/>
      <c r="AD49" s="492"/>
      <c r="AE49" s="9"/>
      <c r="AF49" s="9"/>
      <c r="AG49" s="10"/>
      <c r="AH49" s="10"/>
      <c r="AI49" s="10" t="str">
        <f>IF(COUNTIF(AI6:AI41,"н")=0,"0",COUNTIF(AI6:AI41,"н"))</f>
        <v>0</v>
      </c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92"/>
      <c r="X50" s="492"/>
      <c r="Y50" s="492"/>
      <c r="Z50" s="492"/>
      <c r="AA50" s="492"/>
      <c r="AB50" s="492"/>
      <c r="AC50" s="492"/>
      <c r="AD50" s="492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92"/>
      <c r="X51" s="492"/>
      <c r="Y51" s="492"/>
      <c r="Z51" s="492"/>
      <c r="AA51" s="492"/>
      <c r="AB51" s="492"/>
      <c r="AC51" s="492"/>
      <c r="AD51" s="492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92"/>
      <c r="X52" s="492"/>
      <c r="Y52" s="492"/>
      <c r="Z52" s="492"/>
      <c r="AA52" s="492"/>
      <c r="AB52" s="492"/>
      <c r="AC52" s="492"/>
      <c r="AD52" s="492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92"/>
      <c r="X53" s="492"/>
      <c r="Y53" s="492"/>
      <c r="Z53" s="492"/>
      <c r="AA53" s="492"/>
      <c r="AB53" s="492"/>
      <c r="AC53" s="492"/>
      <c r="AD53" s="492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92"/>
      <c r="X54" s="492"/>
      <c r="Y54" s="492"/>
      <c r="Z54" s="492"/>
      <c r="AA54" s="492"/>
      <c r="AB54" s="492"/>
      <c r="AC54" s="492"/>
      <c r="AD54" s="492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  <row r="55" spans="6:105" x14ac:dyDescent="0.2"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492"/>
      <c r="X55" s="492"/>
      <c r="Y55" s="492"/>
      <c r="Z55" s="492"/>
      <c r="AA55" s="492"/>
      <c r="AB55" s="492"/>
      <c r="AC55" s="492"/>
      <c r="AD55" s="492"/>
      <c r="AE55" s="9"/>
      <c r="AF55" s="9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1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</row>
  </sheetData>
  <sortState ref="C6:D37">
    <sortCondition ref="D6:D37"/>
  </sortState>
  <mergeCells count="8">
    <mergeCell ref="BP3:CE3"/>
    <mergeCell ref="X40:AB40"/>
    <mergeCell ref="G2:I2"/>
    <mergeCell ref="J2:L2"/>
    <mergeCell ref="A3:C4"/>
    <mergeCell ref="AD3:AD5"/>
    <mergeCell ref="AG3:AW3"/>
    <mergeCell ref="AX3:BM3"/>
  </mergeCells>
  <conditionalFormatting sqref="C5 Y5 AI5 AG5 T5 G5 M5:P5">
    <cfRule type="cellIs" dxfId="11041" priority="167" stopIfTrue="1" operator="equal">
      <formula>5</formula>
    </cfRule>
    <cfRule type="cellIs" dxfId="11040" priority="168" stopIfTrue="1" operator="equal">
      <formula>4</formula>
    </cfRule>
    <cfRule type="cellIs" dxfId="11039" priority="169" stopIfTrue="1" operator="equal">
      <formula>3</formula>
    </cfRule>
  </conditionalFormatting>
  <conditionalFormatting sqref="E6:E46">
    <cfRule type="cellIs" dxfId="11038" priority="165" stopIfTrue="1" operator="equal">
      <formula>4</formula>
    </cfRule>
    <cfRule type="cellIs" dxfId="11037" priority="166" stopIfTrue="1" operator="equal">
      <formula>3</formula>
    </cfRule>
  </conditionalFormatting>
  <conditionalFormatting sqref="Z5:AC5 W41:AF44 AE6:AE40 W40 F37:Q46 AG44:CB44 W45:AW46 AG6:AW43 G6:I31 M6:Q31 R40:V46 R39:U39 R6:V38 G32:H32 G34:Q36 I33 L33">
    <cfRule type="cellIs" dxfId="11036" priority="162" stopIfTrue="1" operator="equal">
      <formula>5</formula>
    </cfRule>
    <cfRule type="cellIs" dxfId="11035" priority="163" stopIfTrue="1" operator="equal">
      <formula>4</formula>
    </cfRule>
    <cfRule type="cellIs" dxfId="11034" priority="164" stopIfTrue="1" operator="equal">
      <formula>3</formula>
    </cfRule>
  </conditionalFormatting>
  <conditionalFormatting sqref="AF6:AF38">
    <cfRule type="expression" dxfId="11033" priority="160" stopIfTrue="1">
      <formula>VALUE(RIGHT(AF6))&gt;AE6</formula>
    </cfRule>
    <cfRule type="expression" dxfId="11032" priority="161" stopIfTrue="1">
      <formula>EXACT(RIGHT(AF6,3),"зач")</formula>
    </cfRule>
  </conditionalFormatting>
  <conditionalFormatting sqref="AE3:AJ4 M3:AC3 M4:R4 T4:AC4 G3:I4">
    <cfRule type="expression" dxfId="11031" priority="158" stopIfTrue="1">
      <formula>$D$1&lt;G3</formula>
    </cfRule>
    <cfRule type="expression" dxfId="11030" priority="159" stopIfTrue="1">
      <formula>$D$1&gt;G3</formula>
    </cfRule>
  </conditionalFormatting>
  <conditionalFormatting sqref="M5:P5">
    <cfRule type="cellIs" dxfId="11029" priority="155" stopIfTrue="1" operator="equal">
      <formula>5</formula>
    </cfRule>
    <cfRule type="cellIs" dxfId="11028" priority="156" stopIfTrue="1" operator="equal">
      <formula>4</formula>
    </cfRule>
    <cfRule type="cellIs" dxfId="11027" priority="157" stopIfTrue="1" operator="equal">
      <formula>3</formula>
    </cfRule>
  </conditionalFormatting>
  <conditionalFormatting sqref="M4:Q4">
    <cfRule type="expression" dxfId="11026" priority="153" stopIfTrue="1">
      <formula>$D$1&lt;M4</formula>
    </cfRule>
    <cfRule type="expression" dxfId="11025" priority="154" stopIfTrue="1">
      <formula>$D$1&gt;M4</formula>
    </cfRule>
  </conditionalFormatting>
  <conditionalFormatting sqref="Q5 M5:N5">
    <cfRule type="cellIs" dxfId="11024" priority="150" stopIfTrue="1" operator="equal">
      <formula>5</formula>
    </cfRule>
    <cfRule type="cellIs" dxfId="11023" priority="151" stopIfTrue="1" operator="equal">
      <formula>4</formula>
    </cfRule>
    <cfRule type="cellIs" dxfId="11022" priority="152" stopIfTrue="1" operator="equal">
      <formula>3</formula>
    </cfRule>
  </conditionalFormatting>
  <conditionalFormatting sqref="M4:Q4">
    <cfRule type="expression" dxfId="11021" priority="148" stopIfTrue="1">
      <formula>$D$1&lt;M4</formula>
    </cfRule>
    <cfRule type="expression" dxfId="11020" priority="149" stopIfTrue="1">
      <formula>$D$1&gt;M4</formula>
    </cfRule>
  </conditionalFormatting>
  <conditionalFormatting sqref="P5 M5:N5">
    <cfRule type="cellIs" dxfId="11019" priority="145" stopIfTrue="1" operator="equal">
      <formula>5</formula>
    </cfRule>
    <cfRule type="cellIs" dxfId="11018" priority="146" stopIfTrue="1" operator="equal">
      <formula>4</formula>
    </cfRule>
    <cfRule type="cellIs" dxfId="11017" priority="147" stopIfTrue="1" operator="equal">
      <formula>3</formula>
    </cfRule>
  </conditionalFormatting>
  <conditionalFormatting sqref="M4:Q4">
    <cfRule type="expression" dxfId="11016" priority="143" stopIfTrue="1">
      <formula>$D$1&lt;M4</formula>
    </cfRule>
    <cfRule type="expression" dxfId="11015" priority="144" stopIfTrue="1">
      <formula>$D$1&gt;M4</formula>
    </cfRule>
  </conditionalFormatting>
  <conditionalFormatting sqref="R5">
    <cfRule type="cellIs" dxfId="11014" priority="140" stopIfTrue="1" operator="equal">
      <formula>5</formula>
    </cfRule>
    <cfRule type="cellIs" dxfId="11013" priority="141" stopIfTrue="1" operator="equal">
      <formula>4</formula>
    </cfRule>
    <cfRule type="cellIs" dxfId="11012" priority="142" stopIfTrue="1" operator="equal">
      <formula>3</formula>
    </cfRule>
  </conditionalFormatting>
  <conditionalFormatting sqref="R4">
    <cfRule type="expression" dxfId="11011" priority="138" stopIfTrue="1">
      <formula>$D$1&lt;R4</formula>
    </cfRule>
    <cfRule type="expression" dxfId="11010" priority="139" stopIfTrue="1">
      <formula>$D$1&gt;R4</formula>
    </cfRule>
  </conditionalFormatting>
  <conditionalFormatting sqref="R4">
    <cfRule type="expression" dxfId="11009" priority="136" stopIfTrue="1">
      <formula>$D$1&lt;R4</formula>
    </cfRule>
    <cfRule type="expression" dxfId="11008" priority="137" stopIfTrue="1">
      <formula>$D$1&gt;R4</formula>
    </cfRule>
  </conditionalFormatting>
  <conditionalFormatting sqref="T5">
    <cfRule type="cellIs" dxfId="11007" priority="133" stopIfTrue="1" operator="equal">
      <formula>5</formula>
    </cfRule>
    <cfRule type="cellIs" dxfId="11006" priority="134" stopIfTrue="1" operator="equal">
      <formula>4</formula>
    </cfRule>
    <cfRule type="cellIs" dxfId="11005" priority="135" stopIfTrue="1" operator="equal">
      <formula>3</formula>
    </cfRule>
  </conditionalFormatting>
  <conditionalFormatting sqref="T3:T4">
    <cfRule type="expression" dxfId="11004" priority="131" stopIfTrue="1">
      <formula>$D$1&lt;T3</formula>
    </cfRule>
    <cfRule type="expression" dxfId="11003" priority="132" stopIfTrue="1">
      <formula>$D$1&gt;T3</formula>
    </cfRule>
  </conditionalFormatting>
  <conditionalFormatting sqref="Q3:Q4">
    <cfRule type="expression" dxfId="11002" priority="129" stopIfTrue="1">
      <formula>$D$1&lt;Q3</formula>
    </cfRule>
    <cfRule type="expression" dxfId="11001" priority="130" stopIfTrue="1">
      <formula>$D$1&gt;Q3</formula>
    </cfRule>
  </conditionalFormatting>
  <conditionalFormatting sqref="Q4">
    <cfRule type="expression" dxfId="11000" priority="127" stopIfTrue="1">
      <formula>$D$1&lt;Q4</formula>
    </cfRule>
    <cfRule type="expression" dxfId="10999" priority="128" stopIfTrue="1">
      <formula>$D$1&gt;Q4</formula>
    </cfRule>
  </conditionalFormatting>
  <conditionalFormatting sqref="Q5">
    <cfRule type="cellIs" dxfId="10998" priority="124" stopIfTrue="1" operator="equal">
      <formula>5</formula>
    </cfRule>
    <cfRule type="cellIs" dxfId="10997" priority="125" stopIfTrue="1" operator="equal">
      <formula>4</formula>
    </cfRule>
    <cfRule type="cellIs" dxfId="10996" priority="126" stopIfTrue="1" operator="equal">
      <formula>3</formula>
    </cfRule>
  </conditionalFormatting>
  <conditionalFormatting sqref="Q4">
    <cfRule type="expression" dxfId="10995" priority="122" stopIfTrue="1">
      <formula>$D$1&lt;Q4</formula>
    </cfRule>
    <cfRule type="expression" dxfId="10994" priority="123" stopIfTrue="1">
      <formula>$D$1&gt;Q4</formula>
    </cfRule>
  </conditionalFormatting>
  <conditionalFormatting sqref="Q4">
    <cfRule type="expression" dxfId="10993" priority="120" stopIfTrue="1">
      <formula>$D$1&lt;Q4</formula>
    </cfRule>
    <cfRule type="expression" dxfId="10992" priority="121" stopIfTrue="1">
      <formula>$D$1&gt;Q4</formula>
    </cfRule>
  </conditionalFormatting>
  <conditionalFormatting sqref="I3:I4">
    <cfRule type="expression" dxfId="10991" priority="118" stopIfTrue="1">
      <formula>$D$1&lt;I3</formula>
    </cfRule>
    <cfRule type="expression" dxfId="10990" priority="119" stopIfTrue="1">
      <formula>$D$1&gt;I3</formula>
    </cfRule>
  </conditionalFormatting>
  <conditionalFormatting sqref="F6:F36">
    <cfRule type="cellIs" dxfId="10989" priority="115" stopIfTrue="1" operator="equal">
      <formula>5</formula>
    </cfRule>
    <cfRule type="cellIs" dxfId="10988" priority="116" stopIfTrue="1" operator="equal">
      <formula>4</formula>
    </cfRule>
    <cfRule type="cellIs" dxfId="10987" priority="117" stopIfTrue="1" operator="equal">
      <formula>3</formula>
    </cfRule>
  </conditionalFormatting>
  <conditionalFormatting sqref="F5">
    <cfRule type="cellIs" dxfId="10986" priority="112" stopIfTrue="1" operator="equal">
      <formula>5</formula>
    </cfRule>
    <cfRule type="cellIs" dxfId="10985" priority="113" stopIfTrue="1" operator="equal">
      <formula>4</formula>
    </cfRule>
    <cfRule type="cellIs" dxfId="10984" priority="114" stopIfTrue="1" operator="equal">
      <formula>3</formula>
    </cfRule>
  </conditionalFormatting>
  <conditionalFormatting sqref="F3">
    <cfRule type="expression" dxfId="10983" priority="110" stopIfTrue="1">
      <formula>$D$1&lt;F3</formula>
    </cfRule>
    <cfRule type="expression" dxfId="10982" priority="111" stopIfTrue="1">
      <formula>$D$1&gt;F3</formula>
    </cfRule>
  </conditionalFormatting>
  <conditionalFormatting sqref="S5">
    <cfRule type="cellIs" dxfId="10981" priority="107" stopIfTrue="1" operator="equal">
      <formula>5</formula>
    </cfRule>
    <cfRule type="cellIs" dxfId="10980" priority="108" stopIfTrue="1" operator="equal">
      <formula>4</formula>
    </cfRule>
    <cfRule type="cellIs" dxfId="10979" priority="109" stopIfTrue="1" operator="equal">
      <formula>3</formula>
    </cfRule>
  </conditionalFormatting>
  <conditionalFormatting sqref="S4">
    <cfRule type="expression" dxfId="10978" priority="95" stopIfTrue="1">
      <formula>$D$1&lt;S4</formula>
    </cfRule>
    <cfRule type="expression" dxfId="10977" priority="96" stopIfTrue="1">
      <formula>$D$1&gt;S4</formula>
    </cfRule>
  </conditionalFormatting>
  <conditionalFormatting sqref="S4">
    <cfRule type="expression" dxfId="10976" priority="105" stopIfTrue="1">
      <formula>$D$1&lt;S4</formula>
    </cfRule>
    <cfRule type="expression" dxfId="10975" priority="106" stopIfTrue="1">
      <formula>$D$1&gt;S4</formula>
    </cfRule>
  </conditionalFormatting>
  <conditionalFormatting sqref="S4">
    <cfRule type="expression" dxfId="10974" priority="103" stopIfTrue="1">
      <formula>$D$1&lt;S4</formula>
    </cfRule>
    <cfRule type="expression" dxfId="10973" priority="104" stopIfTrue="1">
      <formula>$D$1&gt;S4</formula>
    </cfRule>
  </conditionalFormatting>
  <conditionalFormatting sqref="S4">
    <cfRule type="expression" dxfId="10972" priority="101" stopIfTrue="1">
      <formula>$D$1&lt;S4</formula>
    </cfRule>
    <cfRule type="expression" dxfId="10971" priority="102" stopIfTrue="1">
      <formula>$D$1&gt;S4</formula>
    </cfRule>
  </conditionalFormatting>
  <conditionalFormatting sqref="S4">
    <cfRule type="expression" dxfId="10970" priority="99" stopIfTrue="1">
      <formula>$D$1&lt;S4</formula>
    </cfRule>
    <cfRule type="expression" dxfId="10969" priority="100" stopIfTrue="1">
      <formula>$D$1&gt;S4</formula>
    </cfRule>
  </conditionalFormatting>
  <conditionalFormatting sqref="S4">
    <cfRule type="expression" dxfId="10968" priority="97" stopIfTrue="1">
      <formula>$D$1&lt;S4</formula>
    </cfRule>
    <cfRule type="expression" dxfId="10967" priority="98" stopIfTrue="1">
      <formula>$D$1&gt;S4</formula>
    </cfRule>
  </conditionalFormatting>
  <conditionalFormatting sqref="I5">
    <cfRule type="cellIs" dxfId="10966" priority="92" stopIfTrue="1" operator="equal">
      <formula>5</formula>
    </cfRule>
    <cfRule type="cellIs" dxfId="10965" priority="93" stopIfTrue="1" operator="equal">
      <formula>4</formula>
    </cfRule>
    <cfRule type="cellIs" dxfId="10964" priority="94" stopIfTrue="1" operator="equal">
      <formula>3</formula>
    </cfRule>
  </conditionalFormatting>
  <conditionalFormatting sqref="I5">
    <cfRule type="cellIs" dxfId="10963" priority="89" stopIfTrue="1" operator="equal">
      <formula>5</formula>
    </cfRule>
    <cfRule type="cellIs" dxfId="10962" priority="90" stopIfTrue="1" operator="equal">
      <formula>4</formula>
    </cfRule>
    <cfRule type="cellIs" dxfId="10961" priority="91" stopIfTrue="1" operator="equal">
      <formula>3</formula>
    </cfRule>
  </conditionalFormatting>
  <conditionalFormatting sqref="I4">
    <cfRule type="expression" dxfId="10960" priority="87" stopIfTrue="1">
      <formula>$D$1&lt;I4</formula>
    </cfRule>
    <cfRule type="expression" dxfId="10959" priority="88" stopIfTrue="1">
      <formula>$D$1&gt;I4</formula>
    </cfRule>
  </conditionalFormatting>
  <conditionalFormatting sqref="I5">
    <cfRule type="cellIs" dxfId="10958" priority="84" stopIfTrue="1" operator="equal">
      <formula>5</formula>
    </cfRule>
    <cfRule type="cellIs" dxfId="10957" priority="85" stopIfTrue="1" operator="equal">
      <formula>4</formula>
    </cfRule>
    <cfRule type="cellIs" dxfId="10956" priority="86" stopIfTrue="1" operator="equal">
      <formula>3</formula>
    </cfRule>
  </conditionalFormatting>
  <conditionalFormatting sqref="I4">
    <cfRule type="expression" dxfId="10955" priority="82" stopIfTrue="1">
      <formula>$D$1&lt;I4</formula>
    </cfRule>
    <cfRule type="expression" dxfId="10954" priority="83" stopIfTrue="1">
      <formula>$D$1&gt;I4</formula>
    </cfRule>
  </conditionalFormatting>
  <conditionalFormatting sqref="I4">
    <cfRule type="expression" dxfId="10953" priority="80" stopIfTrue="1">
      <formula>$D$1&lt;I4</formula>
    </cfRule>
    <cfRule type="expression" dxfId="10952" priority="81" stopIfTrue="1">
      <formula>$D$1&gt;I4</formula>
    </cfRule>
  </conditionalFormatting>
  <conditionalFormatting sqref="I5">
    <cfRule type="cellIs" dxfId="10951" priority="77" stopIfTrue="1" operator="equal">
      <formula>5</formula>
    </cfRule>
    <cfRule type="cellIs" dxfId="10950" priority="78" stopIfTrue="1" operator="equal">
      <formula>4</formula>
    </cfRule>
    <cfRule type="cellIs" dxfId="10949" priority="79" stopIfTrue="1" operator="equal">
      <formula>3</formula>
    </cfRule>
  </conditionalFormatting>
  <conditionalFormatting sqref="I3:I4">
    <cfRule type="expression" dxfId="10948" priority="75" stopIfTrue="1">
      <formula>$D$1&lt;I3</formula>
    </cfRule>
    <cfRule type="expression" dxfId="10947" priority="76" stopIfTrue="1">
      <formula>$D$1&gt;I3</formula>
    </cfRule>
  </conditionalFormatting>
  <conditionalFormatting sqref="I5">
    <cfRule type="cellIs" dxfId="10946" priority="72" stopIfTrue="1" operator="equal">
      <formula>5</formula>
    </cfRule>
    <cfRule type="cellIs" dxfId="10945" priority="73" stopIfTrue="1" operator="equal">
      <formula>4</formula>
    </cfRule>
    <cfRule type="cellIs" dxfId="10944" priority="74" stopIfTrue="1" operator="equal">
      <formula>3</formula>
    </cfRule>
  </conditionalFormatting>
  <conditionalFormatting sqref="I3:I4">
    <cfRule type="expression" dxfId="10943" priority="70" stopIfTrue="1">
      <formula>$D$1&lt;I3</formula>
    </cfRule>
    <cfRule type="expression" dxfId="10942" priority="71" stopIfTrue="1">
      <formula>$D$1&gt;I3</formula>
    </cfRule>
  </conditionalFormatting>
  <conditionalFormatting sqref="G3:G4">
    <cfRule type="expression" dxfId="10941" priority="68" stopIfTrue="1">
      <formula>$D$1&lt;G3</formula>
    </cfRule>
    <cfRule type="expression" dxfId="10940" priority="69" stopIfTrue="1">
      <formula>$D$1&gt;G3</formula>
    </cfRule>
  </conditionalFormatting>
  <conditionalFormatting sqref="J6:L31 L32">
    <cfRule type="cellIs" dxfId="10939" priority="65" stopIfTrue="1" operator="equal">
      <formula>5</formula>
    </cfRule>
    <cfRule type="cellIs" dxfId="10938" priority="66" stopIfTrue="1" operator="equal">
      <formula>4</formula>
    </cfRule>
    <cfRule type="cellIs" dxfId="10937" priority="67" stopIfTrue="1" operator="equal">
      <formula>3</formula>
    </cfRule>
  </conditionalFormatting>
  <conditionalFormatting sqref="J3:L3 J4:K4">
    <cfRule type="expression" dxfId="10936" priority="63" stopIfTrue="1">
      <formula>$D$1&lt;J3</formula>
    </cfRule>
    <cfRule type="expression" dxfId="10935" priority="64" stopIfTrue="1">
      <formula>$D$1&gt;J3</formula>
    </cfRule>
  </conditionalFormatting>
  <conditionalFormatting sqref="J4">
    <cfRule type="expression" dxfId="10934" priority="61" stopIfTrue="1">
      <formula>$D$1&lt;J4</formula>
    </cfRule>
    <cfRule type="expression" dxfId="10933" priority="62" stopIfTrue="1">
      <formula>$D$1&gt;J4</formula>
    </cfRule>
  </conditionalFormatting>
  <conditionalFormatting sqref="J5">
    <cfRule type="cellIs" dxfId="10932" priority="58" stopIfTrue="1" operator="equal">
      <formula>5</formula>
    </cfRule>
    <cfRule type="cellIs" dxfId="10931" priority="59" stopIfTrue="1" operator="equal">
      <formula>4</formula>
    </cfRule>
    <cfRule type="cellIs" dxfId="10930" priority="60" stopIfTrue="1" operator="equal">
      <formula>3</formula>
    </cfRule>
  </conditionalFormatting>
  <conditionalFormatting sqref="J4">
    <cfRule type="expression" dxfId="10929" priority="56" stopIfTrue="1">
      <formula>$D$1&lt;J4</formula>
    </cfRule>
    <cfRule type="expression" dxfId="10928" priority="57" stopIfTrue="1">
      <formula>$D$1&gt;J4</formula>
    </cfRule>
  </conditionalFormatting>
  <conditionalFormatting sqref="J4">
    <cfRule type="expression" dxfId="10927" priority="54" stopIfTrue="1">
      <formula>$D$1&lt;J4</formula>
    </cfRule>
    <cfRule type="expression" dxfId="10926" priority="55" stopIfTrue="1">
      <formula>$D$1&gt;J4</formula>
    </cfRule>
  </conditionalFormatting>
  <conditionalFormatting sqref="K5">
    <cfRule type="cellIs" dxfId="10925" priority="51" stopIfTrue="1" operator="equal">
      <formula>5</formula>
    </cfRule>
    <cfRule type="cellIs" dxfId="10924" priority="52" stopIfTrue="1" operator="equal">
      <formula>4</formula>
    </cfRule>
    <cfRule type="cellIs" dxfId="10923" priority="53" stopIfTrue="1" operator="equal">
      <formula>3</formula>
    </cfRule>
  </conditionalFormatting>
  <conditionalFormatting sqref="K4">
    <cfRule type="expression" dxfId="10922" priority="49" stopIfTrue="1">
      <formula>$D$1&lt;K4</formula>
    </cfRule>
    <cfRule type="expression" dxfId="10921" priority="50" stopIfTrue="1">
      <formula>$D$1&gt;K4</formula>
    </cfRule>
  </conditionalFormatting>
  <conditionalFormatting sqref="K4">
    <cfRule type="expression" dxfId="10920" priority="47" stopIfTrue="1">
      <formula>$D$1&lt;K4</formula>
    </cfRule>
    <cfRule type="expression" dxfId="10919" priority="48" stopIfTrue="1">
      <formula>$D$1&gt;K4</formula>
    </cfRule>
  </conditionalFormatting>
  <conditionalFormatting sqref="J3:J4">
    <cfRule type="expression" dxfId="10918" priority="45" stopIfTrue="1">
      <formula>$D$1&lt;J3</formula>
    </cfRule>
    <cfRule type="expression" dxfId="10917" priority="46" stopIfTrue="1">
      <formula>$D$1&gt;J3</formula>
    </cfRule>
  </conditionalFormatting>
  <conditionalFormatting sqref="J4">
    <cfRule type="expression" dxfId="10916" priority="43" stopIfTrue="1">
      <formula>$D$1&lt;J4</formula>
    </cfRule>
    <cfRule type="expression" dxfId="10915" priority="44" stopIfTrue="1">
      <formula>$D$1&gt;J4</formula>
    </cfRule>
  </conditionalFormatting>
  <conditionalFormatting sqref="J5">
    <cfRule type="cellIs" dxfId="10914" priority="40" stopIfTrue="1" operator="equal">
      <formula>5</formula>
    </cfRule>
    <cfRule type="cellIs" dxfId="10913" priority="41" stopIfTrue="1" operator="equal">
      <formula>4</formula>
    </cfRule>
    <cfRule type="cellIs" dxfId="10912" priority="42" stopIfTrue="1" operator="equal">
      <formula>3</formula>
    </cfRule>
  </conditionalFormatting>
  <conditionalFormatting sqref="J4">
    <cfRule type="expression" dxfId="10911" priority="38" stopIfTrue="1">
      <formula>$D$1&lt;J4</formula>
    </cfRule>
    <cfRule type="expression" dxfId="10910" priority="39" stopIfTrue="1">
      <formula>$D$1&gt;J4</formula>
    </cfRule>
  </conditionalFormatting>
  <conditionalFormatting sqref="J4">
    <cfRule type="expression" dxfId="10909" priority="36" stopIfTrue="1">
      <formula>$D$1&lt;J4</formula>
    </cfRule>
    <cfRule type="expression" dxfId="10908" priority="37" stopIfTrue="1">
      <formula>$D$1&gt;J4</formula>
    </cfRule>
  </conditionalFormatting>
  <conditionalFormatting sqref="L5">
    <cfRule type="cellIs" dxfId="10907" priority="33" stopIfTrue="1" operator="equal">
      <formula>5</formula>
    </cfRule>
    <cfRule type="cellIs" dxfId="10906" priority="34" stopIfTrue="1" operator="equal">
      <formula>4</formula>
    </cfRule>
    <cfRule type="cellIs" dxfId="10905" priority="35" stopIfTrue="1" operator="equal">
      <formula>3</formula>
    </cfRule>
  </conditionalFormatting>
  <conditionalFormatting sqref="L4">
    <cfRule type="expression" dxfId="10904" priority="21" stopIfTrue="1">
      <formula>$D$1&lt;L4</formula>
    </cfRule>
    <cfRule type="expression" dxfId="10903" priority="22" stopIfTrue="1">
      <formula>$D$1&gt;L4</formula>
    </cfRule>
  </conditionalFormatting>
  <conditionalFormatting sqref="L4">
    <cfRule type="expression" dxfId="10902" priority="31" stopIfTrue="1">
      <formula>$D$1&lt;L4</formula>
    </cfRule>
    <cfRule type="expression" dxfId="10901" priority="32" stopIfTrue="1">
      <formula>$D$1&gt;L4</formula>
    </cfRule>
  </conditionalFormatting>
  <conditionalFormatting sqref="L4">
    <cfRule type="expression" dxfId="10900" priority="29" stopIfTrue="1">
      <formula>$D$1&lt;L4</formula>
    </cfRule>
    <cfRule type="expression" dxfId="10899" priority="30" stopIfTrue="1">
      <formula>$D$1&gt;L4</formula>
    </cfRule>
  </conditionalFormatting>
  <conditionalFormatting sqref="L4">
    <cfRule type="expression" dxfId="10898" priority="27" stopIfTrue="1">
      <formula>$D$1&lt;L4</formula>
    </cfRule>
    <cfRule type="expression" dxfId="10897" priority="28" stopIfTrue="1">
      <formula>$D$1&gt;L4</formula>
    </cfRule>
  </conditionalFormatting>
  <conditionalFormatting sqref="L4">
    <cfRule type="expression" dxfId="10896" priority="25" stopIfTrue="1">
      <formula>$D$1&lt;L4</formula>
    </cfRule>
    <cfRule type="expression" dxfId="10895" priority="26" stopIfTrue="1">
      <formula>$D$1&gt;L4</formula>
    </cfRule>
  </conditionalFormatting>
  <conditionalFormatting sqref="L4">
    <cfRule type="expression" dxfId="10894" priority="23" stopIfTrue="1">
      <formula>$D$1&lt;L4</formula>
    </cfRule>
    <cfRule type="expression" dxfId="10893" priority="24" stopIfTrue="1">
      <formula>$D$1&gt;L4</formula>
    </cfRule>
  </conditionalFormatting>
  <conditionalFormatting sqref="F4">
    <cfRule type="expression" dxfId="10892" priority="19" stopIfTrue="1">
      <formula>$D$1&lt;F4</formula>
    </cfRule>
    <cfRule type="expression" dxfId="10891" priority="20" stopIfTrue="1">
      <formula>$D$1&gt;F4</formula>
    </cfRule>
  </conditionalFormatting>
  <conditionalFormatting sqref="J33">
    <cfRule type="cellIs" dxfId="10890" priority="16" stopIfTrue="1" operator="equal">
      <formula>5</formula>
    </cfRule>
    <cfRule type="cellIs" dxfId="10889" priority="17" stopIfTrue="1" operator="equal">
      <formula>4</formula>
    </cfRule>
    <cfRule type="cellIs" dxfId="10888" priority="18" stopIfTrue="1" operator="equal">
      <formula>3</formula>
    </cfRule>
  </conditionalFormatting>
  <conditionalFormatting sqref="J32">
    <cfRule type="cellIs" dxfId="10887" priority="13" stopIfTrue="1" operator="equal">
      <formula>5</formula>
    </cfRule>
    <cfRule type="cellIs" dxfId="10886" priority="14" stopIfTrue="1" operator="equal">
      <formula>4</formula>
    </cfRule>
    <cfRule type="cellIs" dxfId="10885" priority="15" stopIfTrue="1" operator="equal">
      <formula>3</formula>
    </cfRule>
  </conditionalFormatting>
  <conditionalFormatting sqref="H33">
    <cfRule type="cellIs" dxfId="10884" priority="10" stopIfTrue="1" operator="equal">
      <formula>5</formula>
    </cfRule>
    <cfRule type="cellIs" dxfId="10883" priority="11" stopIfTrue="1" operator="equal">
      <formula>4</formula>
    </cfRule>
    <cfRule type="cellIs" dxfId="10882" priority="12" stopIfTrue="1" operator="equal">
      <formula>3</formula>
    </cfRule>
  </conditionalFormatting>
  <conditionalFormatting sqref="G33">
    <cfRule type="cellIs" dxfId="10881" priority="7" stopIfTrue="1" operator="equal">
      <formula>5</formula>
    </cfRule>
    <cfRule type="cellIs" dxfId="10880" priority="8" stopIfTrue="1" operator="equal">
      <formula>4</formula>
    </cfRule>
    <cfRule type="cellIs" dxfId="10879" priority="9" stopIfTrue="1" operator="equal">
      <formula>3</formula>
    </cfRule>
  </conditionalFormatting>
  <conditionalFormatting sqref="I32">
    <cfRule type="cellIs" dxfId="10878" priority="4" stopIfTrue="1" operator="equal">
      <formula>5</formula>
    </cfRule>
    <cfRule type="cellIs" dxfId="10877" priority="5" stopIfTrue="1" operator="equal">
      <formula>4</formula>
    </cfRule>
    <cfRule type="cellIs" dxfId="10876" priority="6" stopIfTrue="1" operator="equal">
      <formula>3</formula>
    </cfRule>
  </conditionalFormatting>
  <conditionalFormatting sqref="K32:K33">
    <cfRule type="cellIs" dxfId="10875" priority="1" stopIfTrue="1" operator="equal">
      <formula>5</formula>
    </cfRule>
    <cfRule type="cellIs" dxfId="10874" priority="2" stopIfTrue="1" operator="equal">
      <formula>4</formula>
    </cfRule>
    <cfRule type="cellIs" dxfId="10873" priority="3" stopIfTrue="1" operator="equal">
      <formula>3</formula>
    </cfRule>
  </conditionalFormatting>
  <pageMargins left="0.7" right="0.7" top="0.75" bottom="0.75" header="0.3" footer="0.3"/>
  <pageSetup paperSize="9" scale="75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5"/>
  <sheetViews>
    <sheetView view="pageBreakPreview" zoomScaleNormal="100" zoomScaleSheetLayoutView="100" workbookViewId="0">
      <selection activeCell="F2" sqref="F2:L5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9.28515625" style="13" bestFit="1" customWidth="1"/>
    <col min="5" max="5" width="5.42578125" style="13" hidden="1" customWidth="1"/>
    <col min="6" max="6" width="7.42578125" customWidth="1"/>
    <col min="7" max="12" width="7.140625" customWidth="1"/>
    <col min="13" max="21" width="2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43659.506923379631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92"/>
      <c r="Z1" s="492"/>
      <c r="AA1" s="492"/>
      <c r="AB1" s="492"/>
      <c r="AC1" s="492"/>
      <c r="AD1" s="492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75" t="s">
        <v>580</v>
      </c>
      <c r="G2" s="581" t="s">
        <v>581</v>
      </c>
      <c r="H2" s="582"/>
      <c r="I2" s="583"/>
      <c r="J2" s="581" t="s">
        <v>545</v>
      </c>
      <c r="K2" s="582"/>
      <c r="L2" s="583"/>
      <c r="M2" s="477"/>
      <c r="N2" s="477"/>
      <c r="O2" s="477"/>
      <c r="P2" s="477"/>
      <c r="Q2" s="475"/>
      <c r="R2" s="476"/>
      <c r="S2" s="476"/>
      <c r="T2" s="474"/>
      <c r="U2" s="227"/>
      <c r="V2" s="7"/>
      <c r="W2" s="8"/>
      <c r="X2" s="8"/>
      <c r="Y2" s="492"/>
      <c r="Z2" s="492"/>
      <c r="AA2" s="492"/>
      <c r="AB2" s="492"/>
      <c r="AC2" s="492"/>
      <c r="AD2" s="492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76">
        <v>2534</v>
      </c>
      <c r="B3" s="576"/>
      <c r="C3" s="576"/>
      <c r="D3" s="228" t="s">
        <v>0</v>
      </c>
      <c r="E3" s="229"/>
      <c r="F3" s="230">
        <v>42355</v>
      </c>
      <c r="G3" s="230">
        <v>42349</v>
      </c>
      <c r="H3" s="230">
        <v>42353</v>
      </c>
      <c r="I3" s="410">
        <v>42354</v>
      </c>
      <c r="J3" s="230">
        <v>42243</v>
      </c>
      <c r="K3" s="230">
        <v>42360</v>
      </c>
      <c r="L3" s="230">
        <v>42364</v>
      </c>
      <c r="M3" s="230"/>
      <c r="N3" s="230"/>
      <c r="O3" s="230"/>
      <c r="P3" s="231"/>
      <c r="Q3" s="230"/>
      <c r="R3" s="230"/>
      <c r="S3" s="230"/>
      <c r="T3" s="67"/>
      <c r="U3" s="232"/>
      <c r="V3" s="233"/>
      <c r="W3" s="234"/>
      <c r="X3" s="234"/>
      <c r="Y3" s="235"/>
      <c r="Z3" s="235"/>
      <c r="AA3" s="235"/>
      <c r="AB3" s="236"/>
      <c r="AC3" s="236"/>
      <c r="AD3" s="577" t="s">
        <v>9</v>
      </c>
      <c r="AE3" s="14"/>
      <c r="AF3" s="492"/>
      <c r="AG3" s="578"/>
      <c r="AH3" s="578"/>
      <c r="AI3" s="578"/>
      <c r="AJ3" s="578"/>
      <c r="AK3" s="578"/>
      <c r="AL3" s="578"/>
      <c r="AM3" s="578"/>
      <c r="AN3" s="578"/>
      <c r="AO3" s="578"/>
      <c r="AP3" s="578"/>
      <c r="AQ3" s="578"/>
      <c r="AR3" s="578"/>
      <c r="AS3" s="578"/>
      <c r="AT3" s="578"/>
      <c r="AU3" s="578"/>
      <c r="AV3" s="578"/>
      <c r="AW3" s="578"/>
      <c r="AX3" s="579"/>
      <c r="AY3" s="579"/>
      <c r="AZ3" s="579"/>
      <c r="BA3" s="579"/>
      <c r="BB3" s="579"/>
      <c r="BC3" s="579"/>
      <c r="BD3" s="579"/>
      <c r="BE3" s="579"/>
      <c r="BF3" s="579"/>
      <c r="BG3" s="579"/>
      <c r="BH3" s="579"/>
      <c r="BI3" s="579"/>
      <c r="BJ3" s="579"/>
      <c r="BK3" s="579"/>
      <c r="BL3" s="579"/>
      <c r="BM3" s="579"/>
      <c r="BN3" s="11"/>
      <c r="BO3" s="11"/>
      <c r="BP3" s="579"/>
      <c r="BQ3" s="579"/>
      <c r="BR3" s="579"/>
      <c r="BS3" s="579"/>
      <c r="BT3" s="579"/>
      <c r="BU3" s="579"/>
      <c r="BV3" s="579"/>
      <c r="BW3" s="579"/>
      <c r="BX3" s="579"/>
      <c r="BY3" s="579"/>
      <c r="BZ3" s="579"/>
      <c r="CA3" s="579"/>
      <c r="CB3" s="579"/>
      <c r="CC3" s="579"/>
      <c r="CD3" s="579"/>
      <c r="CE3" s="579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76"/>
      <c r="B4" s="576"/>
      <c r="C4" s="576"/>
      <c r="D4" s="237" t="s">
        <v>1</v>
      </c>
      <c r="E4" s="229"/>
      <c r="F4" s="238" t="s">
        <v>1338</v>
      </c>
      <c r="G4" s="238" t="s">
        <v>1004</v>
      </c>
      <c r="H4" s="238" t="s">
        <v>1007</v>
      </c>
      <c r="I4" s="238" t="s">
        <v>656</v>
      </c>
      <c r="J4" s="238"/>
      <c r="K4" s="238" t="s">
        <v>1017</v>
      </c>
      <c r="L4" s="238" t="s">
        <v>1623</v>
      </c>
      <c r="M4" s="238"/>
      <c r="N4" s="238"/>
      <c r="O4" s="238"/>
      <c r="P4" s="238"/>
      <c r="Q4" s="238"/>
      <c r="R4" s="238"/>
      <c r="S4" s="238"/>
      <c r="T4" s="67"/>
      <c r="U4" s="239"/>
      <c r="V4" s="232"/>
      <c r="W4" s="232"/>
      <c r="X4" s="232"/>
      <c r="Y4" s="234"/>
      <c r="Z4" s="235"/>
      <c r="AA4" s="235"/>
      <c r="AB4" s="235"/>
      <c r="AC4" s="235"/>
      <c r="AD4" s="577"/>
      <c r="AE4" s="15"/>
      <c r="AF4" s="492"/>
      <c r="AG4" s="492"/>
      <c r="AH4" s="492"/>
      <c r="AI4" s="492"/>
      <c r="AJ4" s="492"/>
      <c r="AK4" s="492"/>
      <c r="AL4" s="492"/>
      <c r="AO4" s="492"/>
      <c r="AP4" s="492"/>
      <c r="AQ4" s="492"/>
      <c r="AR4" s="492"/>
      <c r="AS4" s="492"/>
      <c r="AT4" s="492"/>
      <c r="AU4" s="492"/>
      <c r="AV4" s="492"/>
      <c r="AW4" s="9"/>
      <c r="AX4" s="493"/>
      <c r="AY4" s="493"/>
      <c r="AZ4" s="493"/>
      <c r="BA4" s="493"/>
      <c r="BB4" s="493"/>
      <c r="BC4" s="493"/>
      <c r="BD4" s="493"/>
      <c r="BE4" s="493"/>
      <c r="BF4" s="493"/>
      <c r="BG4" s="493"/>
      <c r="BH4" s="493"/>
      <c r="BI4" s="493"/>
      <c r="BJ4" s="493"/>
      <c r="BK4" s="493"/>
      <c r="BL4" s="493"/>
      <c r="BM4" s="493"/>
      <c r="BN4" s="11"/>
      <c r="BO4" s="11"/>
      <c r="BP4" s="493"/>
      <c r="BQ4" s="493"/>
      <c r="BR4" s="493"/>
      <c r="BS4" s="493"/>
      <c r="BT4" s="493"/>
      <c r="BU4" s="493"/>
      <c r="BV4" s="493"/>
      <c r="BW4" s="493"/>
      <c r="BX4" s="493"/>
      <c r="BY4" s="493"/>
      <c r="BZ4" s="493"/>
      <c r="CA4" s="493"/>
      <c r="CB4" s="493"/>
      <c r="CC4" s="493"/>
      <c r="CD4" s="493"/>
      <c r="CE4" s="493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8" x14ac:dyDescent="0.2">
      <c r="A5" s="384" t="s">
        <v>546</v>
      </c>
      <c r="B5" s="257" t="s">
        <v>2</v>
      </c>
      <c r="C5" s="385" t="s">
        <v>27</v>
      </c>
      <c r="D5" s="386" t="s">
        <v>3</v>
      </c>
      <c r="E5" s="184" t="s">
        <v>4</v>
      </c>
      <c r="F5" s="313" t="s">
        <v>1011</v>
      </c>
      <c r="G5" s="313" t="s">
        <v>1005</v>
      </c>
      <c r="H5" s="313" t="s">
        <v>1015</v>
      </c>
      <c r="I5" s="408" t="s">
        <v>655</v>
      </c>
      <c r="J5" s="325" t="s">
        <v>915</v>
      </c>
      <c r="K5" s="325" t="s">
        <v>1016</v>
      </c>
      <c r="L5" s="362" t="s">
        <v>1033</v>
      </c>
      <c r="M5" s="408"/>
      <c r="N5" s="313"/>
      <c r="O5" s="325"/>
      <c r="P5" s="313"/>
      <c r="Q5" s="325"/>
      <c r="R5" s="325"/>
      <c r="S5" s="362"/>
      <c r="T5" s="92"/>
      <c r="U5" s="185"/>
      <c r="V5" s="240" t="s">
        <v>5</v>
      </c>
      <c r="W5" s="241" t="s">
        <v>6</v>
      </c>
      <c r="X5" s="241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37" customFormat="1" ht="15" customHeight="1" x14ac:dyDescent="0.25">
      <c r="A6" s="389">
        <v>1</v>
      </c>
      <c r="B6" s="499" t="s">
        <v>28</v>
      </c>
      <c r="C6" s="512" t="s">
        <v>34</v>
      </c>
      <c r="D6" s="513" t="s">
        <v>1437</v>
      </c>
      <c r="E6" s="256">
        <v>2534</v>
      </c>
      <c r="F6" s="93" t="s">
        <v>1604</v>
      </c>
      <c r="G6" s="93">
        <v>5</v>
      </c>
      <c r="H6" s="93">
        <v>4</v>
      </c>
      <c r="I6" s="93">
        <v>4</v>
      </c>
      <c r="J6" s="93">
        <v>4</v>
      </c>
      <c r="K6" s="93">
        <v>5</v>
      </c>
      <c r="L6" s="93">
        <v>4</v>
      </c>
      <c r="M6" s="93"/>
      <c r="N6" s="93"/>
      <c r="O6" s="93"/>
      <c r="P6" s="93"/>
      <c r="Q6" s="93"/>
      <c r="R6" s="93"/>
      <c r="S6" s="93"/>
      <c r="T6" s="93"/>
      <c r="U6" s="93"/>
      <c r="V6" s="500">
        <f t="shared" ref="V6:V37" si="0">IF(AC6&gt;0,IF(SUM(X6:Y6)/AC6&gt;0,2,IF(AND(SUM(X6:Y6)/AC6=0,Z6/AC6&gt;0),3,IF(AND((AB6/AC6+AA6/AC6)=1,AA6/AC6&gt;0),4,5))),0)</f>
        <v>4</v>
      </c>
      <c r="W6" s="338">
        <f t="shared" ref="W6:W37" si="1">COUNTIF(AG6:AV6,"б")</f>
        <v>0</v>
      </c>
      <c r="X6" s="338">
        <f t="shared" ref="X6:X37" si="2">COUNTIF(AG6:AV6,"д")</f>
        <v>0</v>
      </c>
      <c r="Y6" s="338">
        <f t="shared" ref="Y6:Y37" si="3">COUNTIF(AG6:AV6,2)+COUNTIF(AG6:AV6,"н")+COUNTIF(AG6:AV6,"д")</f>
        <v>0</v>
      </c>
      <c r="Z6" s="338">
        <f t="shared" ref="Z6:Z37" si="4">COUNTIF(AG6:AV6,Z$5)</f>
        <v>0</v>
      </c>
      <c r="AA6" s="338">
        <f t="shared" ref="AA6:AA37" si="5">COUNTIF(AG6:AV6,AA$5)</f>
        <v>4</v>
      </c>
      <c r="AB6" s="338">
        <f t="shared" ref="AB6:AB37" si="6">COUNTIF(AG6:AV6,AB$5)</f>
        <v>2</v>
      </c>
      <c r="AC6" s="338">
        <f t="shared" ref="AC6:AC37" si="7">SUM(X6:AB6)</f>
        <v>6</v>
      </c>
      <c r="AD6" s="501">
        <f>IF(ISERROR(((X6+Y6)*2+Z6*3+AA6*4+AB6*5)/SUM(X6,Y6:AB6)),"",((X6+Y6)*2+Z6*3+AA6*4+AB6*5)/SUM(X6,Y6:AB6))</f>
        <v>4.333333333333333</v>
      </c>
      <c r="AE6" s="339">
        <f>IF(AW6=5,0.5,IF(AW6=4,0.25,IF(AW6&lt;=3,0)))</f>
        <v>0</v>
      </c>
      <c r="AG6" s="502" t="str">
        <f t="shared" ref="AG6:AV21" si="8">IF(ISERROR(VALUE(LEFT(F6))),LEFT(F6),VALUE(LEFT(F6)))</f>
        <v>з</v>
      </c>
      <c r="AH6" s="502">
        <f t="shared" si="8"/>
        <v>5</v>
      </c>
      <c r="AI6" s="502">
        <f t="shared" si="8"/>
        <v>4</v>
      </c>
      <c r="AJ6" s="502">
        <f t="shared" si="8"/>
        <v>4</v>
      </c>
      <c r="AK6" s="502">
        <f t="shared" si="8"/>
        <v>4</v>
      </c>
      <c r="AL6" s="502">
        <f t="shared" si="8"/>
        <v>5</v>
      </c>
      <c r="AM6" s="502">
        <f t="shared" si="8"/>
        <v>4</v>
      </c>
      <c r="AN6" s="502" t="str">
        <f t="shared" si="8"/>
        <v/>
      </c>
      <c r="AO6" s="502" t="str">
        <f t="shared" si="8"/>
        <v/>
      </c>
      <c r="AP6" s="502" t="str">
        <f t="shared" si="8"/>
        <v/>
      </c>
      <c r="AQ6" s="502" t="str">
        <f t="shared" si="8"/>
        <v/>
      </c>
      <c r="AR6" s="502" t="str">
        <f t="shared" si="8"/>
        <v/>
      </c>
      <c r="AS6" s="502" t="str">
        <f t="shared" si="8"/>
        <v/>
      </c>
      <c r="AT6" s="502" t="str">
        <f t="shared" si="8"/>
        <v/>
      </c>
      <c r="AU6" s="502" t="str">
        <f t="shared" si="8"/>
        <v/>
      </c>
      <c r="AV6" s="502" t="str">
        <f t="shared" si="8"/>
        <v/>
      </c>
      <c r="AW6" s="500">
        <f>COUNTIF(AG6:AV6,"з")</f>
        <v>1</v>
      </c>
      <c r="AX6" s="340"/>
      <c r="AY6" s="340"/>
      <c r="AZ6" s="340"/>
      <c r="BA6" s="340"/>
      <c r="BB6" s="340"/>
      <c r="BC6" s="340"/>
      <c r="BD6" s="340"/>
      <c r="BE6" s="340"/>
      <c r="BF6" s="340"/>
      <c r="BG6" s="340"/>
      <c r="BH6" s="340"/>
      <c r="BI6" s="340"/>
      <c r="BJ6" s="340"/>
      <c r="BK6" s="340"/>
      <c r="BL6" s="340"/>
      <c r="BM6" s="340"/>
      <c r="BN6" s="340"/>
      <c r="BO6" s="340"/>
      <c r="BP6" s="341"/>
      <c r="BQ6" s="341"/>
      <c r="BR6" s="341"/>
      <c r="BS6" s="341"/>
      <c r="BT6" s="341"/>
      <c r="BU6" s="341"/>
      <c r="BV6" s="341"/>
      <c r="BW6" s="341"/>
      <c r="BX6" s="341"/>
      <c r="BY6" s="341"/>
      <c r="BZ6" s="341"/>
      <c r="CA6" s="341"/>
      <c r="CB6" s="341"/>
      <c r="CC6" s="341"/>
      <c r="CD6" s="341"/>
      <c r="CE6" s="341"/>
      <c r="CF6" s="341"/>
      <c r="CG6" s="340"/>
      <c r="CH6" s="340"/>
      <c r="CI6" s="340"/>
      <c r="CJ6" s="340"/>
      <c r="CK6" s="340"/>
      <c r="CL6" s="340"/>
      <c r="CM6" s="340"/>
      <c r="CN6" s="336"/>
      <c r="CO6" s="336"/>
      <c r="CP6" s="336"/>
      <c r="CQ6" s="336"/>
      <c r="CR6" s="336"/>
      <c r="CS6" s="336"/>
      <c r="CT6" s="336"/>
      <c r="CU6" s="336"/>
      <c r="CV6" s="336"/>
      <c r="CW6" s="336"/>
      <c r="CX6" s="336"/>
      <c r="CY6" s="336"/>
      <c r="CZ6" s="336"/>
      <c r="DA6" s="336"/>
      <c r="DB6" s="336"/>
      <c r="DC6" s="336"/>
    </row>
    <row r="7" spans="1:107" s="337" customFormat="1" ht="15" customHeight="1" x14ac:dyDescent="0.25">
      <c r="A7" s="389">
        <v>2</v>
      </c>
      <c r="B7" s="499" t="s">
        <v>28</v>
      </c>
      <c r="C7" s="512" t="s">
        <v>34</v>
      </c>
      <c r="D7" s="513" t="s">
        <v>1426</v>
      </c>
      <c r="E7" s="256">
        <v>2534</v>
      </c>
      <c r="F7" s="93" t="s">
        <v>1604</v>
      </c>
      <c r="G7" s="93">
        <v>4</v>
      </c>
      <c r="H7" s="93">
        <v>4</v>
      </c>
      <c r="I7" s="93">
        <v>3</v>
      </c>
      <c r="J7" s="93">
        <v>4</v>
      </c>
      <c r="K7" s="93">
        <v>4</v>
      </c>
      <c r="L7" s="93">
        <v>3</v>
      </c>
      <c r="M7" s="93"/>
      <c r="N7" s="93"/>
      <c r="O7" s="93"/>
      <c r="P7" s="93"/>
      <c r="Q7" s="93"/>
      <c r="R7" s="93"/>
      <c r="S7" s="93"/>
      <c r="T7" s="93"/>
      <c r="U7" s="93"/>
      <c r="V7" s="500">
        <f t="shared" si="0"/>
        <v>3</v>
      </c>
      <c r="W7" s="338">
        <f t="shared" si="1"/>
        <v>0</v>
      </c>
      <c r="X7" s="338">
        <f t="shared" si="2"/>
        <v>0</v>
      </c>
      <c r="Y7" s="338">
        <f t="shared" si="3"/>
        <v>0</v>
      </c>
      <c r="Z7" s="338">
        <f t="shared" si="4"/>
        <v>2</v>
      </c>
      <c r="AA7" s="338">
        <f t="shared" si="5"/>
        <v>4</v>
      </c>
      <c r="AB7" s="338">
        <f t="shared" si="6"/>
        <v>0</v>
      </c>
      <c r="AC7" s="338">
        <f t="shared" si="7"/>
        <v>6</v>
      </c>
      <c r="AD7" s="501">
        <f t="shared" ref="AD7:AD37" si="9">IF(ISERROR(((X7+Y7)*2+Z7*3+AA7*4+AB7*5)/SUM(X7,Y7:AB7)),"",((X7+Y7)*2+Z7*3+AA7*4+AB7*5)/SUM(X7,Y7:AB7))</f>
        <v>3.6666666666666665</v>
      </c>
      <c r="AE7" s="339">
        <f t="shared" ref="AE7:AE34" si="10">IF(AX7=5,0.5,IF(AX7=4,0.25,IF(AX7&lt;=3,0)))</f>
        <v>0</v>
      </c>
      <c r="AG7" s="502" t="str">
        <f t="shared" si="8"/>
        <v>з</v>
      </c>
      <c r="AH7" s="502">
        <f t="shared" si="8"/>
        <v>4</v>
      </c>
      <c r="AI7" s="502">
        <f t="shared" si="8"/>
        <v>4</v>
      </c>
      <c r="AJ7" s="502">
        <f t="shared" si="8"/>
        <v>3</v>
      </c>
      <c r="AK7" s="502">
        <f t="shared" si="8"/>
        <v>4</v>
      </c>
      <c r="AL7" s="502">
        <f t="shared" si="8"/>
        <v>4</v>
      </c>
      <c r="AM7" s="502">
        <f t="shared" si="8"/>
        <v>3</v>
      </c>
      <c r="AN7" s="502" t="str">
        <f t="shared" si="8"/>
        <v/>
      </c>
      <c r="AO7" s="502" t="str">
        <f t="shared" si="8"/>
        <v/>
      </c>
      <c r="AP7" s="502" t="str">
        <f t="shared" si="8"/>
        <v/>
      </c>
      <c r="AQ7" s="502" t="str">
        <f t="shared" si="8"/>
        <v/>
      </c>
      <c r="AR7" s="502" t="str">
        <f t="shared" si="8"/>
        <v/>
      </c>
      <c r="AS7" s="502" t="str">
        <f t="shared" si="8"/>
        <v/>
      </c>
      <c r="AT7" s="502" t="str">
        <f t="shared" si="8"/>
        <v/>
      </c>
      <c r="AU7" s="502" t="str">
        <f t="shared" si="8"/>
        <v/>
      </c>
      <c r="AV7" s="502" t="str">
        <f t="shared" si="8"/>
        <v/>
      </c>
      <c r="AW7" s="500">
        <f t="shared" ref="AW7:AW37" si="11">COUNTIF(AG7:AV7,"з")</f>
        <v>1</v>
      </c>
      <c r="AX7" s="340"/>
      <c r="AY7" s="340"/>
      <c r="AZ7" s="340"/>
      <c r="BA7" s="340"/>
      <c r="BB7" s="340"/>
      <c r="BC7" s="340"/>
      <c r="BD7" s="340"/>
      <c r="BE7" s="340"/>
      <c r="BF7" s="340"/>
      <c r="BG7" s="340"/>
      <c r="BH7" s="340"/>
      <c r="BI7" s="340"/>
      <c r="BJ7" s="340"/>
      <c r="BK7" s="340"/>
      <c r="BL7" s="340"/>
      <c r="BM7" s="340"/>
      <c r="BN7" s="340"/>
      <c r="BO7" s="340"/>
      <c r="BP7" s="341"/>
      <c r="BQ7" s="341"/>
      <c r="BR7" s="341"/>
      <c r="BS7" s="341"/>
      <c r="BT7" s="341"/>
      <c r="BU7" s="341"/>
      <c r="BV7" s="341"/>
      <c r="BW7" s="341"/>
      <c r="BX7" s="341"/>
      <c r="BY7" s="341"/>
      <c r="BZ7" s="341"/>
      <c r="CA7" s="341"/>
      <c r="CB7" s="341"/>
      <c r="CC7" s="341"/>
      <c r="CD7" s="341"/>
      <c r="CE7" s="341"/>
      <c r="CF7" s="341"/>
      <c r="CG7" s="340"/>
      <c r="CH7" s="341"/>
      <c r="CI7" s="341"/>
      <c r="CJ7" s="341"/>
      <c r="CK7" s="341"/>
      <c r="CL7" s="341"/>
      <c r="CM7" s="341"/>
    </row>
    <row r="8" spans="1:107" s="337" customFormat="1" ht="15" customHeight="1" x14ac:dyDescent="0.25">
      <c r="A8" s="389">
        <v>3</v>
      </c>
      <c r="B8" s="499" t="s">
        <v>28</v>
      </c>
      <c r="C8" s="512" t="s">
        <v>34</v>
      </c>
      <c r="D8" s="513" t="s">
        <v>1414</v>
      </c>
      <c r="E8" s="256">
        <v>2534</v>
      </c>
      <c r="F8" s="93" t="s">
        <v>1604</v>
      </c>
      <c r="G8" s="93">
        <v>4</v>
      </c>
      <c r="H8" s="93">
        <v>4</v>
      </c>
      <c r="I8" s="93">
        <v>4</v>
      </c>
      <c r="J8" s="93">
        <v>3</v>
      </c>
      <c r="K8" s="93">
        <v>4</v>
      </c>
      <c r="L8" s="93">
        <v>4</v>
      </c>
      <c r="M8" s="93"/>
      <c r="N8" s="93"/>
      <c r="O8" s="93"/>
      <c r="P8" s="93"/>
      <c r="Q8" s="93"/>
      <c r="R8" s="93"/>
      <c r="S8" s="93"/>
      <c r="T8" s="93"/>
      <c r="U8" s="93"/>
      <c r="V8" s="500">
        <f t="shared" si="0"/>
        <v>3</v>
      </c>
      <c r="W8" s="338">
        <f t="shared" si="1"/>
        <v>0</v>
      </c>
      <c r="X8" s="338">
        <f t="shared" si="2"/>
        <v>0</v>
      </c>
      <c r="Y8" s="338">
        <f t="shared" si="3"/>
        <v>0</v>
      </c>
      <c r="Z8" s="338">
        <f t="shared" si="4"/>
        <v>1</v>
      </c>
      <c r="AA8" s="338">
        <f t="shared" si="5"/>
        <v>5</v>
      </c>
      <c r="AB8" s="338">
        <f t="shared" si="6"/>
        <v>0</v>
      </c>
      <c r="AC8" s="338">
        <f t="shared" si="7"/>
        <v>6</v>
      </c>
      <c r="AD8" s="501">
        <f t="shared" si="9"/>
        <v>3.8333333333333335</v>
      </c>
      <c r="AE8" s="339">
        <f t="shared" si="10"/>
        <v>0</v>
      </c>
      <c r="AG8" s="502" t="str">
        <f t="shared" si="8"/>
        <v>з</v>
      </c>
      <c r="AH8" s="502">
        <f t="shared" si="8"/>
        <v>4</v>
      </c>
      <c r="AI8" s="502">
        <f t="shared" si="8"/>
        <v>4</v>
      </c>
      <c r="AJ8" s="502">
        <f t="shared" si="8"/>
        <v>4</v>
      </c>
      <c r="AK8" s="502">
        <f t="shared" si="8"/>
        <v>3</v>
      </c>
      <c r="AL8" s="502">
        <f t="shared" si="8"/>
        <v>4</v>
      </c>
      <c r="AM8" s="502">
        <f t="shared" si="8"/>
        <v>4</v>
      </c>
      <c r="AN8" s="502" t="str">
        <f t="shared" si="8"/>
        <v/>
      </c>
      <c r="AO8" s="502" t="str">
        <f t="shared" si="8"/>
        <v/>
      </c>
      <c r="AP8" s="502" t="str">
        <f t="shared" si="8"/>
        <v/>
      </c>
      <c r="AQ8" s="502" t="str">
        <f t="shared" si="8"/>
        <v/>
      </c>
      <c r="AR8" s="502" t="str">
        <f t="shared" si="8"/>
        <v/>
      </c>
      <c r="AS8" s="502" t="str">
        <f t="shared" si="8"/>
        <v/>
      </c>
      <c r="AT8" s="502" t="str">
        <f t="shared" si="8"/>
        <v/>
      </c>
      <c r="AU8" s="502" t="str">
        <f t="shared" si="8"/>
        <v/>
      </c>
      <c r="AV8" s="502" t="str">
        <f t="shared" si="8"/>
        <v/>
      </c>
      <c r="AW8" s="500">
        <f t="shared" si="11"/>
        <v>1</v>
      </c>
      <c r="AX8" s="340"/>
      <c r="AY8" s="340"/>
      <c r="AZ8" s="340"/>
      <c r="BA8" s="340"/>
      <c r="BB8" s="340"/>
      <c r="BC8" s="340"/>
      <c r="BD8" s="340"/>
      <c r="BE8" s="340"/>
      <c r="BF8" s="340"/>
      <c r="BG8" s="340"/>
      <c r="BH8" s="340"/>
      <c r="BI8" s="340"/>
      <c r="BJ8" s="340"/>
      <c r="BK8" s="340"/>
      <c r="BL8" s="340"/>
      <c r="BM8" s="340"/>
      <c r="BN8" s="340"/>
      <c r="BO8" s="340"/>
      <c r="BP8" s="341"/>
      <c r="BQ8" s="341"/>
      <c r="BR8" s="341"/>
      <c r="BS8" s="341"/>
      <c r="BT8" s="341"/>
      <c r="BU8" s="341"/>
      <c r="BV8" s="341"/>
      <c r="BW8" s="341"/>
      <c r="BX8" s="341"/>
      <c r="BY8" s="341"/>
      <c r="BZ8" s="341"/>
      <c r="CA8" s="341"/>
      <c r="CB8" s="341"/>
      <c r="CC8" s="341"/>
      <c r="CD8" s="341"/>
      <c r="CE8" s="341"/>
      <c r="CF8" s="341"/>
      <c r="CG8" s="340"/>
      <c r="CH8" s="341"/>
      <c r="CI8" s="341"/>
      <c r="CJ8" s="341"/>
      <c r="CK8" s="341"/>
      <c r="CL8" s="341"/>
      <c r="CM8" s="341"/>
    </row>
    <row r="9" spans="1:107" s="337" customFormat="1" ht="15" customHeight="1" x14ac:dyDescent="0.25">
      <c r="A9" s="389">
        <v>4</v>
      </c>
      <c r="B9" s="499" t="s">
        <v>28</v>
      </c>
      <c r="C9" s="512" t="s">
        <v>34</v>
      </c>
      <c r="D9" s="513" t="s">
        <v>1409</v>
      </c>
      <c r="E9" s="256">
        <v>2534</v>
      </c>
      <c r="F9" s="93" t="s">
        <v>1604</v>
      </c>
      <c r="G9" s="93">
        <v>4</v>
      </c>
      <c r="H9" s="93">
        <v>4</v>
      </c>
      <c r="I9" s="93">
        <v>4</v>
      </c>
      <c r="J9" s="93">
        <v>3</v>
      </c>
      <c r="K9" s="93">
        <v>4</v>
      </c>
      <c r="L9" s="93">
        <v>3</v>
      </c>
      <c r="M9" s="93"/>
      <c r="N9" s="93"/>
      <c r="O9" s="93"/>
      <c r="P9" s="93"/>
      <c r="Q9" s="93"/>
      <c r="R9" s="93"/>
      <c r="S9" s="93"/>
      <c r="T9" s="93"/>
      <c r="U9" s="93"/>
      <c r="V9" s="500">
        <f t="shared" si="0"/>
        <v>3</v>
      </c>
      <c r="W9" s="338">
        <f t="shared" si="1"/>
        <v>0</v>
      </c>
      <c r="X9" s="338">
        <f t="shared" si="2"/>
        <v>0</v>
      </c>
      <c r="Y9" s="338">
        <f t="shared" si="3"/>
        <v>0</v>
      </c>
      <c r="Z9" s="338">
        <f t="shared" si="4"/>
        <v>2</v>
      </c>
      <c r="AA9" s="338">
        <f t="shared" si="5"/>
        <v>4</v>
      </c>
      <c r="AB9" s="338">
        <f t="shared" si="6"/>
        <v>0</v>
      </c>
      <c r="AC9" s="338">
        <f t="shared" si="7"/>
        <v>6</v>
      </c>
      <c r="AD9" s="501">
        <f t="shared" si="9"/>
        <v>3.6666666666666665</v>
      </c>
      <c r="AE9" s="339">
        <f t="shared" si="10"/>
        <v>0</v>
      </c>
      <c r="AG9" s="502" t="str">
        <f t="shared" si="8"/>
        <v>з</v>
      </c>
      <c r="AH9" s="502">
        <f t="shared" si="8"/>
        <v>4</v>
      </c>
      <c r="AI9" s="502">
        <f t="shared" si="8"/>
        <v>4</v>
      </c>
      <c r="AJ9" s="502">
        <f t="shared" si="8"/>
        <v>4</v>
      </c>
      <c r="AK9" s="502">
        <f t="shared" si="8"/>
        <v>3</v>
      </c>
      <c r="AL9" s="502">
        <f t="shared" si="8"/>
        <v>4</v>
      </c>
      <c r="AM9" s="502">
        <f t="shared" si="8"/>
        <v>3</v>
      </c>
      <c r="AN9" s="502" t="str">
        <f t="shared" si="8"/>
        <v/>
      </c>
      <c r="AO9" s="502" t="str">
        <f t="shared" si="8"/>
        <v/>
      </c>
      <c r="AP9" s="502" t="str">
        <f t="shared" si="8"/>
        <v/>
      </c>
      <c r="AQ9" s="502" t="str">
        <f t="shared" si="8"/>
        <v/>
      </c>
      <c r="AR9" s="502" t="str">
        <f t="shared" si="8"/>
        <v/>
      </c>
      <c r="AS9" s="502" t="str">
        <f t="shared" si="8"/>
        <v/>
      </c>
      <c r="AT9" s="502" t="str">
        <f t="shared" si="8"/>
        <v/>
      </c>
      <c r="AU9" s="502" t="str">
        <f t="shared" si="8"/>
        <v/>
      </c>
      <c r="AV9" s="502" t="str">
        <f t="shared" si="8"/>
        <v/>
      </c>
      <c r="AW9" s="500">
        <f t="shared" si="11"/>
        <v>1</v>
      </c>
      <c r="AX9" s="340"/>
      <c r="AY9" s="340"/>
      <c r="AZ9" s="340"/>
      <c r="BA9" s="340"/>
      <c r="BB9" s="340"/>
      <c r="BC9" s="340"/>
      <c r="BD9" s="340"/>
      <c r="BE9" s="340"/>
      <c r="BF9" s="340"/>
      <c r="BG9" s="340"/>
      <c r="BH9" s="340"/>
      <c r="BI9" s="340"/>
      <c r="BJ9" s="340"/>
      <c r="BK9" s="340"/>
      <c r="BL9" s="340"/>
      <c r="BM9" s="340"/>
      <c r="BN9" s="340"/>
      <c r="BO9" s="340"/>
      <c r="BP9" s="341"/>
      <c r="BQ9" s="341"/>
      <c r="BR9" s="341"/>
      <c r="BS9" s="341"/>
      <c r="BT9" s="341"/>
      <c r="BU9" s="341"/>
      <c r="BV9" s="341"/>
      <c r="BW9" s="341"/>
      <c r="BX9" s="341"/>
      <c r="BY9" s="341"/>
      <c r="BZ9" s="341"/>
      <c r="CA9" s="341"/>
      <c r="CB9" s="341"/>
      <c r="CC9" s="341"/>
      <c r="CD9" s="341"/>
      <c r="CE9" s="341"/>
      <c r="CF9" s="341"/>
      <c r="CG9" s="340"/>
      <c r="CH9" s="341"/>
      <c r="CI9" s="341"/>
      <c r="CJ9" s="341"/>
      <c r="CK9" s="341"/>
      <c r="CL9" s="341"/>
      <c r="CM9" s="341"/>
    </row>
    <row r="10" spans="1:107" s="337" customFormat="1" ht="15" customHeight="1" x14ac:dyDescent="0.25">
      <c r="A10" s="389">
        <v>5</v>
      </c>
      <c r="B10" s="499" t="s">
        <v>28</v>
      </c>
      <c r="C10" s="512" t="s">
        <v>34</v>
      </c>
      <c r="D10" s="513" t="s">
        <v>1411</v>
      </c>
      <c r="E10" s="256">
        <v>2534</v>
      </c>
      <c r="F10" s="93" t="s">
        <v>1604</v>
      </c>
      <c r="G10" s="93">
        <v>5</v>
      </c>
      <c r="H10" s="93">
        <v>3</v>
      </c>
      <c r="I10" s="93">
        <v>3</v>
      </c>
      <c r="J10" s="93">
        <v>4</v>
      </c>
      <c r="K10" s="93">
        <v>4</v>
      </c>
      <c r="L10" s="93">
        <v>3</v>
      </c>
      <c r="M10" s="93"/>
      <c r="N10" s="93"/>
      <c r="O10" s="93"/>
      <c r="P10" s="93"/>
      <c r="Q10" s="93"/>
      <c r="R10" s="93"/>
      <c r="S10" s="93"/>
      <c r="T10" s="93"/>
      <c r="U10" s="93"/>
      <c r="V10" s="500">
        <f t="shared" si="0"/>
        <v>3</v>
      </c>
      <c r="W10" s="338">
        <f t="shared" si="1"/>
        <v>0</v>
      </c>
      <c r="X10" s="338">
        <f t="shared" si="2"/>
        <v>0</v>
      </c>
      <c r="Y10" s="338">
        <f t="shared" si="3"/>
        <v>0</v>
      </c>
      <c r="Z10" s="338">
        <f t="shared" si="4"/>
        <v>3</v>
      </c>
      <c r="AA10" s="338">
        <f t="shared" si="5"/>
        <v>2</v>
      </c>
      <c r="AB10" s="338">
        <f t="shared" si="6"/>
        <v>1</v>
      </c>
      <c r="AC10" s="338">
        <f t="shared" si="7"/>
        <v>6</v>
      </c>
      <c r="AD10" s="501">
        <f t="shared" si="9"/>
        <v>3.6666666666666665</v>
      </c>
      <c r="AE10" s="339">
        <f t="shared" si="10"/>
        <v>0</v>
      </c>
      <c r="AG10" s="502" t="str">
        <f t="shared" si="8"/>
        <v>з</v>
      </c>
      <c r="AH10" s="502">
        <f t="shared" si="8"/>
        <v>5</v>
      </c>
      <c r="AI10" s="502">
        <f t="shared" si="8"/>
        <v>3</v>
      </c>
      <c r="AJ10" s="502">
        <f t="shared" si="8"/>
        <v>3</v>
      </c>
      <c r="AK10" s="502">
        <f t="shared" si="8"/>
        <v>4</v>
      </c>
      <c r="AL10" s="502">
        <f t="shared" si="8"/>
        <v>4</v>
      </c>
      <c r="AM10" s="502">
        <f t="shared" si="8"/>
        <v>3</v>
      </c>
      <c r="AN10" s="502" t="str">
        <f t="shared" si="8"/>
        <v/>
      </c>
      <c r="AO10" s="502" t="str">
        <f t="shared" si="8"/>
        <v/>
      </c>
      <c r="AP10" s="502" t="str">
        <f t="shared" si="8"/>
        <v/>
      </c>
      <c r="AQ10" s="502" t="str">
        <f t="shared" si="8"/>
        <v/>
      </c>
      <c r="AR10" s="502" t="str">
        <f t="shared" si="8"/>
        <v/>
      </c>
      <c r="AS10" s="502" t="str">
        <f t="shared" si="8"/>
        <v/>
      </c>
      <c r="AT10" s="502" t="str">
        <f t="shared" si="8"/>
        <v/>
      </c>
      <c r="AU10" s="502" t="str">
        <f t="shared" si="8"/>
        <v/>
      </c>
      <c r="AV10" s="502" t="str">
        <f t="shared" si="8"/>
        <v/>
      </c>
      <c r="AW10" s="500">
        <f t="shared" si="11"/>
        <v>1</v>
      </c>
      <c r="AX10" s="340"/>
      <c r="AY10" s="340"/>
      <c r="AZ10" s="340"/>
      <c r="BA10" s="340"/>
      <c r="BB10" s="340"/>
      <c r="BC10" s="340"/>
      <c r="BD10" s="340"/>
      <c r="BE10" s="340"/>
      <c r="BF10" s="340"/>
      <c r="BG10" s="340"/>
      <c r="BH10" s="340"/>
      <c r="BI10" s="340"/>
      <c r="BJ10" s="340"/>
      <c r="BK10" s="340"/>
      <c r="BL10" s="340"/>
      <c r="BM10" s="340"/>
      <c r="BN10" s="340"/>
      <c r="BO10" s="340"/>
      <c r="BP10" s="341"/>
      <c r="BQ10" s="341"/>
      <c r="BR10" s="341"/>
      <c r="BS10" s="341"/>
      <c r="BT10" s="341"/>
      <c r="BU10" s="341"/>
      <c r="BV10" s="341"/>
      <c r="BW10" s="341"/>
      <c r="BX10" s="341"/>
      <c r="BY10" s="341"/>
      <c r="BZ10" s="341"/>
      <c r="CA10" s="341"/>
      <c r="CB10" s="341"/>
      <c r="CC10" s="341"/>
      <c r="CD10" s="341"/>
      <c r="CE10" s="341"/>
      <c r="CF10" s="341"/>
      <c r="CG10" s="340"/>
      <c r="CH10" s="341"/>
      <c r="CI10" s="341"/>
      <c r="CJ10" s="341"/>
      <c r="CK10" s="341"/>
      <c r="CL10" s="341"/>
      <c r="CM10" s="341"/>
    </row>
    <row r="11" spans="1:107" s="337" customFormat="1" ht="15" customHeight="1" x14ac:dyDescent="0.25">
      <c r="A11" s="389">
        <v>6</v>
      </c>
      <c r="B11" s="499" t="s">
        <v>28</v>
      </c>
      <c r="C11" s="512" t="s">
        <v>34</v>
      </c>
      <c r="D11" s="513" t="s">
        <v>1436</v>
      </c>
      <c r="E11" s="256">
        <v>2534</v>
      </c>
      <c r="F11" s="93" t="s">
        <v>1604</v>
      </c>
      <c r="G11" s="93">
        <v>5</v>
      </c>
      <c r="H11" s="93">
        <v>5</v>
      </c>
      <c r="I11" s="93">
        <v>4</v>
      </c>
      <c r="J11" s="93">
        <v>4</v>
      </c>
      <c r="K11" s="93">
        <v>4</v>
      </c>
      <c r="L11" s="93">
        <v>4</v>
      </c>
      <c r="M11" s="93"/>
      <c r="N11" s="93"/>
      <c r="O11" s="93"/>
      <c r="P11" s="93"/>
      <c r="Q11" s="93"/>
      <c r="R11" s="93"/>
      <c r="S11" s="93"/>
      <c r="T11" s="93"/>
      <c r="U11" s="93"/>
      <c r="V11" s="500">
        <f t="shared" si="0"/>
        <v>4</v>
      </c>
      <c r="W11" s="338">
        <f t="shared" si="1"/>
        <v>0</v>
      </c>
      <c r="X11" s="338">
        <f t="shared" si="2"/>
        <v>0</v>
      </c>
      <c r="Y11" s="338">
        <f t="shared" si="3"/>
        <v>0</v>
      </c>
      <c r="Z11" s="338">
        <f t="shared" si="4"/>
        <v>0</v>
      </c>
      <c r="AA11" s="338">
        <f t="shared" si="5"/>
        <v>4</v>
      </c>
      <c r="AB11" s="338">
        <f t="shared" si="6"/>
        <v>2</v>
      </c>
      <c r="AC11" s="338">
        <f t="shared" si="7"/>
        <v>6</v>
      </c>
      <c r="AD11" s="501">
        <f t="shared" si="9"/>
        <v>4.333333333333333</v>
      </c>
      <c r="AE11" s="339">
        <f t="shared" si="10"/>
        <v>0</v>
      </c>
      <c r="AG11" s="502" t="str">
        <f t="shared" si="8"/>
        <v>з</v>
      </c>
      <c r="AH11" s="502">
        <f t="shared" si="8"/>
        <v>5</v>
      </c>
      <c r="AI11" s="502">
        <f t="shared" si="8"/>
        <v>5</v>
      </c>
      <c r="AJ11" s="502">
        <f t="shared" si="8"/>
        <v>4</v>
      </c>
      <c r="AK11" s="502">
        <f t="shared" si="8"/>
        <v>4</v>
      </c>
      <c r="AL11" s="502">
        <f t="shared" si="8"/>
        <v>4</v>
      </c>
      <c r="AM11" s="502">
        <f t="shared" si="8"/>
        <v>4</v>
      </c>
      <c r="AN11" s="502" t="str">
        <f t="shared" si="8"/>
        <v/>
      </c>
      <c r="AO11" s="502" t="str">
        <f t="shared" si="8"/>
        <v/>
      </c>
      <c r="AP11" s="502" t="str">
        <f t="shared" si="8"/>
        <v/>
      </c>
      <c r="AQ11" s="502" t="str">
        <f t="shared" si="8"/>
        <v/>
      </c>
      <c r="AR11" s="502" t="str">
        <f t="shared" si="8"/>
        <v/>
      </c>
      <c r="AS11" s="502" t="str">
        <f t="shared" si="8"/>
        <v/>
      </c>
      <c r="AT11" s="502" t="str">
        <f t="shared" si="8"/>
        <v/>
      </c>
      <c r="AU11" s="502" t="str">
        <f t="shared" si="8"/>
        <v/>
      </c>
      <c r="AV11" s="502" t="str">
        <f t="shared" si="8"/>
        <v/>
      </c>
      <c r="AW11" s="500">
        <f t="shared" si="11"/>
        <v>1</v>
      </c>
      <c r="AX11" s="340"/>
      <c r="AY11" s="340"/>
      <c r="AZ11" s="340"/>
      <c r="BA11" s="340"/>
      <c r="BB11" s="340"/>
      <c r="BC11" s="340"/>
      <c r="BD11" s="340"/>
      <c r="BE11" s="340"/>
      <c r="BF11" s="340"/>
      <c r="BG11" s="340"/>
      <c r="BH11" s="340"/>
      <c r="BI11" s="340"/>
      <c r="BJ11" s="340"/>
      <c r="BK11" s="340"/>
      <c r="BL11" s="340"/>
      <c r="BM11" s="340"/>
      <c r="BN11" s="340"/>
      <c r="BO11" s="340"/>
      <c r="BP11" s="341"/>
      <c r="BQ11" s="341"/>
      <c r="BR11" s="341"/>
      <c r="BS11" s="341"/>
      <c r="BT11" s="341"/>
      <c r="BU11" s="341"/>
      <c r="BV11" s="341"/>
      <c r="BW11" s="341"/>
      <c r="BX11" s="341"/>
      <c r="BY11" s="341"/>
      <c r="BZ11" s="341"/>
      <c r="CA11" s="341"/>
      <c r="CB11" s="341"/>
      <c r="CC11" s="341"/>
      <c r="CD11" s="341"/>
      <c r="CE11" s="341"/>
      <c r="CF11" s="341"/>
      <c r="CG11" s="340"/>
      <c r="CH11" s="341"/>
      <c r="CI11" s="341"/>
      <c r="CJ11" s="341"/>
      <c r="CK11" s="341"/>
      <c r="CL11" s="341"/>
      <c r="CM11" s="341"/>
    </row>
    <row r="12" spans="1:107" s="337" customFormat="1" ht="15" customHeight="1" x14ac:dyDescent="0.25">
      <c r="A12" s="389">
        <v>7</v>
      </c>
      <c r="B12" s="499" t="s">
        <v>28</v>
      </c>
      <c r="C12" s="512" t="s">
        <v>34</v>
      </c>
      <c r="D12" s="513" t="s">
        <v>1415</v>
      </c>
      <c r="E12" s="256">
        <v>2534</v>
      </c>
      <c r="F12" s="93" t="s">
        <v>1604</v>
      </c>
      <c r="G12" s="93">
        <v>5</v>
      </c>
      <c r="H12" s="93">
        <v>5</v>
      </c>
      <c r="I12" s="93">
        <v>4</v>
      </c>
      <c r="J12" s="93">
        <v>3</v>
      </c>
      <c r="K12" s="93">
        <v>5</v>
      </c>
      <c r="L12" s="93">
        <v>4</v>
      </c>
      <c r="M12" s="93"/>
      <c r="N12" s="93"/>
      <c r="O12" s="93"/>
      <c r="P12" s="93"/>
      <c r="Q12" s="93"/>
      <c r="R12" s="93"/>
      <c r="S12" s="93"/>
      <c r="T12" s="93"/>
      <c r="U12" s="93"/>
      <c r="V12" s="500">
        <f t="shared" si="0"/>
        <v>3</v>
      </c>
      <c r="W12" s="338">
        <f t="shared" si="1"/>
        <v>0</v>
      </c>
      <c r="X12" s="338">
        <f t="shared" si="2"/>
        <v>0</v>
      </c>
      <c r="Y12" s="338">
        <f t="shared" si="3"/>
        <v>0</v>
      </c>
      <c r="Z12" s="338">
        <f t="shared" si="4"/>
        <v>1</v>
      </c>
      <c r="AA12" s="338">
        <f t="shared" si="5"/>
        <v>2</v>
      </c>
      <c r="AB12" s="338">
        <f t="shared" si="6"/>
        <v>3</v>
      </c>
      <c r="AC12" s="338">
        <f t="shared" si="7"/>
        <v>6</v>
      </c>
      <c r="AD12" s="501">
        <f t="shared" si="9"/>
        <v>4.333333333333333</v>
      </c>
      <c r="AE12" s="339">
        <f t="shared" si="10"/>
        <v>0</v>
      </c>
      <c r="AG12" s="502" t="str">
        <f t="shared" si="8"/>
        <v>з</v>
      </c>
      <c r="AH12" s="502">
        <f t="shared" si="8"/>
        <v>5</v>
      </c>
      <c r="AI12" s="502">
        <f t="shared" si="8"/>
        <v>5</v>
      </c>
      <c r="AJ12" s="502">
        <f t="shared" si="8"/>
        <v>4</v>
      </c>
      <c r="AK12" s="502">
        <f t="shared" si="8"/>
        <v>3</v>
      </c>
      <c r="AL12" s="502">
        <f t="shared" si="8"/>
        <v>5</v>
      </c>
      <c r="AM12" s="502">
        <f t="shared" si="8"/>
        <v>4</v>
      </c>
      <c r="AN12" s="502" t="str">
        <f t="shared" si="8"/>
        <v/>
      </c>
      <c r="AO12" s="502" t="str">
        <f t="shared" si="8"/>
        <v/>
      </c>
      <c r="AP12" s="502" t="str">
        <f t="shared" si="8"/>
        <v/>
      </c>
      <c r="AQ12" s="502" t="str">
        <f t="shared" si="8"/>
        <v/>
      </c>
      <c r="AR12" s="502" t="str">
        <f t="shared" si="8"/>
        <v/>
      </c>
      <c r="AS12" s="502" t="str">
        <f t="shared" si="8"/>
        <v/>
      </c>
      <c r="AT12" s="502" t="str">
        <f t="shared" si="8"/>
        <v/>
      </c>
      <c r="AU12" s="502" t="str">
        <f t="shared" si="8"/>
        <v/>
      </c>
      <c r="AV12" s="502" t="str">
        <f t="shared" si="8"/>
        <v/>
      </c>
      <c r="AW12" s="500">
        <f t="shared" si="11"/>
        <v>1</v>
      </c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41"/>
      <c r="BQ12" s="341"/>
      <c r="BR12" s="341"/>
      <c r="BS12" s="341"/>
      <c r="BT12" s="341"/>
      <c r="BU12" s="341"/>
      <c r="BV12" s="341"/>
      <c r="BW12" s="341"/>
      <c r="BX12" s="341"/>
      <c r="BY12" s="341"/>
      <c r="BZ12" s="341"/>
      <c r="CA12" s="341"/>
      <c r="CB12" s="341"/>
      <c r="CC12" s="341"/>
      <c r="CD12" s="341"/>
      <c r="CE12" s="341"/>
      <c r="CF12" s="341"/>
      <c r="CG12" s="340"/>
      <c r="CH12" s="341"/>
      <c r="CI12" s="341"/>
      <c r="CJ12" s="341"/>
      <c r="CK12" s="341"/>
      <c r="CL12" s="341"/>
      <c r="CM12" s="341"/>
    </row>
    <row r="13" spans="1:107" s="337" customFormat="1" ht="15" customHeight="1" x14ac:dyDescent="0.25">
      <c r="A13" s="389">
        <v>8</v>
      </c>
      <c r="B13" s="499" t="s">
        <v>28</v>
      </c>
      <c r="C13" s="512" t="s">
        <v>34</v>
      </c>
      <c r="D13" s="513" t="s">
        <v>1434</v>
      </c>
      <c r="E13" s="256">
        <v>2534</v>
      </c>
      <c r="F13" s="93" t="s">
        <v>1604</v>
      </c>
      <c r="G13" s="93">
        <v>3</v>
      </c>
      <c r="H13" s="93">
        <v>5</v>
      </c>
      <c r="I13" s="93">
        <v>4</v>
      </c>
      <c r="J13" s="93">
        <v>4</v>
      </c>
      <c r="K13" s="93">
        <v>4</v>
      </c>
      <c r="L13" s="93">
        <v>3</v>
      </c>
      <c r="M13" s="93"/>
      <c r="N13" s="93"/>
      <c r="O13" s="93"/>
      <c r="P13" s="93"/>
      <c r="Q13" s="93"/>
      <c r="R13" s="93"/>
      <c r="S13" s="93"/>
      <c r="T13" s="93"/>
      <c r="U13" s="93"/>
      <c r="V13" s="500">
        <f t="shared" si="0"/>
        <v>3</v>
      </c>
      <c r="W13" s="338">
        <f t="shared" si="1"/>
        <v>0</v>
      </c>
      <c r="X13" s="338">
        <f t="shared" si="2"/>
        <v>0</v>
      </c>
      <c r="Y13" s="338">
        <f t="shared" si="3"/>
        <v>0</v>
      </c>
      <c r="Z13" s="338">
        <f t="shared" si="4"/>
        <v>2</v>
      </c>
      <c r="AA13" s="338">
        <f t="shared" si="5"/>
        <v>3</v>
      </c>
      <c r="AB13" s="338">
        <f t="shared" si="6"/>
        <v>1</v>
      </c>
      <c r="AC13" s="338">
        <f t="shared" si="7"/>
        <v>6</v>
      </c>
      <c r="AD13" s="501">
        <f t="shared" si="9"/>
        <v>3.8333333333333335</v>
      </c>
      <c r="AE13" s="339">
        <f t="shared" si="10"/>
        <v>0</v>
      </c>
      <c r="AG13" s="502" t="str">
        <f t="shared" si="8"/>
        <v>з</v>
      </c>
      <c r="AH13" s="502">
        <f t="shared" si="8"/>
        <v>3</v>
      </c>
      <c r="AI13" s="502">
        <f t="shared" si="8"/>
        <v>5</v>
      </c>
      <c r="AJ13" s="502">
        <f t="shared" si="8"/>
        <v>4</v>
      </c>
      <c r="AK13" s="502">
        <f t="shared" si="8"/>
        <v>4</v>
      </c>
      <c r="AL13" s="502">
        <f t="shared" si="8"/>
        <v>4</v>
      </c>
      <c r="AM13" s="502">
        <f t="shared" si="8"/>
        <v>3</v>
      </c>
      <c r="AN13" s="502" t="str">
        <f t="shared" si="8"/>
        <v/>
      </c>
      <c r="AO13" s="502" t="str">
        <f t="shared" si="8"/>
        <v/>
      </c>
      <c r="AP13" s="502" t="str">
        <f t="shared" si="8"/>
        <v/>
      </c>
      <c r="AQ13" s="502" t="str">
        <f t="shared" si="8"/>
        <v/>
      </c>
      <c r="AR13" s="502" t="str">
        <f t="shared" si="8"/>
        <v/>
      </c>
      <c r="AS13" s="502" t="str">
        <f t="shared" si="8"/>
        <v/>
      </c>
      <c r="AT13" s="502" t="str">
        <f t="shared" si="8"/>
        <v/>
      </c>
      <c r="AU13" s="502" t="str">
        <f t="shared" si="8"/>
        <v/>
      </c>
      <c r="AV13" s="502" t="str">
        <f t="shared" si="8"/>
        <v/>
      </c>
      <c r="AW13" s="500">
        <f t="shared" si="11"/>
        <v>1</v>
      </c>
      <c r="AX13" s="340"/>
      <c r="AY13" s="340"/>
      <c r="AZ13" s="340"/>
      <c r="BA13" s="340"/>
      <c r="BB13" s="340"/>
      <c r="BC13" s="340"/>
      <c r="BD13" s="340"/>
      <c r="BE13" s="340"/>
      <c r="BF13" s="340"/>
      <c r="BG13" s="340"/>
      <c r="BH13" s="340"/>
      <c r="BI13" s="340"/>
      <c r="BJ13" s="340"/>
      <c r="BK13" s="340"/>
      <c r="BL13" s="340"/>
      <c r="BM13" s="340"/>
      <c r="BN13" s="340"/>
      <c r="BO13" s="340"/>
      <c r="BP13" s="341"/>
      <c r="BQ13" s="341"/>
      <c r="BR13" s="341"/>
      <c r="BS13" s="341"/>
      <c r="BT13" s="341"/>
      <c r="BU13" s="341"/>
      <c r="BV13" s="341"/>
      <c r="BW13" s="341"/>
      <c r="BX13" s="341"/>
      <c r="BY13" s="341"/>
      <c r="BZ13" s="341"/>
      <c r="CA13" s="341"/>
      <c r="CB13" s="341"/>
      <c r="CC13" s="341"/>
      <c r="CD13" s="341"/>
      <c r="CE13" s="341"/>
      <c r="CF13" s="341"/>
      <c r="CG13" s="340"/>
      <c r="CH13" s="341"/>
      <c r="CI13" s="341"/>
      <c r="CJ13" s="341"/>
      <c r="CK13" s="341"/>
      <c r="CL13" s="341"/>
      <c r="CM13" s="341"/>
    </row>
    <row r="14" spans="1:107" ht="15" customHeight="1" x14ac:dyDescent="0.25">
      <c r="A14" s="389">
        <v>9</v>
      </c>
      <c r="B14" s="503"/>
      <c r="C14" s="512" t="s">
        <v>34</v>
      </c>
      <c r="D14" s="513" t="s">
        <v>1413</v>
      </c>
      <c r="E14" s="256">
        <v>2534</v>
      </c>
      <c r="F14" s="93" t="s">
        <v>1604</v>
      </c>
      <c r="G14" s="93">
        <v>4</v>
      </c>
      <c r="H14" s="93">
        <v>3</v>
      </c>
      <c r="I14" s="93">
        <v>3</v>
      </c>
      <c r="J14" s="93">
        <v>3</v>
      </c>
      <c r="K14" s="97">
        <v>3</v>
      </c>
      <c r="L14" s="93">
        <v>3</v>
      </c>
      <c r="M14" s="93"/>
      <c r="N14" s="93"/>
      <c r="O14" s="93"/>
      <c r="P14" s="93"/>
      <c r="Q14" s="93"/>
      <c r="R14" s="97"/>
      <c r="S14" s="93"/>
      <c r="T14" s="93"/>
      <c r="U14" s="93"/>
      <c r="V14" s="500">
        <f t="shared" si="0"/>
        <v>3</v>
      </c>
      <c r="W14" s="338">
        <f t="shared" si="1"/>
        <v>0</v>
      </c>
      <c r="X14" s="338">
        <f t="shared" si="2"/>
        <v>0</v>
      </c>
      <c r="Y14" s="338">
        <f t="shared" si="3"/>
        <v>0</v>
      </c>
      <c r="Z14" s="338">
        <f t="shared" si="4"/>
        <v>5</v>
      </c>
      <c r="AA14" s="338">
        <f t="shared" si="5"/>
        <v>1</v>
      </c>
      <c r="AB14" s="338">
        <f t="shared" si="6"/>
        <v>0</v>
      </c>
      <c r="AC14" s="338">
        <f t="shared" si="7"/>
        <v>6</v>
      </c>
      <c r="AD14" s="504">
        <f t="shared" si="9"/>
        <v>3.1666666666666665</v>
      </c>
      <c r="AE14" s="25">
        <f t="shared" si="10"/>
        <v>0</v>
      </c>
      <c r="AF14" s="13"/>
      <c r="AG14" s="502" t="str">
        <f t="shared" si="8"/>
        <v>з</v>
      </c>
      <c r="AH14" s="502">
        <f t="shared" si="8"/>
        <v>4</v>
      </c>
      <c r="AI14" s="502">
        <f t="shared" si="8"/>
        <v>3</v>
      </c>
      <c r="AJ14" s="502">
        <f t="shared" si="8"/>
        <v>3</v>
      </c>
      <c r="AK14" s="502">
        <f t="shared" si="8"/>
        <v>3</v>
      </c>
      <c r="AL14" s="502">
        <f t="shared" si="8"/>
        <v>3</v>
      </c>
      <c r="AM14" s="502">
        <f t="shared" si="8"/>
        <v>3</v>
      </c>
      <c r="AN14" s="502" t="str">
        <f t="shared" si="8"/>
        <v/>
      </c>
      <c r="AO14" s="502" t="str">
        <f t="shared" si="8"/>
        <v/>
      </c>
      <c r="AP14" s="502" t="str">
        <f t="shared" si="8"/>
        <v/>
      </c>
      <c r="AQ14" s="502" t="str">
        <f t="shared" si="8"/>
        <v/>
      </c>
      <c r="AR14" s="502" t="str">
        <f t="shared" si="8"/>
        <v/>
      </c>
      <c r="AS14" s="502" t="str">
        <f t="shared" si="8"/>
        <v/>
      </c>
      <c r="AT14" s="502" t="str">
        <f t="shared" si="8"/>
        <v/>
      </c>
      <c r="AU14" s="502" t="str">
        <f t="shared" si="8"/>
        <v/>
      </c>
      <c r="AV14" s="502" t="str">
        <f t="shared" si="8"/>
        <v/>
      </c>
      <c r="AW14" s="500">
        <f t="shared" si="11"/>
        <v>1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15" customHeight="1" x14ac:dyDescent="0.2">
      <c r="A15" s="389">
        <v>10</v>
      </c>
      <c r="B15" s="503"/>
      <c r="C15" s="512" t="s">
        <v>1252</v>
      </c>
      <c r="D15" s="483" t="s">
        <v>1406</v>
      </c>
      <c r="E15" s="256">
        <v>2534</v>
      </c>
      <c r="F15" s="93" t="s">
        <v>1604</v>
      </c>
      <c r="G15" s="93">
        <v>5</v>
      </c>
      <c r="H15" s="93">
        <v>5</v>
      </c>
      <c r="I15" s="93">
        <v>5</v>
      </c>
      <c r="J15" s="93">
        <v>5</v>
      </c>
      <c r="K15" s="97">
        <v>5</v>
      </c>
      <c r="L15" s="93">
        <v>5</v>
      </c>
      <c r="M15" s="93"/>
      <c r="N15" s="93"/>
      <c r="O15" s="93"/>
      <c r="P15" s="93"/>
      <c r="Q15" s="93"/>
      <c r="R15" s="97"/>
      <c r="S15" s="93"/>
      <c r="T15" s="93"/>
      <c r="U15" s="93"/>
      <c r="V15" s="500">
        <f t="shared" si="0"/>
        <v>5</v>
      </c>
      <c r="W15" s="338">
        <f t="shared" si="1"/>
        <v>0</v>
      </c>
      <c r="X15" s="338">
        <f t="shared" si="2"/>
        <v>0</v>
      </c>
      <c r="Y15" s="338">
        <f t="shared" si="3"/>
        <v>0</v>
      </c>
      <c r="Z15" s="338">
        <f t="shared" si="4"/>
        <v>0</v>
      </c>
      <c r="AA15" s="338">
        <f t="shared" si="5"/>
        <v>0</v>
      </c>
      <c r="AB15" s="338">
        <f t="shared" si="6"/>
        <v>6</v>
      </c>
      <c r="AC15" s="338">
        <f t="shared" si="7"/>
        <v>6</v>
      </c>
      <c r="AD15" s="504">
        <f t="shared" si="9"/>
        <v>5</v>
      </c>
      <c r="AE15" s="25">
        <f t="shared" si="10"/>
        <v>0</v>
      </c>
      <c r="AF15" s="13"/>
      <c r="AG15" s="502" t="str">
        <f t="shared" si="8"/>
        <v>з</v>
      </c>
      <c r="AH15" s="502">
        <f t="shared" si="8"/>
        <v>5</v>
      </c>
      <c r="AI15" s="502">
        <f t="shared" si="8"/>
        <v>5</v>
      </c>
      <c r="AJ15" s="502">
        <f t="shared" si="8"/>
        <v>5</v>
      </c>
      <c r="AK15" s="502">
        <f t="shared" si="8"/>
        <v>5</v>
      </c>
      <c r="AL15" s="502">
        <f t="shared" si="8"/>
        <v>5</v>
      </c>
      <c r="AM15" s="502">
        <f t="shared" si="8"/>
        <v>5</v>
      </c>
      <c r="AN15" s="502" t="str">
        <f t="shared" si="8"/>
        <v/>
      </c>
      <c r="AO15" s="502" t="str">
        <f t="shared" si="8"/>
        <v/>
      </c>
      <c r="AP15" s="502" t="str">
        <f t="shared" si="8"/>
        <v/>
      </c>
      <c r="AQ15" s="502" t="str">
        <f t="shared" si="8"/>
        <v/>
      </c>
      <c r="AR15" s="502" t="str">
        <f t="shared" si="8"/>
        <v/>
      </c>
      <c r="AS15" s="502" t="str">
        <f t="shared" si="8"/>
        <v/>
      </c>
      <c r="AT15" s="502" t="str">
        <f t="shared" si="8"/>
        <v/>
      </c>
      <c r="AU15" s="502" t="str">
        <f t="shared" si="8"/>
        <v/>
      </c>
      <c r="AV15" s="502" t="str">
        <f t="shared" si="8"/>
        <v/>
      </c>
      <c r="AW15" s="500">
        <f t="shared" si="11"/>
        <v>1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15" customHeight="1" x14ac:dyDescent="0.25">
      <c r="A16" s="389">
        <v>11</v>
      </c>
      <c r="B16" s="503"/>
      <c r="C16" s="512" t="s">
        <v>34</v>
      </c>
      <c r="D16" s="513" t="s">
        <v>1429</v>
      </c>
      <c r="E16" s="256">
        <v>2534</v>
      </c>
      <c r="F16" s="93" t="s">
        <v>1604</v>
      </c>
      <c r="G16" s="93">
        <v>4</v>
      </c>
      <c r="H16" s="93">
        <v>4</v>
      </c>
      <c r="I16" s="93">
        <v>3</v>
      </c>
      <c r="J16" s="93">
        <v>4</v>
      </c>
      <c r="K16" s="97">
        <v>3</v>
      </c>
      <c r="L16" s="93">
        <v>3</v>
      </c>
      <c r="M16" s="93"/>
      <c r="N16" s="93"/>
      <c r="O16" s="93"/>
      <c r="P16" s="93"/>
      <c r="Q16" s="93"/>
      <c r="R16" s="97"/>
      <c r="S16" s="93"/>
      <c r="T16" s="93"/>
      <c r="U16" s="93"/>
      <c r="V16" s="500">
        <f t="shared" si="0"/>
        <v>3</v>
      </c>
      <c r="W16" s="338">
        <f t="shared" si="1"/>
        <v>0</v>
      </c>
      <c r="X16" s="338">
        <f t="shared" si="2"/>
        <v>0</v>
      </c>
      <c r="Y16" s="338">
        <f t="shared" si="3"/>
        <v>0</v>
      </c>
      <c r="Z16" s="338">
        <f t="shared" si="4"/>
        <v>3</v>
      </c>
      <c r="AA16" s="338">
        <f t="shared" si="5"/>
        <v>3</v>
      </c>
      <c r="AB16" s="338">
        <f t="shared" si="6"/>
        <v>0</v>
      </c>
      <c r="AC16" s="338">
        <f t="shared" si="7"/>
        <v>6</v>
      </c>
      <c r="AD16" s="504">
        <f t="shared" si="9"/>
        <v>3.5</v>
      </c>
      <c r="AE16" s="25">
        <f t="shared" si="10"/>
        <v>0</v>
      </c>
      <c r="AF16" s="13"/>
      <c r="AG16" s="502" t="str">
        <f t="shared" si="8"/>
        <v>з</v>
      </c>
      <c r="AH16" s="502">
        <f t="shared" si="8"/>
        <v>4</v>
      </c>
      <c r="AI16" s="502">
        <f t="shared" si="8"/>
        <v>4</v>
      </c>
      <c r="AJ16" s="502">
        <f t="shared" si="8"/>
        <v>3</v>
      </c>
      <c r="AK16" s="502">
        <f t="shared" si="8"/>
        <v>4</v>
      </c>
      <c r="AL16" s="502">
        <f t="shared" si="8"/>
        <v>3</v>
      </c>
      <c r="AM16" s="502">
        <f t="shared" si="8"/>
        <v>3</v>
      </c>
      <c r="AN16" s="502" t="str">
        <f t="shared" si="8"/>
        <v/>
      </c>
      <c r="AO16" s="502" t="str">
        <f t="shared" si="8"/>
        <v/>
      </c>
      <c r="AP16" s="502" t="str">
        <f t="shared" si="8"/>
        <v/>
      </c>
      <c r="AQ16" s="502" t="str">
        <f t="shared" si="8"/>
        <v/>
      </c>
      <c r="AR16" s="502" t="str">
        <f t="shared" si="8"/>
        <v/>
      </c>
      <c r="AS16" s="502" t="str">
        <f t="shared" si="8"/>
        <v/>
      </c>
      <c r="AT16" s="502" t="str">
        <f t="shared" si="8"/>
        <v/>
      </c>
      <c r="AU16" s="502" t="str">
        <f t="shared" si="8"/>
        <v/>
      </c>
      <c r="AV16" s="502" t="str">
        <f t="shared" si="8"/>
        <v/>
      </c>
      <c r="AW16" s="500">
        <f t="shared" si="11"/>
        <v>1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15" customHeight="1" x14ac:dyDescent="0.25">
      <c r="A17" s="389">
        <v>12</v>
      </c>
      <c r="B17" s="259"/>
      <c r="C17" s="512" t="s">
        <v>34</v>
      </c>
      <c r="D17" s="513" t="s">
        <v>1430</v>
      </c>
      <c r="E17" s="256">
        <v>2534</v>
      </c>
      <c r="F17" s="93" t="s">
        <v>1604</v>
      </c>
      <c r="G17" s="93">
        <v>4</v>
      </c>
      <c r="H17" s="93">
        <v>3</v>
      </c>
      <c r="I17" s="93">
        <v>3</v>
      </c>
      <c r="J17" s="93">
        <v>4</v>
      </c>
      <c r="K17" s="97">
        <v>3</v>
      </c>
      <c r="L17" s="93">
        <v>3</v>
      </c>
      <c r="M17" s="93"/>
      <c r="N17" s="93"/>
      <c r="O17" s="93"/>
      <c r="P17" s="93"/>
      <c r="Q17" s="93"/>
      <c r="R17" s="97"/>
      <c r="S17" s="93"/>
      <c r="T17" s="93"/>
      <c r="U17" s="93"/>
      <c r="V17" s="500">
        <f t="shared" si="0"/>
        <v>3</v>
      </c>
      <c r="W17" s="338">
        <f t="shared" si="1"/>
        <v>0</v>
      </c>
      <c r="X17" s="338">
        <f t="shared" si="2"/>
        <v>0</v>
      </c>
      <c r="Y17" s="338">
        <f t="shared" si="3"/>
        <v>0</v>
      </c>
      <c r="Z17" s="338">
        <f t="shared" si="4"/>
        <v>4</v>
      </c>
      <c r="AA17" s="338">
        <f t="shared" si="5"/>
        <v>2</v>
      </c>
      <c r="AB17" s="338">
        <f t="shared" si="6"/>
        <v>0</v>
      </c>
      <c r="AC17" s="338">
        <f t="shared" si="7"/>
        <v>6</v>
      </c>
      <c r="AD17" s="504">
        <f t="shared" si="9"/>
        <v>3.3333333333333335</v>
      </c>
      <c r="AE17" s="25">
        <f t="shared" si="10"/>
        <v>0</v>
      </c>
      <c r="AF17" s="13"/>
      <c r="AG17" s="502" t="str">
        <f t="shared" si="8"/>
        <v>з</v>
      </c>
      <c r="AH17" s="502">
        <f t="shared" si="8"/>
        <v>4</v>
      </c>
      <c r="AI17" s="502">
        <f t="shared" si="8"/>
        <v>3</v>
      </c>
      <c r="AJ17" s="502">
        <f t="shared" si="8"/>
        <v>3</v>
      </c>
      <c r="AK17" s="502">
        <f t="shared" si="8"/>
        <v>4</v>
      </c>
      <c r="AL17" s="502">
        <f t="shared" si="8"/>
        <v>3</v>
      </c>
      <c r="AM17" s="502">
        <f t="shared" si="8"/>
        <v>3</v>
      </c>
      <c r="AN17" s="502" t="str">
        <f t="shared" si="8"/>
        <v/>
      </c>
      <c r="AO17" s="502" t="str">
        <f t="shared" si="8"/>
        <v/>
      </c>
      <c r="AP17" s="502" t="str">
        <f t="shared" si="8"/>
        <v/>
      </c>
      <c r="AQ17" s="502" t="str">
        <f t="shared" si="8"/>
        <v/>
      </c>
      <c r="AR17" s="502" t="str">
        <f t="shared" si="8"/>
        <v/>
      </c>
      <c r="AS17" s="502" t="str">
        <f t="shared" si="8"/>
        <v/>
      </c>
      <c r="AT17" s="502" t="str">
        <f t="shared" si="8"/>
        <v/>
      </c>
      <c r="AU17" s="502" t="str">
        <f t="shared" si="8"/>
        <v/>
      </c>
      <c r="AV17" s="502" t="str">
        <f t="shared" si="8"/>
        <v/>
      </c>
      <c r="AW17" s="500">
        <f t="shared" si="11"/>
        <v>1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15" customHeight="1" x14ac:dyDescent="0.25">
      <c r="A18" s="389">
        <v>13</v>
      </c>
      <c r="B18" s="189"/>
      <c r="C18" s="512" t="s">
        <v>34</v>
      </c>
      <c r="D18" s="513" t="s">
        <v>1418</v>
      </c>
      <c r="E18" s="256">
        <v>2534</v>
      </c>
      <c r="F18" s="93" t="s">
        <v>1604</v>
      </c>
      <c r="G18" s="93">
        <v>3</v>
      </c>
      <c r="H18" s="93">
        <v>3</v>
      </c>
      <c r="I18" s="93">
        <v>3</v>
      </c>
      <c r="J18" s="93">
        <v>4</v>
      </c>
      <c r="K18" s="97">
        <v>3</v>
      </c>
      <c r="L18" s="93">
        <v>3</v>
      </c>
      <c r="M18" s="93"/>
      <c r="N18" s="93"/>
      <c r="O18" s="93"/>
      <c r="P18" s="93"/>
      <c r="Q18" s="93"/>
      <c r="R18" s="97"/>
      <c r="S18" s="93"/>
      <c r="T18" s="93"/>
      <c r="U18" s="93"/>
      <c r="V18" s="500">
        <f t="shared" si="0"/>
        <v>3</v>
      </c>
      <c r="W18" s="338">
        <f t="shared" si="1"/>
        <v>0</v>
      </c>
      <c r="X18" s="338">
        <f t="shared" si="2"/>
        <v>0</v>
      </c>
      <c r="Y18" s="338">
        <f t="shared" si="3"/>
        <v>0</v>
      </c>
      <c r="Z18" s="338">
        <f t="shared" si="4"/>
        <v>5</v>
      </c>
      <c r="AA18" s="338">
        <f t="shared" si="5"/>
        <v>1</v>
      </c>
      <c r="AB18" s="338">
        <f t="shared" si="6"/>
        <v>0</v>
      </c>
      <c r="AC18" s="338">
        <f t="shared" si="7"/>
        <v>6</v>
      </c>
      <c r="AD18" s="504">
        <f t="shared" si="9"/>
        <v>3.1666666666666665</v>
      </c>
      <c r="AE18" s="25">
        <f t="shared" si="10"/>
        <v>0</v>
      </c>
      <c r="AF18" s="13"/>
      <c r="AG18" s="502" t="str">
        <f t="shared" si="8"/>
        <v>з</v>
      </c>
      <c r="AH18" s="502">
        <f t="shared" si="8"/>
        <v>3</v>
      </c>
      <c r="AI18" s="502">
        <f t="shared" si="8"/>
        <v>3</v>
      </c>
      <c r="AJ18" s="502">
        <f t="shared" si="8"/>
        <v>3</v>
      </c>
      <c r="AK18" s="502">
        <f t="shared" si="8"/>
        <v>4</v>
      </c>
      <c r="AL18" s="502">
        <f t="shared" si="8"/>
        <v>3</v>
      </c>
      <c r="AM18" s="502">
        <f t="shared" si="8"/>
        <v>3</v>
      </c>
      <c r="AN18" s="502" t="str">
        <f t="shared" si="8"/>
        <v/>
      </c>
      <c r="AO18" s="502" t="str">
        <f t="shared" si="8"/>
        <v/>
      </c>
      <c r="AP18" s="502" t="str">
        <f t="shared" si="8"/>
        <v/>
      </c>
      <c r="AQ18" s="502" t="str">
        <f t="shared" si="8"/>
        <v/>
      </c>
      <c r="AR18" s="502" t="str">
        <f t="shared" si="8"/>
        <v/>
      </c>
      <c r="AS18" s="502" t="str">
        <f t="shared" si="8"/>
        <v/>
      </c>
      <c r="AT18" s="502" t="str">
        <f t="shared" si="8"/>
        <v/>
      </c>
      <c r="AU18" s="502" t="str">
        <f t="shared" si="8"/>
        <v/>
      </c>
      <c r="AV18" s="502" t="str">
        <f t="shared" si="8"/>
        <v/>
      </c>
      <c r="AW18" s="500">
        <f t="shared" si="11"/>
        <v>1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15" customHeight="1" x14ac:dyDescent="0.25">
      <c r="A19" s="389">
        <v>14</v>
      </c>
      <c r="B19" s="189"/>
      <c r="C19" s="512" t="s">
        <v>1252</v>
      </c>
      <c r="D19" s="513" t="s">
        <v>1421</v>
      </c>
      <c r="E19" s="256">
        <v>2534</v>
      </c>
      <c r="F19" s="93" t="s">
        <v>1604</v>
      </c>
      <c r="G19" s="93">
        <v>5</v>
      </c>
      <c r="H19" s="93">
        <v>4</v>
      </c>
      <c r="I19" s="93">
        <v>3</v>
      </c>
      <c r="J19" s="93">
        <v>4</v>
      </c>
      <c r="K19" s="93">
        <v>3</v>
      </c>
      <c r="L19" s="93">
        <v>3</v>
      </c>
      <c r="M19" s="93"/>
      <c r="N19" s="93"/>
      <c r="O19" s="93"/>
      <c r="P19" s="93"/>
      <c r="Q19" s="93"/>
      <c r="R19" s="93"/>
      <c r="S19" s="93"/>
      <c r="T19" s="93"/>
      <c r="U19" s="93"/>
      <c r="V19" s="500">
        <f t="shared" si="0"/>
        <v>3</v>
      </c>
      <c r="W19" s="338">
        <f t="shared" si="1"/>
        <v>0</v>
      </c>
      <c r="X19" s="338">
        <f t="shared" si="2"/>
        <v>0</v>
      </c>
      <c r="Y19" s="338">
        <f t="shared" si="3"/>
        <v>0</v>
      </c>
      <c r="Z19" s="338">
        <f t="shared" si="4"/>
        <v>3</v>
      </c>
      <c r="AA19" s="338">
        <f t="shared" si="5"/>
        <v>2</v>
      </c>
      <c r="AB19" s="338">
        <f t="shared" si="6"/>
        <v>1</v>
      </c>
      <c r="AC19" s="338">
        <f t="shared" si="7"/>
        <v>6</v>
      </c>
      <c r="AD19" s="504">
        <f t="shared" si="9"/>
        <v>3.6666666666666665</v>
      </c>
      <c r="AE19" s="25">
        <f t="shared" si="10"/>
        <v>0</v>
      </c>
      <c r="AF19" s="13"/>
      <c r="AG19" s="502" t="str">
        <f t="shared" si="8"/>
        <v>з</v>
      </c>
      <c r="AH19" s="502">
        <f t="shared" si="8"/>
        <v>5</v>
      </c>
      <c r="AI19" s="502">
        <f t="shared" si="8"/>
        <v>4</v>
      </c>
      <c r="AJ19" s="502">
        <f t="shared" si="8"/>
        <v>3</v>
      </c>
      <c r="AK19" s="502">
        <f t="shared" si="8"/>
        <v>4</v>
      </c>
      <c r="AL19" s="502">
        <f t="shared" si="8"/>
        <v>3</v>
      </c>
      <c r="AM19" s="502">
        <f t="shared" si="8"/>
        <v>3</v>
      </c>
      <c r="AN19" s="502" t="str">
        <f t="shared" si="8"/>
        <v/>
      </c>
      <c r="AO19" s="502" t="str">
        <f t="shared" si="8"/>
        <v/>
      </c>
      <c r="AP19" s="502" t="str">
        <f t="shared" si="8"/>
        <v/>
      </c>
      <c r="AQ19" s="502" t="str">
        <f t="shared" si="8"/>
        <v/>
      </c>
      <c r="AR19" s="502" t="str">
        <f t="shared" si="8"/>
        <v/>
      </c>
      <c r="AS19" s="502" t="str">
        <f t="shared" si="8"/>
        <v/>
      </c>
      <c r="AT19" s="502" t="str">
        <f t="shared" si="8"/>
        <v/>
      </c>
      <c r="AU19" s="502" t="str">
        <f t="shared" si="8"/>
        <v/>
      </c>
      <c r="AV19" s="502" t="str">
        <f t="shared" si="8"/>
        <v/>
      </c>
      <c r="AW19" s="500">
        <f t="shared" si="11"/>
        <v>1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15" customHeight="1" x14ac:dyDescent="0.25">
      <c r="A20" s="389">
        <v>15</v>
      </c>
      <c r="B20" s="189"/>
      <c r="C20" s="512" t="s">
        <v>34</v>
      </c>
      <c r="D20" s="513" t="s">
        <v>1416</v>
      </c>
      <c r="E20" s="256">
        <v>2534</v>
      </c>
      <c r="F20" s="93" t="s">
        <v>1604</v>
      </c>
      <c r="G20" s="93">
        <v>5</v>
      </c>
      <c r="H20" s="93">
        <v>3</v>
      </c>
      <c r="I20" s="93">
        <v>3</v>
      </c>
      <c r="J20" s="93">
        <v>3</v>
      </c>
      <c r="K20" s="97">
        <v>4</v>
      </c>
      <c r="L20" s="93">
        <v>4</v>
      </c>
      <c r="M20" s="93"/>
      <c r="N20" s="93"/>
      <c r="O20" s="93"/>
      <c r="P20" s="93"/>
      <c r="Q20" s="93"/>
      <c r="R20" s="97"/>
      <c r="S20" s="93"/>
      <c r="T20" s="93"/>
      <c r="U20" s="93"/>
      <c r="V20" s="500">
        <f t="shared" si="0"/>
        <v>3</v>
      </c>
      <c r="W20" s="338">
        <f t="shared" si="1"/>
        <v>0</v>
      </c>
      <c r="X20" s="338">
        <f t="shared" si="2"/>
        <v>0</v>
      </c>
      <c r="Y20" s="338">
        <f t="shared" si="3"/>
        <v>0</v>
      </c>
      <c r="Z20" s="338">
        <f t="shared" si="4"/>
        <v>3</v>
      </c>
      <c r="AA20" s="338">
        <f t="shared" si="5"/>
        <v>2</v>
      </c>
      <c r="AB20" s="338">
        <f t="shared" si="6"/>
        <v>1</v>
      </c>
      <c r="AC20" s="338">
        <f t="shared" si="7"/>
        <v>6</v>
      </c>
      <c r="AD20" s="504">
        <f t="shared" si="9"/>
        <v>3.6666666666666665</v>
      </c>
      <c r="AE20" s="25">
        <f t="shared" si="10"/>
        <v>0</v>
      </c>
      <c r="AF20" s="13"/>
      <c r="AG20" s="502" t="str">
        <f t="shared" si="8"/>
        <v>з</v>
      </c>
      <c r="AH20" s="502">
        <f t="shared" si="8"/>
        <v>5</v>
      </c>
      <c r="AI20" s="502">
        <f t="shared" si="8"/>
        <v>3</v>
      </c>
      <c r="AJ20" s="502">
        <f t="shared" si="8"/>
        <v>3</v>
      </c>
      <c r="AK20" s="502">
        <f t="shared" si="8"/>
        <v>3</v>
      </c>
      <c r="AL20" s="502">
        <f t="shared" si="8"/>
        <v>4</v>
      </c>
      <c r="AM20" s="502">
        <f t="shared" si="8"/>
        <v>4</v>
      </c>
      <c r="AN20" s="502" t="str">
        <f t="shared" si="8"/>
        <v/>
      </c>
      <c r="AO20" s="502" t="str">
        <f t="shared" si="8"/>
        <v/>
      </c>
      <c r="AP20" s="502" t="str">
        <f t="shared" si="8"/>
        <v/>
      </c>
      <c r="AQ20" s="502" t="str">
        <f t="shared" si="8"/>
        <v/>
      </c>
      <c r="AR20" s="502" t="str">
        <f t="shared" si="8"/>
        <v/>
      </c>
      <c r="AS20" s="502" t="str">
        <f t="shared" si="8"/>
        <v/>
      </c>
      <c r="AT20" s="502" t="str">
        <f t="shared" si="8"/>
        <v/>
      </c>
      <c r="AU20" s="502" t="str">
        <f t="shared" si="8"/>
        <v/>
      </c>
      <c r="AV20" s="502" t="str">
        <f t="shared" si="8"/>
        <v/>
      </c>
      <c r="AW20" s="500">
        <f t="shared" si="11"/>
        <v>1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15" customHeight="1" x14ac:dyDescent="0.25">
      <c r="A21" s="389">
        <v>16</v>
      </c>
      <c r="B21" s="189"/>
      <c r="C21" s="512" t="s">
        <v>34</v>
      </c>
      <c r="D21" s="513" t="s">
        <v>1408</v>
      </c>
      <c r="E21" s="256">
        <v>2534</v>
      </c>
      <c r="F21" s="93" t="s">
        <v>1604</v>
      </c>
      <c r="G21" s="93">
        <v>5</v>
      </c>
      <c r="H21" s="93">
        <v>3</v>
      </c>
      <c r="I21" s="93">
        <v>3</v>
      </c>
      <c r="J21" s="93">
        <v>4</v>
      </c>
      <c r="K21" s="97">
        <v>3</v>
      </c>
      <c r="L21" s="93">
        <v>3</v>
      </c>
      <c r="M21" s="93"/>
      <c r="N21" s="93"/>
      <c r="O21" s="93"/>
      <c r="P21" s="93"/>
      <c r="Q21" s="93"/>
      <c r="R21" s="97"/>
      <c r="S21" s="93"/>
      <c r="T21" s="93"/>
      <c r="U21" s="93"/>
      <c r="V21" s="500">
        <f t="shared" si="0"/>
        <v>3</v>
      </c>
      <c r="W21" s="338">
        <f t="shared" si="1"/>
        <v>0</v>
      </c>
      <c r="X21" s="338">
        <f t="shared" si="2"/>
        <v>0</v>
      </c>
      <c r="Y21" s="338">
        <f t="shared" si="3"/>
        <v>0</v>
      </c>
      <c r="Z21" s="338">
        <f t="shared" si="4"/>
        <v>4</v>
      </c>
      <c r="AA21" s="338">
        <f t="shared" si="5"/>
        <v>1</v>
      </c>
      <c r="AB21" s="338">
        <f t="shared" si="6"/>
        <v>1</v>
      </c>
      <c r="AC21" s="338">
        <f t="shared" si="7"/>
        <v>6</v>
      </c>
      <c r="AD21" s="504">
        <f t="shared" si="9"/>
        <v>3.5</v>
      </c>
      <c r="AE21" s="25">
        <f t="shared" si="10"/>
        <v>0</v>
      </c>
      <c r="AF21" s="13"/>
      <c r="AG21" s="502" t="str">
        <f t="shared" si="8"/>
        <v>з</v>
      </c>
      <c r="AH21" s="502">
        <f t="shared" si="8"/>
        <v>5</v>
      </c>
      <c r="AI21" s="502">
        <f t="shared" si="8"/>
        <v>3</v>
      </c>
      <c r="AJ21" s="502">
        <f t="shared" si="8"/>
        <v>3</v>
      </c>
      <c r="AK21" s="502">
        <f t="shared" si="8"/>
        <v>4</v>
      </c>
      <c r="AL21" s="502">
        <f t="shared" si="8"/>
        <v>3</v>
      </c>
      <c r="AM21" s="502">
        <f t="shared" si="8"/>
        <v>3</v>
      </c>
      <c r="AN21" s="502" t="str">
        <f t="shared" si="8"/>
        <v/>
      </c>
      <c r="AO21" s="502" t="str">
        <f t="shared" si="8"/>
        <v/>
      </c>
      <c r="AP21" s="502" t="str">
        <f t="shared" si="8"/>
        <v/>
      </c>
      <c r="AQ21" s="502" t="str">
        <f t="shared" si="8"/>
        <v/>
      </c>
      <c r="AR21" s="502" t="str">
        <f t="shared" si="8"/>
        <v/>
      </c>
      <c r="AS21" s="502" t="str">
        <f t="shared" si="8"/>
        <v/>
      </c>
      <c r="AT21" s="502" t="str">
        <f t="shared" si="8"/>
        <v/>
      </c>
      <c r="AU21" s="502" t="str">
        <f t="shared" si="8"/>
        <v/>
      </c>
      <c r="AV21" s="502" t="str">
        <f t="shared" ref="AG21:AV36" si="12">IF(ISERROR(VALUE(LEFT(U21))),LEFT(U21),VALUE(LEFT(U21)))</f>
        <v/>
      </c>
      <c r="AW21" s="500">
        <f t="shared" si="11"/>
        <v>1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15" customHeight="1" x14ac:dyDescent="0.25">
      <c r="A22" s="389">
        <v>17</v>
      </c>
      <c r="B22" s="189"/>
      <c r="C22" s="512" t="s">
        <v>34</v>
      </c>
      <c r="D22" s="513" t="s">
        <v>1425</v>
      </c>
      <c r="E22" s="256">
        <v>2534</v>
      </c>
      <c r="F22" s="93" t="s">
        <v>1604</v>
      </c>
      <c r="G22" s="93">
        <v>4</v>
      </c>
      <c r="H22" s="93">
        <v>5</v>
      </c>
      <c r="I22" s="93">
        <v>4</v>
      </c>
      <c r="J22" s="93">
        <v>5</v>
      </c>
      <c r="K22" s="97">
        <v>3</v>
      </c>
      <c r="L22" s="93">
        <v>5</v>
      </c>
      <c r="M22" s="93"/>
      <c r="N22" s="93"/>
      <c r="O22" s="93"/>
      <c r="P22" s="93"/>
      <c r="Q22" s="93"/>
      <c r="R22" s="97"/>
      <c r="S22" s="93"/>
      <c r="T22" s="93"/>
      <c r="U22" s="93"/>
      <c r="V22" s="500">
        <f t="shared" si="0"/>
        <v>3</v>
      </c>
      <c r="W22" s="338">
        <f t="shared" si="1"/>
        <v>0</v>
      </c>
      <c r="X22" s="338">
        <f t="shared" si="2"/>
        <v>0</v>
      </c>
      <c r="Y22" s="338">
        <f t="shared" si="3"/>
        <v>0</v>
      </c>
      <c r="Z22" s="338">
        <f t="shared" si="4"/>
        <v>1</v>
      </c>
      <c r="AA22" s="338">
        <f t="shared" si="5"/>
        <v>2</v>
      </c>
      <c r="AB22" s="338">
        <f t="shared" si="6"/>
        <v>3</v>
      </c>
      <c r="AC22" s="338">
        <f t="shared" si="7"/>
        <v>6</v>
      </c>
      <c r="AD22" s="504">
        <f t="shared" si="9"/>
        <v>4.333333333333333</v>
      </c>
      <c r="AE22" s="25">
        <f t="shared" si="10"/>
        <v>0</v>
      </c>
      <c r="AF22" s="13"/>
      <c r="AG22" s="502" t="str">
        <f t="shared" si="12"/>
        <v>з</v>
      </c>
      <c r="AH22" s="502">
        <f t="shared" si="12"/>
        <v>4</v>
      </c>
      <c r="AI22" s="502">
        <f t="shared" si="12"/>
        <v>5</v>
      </c>
      <c r="AJ22" s="502">
        <f t="shared" si="12"/>
        <v>4</v>
      </c>
      <c r="AK22" s="502">
        <f t="shared" si="12"/>
        <v>5</v>
      </c>
      <c r="AL22" s="502">
        <f t="shared" si="12"/>
        <v>3</v>
      </c>
      <c r="AM22" s="502">
        <f t="shared" si="12"/>
        <v>5</v>
      </c>
      <c r="AN22" s="502" t="str">
        <f t="shared" si="12"/>
        <v/>
      </c>
      <c r="AO22" s="502" t="str">
        <f t="shared" si="12"/>
        <v/>
      </c>
      <c r="AP22" s="502" t="str">
        <f t="shared" si="12"/>
        <v/>
      </c>
      <c r="AQ22" s="502" t="str">
        <f t="shared" si="12"/>
        <v/>
      </c>
      <c r="AR22" s="502" t="str">
        <f t="shared" si="12"/>
        <v/>
      </c>
      <c r="AS22" s="502" t="str">
        <f t="shared" si="12"/>
        <v/>
      </c>
      <c r="AT22" s="502" t="str">
        <f t="shared" si="12"/>
        <v/>
      </c>
      <c r="AU22" s="502" t="str">
        <f t="shared" si="12"/>
        <v/>
      </c>
      <c r="AV22" s="502" t="str">
        <f t="shared" si="12"/>
        <v/>
      </c>
      <c r="AW22" s="500">
        <f t="shared" si="11"/>
        <v>1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15" customHeight="1" x14ac:dyDescent="0.25">
      <c r="A23" s="389">
        <v>18</v>
      </c>
      <c r="B23" s="189"/>
      <c r="C23" s="512" t="s">
        <v>34</v>
      </c>
      <c r="D23" s="513" t="s">
        <v>1410</v>
      </c>
      <c r="E23" s="256">
        <v>2534</v>
      </c>
      <c r="F23" s="93" t="s">
        <v>1604</v>
      </c>
      <c r="G23" s="93">
        <v>5</v>
      </c>
      <c r="H23" s="93">
        <v>3</v>
      </c>
      <c r="I23" s="93">
        <v>3</v>
      </c>
      <c r="J23" s="93">
        <v>4</v>
      </c>
      <c r="K23" s="97">
        <v>3</v>
      </c>
      <c r="L23" s="93">
        <v>4</v>
      </c>
      <c r="M23" s="93"/>
      <c r="N23" s="93"/>
      <c r="O23" s="93"/>
      <c r="P23" s="93"/>
      <c r="Q23" s="93"/>
      <c r="R23" s="97"/>
      <c r="S23" s="93"/>
      <c r="T23" s="93"/>
      <c r="U23" s="93"/>
      <c r="V23" s="500">
        <f t="shared" si="0"/>
        <v>3</v>
      </c>
      <c r="W23" s="338">
        <f t="shared" si="1"/>
        <v>0</v>
      </c>
      <c r="X23" s="338">
        <f t="shared" si="2"/>
        <v>0</v>
      </c>
      <c r="Y23" s="338">
        <f t="shared" si="3"/>
        <v>0</v>
      </c>
      <c r="Z23" s="338">
        <f t="shared" si="4"/>
        <v>3</v>
      </c>
      <c r="AA23" s="338">
        <f t="shared" si="5"/>
        <v>2</v>
      </c>
      <c r="AB23" s="338">
        <f t="shared" si="6"/>
        <v>1</v>
      </c>
      <c r="AC23" s="338">
        <f t="shared" si="7"/>
        <v>6</v>
      </c>
      <c r="AD23" s="504">
        <f t="shared" si="9"/>
        <v>3.6666666666666665</v>
      </c>
      <c r="AE23" s="25">
        <f t="shared" si="10"/>
        <v>0</v>
      </c>
      <c r="AF23" s="13"/>
      <c r="AG23" s="502" t="str">
        <f t="shared" si="12"/>
        <v>з</v>
      </c>
      <c r="AH23" s="502">
        <f t="shared" si="12"/>
        <v>5</v>
      </c>
      <c r="AI23" s="502">
        <f t="shared" si="12"/>
        <v>3</v>
      </c>
      <c r="AJ23" s="502">
        <f t="shared" si="12"/>
        <v>3</v>
      </c>
      <c r="AK23" s="502">
        <f t="shared" si="12"/>
        <v>4</v>
      </c>
      <c r="AL23" s="502">
        <f t="shared" si="12"/>
        <v>3</v>
      </c>
      <c r="AM23" s="502">
        <f t="shared" si="12"/>
        <v>4</v>
      </c>
      <c r="AN23" s="502" t="str">
        <f t="shared" si="12"/>
        <v/>
      </c>
      <c r="AO23" s="502" t="str">
        <f t="shared" si="12"/>
        <v/>
      </c>
      <c r="AP23" s="502" t="str">
        <f t="shared" si="12"/>
        <v/>
      </c>
      <c r="AQ23" s="502" t="str">
        <f t="shared" si="12"/>
        <v/>
      </c>
      <c r="AR23" s="502" t="str">
        <f t="shared" si="12"/>
        <v/>
      </c>
      <c r="AS23" s="502" t="str">
        <f t="shared" si="12"/>
        <v/>
      </c>
      <c r="AT23" s="502" t="str">
        <f t="shared" si="12"/>
        <v/>
      </c>
      <c r="AU23" s="502" t="str">
        <f t="shared" si="12"/>
        <v/>
      </c>
      <c r="AV23" s="502" t="str">
        <f t="shared" si="12"/>
        <v/>
      </c>
      <c r="AW23" s="500">
        <f t="shared" si="11"/>
        <v>1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15" customHeight="1" x14ac:dyDescent="0.25">
      <c r="A24" s="389">
        <v>19</v>
      </c>
      <c r="B24" s="189"/>
      <c r="C24" s="512" t="s">
        <v>34</v>
      </c>
      <c r="D24" s="513" t="s">
        <v>1412</v>
      </c>
      <c r="E24" s="256">
        <v>2534</v>
      </c>
      <c r="F24" s="93" t="s">
        <v>1604</v>
      </c>
      <c r="G24" s="93">
        <v>4</v>
      </c>
      <c r="H24" s="93">
        <v>4</v>
      </c>
      <c r="I24" s="93">
        <v>3</v>
      </c>
      <c r="J24" s="93">
        <v>4</v>
      </c>
      <c r="K24" s="93">
        <v>4</v>
      </c>
      <c r="L24" s="93">
        <v>3</v>
      </c>
      <c r="M24" s="93"/>
      <c r="N24" s="93"/>
      <c r="O24" s="93"/>
      <c r="P24" s="93"/>
      <c r="Q24" s="93"/>
      <c r="R24" s="93"/>
      <c r="S24" s="93"/>
      <c r="T24" s="93"/>
      <c r="U24" s="93"/>
      <c r="V24" s="500">
        <f t="shared" si="0"/>
        <v>3</v>
      </c>
      <c r="W24" s="338">
        <f t="shared" si="1"/>
        <v>0</v>
      </c>
      <c r="X24" s="338">
        <f t="shared" si="2"/>
        <v>0</v>
      </c>
      <c r="Y24" s="338">
        <f t="shared" si="3"/>
        <v>0</v>
      </c>
      <c r="Z24" s="338">
        <f t="shared" si="4"/>
        <v>2</v>
      </c>
      <c r="AA24" s="338">
        <f t="shared" si="5"/>
        <v>4</v>
      </c>
      <c r="AB24" s="338">
        <f t="shared" si="6"/>
        <v>0</v>
      </c>
      <c r="AC24" s="338">
        <f t="shared" si="7"/>
        <v>6</v>
      </c>
      <c r="AD24" s="504">
        <f t="shared" si="9"/>
        <v>3.6666666666666665</v>
      </c>
      <c r="AE24" s="25">
        <f t="shared" si="10"/>
        <v>0</v>
      </c>
      <c r="AF24" s="13"/>
      <c r="AG24" s="502" t="str">
        <f t="shared" si="12"/>
        <v>з</v>
      </c>
      <c r="AH24" s="502">
        <f t="shared" si="12"/>
        <v>4</v>
      </c>
      <c r="AI24" s="502">
        <f t="shared" si="12"/>
        <v>4</v>
      </c>
      <c r="AJ24" s="502">
        <f t="shared" si="12"/>
        <v>3</v>
      </c>
      <c r="AK24" s="502">
        <f t="shared" si="12"/>
        <v>4</v>
      </c>
      <c r="AL24" s="502">
        <f t="shared" si="12"/>
        <v>4</v>
      </c>
      <c r="AM24" s="502">
        <f t="shared" si="12"/>
        <v>3</v>
      </c>
      <c r="AN24" s="502" t="str">
        <f t="shared" si="12"/>
        <v/>
      </c>
      <c r="AO24" s="502" t="str">
        <f t="shared" si="12"/>
        <v/>
      </c>
      <c r="AP24" s="502" t="str">
        <f t="shared" si="12"/>
        <v/>
      </c>
      <c r="AQ24" s="502" t="str">
        <f t="shared" si="12"/>
        <v/>
      </c>
      <c r="AR24" s="502" t="str">
        <f t="shared" si="12"/>
        <v/>
      </c>
      <c r="AS24" s="502" t="str">
        <f t="shared" si="12"/>
        <v/>
      </c>
      <c r="AT24" s="502" t="str">
        <f t="shared" si="12"/>
        <v/>
      </c>
      <c r="AU24" s="502" t="str">
        <f t="shared" si="12"/>
        <v/>
      </c>
      <c r="AV24" s="502" t="str">
        <f t="shared" si="12"/>
        <v/>
      </c>
      <c r="AW24" s="500">
        <f t="shared" si="11"/>
        <v>1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15" customHeight="1" x14ac:dyDescent="0.25">
      <c r="A25" s="389">
        <v>20</v>
      </c>
      <c r="B25" s="189"/>
      <c r="C25" s="512" t="s">
        <v>34</v>
      </c>
      <c r="D25" s="513" t="s">
        <v>1419</v>
      </c>
      <c r="E25" s="256">
        <v>2534</v>
      </c>
      <c r="F25" s="93" t="s">
        <v>1604</v>
      </c>
      <c r="G25" s="93">
        <v>5</v>
      </c>
      <c r="H25" s="93">
        <v>3</v>
      </c>
      <c r="I25" s="93">
        <v>3</v>
      </c>
      <c r="J25" s="93">
        <v>4</v>
      </c>
      <c r="K25" s="97">
        <v>4</v>
      </c>
      <c r="L25" s="93">
        <v>3</v>
      </c>
      <c r="M25" s="93"/>
      <c r="N25" s="93"/>
      <c r="O25" s="93"/>
      <c r="P25" s="93"/>
      <c r="Q25" s="93"/>
      <c r="R25" s="97"/>
      <c r="S25" s="93"/>
      <c r="T25" s="93"/>
      <c r="U25" s="93"/>
      <c r="V25" s="500">
        <f t="shared" si="0"/>
        <v>3</v>
      </c>
      <c r="W25" s="338">
        <f t="shared" si="1"/>
        <v>0</v>
      </c>
      <c r="X25" s="338">
        <f t="shared" si="2"/>
        <v>0</v>
      </c>
      <c r="Y25" s="338">
        <f t="shared" si="3"/>
        <v>0</v>
      </c>
      <c r="Z25" s="338">
        <f t="shared" si="4"/>
        <v>3</v>
      </c>
      <c r="AA25" s="338">
        <f t="shared" si="5"/>
        <v>2</v>
      </c>
      <c r="AB25" s="338">
        <f t="shared" si="6"/>
        <v>1</v>
      </c>
      <c r="AC25" s="338">
        <f t="shared" si="7"/>
        <v>6</v>
      </c>
      <c r="AD25" s="504">
        <f t="shared" si="9"/>
        <v>3.6666666666666665</v>
      </c>
      <c r="AE25" s="25">
        <f t="shared" si="10"/>
        <v>0</v>
      </c>
      <c r="AF25" s="13"/>
      <c r="AG25" s="502" t="str">
        <f t="shared" si="12"/>
        <v>з</v>
      </c>
      <c r="AH25" s="502">
        <f t="shared" si="12"/>
        <v>5</v>
      </c>
      <c r="AI25" s="502">
        <f t="shared" si="12"/>
        <v>3</v>
      </c>
      <c r="AJ25" s="502">
        <f t="shared" si="12"/>
        <v>3</v>
      </c>
      <c r="AK25" s="502">
        <f t="shared" si="12"/>
        <v>4</v>
      </c>
      <c r="AL25" s="502">
        <f t="shared" si="12"/>
        <v>4</v>
      </c>
      <c r="AM25" s="502">
        <f t="shared" si="12"/>
        <v>3</v>
      </c>
      <c r="AN25" s="502" t="str">
        <f t="shared" si="12"/>
        <v/>
      </c>
      <c r="AO25" s="502" t="str">
        <f t="shared" si="12"/>
        <v/>
      </c>
      <c r="AP25" s="502" t="str">
        <f t="shared" si="12"/>
        <v/>
      </c>
      <c r="AQ25" s="502" t="str">
        <f t="shared" si="12"/>
        <v/>
      </c>
      <c r="AR25" s="502" t="str">
        <f t="shared" si="12"/>
        <v/>
      </c>
      <c r="AS25" s="502" t="str">
        <f t="shared" si="12"/>
        <v/>
      </c>
      <c r="AT25" s="502" t="str">
        <f t="shared" si="12"/>
        <v/>
      </c>
      <c r="AU25" s="502" t="str">
        <f t="shared" si="12"/>
        <v/>
      </c>
      <c r="AV25" s="502" t="str">
        <f t="shared" si="12"/>
        <v/>
      </c>
      <c r="AW25" s="500">
        <f t="shared" si="11"/>
        <v>1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15" customHeight="1" x14ac:dyDescent="0.25">
      <c r="A26" s="389">
        <v>21</v>
      </c>
      <c r="B26" s="189"/>
      <c r="C26" s="512" t="s">
        <v>34</v>
      </c>
      <c r="D26" s="513" t="s">
        <v>1427</v>
      </c>
      <c r="E26" s="256">
        <v>2534</v>
      </c>
      <c r="F26" s="93" t="s">
        <v>1604</v>
      </c>
      <c r="G26" s="93">
        <v>5</v>
      </c>
      <c r="H26" s="93">
        <v>3</v>
      </c>
      <c r="I26" s="93">
        <v>3</v>
      </c>
      <c r="J26" s="93">
        <v>5</v>
      </c>
      <c r="K26" s="97">
        <v>4</v>
      </c>
      <c r="L26" s="93">
        <v>4</v>
      </c>
      <c r="M26" s="93"/>
      <c r="N26" s="93"/>
      <c r="O26" s="93"/>
      <c r="P26" s="93"/>
      <c r="Q26" s="93"/>
      <c r="R26" s="97"/>
      <c r="S26" s="93"/>
      <c r="T26" s="93"/>
      <c r="U26" s="93"/>
      <c r="V26" s="500">
        <f t="shared" si="0"/>
        <v>3</v>
      </c>
      <c r="W26" s="338">
        <f t="shared" si="1"/>
        <v>0</v>
      </c>
      <c r="X26" s="338">
        <f t="shared" si="2"/>
        <v>0</v>
      </c>
      <c r="Y26" s="338">
        <f t="shared" si="3"/>
        <v>0</v>
      </c>
      <c r="Z26" s="338">
        <f t="shared" si="4"/>
        <v>2</v>
      </c>
      <c r="AA26" s="338">
        <f t="shared" si="5"/>
        <v>2</v>
      </c>
      <c r="AB26" s="338">
        <f t="shared" si="6"/>
        <v>2</v>
      </c>
      <c r="AC26" s="338">
        <f t="shared" si="7"/>
        <v>6</v>
      </c>
      <c r="AD26" s="504">
        <f t="shared" si="9"/>
        <v>4</v>
      </c>
      <c r="AE26" s="25">
        <f t="shared" si="10"/>
        <v>0</v>
      </c>
      <c r="AF26" s="13"/>
      <c r="AG26" s="502" t="str">
        <f t="shared" si="12"/>
        <v>з</v>
      </c>
      <c r="AH26" s="502">
        <f t="shared" si="12"/>
        <v>5</v>
      </c>
      <c r="AI26" s="502">
        <f t="shared" si="12"/>
        <v>3</v>
      </c>
      <c r="AJ26" s="502">
        <f t="shared" si="12"/>
        <v>3</v>
      </c>
      <c r="AK26" s="502">
        <f t="shared" si="12"/>
        <v>5</v>
      </c>
      <c r="AL26" s="502">
        <f t="shared" si="12"/>
        <v>4</v>
      </c>
      <c r="AM26" s="502">
        <f t="shared" si="12"/>
        <v>4</v>
      </c>
      <c r="AN26" s="502" t="str">
        <f t="shared" si="12"/>
        <v/>
      </c>
      <c r="AO26" s="502" t="str">
        <f t="shared" si="12"/>
        <v/>
      </c>
      <c r="AP26" s="502" t="str">
        <f t="shared" si="12"/>
        <v/>
      </c>
      <c r="AQ26" s="502" t="str">
        <f t="shared" si="12"/>
        <v/>
      </c>
      <c r="AR26" s="502" t="str">
        <f t="shared" si="12"/>
        <v/>
      </c>
      <c r="AS26" s="502" t="str">
        <f t="shared" si="12"/>
        <v/>
      </c>
      <c r="AT26" s="502" t="str">
        <f t="shared" si="12"/>
        <v/>
      </c>
      <c r="AU26" s="502" t="str">
        <f t="shared" si="12"/>
        <v/>
      </c>
      <c r="AV26" s="502" t="str">
        <f t="shared" si="12"/>
        <v/>
      </c>
      <c r="AW26" s="500">
        <f t="shared" si="11"/>
        <v>1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15" customHeight="1" x14ac:dyDescent="0.25">
      <c r="A27" s="389">
        <v>22</v>
      </c>
      <c r="B27" s="189"/>
      <c r="C27" s="512" t="s">
        <v>34</v>
      </c>
      <c r="D27" s="513" t="s">
        <v>1435</v>
      </c>
      <c r="E27" s="256">
        <v>2534</v>
      </c>
      <c r="F27" s="93" t="s">
        <v>1604</v>
      </c>
      <c r="G27" s="93">
        <v>5</v>
      </c>
      <c r="H27" s="93">
        <v>3</v>
      </c>
      <c r="I27" s="93">
        <v>3</v>
      </c>
      <c r="J27" s="93">
        <v>4</v>
      </c>
      <c r="K27" s="97">
        <v>4</v>
      </c>
      <c r="L27" s="93">
        <v>4</v>
      </c>
      <c r="M27" s="93"/>
      <c r="N27" s="93"/>
      <c r="O27" s="93"/>
      <c r="P27" s="93"/>
      <c r="Q27" s="93"/>
      <c r="R27" s="97"/>
      <c r="S27" s="93"/>
      <c r="T27" s="93"/>
      <c r="U27" s="93"/>
      <c r="V27" s="500">
        <f t="shared" si="0"/>
        <v>3</v>
      </c>
      <c r="W27" s="338">
        <f t="shared" si="1"/>
        <v>0</v>
      </c>
      <c r="X27" s="338">
        <f t="shared" si="2"/>
        <v>0</v>
      </c>
      <c r="Y27" s="338">
        <f t="shared" si="3"/>
        <v>0</v>
      </c>
      <c r="Z27" s="338">
        <f t="shared" si="4"/>
        <v>2</v>
      </c>
      <c r="AA27" s="338">
        <f t="shared" si="5"/>
        <v>3</v>
      </c>
      <c r="AB27" s="338">
        <f t="shared" si="6"/>
        <v>1</v>
      </c>
      <c r="AC27" s="338">
        <f t="shared" si="7"/>
        <v>6</v>
      </c>
      <c r="AD27" s="504">
        <f t="shared" si="9"/>
        <v>3.8333333333333335</v>
      </c>
      <c r="AE27" s="25">
        <f t="shared" si="10"/>
        <v>0</v>
      </c>
      <c r="AF27" s="13"/>
      <c r="AG27" s="502" t="str">
        <f t="shared" si="12"/>
        <v>з</v>
      </c>
      <c r="AH27" s="502">
        <f t="shared" si="12"/>
        <v>5</v>
      </c>
      <c r="AI27" s="502">
        <f t="shared" si="12"/>
        <v>3</v>
      </c>
      <c r="AJ27" s="502">
        <f t="shared" si="12"/>
        <v>3</v>
      </c>
      <c r="AK27" s="502">
        <f t="shared" si="12"/>
        <v>4</v>
      </c>
      <c r="AL27" s="502">
        <f t="shared" si="12"/>
        <v>4</v>
      </c>
      <c r="AM27" s="502">
        <f t="shared" si="12"/>
        <v>4</v>
      </c>
      <c r="AN27" s="502" t="str">
        <f t="shared" si="12"/>
        <v/>
      </c>
      <c r="AO27" s="502" t="str">
        <f t="shared" si="12"/>
        <v/>
      </c>
      <c r="AP27" s="502" t="str">
        <f t="shared" si="12"/>
        <v/>
      </c>
      <c r="AQ27" s="502" t="str">
        <f t="shared" si="12"/>
        <v/>
      </c>
      <c r="AR27" s="502" t="str">
        <f t="shared" si="12"/>
        <v/>
      </c>
      <c r="AS27" s="502" t="str">
        <f t="shared" si="12"/>
        <v/>
      </c>
      <c r="AT27" s="502" t="str">
        <f t="shared" si="12"/>
        <v/>
      </c>
      <c r="AU27" s="502" t="str">
        <f t="shared" si="12"/>
        <v/>
      </c>
      <c r="AV27" s="502" t="str">
        <f t="shared" si="12"/>
        <v/>
      </c>
      <c r="AW27" s="500">
        <f t="shared" si="11"/>
        <v>1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15" customHeight="1" x14ac:dyDescent="0.25">
      <c r="A28" s="389">
        <v>23</v>
      </c>
      <c r="B28" s="189"/>
      <c r="C28" s="512" t="s">
        <v>34</v>
      </c>
      <c r="D28" s="513" t="s">
        <v>1420</v>
      </c>
      <c r="E28" s="256">
        <v>2534</v>
      </c>
      <c r="F28" s="93" t="s">
        <v>1604</v>
      </c>
      <c r="G28" s="93">
        <v>4</v>
      </c>
      <c r="H28" s="93">
        <v>4</v>
      </c>
      <c r="I28" s="93">
        <v>3</v>
      </c>
      <c r="J28" s="93">
        <v>4</v>
      </c>
      <c r="K28" s="97">
        <v>3</v>
      </c>
      <c r="L28" s="93">
        <v>3</v>
      </c>
      <c r="M28" s="93"/>
      <c r="N28" s="93"/>
      <c r="O28" s="93"/>
      <c r="P28" s="93"/>
      <c r="Q28" s="93"/>
      <c r="R28" s="97"/>
      <c r="S28" s="93"/>
      <c r="T28" s="93"/>
      <c r="U28" s="93"/>
      <c r="V28" s="500">
        <f t="shared" si="0"/>
        <v>3</v>
      </c>
      <c r="W28" s="338">
        <f t="shared" si="1"/>
        <v>0</v>
      </c>
      <c r="X28" s="338">
        <f t="shared" si="2"/>
        <v>0</v>
      </c>
      <c r="Y28" s="338">
        <f t="shared" si="3"/>
        <v>0</v>
      </c>
      <c r="Z28" s="338">
        <f t="shared" si="4"/>
        <v>3</v>
      </c>
      <c r="AA28" s="338">
        <f t="shared" si="5"/>
        <v>3</v>
      </c>
      <c r="AB28" s="338">
        <f t="shared" si="6"/>
        <v>0</v>
      </c>
      <c r="AC28" s="338">
        <f t="shared" si="7"/>
        <v>6</v>
      </c>
      <c r="AD28" s="504">
        <f t="shared" si="9"/>
        <v>3.5</v>
      </c>
      <c r="AE28" s="25">
        <f t="shared" si="10"/>
        <v>0</v>
      </c>
      <c r="AF28" s="13"/>
      <c r="AG28" s="502" t="str">
        <f t="shared" si="12"/>
        <v>з</v>
      </c>
      <c r="AH28" s="502">
        <f t="shared" si="12"/>
        <v>4</v>
      </c>
      <c r="AI28" s="502">
        <f t="shared" si="12"/>
        <v>4</v>
      </c>
      <c r="AJ28" s="502">
        <f t="shared" si="12"/>
        <v>3</v>
      </c>
      <c r="AK28" s="502">
        <f t="shared" si="12"/>
        <v>4</v>
      </c>
      <c r="AL28" s="502">
        <f t="shared" si="12"/>
        <v>3</v>
      </c>
      <c r="AM28" s="502">
        <f t="shared" si="12"/>
        <v>3</v>
      </c>
      <c r="AN28" s="502" t="str">
        <f t="shared" si="12"/>
        <v/>
      </c>
      <c r="AO28" s="502" t="str">
        <f t="shared" si="12"/>
        <v/>
      </c>
      <c r="AP28" s="502" t="str">
        <f t="shared" si="12"/>
        <v/>
      </c>
      <c r="AQ28" s="502" t="str">
        <f t="shared" si="12"/>
        <v/>
      </c>
      <c r="AR28" s="502" t="str">
        <f t="shared" si="12"/>
        <v/>
      </c>
      <c r="AS28" s="502" t="str">
        <f t="shared" si="12"/>
        <v/>
      </c>
      <c r="AT28" s="502" t="str">
        <f t="shared" si="12"/>
        <v/>
      </c>
      <c r="AU28" s="502" t="str">
        <f t="shared" si="12"/>
        <v/>
      </c>
      <c r="AV28" s="502" t="str">
        <f t="shared" si="12"/>
        <v/>
      </c>
      <c r="AW28" s="500">
        <f t="shared" si="11"/>
        <v>1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15" customHeight="1" x14ac:dyDescent="0.25">
      <c r="A29" s="389">
        <v>24</v>
      </c>
      <c r="B29" s="189"/>
      <c r="C29" s="512" t="s">
        <v>34</v>
      </c>
      <c r="D29" s="513" t="s">
        <v>1423</v>
      </c>
      <c r="E29" s="256">
        <v>2534</v>
      </c>
      <c r="F29" s="93" t="s">
        <v>1604</v>
      </c>
      <c r="G29" s="93">
        <v>5</v>
      </c>
      <c r="H29" s="93">
        <v>3</v>
      </c>
      <c r="I29" s="93">
        <v>3</v>
      </c>
      <c r="J29" s="93">
        <v>5</v>
      </c>
      <c r="K29" s="97">
        <v>4</v>
      </c>
      <c r="L29" s="93">
        <v>3</v>
      </c>
      <c r="M29" s="93"/>
      <c r="N29" s="93"/>
      <c r="O29" s="93"/>
      <c r="P29" s="93"/>
      <c r="Q29" s="93"/>
      <c r="R29" s="97"/>
      <c r="S29" s="93"/>
      <c r="T29" s="93"/>
      <c r="U29" s="93"/>
      <c r="V29" s="500">
        <f t="shared" si="0"/>
        <v>3</v>
      </c>
      <c r="W29" s="338">
        <f t="shared" si="1"/>
        <v>0</v>
      </c>
      <c r="X29" s="338">
        <f t="shared" si="2"/>
        <v>0</v>
      </c>
      <c r="Y29" s="338">
        <f t="shared" si="3"/>
        <v>0</v>
      </c>
      <c r="Z29" s="338">
        <f t="shared" si="4"/>
        <v>3</v>
      </c>
      <c r="AA29" s="338">
        <f t="shared" si="5"/>
        <v>1</v>
      </c>
      <c r="AB29" s="338">
        <f t="shared" si="6"/>
        <v>2</v>
      </c>
      <c r="AC29" s="338">
        <f t="shared" si="7"/>
        <v>6</v>
      </c>
      <c r="AD29" s="504">
        <f t="shared" si="9"/>
        <v>3.8333333333333335</v>
      </c>
      <c r="AE29" s="25">
        <f t="shared" si="10"/>
        <v>0</v>
      </c>
      <c r="AF29" s="13"/>
      <c r="AG29" s="502" t="str">
        <f t="shared" si="12"/>
        <v>з</v>
      </c>
      <c r="AH29" s="502">
        <f t="shared" si="12"/>
        <v>5</v>
      </c>
      <c r="AI29" s="502">
        <f t="shared" si="12"/>
        <v>3</v>
      </c>
      <c r="AJ29" s="502">
        <f t="shared" si="12"/>
        <v>3</v>
      </c>
      <c r="AK29" s="502">
        <f t="shared" si="12"/>
        <v>5</v>
      </c>
      <c r="AL29" s="502">
        <f t="shared" si="12"/>
        <v>4</v>
      </c>
      <c r="AM29" s="502">
        <f t="shared" si="12"/>
        <v>3</v>
      </c>
      <c r="AN29" s="502" t="str">
        <f t="shared" si="12"/>
        <v/>
      </c>
      <c r="AO29" s="502" t="str">
        <f t="shared" si="12"/>
        <v/>
      </c>
      <c r="AP29" s="502" t="str">
        <f t="shared" si="12"/>
        <v/>
      </c>
      <c r="AQ29" s="502" t="str">
        <f t="shared" si="12"/>
        <v/>
      </c>
      <c r="AR29" s="502" t="str">
        <f t="shared" si="12"/>
        <v/>
      </c>
      <c r="AS29" s="502" t="str">
        <f t="shared" si="12"/>
        <v/>
      </c>
      <c r="AT29" s="502" t="str">
        <f t="shared" si="12"/>
        <v/>
      </c>
      <c r="AU29" s="502" t="str">
        <f t="shared" si="12"/>
        <v/>
      </c>
      <c r="AV29" s="502" t="str">
        <f t="shared" si="12"/>
        <v/>
      </c>
      <c r="AW29" s="500">
        <f t="shared" si="11"/>
        <v>1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15" customHeight="1" x14ac:dyDescent="0.25">
      <c r="A30" s="389">
        <v>25</v>
      </c>
      <c r="B30" s="189"/>
      <c r="C30" s="512" t="s">
        <v>34</v>
      </c>
      <c r="D30" s="513" t="s">
        <v>1422</v>
      </c>
      <c r="E30" s="256">
        <v>2534</v>
      </c>
      <c r="F30" s="93" t="s">
        <v>1604</v>
      </c>
      <c r="G30" s="93">
        <v>5</v>
      </c>
      <c r="H30" s="93">
        <v>3</v>
      </c>
      <c r="I30" s="93">
        <v>4</v>
      </c>
      <c r="J30" s="93">
        <v>4</v>
      </c>
      <c r="K30" s="97">
        <v>3</v>
      </c>
      <c r="L30" s="93">
        <v>4</v>
      </c>
      <c r="M30" s="93"/>
      <c r="N30" s="93"/>
      <c r="O30" s="93"/>
      <c r="P30" s="93"/>
      <c r="Q30" s="93"/>
      <c r="R30" s="97"/>
      <c r="S30" s="93"/>
      <c r="T30" s="93"/>
      <c r="U30" s="93"/>
      <c r="V30" s="500">
        <f t="shared" si="0"/>
        <v>3</v>
      </c>
      <c r="W30" s="338">
        <f t="shared" si="1"/>
        <v>0</v>
      </c>
      <c r="X30" s="338">
        <f t="shared" si="2"/>
        <v>0</v>
      </c>
      <c r="Y30" s="338">
        <f t="shared" si="3"/>
        <v>0</v>
      </c>
      <c r="Z30" s="338">
        <f t="shared" si="4"/>
        <v>2</v>
      </c>
      <c r="AA30" s="338">
        <f t="shared" si="5"/>
        <v>3</v>
      </c>
      <c r="AB30" s="338">
        <f t="shared" si="6"/>
        <v>1</v>
      </c>
      <c r="AC30" s="338">
        <f t="shared" si="7"/>
        <v>6</v>
      </c>
      <c r="AD30" s="504">
        <f t="shared" si="9"/>
        <v>3.8333333333333335</v>
      </c>
      <c r="AE30" s="25">
        <f t="shared" si="10"/>
        <v>0</v>
      </c>
      <c r="AF30" s="13"/>
      <c r="AG30" s="502" t="str">
        <f t="shared" si="12"/>
        <v>з</v>
      </c>
      <c r="AH30" s="502">
        <f t="shared" si="12"/>
        <v>5</v>
      </c>
      <c r="AI30" s="502">
        <f t="shared" si="12"/>
        <v>3</v>
      </c>
      <c r="AJ30" s="502">
        <f t="shared" si="12"/>
        <v>4</v>
      </c>
      <c r="AK30" s="502">
        <f t="shared" si="12"/>
        <v>4</v>
      </c>
      <c r="AL30" s="502">
        <f t="shared" si="12"/>
        <v>3</v>
      </c>
      <c r="AM30" s="502">
        <f t="shared" si="12"/>
        <v>4</v>
      </c>
      <c r="AN30" s="502" t="str">
        <f t="shared" si="12"/>
        <v/>
      </c>
      <c r="AO30" s="502" t="str">
        <f t="shared" si="12"/>
        <v/>
      </c>
      <c r="AP30" s="502" t="str">
        <f t="shared" si="12"/>
        <v/>
      </c>
      <c r="AQ30" s="502" t="str">
        <f t="shared" si="12"/>
        <v/>
      </c>
      <c r="AR30" s="502" t="str">
        <f t="shared" si="12"/>
        <v/>
      </c>
      <c r="AS30" s="502" t="str">
        <f t="shared" si="12"/>
        <v/>
      </c>
      <c r="AT30" s="502" t="str">
        <f t="shared" si="12"/>
        <v/>
      </c>
      <c r="AU30" s="502" t="str">
        <f t="shared" si="12"/>
        <v/>
      </c>
      <c r="AV30" s="502" t="str">
        <f t="shared" si="12"/>
        <v/>
      </c>
      <c r="AW30" s="500">
        <f t="shared" si="11"/>
        <v>1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15" customHeight="1" x14ac:dyDescent="0.25">
      <c r="A31" s="389">
        <v>26</v>
      </c>
      <c r="B31" s="189"/>
      <c r="C31" s="512" t="s">
        <v>34</v>
      </c>
      <c r="D31" s="513" t="s">
        <v>1407</v>
      </c>
      <c r="E31" s="256">
        <v>2534</v>
      </c>
      <c r="F31" s="93" t="s">
        <v>1604</v>
      </c>
      <c r="G31" s="93">
        <v>5</v>
      </c>
      <c r="H31" s="93">
        <v>4</v>
      </c>
      <c r="I31" s="93">
        <v>3</v>
      </c>
      <c r="J31" s="93">
        <v>5</v>
      </c>
      <c r="K31" s="97">
        <v>4</v>
      </c>
      <c r="L31" s="93">
        <v>3</v>
      </c>
      <c r="M31" s="93"/>
      <c r="N31" s="93"/>
      <c r="O31" s="93"/>
      <c r="P31" s="93"/>
      <c r="Q31" s="93"/>
      <c r="R31" s="97"/>
      <c r="S31" s="93"/>
      <c r="T31" s="93"/>
      <c r="U31" s="93"/>
      <c r="V31" s="500">
        <f t="shared" si="0"/>
        <v>3</v>
      </c>
      <c r="W31" s="338">
        <f t="shared" si="1"/>
        <v>0</v>
      </c>
      <c r="X31" s="338">
        <f t="shared" si="2"/>
        <v>0</v>
      </c>
      <c r="Y31" s="338">
        <f t="shared" si="3"/>
        <v>0</v>
      </c>
      <c r="Z31" s="338">
        <f t="shared" si="4"/>
        <v>2</v>
      </c>
      <c r="AA31" s="338">
        <f t="shared" si="5"/>
        <v>2</v>
      </c>
      <c r="AB31" s="338">
        <f t="shared" si="6"/>
        <v>2</v>
      </c>
      <c r="AC31" s="338">
        <f t="shared" si="7"/>
        <v>6</v>
      </c>
      <c r="AD31" s="504">
        <f t="shared" si="9"/>
        <v>4</v>
      </c>
      <c r="AE31" s="25">
        <f t="shared" si="10"/>
        <v>0</v>
      </c>
      <c r="AF31" s="13"/>
      <c r="AG31" s="502" t="str">
        <f t="shared" si="12"/>
        <v>з</v>
      </c>
      <c r="AH31" s="502">
        <f t="shared" si="12"/>
        <v>5</v>
      </c>
      <c r="AI31" s="502">
        <f t="shared" si="12"/>
        <v>4</v>
      </c>
      <c r="AJ31" s="502">
        <f t="shared" si="12"/>
        <v>3</v>
      </c>
      <c r="AK31" s="502">
        <f t="shared" si="12"/>
        <v>5</v>
      </c>
      <c r="AL31" s="502">
        <f t="shared" si="12"/>
        <v>4</v>
      </c>
      <c r="AM31" s="502">
        <f t="shared" si="12"/>
        <v>3</v>
      </c>
      <c r="AN31" s="502" t="str">
        <f t="shared" si="12"/>
        <v/>
      </c>
      <c r="AO31" s="502" t="str">
        <f t="shared" si="12"/>
        <v/>
      </c>
      <c r="AP31" s="502" t="str">
        <f t="shared" si="12"/>
        <v/>
      </c>
      <c r="AQ31" s="502" t="str">
        <f t="shared" si="12"/>
        <v/>
      </c>
      <c r="AR31" s="502" t="str">
        <f t="shared" si="12"/>
        <v/>
      </c>
      <c r="AS31" s="502" t="str">
        <f t="shared" si="12"/>
        <v/>
      </c>
      <c r="AT31" s="502" t="str">
        <f t="shared" si="12"/>
        <v/>
      </c>
      <c r="AU31" s="502" t="str">
        <f t="shared" si="12"/>
        <v/>
      </c>
      <c r="AV31" s="502" t="str">
        <f t="shared" si="12"/>
        <v/>
      </c>
      <c r="AW31" s="500">
        <f t="shared" si="11"/>
        <v>1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15" customHeight="1" x14ac:dyDescent="0.25">
      <c r="A32" s="389">
        <v>27</v>
      </c>
      <c r="B32" s="243"/>
      <c r="C32" s="512" t="s">
        <v>34</v>
      </c>
      <c r="D32" s="513" t="s">
        <v>1432</v>
      </c>
      <c r="E32" s="256">
        <v>2534</v>
      </c>
      <c r="F32" s="93" t="s">
        <v>1604</v>
      </c>
      <c r="G32" s="93">
        <v>5</v>
      </c>
      <c r="H32" s="93">
        <v>4</v>
      </c>
      <c r="I32" s="93">
        <v>3</v>
      </c>
      <c r="J32" s="93">
        <v>4</v>
      </c>
      <c r="K32" s="97">
        <v>4</v>
      </c>
      <c r="L32" s="97">
        <v>4</v>
      </c>
      <c r="M32" s="505"/>
      <c r="N32" s="505"/>
      <c r="O32" s="505"/>
      <c r="P32" s="505"/>
      <c r="Q32" s="505"/>
      <c r="R32" s="97"/>
      <c r="S32" s="93"/>
      <c r="T32" s="93"/>
      <c r="U32" s="93"/>
      <c r="V32" s="500">
        <f t="shared" si="0"/>
        <v>3</v>
      </c>
      <c r="W32" s="338">
        <f t="shared" si="1"/>
        <v>0</v>
      </c>
      <c r="X32" s="338">
        <f t="shared" si="2"/>
        <v>0</v>
      </c>
      <c r="Y32" s="338">
        <f t="shared" si="3"/>
        <v>0</v>
      </c>
      <c r="Z32" s="338">
        <f t="shared" si="4"/>
        <v>1</v>
      </c>
      <c r="AA32" s="338">
        <f t="shared" si="5"/>
        <v>4</v>
      </c>
      <c r="AB32" s="338">
        <f t="shared" si="6"/>
        <v>1</v>
      </c>
      <c r="AC32" s="338">
        <f t="shared" si="7"/>
        <v>6</v>
      </c>
      <c r="AD32" s="504">
        <f t="shared" si="9"/>
        <v>4</v>
      </c>
      <c r="AE32" s="25">
        <f t="shared" si="10"/>
        <v>0</v>
      </c>
      <c r="AF32" s="13"/>
      <c r="AG32" s="26" t="str">
        <f t="shared" si="12"/>
        <v>з</v>
      </c>
      <c r="AH32" s="26">
        <f t="shared" si="12"/>
        <v>5</v>
      </c>
      <c r="AI32" s="26">
        <f t="shared" si="12"/>
        <v>4</v>
      </c>
      <c r="AJ32" s="26">
        <f t="shared" si="12"/>
        <v>3</v>
      </c>
      <c r="AK32" s="26">
        <f t="shared" si="12"/>
        <v>4</v>
      </c>
      <c r="AL32" s="26">
        <f t="shared" si="12"/>
        <v>4</v>
      </c>
      <c r="AM32" s="26">
        <f t="shared" si="12"/>
        <v>4</v>
      </c>
      <c r="AN32" s="26" t="str">
        <f t="shared" si="12"/>
        <v/>
      </c>
      <c r="AO32" s="26" t="str">
        <f t="shared" si="12"/>
        <v/>
      </c>
      <c r="AP32" s="26" t="str">
        <f t="shared" si="12"/>
        <v/>
      </c>
      <c r="AQ32" s="26" t="str">
        <f t="shared" si="12"/>
        <v/>
      </c>
      <c r="AR32" s="26" t="str">
        <f t="shared" si="12"/>
        <v/>
      </c>
      <c r="AS32" s="26" t="str">
        <f t="shared" si="12"/>
        <v/>
      </c>
      <c r="AT32" s="26" t="str">
        <f t="shared" si="12"/>
        <v/>
      </c>
      <c r="AU32" s="26" t="str">
        <f t="shared" si="12"/>
        <v/>
      </c>
      <c r="AV32" s="26" t="str">
        <f t="shared" si="12"/>
        <v/>
      </c>
      <c r="AW32" s="27">
        <f t="shared" si="11"/>
        <v>1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15" customHeight="1" x14ac:dyDescent="0.25">
      <c r="A33" s="389">
        <v>28</v>
      </c>
      <c r="B33" s="243"/>
      <c r="C33" s="512" t="s">
        <v>34</v>
      </c>
      <c r="D33" s="513" t="s">
        <v>1431</v>
      </c>
      <c r="E33" s="256">
        <v>2534</v>
      </c>
      <c r="F33" s="93" t="s">
        <v>1604</v>
      </c>
      <c r="G33" s="93">
        <v>5</v>
      </c>
      <c r="H33" s="93">
        <v>4</v>
      </c>
      <c r="I33" s="93">
        <v>3</v>
      </c>
      <c r="J33" s="93">
        <v>4</v>
      </c>
      <c r="K33" s="93">
        <v>3</v>
      </c>
      <c r="L33" s="97">
        <v>3</v>
      </c>
      <c r="M33" s="505"/>
      <c r="N33" s="505"/>
      <c r="O33" s="505"/>
      <c r="P33" s="505"/>
      <c r="Q33" s="505"/>
      <c r="R33" s="97"/>
      <c r="S33" s="93"/>
      <c r="T33" s="93"/>
      <c r="U33" s="93"/>
      <c r="V33" s="500">
        <f t="shared" si="0"/>
        <v>3</v>
      </c>
      <c r="W33" s="338">
        <f t="shared" si="1"/>
        <v>0</v>
      </c>
      <c r="X33" s="338">
        <f t="shared" si="2"/>
        <v>0</v>
      </c>
      <c r="Y33" s="338">
        <f t="shared" si="3"/>
        <v>0</v>
      </c>
      <c r="Z33" s="338">
        <f t="shared" si="4"/>
        <v>3</v>
      </c>
      <c r="AA33" s="338">
        <f t="shared" si="5"/>
        <v>2</v>
      </c>
      <c r="AB33" s="338">
        <f t="shared" si="6"/>
        <v>1</v>
      </c>
      <c r="AC33" s="338">
        <f t="shared" si="7"/>
        <v>6</v>
      </c>
      <c r="AD33" s="504">
        <f t="shared" si="9"/>
        <v>3.6666666666666665</v>
      </c>
      <c r="AE33" s="25">
        <f t="shared" si="10"/>
        <v>0</v>
      </c>
      <c r="AF33" s="13"/>
      <c r="AG33" s="26" t="str">
        <f t="shared" si="12"/>
        <v>з</v>
      </c>
      <c r="AH33" s="26">
        <f t="shared" si="12"/>
        <v>5</v>
      </c>
      <c r="AI33" s="26">
        <f t="shared" si="12"/>
        <v>4</v>
      </c>
      <c r="AJ33" s="26">
        <f t="shared" si="12"/>
        <v>3</v>
      </c>
      <c r="AK33" s="26">
        <f t="shared" si="12"/>
        <v>4</v>
      </c>
      <c r="AL33" s="26">
        <f t="shared" si="12"/>
        <v>3</v>
      </c>
      <c r="AM33" s="26">
        <f t="shared" si="12"/>
        <v>3</v>
      </c>
      <c r="AN33" s="26" t="str">
        <f t="shared" si="12"/>
        <v/>
      </c>
      <c r="AO33" s="26" t="str">
        <f t="shared" si="12"/>
        <v/>
      </c>
      <c r="AP33" s="26" t="str">
        <f t="shared" si="12"/>
        <v/>
      </c>
      <c r="AQ33" s="26" t="str">
        <f t="shared" si="12"/>
        <v/>
      </c>
      <c r="AR33" s="26" t="str">
        <f t="shared" si="12"/>
        <v/>
      </c>
      <c r="AS33" s="26" t="str">
        <f t="shared" si="12"/>
        <v/>
      </c>
      <c r="AT33" s="26" t="str">
        <f t="shared" si="12"/>
        <v/>
      </c>
      <c r="AU33" s="26" t="str">
        <f t="shared" si="12"/>
        <v/>
      </c>
      <c r="AV33" s="26" t="str">
        <f t="shared" si="12"/>
        <v/>
      </c>
      <c r="AW33" s="27">
        <f t="shared" si="11"/>
        <v>1</v>
      </c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15" customHeight="1" x14ac:dyDescent="0.25">
      <c r="A34" s="389">
        <v>29</v>
      </c>
      <c r="B34" s="244"/>
      <c r="C34" s="512" t="s">
        <v>34</v>
      </c>
      <c r="D34" s="513" t="s">
        <v>1428</v>
      </c>
      <c r="E34" s="256">
        <v>2534</v>
      </c>
      <c r="F34" s="93" t="s">
        <v>1604</v>
      </c>
      <c r="G34" s="93">
        <v>4</v>
      </c>
      <c r="H34" s="93">
        <v>4</v>
      </c>
      <c r="I34" s="93">
        <v>3</v>
      </c>
      <c r="J34" s="93">
        <v>4</v>
      </c>
      <c r="K34" s="93">
        <v>4</v>
      </c>
      <c r="L34" s="97">
        <v>3</v>
      </c>
      <c r="M34" s="93"/>
      <c r="N34" s="93"/>
      <c r="O34" s="97"/>
      <c r="P34" s="93"/>
      <c r="Q34" s="97"/>
      <c r="R34" s="97"/>
      <c r="S34" s="93"/>
      <c r="T34" s="93"/>
      <c r="U34" s="93"/>
      <c r="V34" s="500">
        <f t="shared" si="0"/>
        <v>3</v>
      </c>
      <c r="W34" s="338">
        <f t="shared" si="1"/>
        <v>0</v>
      </c>
      <c r="X34" s="338">
        <f t="shared" si="2"/>
        <v>0</v>
      </c>
      <c r="Y34" s="338">
        <f t="shared" si="3"/>
        <v>0</v>
      </c>
      <c r="Z34" s="338">
        <f t="shared" si="4"/>
        <v>2</v>
      </c>
      <c r="AA34" s="338">
        <f t="shared" si="5"/>
        <v>4</v>
      </c>
      <c r="AB34" s="338">
        <f t="shared" si="6"/>
        <v>0</v>
      </c>
      <c r="AC34" s="338">
        <f t="shared" si="7"/>
        <v>6</v>
      </c>
      <c r="AD34" s="504">
        <f t="shared" si="9"/>
        <v>3.6666666666666665</v>
      </c>
      <c r="AE34" s="25">
        <f t="shared" si="10"/>
        <v>0</v>
      </c>
      <c r="AF34" s="13"/>
      <c r="AG34" s="26" t="str">
        <f t="shared" si="12"/>
        <v>з</v>
      </c>
      <c r="AH34" s="26">
        <f t="shared" si="12"/>
        <v>4</v>
      </c>
      <c r="AI34" s="26">
        <f t="shared" si="12"/>
        <v>4</v>
      </c>
      <c r="AJ34" s="26">
        <f t="shared" si="12"/>
        <v>3</v>
      </c>
      <c r="AK34" s="26">
        <f t="shared" si="12"/>
        <v>4</v>
      </c>
      <c r="AL34" s="26">
        <f t="shared" si="12"/>
        <v>4</v>
      </c>
      <c r="AM34" s="26">
        <f t="shared" si="12"/>
        <v>3</v>
      </c>
      <c r="AN34" s="26" t="str">
        <f t="shared" si="12"/>
        <v/>
      </c>
      <c r="AO34" s="26" t="str">
        <f t="shared" si="12"/>
        <v/>
      </c>
      <c r="AP34" s="26" t="str">
        <f t="shared" si="12"/>
        <v/>
      </c>
      <c r="AQ34" s="26" t="str">
        <f t="shared" si="12"/>
        <v/>
      </c>
      <c r="AR34" s="26" t="str">
        <f t="shared" si="12"/>
        <v/>
      </c>
      <c r="AS34" s="26" t="str">
        <f t="shared" si="12"/>
        <v/>
      </c>
      <c r="AT34" s="26" t="str">
        <f t="shared" si="12"/>
        <v/>
      </c>
      <c r="AU34" s="26" t="str">
        <f t="shared" si="12"/>
        <v/>
      </c>
      <c r="AV34" s="26" t="str">
        <f t="shared" si="12"/>
        <v/>
      </c>
      <c r="AW34" s="27">
        <f t="shared" si="11"/>
        <v>1</v>
      </c>
      <c r="AX34" s="28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8"/>
      <c r="CG34" s="28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</row>
    <row r="35" spans="1:157" ht="15" customHeight="1" x14ac:dyDescent="0.25">
      <c r="A35" s="389">
        <v>30</v>
      </c>
      <c r="B35" s="244"/>
      <c r="C35" s="512" t="s">
        <v>34</v>
      </c>
      <c r="D35" s="513" t="s">
        <v>1417</v>
      </c>
      <c r="E35" s="256">
        <v>2534</v>
      </c>
      <c r="F35" s="93" t="s">
        <v>1604</v>
      </c>
      <c r="G35" s="93">
        <v>5</v>
      </c>
      <c r="H35" s="93">
        <v>4</v>
      </c>
      <c r="I35" s="93">
        <v>5</v>
      </c>
      <c r="J35" s="93">
        <v>5</v>
      </c>
      <c r="K35" s="93">
        <v>3</v>
      </c>
      <c r="L35" s="97">
        <v>4</v>
      </c>
      <c r="M35" s="93"/>
      <c r="N35" s="93"/>
      <c r="O35" s="97"/>
      <c r="P35" s="93"/>
      <c r="Q35" s="97"/>
      <c r="R35" s="97"/>
      <c r="S35" s="93"/>
      <c r="T35" s="93"/>
      <c r="U35" s="93"/>
      <c r="V35" s="500">
        <f t="shared" si="0"/>
        <v>3</v>
      </c>
      <c r="W35" s="338">
        <f t="shared" si="1"/>
        <v>0</v>
      </c>
      <c r="X35" s="338">
        <f t="shared" si="2"/>
        <v>0</v>
      </c>
      <c r="Y35" s="338">
        <f t="shared" si="3"/>
        <v>0</v>
      </c>
      <c r="Z35" s="338">
        <f t="shared" si="4"/>
        <v>1</v>
      </c>
      <c r="AA35" s="338">
        <f t="shared" si="5"/>
        <v>2</v>
      </c>
      <c r="AB35" s="338">
        <f t="shared" si="6"/>
        <v>3</v>
      </c>
      <c r="AC35" s="338">
        <f t="shared" si="7"/>
        <v>6</v>
      </c>
      <c r="AD35" s="504">
        <f t="shared" si="9"/>
        <v>4.333333333333333</v>
      </c>
      <c r="AE35" s="25">
        <f>IF(AX35=5,0.5,IF(AX35=4,0.25,IF(AX35&lt;=3,0)))</f>
        <v>0</v>
      </c>
      <c r="AF35" s="13"/>
      <c r="AG35" s="26" t="str">
        <f t="shared" si="12"/>
        <v>з</v>
      </c>
      <c r="AH35" s="26">
        <f t="shared" si="12"/>
        <v>5</v>
      </c>
      <c r="AI35" s="26">
        <f t="shared" si="12"/>
        <v>4</v>
      </c>
      <c r="AJ35" s="26">
        <f t="shared" si="12"/>
        <v>5</v>
      </c>
      <c r="AK35" s="26">
        <f t="shared" si="12"/>
        <v>5</v>
      </c>
      <c r="AL35" s="26">
        <f t="shared" si="12"/>
        <v>3</v>
      </c>
      <c r="AM35" s="26">
        <f t="shared" si="12"/>
        <v>4</v>
      </c>
      <c r="AN35" s="26" t="str">
        <f t="shared" si="12"/>
        <v/>
      </c>
      <c r="AO35" s="26" t="str">
        <f t="shared" si="12"/>
        <v/>
      </c>
      <c r="AP35" s="26" t="str">
        <f t="shared" si="12"/>
        <v/>
      </c>
      <c r="AQ35" s="26" t="str">
        <f t="shared" si="12"/>
        <v/>
      </c>
      <c r="AR35" s="26" t="str">
        <f t="shared" si="12"/>
        <v/>
      </c>
      <c r="AS35" s="26" t="str">
        <f t="shared" si="12"/>
        <v/>
      </c>
      <c r="AT35" s="26" t="str">
        <f t="shared" si="12"/>
        <v/>
      </c>
      <c r="AU35" s="26" t="str">
        <f t="shared" si="12"/>
        <v/>
      </c>
      <c r="AV35" s="26" t="str">
        <f t="shared" si="12"/>
        <v/>
      </c>
      <c r="AW35" s="27">
        <f t="shared" si="11"/>
        <v>1</v>
      </c>
      <c r="AX35" s="28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8"/>
      <c r="CG35" s="28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</row>
    <row r="36" spans="1:157" ht="15" customHeight="1" x14ac:dyDescent="0.25">
      <c r="A36" s="389">
        <v>31</v>
      </c>
      <c r="B36" s="244"/>
      <c r="C36" s="512" t="s">
        <v>34</v>
      </c>
      <c r="D36" s="513" t="s">
        <v>1433</v>
      </c>
      <c r="E36" s="256">
        <v>2534</v>
      </c>
      <c r="F36" s="93" t="s">
        <v>1604</v>
      </c>
      <c r="G36" s="93">
        <v>5</v>
      </c>
      <c r="H36" s="93">
        <v>4</v>
      </c>
      <c r="I36" s="93">
        <v>3</v>
      </c>
      <c r="J36" s="93">
        <v>5</v>
      </c>
      <c r="K36" s="93">
        <v>3</v>
      </c>
      <c r="L36" s="97">
        <v>3</v>
      </c>
      <c r="M36" s="93"/>
      <c r="N36" s="93"/>
      <c r="O36" s="97"/>
      <c r="P36" s="93"/>
      <c r="Q36" s="97"/>
      <c r="R36" s="97"/>
      <c r="S36" s="93"/>
      <c r="T36" s="93"/>
      <c r="U36" s="93"/>
      <c r="V36" s="500">
        <f t="shared" si="0"/>
        <v>3</v>
      </c>
      <c r="W36" s="338">
        <f t="shared" si="1"/>
        <v>0</v>
      </c>
      <c r="X36" s="338">
        <f t="shared" si="2"/>
        <v>0</v>
      </c>
      <c r="Y36" s="338">
        <f t="shared" si="3"/>
        <v>0</v>
      </c>
      <c r="Z36" s="338">
        <f t="shared" si="4"/>
        <v>3</v>
      </c>
      <c r="AA36" s="338">
        <f t="shared" si="5"/>
        <v>1</v>
      </c>
      <c r="AB36" s="338">
        <f t="shared" si="6"/>
        <v>2</v>
      </c>
      <c r="AC36" s="338">
        <f t="shared" si="7"/>
        <v>6</v>
      </c>
      <c r="AD36" s="504">
        <f t="shared" si="9"/>
        <v>3.8333333333333335</v>
      </c>
      <c r="AE36" s="25">
        <f>IF(AX36=5,0.5,IF(AX36=4,0.25,IF(AX36&lt;=3,0)))</f>
        <v>0</v>
      </c>
      <c r="AF36" s="13"/>
      <c r="AG36" s="26" t="str">
        <f t="shared" si="12"/>
        <v>з</v>
      </c>
      <c r="AH36" s="26">
        <f t="shared" si="12"/>
        <v>5</v>
      </c>
      <c r="AI36" s="26">
        <f t="shared" si="12"/>
        <v>4</v>
      </c>
      <c r="AJ36" s="26">
        <f t="shared" si="12"/>
        <v>3</v>
      </c>
      <c r="AK36" s="26">
        <f t="shared" si="12"/>
        <v>5</v>
      </c>
      <c r="AL36" s="26">
        <f t="shared" si="12"/>
        <v>3</v>
      </c>
      <c r="AM36" s="26">
        <f t="shared" si="12"/>
        <v>3</v>
      </c>
      <c r="AN36" s="26" t="str">
        <f t="shared" si="12"/>
        <v/>
      </c>
      <c r="AO36" s="26" t="str">
        <f t="shared" si="12"/>
        <v/>
      </c>
      <c r="AP36" s="26" t="str">
        <f t="shared" si="12"/>
        <v/>
      </c>
      <c r="AQ36" s="26" t="str">
        <f t="shared" si="12"/>
        <v/>
      </c>
      <c r="AR36" s="26" t="str">
        <f t="shared" si="12"/>
        <v/>
      </c>
      <c r="AS36" s="26" t="str">
        <f t="shared" si="12"/>
        <v/>
      </c>
      <c r="AT36" s="26" t="str">
        <f t="shared" si="12"/>
        <v/>
      </c>
      <c r="AU36" s="26" t="str">
        <f t="shared" si="12"/>
        <v/>
      </c>
      <c r="AV36" s="26" t="str">
        <f t="shared" si="12"/>
        <v/>
      </c>
      <c r="AW36" s="27">
        <f t="shared" si="11"/>
        <v>1</v>
      </c>
      <c r="AX36" s="28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8"/>
      <c r="CG36" s="28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</row>
    <row r="37" spans="1:157" ht="15" customHeight="1" thickBot="1" x14ac:dyDescent="0.3">
      <c r="A37" s="389">
        <v>32</v>
      </c>
      <c r="B37" s="113"/>
      <c r="C37" s="512" t="s">
        <v>34</v>
      </c>
      <c r="D37" s="513" t="s">
        <v>1424</v>
      </c>
      <c r="E37" s="256">
        <v>2534</v>
      </c>
      <c r="F37" s="93" t="s">
        <v>1604</v>
      </c>
      <c r="G37" s="93">
        <v>5</v>
      </c>
      <c r="H37" s="93">
        <v>4</v>
      </c>
      <c r="I37" s="93">
        <v>3</v>
      </c>
      <c r="J37" s="93">
        <v>4</v>
      </c>
      <c r="K37" s="93">
        <v>4</v>
      </c>
      <c r="L37" s="97">
        <v>4</v>
      </c>
      <c r="M37" s="93"/>
      <c r="N37" s="93"/>
      <c r="O37" s="97"/>
      <c r="P37" s="93"/>
      <c r="Q37" s="93"/>
      <c r="R37" s="97"/>
      <c r="S37" s="93"/>
      <c r="T37" s="93"/>
      <c r="U37" s="93"/>
      <c r="V37" s="500">
        <f t="shared" si="0"/>
        <v>3</v>
      </c>
      <c r="W37" s="338">
        <f t="shared" si="1"/>
        <v>0</v>
      </c>
      <c r="X37" s="338">
        <f t="shared" si="2"/>
        <v>0</v>
      </c>
      <c r="Y37" s="338">
        <f t="shared" si="3"/>
        <v>0</v>
      </c>
      <c r="Z37" s="338">
        <f t="shared" si="4"/>
        <v>1</v>
      </c>
      <c r="AA37" s="338">
        <f t="shared" si="5"/>
        <v>4</v>
      </c>
      <c r="AB37" s="338">
        <f t="shared" si="6"/>
        <v>1</v>
      </c>
      <c r="AC37" s="338">
        <f t="shared" si="7"/>
        <v>6</v>
      </c>
      <c r="AD37" s="504">
        <f t="shared" si="9"/>
        <v>4</v>
      </c>
      <c r="AE37" s="506">
        <f>IF(AX37=5,0.5,IF(AX37=4,0.25,IF(AX37&lt;=3,0)))</f>
        <v>0</v>
      </c>
      <c r="AF37" s="13"/>
      <c r="AG37" s="26" t="str">
        <f t="shared" ref="AG37:AV37" si="13">IF(ISERROR(VALUE(LEFT(F37))),LEFT(F37),VALUE(LEFT(F37)))</f>
        <v>з</v>
      </c>
      <c r="AH37" s="26">
        <f t="shared" si="13"/>
        <v>5</v>
      </c>
      <c r="AI37" s="26">
        <f t="shared" si="13"/>
        <v>4</v>
      </c>
      <c r="AJ37" s="26">
        <f t="shared" si="13"/>
        <v>3</v>
      </c>
      <c r="AK37" s="26">
        <f t="shared" si="13"/>
        <v>4</v>
      </c>
      <c r="AL37" s="26">
        <f t="shared" si="13"/>
        <v>4</v>
      </c>
      <c r="AM37" s="26">
        <f t="shared" si="13"/>
        <v>4</v>
      </c>
      <c r="AN37" s="26" t="str">
        <f t="shared" si="13"/>
        <v/>
      </c>
      <c r="AO37" s="26" t="str">
        <f t="shared" si="13"/>
        <v/>
      </c>
      <c r="AP37" s="26" t="str">
        <f t="shared" si="13"/>
        <v/>
      </c>
      <c r="AQ37" s="26" t="str">
        <f t="shared" si="13"/>
        <v/>
      </c>
      <c r="AR37" s="26" t="str">
        <f t="shared" si="13"/>
        <v/>
      </c>
      <c r="AS37" s="26" t="str">
        <f t="shared" si="13"/>
        <v/>
      </c>
      <c r="AT37" s="26" t="str">
        <f t="shared" si="13"/>
        <v/>
      </c>
      <c r="AU37" s="26" t="str">
        <f t="shared" si="13"/>
        <v/>
      </c>
      <c r="AV37" s="26" t="str">
        <f t="shared" si="13"/>
        <v/>
      </c>
      <c r="AW37" s="27">
        <f t="shared" si="11"/>
        <v>1</v>
      </c>
      <c r="AX37" s="28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8"/>
      <c r="CG37" s="28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</row>
    <row r="38" spans="1:157" ht="15" hidden="1" customHeight="1" x14ac:dyDescent="0.25">
      <c r="A38" s="389"/>
      <c r="B38" s="113"/>
      <c r="C38" s="113"/>
      <c r="D38" s="113"/>
      <c r="E38" s="27">
        <f>COUNTIF(E6:E37,"2534")</f>
        <v>32</v>
      </c>
      <c r="F38" s="93"/>
      <c r="G38" s="93"/>
      <c r="H38" s="93"/>
      <c r="I38" s="93"/>
      <c r="J38" s="93"/>
      <c r="K38" s="93"/>
      <c r="L38" s="97"/>
      <c r="M38" s="93"/>
      <c r="N38" s="93"/>
      <c r="O38" s="97"/>
      <c r="P38" s="93"/>
      <c r="Q38" s="93"/>
      <c r="R38" s="97"/>
      <c r="S38" s="93"/>
      <c r="T38" s="93"/>
      <c r="U38" s="93"/>
      <c r="V38" s="18">
        <f>сводн.!T42</f>
        <v>2</v>
      </c>
      <c r="W38" s="95">
        <f>SUM(W6:W37)</f>
        <v>0</v>
      </c>
      <c r="X38" s="95">
        <f>SUM(X6:X37)</f>
        <v>0</v>
      </c>
      <c r="Y38" s="95">
        <f>SUM(Y6:Y37)-X38</f>
        <v>0</v>
      </c>
      <c r="Z38" s="95">
        <f>SUM(Z6:Z37)</f>
        <v>72</v>
      </c>
      <c r="AA38" s="95">
        <f>SUM(AA6:AA37)</f>
        <v>81</v>
      </c>
      <c r="AB38" s="95">
        <f>SUM(AB6:AB37)</f>
        <v>39</v>
      </c>
      <c r="AC38" s="95">
        <f>SUM(X38:AB38)</f>
        <v>192</v>
      </c>
      <c r="AD38" s="504"/>
      <c r="AE38" s="507"/>
      <c r="AF38" s="13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7"/>
      <c r="AX38" s="28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8"/>
      <c r="CG38" s="28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</row>
    <row r="39" spans="1:157" ht="12.75" customHeight="1" x14ac:dyDescent="0.2">
      <c r="A39" s="247"/>
      <c r="B39" s="247"/>
      <c r="C39" s="83" t="s">
        <v>12</v>
      </c>
      <c r="D39" s="83"/>
      <c r="E39" s="27"/>
      <c r="F39" s="213" t="str">
        <f t="array" ref="F39:U46">AG39:AV46</f>
        <v xml:space="preserve"> </v>
      </c>
      <c r="G39" s="213">
        <v>4.5625</v>
      </c>
      <c r="H39" s="213">
        <v>3.78125</v>
      </c>
      <c r="I39" s="213">
        <v>3.375</v>
      </c>
      <c r="J39" s="213">
        <v>4.0625</v>
      </c>
      <c r="K39" s="213">
        <v>3.6875</v>
      </c>
      <c r="L39" s="213">
        <v>3.5</v>
      </c>
      <c r="M39" s="213" t="str">
        <v xml:space="preserve"> </v>
      </c>
      <c r="N39" s="213" t="str">
        <v xml:space="preserve"> </v>
      </c>
      <c r="O39" s="248" t="str">
        <v xml:space="preserve"> </v>
      </c>
      <c r="P39" s="215" t="str">
        <v xml:space="preserve"> </v>
      </c>
      <c r="Q39" s="215" t="str">
        <v xml:space="preserve"> </v>
      </c>
      <c r="R39" s="215" t="str">
        <v xml:space="preserve"> </v>
      </c>
      <c r="S39" s="213" t="str">
        <v xml:space="preserve"> </v>
      </c>
      <c r="T39" s="213" t="str">
        <v xml:space="preserve"> </v>
      </c>
      <c r="U39" s="213" t="str">
        <v xml:space="preserve"> </v>
      </c>
      <c r="AD39" s="242">
        <f>IF(ISERROR(((X38+Y38)*2+Z38*3+AA38*4+AB38*5)/SUM(X38,Y38:AB38)),"",((X38+Y38)*2+Z38*3+AA38*4+AB38*5)/SUM(X38,Y38:AB38))</f>
        <v>3.828125</v>
      </c>
      <c r="AE39" s="32"/>
      <c r="AF39" s="9"/>
      <c r="AG39" s="33" t="str">
        <f t="shared" ref="AG39:AV39" si="14">IF(COUNT(AG6:AG37)=0," ",SUM(AG6:AG37)/COUNT(AG6:AG37))</f>
        <v xml:space="preserve"> </v>
      </c>
      <c r="AH39" s="33">
        <f t="shared" si="14"/>
        <v>4.5625</v>
      </c>
      <c r="AI39" s="33">
        <f t="shared" si="14"/>
        <v>3.78125</v>
      </c>
      <c r="AJ39" s="33">
        <f t="shared" si="14"/>
        <v>3.375</v>
      </c>
      <c r="AK39" s="33">
        <f t="shared" si="14"/>
        <v>4.0625</v>
      </c>
      <c r="AL39" s="33">
        <f t="shared" si="14"/>
        <v>3.6875</v>
      </c>
      <c r="AM39" s="33">
        <f t="shared" si="14"/>
        <v>3.5</v>
      </c>
      <c r="AN39" s="33" t="str">
        <f t="shared" si="14"/>
        <v xml:space="preserve"> </v>
      </c>
      <c r="AO39" s="33" t="str">
        <f t="shared" si="14"/>
        <v xml:space="preserve"> </v>
      </c>
      <c r="AP39" s="33" t="str">
        <f t="shared" si="14"/>
        <v xml:space="preserve"> </v>
      </c>
      <c r="AQ39" s="33" t="str">
        <f t="shared" si="14"/>
        <v xml:space="preserve"> </v>
      </c>
      <c r="AR39" s="33" t="str">
        <f t="shared" si="14"/>
        <v xml:space="preserve"> </v>
      </c>
      <c r="AS39" s="33" t="str">
        <f t="shared" si="14"/>
        <v xml:space="preserve"> </v>
      </c>
      <c r="AT39" s="33" t="str">
        <f t="shared" si="14"/>
        <v xml:space="preserve"> </v>
      </c>
      <c r="AU39" s="33" t="str">
        <f t="shared" si="14"/>
        <v xml:space="preserve"> </v>
      </c>
      <c r="AV39" s="34" t="str">
        <f t="shared" si="14"/>
        <v xml:space="preserve"> </v>
      </c>
      <c r="AW39" s="35"/>
      <c r="AX39" s="19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</row>
    <row r="40" spans="1:157" s="43" customFormat="1" x14ac:dyDescent="0.2">
      <c r="A40" s="216"/>
      <c r="B40" s="216"/>
      <c r="C40" s="218" t="s">
        <v>13</v>
      </c>
      <c r="D40" s="218"/>
      <c r="E40" s="219"/>
      <c r="F40" s="98" t="str">
        <v>0</v>
      </c>
      <c r="G40" s="98">
        <v>20</v>
      </c>
      <c r="H40" s="98">
        <v>5</v>
      </c>
      <c r="I40" s="98">
        <v>2</v>
      </c>
      <c r="J40" s="98">
        <v>7</v>
      </c>
      <c r="K40" s="98">
        <v>3</v>
      </c>
      <c r="L40" s="98">
        <v>2</v>
      </c>
      <c r="M40" s="98" t="str">
        <v>0</v>
      </c>
      <c r="N40" s="98" t="str">
        <v>0</v>
      </c>
      <c r="O40" s="99" t="str">
        <v>0</v>
      </c>
      <c r="P40" s="99" t="str">
        <v>0</v>
      </c>
      <c r="Q40" s="99" t="str">
        <v>0</v>
      </c>
      <c r="R40" s="99" t="str">
        <v>0</v>
      </c>
      <c r="S40" s="98" t="str">
        <v>0</v>
      </c>
      <c r="T40" s="98" t="str">
        <v>0</v>
      </c>
      <c r="U40" s="98" t="str">
        <v xml:space="preserve"> </v>
      </c>
      <c r="V40" s="249">
        <f>IF(COUNTIF(V6:V37,5)=0,"0",COUNTIF(V6:V37,5))</f>
        <v>1</v>
      </c>
      <c r="W40" s="209"/>
      <c r="X40" s="580">
        <f>SUM(X38:AB38)</f>
        <v>192</v>
      </c>
      <c r="Y40" s="580"/>
      <c r="Z40" s="580"/>
      <c r="AA40" s="580"/>
      <c r="AB40" s="580"/>
      <c r="AC40" s="494"/>
      <c r="AD40" s="242">
        <f t="shared" ref="AD40" si="15">IF(ISERROR(((X40+Y40)*2+Z40*3+AA40*4+AB40*5)/SUM(X40,Y40:AB40)),"",((X40+Y40)*2+Z40*3+AA40*4+AB40*5)/SUM(X40,Y40:AB40))</f>
        <v>2</v>
      </c>
      <c r="AE40" s="36"/>
      <c r="AF40" s="37"/>
      <c r="AG40" s="38" t="str">
        <f t="shared" ref="AG40:AU40" si="16">IF(COUNTIF(AG6:AG37,5)=0,"0",COUNTIF(AG6:AG37,5))</f>
        <v>0</v>
      </c>
      <c r="AH40" s="38">
        <f t="shared" si="16"/>
        <v>20</v>
      </c>
      <c r="AI40" s="38">
        <f t="shared" si="16"/>
        <v>5</v>
      </c>
      <c r="AJ40" s="38">
        <f t="shared" si="16"/>
        <v>2</v>
      </c>
      <c r="AK40" s="38">
        <f t="shared" si="16"/>
        <v>7</v>
      </c>
      <c r="AL40" s="38">
        <f t="shared" si="16"/>
        <v>3</v>
      </c>
      <c r="AM40" s="38">
        <f t="shared" si="16"/>
        <v>2</v>
      </c>
      <c r="AN40" s="38" t="str">
        <f t="shared" si="16"/>
        <v>0</v>
      </c>
      <c r="AO40" s="38" t="str">
        <f t="shared" si="16"/>
        <v>0</v>
      </c>
      <c r="AP40" s="38" t="str">
        <f t="shared" si="16"/>
        <v>0</v>
      </c>
      <c r="AQ40" s="38" t="str">
        <f t="shared" si="16"/>
        <v>0</v>
      </c>
      <c r="AR40" s="38" t="str">
        <f t="shared" si="16"/>
        <v>0</v>
      </c>
      <c r="AS40" s="38" t="str">
        <f t="shared" si="16"/>
        <v>0</v>
      </c>
      <c r="AT40" s="38" t="str">
        <f t="shared" si="16"/>
        <v>0</v>
      </c>
      <c r="AU40" s="38" t="str">
        <f t="shared" si="16"/>
        <v>0</v>
      </c>
      <c r="AV40" s="39" t="str">
        <f>IF(COUNTIF(AV6:AV37,5)=0," ",COUNTIF(AV6:AV37,5))</f>
        <v xml:space="preserve"> </v>
      </c>
      <c r="AW40" s="38"/>
      <c r="AX40" s="40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37"/>
      <c r="CO40" s="37"/>
      <c r="CP40" s="37"/>
      <c r="CQ40" s="37"/>
      <c r="CR40" s="37"/>
      <c r="CS40" s="37"/>
      <c r="CT40" s="37"/>
      <c r="CU40" s="37"/>
      <c r="CV40" s="37"/>
      <c r="CW40" s="37"/>
      <c r="CX40" s="37"/>
      <c r="CY40" s="37"/>
      <c r="CZ40" s="37"/>
      <c r="DA40" s="37"/>
    </row>
    <row r="41" spans="1:157" s="51" customFormat="1" x14ac:dyDescent="0.2">
      <c r="A41" s="220"/>
      <c r="B41" s="220"/>
      <c r="C41" s="222" t="s">
        <v>14</v>
      </c>
      <c r="D41" s="222"/>
      <c r="E41" s="223"/>
      <c r="F41" s="100" t="str">
        <v>0</v>
      </c>
      <c r="G41" s="100">
        <v>10</v>
      </c>
      <c r="H41" s="100">
        <v>15</v>
      </c>
      <c r="I41" s="100">
        <v>8</v>
      </c>
      <c r="J41" s="100">
        <v>20</v>
      </c>
      <c r="K41" s="100">
        <v>16</v>
      </c>
      <c r="L41" s="100">
        <v>12</v>
      </c>
      <c r="M41" s="100" t="str">
        <v>0</v>
      </c>
      <c r="N41" s="100" t="str">
        <v>0</v>
      </c>
      <c r="O41" s="101" t="str">
        <v>0</v>
      </c>
      <c r="P41" s="101" t="str">
        <v>0</v>
      </c>
      <c r="Q41" s="101" t="str">
        <v>0</v>
      </c>
      <c r="R41" s="101" t="str">
        <v>0</v>
      </c>
      <c r="S41" s="100" t="str">
        <v>0</v>
      </c>
      <c r="T41" s="100" t="str">
        <v>0</v>
      </c>
      <c r="U41" s="100" t="str">
        <v xml:space="preserve"> </v>
      </c>
      <c r="V41" s="250">
        <f>IF(COUNTIF(V6:V37,4)=0,"0",COUNTIF(V6:V37,4))</f>
        <v>2</v>
      </c>
      <c r="W41" s="44"/>
      <c r="X41" s="44"/>
      <c r="Y41" s="44" t="str">
        <f>IF(COUNTIF(Y6:Y37,4)=0," ",COUNTIF(Y6:Y37,4))</f>
        <v xml:space="preserve"> </v>
      </c>
      <c r="Z41" s="44">
        <f>IF(COUNTIF(Z6:Z37,4)=0," ",COUNTIF(Z6:Z37,4))</f>
        <v>2</v>
      </c>
      <c r="AA41" s="44">
        <f>IF(COUNTIF(AA6:AA37,4)=0," ",COUNTIF(AA6:AA37,4))</f>
        <v>8</v>
      </c>
      <c r="AB41" s="44" t="str">
        <f>IF(COUNTIF(AB6:AB37,4)=0," ",COUNTIF(AB6:AB37,4))</f>
        <v xml:space="preserve"> </v>
      </c>
      <c r="AC41" s="44"/>
      <c r="AD41" s="44"/>
      <c r="AE41" s="45" t="str">
        <f>IF(COUNTIF(AE6:AE37,4)=0," ",COUNTIF(AE6:AE37,4))</f>
        <v xml:space="preserve"> </v>
      </c>
      <c r="AF41" s="44" t="str">
        <f>IF(COUNTIF(AF6:AF37,4)=0," ",COUNTIF(AF6:AF37,4))</f>
        <v xml:space="preserve"> </v>
      </c>
      <c r="AG41" s="44" t="str">
        <f t="shared" ref="AG41:AU41" si="17">IF(COUNTIF(AG6:AG37,4)=0,"0",COUNTIF(AG6:AG37,4))</f>
        <v>0</v>
      </c>
      <c r="AH41" s="44">
        <f t="shared" si="17"/>
        <v>10</v>
      </c>
      <c r="AI41" s="44">
        <f t="shared" si="17"/>
        <v>15</v>
      </c>
      <c r="AJ41" s="44">
        <f t="shared" si="17"/>
        <v>8</v>
      </c>
      <c r="AK41" s="44">
        <f t="shared" si="17"/>
        <v>20</v>
      </c>
      <c r="AL41" s="44">
        <f t="shared" si="17"/>
        <v>16</v>
      </c>
      <c r="AM41" s="44">
        <f t="shared" si="17"/>
        <v>12</v>
      </c>
      <c r="AN41" s="44" t="str">
        <f t="shared" si="17"/>
        <v>0</v>
      </c>
      <c r="AO41" s="44" t="str">
        <f t="shared" si="17"/>
        <v>0</v>
      </c>
      <c r="AP41" s="44" t="str">
        <f t="shared" si="17"/>
        <v>0</v>
      </c>
      <c r="AQ41" s="44" t="str">
        <f t="shared" si="17"/>
        <v>0</v>
      </c>
      <c r="AR41" s="44" t="str">
        <f t="shared" si="17"/>
        <v>0</v>
      </c>
      <c r="AS41" s="44" t="str">
        <f t="shared" si="17"/>
        <v>0</v>
      </c>
      <c r="AT41" s="44" t="str">
        <f t="shared" si="17"/>
        <v>0</v>
      </c>
      <c r="AU41" s="44" t="str">
        <f t="shared" si="17"/>
        <v>0</v>
      </c>
      <c r="AV41" s="46" t="str">
        <f>IF(COUNTIF(AV6:AV37,4)=0," ",COUNTIF(AV6:AV37,4))</f>
        <v xml:space="preserve"> </v>
      </c>
      <c r="AW41" s="44"/>
      <c r="AX41" s="47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</row>
    <row r="42" spans="1:157" s="59" customFormat="1" x14ac:dyDescent="0.2">
      <c r="A42" s="85"/>
      <c r="B42" s="85"/>
      <c r="C42" s="225" t="s">
        <v>15</v>
      </c>
      <c r="D42" s="225"/>
      <c r="E42" s="226"/>
      <c r="F42" s="102" t="str">
        <v>0</v>
      </c>
      <c r="G42" s="102">
        <v>2</v>
      </c>
      <c r="H42" s="102">
        <v>12</v>
      </c>
      <c r="I42" s="102">
        <v>22</v>
      </c>
      <c r="J42" s="102">
        <v>5</v>
      </c>
      <c r="K42" s="102">
        <v>13</v>
      </c>
      <c r="L42" s="102">
        <v>18</v>
      </c>
      <c r="M42" s="102" t="str">
        <v>0</v>
      </c>
      <c r="N42" s="102" t="str">
        <v>0</v>
      </c>
      <c r="O42" s="103" t="str">
        <v>0</v>
      </c>
      <c r="P42" s="103" t="str">
        <v>0</v>
      </c>
      <c r="Q42" s="103" t="str">
        <v>0</v>
      </c>
      <c r="R42" s="103" t="str">
        <v>0</v>
      </c>
      <c r="S42" s="102" t="str">
        <v>0</v>
      </c>
      <c r="T42" s="102" t="str">
        <v>0</v>
      </c>
      <c r="U42" s="102" t="str">
        <v xml:space="preserve"> </v>
      </c>
      <c r="V42" s="251">
        <f>IF(COUNTIF(V6:V37,3)=0,"0",COUNTIF(V6:V37,3))</f>
        <v>29</v>
      </c>
      <c r="W42" s="52"/>
      <c r="X42" s="52"/>
      <c r="Y42" s="52" t="str">
        <f>IF(COUNTIF(Y6:Y37,3)=0," ",COUNTIF(Y6:Y37,3))</f>
        <v xml:space="preserve"> </v>
      </c>
      <c r="Z42" s="52">
        <f>IF(COUNTIF(Z6:Z37,3)=0," ",COUNTIF(Z6:Z37,3))</f>
        <v>10</v>
      </c>
      <c r="AA42" s="52">
        <f>IF(COUNTIF(AA6:AA37,3)=0," ",COUNTIF(AA6:AA37,3))</f>
        <v>5</v>
      </c>
      <c r="AB42" s="52">
        <f>IF(COUNTIF(AB6:AB37,3)=0," ",COUNTIF(AB6:AB37,3))</f>
        <v>3</v>
      </c>
      <c r="AC42" s="52"/>
      <c r="AD42" s="52"/>
      <c r="AE42" s="53" t="str">
        <f>IF(COUNTIF(AE6:AE37,3)=0," ",COUNTIF(AE6:AE37,3))</f>
        <v xml:space="preserve"> </v>
      </c>
      <c r="AF42" s="52" t="str">
        <f>IF(COUNTIF(AF6:AF37,3)=0," ",COUNTIF(AF6:AF37,3))</f>
        <v xml:space="preserve"> </v>
      </c>
      <c r="AG42" s="52" t="str">
        <f t="shared" ref="AG42:AU42" si="18">IF(COUNTIF(AG6:AG37,3)=0,"0",COUNTIF(AG6:AG37,3))</f>
        <v>0</v>
      </c>
      <c r="AH42" s="52">
        <f t="shared" si="18"/>
        <v>2</v>
      </c>
      <c r="AI42" s="52">
        <f t="shared" si="18"/>
        <v>12</v>
      </c>
      <c r="AJ42" s="52">
        <f t="shared" si="18"/>
        <v>22</v>
      </c>
      <c r="AK42" s="52">
        <f t="shared" si="18"/>
        <v>5</v>
      </c>
      <c r="AL42" s="52">
        <f t="shared" si="18"/>
        <v>13</v>
      </c>
      <c r="AM42" s="52">
        <f t="shared" si="18"/>
        <v>18</v>
      </c>
      <c r="AN42" s="52" t="str">
        <f t="shared" si="18"/>
        <v>0</v>
      </c>
      <c r="AO42" s="52" t="str">
        <f t="shared" si="18"/>
        <v>0</v>
      </c>
      <c r="AP42" s="52" t="str">
        <f t="shared" si="18"/>
        <v>0</v>
      </c>
      <c r="AQ42" s="52" t="str">
        <f t="shared" si="18"/>
        <v>0</v>
      </c>
      <c r="AR42" s="52" t="str">
        <f t="shared" si="18"/>
        <v>0</v>
      </c>
      <c r="AS42" s="52" t="str">
        <f t="shared" si="18"/>
        <v>0</v>
      </c>
      <c r="AT42" s="52" t="str">
        <f t="shared" si="18"/>
        <v>0</v>
      </c>
      <c r="AU42" s="52" t="str">
        <f t="shared" si="18"/>
        <v>0</v>
      </c>
      <c r="AV42" s="54" t="str">
        <f>IF(COUNTIF(AV6:AV37,3)=0," ",COUNTIF(AV6:AV37,3))</f>
        <v xml:space="preserve"> </v>
      </c>
      <c r="AW42" s="52"/>
      <c r="AX42" s="55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</row>
    <row r="43" spans="1:157" x14ac:dyDescent="0.2">
      <c r="A43" s="247"/>
      <c r="B43" s="247"/>
      <c r="C43" s="83" t="s">
        <v>16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 t="str">
        <f>IF(COUNTIF(V6:V37,2)=0,"0",COUNTIF(V6:V37,2))</f>
        <v>0</v>
      </c>
      <c r="W43" s="35"/>
      <c r="X43" s="35"/>
      <c r="Y43" s="35" t="str">
        <f>IF(COUNTIF(Y6:Y37,2)=0," ",COUNTIF(Y6:Y37,2))</f>
        <v xml:space="preserve"> </v>
      </c>
      <c r="Z43" s="35">
        <f>IF(COUNTIF(Z6:Z37,2)=0," ",COUNTIF(Z6:Z37,2))</f>
        <v>9</v>
      </c>
      <c r="AA43" s="35">
        <f>IF(COUNTIF(AA6:AA37,2)=0," ",COUNTIF(AA6:AA37,2))</f>
        <v>12</v>
      </c>
      <c r="AB43" s="35">
        <f>IF(COUNTIF(AB6:AB37,2)=0," ",COUNTIF(AB6:AB37,2))</f>
        <v>6</v>
      </c>
      <c r="AC43" s="35"/>
      <c r="AD43" s="35"/>
      <c r="AE43" s="61" t="str">
        <f>IF(COUNTIF(AE6:AE37,2)=0," ",COUNTIF(AE6:AE37,2))</f>
        <v xml:space="preserve"> </v>
      </c>
      <c r="AF43" s="35" t="str">
        <f>IF(COUNTIF(AF6:AF37,2)=0," ",COUNTIF(AF6:AF37,2))</f>
        <v xml:space="preserve"> </v>
      </c>
      <c r="AG43" s="35">
        <f t="shared" ref="AG43:AV43" si="19">COUNTIF(AG6:AG36,2)+COUNTIF(AG6:AG36,"д")</f>
        <v>0</v>
      </c>
      <c r="AH43" s="35">
        <f t="shared" si="19"/>
        <v>0</v>
      </c>
      <c r="AI43" s="35">
        <f t="shared" si="19"/>
        <v>0</v>
      </c>
      <c r="AJ43" s="35">
        <f t="shared" si="19"/>
        <v>0</v>
      </c>
      <c r="AK43" s="35">
        <f t="shared" si="19"/>
        <v>0</v>
      </c>
      <c r="AL43" s="35">
        <f t="shared" si="19"/>
        <v>0</v>
      </c>
      <c r="AM43" s="35">
        <f t="shared" si="19"/>
        <v>0</v>
      </c>
      <c r="AN43" s="35">
        <f t="shared" si="19"/>
        <v>0</v>
      </c>
      <c r="AO43" s="35">
        <f t="shared" si="19"/>
        <v>0</v>
      </c>
      <c r="AP43" s="35">
        <f t="shared" si="19"/>
        <v>0</v>
      </c>
      <c r="AQ43" s="35">
        <f t="shared" si="19"/>
        <v>0</v>
      </c>
      <c r="AR43" s="35">
        <f t="shared" si="19"/>
        <v>0</v>
      </c>
      <c r="AS43" s="35">
        <f t="shared" si="19"/>
        <v>0</v>
      </c>
      <c r="AT43" s="35">
        <f t="shared" si="19"/>
        <v>0</v>
      </c>
      <c r="AU43" s="35">
        <f t="shared" si="19"/>
        <v>0</v>
      </c>
      <c r="AV43" s="35">
        <f t="shared" si="19"/>
        <v>0</v>
      </c>
      <c r="AW43" s="35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G43"/>
    </row>
    <row r="44" spans="1:157" x14ac:dyDescent="0.2">
      <c r="A44" s="247"/>
      <c r="B44" s="247"/>
      <c r="C44" s="83" t="s">
        <v>17</v>
      </c>
      <c r="D44" s="83"/>
      <c r="E44" s="27"/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4">
        <v>0</v>
      </c>
      <c r="P44" s="24">
        <v>0</v>
      </c>
      <c r="Q44" s="24">
        <v>0</v>
      </c>
      <c r="R44" s="24">
        <v>0</v>
      </c>
      <c r="S44" s="23">
        <v>0</v>
      </c>
      <c r="T44" s="23">
        <v>0</v>
      </c>
      <c r="U44" s="23">
        <v>0</v>
      </c>
      <c r="V44" s="35">
        <f t="shared" ref="V44:AB44" si="20">COUNTBLANK(V6:V26)</f>
        <v>0</v>
      </c>
      <c r="W44" s="35">
        <f t="shared" si="20"/>
        <v>0</v>
      </c>
      <c r="X44" s="35">
        <f t="shared" si="20"/>
        <v>0</v>
      </c>
      <c r="Y44" s="35">
        <f t="shared" si="20"/>
        <v>0</v>
      </c>
      <c r="Z44" s="35">
        <f t="shared" si="20"/>
        <v>0</v>
      </c>
      <c r="AA44" s="35">
        <f t="shared" si="20"/>
        <v>0</v>
      </c>
      <c r="AB44" s="35">
        <f t="shared" si="20"/>
        <v>0</v>
      </c>
      <c r="AC44" s="35"/>
      <c r="AD44" s="35">
        <f>COUNTBLANK(AD6:AD37)</f>
        <v>0</v>
      </c>
      <c r="AE44" s="61" t="str">
        <f>IF(COUNTIF(AE6:AE37,"б")=0," ",COUNTIF(AE6:AE37,"б"))</f>
        <v xml:space="preserve"> </v>
      </c>
      <c r="AF44" s="60">
        <f t="shared" ref="AF44:CB44" si="21">IF(COUNTIF(AF6:AF37,"б")=0+COUNTIF(AF6:AF37,"а")=0,"0",COUNTIF(AF6:AF37,"б")+COUNTIF(AF6:AF37,"а"))</f>
        <v>0</v>
      </c>
      <c r="AG44" s="60">
        <f t="shared" si="21"/>
        <v>0</v>
      </c>
      <c r="AH44" s="60">
        <f t="shared" si="21"/>
        <v>0</v>
      </c>
      <c r="AI44" s="60">
        <f t="shared" si="21"/>
        <v>0</v>
      </c>
      <c r="AJ44" s="60">
        <f t="shared" si="21"/>
        <v>0</v>
      </c>
      <c r="AK44" s="60">
        <f t="shared" si="21"/>
        <v>0</v>
      </c>
      <c r="AL44" s="60">
        <f t="shared" si="21"/>
        <v>0</v>
      </c>
      <c r="AM44" s="60">
        <f t="shared" si="21"/>
        <v>0</v>
      </c>
      <c r="AN44" s="60">
        <f t="shared" si="21"/>
        <v>0</v>
      </c>
      <c r="AO44" s="60">
        <f t="shared" si="21"/>
        <v>0</v>
      </c>
      <c r="AP44" s="60">
        <f t="shared" si="21"/>
        <v>0</v>
      </c>
      <c r="AQ44" s="60">
        <f t="shared" si="21"/>
        <v>0</v>
      </c>
      <c r="AR44" s="60">
        <f t="shared" si="21"/>
        <v>0</v>
      </c>
      <c r="AS44" s="60">
        <f t="shared" si="21"/>
        <v>0</v>
      </c>
      <c r="AT44" s="60">
        <f t="shared" si="21"/>
        <v>0</v>
      </c>
      <c r="AU44" s="60">
        <f t="shared" si="21"/>
        <v>0</v>
      </c>
      <c r="AV44" s="60">
        <f t="shared" si="21"/>
        <v>0</v>
      </c>
      <c r="AW44" s="60">
        <f>IF(COUNTIF(AW6:AW37,"б")=0+COUNTIF(AW6:AW37,"а")=0,"0",COUNTIF(AW6:AW37,"б")+COUNTIF(AW6:AW37,"а"))</f>
        <v>0</v>
      </c>
      <c r="AX44" s="60">
        <f t="shared" si="21"/>
        <v>0</v>
      </c>
      <c r="AY44" s="60">
        <f t="shared" si="21"/>
        <v>0</v>
      </c>
      <c r="AZ44" s="60">
        <f t="shared" si="21"/>
        <v>0</v>
      </c>
      <c r="BA44" s="60">
        <f t="shared" si="21"/>
        <v>0</v>
      </c>
      <c r="BB44" s="60">
        <f t="shared" si="21"/>
        <v>0</v>
      </c>
      <c r="BC44" s="60">
        <f t="shared" si="21"/>
        <v>0</v>
      </c>
      <c r="BD44" s="60">
        <f t="shared" si="21"/>
        <v>0</v>
      </c>
      <c r="BE44" s="60">
        <f t="shared" si="21"/>
        <v>0</v>
      </c>
      <c r="BF44" s="60">
        <f t="shared" si="21"/>
        <v>0</v>
      </c>
      <c r="BG44" s="60">
        <f t="shared" si="21"/>
        <v>0</v>
      </c>
      <c r="BH44" s="60">
        <f t="shared" si="21"/>
        <v>0</v>
      </c>
      <c r="BI44" s="60">
        <f t="shared" si="21"/>
        <v>0</v>
      </c>
      <c r="BJ44" s="60">
        <f t="shared" si="21"/>
        <v>0</v>
      </c>
      <c r="BK44" s="60">
        <f t="shared" si="21"/>
        <v>0</v>
      </c>
      <c r="BL44" s="60">
        <f t="shared" si="21"/>
        <v>0</v>
      </c>
      <c r="BM44" s="60">
        <f t="shared" si="21"/>
        <v>0</v>
      </c>
      <c r="BN44" s="60">
        <f t="shared" si="21"/>
        <v>0</v>
      </c>
      <c r="BO44" s="60">
        <f t="shared" si="21"/>
        <v>0</v>
      </c>
      <c r="BP44" s="60">
        <f t="shared" si="21"/>
        <v>0</v>
      </c>
      <c r="BQ44" s="60">
        <f t="shared" si="21"/>
        <v>0</v>
      </c>
      <c r="BR44" s="60">
        <f t="shared" si="21"/>
        <v>0</v>
      </c>
      <c r="BS44" s="60">
        <f t="shared" si="21"/>
        <v>0</v>
      </c>
      <c r="BT44" s="60">
        <f t="shared" si="21"/>
        <v>0</v>
      </c>
      <c r="BU44" s="60">
        <f t="shared" si="21"/>
        <v>0</v>
      </c>
      <c r="BV44" s="60">
        <f t="shared" si="21"/>
        <v>0</v>
      </c>
      <c r="BW44" s="60">
        <f t="shared" si="21"/>
        <v>0</v>
      </c>
      <c r="BX44" s="60">
        <f t="shared" si="21"/>
        <v>0</v>
      </c>
      <c r="BY44" s="60">
        <f t="shared" si="21"/>
        <v>0</v>
      </c>
      <c r="BZ44" s="60">
        <f t="shared" si="21"/>
        <v>0</v>
      </c>
      <c r="CA44" s="60">
        <f t="shared" si="21"/>
        <v>0</v>
      </c>
      <c r="CB44" s="60">
        <f t="shared" si="21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">
      <c r="A45" s="247"/>
      <c r="B45" s="247"/>
      <c r="C45" s="83" t="s">
        <v>18</v>
      </c>
      <c r="D45" s="83"/>
      <c r="E45" s="27"/>
      <c r="F45" s="23">
        <v>32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IF(COUNTIF(V6:V37,"з")=0,"0",COUNTIF(V6:V37,"з"))</f>
        <v>0</v>
      </c>
      <c r="W45" s="35"/>
      <c r="X45" s="35"/>
      <c r="Y45" s="35" t="str">
        <f>IF(COUNTIF(Y6:Y37,"з")=0," ",COUNTIF(Y6:Y37,"з"))</f>
        <v xml:space="preserve"> </v>
      </c>
      <c r="Z45" s="35" t="str">
        <f>IF(COUNTIF(Z6:Z37,"з")=0," ",COUNTIF(Z6:Z37,"з"))</f>
        <v xml:space="preserve"> </v>
      </c>
      <c r="AA45" s="35" t="str">
        <f>IF(COUNTIF(AA6:AA37,"з")=0," ",COUNTIF(AA6:AA37,"з"))</f>
        <v xml:space="preserve"> </v>
      </c>
      <c r="AB45" s="35" t="str">
        <f>IF(COUNTIF(AB6:AB37,"з")=0," ",COUNTIF(AB6:AB37,"з"))</f>
        <v xml:space="preserve"> </v>
      </c>
      <c r="AC45" s="35"/>
      <c r="AD45" s="35" t="str">
        <f>IF(COUNTIF(AD6:AD37,"з")=0," ",COUNTIF(AD6:AD37,"з"))</f>
        <v xml:space="preserve"> </v>
      </c>
      <c r="AE45" s="61" t="str">
        <f>IF(COUNTIF(AE6:AE37,"з")=0," ",COUNTIF(AE6:AE37,"з"))</f>
        <v xml:space="preserve"> </v>
      </c>
      <c r="AF45" s="35" t="str">
        <f>IF(COUNTIF(AF6:AF37,"з")=0," ",COUNTIF(AF6:AF37,"з"))</f>
        <v xml:space="preserve"> </v>
      </c>
      <c r="AG45" s="35">
        <f t="shared" ref="AG45:AV45" si="22">IF(COUNTIF(AG6:AG37,"з")=0,"0",COUNTIF(AG6:AG37,"з"))</f>
        <v>32</v>
      </c>
      <c r="AH45" s="35" t="str">
        <f t="shared" si="22"/>
        <v>0</v>
      </c>
      <c r="AI45" s="35" t="str">
        <f t="shared" si="22"/>
        <v>0</v>
      </c>
      <c r="AJ45" s="35" t="str">
        <f t="shared" si="22"/>
        <v>0</v>
      </c>
      <c r="AK45" s="35" t="str">
        <f t="shared" si="22"/>
        <v>0</v>
      </c>
      <c r="AL45" s="35" t="str">
        <f t="shared" si="22"/>
        <v>0</v>
      </c>
      <c r="AM45" s="35" t="str">
        <f t="shared" si="22"/>
        <v>0</v>
      </c>
      <c r="AN45" s="35" t="str">
        <f t="shared" si="22"/>
        <v>0</v>
      </c>
      <c r="AO45" s="35" t="str">
        <f t="shared" si="22"/>
        <v>0</v>
      </c>
      <c r="AP45" s="35" t="str">
        <f t="shared" si="22"/>
        <v>0</v>
      </c>
      <c r="AQ45" s="35" t="str">
        <f t="shared" si="22"/>
        <v>0</v>
      </c>
      <c r="AR45" s="35" t="str">
        <f t="shared" si="22"/>
        <v>0</v>
      </c>
      <c r="AS45" s="35" t="str">
        <f t="shared" si="22"/>
        <v>0</v>
      </c>
      <c r="AT45" s="35" t="str">
        <f t="shared" si="22"/>
        <v>0</v>
      </c>
      <c r="AU45" s="35" t="str">
        <f t="shared" si="22"/>
        <v>0</v>
      </c>
      <c r="AV45" s="35" t="str">
        <f t="shared" si="22"/>
        <v>0</v>
      </c>
      <c r="AW45" s="35" t="str">
        <f>IF(COUNTIF(AW6:AW37,"з")=0,"0",COUNTIF(AW6:AW37,"з"))</f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G45"/>
    </row>
    <row r="46" spans="1:157" s="30" customFormat="1" x14ac:dyDescent="0.2">
      <c r="A46" s="247"/>
      <c r="B46" s="247"/>
      <c r="C46" s="83" t="s">
        <v>19</v>
      </c>
      <c r="D46" s="83"/>
      <c r="E46" s="27"/>
      <c r="F46" s="23" t="str">
        <v>0</v>
      </c>
      <c r="G46" s="23" t="str">
        <v>0</v>
      </c>
      <c r="H46" s="23" t="str">
        <v>0</v>
      </c>
      <c r="I46" s="23" t="str">
        <v>0</v>
      </c>
      <c r="J46" s="23" t="str">
        <v>0</v>
      </c>
      <c r="K46" s="23" t="str">
        <v>0</v>
      </c>
      <c r="L46" s="23" t="str">
        <v>0</v>
      </c>
      <c r="M46" s="23" t="str">
        <v>0</v>
      </c>
      <c r="N46" s="23" t="str">
        <v>0</v>
      </c>
      <c r="O46" s="24" t="str">
        <v>0</v>
      </c>
      <c r="P46" s="24" t="str">
        <v>0</v>
      </c>
      <c r="Q46" s="24" t="str">
        <v>0</v>
      </c>
      <c r="R46" s="24" t="str">
        <v>0</v>
      </c>
      <c r="S46" s="23" t="str">
        <v>0</v>
      </c>
      <c r="T46" s="23" t="str">
        <v>0</v>
      </c>
      <c r="U46" s="23" t="str">
        <v>0</v>
      </c>
      <c r="V46" s="35" t="str">
        <f>IF(COUNTIF(V6:V37,"н")=0,"0",COUNTIF(V6:V37,"н"))</f>
        <v>0</v>
      </c>
      <c r="W46" s="35"/>
      <c r="X46" s="35"/>
      <c r="Y46" s="35" t="str">
        <f>IF(COUNTIF(Y6:Y37,"н")=0," ",COUNTIF(Y6:Y37,"н"))</f>
        <v xml:space="preserve"> </v>
      </c>
      <c r="Z46" s="35" t="str">
        <f>IF(COUNTIF(Z6:Z37,"н")=0," ",COUNTIF(Z6:Z37,"н"))</f>
        <v xml:space="preserve"> </v>
      </c>
      <c r="AA46" s="35" t="str">
        <f>IF(COUNTIF(AA6:AA37,"н")=0," ",COUNTIF(AA6:AA37,"н"))</f>
        <v xml:space="preserve"> </v>
      </c>
      <c r="AB46" s="35" t="str">
        <f>IF(COUNTIF(AB6:AB37,"н")=0," ",COUNTIF(AB6:AB37,"н"))</f>
        <v xml:space="preserve"> </v>
      </c>
      <c r="AC46" s="35"/>
      <c r="AD46" s="35" t="str">
        <f>IF(COUNTIF(AD6:AD37,"н")=0," ",COUNTIF(AD6:AD37,"н"))</f>
        <v xml:space="preserve"> </v>
      </c>
      <c r="AE46" s="61" t="str">
        <f>IF(COUNTIF(AE6:AE37,"н")=0," ",COUNTIF(AE6:AE37,"н"))</f>
        <v xml:space="preserve"> </v>
      </c>
      <c r="AF46" s="35" t="str">
        <f>IF(COUNTIF(AF6:AF37,"н")=0," ",COUNTIF(AF6:AF37,"н"))</f>
        <v xml:space="preserve"> </v>
      </c>
      <c r="AG46" s="35" t="str">
        <f t="shared" ref="AG46:AV46" si="23">IF(COUNTIF(AG6:AG37,"н")=0,"0",COUNTIF(AG6:AG37,"н"))</f>
        <v>0</v>
      </c>
      <c r="AH46" s="35" t="str">
        <f t="shared" si="23"/>
        <v>0</v>
      </c>
      <c r="AI46" s="35" t="str">
        <f t="shared" si="23"/>
        <v>0</v>
      </c>
      <c r="AJ46" s="35" t="str">
        <f t="shared" si="23"/>
        <v>0</v>
      </c>
      <c r="AK46" s="35" t="str">
        <f t="shared" si="23"/>
        <v>0</v>
      </c>
      <c r="AL46" s="35" t="str">
        <f t="shared" si="23"/>
        <v>0</v>
      </c>
      <c r="AM46" s="35" t="str">
        <f t="shared" si="23"/>
        <v>0</v>
      </c>
      <c r="AN46" s="35" t="str">
        <f t="shared" si="23"/>
        <v>0</v>
      </c>
      <c r="AO46" s="35" t="str">
        <f t="shared" si="23"/>
        <v>0</v>
      </c>
      <c r="AP46" s="35" t="str">
        <f t="shared" si="23"/>
        <v>0</v>
      </c>
      <c r="AQ46" s="35" t="str">
        <f t="shared" si="23"/>
        <v>0</v>
      </c>
      <c r="AR46" s="35" t="str">
        <f t="shared" si="23"/>
        <v>0</v>
      </c>
      <c r="AS46" s="35" t="str">
        <f t="shared" si="23"/>
        <v>0</v>
      </c>
      <c r="AT46" s="35" t="str">
        <f t="shared" si="23"/>
        <v>0</v>
      </c>
      <c r="AU46" s="35" t="str">
        <f t="shared" si="23"/>
        <v>0</v>
      </c>
      <c r="AV46" s="35" t="str">
        <f t="shared" si="23"/>
        <v>0</v>
      </c>
      <c r="AW46" s="35" t="str">
        <f>IF(COUNTIF(AW6:AW37,"н")=0,"0",COUNTIF(AW6:AW37,"н"))</f>
        <v>0</v>
      </c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92"/>
      <c r="X47" s="492"/>
      <c r="Y47" s="492"/>
      <c r="Z47" s="492"/>
      <c r="AA47" s="492"/>
      <c r="AB47" s="492"/>
      <c r="AC47" s="492"/>
      <c r="AD47" s="492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92"/>
      <c r="X48" s="492"/>
      <c r="Y48" s="492"/>
      <c r="Z48" s="492"/>
      <c r="AA48" s="492"/>
      <c r="AB48" s="492"/>
      <c r="AC48" s="492"/>
      <c r="AD48" s="492"/>
      <c r="AE48" s="9"/>
      <c r="AF48" s="9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92"/>
      <c r="X49" s="492"/>
      <c r="Y49" s="492"/>
      <c r="Z49" s="492"/>
      <c r="AA49" s="492"/>
      <c r="AB49" s="492"/>
      <c r="AC49" s="492"/>
      <c r="AD49" s="492"/>
      <c r="AE49" s="9"/>
      <c r="AF49" s="9"/>
      <c r="AG49" s="10"/>
      <c r="AH49" s="10"/>
      <c r="AI49" s="10" t="str">
        <f>IF(COUNTIF(AI6:AI41,"н")=0,"0",COUNTIF(AI6:AI41,"н"))</f>
        <v>0</v>
      </c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92"/>
      <c r="X50" s="492"/>
      <c r="Y50" s="492"/>
      <c r="Z50" s="492"/>
      <c r="AA50" s="492"/>
      <c r="AB50" s="492"/>
      <c r="AC50" s="492"/>
      <c r="AD50" s="492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92"/>
      <c r="X51" s="492"/>
      <c r="Y51" s="492"/>
      <c r="Z51" s="492"/>
      <c r="AA51" s="492"/>
      <c r="AB51" s="492"/>
      <c r="AC51" s="492"/>
      <c r="AD51" s="492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92"/>
      <c r="X52" s="492"/>
      <c r="Y52" s="492"/>
      <c r="Z52" s="492"/>
      <c r="AA52" s="492"/>
      <c r="AB52" s="492"/>
      <c r="AC52" s="492"/>
      <c r="AD52" s="492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92"/>
      <c r="X53" s="492"/>
      <c r="Y53" s="492"/>
      <c r="Z53" s="492"/>
      <c r="AA53" s="492"/>
      <c r="AB53" s="492"/>
      <c r="AC53" s="492"/>
      <c r="AD53" s="492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92"/>
      <c r="X54" s="492"/>
      <c r="Y54" s="492"/>
      <c r="Z54" s="492"/>
      <c r="AA54" s="492"/>
      <c r="AB54" s="492"/>
      <c r="AC54" s="492"/>
      <c r="AD54" s="492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  <row r="55" spans="6:105" x14ac:dyDescent="0.2"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492"/>
      <c r="X55" s="492"/>
      <c r="Y55" s="492"/>
      <c r="Z55" s="492"/>
      <c r="AA55" s="492"/>
      <c r="AB55" s="492"/>
      <c r="AC55" s="492"/>
      <c r="AD55" s="492"/>
      <c r="AE55" s="9"/>
      <c r="AF55" s="9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1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</row>
  </sheetData>
  <sortState ref="C7:D37">
    <sortCondition ref="D7:D37"/>
  </sortState>
  <mergeCells count="8">
    <mergeCell ref="BP3:CE3"/>
    <mergeCell ref="X40:AB40"/>
    <mergeCell ref="G2:I2"/>
    <mergeCell ref="J2:L2"/>
    <mergeCell ref="A3:C4"/>
    <mergeCell ref="AD3:AD5"/>
    <mergeCell ref="AG3:AW3"/>
    <mergeCell ref="AX3:BM3"/>
  </mergeCells>
  <conditionalFormatting sqref="C5 Y5 AI5 AG5 T5 G5 M5:P5">
    <cfRule type="cellIs" dxfId="10872" priority="158" stopIfTrue="1" operator="equal">
      <formula>5</formula>
    </cfRule>
    <cfRule type="cellIs" dxfId="10871" priority="159" stopIfTrue="1" operator="equal">
      <formula>4</formula>
    </cfRule>
    <cfRule type="cellIs" dxfId="10870" priority="160" stopIfTrue="1" operator="equal">
      <formula>3</formula>
    </cfRule>
  </conditionalFormatting>
  <conditionalFormatting sqref="E6:E46">
    <cfRule type="cellIs" dxfId="10869" priority="156" stopIfTrue="1" operator="equal">
      <formula>4</formula>
    </cfRule>
    <cfRule type="cellIs" dxfId="10868" priority="157" stopIfTrue="1" operator="equal">
      <formula>3</formula>
    </cfRule>
  </conditionalFormatting>
  <conditionalFormatting sqref="Z5:AC5 W41:AF44 AE6:AE40 W40 F37:Q46 AG44:CB44 W45:AW46 AG6:AW43 G6:I31 M6:Q31 R40:V46 R39:U39 R6:V38 G34:Q36 G32:J33">
    <cfRule type="cellIs" dxfId="10867" priority="153" stopIfTrue="1" operator="equal">
      <formula>5</formula>
    </cfRule>
    <cfRule type="cellIs" dxfId="10866" priority="154" stopIfTrue="1" operator="equal">
      <formula>4</formula>
    </cfRule>
    <cfRule type="cellIs" dxfId="10865" priority="155" stopIfTrue="1" operator="equal">
      <formula>3</formula>
    </cfRule>
  </conditionalFormatting>
  <conditionalFormatting sqref="AF6:AF38">
    <cfRule type="expression" dxfId="10864" priority="151" stopIfTrue="1">
      <formula>VALUE(RIGHT(AF6))&gt;AE6</formula>
    </cfRule>
    <cfRule type="expression" dxfId="10863" priority="152" stopIfTrue="1">
      <formula>EXACT(RIGHT(AF6,3),"зач")</formula>
    </cfRule>
  </conditionalFormatting>
  <conditionalFormatting sqref="AE3:AJ4 M3:AC3 M4:R4 T4:AC4 G3:I4">
    <cfRule type="expression" dxfId="10862" priority="149" stopIfTrue="1">
      <formula>$D$1&lt;G3</formula>
    </cfRule>
    <cfRule type="expression" dxfId="10861" priority="150" stopIfTrue="1">
      <formula>$D$1&gt;G3</formula>
    </cfRule>
  </conditionalFormatting>
  <conditionalFormatting sqref="M5:P5">
    <cfRule type="cellIs" dxfId="10860" priority="146" stopIfTrue="1" operator="equal">
      <formula>5</formula>
    </cfRule>
    <cfRule type="cellIs" dxfId="10859" priority="147" stopIfTrue="1" operator="equal">
      <formula>4</formula>
    </cfRule>
    <cfRule type="cellIs" dxfId="10858" priority="148" stopIfTrue="1" operator="equal">
      <formula>3</formula>
    </cfRule>
  </conditionalFormatting>
  <conditionalFormatting sqref="M4:Q4">
    <cfRule type="expression" dxfId="10857" priority="144" stopIfTrue="1">
      <formula>$D$1&lt;M4</formula>
    </cfRule>
    <cfRule type="expression" dxfId="10856" priority="145" stopIfTrue="1">
      <formula>$D$1&gt;M4</formula>
    </cfRule>
  </conditionalFormatting>
  <conditionalFormatting sqref="Q5 M5:N5">
    <cfRule type="cellIs" dxfId="10855" priority="141" stopIfTrue="1" operator="equal">
      <formula>5</formula>
    </cfRule>
    <cfRule type="cellIs" dxfId="10854" priority="142" stopIfTrue="1" operator="equal">
      <formula>4</formula>
    </cfRule>
    <cfRule type="cellIs" dxfId="10853" priority="143" stopIfTrue="1" operator="equal">
      <formula>3</formula>
    </cfRule>
  </conditionalFormatting>
  <conditionalFormatting sqref="M4:Q4">
    <cfRule type="expression" dxfId="10852" priority="139" stopIfTrue="1">
      <formula>$D$1&lt;M4</formula>
    </cfRule>
    <cfRule type="expression" dxfId="10851" priority="140" stopIfTrue="1">
      <formula>$D$1&gt;M4</formula>
    </cfRule>
  </conditionalFormatting>
  <conditionalFormatting sqref="P5 M5:N5">
    <cfRule type="cellIs" dxfId="10850" priority="136" stopIfTrue="1" operator="equal">
      <formula>5</formula>
    </cfRule>
    <cfRule type="cellIs" dxfId="10849" priority="137" stopIfTrue="1" operator="equal">
      <formula>4</formula>
    </cfRule>
    <cfRule type="cellIs" dxfId="10848" priority="138" stopIfTrue="1" operator="equal">
      <formula>3</formula>
    </cfRule>
  </conditionalFormatting>
  <conditionalFormatting sqref="M4:Q4">
    <cfRule type="expression" dxfId="10847" priority="134" stopIfTrue="1">
      <formula>$D$1&lt;M4</formula>
    </cfRule>
    <cfRule type="expression" dxfId="10846" priority="135" stopIfTrue="1">
      <formula>$D$1&gt;M4</formula>
    </cfRule>
  </conditionalFormatting>
  <conditionalFormatting sqref="R5">
    <cfRule type="cellIs" dxfId="10845" priority="131" stopIfTrue="1" operator="equal">
      <formula>5</formula>
    </cfRule>
    <cfRule type="cellIs" dxfId="10844" priority="132" stopIfTrue="1" operator="equal">
      <formula>4</formula>
    </cfRule>
    <cfRule type="cellIs" dxfId="10843" priority="133" stopIfTrue="1" operator="equal">
      <formula>3</formula>
    </cfRule>
  </conditionalFormatting>
  <conditionalFormatting sqref="R4">
    <cfRule type="expression" dxfId="10842" priority="129" stopIfTrue="1">
      <formula>$D$1&lt;R4</formula>
    </cfRule>
    <cfRule type="expression" dxfId="10841" priority="130" stopIfTrue="1">
      <formula>$D$1&gt;R4</formula>
    </cfRule>
  </conditionalFormatting>
  <conditionalFormatting sqref="R4">
    <cfRule type="expression" dxfId="10840" priority="127" stopIfTrue="1">
      <formula>$D$1&lt;R4</formula>
    </cfRule>
    <cfRule type="expression" dxfId="10839" priority="128" stopIfTrue="1">
      <formula>$D$1&gt;R4</formula>
    </cfRule>
  </conditionalFormatting>
  <conditionalFormatting sqref="T5">
    <cfRule type="cellIs" dxfId="10838" priority="124" stopIfTrue="1" operator="equal">
      <formula>5</formula>
    </cfRule>
    <cfRule type="cellIs" dxfId="10837" priority="125" stopIfTrue="1" operator="equal">
      <formula>4</formula>
    </cfRule>
    <cfRule type="cellIs" dxfId="10836" priority="126" stopIfTrue="1" operator="equal">
      <formula>3</formula>
    </cfRule>
  </conditionalFormatting>
  <conditionalFormatting sqref="T3:T4">
    <cfRule type="expression" dxfId="10835" priority="122" stopIfTrue="1">
      <formula>$D$1&lt;T3</formula>
    </cfRule>
    <cfRule type="expression" dxfId="10834" priority="123" stopIfTrue="1">
      <formula>$D$1&gt;T3</formula>
    </cfRule>
  </conditionalFormatting>
  <conditionalFormatting sqref="Q3:Q4">
    <cfRule type="expression" dxfId="10833" priority="120" stopIfTrue="1">
      <formula>$D$1&lt;Q3</formula>
    </cfRule>
    <cfRule type="expression" dxfId="10832" priority="121" stopIfTrue="1">
      <formula>$D$1&gt;Q3</formula>
    </cfRule>
  </conditionalFormatting>
  <conditionalFormatting sqref="Q4">
    <cfRule type="expression" dxfId="10831" priority="118" stopIfTrue="1">
      <formula>$D$1&lt;Q4</formula>
    </cfRule>
    <cfRule type="expression" dxfId="10830" priority="119" stopIfTrue="1">
      <formula>$D$1&gt;Q4</formula>
    </cfRule>
  </conditionalFormatting>
  <conditionalFormatting sqref="Q5">
    <cfRule type="cellIs" dxfId="10829" priority="115" stopIfTrue="1" operator="equal">
      <formula>5</formula>
    </cfRule>
    <cfRule type="cellIs" dxfId="10828" priority="116" stopIfTrue="1" operator="equal">
      <formula>4</formula>
    </cfRule>
    <cfRule type="cellIs" dxfId="10827" priority="117" stopIfTrue="1" operator="equal">
      <formula>3</formula>
    </cfRule>
  </conditionalFormatting>
  <conditionalFormatting sqref="Q4">
    <cfRule type="expression" dxfId="10826" priority="113" stopIfTrue="1">
      <formula>$D$1&lt;Q4</formula>
    </cfRule>
    <cfRule type="expression" dxfId="10825" priority="114" stopIfTrue="1">
      <formula>$D$1&gt;Q4</formula>
    </cfRule>
  </conditionalFormatting>
  <conditionalFormatting sqref="Q4">
    <cfRule type="expression" dxfId="10824" priority="111" stopIfTrue="1">
      <formula>$D$1&lt;Q4</formula>
    </cfRule>
    <cfRule type="expression" dxfId="10823" priority="112" stopIfTrue="1">
      <formula>$D$1&gt;Q4</formula>
    </cfRule>
  </conditionalFormatting>
  <conditionalFormatting sqref="I3:I4">
    <cfRule type="expression" dxfId="10822" priority="109" stopIfTrue="1">
      <formula>$D$1&lt;I3</formula>
    </cfRule>
    <cfRule type="expression" dxfId="10821" priority="110" stopIfTrue="1">
      <formula>$D$1&gt;I3</formula>
    </cfRule>
  </conditionalFormatting>
  <conditionalFormatting sqref="F6:F36">
    <cfRule type="cellIs" dxfId="10820" priority="106" stopIfTrue="1" operator="equal">
      <formula>5</formula>
    </cfRule>
    <cfRule type="cellIs" dxfId="10819" priority="107" stopIfTrue="1" operator="equal">
      <formula>4</formula>
    </cfRule>
    <cfRule type="cellIs" dxfId="10818" priority="108" stopIfTrue="1" operator="equal">
      <formula>3</formula>
    </cfRule>
  </conditionalFormatting>
  <conditionalFormatting sqref="F5">
    <cfRule type="cellIs" dxfId="10817" priority="103" stopIfTrue="1" operator="equal">
      <formula>5</formula>
    </cfRule>
    <cfRule type="cellIs" dxfId="10816" priority="104" stopIfTrue="1" operator="equal">
      <formula>4</formula>
    </cfRule>
    <cfRule type="cellIs" dxfId="10815" priority="105" stopIfTrue="1" operator="equal">
      <formula>3</formula>
    </cfRule>
  </conditionalFormatting>
  <conditionalFormatting sqref="F3">
    <cfRule type="expression" dxfId="10814" priority="101" stopIfTrue="1">
      <formula>$D$1&lt;F3</formula>
    </cfRule>
    <cfRule type="expression" dxfId="10813" priority="102" stopIfTrue="1">
      <formula>$D$1&gt;F3</formula>
    </cfRule>
  </conditionalFormatting>
  <conditionalFormatting sqref="S5">
    <cfRule type="cellIs" dxfId="10812" priority="98" stopIfTrue="1" operator="equal">
      <formula>5</formula>
    </cfRule>
    <cfRule type="cellIs" dxfId="10811" priority="99" stopIfTrue="1" operator="equal">
      <formula>4</formula>
    </cfRule>
    <cfRule type="cellIs" dxfId="10810" priority="100" stopIfTrue="1" operator="equal">
      <formula>3</formula>
    </cfRule>
  </conditionalFormatting>
  <conditionalFormatting sqref="S4">
    <cfRule type="expression" dxfId="10809" priority="86" stopIfTrue="1">
      <formula>$D$1&lt;S4</formula>
    </cfRule>
    <cfRule type="expression" dxfId="10808" priority="87" stopIfTrue="1">
      <formula>$D$1&gt;S4</formula>
    </cfRule>
  </conditionalFormatting>
  <conditionalFormatting sqref="S4">
    <cfRule type="expression" dxfId="10807" priority="96" stopIfTrue="1">
      <formula>$D$1&lt;S4</formula>
    </cfRule>
    <cfRule type="expression" dxfId="10806" priority="97" stopIfTrue="1">
      <formula>$D$1&gt;S4</formula>
    </cfRule>
  </conditionalFormatting>
  <conditionalFormatting sqref="S4">
    <cfRule type="expression" dxfId="10805" priority="94" stopIfTrue="1">
      <formula>$D$1&lt;S4</formula>
    </cfRule>
    <cfRule type="expression" dxfId="10804" priority="95" stopIfTrue="1">
      <formula>$D$1&gt;S4</formula>
    </cfRule>
  </conditionalFormatting>
  <conditionalFormatting sqref="S4">
    <cfRule type="expression" dxfId="10803" priority="92" stopIfTrue="1">
      <formula>$D$1&lt;S4</formula>
    </cfRule>
    <cfRule type="expression" dxfId="10802" priority="93" stopIfTrue="1">
      <formula>$D$1&gt;S4</formula>
    </cfRule>
  </conditionalFormatting>
  <conditionalFormatting sqref="S4">
    <cfRule type="expression" dxfId="10801" priority="90" stopIfTrue="1">
      <formula>$D$1&lt;S4</formula>
    </cfRule>
    <cfRule type="expression" dxfId="10800" priority="91" stopIfTrue="1">
      <formula>$D$1&gt;S4</formula>
    </cfRule>
  </conditionalFormatting>
  <conditionalFormatting sqref="S4">
    <cfRule type="expression" dxfId="10799" priority="88" stopIfTrue="1">
      <formula>$D$1&lt;S4</formula>
    </cfRule>
    <cfRule type="expression" dxfId="10798" priority="89" stopIfTrue="1">
      <formula>$D$1&gt;S4</formula>
    </cfRule>
  </conditionalFormatting>
  <conditionalFormatting sqref="I5">
    <cfRule type="cellIs" dxfId="10797" priority="83" stopIfTrue="1" operator="equal">
      <formula>5</formula>
    </cfRule>
    <cfRule type="cellIs" dxfId="10796" priority="84" stopIfTrue="1" operator="equal">
      <formula>4</formula>
    </cfRule>
    <cfRule type="cellIs" dxfId="10795" priority="85" stopIfTrue="1" operator="equal">
      <formula>3</formula>
    </cfRule>
  </conditionalFormatting>
  <conditionalFormatting sqref="I5">
    <cfRule type="cellIs" dxfId="10794" priority="80" stopIfTrue="1" operator="equal">
      <formula>5</formula>
    </cfRule>
    <cfRule type="cellIs" dxfId="10793" priority="81" stopIfTrue="1" operator="equal">
      <formula>4</formula>
    </cfRule>
    <cfRule type="cellIs" dxfId="10792" priority="82" stopIfTrue="1" operator="equal">
      <formula>3</formula>
    </cfRule>
  </conditionalFormatting>
  <conditionalFormatting sqref="I4">
    <cfRule type="expression" dxfId="10791" priority="78" stopIfTrue="1">
      <formula>$D$1&lt;I4</formula>
    </cfRule>
    <cfRule type="expression" dxfId="10790" priority="79" stopIfTrue="1">
      <formula>$D$1&gt;I4</formula>
    </cfRule>
  </conditionalFormatting>
  <conditionalFormatting sqref="I5">
    <cfRule type="cellIs" dxfId="10789" priority="75" stopIfTrue="1" operator="equal">
      <formula>5</formula>
    </cfRule>
    <cfRule type="cellIs" dxfId="10788" priority="76" stopIfTrue="1" operator="equal">
      <formula>4</formula>
    </cfRule>
    <cfRule type="cellIs" dxfId="10787" priority="77" stopIfTrue="1" operator="equal">
      <formula>3</formula>
    </cfRule>
  </conditionalFormatting>
  <conditionalFormatting sqref="I4">
    <cfRule type="expression" dxfId="10786" priority="73" stopIfTrue="1">
      <formula>$D$1&lt;I4</formula>
    </cfRule>
    <cfRule type="expression" dxfId="10785" priority="74" stopIfTrue="1">
      <formula>$D$1&gt;I4</formula>
    </cfRule>
  </conditionalFormatting>
  <conditionalFormatting sqref="I4">
    <cfRule type="expression" dxfId="10784" priority="71" stopIfTrue="1">
      <formula>$D$1&lt;I4</formula>
    </cfRule>
    <cfRule type="expression" dxfId="10783" priority="72" stopIfTrue="1">
      <formula>$D$1&gt;I4</formula>
    </cfRule>
  </conditionalFormatting>
  <conditionalFormatting sqref="I5">
    <cfRule type="cellIs" dxfId="10782" priority="68" stopIfTrue="1" operator="equal">
      <formula>5</formula>
    </cfRule>
    <cfRule type="cellIs" dxfId="10781" priority="69" stopIfTrue="1" operator="equal">
      <formula>4</formula>
    </cfRule>
    <cfRule type="cellIs" dxfId="10780" priority="70" stopIfTrue="1" operator="equal">
      <formula>3</formula>
    </cfRule>
  </conditionalFormatting>
  <conditionalFormatting sqref="I3:I4">
    <cfRule type="expression" dxfId="10779" priority="66" stopIfTrue="1">
      <formula>$D$1&lt;I3</formula>
    </cfRule>
    <cfRule type="expression" dxfId="10778" priority="67" stopIfTrue="1">
      <formula>$D$1&gt;I3</formula>
    </cfRule>
  </conditionalFormatting>
  <conditionalFormatting sqref="I5">
    <cfRule type="cellIs" dxfId="10777" priority="63" stopIfTrue="1" operator="equal">
      <formula>5</formula>
    </cfRule>
    <cfRule type="cellIs" dxfId="10776" priority="64" stopIfTrue="1" operator="equal">
      <formula>4</formula>
    </cfRule>
    <cfRule type="cellIs" dxfId="10775" priority="65" stopIfTrue="1" operator="equal">
      <formula>3</formula>
    </cfRule>
  </conditionalFormatting>
  <conditionalFormatting sqref="I3:I4">
    <cfRule type="expression" dxfId="10774" priority="61" stopIfTrue="1">
      <formula>$D$1&lt;I3</formula>
    </cfRule>
    <cfRule type="expression" dxfId="10773" priority="62" stopIfTrue="1">
      <formula>$D$1&gt;I3</formula>
    </cfRule>
  </conditionalFormatting>
  <conditionalFormatting sqref="G3:G4">
    <cfRule type="expression" dxfId="10772" priority="59" stopIfTrue="1">
      <formula>$D$1&lt;G3</formula>
    </cfRule>
    <cfRule type="expression" dxfId="10771" priority="60" stopIfTrue="1">
      <formula>$D$1&gt;G3</formula>
    </cfRule>
  </conditionalFormatting>
  <conditionalFormatting sqref="J6:L31">
    <cfRule type="cellIs" dxfId="10770" priority="56" stopIfTrue="1" operator="equal">
      <formula>5</formula>
    </cfRule>
    <cfRule type="cellIs" dxfId="10769" priority="57" stopIfTrue="1" operator="equal">
      <formula>4</formula>
    </cfRule>
    <cfRule type="cellIs" dxfId="10768" priority="58" stopIfTrue="1" operator="equal">
      <formula>3</formula>
    </cfRule>
  </conditionalFormatting>
  <conditionalFormatting sqref="J3:L3 J4:K4">
    <cfRule type="expression" dxfId="10767" priority="54" stopIfTrue="1">
      <formula>$D$1&lt;J3</formula>
    </cfRule>
    <cfRule type="expression" dxfId="10766" priority="55" stopIfTrue="1">
      <formula>$D$1&gt;J3</formula>
    </cfRule>
  </conditionalFormatting>
  <conditionalFormatting sqref="J4">
    <cfRule type="expression" dxfId="10765" priority="52" stopIfTrue="1">
      <formula>$D$1&lt;J4</formula>
    </cfRule>
    <cfRule type="expression" dxfId="10764" priority="53" stopIfTrue="1">
      <formula>$D$1&gt;J4</formula>
    </cfRule>
  </conditionalFormatting>
  <conditionalFormatting sqref="J5">
    <cfRule type="cellIs" dxfId="10763" priority="49" stopIfTrue="1" operator="equal">
      <formula>5</formula>
    </cfRule>
    <cfRule type="cellIs" dxfId="10762" priority="50" stopIfTrue="1" operator="equal">
      <formula>4</formula>
    </cfRule>
    <cfRule type="cellIs" dxfId="10761" priority="51" stopIfTrue="1" operator="equal">
      <formula>3</formula>
    </cfRule>
  </conditionalFormatting>
  <conditionalFormatting sqref="J4">
    <cfRule type="expression" dxfId="10760" priority="47" stopIfTrue="1">
      <formula>$D$1&lt;J4</formula>
    </cfRule>
    <cfRule type="expression" dxfId="10759" priority="48" stopIfTrue="1">
      <formula>$D$1&gt;J4</formula>
    </cfRule>
  </conditionalFormatting>
  <conditionalFormatting sqref="J4">
    <cfRule type="expression" dxfId="10758" priority="45" stopIfTrue="1">
      <formula>$D$1&lt;J4</formula>
    </cfRule>
    <cfRule type="expression" dxfId="10757" priority="46" stopIfTrue="1">
      <formula>$D$1&gt;J4</formula>
    </cfRule>
  </conditionalFormatting>
  <conditionalFormatting sqref="K5">
    <cfRule type="cellIs" dxfId="10756" priority="42" stopIfTrue="1" operator="equal">
      <formula>5</formula>
    </cfRule>
    <cfRule type="cellIs" dxfId="10755" priority="43" stopIfTrue="1" operator="equal">
      <formula>4</formula>
    </cfRule>
    <cfRule type="cellIs" dxfId="10754" priority="44" stopIfTrue="1" operator="equal">
      <formula>3</formula>
    </cfRule>
  </conditionalFormatting>
  <conditionalFormatting sqref="K4">
    <cfRule type="expression" dxfId="10753" priority="40" stopIfTrue="1">
      <formula>$D$1&lt;K4</formula>
    </cfRule>
    <cfRule type="expression" dxfId="10752" priority="41" stopIfTrue="1">
      <formula>$D$1&gt;K4</formula>
    </cfRule>
  </conditionalFormatting>
  <conditionalFormatting sqref="K4">
    <cfRule type="expression" dxfId="10751" priority="38" stopIfTrue="1">
      <formula>$D$1&lt;K4</formula>
    </cfRule>
    <cfRule type="expression" dxfId="10750" priority="39" stopIfTrue="1">
      <formula>$D$1&gt;K4</formula>
    </cfRule>
  </conditionalFormatting>
  <conditionalFormatting sqref="J3:J4">
    <cfRule type="expression" dxfId="10749" priority="36" stopIfTrue="1">
      <formula>$D$1&lt;J3</formula>
    </cfRule>
    <cfRule type="expression" dxfId="10748" priority="37" stopIfTrue="1">
      <formula>$D$1&gt;J3</formula>
    </cfRule>
  </conditionalFormatting>
  <conditionalFormatting sqref="J4">
    <cfRule type="expression" dxfId="10747" priority="34" stopIfTrue="1">
      <formula>$D$1&lt;J4</formula>
    </cfRule>
    <cfRule type="expression" dxfId="10746" priority="35" stopIfTrue="1">
      <formula>$D$1&gt;J4</formula>
    </cfRule>
  </conditionalFormatting>
  <conditionalFormatting sqref="J5">
    <cfRule type="cellIs" dxfId="10745" priority="31" stopIfTrue="1" operator="equal">
      <formula>5</formula>
    </cfRule>
    <cfRule type="cellIs" dxfId="10744" priority="32" stopIfTrue="1" operator="equal">
      <formula>4</formula>
    </cfRule>
    <cfRule type="cellIs" dxfId="10743" priority="33" stopIfTrue="1" operator="equal">
      <formula>3</formula>
    </cfRule>
  </conditionalFormatting>
  <conditionalFormatting sqref="J4">
    <cfRule type="expression" dxfId="10742" priority="29" stopIfTrue="1">
      <formula>$D$1&lt;J4</formula>
    </cfRule>
    <cfRule type="expression" dxfId="10741" priority="30" stopIfTrue="1">
      <formula>$D$1&gt;J4</formula>
    </cfRule>
  </conditionalFormatting>
  <conditionalFormatting sqref="J4">
    <cfRule type="expression" dxfId="10740" priority="27" stopIfTrue="1">
      <formula>$D$1&lt;J4</formula>
    </cfRule>
    <cfRule type="expression" dxfId="10739" priority="28" stopIfTrue="1">
      <formula>$D$1&gt;J4</formula>
    </cfRule>
  </conditionalFormatting>
  <conditionalFormatting sqref="L5">
    <cfRule type="cellIs" dxfId="10738" priority="24" stopIfTrue="1" operator="equal">
      <formula>5</formula>
    </cfRule>
    <cfRule type="cellIs" dxfId="10737" priority="25" stopIfTrue="1" operator="equal">
      <formula>4</formula>
    </cfRule>
    <cfRule type="cellIs" dxfId="10736" priority="26" stopIfTrue="1" operator="equal">
      <formula>3</formula>
    </cfRule>
  </conditionalFormatting>
  <conditionalFormatting sqref="L4">
    <cfRule type="expression" dxfId="10735" priority="12" stopIfTrue="1">
      <formula>$D$1&lt;L4</formula>
    </cfRule>
    <cfRule type="expression" dxfId="10734" priority="13" stopIfTrue="1">
      <formula>$D$1&gt;L4</formula>
    </cfRule>
  </conditionalFormatting>
  <conditionalFormatting sqref="L4">
    <cfRule type="expression" dxfId="10733" priority="22" stopIfTrue="1">
      <formula>$D$1&lt;L4</formula>
    </cfRule>
    <cfRule type="expression" dxfId="10732" priority="23" stopIfTrue="1">
      <formula>$D$1&gt;L4</formula>
    </cfRule>
  </conditionalFormatting>
  <conditionalFormatting sqref="L4">
    <cfRule type="expression" dxfId="10731" priority="20" stopIfTrue="1">
      <formula>$D$1&lt;L4</formula>
    </cfRule>
    <cfRule type="expression" dxfId="10730" priority="21" stopIfTrue="1">
      <formula>$D$1&gt;L4</formula>
    </cfRule>
  </conditionalFormatting>
  <conditionalFormatting sqref="L4">
    <cfRule type="expression" dxfId="10729" priority="18" stopIfTrue="1">
      <formula>$D$1&lt;L4</formula>
    </cfRule>
    <cfRule type="expression" dxfId="10728" priority="19" stopIfTrue="1">
      <formula>$D$1&gt;L4</formula>
    </cfRule>
  </conditionalFormatting>
  <conditionalFormatting sqref="L4">
    <cfRule type="expression" dxfId="10727" priority="16" stopIfTrue="1">
      <formula>$D$1&lt;L4</formula>
    </cfRule>
    <cfRule type="expression" dxfId="10726" priority="17" stopIfTrue="1">
      <formula>$D$1&gt;L4</formula>
    </cfRule>
  </conditionalFormatting>
  <conditionalFormatting sqref="L4">
    <cfRule type="expression" dxfId="10725" priority="14" stopIfTrue="1">
      <formula>$D$1&lt;L4</formula>
    </cfRule>
    <cfRule type="expression" dxfId="10724" priority="15" stopIfTrue="1">
      <formula>$D$1&gt;L4</formula>
    </cfRule>
  </conditionalFormatting>
  <conditionalFormatting sqref="F4">
    <cfRule type="expression" dxfId="10723" priority="10" stopIfTrue="1">
      <formula>$D$1&lt;F4</formula>
    </cfRule>
    <cfRule type="expression" dxfId="10722" priority="11" stopIfTrue="1">
      <formula>$D$1&gt;F4</formula>
    </cfRule>
  </conditionalFormatting>
  <conditionalFormatting sqref="K32">
    <cfRule type="cellIs" dxfId="10721" priority="7" stopIfTrue="1" operator="equal">
      <formula>5</formula>
    </cfRule>
    <cfRule type="cellIs" dxfId="10720" priority="8" stopIfTrue="1" operator="equal">
      <formula>4</formula>
    </cfRule>
    <cfRule type="cellIs" dxfId="10719" priority="9" stopIfTrue="1" operator="equal">
      <formula>3</formula>
    </cfRule>
  </conditionalFormatting>
  <conditionalFormatting sqref="K33">
    <cfRule type="cellIs" dxfId="10718" priority="4" stopIfTrue="1" operator="equal">
      <formula>5</formula>
    </cfRule>
    <cfRule type="cellIs" dxfId="10717" priority="5" stopIfTrue="1" operator="equal">
      <formula>4</formula>
    </cfRule>
    <cfRule type="cellIs" dxfId="10716" priority="6" stopIfTrue="1" operator="equal">
      <formula>3</formula>
    </cfRule>
  </conditionalFormatting>
  <conditionalFormatting sqref="L32:L33">
    <cfRule type="cellIs" dxfId="10715" priority="1" stopIfTrue="1" operator="equal">
      <formula>5</formula>
    </cfRule>
    <cfRule type="cellIs" dxfId="10714" priority="2" stopIfTrue="1" operator="equal">
      <formula>4</formula>
    </cfRule>
    <cfRule type="cellIs" dxfId="10713" priority="3" stopIfTrue="1" operator="equal">
      <formula>3</formula>
    </cfRule>
  </conditionalFormatting>
  <pageMargins left="0.7" right="0.7" top="0.75" bottom="0.75" header="0.3" footer="0.3"/>
  <pageSetup paperSize="9" scale="74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tabSelected="1" view="pageBreakPreview" topLeftCell="A10" zoomScale="115" zoomScaleNormal="100" zoomScaleSheetLayoutView="115" workbookViewId="0">
      <selection activeCell="BB24" sqref="BB24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7.5703125" style="13" bestFit="1" customWidth="1"/>
    <col min="5" max="5" width="6.7109375" style="13" hidden="1" customWidth="1"/>
    <col min="6" max="6" width="6.85546875" customWidth="1"/>
    <col min="7" max="12" width="6.5703125" customWidth="1"/>
    <col min="13" max="21" width="2.4257812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43659.506923379631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92"/>
      <c r="Z1" s="492"/>
      <c r="AA1" s="492"/>
      <c r="AB1" s="492"/>
      <c r="AC1" s="492"/>
      <c r="AD1" s="492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75" t="s">
        <v>580</v>
      </c>
      <c r="G2" s="581" t="s">
        <v>581</v>
      </c>
      <c r="H2" s="582"/>
      <c r="I2" s="583"/>
      <c r="J2" s="581" t="s">
        <v>545</v>
      </c>
      <c r="K2" s="582"/>
      <c r="L2" s="583"/>
      <c r="M2" s="477"/>
      <c r="N2" s="477"/>
      <c r="O2" s="477"/>
      <c r="P2" s="477"/>
      <c r="Q2" s="475"/>
      <c r="R2" s="476"/>
      <c r="S2" s="476"/>
      <c r="T2" s="474"/>
      <c r="U2" s="227"/>
      <c r="V2" s="7"/>
      <c r="W2" s="8"/>
      <c r="X2" s="8"/>
      <c r="Y2" s="492"/>
      <c r="Z2" s="492"/>
      <c r="AA2" s="492"/>
      <c r="AB2" s="492"/>
      <c r="AC2" s="492"/>
      <c r="AD2" s="492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76">
        <v>2551</v>
      </c>
      <c r="B3" s="576"/>
      <c r="C3" s="576"/>
      <c r="D3" s="228" t="s">
        <v>0</v>
      </c>
      <c r="E3" s="229"/>
      <c r="F3" s="230">
        <v>42354</v>
      </c>
      <c r="G3" s="230">
        <v>42346</v>
      </c>
      <c r="H3" s="230">
        <v>42349</v>
      </c>
      <c r="I3" s="410">
        <v>42353</v>
      </c>
      <c r="J3" s="230">
        <v>42243</v>
      </c>
      <c r="K3" s="230">
        <v>42363</v>
      </c>
      <c r="L3" s="230">
        <v>42359</v>
      </c>
      <c r="M3" s="230"/>
      <c r="N3" s="230"/>
      <c r="O3" s="230"/>
      <c r="P3" s="231"/>
      <c r="Q3" s="230"/>
      <c r="R3" s="230"/>
      <c r="S3" s="230"/>
      <c r="T3" s="67"/>
      <c r="U3" s="232"/>
      <c r="V3" s="233"/>
      <c r="W3" s="234"/>
      <c r="X3" s="234"/>
      <c r="Y3" s="235"/>
      <c r="Z3" s="235"/>
      <c r="AA3" s="235"/>
      <c r="AB3" s="236"/>
      <c r="AC3" s="236"/>
      <c r="AD3" s="577" t="s">
        <v>9</v>
      </c>
      <c r="AE3" s="14"/>
      <c r="AF3" s="492"/>
      <c r="AG3" s="578"/>
      <c r="AH3" s="578"/>
      <c r="AI3" s="578"/>
      <c r="AJ3" s="578"/>
      <c r="AK3" s="578"/>
      <c r="AL3" s="578"/>
      <c r="AM3" s="578"/>
      <c r="AN3" s="578"/>
      <c r="AO3" s="578"/>
      <c r="AP3" s="578"/>
      <c r="AQ3" s="578"/>
      <c r="AR3" s="578"/>
      <c r="AS3" s="578"/>
      <c r="AT3" s="578"/>
      <c r="AU3" s="578"/>
      <c r="AV3" s="578"/>
      <c r="AW3" s="578"/>
      <c r="AX3" s="579"/>
      <c r="AY3" s="579"/>
      <c r="AZ3" s="579"/>
      <c r="BA3" s="579"/>
      <c r="BB3" s="579"/>
      <c r="BC3" s="579"/>
      <c r="BD3" s="579"/>
      <c r="BE3" s="579"/>
      <c r="BF3" s="579"/>
      <c r="BG3" s="579"/>
      <c r="BH3" s="579"/>
      <c r="BI3" s="579"/>
      <c r="BJ3" s="579"/>
      <c r="BK3" s="579"/>
      <c r="BL3" s="579"/>
      <c r="BM3" s="579"/>
      <c r="BN3" s="11"/>
      <c r="BO3" s="11"/>
      <c r="BP3" s="579"/>
      <c r="BQ3" s="579"/>
      <c r="BR3" s="579"/>
      <c r="BS3" s="579"/>
      <c r="BT3" s="579"/>
      <c r="BU3" s="579"/>
      <c r="BV3" s="579"/>
      <c r="BW3" s="579"/>
      <c r="BX3" s="579"/>
      <c r="BY3" s="579"/>
      <c r="BZ3" s="579"/>
      <c r="CA3" s="579"/>
      <c r="CB3" s="579"/>
      <c r="CC3" s="579"/>
      <c r="CD3" s="579"/>
      <c r="CE3" s="579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0.75" customHeight="1" x14ac:dyDescent="0.2">
      <c r="A4" s="576"/>
      <c r="B4" s="576"/>
      <c r="C4" s="576"/>
      <c r="D4" s="237" t="s">
        <v>1</v>
      </c>
      <c r="E4" s="229"/>
      <c r="F4" s="238" t="s">
        <v>1338</v>
      </c>
      <c r="G4" s="238" t="s">
        <v>1007</v>
      </c>
      <c r="H4" s="238" t="s">
        <v>1004</v>
      </c>
      <c r="I4" s="238" t="s">
        <v>656</v>
      </c>
      <c r="J4" s="238"/>
      <c r="K4" s="238" t="s">
        <v>1017</v>
      </c>
      <c r="L4" s="238" t="s">
        <v>1623</v>
      </c>
      <c r="M4" s="238"/>
      <c r="N4" s="238"/>
      <c r="O4" s="238"/>
      <c r="P4" s="238"/>
      <c r="Q4" s="238"/>
      <c r="R4" s="238"/>
      <c r="S4" s="238"/>
      <c r="T4" s="67"/>
      <c r="U4" s="239"/>
      <c r="V4" s="232"/>
      <c r="W4" s="232"/>
      <c r="X4" s="232"/>
      <c r="Y4" s="234"/>
      <c r="Z4" s="235"/>
      <c r="AA4" s="235"/>
      <c r="AB4" s="235"/>
      <c r="AC4" s="235"/>
      <c r="AD4" s="577"/>
      <c r="AE4" s="15"/>
      <c r="AF4" s="492"/>
      <c r="AG4" s="492"/>
      <c r="AH4" s="492"/>
      <c r="AI4" s="492"/>
      <c r="AJ4" s="492"/>
      <c r="AK4" s="492"/>
      <c r="AL4" s="492"/>
      <c r="AM4" s="492"/>
      <c r="AN4" s="492"/>
      <c r="AO4" s="492"/>
      <c r="AP4" s="492"/>
      <c r="AQ4" s="492"/>
      <c r="AR4" s="492"/>
      <c r="AS4" s="492"/>
      <c r="AT4" s="492"/>
      <c r="AU4" s="492"/>
      <c r="AV4" s="492"/>
      <c r="AW4" s="9"/>
      <c r="AX4" s="493"/>
      <c r="AY4" s="493"/>
      <c r="AZ4" s="493"/>
      <c r="BA4" s="493"/>
      <c r="BB4" s="493"/>
      <c r="BC4" s="493"/>
      <c r="BD4" s="493"/>
      <c r="BE4" s="493"/>
      <c r="BF4" s="493"/>
      <c r="BG4" s="493"/>
      <c r="BH4" s="493"/>
      <c r="BI4" s="493"/>
      <c r="BJ4" s="493"/>
      <c r="BK4" s="493"/>
      <c r="BL4" s="493"/>
      <c r="BM4" s="493"/>
      <c r="BN4" s="11"/>
      <c r="BO4" s="11"/>
      <c r="BP4" s="493"/>
      <c r="BQ4" s="493"/>
      <c r="BR4" s="493"/>
      <c r="BS4" s="493"/>
      <c r="BT4" s="493"/>
      <c r="BU4" s="493"/>
      <c r="BV4" s="493"/>
      <c r="BW4" s="493"/>
      <c r="BX4" s="493"/>
      <c r="BY4" s="493"/>
      <c r="BZ4" s="493"/>
      <c r="CA4" s="493"/>
      <c r="CB4" s="493"/>
      <c r="CC4" s="493"/>
      <c r="CD4" s="493"/>
      <c r="CE4" s="493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8" x14ac:dyDescent="0.2">
      <c r="A5" s="384" t="s">
        <v>546</v>
      </c>
      <c r="B5" s="257" t="s">
        <v>2</v>
      </c>
      <c r="C5" s="385" t="s">
        <v>27</v>
      </c>
      <c r="D5" s="386" t="s">
        <v>3</v>
      </c>
      <c r="E5" s="184" t="s">
        <v>4</v>
      </c>
      <c r="F5" s="313" t="s">
        <v>1011</v>
      </c>
      <c r="G5" s="313" t="s">
        <v>1018</v>
      </c>
      <c r="H5" s="313" t="s">
        <v>1005</v>
      </c>
      <c r="I5" s="408" t="s">
        <v>655</v>
      </c>
      <c r="J5" s="325" t="s">
        <v>915</v>
      </c>
      <c r="K5" s="325" t="s">
        <v>1016</v>
      </c>
      <c r="L5" s="362" t="s">
        <v>1033</v>
      </c>
      <c r="M5" s="408"/>
      <c r="N5" s="313"/>
      <c r="O5" s="325"/>
      <c r="P5" s="313"/>
      <c r="Q5" s="325"/>
      <c r="R5" s="325"/>
      <c r="S5" s="362"/>
      <c r="T5" s="92"/>
      <c r="U5" s="185"/>
      <c r="V5" s="240" t="s">
        <v>5</v>
      </c>
      <c r="W5" s="241" t="s">
        <v>6</v>
      </c>
      <c r="X5" s="241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37" customFormat="1" ht="17.25" customHeight="1" x14ac:dyDescent="0.25">
      <c r="A6" s="389">
        <v>1</v>
      </c>
      <c r="B6" s="499"/>
      <c r="C6" s="512" t="s">
        <v>34</v>
      </c>
      <c r="D6" s="513" t="s">
        <v>1453</v>
      </c>
      <c r="E6" s="256">
        <v>2551</v>
      </c>
      <c r="F6" s="93" t="s">
        <v>1604</v>
      </c>
      <c r="G6" s="93">
        <v>4</v>
      </c>
      <c r="H6" s="93">
        <v>5</v>
      </c>
      <c r="I6" s="93">
        <v>3</v>
      </c>
      <c r="J6" s="93">
        <v>4</v>
      </c>
      <c r="K6" s="93">
        <v>3</v>
      </c>
      <c r="L6" s="93">
        <v>3</v>
      </c>
      <c r="M6" s="93"/>
      <c r="N6" s="93"/>
      <c r="O6" s="93"/>
      <c r="P6" s="93"/>
      <c r="Q6" s="93"/>
      <c r="R6" s="93"/>
      <c r="S6" s="93"/>
      <c r="T6" s="93"/>
      <c r="U6" s="23"/>
      <c r="V6" s="35">
        <f t="shared" ref="V6:V37" si="0">IF(AC6&gt;0,IF(SUM(X6:Y6)/AC6&gt;0,2,IF(AND(SUM(X6:Y6)/AC6=0,Z6/AC6&gt;0),3,IF(AND((AB6/AC6+AA6/AC6)=1,AA6/AC6&gt;0),4,5))),0)</f>
        <v>3</v>
      </c>
      <c r="W6" s="328">
        <f t="shared" ref="W6:W37" si="1">COUNTIF(AG6:AV6,"б")</f>
        <v>0</v>
      </c>
      <c r="X6" s="328">
        <f t="shared" ref="X6:X37" si="2">COUNTIF(AG6:AV6,"д")</f>
        <v>0</v>
      </c>
      <c r="Y6" s="328">
        <f t="shared" ref="Y6:Y37" si="3">COUNTIF(AG6:AV6,2)+COUNTIF(AG6:AV6,"н")+COUNTIF(AG6:AV6,"д")</f>
        <v>0</v>
      </c>
      <c r="Z6" s="328">
        <f t="shared" ref="Z6:Z37" si="4">COUNTIF(AG6:AV6,Z$5)</f>
        <v>3</v>
      </c>
      <c r="AA6" s="328">
        <f t="shared" ref="AA6:AA37" si="5">COUNTIF(AG6:AV6,AA$5)</f>
        <v>2</v>
      </c>
      <c r="AB6" s="328">
        <f t="shared" ref="AB6:AB37" si="6">COUNTIF(AG6:AV6,AB$5)</f>
        <v>1</v>
      </c>
      <c r="AC6" s="328">
        <f t="shared" ref="AC6:AC38" si="7">SUM(X6:AB6)</f>
        <v>6</v>
      </c>
      <c r="AD6" s="329">
        <f>IF(ISERROR(((X6+Y6)*2+Z6*3+AA6*4+AB6*5)/SUM(X6,Y6:AB6)),"",((X6+Y6)*2+Z6*3+AA6*4+AB6*5)/SUM(X6,Y6:AB6))</f>
        <v>3.6666666666666665</v>
      </c>
      <c r="AE6" s="330">
        <f t="shared" ref="AE6:AE34" si="8">IF(AX6=5,0.5,IF(AX6=4,0.25,IF(AX6&lt;=3,0)))</f>
        <v>0</v>
      </c>
      <c r="AF6" s="331"/>
      <c r="AG6" s="332" t="str">
        <f t="shared" ref="AG6:AV21" si="9">IF(ISERROR(VALUE(LEFT(F6))),LEFT(F6),VALUE(LEFT(F6)))</f>
        <v>з</v>
      </c>
      <c r="AH6" s="332">
        <f t="shared" si="9"/>
        <v>4</v>
      </c>
      <c r="AI6" s="332">
        <f t="shared" si="9"/>
        <v>5</v>
      </c>
      <c r="AJ6" s="332">
        <f t="shared" si="9"/>
        <v>3</v>
      </c>
      <c r="AK6" s="332">
        <f t="shared" si="9"/>
        <v>4</v>
      </c>
      <c r="AL6" s="332">
        <f t="shared" si="9"/>
        <v>3</v>
      </c>
      <c r="AM6" s="332">
        <f t="shared" si="9"/>
        <v>3</v>
      </c>
      <c r="AN6" s="332" t="str">
        <f t="shared" si="9"/>
        <v/>
      </c>
      <c r="AO6" s="332" t="str">
        <f t="shared" si="9"/>
        <v/>
      </c>
      <c r="AP6" s="332" t="str">
        <f t="shared" si="9"/>
        <v/>
      </c>
      <c r="AQ6" s="332" t="str">
        <f t="shared" si="9"/>
        <v/>
      </c>
      <c r="AR6" s="332" t="str">
        <f t="shared" si="9"/>
        <v/>
      </c>
      <c r="AS6" s="332" t="str">
        <f t="shared" si="9"/>
        <v/>
      </c>
      <c r="AT6" s="332" t="str">
        <f t="shared" si="9"/>
        <v/>
      </c>
      <c r="AU6" s="332" t="str">
        <f t="shared" si="9"/>
        <v/>
      </c>
      <c r="AV6" s="332" t="str">
        <f t="shared" si="9"/>
        <v/>
      </c>
      <c r="AW6" s="35">
        <f t="shared" ref="AW6:AW37" si="10">COUNTIF(AG6:AV6,"з")</f>
        <v>1</v>
      </c>
      <c r="AX6" s="333"/>
      <c r="AY6" s="333"/>
      <c r="AZ6" s="333"/>
      <c r="BA6" s="333"/>
      <c r="BB6" s="333"/>
      <c r="BC6" s="333"/>
      <c r="BD6" s="333"/>
      <c r="BE6" s="333"/>
      <c r="BF6" s="333"/>
      <c r="BG6" s="333"/>
      <c r="BH6" s="333"/>
      <c r="BI6" s="333"/>
      <c r="BJ6" s="333"/>
      <c r="BK6" s="333"/>
      <c r="BL6" s="333"/>
      <c r="BM6" s="333"/>
      <c r="BN6" s="333"/>
      <c r="BO6" s="333"/>
      <c r="BP6" s="334"/>
      <c r="BQ6" s="334"/>
      <c r="BR6" s="334"/>
      <c r="BS6" s="334"/>
      <c r="BT6" s="334"/>
      <c r="BU6" s="334"/>
      <c r="BV6" s="334"/>
      <c r="BW6" s="334"/>
      <c r="BX6" s="334"/>
      <c r="BY6" s="334"/>
      <c r="BZ6" s="334"/>
      <c r="CA6" s="334"/>
      <c r="CB6" s="334"/>
      <c r="CC6" s="334"/>
      <c r="CD6" s="334"/>
      <c r="CE6" s="334"/>
      <c r="CF6" s="334"/>
      <c r="CG6" s="333"/>
      <c r="CH6" s="333"/>
      <c r="CI6" s="333"/>
      <c r="CJ6" s="333"/>
      <c r="CK6" s="333"/>
      <c r="CL6" s="333"/>
      <c r="CM6" s="333"/>
      <c r="CN6" s="335"/>
      <c r="CO6" s="335"/>
      <c r="CP6" s="335"/>
      <c r="CQ6" s="335"/>
      <c r="CR6" s="335"/>
      <c r="CS6" s="335"/>
      <c r="CT6" s="335"/>
      <c r="CU6" s="335"/>
      <c r="CV6" s="335"/>
      <c r="CW6" s="335"/>
      <c r="CX6" s="335"/>
      <c r="CY6" s="335"/>
      <c r="CZ6" s="335"/>
      <c r="DA6" s="335"/>
      <c r="DB6" s="336"/>
      <c r="DC6" s="336"/>
    </row>
    <row r="7" spans="1:107" s="337" customFormat="1" ht="17.25" customHeight="1" x14ac:dyDescent="0.25">
      <c r="A7" s="389">
        <v>2</v>
      </c>
      <c r="B7" s="499"/>
      <c r="C7" s="512" t="s">
        <v>34</v>
      </c>
      <c r="D7" s="513" t="s">
        <v>1442</v>
      </c>
      <c r="E7" s="256">
        <v>2551</v>
      </c>
      <c r="F7" s="93" t="s">
        <v>1604</v>
      </c>
      <c r="G7" s="93">
        <v>3</v>
      </c>
      <c r="H7" s="93">
        <v>5</v>
      </c>
      <c r="I7" s="93">
        <v>4</v>
      </c>
      <c r="J7" s="93">
        <v>3</v>
      </c>
      <c r="K7" s="93">
        <v>4</v>
      </c>
      <c r="L7" s="93">
        <v>4</v>
      </c>
      <c r="M7" s="93"/>
      <c r="N7" s="93"/>
      <c r="O7" s="93"/>
      <c r="P7" s="93"/>
      <c r="Q7" s="93"/>
      <c r="R7" s="93"/>
      <c r="S7" s="93"/>
      <c r="T7" s="93"/>
      <c r="U7" s="23"/>
      <c r="V7" s="35">
        <f t="shared" si="0"/>
        <v>3</v>
      </c>
      <c r="W7" s="328">
        <f t="shared" si="1"/>
        <v>0</v>
      </c>
      <c r="X7" s="328">
        <f t="shared" si="2"/>
        <v>0</v>
      </c>
      <c r="Y7" s="328">
        <f t="shared" si="3"/>
        <v>0</v>
      </c>
      <c r="Z7" s="328">
        <f t="shared" si="4"/>
        <v>2</v>
      </c>
      <c r="AA7" s="328">
        <f t="shared" si="5"/>
        <v>3</v>
      </c>
      <c r="AB7" s="328">
        <f t="shared" si="6"/>
        <v>1</v>
      </c>
      <c r="AC7" s="328">
        <f t="shared" si="7"/>
        <v>6</v>
      </c>
      <c r="AD7" s="329">
        <f t="shared" ref="AD7:AD37" si="11">IF(ISERROR(((X7+Y7)*2+Z7*3+AA7*4+AB7*5)/SUM(X7,Y7:AB7)),"",((X7+Y7)*2+Z7*3+AA7*4+AB7*5)/SUM(X7,Y7:AB7))</f>
        <v>3.8333333333333335</v>
      </c>
      <c r="AE7" s="330">
        <f t="shared" si="8"/>
        <v>0</v>
      </c>
      <c r="AF7" s="331"/>
      <c r="AG7" s="332" t="str">
        <f t="shared" si="9"/>
        <v>з</v>
      </c>
      <c r="AH7" s="332">
        <f t="shared" si="9"/>
        <v>3</v>
      </c>
      <c r="AI7" s="332">
        <f t="shared" si="9"/>
        <v>5</v>
      </c>
      <c r="AJ7" s="332">
        <f t="shared" si="9"/>
        <v>4</v>
      </c>
      <c r="AK7" s="332">
        <f t="shared" si="9"/>
        <v>3</v>
      </c>
      <c r="AL7" s="332">
        <f t="shared" si="9"/>
        <v>4</v>
      </c>
      <c r="AM7" s="332">
        <f t="shared" si="9"/>
        <v>4</v>
      </c>
      <c r="AN7" s="332" t="str">
        <f t="shared" si="9"/>
        <v/>
      </c>
      <c r="AO7" s="332" t="str">
        <f t="shared" si="9"/>
        <v/>
      </c>
      <c r="AP7" s="332" t="str">
        <f t="shared" si="9"/>
        <v/>
      </c>
      <c r="AQ7" s="332" t="str">
        <f t="shared" si="9"/>
        <v/>
      </c>
      <c r="AR7" s="332" t="str">
        <f t="shared" si="9"/>
        <v/>
      </c>
      <c r="AS7" s="332" t="str">
        <f t="shared" si="9"/>
        <v/>
      </c>
      <c r="AT7" s="332" t="str">
        <f t="shared" si="9"/>
        <v/>
      </c>
      <c r="AU7" s="332" t="str">
        <f t="shared" si="9"/>
        <v/>
      </c>
      <c r="AV7" s="332" t="str">
        <f t="shared" si="9"/>
        <v/>
      </c>
      <c r="AW7" s="35">
        <f t="shared" si="10"/>
        <v>1</v>
      </c>
      <c r="AX7" s="333"/>
      <c r="AY7" s="333"/>
      <c r="AZ7" s="333"/>
      <c r="BA7" s="333"/>
      <c r="BB7" s="333"/>
      <c r="BC7" s="333"/>
      <c r="BD7" s="333"/>
      <c r="BE7" s="333"/>
      <c r="BF7" s="333"/>
      <c r="BG7" s="333"/>
      <c r="BH7" s="333"/>
      <c r="BI7" s="333"/>
      <c r="BJ7" s="333"/>
      <c r="BK7" s="333"/>
      <c r="BL7" s="333"/>
      <c r="BM7" s="333"/>
      <c r="BN7" s="333"/>
      <c r="BO7" s="333"/>
      <c r="BP7" s="334"/>
      <c r="BQ7" s="334"/>
      <c r="BR7" s="334"/>
      <c r="BS7" s="334"/>
      <c r="BT7" s="334"/>
      <c r="BU7" s="334"/>
      <c r="BV7" s="334"/>
      <c r="BW7" s="334"/>
      <c r="BX7" s="334"/>
      <c r="BY7" s="334"/>
      <c r="BZ7" s="334"/>
      <c r="CA7" s="334"/>
      <c r="CB7" s="334"/>
      <c r="CC7" s="334"/>
      <c r="CD7" s="334"/>
      <c r="CE7" s="334"/>
      <c r="CF7" s="334"/>
      <c r="CG7" s="333"/>
      <c r="CH7" s="334"/>
      <c r="CI7" s="334"/>
      <c r="CJ7" s="334"/>
      <c r="CK7" s="334"/>
      <c r="CL7" s="334"/>
      <c r="CM7" s="334"/>
      <c r="CN7" s="331"/>
      <c r="CO7" s="331"/>
      <c r="CP7" s="331"/>
      <c r="CQ7" s="331"/>
      <c r="CR7" s="331"/>
      <c r="CS7" s="331"/>
      <c r="CT7" s="331"/>
      <c r="CU7" s="331"/>
      <c r="CV7" s="331"/>
      <c r="CW7" s="331"/>
      <c r="CX7" s="331"/>
      <c r="CY7" s="331"/>
      <c r="CZ7" s="331"/>
      <c r="DA7" s="331"/>
    </row>
    <row r="8" spans="1:107" s="337" customFormat="1" ht="17.25" customHeight="1" x14ac:dyDescent="0.25">
      <c r="A8" s="389">
        <v>3</v>
      </c>
      <c r="B8" s="499"/>
      <c r="C8" s="512" t="s">
        <v>34</v>
      </c>
      <c r="D8" s="513" t="s">
        <v>1452</v>
      </c>
      <c r="E8" s="256">
        <v>2551</v>
      </c>
      <c r="F8" s="93" t="s">
        <v>1604</v>
      </c>
      <c r="G8" s="93">
        <v>3</v>
      </c>
      <c r="H8" s="93">
        <v>3</v>
      </c>
      <c r="I8" s="93">
        <v>3</v>
      </c>
      <c r="J8" s="93">
        <v>5</v>
      </c>
      <c r="K8" s="93">
        <v>3</v>
      </c>
      <c r="L8" s="93" t="s">
        <v>1643</v>
      </c>
      <c r="M8" s="93"/>
      <c r="N8" s="93"/>
      <c r="O8" s="93"/>
      <c r="P8" s="93"/>
      <c r="Q8" s="93"/>
      <c r="R8" s="93"/>
      <c r="S8" s="93"/>
      <c r="T8" s="93"/>
      <c r="U8" s="23"/>
      <c r="V8" s="35">
        <f t="shared" si="0"/>
        <v>2</v>
      </c>
      <c r="W8" s="328">
        <f t="shared" si="1"/>
        <v>0</v>
      </c>
      <c r="X8" s="328">
        <f t="shared" si="2"/>
        <v>0</v>
      </c>
      <c r="Y8" s="328">
        <f t="shared" si="3"/>
        <v>1</v>
      </c>
      <c r="Z8" s="328">
        <f t="shared" si="4"/>
        <v>4</v>
      </c>
      <c r="AA8" s="328">
        <f t="shared" si="5"/>
        <v>0</v>
      </c>
      <c r="AB8" s="328">
        <f t="shared" si="6"/>
        <v>1</v>
      </c>
      <c r="AC8" s="328">
        <f t="shared" si="7"/>
        <v>6</v>
      </c>
      <c r="AD8" s="329">
        <f t="shared" si="11"/>
        <v>3.1666666666666665</v>
      </c>
      <c r="AE8" s="330">
        <f t="shared" si="8"/>
        <v>0</v>
      </c>
      <c r="AF8" s="331"/>
      <c r="AG8" s="332" t="str">
        <f t="shared" si="9"/>
        <v>з</v>
      </c>
      <c r="AH8" s="332">
        <f t="shared" si="9"/>
        <v>3</v>
      </c>
      <c r="AI8" s="332">
        <f t="shared" si="9"/>
        <v>3</v>
      </c>
      <c r="AJ8" s="332">
        <f t="shared" si="9"/>
        <v>3</v>
      </c>
      <c r="AK8" s="332">
        <f t="shared" si="9"/>
        <v>5</v>
      </c>
      <c r="AL8" s="332">
        <f t="shared" si="9"/>
        <v>3</v>
      </c>
      <c r="AM8" s="332">
        <f t="shared" si="9"/>
        <v>2</v>
      </c>
      <c r="AN8" s="332" t="str">
        <f t="shared" si="9"/>
        <v/>
      </c>
      <c r="AO8" s="332" t="str">
        <f t="shared" si="9"/>
        <v/>
      </c>
      <c r="AP8" s="332" t="str">
        <f t="shared" si="9"/>
        <v/>
      </c>
      <c r="AQ8" s="332" t="str">
        <f t="shared" si="9"/>
        <v/>
      </c>
      <c r="AR8" s="332" t="str">
        <f t="shared" si="9"/>
        <v/>
      </c>
      <c r="AS8" s="332" t="str">
        <f t="shared" si="9"/>
        <v/>
      </c>
      <c r="AT8" s="332" t="str">
        <f t="shared" si="9"/>
        <v/>
      </c>
      <c r="AU8" s="332" t="str">
        <f t="shared" si="9"/>
        <v/>
      </c>
      <c r="AV8" s="332" t="str">
        <f t="shared" si="9"/>
        <v/>
      </c>
      <c r="AW8" s="35">
        <f t="shared" si="10"/>
        <v>1</v>
      </c>
      <c r="AX8" s="333"/>
      <c r="AY8" s="333"/>
      <c r="AZ8" s="333"/>
      <c r="BA8" s="333"/>
      <c r="BB8" s="333"/>
      <c r="BC8" s="333"/>
      <c r="BD8" s="333"/>
      <c r="BE8" s="333"/>
      <c r="BF8" s="333"/>
      <c r="BG8" s="333"/>
      <c r="BH8" s="333"/>
      <c r="BI8" s="333"/>
      <c r="BJ8" s="333"/>
      <c r="BK8" s="333"/>
      <c r="BL8" s="333"/>
      <c r="BM8" s="333"/>
      <c r="BN8" s="333"/>
      <c r="BO8" s="333"/>
      <c r="BP8" s="334"/>
      <c r="BQ8" s="334"/>
      <c r="BR8" s="334"/>
      <c r="BS8" s="334"/>
      <c r="BT8" s="334"/>
      <c r="BU8" s="334"/>
      <c r="BV8" s="334"/>
      <c r="BW8" s="334"/>
      <c r="BX8" s="334"/>
      <c r="BY8" s="334"/>
      <c r="BZ8" s="334"/>
      <c r="CA8" s="334"/>
      <c r="CB8" s="334"/>
      <c r="CC8" s="334"/>
      <c r="CD8" s="334"/>
      <c r="CE8" s="334"/>
      <c r="CF8" s="334"/>
      <c r="CG8" s="333"/>
      <c r="CH8" s="334"/>
      <c r="CI8" s="334"/>
      <c r="CJ8" s="334"/>
      <c r="CK8" s="334"/>
      <c r="CL8" s="334"/>
      <c r="CM8" s="334"/>
      <c r="CN8" s="331"/>
      <c r="CO8" s="331"/>
      <c r="CP8" s="331"/>
      <c r="CQ8" s="331"/>
      <c r="CR8" s="331"/>
      <c r="CS8" s="331"/>
      <c r="CT8" s="331"/>
      <c r="CU8" s="331"/>
      <c r="CV8" s="331"/>
      <c r="CW8" s="331"/>
      <c r="CX8" s="331"/>
      <c r="CY8" s="331"/>
      <c r="CZ8" s="331"/>
      <c r="DA8" s="331"/>
    </row>
    <row r="9" spans="1:107" s="337" customFormat="1" ht="17.25" customHeight="1" x14ac:dyDescent="0.25">
      <c r="A9" s="389">
        <v>4</v>
      </c>
      <c r="B9" s="499"/>
      <c r="C9" s="512" t="s">
        <v>34</v>
      </c>
      <c r="D9" s="513" t="s">
        <v>1461</v>
      </c>
      <c r="E9" s="256">
        <v>2551</v>
      </c>
      <c r="F9" s="93" t="s">
        <v>1604</v>
      </c>
      <c r="G9" s="93">
        <v>3</v>
      </c>
      <c r="H9" s="93">
        <v>5</v>
      </c>
      <c r="I9" s="93">
        <v>4</v>
      </c>
      <c r="J9" s="93">
        <v>4</v>
      </c>
      <c r="K9" s="93">
        <v>4</v>
      </c>
      <c r="L9" s="93">
        <v>3</v>
      </c>
      <c r="M9" s="93"/>
      <c r="N9" s="93"/>
      <c r="O9" s="93"/>
      <c r="P9" s="93"/>
      <c r="Q9" s="93"/>
      <c r="R9" s="93"/>
      <c r="S9" s="93"/>
      <c r="T9" s="93"/>
      <c r="U9" s="23"/>
      <c r="V9" s="35">
        <f t="shared" si="0"/>
        <v>3</v>
      </c>
      <c r="W9" s="328">
        <f t="shared" si="1"/>
        <v>0</v>
      </c>
      <c r="X9" s="328">
        <f t="shared" si="2"/>
        <v>0</v>
      </c>
      <c r="Y9" s="328">
        <f t="shared" si="3"/>
        <v>0</v>
      </c>
      <c r="Z9" s="328">
        <f t="shared" si="4"/>
        <v>2</v>
      </c>
      <c r="AA9" s="328">
        <f t="shared" si="5"/>
        <v>3</v>
      </c>
      <c r="AB9" s="328">
        <f t="shared" si="6"/>
        <v>1</v>
      </c>
      <c r="AC9" s="328">
        <f t="shared" si="7"/>
        <v>6</v>
      </c>
      <c r="AD9" s="329">
        <f t="shared" si="11"/>
        <v>3.8333333333333335</v>
      </c>
      <c r="AE9" s="330">
        <f t="shared" si="8"/>
        <v>0</v>
      </c>
      <c r="AF9" s="331"/>
      <c r="AG9" s="332" t="str">
        <f t="shared" si="9"/>
        <v>з</v>
      </c>
      <c r="AH9" s="332">
        <f t="shared" si="9"/>
        <v>3</v>
      </c>
      <c r="AI9" s="332">
        <f t="shared" si="9"/>
        <v>5</v>
      </c>
      <c r="AJ9" s="332">
        <f t="shared" si="9"/>
        <v>4</v>
      </c>
      <c r="AK9" s="332">
        <f t="shared" si="9"/>
        <v>4</v>
      </c>
      <c r="AL9" s="332">
        <f t="shared" si="9"/>
        <v>4</v>
      </c>
      <c r="AM9" s="332">
        <f t="shared" si="9"/>
        <v>3</v>
      </c>
      <c r="AN9" s="332" t="str">
        <f t="shared" si="9"/>
        <v/>
      </c>
      <c r="AO9" s="332" t="str">
        <f t="shared" si="9"/>
        <v/>
      </c>
      <c r="AP9" s="332" t="str">
        <f t="shared" si="9"/>
        <v/>
      </c>
      <c r="AQ9" s="332" t="str">
        <f t="shared" si="9"/>
        <v/>
      </c>
      <c r="AR9" s="332" t="str">
        <f t="shared" si="9"/>
        <v/>
      </c>
      <c r="AS9" s="332" t="str">
        <f t="shared" si="9"/>
        <v/>
      </c>
      <c r="AT9" s="332" t="str">
        <f t="shared" si="9"/>
        <v/>
      </c>
      <c r="AU9" s="332" t="str">
        <f t="shared" si="9"/>
        <v/>
      </c>
      <c r="AV9" s="332" t="str">
        <f t="shared" si="9"/>
        <v/>
      </c>
      <c r="AW9" s="35">
        <f t="shared" si="10"/>
        <v>1</v>
      </c>
      <c r="AX9" s="333"/>
      <c r="AY9" s="333"/>
      <c r="AZ9" s="333"/>
      <c r="BA9" s="333"/>
      <c r="BB9" s="333"/>
      <c r="BC9" s="333"/>
      <c r="BD9" s="333"/>
      <c r="BE9" s="333"/>
      <c r="BF9" s="333"/>
      <c r="BG9" s="333"/>
      <c r="BH9" s="333"/>
      <c r="BI9" s="333"/>
      <c r="BJ9" s="333"/>
      <c r="BK9" s="333"/>
      <c r="BL9" s="333"/>
      <c r="BM9" s="333"/>
      <c r="BN9" s="333"/>
      <c r="BO9" s="333"/>
      <c r="BP9" s="334"/>
      <c r="BQ9" s="334"/>
      <c r="BR9" s="334"/>
      <c r="BS9" s="334"/>
      <c r="BT9" s="334"/>
      <c r="BU9" s="334"/>
      <c r="BV9" s="334"/>
      <c r="BW9" s="334"/>
      <c r="BX9" s="334"/>
      <c r="BY9" s="334"/>
      <c r="BZ9" s="334"/>
      <c r="CA9" s="334"/>
      <c r="CB9" s="334"/>
      <c r="CC9" s="334"/>
      <c r="CD9" s="334"/>
      <c r="CE9" s="334"/>
      <c r="CF9" s="334"/>
      <c r="CG9" s="333"/>
      <c r="CH9" s="334"/>
      <c r="CI9" s="334"/>
      <c r="CJ9" s="334"/>
      <c r="CK9" s="334"/>
      <c r="CL9" s="334"/>
      <c r="CM9" s="334"/>
      <c r="CN9" s="331"/>
      <c r="CO9" s="331"/>
      <c r="CP9" s="331"/>
      <c r="CQ9" s="331"/>
      <c r="CR9" s="331"/>
      <c r="CS9" s="331"/>
      <c r="CT9" s="331"/>
      <c r="CU9" s="331"/>
      <c r="CV9" s="331"/>
      <c r="CW9" s="331"/>
      <c r="CX9" s="331"/>
      <c r="CY9" s="331"/>
      <c r="CZ9" s="331"/>
      <c r="DA9" s="331"/>
    </row>
    <row r="10" spans="1:107" s="337" customFormat="1" ht="17.25" customHeight="1" x14ac:dyDescent="0.25">
      <c r="A10" s="389">
        <v>5</v>
      </c>
      <c r="B10" s="499"/>
      <c r="C10" s="512" t="s">
        <v>34</v>
      </c>
      <c r="D10" s="513" t="s">
        <v>1462</v>
      </c>
      <c r="E10" s="256">
        <v>2551</v>
      </c>
      <c r="F10" s="93" t="s">
        <v>1604</v>
      </c>
      <c r="G10" s="93">
        <v>4</v>
      </c>
      <c r="H10" s="93">
        <v>5</v>
      </c>
      <c r="I10" s="93">
        <v>3</v>
      </c>
      <c r="J10" s="93">
        <v>4</v>
      </c>
      <c r="K10" s="93">
        <v>4</v>
      </c>
      <c r="L10" s="93">
        <v>3</v>
      </c>
      <c r="M10" s="93"/>
      <c r="N10" s="93"/>
      <c r="O10" s="93"/>
      <c r="P10" s="93"/>
      <c r="Q10" s="93"/>
      <c r="R10" s="93"/>
      <c r="S10" s="93"/>
      <c r="T10" s="93"/>
      <c r="U10" s="23"/>
      <c r="V10" s="35">
        <f t="shared" si="0"/>
        <v>3</v>
      </c>
      <c r="W10" s="328">
        <f t="shared" si="1"/>
        <v>0</v>
      </c>
      <c r="X10" s="328">
        <f t="shared" si="2"/>
        <v>0</v>
      </c>
      <c r="Y10" s="328">
        <f t="shared" si="3"/>
        <v>0</v>
      </c>
      <c r="Z10" s="328">
        <f t="shared" si="4"/>
        <v>2</v>
      </c>
      <c r="AA10" s="328">
        <f t="shared" si="5"/>
        <v>3</v>
      </c>
      <c r="AB10" s="328">
        <f t="shared" si="6"/>
        <v>1</v>
      </c>
      <c r="AC10" s="328">
        <f t="shared" si="7"/>
        <v>6</v>
      </c>
      <c r="AD10" s="329">
        <f t="shared" si="11"/>
        <v>3.8333333333333335</v>
      </c>
      <c r="AE10" s="330">
        <f t="shared" si="8"/>
        <v>0</v>
      </c>
      <c r="AF10" s="331"/>
      <c r="AG10" s="332" t="str">
        <f t="shared" si="9"/>
        <v>з</v>
      </c>
      <c r="AH10" s="332">
        <f t="shared" si="9"/>
        <v>4</v>
      </c>
      <c r="AI10" s="332">
        <f t="shared" si="9"/>
        <v>5</v>
      </c>
      <c r="AJ10" s="332">
        <f t="shared" si="9"/>
        <v>3</v>
      </c>
      <c r="AK10" s="332">
        <f t="shared" si="9"/>
        <v>4</v>
      </c>
      <c r="AL10" s="332">
        <f t="shared" si="9"/>
        <v>4</v>
      </c>
      <c r="AM10" s="332">
        <f t="shared" si="9"/>
        <v>3</v>
      </c>
      <c r="AN10" s="332" t="str">
        <f t="shared" si="9"/>
        <v/>
      </c>
      <c r="AO10" s="332" t="str">
        <f t="shared" si="9"/>
        <v/>
      </c>
      <c r="AP10" s="332" t="str">
        <f t="shared" si="9"/>
        <v/>
      </c>
      <c r="AQ10" s="332" t="str">
        <f t="shared" si="9"/>
        <v/>
      </c>
      <c r="AR10" s="332" t="str">
        <f t="shared" si="9"/>
        <v/>
      </c>
      <c r="AS10" s="332" t="str">
        <f t="shared" si="9"/>
        <v/>
      </c>
      <c r="AT10" s="332" t="str">
        <f t="shared" si="9"/>
        <v/>
      </c>
      <c r="AU10" s="332" t="str">
        <f t="shared" si="9"/>
        <v/>
      </c>
      <c r="AV10" s="332" t="str">
        <f t="shared" si="9"/>
        <v/>
      </c>
      <c r="AW10" s="35">
        <f t="shared" si="10"/>
        <v>1</v>
      </c>
      <c r="AX10" s="333"/>
      <c r="AY10" s="333"/>
      <c r="AZ10" s="333"/>
      <c r="BA10" s="333"/>
      <c r="BB10" s="333"/>
      <c r="BC10" s="333"/>
      <c r="BD10" s="333"/>
      <c r="BE10" s="333"/>
      <c r="BF10" s="333"/>
      <c r="BG10" s="333"/>
      <c r="BH10" s="333"/>
      <c r="BI10" s="333"/>
      <c r="BJ10" s="333"/>
      <c r="BK10" s="333"/>
      <c r="BL10" s="333"/>
      <c r="BM10" s="333"/>
      <c r="BN10" s="333"/>
      <c r="BO10" s="333"/>
      <c r="BP10" s="334"/>
      <c r="BQ10" s="334"/>
      <c r="BR10" s="334"/>
      <c r="BS10" s="334"/>
      <c r="BT10" s="334"/>
      <c r="BU10" s="334"/>
      <c r="BV10" s="334"/>
      <c r="BW10" s="334"/>
      <c r="BX10" s="334"/>
      <c r="BY10" s="334"/>
      <c r="BZ10" s="334"/>
      <c r="CA10" s="334"/>
      <c r="CB10" s="334"/>
      <c r="CC10" s="334"/>
      <c r="CD10" s="334"/>
      <c r="CE10" s="334"/>
      <c r="CF10" s="334"/>
      <c r="CG10" s="333"/>
      <c r="CH10" s="334"/>
      <c r="CI10" s="334"/>
      <c r="CJ10" s="334"/>
      <c r="CK10" s="334"/>
      <c r="CL10" s="334"/>
      <c r="CM10" s="334"/>
      <c r="CN10" s="331"/>
      <c r="CO10" s="331"/>
      <c r="CP10" s="331"/>
      <c r="CQ10" s="331"/>
      <c r="CR10" s="331"/>
      <c r="CS10" s="331"/>
      <c r="CT10" s="331"/>
      <c r="CU10" s="331"/>
      <c r="CV10" s="331"/>
      <c r="CW10" s="331"/>
      <c r="CX10" s="331"/>
      <c r="CY10" s="331"/>
      <c r="CZ10" s="331"/>
      <c r="DA10" s="331"/>
    </row>
    <row r="11" spans="1:107" s="337" customFormat="1" ht="17.25" customHeight="1" x14ac:dyDescent="0.25">
      <c r="A11" s="389">
        <v>6</v>
      </c>
      <c r="B11" s="499"/>
      <c r="C11" s="512" t="s">
        <v>34</v>
      </c>
      <c r="D11" s="513" t="s">
        <v>1456</v>
      </c>
      <c r="E11" s="256">
        <v>2551</v>
      </c>
      <c r="F11" s="93" t="s">
        <v>1604</v>
      </c>
      <c r="G11" s="93">
        <v>4</v>
      </c>
      <c r="H11" s="93">
        <v>4</v>
      </c>
      <c r="I11" s="93">
        <v>3</v>
      </c>
      <c r="J11" s="93">
        <v>4</v>
      </c>
      <c r="K11" s="93">
        <v>4</v>
      </c>
      <c r="L11" s="93">
        <v>4</v>
      </c>
      <c r="M11" s="93"/>
      <c r="N11" s="93"/>
      <c r="O11" s="93"/>
      <c r="P11" s="93"/>
      <c r="Q11" s="93"/>
      <c r="R11" s="93"/>
      <c r="S11" s="93"/>
      <c r="T11" s="93"/>
      <c r="U11" s="93"/>
      <c r="V11" s="35">
        <f t="shared" si="0"/>
        <v>3</v>
      </c>
      <c r="W11" s="328">
        <f t="shared" si="1"/>
        <v>0</v>
      </c>
      <c r="X11" s="328">
        <f t="shared" si="2"/>
        <v>0</v>
      </c>
      <c r="Y11" s="328">
        <f t="shared" si="3"/>
        <v>0</v>
      </c>
      <c r="Z11" s="328">
        <f t="shared" si="4"/>
        <v>1</v>
      </c>
      <c r="AA11" s="328">
        <f t="shared" si="5"/>
        <v>5</v>
      </c>
      <c r="AB11" s="328">
        <f t="shared" si="6"/>
        <v>0</v>
      </c>
      <c r="AC11" s="328">
        <f t="shared" si="7"/>
        <v>6</v>
      </c>
      <c r="AD11" s="329">
        <f t="shared" si="11"/>
        <v>3.8333333333333335</v>
      </c>
      <c r="AE11" s="339">
        <f t="shared" si="8"/>
        <v>0</v>
      </c>
      <c r="AG11" s="332" t="str">
        <f t="shared" si="9"/>
        <v>з</v>
      </c>
      <c r="AH11" s="332">
        <f t="shared" si="9"/>
        <v>4</v>
      </c>
      <c r="AI11" s="332">
        <f t="shared" si="9"/>
        <v>4</v>
      </c>
      <c r="AJ11" s="332">
        <f t="shared" si="9"/>
        <v>3</v>
      </c>
      <c r="AK11" s="332">
        <f t="shared" si="9"/>
        <v>4</v>
      </c>
      <c r="AL11" s="332">
        <f t="shared" si="9"/>
        <v>4</v>
      </c>
      <c r="AM11" s="332">
        <f t="shared" si="9"/>
        <v>4</v>
      </c>
      <c r="AN11" s="332" t="str">
        <f t="shared" si="9"/>
        <v/>
      </c>
      <c r="AO11" s="332" t="str">
        <f t="shared" si="9"/>
        <v/>
      </c>
      <c r="AP11" s="332" t="str">
        <f t="shared" si="9"/>
        <v/>
      </c>
      <c r="AQ11" s="332" t="str">
        <f t="shared" si="9"/>
        <v/>
      </c>
      <c r="AR11" s="332" t="str">
        <f t="shared" si="9"/>
        <v/>
      </c>
      <c r="AS11" s="332" t="str">
        <f t="shared" si="9"/>
        <v/>
      </c>
      <c r="AT11" s="332" t="str">
        <f t="shared" si="9"/>
        <v/>
      </c>
      <c r="AU11" s="332" t="str">
        <f t="shared" si="9"/>
        <v/>
      </c>
      <c r="AV11" s="332" t="str">
        <f t="shared" si="9"/>
        <v/>
      </c>
      <c r="AW11" s="35">
        <f t="shared" si="10"/>
        <v>1</v>
      </c>
      <c r="AX11" s="340"/>
      <c r="AY11" s="340"/>
      <c r="AZ11" s="340"/>
      <c r="BA11" s="340"/>
      <c r="BB11" s="340"/>
      <c r="BC11" s="340"/>
      <c r="BD11" s="340"/>
      <c r="BE11" s="340"/>
      <c r="BF11" s="340"/>
      <c r="BG11" s="340"/>
      <c r="BH11" s="340"/>
      <c r="BI11" s="340"/>
      <c r="BJ11" s="340"/>
      <c r="BK11" s="340"/>
      <c r="BL11" s="340"/>
      <c r="BM11" s="340"/>
      <c r="BN11" s="340"/>
      <c r="BO11" s="340"/>
      <c r="BP11" s="341"/>
      <c r="BQ11" s="341"/>
      <c r="BR11" s="341"/>
      <c r="BS11" s="341"/>
      <c r="BT11" s="341"/>
      <c r="BU11" s="341"/>
      <c r="BV11" s="341"/>
      <c r="BW11" s="341"/>
      <c r="BX11" s="341"/>
      <c r="BY11" s="341"/>
      <c r="BZ11" s="341"/>
      <c r="CA11" s="341"/>
      <c r="CB11" s="341"/>
      <c r="CC11" s="341"/>
      <c r="CD11" s="341"/>
      <c r="CE11" s="341"/>
      <c r="CF11" s="341"/>
      <c r="CG11" s="340"/>
      <c r="CH11" s="341"/>
      <c r="CI11" s="341"/>
      <c r="CJ11" s="341"/>
      <c r="CK11" s="341"/>
      <c r="CL11" s="341"/>
      <c r="CM11" s="341"/>
    </row>
    <row r="12" spans="1:107" s="337" customFormat="1" ht="17.25" customHeight="1" x14ac:dyDescent="0.25">
      <c r="A12" s="389">
        <v>7</v>
      </c>
      <c r="B12" s="499"/>
      <c r="C12" s="512" t="s">
        <v>34</v>
      </c>
      <c r="D12" s="513" t="s">
        <v>1458</v>
      </c>
      <c r="E12" s="256">
        <v>2551</v>
      </c>
      <c r="F12" s="93" t="s">
        <v>1604</v>
      </c>
      <c r="G12" s="93">
        <v>4</v>
      </c>
      <c r="H12" s="93">
        <v>5</v>
      </c>
      <c r="I12" s="93">
        <v>4</v>
      </c>
      <c r="J12" s="93">
        <v>4</v>
      </c>
      <c r="K12" s="93">
        <v>4</v>
      </c>
      <c r="L12" s="93">
        <v>4</v>
      </c>
      <c r="M12" s="93"/>
      <c r="N12" s="93"/>
      <c r="O12" s="93"/>
      <c r="P12" s="93"/>
      <c r="Q12" s="93"/>
      <c r="R12" s="93"/>
      <c r="S12" s="93"/>
      <c r="T12" s="93"/>
      <c r="U12" s="23"/>
      <c r="V12" s="35">
        <f t="shared" si="0"/>
        <v>4</v>
      </c>
      <c r="W12" s="328">
        <f t="shared" si="1"/>
        <v>0</v>
      </c>
      <c r="X12" s="328">
        <f t="shared" si="2"/>
        <v>0</v>
      </c>
      <c r="Y12" s="328">
        <f t="shared" si="3"/>
        <v>0</v>
      </c>
      <c r="Z12" s="328">
        <f t="shared" si="4"/>
        <v>0</v>
      </c>
      <c r="AA12" s="328">
        <f t="shared" si="5"/>
        <v>5</v>
      </c>
      <c r="AB12" s="328">
        <f t="shared" si="6"/>
        <v>1</v>
      </c>
      <c r="AC12" s="328">
        <f t="shared" si="7"/>
        <v>6</v>
      </c>
      <c r="AD12" s="329">
        <f t="shared" si="11"/>
        <v>4.166666666666667</v>
      </c>
      <c r="AE12" s="330">
        <f t="shared" si="8"/>
        <v>0</v>
      </c>
      <c r="AF12" s="331"/>
      <c r="AG12" s="332" t="str">
        <f t="shared" si="9"/>
        <v>з</v>
      </c>
      <c r="AH12" s="332">
        <f t="shared" si="9"/>
        <v>4</v>
      </c>
      <c r="AI12" s="332">
        <f t="shared" si="9"/>
        <v>5</v>
      </c>
      <c r="AJ12" s="332">
        <f t="shared" si="9"/>
        <v>4</v>
      </c>
      <c r="AK12" s="332">
        <f t="shared" si="9"/>
        <v>4</v>
      </c>
      <c r="AL12" s="332">
        <f t="shared" si="9"/>
        <v>4</v>
      </c>
      <c r="AM12" s="332">
        <f t="shared" si="9"/>
        <v>4</v>
      </c>
      <c r="AN12" s="332" t="str">
        <f t="shared" si="9"/>
        <v/>
      </c>
      <c r="AO12" s="332" t="str">
        <f t="shared" si="9"/>
        <v/>
      </c>
      <c r="AP12" s="332" t="str">
        <f t="shared" si="9"/>
        <v/>
      </c>
      <c r="AQ12" s="332" t="str">
        <f t="shared" si="9"/>
        <v/>
      </c>
      <c r="AR12" s="332" t="str">
        <f t="shared" si="9"/>
        <v/>
      </c>
      <c r="AS12" s="332" t="str">
        <f t="shared" si="9"/>
        <v/>
      </c>
      <c r="AT12" s="332" t="str">
        <f t="shared" si="9"/>
        <v/>
      </c>
      <c r="AU12" s="332" t="str">
        <f t="shared" si="9"/>
        <v/>
      </c>
      <c r="AV12" s="332" t="str">
        <f t="shared" si="9"/>
        <v/>
      </c>
      <c r="AW12" s="35">
        <f t="shared" si="10"/>
        <v>1</v>
      </c>
      <c r="AX12" s="333"/>
      <c r="AY12" s="333"/>
      <c r="AZ12" s="333"/>
      <c r="BA12" s="333"/>
      <c r="BB12" s="333"/>
      <c r="BC12" s="333"/>
      <c r="BD12" s="333"/>
      <c r="BE12" s="333"/>
      <c r="BF12" s="333"/>
      <c r="BG12" s="333"/>
      <c r="BH12" s="333"/>
      <c r="BI12" s="333"/>
      <c r="BJ12" s="333"/>
      <c r="BK12" s="333"/>
      <c r="BL12" s="333"/>
      <c r="BM12" s="333"/>
      <c r="BN12" s="333"/>
      <c r="BO12" s="333"/>
      <c r="BP12" s="334"/>
      <c r="BQ12" s="334"/>
      <c r="BR12" s="334"/>
      <c r="BS12" s="334"/>
      <c r="BT12" s="334"/>
      <c r="BU12" s="334"/>
      <c r="BV12" s="334"/>
      <c r="BW12" s="334"/>
      <c r="BX12" s="334"/>
      <c r="BY12" s="334"/>
      <c r="BZ12" s="334"/>
      <c r="CA12" s="334"/>
      <c r="CB12" s="334"/>
      <c r="CC12" s="334"/>
      <c r="CD12" s="334"/>
      <c r="CE12" s="334"/>
      <c r="CF12" s="334"/>
      <c r="CG12" s="333"/>
      <c r="CH12" s="334"/>
      <c r="CI12" s="334"/>
      <c r="CJ12" s="334"/>
      <c r="CK12" s="334"/>
      <c r="CL12" s="334"/>
      <c r="CM12" s="334"/>
      <c r="CN12" s="331"/>
      <c r="CO12" s="331"/>
      <c r="CP12" s="331"/>
      <c r="CQ12" s="331"/>
      <c r="CR12" s="331"/>
      <c r="CS12" s="331"/>
      <c r="CT12" s="331"/>
      <c r="CU12" s="331"/>
      <c r="CV12" s="331"/>
      <c r="CW12" s="331"/>
      <c r="CX12" s="331"/>
      <c r="CY12" s="331"/>
      <c r="CZ12" s="331"/>
      <c r="DA12" s="331"/>
    </row>
    <row r="13" spans="1:107" s="337" customFormat="1" ht="17.25" customHeight="1" x14ac:dyDescent="0.25">
      <c r="A13" s="389">
        <v>8</v>
      </c>
      <c r="B13" s="499"/>
      <c r="C13" s="512" t="s">
        <v>34</v>
      </c>
      <c r="D13" s="516" t="s">
        <v>1440</v>
      </c>
      <c r="E13" s="256">
        <v>2551</v>
      </c>
      <c r="F13" s="93" t="s">
        <v>1604</v>
      </c>
      <c r="G13" s="93">
        <v>3</v>
      </c>
      <c r="H13" s="93">
        <v>5</v>
      </c>
      <c r="I13" s="93">
        <v>3</v>
      </c>
      <c r="J13" s="93">
        <v>4</v>
      </c>
      <c r="K13" s="93">
        <v>3</v>
      </c>
      <c r="L13" s="93">
        <v>3</v>
      </c>
      <c r="M13" s="93"/>
      <c r="N13" s="93"/>
      <c r="O13" s="93"/>
      <c r="P13" s="93"/>
      <c r="Q13" s="93"/>
      <c r="R13" s="93"/>
      <c r="S13" s="93"/>
      <c r="T13" s="93"/>
      <c r="U13" s="23"/>
      <c r="V13" s="35">
        <f t="shared" si="0"/>
        <v>3</v>
      </c>
      <c r="W13" s="328">
        <f t="shared" si="1"/>
        <v>0</v>
      </c>
      <c r="X13" s="328">
        <f t="shared" si="2"/>
        <v>0</v>
      </c>
      <c r="Y13" s="328">
        <f t="shared" si="3"/>
        <v>0</v>
      </c>
      <c r="Z13" s="328">
        <f t="shared" si="4"/>
        <v>4</v>
      </c>
      <c r="AA13" s="328">
        <f t="shared" si="5"/>
        <v>1</v>
      </c>
      <c r="AB13" s="328">
        <f t="shared" si="6"/>
        <v>1</v>
      </c>
      <c r="AC13" s="328">
        <f t="shared" si="7"/>
        <v>6</v>
      </c>
      <c r="AD13" s="329">
        <f t="shared" si="11"/>
        <v>3.5</v>
      </c>
      <c r="AE13" s="330">
        <f t="shared" si="8"/>
        <v>0</v>
      </c>
      <c r="AF13" s="331"/>
      <c r="AG13" s="332" t="str">
        <f t="shared" si="9"/>
        <v>з</v>
      </c>
      <c r="AH13" s="332">
        <f t="shared" si="9"/>
        <v>3</v>
      </c>
      <c r="AI13" s="332">
        <f t="shared" si="9"/>
        <v>5</v>
      </c>
      <c r="AJ13" s="332">
        <f t="shared" si="9"/>
        <v>3</v>
      </c>
      <c r="AK13" s="332">
        <f t="shared" si="9"/>
        <v>4</v>
      </c>
      <c r="AL13" s="332">
        <f t="shared" si="9"/>
        <v>3</v>
      </c>
      <c r="AM13" s="332">
        <f t="shared" si="9"/>
        <v>3</v>
      </c>
      <c r="AN13" s="332" t="str">
        <f t="shared" si="9"/>
        <v/>
      </c>
      <c r="AO13" s="332" t="str">
        <f t="shared" si="9"/>
        <v/>
      </c>
      <c r="AP13" s="332" t="str">
        <f t="shared" si="9"/>
        <v/>
      </c>
      <c r="AQ13" s="332" t="str">
        <f t="shared" si="9"/>
        <v/>
      </c>
      <c r="AR13" s="332" t="str">
        <f t="shared" si="9"/>
        <v/>
      </c>
      <c r="AS13" s="332" t="str">
        <f t="shared" si="9"/>
        <v/>
      </c>
      <c r="AT13" s="332" t="str">
        <f t="shared" si="9"/>
        <v/>
      </c>
      <c r="AU13" s="332" t="str">
        <f t="shared" si="9"/>
        <v/>
      </c>
      <c r="AV13" s="332" t="str">
        <f t="shared" si="9"/>
        <v/>
      </c>
      <c r="AW13" s="35">
        <f t="shared" si="10"/>
        <v>1</v>
      </c>
      <c r="AX13" s="333"/>
      <c r="AY13" s="333"/>
      <c r="AZ13" s="333"/>
      <c r="BA13" s="333"/>
      <c r="BB13" s="333"/>
      <c r="BC13" s="333"/>
      <c r="BD13" s="333"/>
      <c r="BE13" s="333"/>
      <c r="BF13" s="333"/>
      <c r="BG13" s="333"/>
      <c r="BH13" s="333"/>
      <c r="BI13" s="333"/>
      <c r="BJ13" s="333"/>
      <c r="BK13" s="333"/>
      <c r="BL13" s="333"/>
      <c r="BM13" s="333"/>
      <c r="BN13" s="333"/>
      <c r="BO13" s="333"/>
      <c r="BP13" s="334"/>
      <c r="BQ13" s="334"/>
      <c r="BR13" s="334"/>
      <c r="BS13" s="334"/>
      <c r="BT13" s="334"/>
      <c r="BU13" s="334"/>
      <c r="BV13" s="334"/>
      <c r="BW13" s="334"/>
      <c r="BX13" s="334"/>
      <c r="BY13" s="334"/>
      <c r="BZ13" s="334"/>
      <c r="CA13" s="334"/>
      <c r="CB13" s="334"/>
      <c r="CC13" s="334"/>
      <c r="CD13" s="334"/>
      <c r="CE13" s="334"/>
      <c r="CF13" s="334"/>
      <c r="CG13" s="333"/>
      <c r="CH13" s="334"/>
      <c r="CI13" s="334"/>
      <c r="CJ13" s="334"/>
      <c r="CK13" s="334"/>
      <c r="CL13" s="334"/>
      <c r="CM13" s="334"/>
      <c r="CN13" s="331"/>
      <c r="CO13" s="331"/>
      <c r="CP13" s="331"/>
      <c r="CQ13" s="331"/>
      <c r="CR13" s="331"/>
      <c r="CS13" s="331"/>
      <c r="CT13" s="331"/>
      <c r="CU13" s="331"/>
      <c r="CV13" s="331"/>
      <c r="CW13" s="331"/>
      <c r="CX13" s="331"/>
      <c r="CY13" s="331"/>
      <c r="CZ13" s="331"/>
      <c r="DA13" s="331"/>
    </row>
    <row r="14" spans="1:107" ht="17.25" customHeight="1" x14ac:dyDescent="0.25">
      <c r="A14" s="389">
        <v>9</v>
      </c>
      <c r="B14" s="503"/>
      <c r="C14" s="512" t="s">
        <v>34</v>
      </c>
      <c r="D14" s="513" t="s">
        <v>1463</v>
      </c>
      <c r="E14" s="256">
        <v>2551</v>
      </c>
      <c r="F14" s="93" t="s">
        <v>1604</v>
      </c>
      <c r="G14" s="93">
        <v>4</v>
      </c>
      <c r="H14" s="93">
        <v>5</v>
      </c>
      <c r="I14" s="93">
        <v>4</v>
      </c>
      <c r="J14" s="93">
        <v>4</v>
      </c>
      <c r="K14" s="93">
        <v>4</v>
      </c>
      <c r="L14" s="93">
        <v>4</v>
      </c>
      <c r="M14" s="93"/>
      <c r="N14" s="93"/>
      <c r="O14" s="93"/>
      <c r="P14" s="93"/>
      <c r="Q14" s="93"/>
      <c r="R14" s="97"/>
      <c r="S14" s="93"/>
      <c r="T14" s="93"/>
      <c r="U14" s="23"/>
      <c r="V14" s="35">
        <f t="shared" si="0"/>
        <v>4</v>
      </c>
      <c r="W14" s="328">
        <f t="shared" si="1"/>
        <v>0</v>
      </c>
      <c r="X14" s="328">
        <f t="shared" si="2"/>
        <v>0</v>
      </c>
      <c r="Y14" s="328">
        <f t="shared" si="3"/>
        <v>0</v>
      </c>
      <c r="Z14" s="328">
        <f t="shared" si="4"/>
        <v>0</v>
      </c>
      <c r="AA14" s="328">
        <f t="shared" si="5"/>
        <v>5</v>
      </c>
      <c r="AB14" s="328">
        <f t="shared" si="6"/>
        <v>1</v>
      </c>
      <c r="AC14" s="328">
        <f t="shared" si="7"/>
        <v>6</v>
      </c>
      <c r="AD14" s="242">
        <f t="shared" si="11"/>
        <v>4.166666666666667</v>
      </c>
      <c r="AE14" s="16">
        <f t="shared" si="8"/>
        <v>0</v>
      </c>
      <c r="AF14" s="9"/>
      <c r="AG14" s="332" t="str">
        <f t="shared" si="9"/>
        <v>з</v>
      </c>
      <c r="AH14" s="332">
        <f t="shared" si="9"/>
        <v>4</v>
      </c>
      <c r="AI14" s="332">
        <f t="shared" si="9"/>
        <v>5</v>
      </c>
      <c r="AJ14" s="332">
        <f t="shared" si="9"/>
        <v>4</v>
      </c>
      <c r="AK14" s="332">
        <f t="shared" si="9"/>
        <v>4</v>
      </c>
      <c r="AL14" s="332">
        <f t="shared" si="9"/>
        <v>4</v>
      </c>
      <c r="AM14" s="332">
        <f t="shared" si="9"/>
        <v>4</v>
      </c>
      <c r="AN14" s="332" t="str">
        <f t="shared" si="9"/>
        <v/>
      </c>
      <c r="AO14" s="332" t="str">
        <f t="shared" si="9"/>
        <v/>
      </c>
      <c r="AP14" s="332" t="str">
        <f t="shared" si="9"/>
        <v/>
      </c>
      <c r="AQ14" s="332" t="str">
        <f t="shared" si="9"/>
        <v/>
      </c>
      <c r="AR14" s="332" t="str">
        <f t="shared" si="9"/>
        <v/>
      </c>
      <c r="AS14" s="332" t="str">
        <f t="shared" si="9"/>
        <v/>
      </c>
      <c r="AT14" s="332" t="str">
        <f t="shared" si="9"/>
        <v/>
      </c>
      <c r="AU14" s="332" t="str">
        <f t="shared" si="9"/>
        <v/>
      </c>
      <c r="AV14" s="332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7.25" customHeight="1" x14ac:dyDescent="0.25">
      <c r="A15" s="389">
        <v>10</v>
      </c>
      <c r="B15" s="503"/>
      <c r="C15" s="512" t="s">
        <v>34</v>
      </c>
      <c r="D15" s="513" t="s">
        <v>1441</v>
      </c>
      <c r="E15" s="256">
        <v>2551</v>
      </c>
      <c r="F15" s="93" t="s">
        <v>1604</v>
      </c>
      <c r="G15" s="93">
        <v>4</v>
      </c>
      <c r="H15" s="93">
        <v>4</v>
      </c>
      <c r="I15" s="93">
        <v>3</v>
      </c>
      <c r="J15" s="93">
        <v>4</v>
      </c>
      <c r="K15" s="93">
        <v>5</v>
      </c>
      <c r="L15" s="93">
        <v>3</v>
      </c>
      <c r="M15" s="93"/>
      <c r="N15" s="93"/>
      <c r="O15" s="93"/>
      <c r="P15" s="93"/>
      <c r="Q15" s="93"/>
      <c r="R15" s="97"/>
      <c r="S15" s="93"/>
      <c r="T15" s="93"/>
      <c r="U15" s="23"/>
      <c r="V15" s="35">
        <f t="shared" si="0"/>
        <v>3</v>
      </c>
      <c r="W15" s="328">
        <f t="shared" si="1"/>
        <v>0</v>
      </c>
      <c r="X15" s="328">
        <f t="shared" si="2"/>
        <v>0</v>
      </c>
      <c r="Y15" s="328">
        <f t="shared" si="3"/>
        <v>0</v>
      </c>
      <c r="Z15" s="328">
        <f t="shared" si="4"/>
        <v>2</v>
      </c>
      <c r="AA15" s="328">
        <f t="shared" si="5"/>
        <v>3</v>
      </c>
      <c r="AB15" s="328">
        <f t="shared" si="6"/>
        <v>1</v>
      </c>
      <c r="AC15" s="328">
        <f t="shared" si="7"/>
        <v>6</v>
      </c>
      <c r="AD15" s="242">
        <f t="shared" si="11"/>
        <v>3.8333333333333335</v>
      </c>
      <c r="AE15" s="16">
        <f t="shared" si="8"/>
        <v>0</v>
      </c>
      <c r="AF15" s="9"/>
      <c r="AG15" s="332" t="str">
        <f t="shared" si="9"/>
        <v>з</v>
      </c>
      <c r="AH15" s="332">
        <f t="shared" si="9"/>
        <v>4</v>
      </c>
      <c r="AI15" s="332">
        <f t="shared" si="9"/>
        <v>4</v>
      </c>
      <c r="AJ15" s="332">
        <f t="shared" si="9"/>
        <v>3</v>
      </c>
      <c r="AK15" s="332">
        <f t="shared" si="9"/>
        <v>4</v>
      </c>
      <c r="AL15" s="332">
        <f t="shared" si="9"/>
        <v>5</v>
      </c>
      <c r="AM15" s="332">
        <f t="shared" si="9"/>
        <v>3</v>
      </c>
      <c r="AN15" s="332" t="str">
        <f t="shared" si="9"/>
        <v/>
      </c>
      <c r="AO15" s="332" t="str">
        <f t="shared" si="9"/>
        <v/>
      </c>
      <c r="AP15" s="332" t="str">
        <f t="shared" si="9"/>
        <v/>
      </c>
      <c r="AQ15" s="332" t="str">
        <f t="shared" si="9"/>
        <v/>
      </c>
      <c r="AR15" s="332" t="str">
        <f t="shared" si="9"/>
        <v/>
      </c>
      <c r="AS15" s="332" t="str">
        <f t="shared" si="9"/>
        <v/>
      </c>
      <c r="AT15" s="332" t="str">
        <f t="shared" si="9"/>
        <v/>
      </c>
      <c r="AU15" s="332" t="str">
        <f t="shared" si="9"/>
        <v/>
      </c>
      <c r="AV15" s="332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7.25" customHeight="1" x14ac:dyDescent="0.25">
      <c r="A16" s="389">
        <v>11</v>
      </c>
      <c r="B16" s="503"/>
      <c r="C16" s="512" t="s">
        <v>34</v>
      </c>
      <c r="D16" s="517" t="s">
        <v>1459</v>
      </c>
      <c r="E16" s="256">
        <v>2551</v>
      </c>
      <c r="F16" s="93" t="s">
        <v>1604</v>
      </c>
      <c r="G16" s="93">
        <v>4</v>
      </c>
      <c r="H16" s="93">
        <v>4</v>
      </c>
      <c r="I16" s="93">
        <v>3</v>
      </c>
      <c r="J16" s="93">
        <v>3</v>
      </c>
      <c r="K16" s="93">
        <v>3</v>
      </c>
      <c r="L16" s="93">
        <v>3</v>
      </c>
      <c r="M16" s="93"/>
      <c r="N16" s="93"/>
      <c r="O16" s="93"/>
      <c r="P16" s="93"/>
      <c r="Q16" s="93"/>
      <c r="R16" s="97"/>
      <c r="S16" s="93"/>
      <c r="T16" s="93"/>
      <c r="U16" s="23"/>
      <c r="V16" s="35">
        <f t="shared" si="0"/>
        <v>3</v>
      </c>
      <c r="W16" s="328">
        <f t="shared" si="1"/>
        <v>0</v>
      </c>
      <c r="X16" s="328">
        <f t="shared" si="2"/>
        <v>0</v>
      </c>
      <c r="Y16" s="328">
        <f t="shared" si="3"/>
        <v>0</v>
      </c>
      <c r="Z16" s="328">
        <f t="shared" si="4"/>
        <v>4</v>
      </c>
      <c r="AA16" s="328">
        <f t="shared" si="5"/>
        <v>2</v>
      </c>
      <c r="AB16" s="328">
        <f t="shared" si="6"/>
        <v>0</v>
      </c>
      <c r="AC16" s="328">
        <f t="shared" si="7"/>
        <v>6</v>
      </c>
      <c r="AD16" s="242">
        <f t="shared" si="11"/>
        <v>3.3333333333333335</v>
      </c>
      <c r="AE16" s="16">
        <f t="shared" si="8"/>
        <v>0</v>
      </c>
      <c r="AF16" s="9"/>
      <c r="AG16" s="332" t="str">
        <f t="shared" si="9"/>
        <v>з</v>
      </c>
      <c r="AH16" s="332">
        <f t="shared" si="9"/>
        <v>4</v>
      </c>
      <c r="AI16" s="332">
        <f t="shared" si="9"/>
        <v>4</v>
      </c>
      <c r="AJ16" s="332">
        <f t="shared" si="9"/>
        <v>3</v>
      </c>
      <c r="AK16" s="332">
        <f t="shared" si="9"/>
        <v>3</v>
      </c>
      <c r="AL16" s="332">
        <f t="shared" si="9"/>
        <v>3</v>
      </c>
      <c r="AM16" s="332">
        <f t="shared" si="9"/>
        <v>3</v>
      </c>
      <c r="AN16" s="332" t="str">
        <f t="shared" si="9"/>
        <v/>
      </c>
      <c r="AO16" s="332" t="str">
        <f t="shared" si="9"/>
        <v/>
      </c>
      <c r="AP16" s="332" t="str">
        <f t="shared" si="9"/>
        <v/>
      </c>
      <c r="AQ16" s="332" t="str">
        <f t="shared" si="9"/>
        <v/>
      </c>
      <c r="AR16" s="332" t="str">
        <f t="shared" si="9"/>
        <v/>
      </c>
      <c r="AS16" s="332" t="str">
        <f t="shared" si="9"/>
        <v/>
      </c>
      <c r="AT16" s="332" t="str">
        <f t="shared" si="9"/>
        <v/>
      </c>
      <c r="AU16" s="332" t="str">
        <f t="shared" si="9"/>
        <v/>
      </c>
      <c r="AV16" s="332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7.25" customHeight="1" x14ac:dyDescent="0.25">
      <c r="A17" s="389">
        <v>12</v>
      </c>
      <c r="B17" s="259"/>
      <c r="C17" s="512" t="s">
        <v>34</v>
      </c>
      <c r="D17" s="513" t="s">
        <v>1449</v>
      </c>
      <c r="E17" s="256">
        <v>2551</v>
      </c>
      <c r="F17" s="93" t="s">
        <v>1604</v>
      </c>
      <c r="G17" s="93">
        <v>4</v>
      </c>
      <c r="H17" s="93">
        <v>4</v>
      </c>
      <c r="I17" s="93">
        <v>3</v>
      </c>
      <c r="J17" s="93">
        <v>4</v>
      </c>
      <c r="K17" s="93">
        <v>4</v>
      </c>
      <c r="L17" s="93">
        <v>3</v>
      </c>
      <c r="M17" s="93"/>
      <c r="N17" s="93"/>
      <c r="O17" s="93"/>
      <c r="P17" s="93"/>
      <c r="Q17" s="93"/>
      <c r="R17" s="97"/>
      <c r="S17" s="93"/>
      <c r="T17" s="93"/>
      <c r="U17" s="23"/>
      <c r="V17" s="35">
        <f t="shared" si="0"/>
        <v>3</v>
      </c>
      <c r="W17" s="328">
        <f t="shared" si="1"/>
        <v>0</v>
      </c>
      <c r="X17" s="328">
        <f t="shared" si="2"/>
        <v>0</v>
      </c>
      <c r="Y17" s="328">
        <f t="shared" si="3"/>
        <v>0</v>
      </c>
      <c r="Z17" s="328">
        <f t="shared" si="4"/>
        <v>2</v>
      </c>
      <c r="AA17" s="328">
        <f t="shared" si="5"/>
        <v>4</v>
      </c>
      <c r="AB17" s="328">
        <f t="shared" si="6"/>
        <v>0</v>
      </c>
      <c r="AC17" s="328">
        <f t="shared" si="7"/>
        <v>6</v>
      </c>
      <c r="AD17" s="242">
        <f t="shared" si="11"/>
        <v>3.6666666666666665</v>
      </c>
      <c r="AE17" s="16">
        <f t="shared" si="8"/>
        <v>0</v>
      </c>
      <c r="AF17" s="9"/>
      <c r="AG17" s="332" t="str">
        <f t="shared" si="9"/>
        <v>з</v>
      </c>
      <c r="AH17" s="332">
        <f t="shared" si="9"/>
        <v>4</v>
      </c>
      <c r="AI17" s="332">
        <f t="shared" si="9"/>
        <v>4</v>
      </c>
      <c r="AJ17" s="332">
        <f t="shared" si="9"/>
        <v>3</v>
      </c>
      <c r="AK17" s="332">
        <f t="shared" si="9"/>
        <v>4</v>
      </c>
      <c r="AL17" s="332">
        <f t="shared" si="9"/>
        <v>4</v>
      </c>
      <c r="AM17" s="332">
        <f t="shared" si="9"/>
        <v>3</v>
      </c>
      <c r="AN17" s="332" t="str">
        <f t="shared" si="9"/>
        <v/>
      </c>
      <c r="AO17" s="332" t="str">
        <f t="shared" si="9"/>
        <v/>
      </c>
      <c r="AP17" s="332" t="str">
        <f t="shared" si="9"/>
        <v/>
      </c>
      <c r="AQ17" s="332" t="str">
        <f t="shared" si="9"/>
        <v/>
      </c>
      <c r="AR17" s="332" t="str">
        <f t="shared" si="9"/>
        <v/>
      </c>
      <c r="AS17" s="332" t="str">
        <f t="shared" si="9"/>
        <v/>
      </c>
      <c r="AT17" s="332" t="str">
        <f t="shared" si="9"/>
        <v/>
      </c>
      <c r="AU17" s="332" t="str">
        <f t="shared" si="9"/>
        <v/>
      </c>
      <c r="AV17" s="332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7.25" customHeight="1" x14ac:dyDescent="0.25">
      <c r="A18" s="389">
        <v>13</v>
      </c>
      <c r="B18" s="189"/>
      <c r="C18" s="512" t="s">
        <v>34</v>
      </c>
      <c r="D18" s="513" t="s">
        <v>1457</v>
      </c>
      <c r="E18" s="256">
        <v>2551</v>
      </c>
      <c r="F18" s="93" t="s">
        <v>1604</v>
      </c>
      <c r="G18" s="93">
        <v>5</v>
      </c>
      <c r="H18" s="93">
        <v>3</v>
      </c>
      <c r="I18" s="93">
        <v>3</v>
      </c>
      <c r="J18" s="93">
        <v>4</v>
      </c>
      <c r="K18" s="93">
        <v>4</v>
      </c>
      <c r="L18" s="93">
        <v>3</v>
      </c>
      <c r="M18" s="93"/>
      <c r="N18" s="93"/>
      <c r="O18" s="93"/>
      <c r="P18" s="93"/>
      <c r="Q18" s="93"/>
      <c r="R18" s="97"/>
      <c r="S18" s="93"/>
      <c r="T18" s="93"/>
      <c r="U18" s="23"/>
      <c r="V18" s="35">
        <f t="shared" si="0"/>
        <v>3</v>
      </c>
      <c r="W18" s="328">
        <f t="shared" si="1"/>
        <v>0</v>
      </c>
      <c r="X18" s="328">
        <f t="shared" si="2"/>
        <v>0</v>
      </c>
      <c r="Y18" s="328">
        <f t="shared" si="3"/>
        <v>0</v>
      </c>
      <c r="Z18" s="328">
        <f t="shared" si="4"/>
        <v>3</v>
      </c>
      <c r="AA18" s="328">
        <f t="shared" si="5"/>
        <v>2</v>
      </c>
      <c r="AB18" s="328">
        <f t="shared" si="6"/>
        <v>1</v>
      </c>
      <c r="AC18" s="328">
        <f t="shared" si="7"/>
        <v>6</v>
      </c>
      <c r="AD18" s="242">
        <f t="shared" si="11"/>
        <v>3.6666666666666665</v>
      </c>
      <c r="AE18" s="16">
        <f t="shared" si="8"/>
        <v>0</v>
      </c>
      <c r="AF18" s="9"/>
      <c r="AG18" s="332" t="str">
        <f t="shared" si="9"/>
        <v>з</v>
      </c>
      <c r="AH18" s="332">
        <f t="shared" si="9"/>
        <v>5</v>
      </c>
      <c r="AI18" s="332">
        <f t="shared" si="9"/>
        <v>3</v>
      </c>
      <c r="AJ18" s="332">
        <f t="shared" si="9"/>
        <v>3</v>
      </c>
      <c r="AK18" s="332">
        <f t="shared" si="9"/>
        <v>4</v>
      </c>
      <c r="AL18" s="332">
        <f t="shared" si="9"/>
        <v>4</v>
      </c>
      <c r="AM18" s="332">
        <f t="shared" si="9"/>
        <v>3</v>
      </c>
      <c r="AN18" s="332" t="str">
        <f t="shared" si="9"/>
        <v/>
      </c>
      <c r="AO18" s="332" t="str">
        <f t="shared" si="9"/>
        <v/>
      </c>
      <c r="AP18" s="332" t="str">
        <f t="shared" si="9"/>
        <v/>
      </c>
      <c r="AQ18" s="332" t="str">
        <f t="shared" si="9"/>
        <v/>
      </c>
      <c r="AR18" s="332" t="str">
        <f t="shared" si="9"/>
        <v/>
      </c>
      <c r="AS18" s="332" t="str">
        <f t="shared" si="9"/>
        <v/>
      </c>
      <c r="AT18" s="332" t="str">
        <f t="shared" si="9"/>
        <v/>
      </c>
      <c r="AU18" s="332" t="str">
        <f t="shared" si="9"/>
        <v/>
      </c>
      <c r="AV18" s="332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7.25" customHeight="1" x14ac:dyDescent="0.25">
      <c r="A19" s="389">
        <v>14</v>
      </c>
      <c r="B19" s="189"/>
      <c r="C19" s="512" t="s">
        <v>34</v>
      </c>
      <c r="D19" s="513" t="s">
        <v>1445</v>
      </c>
      <c r="E19" s="256">
        <v>2551</v>
      </c>
      <c r="F19" s="93" t="s">
        <v>1604</v>
      </c>
      <c r="G19" s="93">
        <v>4</v>
      </c>
      <c r="H19" s="93">
        <v>5</v>
      </c>
      <c r="I19" s="93">
        <v>3</v>
      </c>
      <c r="J19" s="93">
        <v>4</v>
      </c>
      <c r="K19" s="93">
        <v>4</v>
      </c>
      <c r="L19" s="93">
        <v>4</v>
      </c>
      <c r="M19" s="93"/>
      <c r="N19" s="93"/>
      <c r="O19" s="93"/>
      <c r="P19" s="93"/>
      <c r="Q19" s="93"/>
      <c r="R19" s="93"/>
      <c r="S19" s="93"/>
      <c r="T19" s="93"/>
      <c r="U19" s="23"/>
      <c r="V19" s="35">
        <f t="shared" si="0"/>
        <v>3</v>
      </c>
      <c r="W19" s="328">
        <f t="shared" si="1"/>
        <v>0</v>
      </c>
      <c r="X19" s="328">
        <f t="shared" si="2"/>
        <v>0</v>
      </c>
      <c r="Y19" s="328">
        <f t="shared" si="3"/>
        <v>0</v>
      </c>
      <c r="Z19" s="328">
        <f t="shared" si="4"/>
        <v>1</v>
      </c>
      <c r="AA19" s="328">
        <f t="shared" si="5"/>
        <v>4</v>
      </c>
      <c r="AB19" s="328">
        <f t="shared" si="6"/>
        <v>1</v>
      </c>
      <c r="AC19" s="328">
        <f t="shared" si="7"/>
        <v>6</v>
      </c>
      <c r="AD19" s="242">
        <f t="shared" si="11"/>
        <v>4</v>
      </c>
      <c r="AE19" s="16">
        <f t="shared" si="8"/>
        <v>0</v>
      </c>
      <c r="AF19" s="9"/>
      <c r="AG19" s="332" t="str">
        <f t="shared" si="9"/>
        <v>з</v>
      </c>
      <c r="AH19" s="332">
        <f t="shared" si="9"/>
        <v>4</v>
      </c>
      <c r="AI19" s="332">
        <f t="shared" si="9"/>
        <v>5</v>
      </c>
      <c r="AJ19" s="332">
        <f t="shared" si="9"/>
        <v>3</v>
      </c>
      <c r="AK19" s="332">
        <f t="shared" si="9"/>
        <v>4</v>
      </c>
      <c r="AL19" s="332">
        <f t="shared" si="9"/>
        <v>4</v>
      </c>
      <c r="AM19" s="332">
        <f t="shared" si="9"/>
        <v>4</v>
      </c>
      <c r="AN19" s="332" t="str">
        <f t="shared" si="9"/>
        <v/>
      </c>
      <c r="AO19" s="332" t="str">
        <f t="shared" si="9"/>
        <v/>
      </c>
      <c r="AP19" s="332" t="str">
        <f t="shared" si="9"/>
        <v/>
      </c>
      <c r="AQ19" s="332" t="str">
        <f t="shared" si="9"/>
        <v/>
      </c>
      <c r="AR19" s="332" t="str">
        <f t="shared" si="9"/>
        <v/>
      </c>
      <c r="AS19" s="332" t="str">
        <f t="shared" si="9"/>
        <v/>
      </c>
      <c r="AT19" s="332" t="str">
        <f t="shared" si="9"/>
        <v/>
      </c>
      <c r="AU19" s="332" t="str">
        <f t="shared" si="9"/>
        <v/>
      </c>
      <c r="AV19" s="332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7.25" customHeight="1" x14ac:dyDescent="0.25">
      <c r="A20" s="389">
        <v>15</v>
      </c>
      <c r="B20" s="189"/>
      <c r="C20" s="512" t="s">
        <v>34</v>
      </c>
      <c r="D20" s="513" t="s">
        <v>1443</v>
      </c>
      <c r="E20" s="256">
        <v>2551</v>
      </c>
      <c r="F20" s="93" t="s">
        <v>1604</v>
      </c>
      <c r="G20" s="93">
        <v>4</v>
      </c>
      <c r="H20" s="93">
        <v>5</v>
      </c>
      <c r="I20" s="93">
        <v>4</v>
      </c>
      <c r="J20" s="93">
        <v>4</v>
      </c>
      <c r="K20" s="93">
        <v>5</v>
      </c>
      <c r="L20" s="93">
        <v>3</v>
      </c>
      <c r="M20" s="93"/>
      <c r="N20" s="93"/>
      <c r="O20" s="93"/>
      <c r="P20" s="93"/>
      <c r="Q20" s="93"/>
      <c r="R20" s="97"/>
      <c r="S20" s="93"/>
      <c r="T20" s="93"/>
      <c r="U20" s="23"/>
      <c r="V20" s="35">
        <f t="shared" si="0"/>
        <v>3</v>
      </c>
      <c r="W20" s="328">
        <f t="shared" si="1"/>
        <v>0</v>
      </c>
      <c r="X20" s="328">
        <f t="shared" si="2"/>
        <v>0</v>
      </c>
      <c r="Y20" s="328">
        <f t="shared" si="3"/>
        <v>0</v>
      </c>
      <c r="Z20" s="328">
        <f t="shared" si="4"/>
        <v>1</v>
      </c>
      <c r="AA20" s="328">
        <f t="shared" si="5"/>
        <v>3</v>
      </c>
      <c r="AB20" s="328">
        <f t="shared" si="6"/>
        <v>2</v>
      </c>
      <c r="AC20" s="328">
        <f t="shared" si="7"/>
        <v>6</v>
      </c>
      <c r="AD20" s="242">
        <f t="shared" si="11"/>
        <v>4.166666666666667</v>
      </c>
      <c r="AE20" s="16">
        <f t="shared" si="8"/>
        <v>0</v>
      </c>
      <c r="AF20" s="9"/>
      <c r="AG20" s="332" t="str">
        <f t="shared" si="9"/>
        <v>з</v>
      </c>
      <c r="AH20" s="332">
        <f t="shared" si="9"/>
        <v>4</v>
      </c>
      <c r="AI20" s="332">
        <f t="shared" si="9"/>
        <v>5</v>
      </c>
      <c r="AJ20" s="332">
        <f t="shared" si="9"/>
        <v>4</v>
      </c>
      <c r="AK20" s="332">
        <f t="shared" si="9"/>
        <v>4</v>
      </c>
      <c r="AL20" s="332">
        <f t="shared" si="9"/>
        <v>5</v>
      </c>
      <c r="AM20" s="332">
        <f t="shared" si="9"/>
        <v>3</v>
      </c>
      <c r="AN20" s="332" t="str">
        <f t="shared" si="9"/>
        <v/>
      </c>
      <c r="AO20" s="332" t="str">
        <f t="shared" si="9"/>
        <v/>
      </c>
      <c r="AP20" s="332" t="str">
        <f t="shared" si="9"/>
        <v/>
      </c>
      <c r="AQ20" s="332" t="str">
        <f t="shared" si="9"/>
        <v/>
      </c>
      <c r="AR20" s="332" t="str">
        <f t="shared" si="9"/>
        <v/>
      </c>
      <c r="AS20" s="332" t="str">
        <f t="shared" si="9"/>
        <v/>
      </c>
      <c r="AT20" s="332" t="str">
        <f t="shared" si="9"/>
        <v/>
      </c>
      <c r="AU20" s="332" t="str">
        <f t="shared" si="9"/>
        <v/>
      </c>
      <c r="AV20" s="332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7.25" customHeight="1" x14ac:dyDescent="0.25">
      <c r="A21" s="389">
        <v>16</v>
      </c>
      <c r="B21" s="189"/>
      <c r="C21" s="512" t="s">
        <v>34</v>
      </c>
      <c r="D21" s="513" t="s">
        <v>1661</v>
      </c>
      <c r="E21" s="256">
        <v>2551</v>
      </c>
      <c r="F21" s="93" t="s">
        <v>1604</v>
      </c>
      <c r="G21" s="93">
        <v>4</v>
      </c>
      <c r="H21" s="93">
        <v>5</v>
      </c>
      <c r="I21" s="93">
        <v>4</v>
      </c>
      <c r="J21" s="93">
        <v>5</v>
      </c>
      <c r="K21" s="93">
        <v>5</v>
      </c>
      <c r="L21" s="93">
        <v>3</v>
      </c>
      <c r="M21" s="93"/>
      <c r="N21" s="93"/>
      <c r="O21" s="93"/>
      <c r="P21" s="93"/>
      <c r="Q21" s="93"/>
      <c r="R21" s="97"/>
      <c r="S21" s="93"/>
      <c r="T21" s="93"/>
      <c r="U21" s="23"/>
      <c r="V21" s="35">
        <f t="shared" si="0"/>
        <v>3</v>
      </c>
      <c r="W21" s="328">
        <f t="shared" si="1"/>
        <v>0</v>
      </c>
      <c r="X21" s="328">
        <f t="shared" si="2"/>
        <v>0</v>
      </c>
      <c r="Y21" s="328">
        <f t="shared" si="3"/>
        <v>0</v>
      </c>
      <c r="Z21" s="328">
        <f t="shared" si="4"/>
        <v>1</v>
      </c>
      <c r="AA21" s="328">
        <f t="shared" si="5"/>
        <v>2</v>
      </c>
      <c r="AB21" s="328">
        <f t="shared" si="6"/>
        <v>3</v>
      </c>
      <c r="AC21" s="328">
        <f t="shared" si="7"/>
        <v>6</v>
      </c>
      <c r="AD21" s="242">
        <f t="shared" si="11"/>
        <v>4.333333333333333</v>
      </c>
      <c r="AE21" s="16">
        <f t="shared" si="8"/>
        <v>0</v>
      </c>
      <c r="AF21" s="9"/>
      <c r="AG21" s="332" t="str">
        <f t="shared" si="9"/>
        <v>з</v>
      </c>
      <c r="AH21" s="332">
        <f t="shared" si="9"/>
        <v>4</v>
      </c>
      <c r="AI21" s="332">
        <f t="shared" si="9"/>
        <v>5</v>
      </c>
      <c r="AJ21" s="332">
        <f t="shared" si="9"/>
        <v>4</v>
      </c>
      <c r="AK21" s="332">
        <f t="shared" si="9"/>
        <v>5</v>
      </c>
      <c r="AL21" s="332">
        <f t="shared" si="9"/>
        <v>5</v>
      </c>
      <c r="AM21" s="332">
        <f t="shared" si="9"/>
        <v>3</v>
      </c>
      <c r="AN21" s="332" t="str">
        <f t="shared" si="9"/>
        <v/>
      </c>
      <c r="AO21" s="332" t="str">
        <f t="shared" si="9"/>
        <v/>
      </c>
      <c r="AP21" s="332" t="str">
        <f t="shared" si="9"/>
        <v/>
      </c>
      <c r="AQ21" s="332" t="str">
        <f t="shared" si="9"/>
        <v/>
      </c>
      <c r="AR21" s="332" t="str">
        <f t="shared" si="9"/>
        <v/>
      </c>
      <c r="AS21" s="332" t="str">
        <f t="shared" si="9"/>
        <v/>
      </c>
      <c r="AT21" s="332" t="str">
        <f t="shared" si="9"/>
        <v/>
      </c>
      <c r="AU21" s="332" t="str">
        <f t="shared" si="9"/>
        <v/>
      </c>
      <c r="AV21" s="332" t="str">
        <f t="shared" ref="AG21:AV37" si="12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7.25" customHeight="1" x14ac:dyDescent="0.25">
      <c r="A22" s="389">
        <v>17</v>
      </c>
      <c r="B22" s="189"/>
      <c r="C22" s="512" t="s">
        <v>34</v>
      </c>
      <c r="D22" s="513" t="s">
        <v>1460</v>
      </c>
      <c r="E22" s="256">
        <v>2551</v>
      </c>
      <c r="F22" s="93" t="s">
        <v>1604</v>
      </c>
      <c r="G22" s="93">
        <v>3</v>
      </c>
      <c r="H22" s="93">
        <v>5</v>
      </c>
      <c r="I22" s="93">
        <v>3</v>
      </c>
      <c r="J22" s="93">
        <v>4</v>
      </c>
      <c r="K22" s="93">
        <v>3</v>
      </c>
      <c r="L22" s="93">
        <v>4</v>
      </c>
      <c r="M22" s="93"/>
      <c r="N22" s="93"/>
      <c r="O22" s="93"/>
      <c r="P22" s="93"/>
      <c r="Q22" s="93"/>
      <c r="R22" s="97"/>
      <c r="S22" s="93"/>
      <c r="T22" s="93"/>
      <c r="U22" s="23"/>
      <c r="V22" s="35">
        <f t="shared" si="0"/>
        <v>3</v>
      </c>
      <c r="W22" s="328">
        <f t="shared" si="1"/>
        <v>0</v>
      </c>
      <c r="X22" s="328">
        <f t="shared" si="2"/>
        <v>0</v>
      </c>
      <c r="Y22" s="328">
        <f t="shared" si="3"/>
        <v>0</v>
      </c>
      <c r="Z22" s="328">
        <f t="shared" si="4"/>
        <v>3</v>
      </c>
      <c r="AA22" s="328">
        <f t="shared" si="5"/>
        <v>2</v>
      </c>
      <c r="AB22" s="328">
        <f t="shared" si="6"/>
        <v>1</v>
      </c>
      <c r="AC22" s="328">
        <f t="shared" si="7"/>
        <v>6</v>
      </c>
      <c r="AD22" s="242">
        <f t="shared" si="11"/>
        <v>3.6666666666666665</v>
      </c>
      <c r="AE22" s="16">
        <f t="shared" si="8"/>
        <v>0</v>
      </c>
      <c r="AF22" s="9"/>
      <c r="AG22" s="332" t="str">
        <f t="shared" si="12"/>
        <v>з</v>
      </c>
      <c r="AH22" s="332">
        <f t="shared" si="12"/>
        <v>3</v>
      </c>
      <c r="AI22" s="332">
        <f t="shared" si="12"/>
        <v>5</v>
      </c>
      <c r="AJ22" s="332">
        <f t="shared" si="12"/>
        <v>3</v>
      </c>
      <c r="AK22" s="332">
        <f t="shared" si="12"/>
        <v>4</v>
      </c>
      <c r="AL22" s="332">
        <f t="shared" si="12"/>
        <v>3</v>
      </c>
      <c r="AM22" s="332">
        <f t="shared" si="12"/>
        <v>4</v>
      </c>
      <c r="AN22" s="332" t="str">
        <f t="shared" si="12"/>
        <v/>
      </c>
      <c r="AO22" s="332" t="str">
        <f t="shared" si="12"/>
        <v/>
      </c>
      <c r="AP22" s="332" t="str">
        <f t="shared" si="12"/>
        <v/>
      </c>
      <c r="AQ22" s="332" t="str">
        <f t="shared" si="12"/>
        <v/>
      </c>
      <c r="AR22" s="332" t="str">
        <f t="shared" si="12"/>
        <v/>
      </c>
      <c r="AS22" s="332" t="str">
        <f t="shared" si="12"/>
        <v/>
      </c>
      <c r="AT22" s="332" t="str">
        <f t="shared" si="12"/>
        <v/>
      </c>
      <c r="AU22" s="332" t="str">
        <f t="shared" si="12"/>
        <v/>
      </c>
      <c r="AV22" s="332" t="str">
        <f t="shared" si="12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7.25" customHeight="1" x14ac:dyDescent="0.25">
      <c r="A23" s="389">
        <v>18</v>
      </c>
      <c r="B23" s="189"/>
      <c r="C23" s="512" t="s">
        <v>34</v>
      </c>
      <c r="D23" s="513" t="s">
        <v>1464</v>
      </c>
      <c r="E23" s="256">
        <v>2551</v>
      </c>
      <c r="F23" s="93" t="s">
        <v>1604</v>
      </c>
      <c r="G23" s="93">
        <v>4</v>
      </c>
      <c r="H23" s="93">
        <v>5</v>
      </c>
      <c r="I23" s="93">
        <v>4</v>
      </c>
      <c r="J23" s="93">
        <v>5</v>
      </c>
      <c r="K23" s="93">
        <v>4</v>
      </c>
      <c r="L23" s="93">
        <v>4</v>
      </c>
      <c r="M23" s="93"/>
      <c r="N23" s="93"/>
      <c r="O23" s="93"/>
      <c r="P23" s="93"/>
      <c r="Q23" s="93"/>
      <c r="R23" s="97"/>
      <c r="S23" s="93"/>
      <c r="T23" s="93"/>
      <c r="U23" s="23"/>
      <c r="V23" s="35">
        <f t="shared" si="0"/>
        <v>4</v>
      </c>
      <c r="W23" s="328">
        <f t="shared" si="1"/>
        <v>0</v>
      </c>
      <c r="X23" s="328">
        <f t="shared" si="2"/>
        <v>0</v>
      </c>
      <c r="Y23" s="328">
        <f t="shared" si="3"/>
        <v>0</v>
      </c>
      <c r="Z23" s="328">
        <f t="shared" si="4"/>
        <v>0</v>
      </c>
      <c r="AA23" s="328">
        <f t="shared" si="5"/>
        <v>4</v>
      </c>
      <c r="AB23" s="328">
        <f t="shared" si="6"/>
        <v>2</v>
      </c>
      <c r="AC23" s="328">
        <f t="shared" si="7"/>
        <v>6</v>
      </c>
      <c r="AD23" s="242">
        <f t="shared" si="11"/>
        <v>4.333333333333333</v>
      </c>
      <c r="AE23" s="16">
        <f t="shared" si="8"/>
        <v>0</v>
      </c>
      <c r="AF23" s="9"/>
      <c r="AG23" s="332" t="str">
        <f t="shared" si="12"/>
        <v>з</v>
      </c>
      <c r="AH23" s="332">
        <f t="shared" si="12"/>
        <v>4</v>
      </c>
      <c r="AI23" s="332">
        <f t="shared" si="12"/>
        <v>5</v>
      </c>
      <c r="AJ23" s="332">
        <f t="shared" si="12"/>
        <v>4</v>
      </c>
      <c r="AK23" s="332">
        <f t="shared" si="12"/>
        <v>5</v>
      </c>
      <c r="AL23" s="332">
        <f t="shared" si="12"/>
        <v>4</v>
      </c>
      <c r="AM23" s="332">
        <f t="shared" si="12"/>
        <v>4</v>
      </c>
      <c r="AN23" s="332" t="str">
        <f t="shared" si="12"/>
        <v/>
      </c>
      <c r="AO23" s="332" t="str">
        <f t="shared" si="12"/>
        <v/>
      </c>
      <c r="AP23" s="332" t="str">
        <f t="shared" si="12"/>
        <v/>
      </c>
      <c r="AQ23" s="332" t="str">
        <f t="shared" si="12"/>
        <v/>
      </c>
      <c r="AR23" s="332" t="str">
        <f t="shared" si="12"/>
        <v/>
      </c>
      <c r="AS23" s="332" t="str">
        <f t="shared" si="12"/>
        <v/>
      </c>
      <c r="AT23" s="332" t="str">
        <f t="shared" si="12"/>
        <v/>
      </c>
      <c r="AU23" s="332" t="str">
        <f t="shared" si="12"/>
        <v/>
      </c>
      <c r="AV23" s="332" t="str">
        <f t="shared" si="12"/>
        <v/>
      </c>
      <c r="AW23" s="35">
        <f t="shared" si="10"/>
        <v>1</v>
      </c>
      <c r="AX23" s="19"/>
      <c r="AY23" s="20"/>
      <c r="AZ23" s="20"/>
      <c r="BA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7.25" customHeight="1" x14ac:dyDescent="0.25">
      <c r="A24" s="389">
        <v>19</v>
      </c>
      <c r="B24" s="189"/>
      <c r="C24" s="512" t="s">
        <v>34</v>
      </c>
      <c r="D24" s="513" t="s">
        <v>1451</v>
      </c>
      <c r="E24" s="256">
        <v>2551</v>
      </c>
      <c r="F24" s="93" t="s">
        <v>1604</v>
      </c>
      <c r="G24" s="93">
        <v>4</v>
      </c>
      <c r="H24" s="93">
        <v>4</v>
      </c>
      <c r="I24" s="93">
        <v>3</v>
      </c>
      <c r="J24" s="93">
        <v>4</v>
      </c>
      <c r="K24" s="93">
        <v>5</v>
      </c>
      <c r="L24" s="93">
        <v>3</v>
      </c>
      <c r="M24" s="93"/>
      <c r="N24" s="93"/>
      <c r="O24" s="93"/>
      <c r="P24" s="93"/>
      <c r="Q24" s="93"/>
      <c r="R24" s="97"/>
      <c r="S24" s="93"/>
      <c r="T24" s="93"/>
      <c r="U24" s="23"/>
      <c r="V24" s="35">
        <f t="shared" si="0"/>
        <v>3</v>
      </c>
      <c r="W24" s="328">
        <f t="shared" si="1"/>
        <v>0</v>
      </c>
      <c r="X24" s="328">
        <f t="shared" si="2"/>
        <v>0</v>
      </c>
      <c r="Y24" s="328">
        <f t="shared" si="3"/>
        <v>0</v>
      </c>
      <c r="Z24" s="328">
        <f t="shared" si="4"/>
        <v>2</v>
      </c>
      <c r="AA24" s="328">
        <f t="shared" si="5"/>
        <v>3</v>
      </c>
      <c r="AB24" s="328">
        <f t="shared" si="6"/>
        <v>1</v>
      </c>
      <c r="AC24" s="328">
        <f t="shared" si="7"/>
        <v>6</v>
      </c>
      <c r="AD24" s="242">
        <f t="shared" si="11"/>
        <v>3.8333333333333335</v>
      </c>
      <c r="AE24" s="16">
        <f t="shared" si="8"/>
        <v>0</v>
      </c>
      <c r="AF24" s="9"/>
      <c r="AG24" s="332" t="str">
        <f t="shared" si="12"/>
        <v>з</v>
      </c>
      <c r="AH24" s="332">
        <f t="shared" si="12"/>
        <v>4</v>
      </c>
      <c r="AI24" s="332">
        <f t="shared" si="12"/>
        <v>4</v>
      </c>
      <c r="AJ24" s="332">
        <f t="shared" si="12"/>
        <v>3</v>
      </c>
      <c r="AK24" s="332">
        <f t="shared" si="12"/>
        <v>4</v>
      </c>
      <c r="AL24" s="332">
        <f t="shared" si="12"/>
        <v>5</v>
      </c>
      <c r="AM24" s="332">
        <f t="shared" si="12"/>
        <v>3</v>
      </c>
      <c r="AN24" s="332" t="str">
        <f t="shared" si="12"/>
        <v/>
      </c>
      <c r="AO24" s="332" t="str">
        <f t="shared" si="12"/>
        <v/>
      </c>
      <c r="AP24" s="332" t="str">
        <f t="shared" si="12"/>
        <v/>
      </c>
      <c r="AQ24" s="332" t="str">
        <f t="shared" si="12"/>
        <v/>
      </c>
      <c r="AR24" s="332" t="str">
        <f t="shared" si="12"/>
        <v/>
      </c>
      <c r="AS24" s="332" t="str">
        <f t="shared" si="12"/>
        <v/>
      </c>
      <c r="AT24" s="332" t="str">
        <f t="shared" si="12"/>
        <v/>
      </c>
      <c r="AU24" s="332" t="str">
        <f t="shared" si="12"/>
        <v/>
      </c>
      <c r="AV24" s="332" t="str">
        <f t="shared" si="12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7.25" customHeight="1" x14ac:dyDescent="0.25">
      <c r="A25" s="389">
        <v>20</v>
      </c>
      <c r="B25" s="189"/>
      <c r="C25" s="512" t="s">
        <v>34</v>
      </c>
      <c r="D25" s="513" t="s">
        <v>1448</v>
      </c>
      <c r="E25" s="256">
        <v>2551</v>
      </c>
      <c r="F25" s="93" t="s">
        <v>1604</v>
      </c>
      <c r="G25" s="93">
        <v>4</v>
      </c>
      <c r="H25" s="93">
        <v>5</v>
      </c>
      <c r="I25" s="93">
        <v>3</v>
      </c>
      <c r="J25" s="93">
        <v>4</v>
      </c>
      <c r="K25" s="93">
        <v>4</v>
      </c>
      <c r="L25" s="93">
        <v>3</v>
      </c>
      <c r="M25" s="93"/>
      <c r="N25" s="93"/>
      <c r="O25" s="93"/>
      <c r="P25" s="93"/>
      <c r="Q25" s="93"/>
      <c r="R25" s="97"/>
      <c r="S25" s="93"/>
      <c r="T25" s="93"/>
      <c r="U25" s="23"/>
      <c r="V25" s="35">
        <f t="shared" si="0"/>
        <v>3</v>
      </c>
      <c r="W25" s="328">
        <f t="shared" si="1"/>
        <v>0</v>
      </c>
      <c r="X25" s="328">
        <f t="shared" si="2"/>
        <v>0</v>
      </c>
      <c r="Y25" s="328">
        <f t="shared" si="3"/>
        <v>0</v>
      </c>
      <c r="Z25" s="328">
        <f t="shared" si="4"/>
        <v>2</v>
      </c>
      <c r="AA25" s="328">
        <f t="shared" si="5"/>
        <v>3</v>
      </c>
      <c r="AB25" s="328">
        <f t="shared" si="6"/>
        <v>1</v>
      </c>
      <c r="AC25" s="328">
        <f t="shared" si="7"/>
        <v>6</v>
      </c>
      <c r="AD25" s="242">
        <f t="shared" si="11"/>
        <v>3.8333333333333335</v>
      </c>
      <c r="AE25" s="16">
        <f t="shared" si="8"/>
        <v>0</v>
      </c>
      <c r="AF25" s="9"/>
      <c r="AG25" s="332" t="str">
        <f t="shared" si="12"/>
        <v>з</v>
      </c>
      <c r="AH25" s="332">
        <f t="shared" si="12"/>
        <v>4</v>
      </c>
      <c r="AI25" s="332">
        <f t="shared" si="12"/>
        <v>5</v>
      </c>
      <c r="AJ25" s="332">
        <f t="shared" si="12"/>
        <v>3</v>
      </c>
      <c r="AK25" s="332">
        <f t="shared" si="12"/>
        <v>4</v>
      </c>
      <c r="AL25" s="332">
        <f t="shared" si="12"/>
        <v>4</v>
      </c>
      <c r="AM25" s="332">
        <f t="shared" si="12"/>
        <v>3</v>
      </c>
      <c r="AN25" s="332" t="str">
        <f t="shared" si="12"/>
        <v/>
      </c>
      <c r="AO25" s="332" t="str">
        <f t="shared" si="12"/>
        <v/>
      </c>
      <c r="AP25" s="332" t="str">
        <f t="shared" si="12"/>
        <v/>
      </c>
      <c r="AQ25" s="332" t="str">
        <f t="shared" si="12"/>
        <v/>
      </c>
      <c r="AR25" s="332" t="str">
        <f t="shared" si="12"/>
        <v/>
      </c>
      <c r="AS25" s="332" t="str">
        <f t="shared" si="12"/>
        <v/>
      </c>
      <c r="AT25" s="332" t="str">
        <f t="shared" si="12"/>
        <v/>
      </c>
      <c r="AU25" s="332" t="str">
        <f t="shared" si="12"/>
        <v/>
      </c>
      <c r="AV25" s="332" t="str">
        <f t="shared" si="12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7.25" customHeight="1" x14ac:dyDescent="0.25">
      <c r="A26" s="389">
        <v>21</v>
      </c>
      <c r="B26" s="189"/>
      <c r="C26" s="512" t="s">
        <v>34</v>
      </c>
      <c r="D26" s="513" t="s">
        <v>1450</v>
      </c>
      <c r="E26" s="256">
        <v>2551</v>
      </c>
      <c r="F26" s="93" t="s">
        <v>1604</v>
      </c>
      <c r="G26" s="93">
        <v>3</v>
      </c>
      <c r="H26" s="93">
        <v>5</v>
      </c>
      <c r="I26" s="93">
        <v>3</v>
      </c>
      <c r="J26" s="93">
        <v>3</v>
      </c>
      <c r="K26" s="93">
        <v>3</v>
      </c>
      <c r="L26" s="93">
        <v>3</v>
      </c>
      <c r="M26" s="93"/>
      <c r="N26" s="93"/>
      <c r="O26" s="93"/>
      <c r="P26" s="93"/>
      <c r="Q26" s="93"/>
      <c r="R26" s="97"/>
      <c r="S26" s="93"/>
      <c r="T26" s="93"/>
      <c r="U26" s="23"/>
      <c r="V26" s="35">
        <f t="shared" si="0"/>
        <v>3</v>
      </c>
      <c r="W26" s="328">
        <f t="shared" si="1"/>
        <v>0</v>
      </c>
      <c r="X26" s="328">
        <f t="shared" si="2"/>
        <v>0</v>
      </c>
      <c r="Y26" s="328">
        <f t="shared" si="3"/>
        <v>0</v>
      </c>
      <c r="Z26" s="328">
        <f t="shared" si="4"/>
        <v>5</v>
      </c>
      <c r="AA26" s="328">
        <f t="shared" si="5"/>
        <v>0</v>
      </c>
      <c r="AB26" s="328">
        <f t="shared" si="6"/>
        <v>1</v>
      </c>
      <c r="AC26" s="328">
        <f t="shared" si="7"/>
        <v>6</v>
      </c>
      <c r="AD26" s="242">
        <f t="shared" si="11"/>
        <v>3.3333333333333335</v>
      </c>
      <c r="AE26" s="16">
        <f t="shared" si="8"/>
        <v>0</v>
      </c>
      <c r="AF26" s="9"/>
      <c r="AG26" s="332" t="str">
        <f t="shared" si="12"/>
        <v>з</v>
      </c>
      <c r="AH26" s="332">
        <f t="shared" si="12"/>
        <v>3</v>
      </c>
      <c r="AI26" s="332">
        <f t="shared" si="12"/>
        <v>5</v>
      </c>
      <c r="AJ26" s="332">
        <f t="shared" si="12"/>
        <v>3</v>
      </c>
      <c r="AK26" s="332">
        <f t="shared" si="12"/>
        <v>3</v>
      </c>
      <c r="AL26" s="332">
        <f t="shared" si="12"/>
        <v>3</v>
      </c>
      <c r="AM26" s="332">
        <f t="shared" si="12"/>
        <v>3</v>
      </c>
      <c r="AN26" s="332" t="str">
        <f t="shared" si="12"/>
        <v/>
      </c>
      <c r="AO26" s="332" t="str">
        <f t="shared" si="12"/>
        <v/>
      </c>
      <c r="AP26" s="332" t="str">
        <f t="shared" si="12"/>
        <v/>
      </c>
      <c r="AQ26" s="332" t="str">
        <f t="shared" si="12"/>
        <v/>
      </c>
      <c r="AR26" s="332" t="str">
        <f t="shared" si="12"/>
        <v/>
      </c>
      <c r="AS26" s="332" t="str">
        <f t="shared" si="12"/>
        <v/>
      </c>
      <c r="AT26" s="332" t="str">
        <f t="shared" si="12"/>
        <v/>
      </c>
      <c r="AU26" s="332" t="str">
        <f t="shared" si="12"/>
        <v/>
      </c>
      <c r="AV26" s="332" t="str">
        <f t="shared" si="12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7.25" customHeight="1" x14ac:dyDescent="0.25">
      <c r="A27" s="389">
        <v>22</v>
      </c>
      <c r="B27" s="189"/>
      <c r="C27" s="512" t="s">
        <v>34</v>
      </c>
      <c r="D27" s="513" t="s">
        <v>1439</v>
      </c>
      <c r="E27" s="256">
        <v>2551</v>
      </c>
      <c r="F27" s="93" t="s">
        <v>1604</v>
      </c>
      <c r="G27" s="93">
        <v>3</v>
      </c>
      <c r="H27" s="93">
        <v>5</v>
      </c>
      <c r="I27" s="93">
        <v>4</v>
      </c>
      <c r="J27" s="93">
        <v>5</v>
      </c>
      <c r="K27" s="93">
        <v>4</v>
      </c>
      <c r="L27" s="93">
        <v>4</v>
      </c>
      <c r="M27" s="93"/>
      <c r="N27" s="93"/>
      <c r="O27" s="93"/>
      <c r="P27" s="93"/>
      <c r="Q27" s="93"/>
      <c r="R27" s="97"/>
      <c r="S27" s="93"/>
      <c r="T27" s="93"/>
      <c r="U27" s="23"/>
      <c r="V27" s="35">
        <f t="shared" si="0"/>
        <v>3</v>
      </c>
      <c r="W27" s="328">
        <f t="shared" si="1"/>
        <v>0</v>
      </c>
      <c r="X27" s="328">
        <f t="shared" si="2"/>
        <v>0</v>
      </c>
      <c r="Y27" s="328">
        <f t="shared" si="3"/>
        <v>0</v>
      </c>
      <c r="Z27" s="328">
        <f t="shared" si="4"/>
        <v>1</v>
      </c>
      <c r="AA27" s="328">
        <f t="shared" si="5"/>
        <v>3</v>
      </c>
      <c r="AB27" s="328">
        <f t="shared" si="6"/>
        <v>2</v>
      </c>
      <c r="AC27" s="328">
        <f t="shared" si="7"/>
        <v>6</v>
      </c>
      <c r="AD27" s="242">
        <f t="shared" si="11"/>
        <v>4.166666666666667</v>
      </c>
      <c r="AE27" s="16">
        <f t="shared" si="8"/>
        <v>0</v>
      </c>
      <c r="AF27" s="9"/>
      <c r="AG27" s="332" t="str">
        <f t="shared" si="12"/>
        <v>з</v>
      </c>
      <c r="AH27" s="332">
        <f t="shared" si="12"/>
        <v>3</v>
      </c>
      <c r="AI27" s="332">
        <f t="shared" si="12"/>
        <v>5</v>
      </c>
      <c r="AJ27" s="332">
        <f t="shared" si="12"/>
        <v>4</v>
      </c>
      <c r="AK27" s="332">
        <f t="shared" si="12"/>
        <v>5</v>
      </c>
      <c r="AL27" s="332">
        <f t="shared" si="12"/>
        <v>4</v>
      </c>
      <c r="AM27" s="332">
        <f t="shared" si="12"/>
        <v>4</v>
      </c>
      <c r="AN27" s="332" t="str">
        <f t="shared" si="12"/>
        <v/>
      </c>
      <c r="AO27" s="332" t="str">
        <f t="shared" si="12"/>
        <v/>
      </c>
      <c r="AP27" s="332" t="str">
        <f t="shared" si="12"/>
        <v/>
      </c>
      <c r="AQ27" s="332" t="str">
        <f t="shared" si="12"/>
        <v/>
      </c>
      <c r="AR27" s="332" t="str">
        <f t="shared" si="12"/>
        <v/>
      </c>
      <c r="AS27" s="332" t="str">
        <f t="shared" si="12"/>
        <v/>
      </c>
      <c r="AT27" s="332" t="str">
        <f t="shared" si="12"/>
        <v/>
      </c>
      <c r="AU27" s="332" t="str">
        <f t="shared" si="12"/>
        <v/>
      </c>
      <c r="AV27" s="332" t="str">
        <f t="shared" si="12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7.25" customHeight="1" x14ac:dyDescent="0.25">
      <c r="A28" s="389">
        <v>23</v>
      </c>
      <c r="B28" s="189"/>
      <c r="C28" s="512" t="s">
        <v>34</v>
      </c>
      <c r="D28" s="513" t="s">
        <v>1438</v>
      </c>
      <c r="E28" s="256">
        <v>2551</v>
      </c>
      <c r="F28" s="93" t="s">
        <v>1604</v>
      </c>
      <c r="G28" s="93">
        <v>3</v>
      </c>
      <c r="H28" s="93">
        <v>5</v>
      </c>
      <c r="I28" s="93">
        <v>4</v>
      </c>
      <c r="J28" s="93">
        <v>5</v>
      </c>
      <c r="K28" s="93">
        <v>5</v>
      </c>
      <c r="L28" s="93">
        <v>4</v>
      </c>
      <c r="M28" s="93"/>
      <c r="N28" s="93"/>
      <c r="O28" s="93"/>
      <c r="P28" s="93"/>
      <c r="Q28" s="93"/>
      <c r="R28" s="97"/>
      <c r="S28" s="93"/>
      <c r="T28" s="93"/>
      <c r="U28" s="23"/>
      <c r="V28" s="35">
        <f t="shared" si="0"/>
        <v>3</v>
      </c>
      <c r="W28" s="328">
        <f t="shared" si="1"/>
        <v>0</v>
      </c>
      <c r="X28" s="328">
        <f t="shared" si="2"/>
        <v>0</v>
      </c>
      <c r="Y28" s="328">
        <f t="shared" si="3"/>
        <v>0</v>
      </c>
      <c r="Z28" s="328">
        <f t="shared" si="4"/>
        <v>1</v>
      </c>
      <c r="AA28" s="328">
        <f t="shared" si="5"/>
        <v>2</v>
      </c>
      <c r="AB28" s="328">
        <f t="shared" si="6"/>
        <v>3</v>
      </c>
      <c r="AC28" s="328">
        <f t="shared" si="7"/>
        <v>6</v>
      </c>
      <c r="AD28" s="242">
        <f t="shared" si="11"/>
        <v>4.333333333333333</v>
      </c>
      <c r="AE28" s="16">
        <f t="shared" si="8"/>
        <v>0</v>
      </c>
      <c r="AF28" s="9"/>
      <c r="AG28" s="332" t="str">
        <f t="shared" si="12"/>
        <v>з</v>
      </c>
      <c r="AH28" s="332">
        <f t="shared" si="12"/>
        <v>3</v>
      </c>
      <c r="AI28" s="332">
        <f t="shared" si="12"/>
        <v>5</v>
      </c>
      <c r="AJ28" s="332">
        <f t="shared" si="12"/>
        <v>4</v>
      </c>
      <c r="AK28" s="332">
        <f t="shared" si="12"/>
        <v>5</v>
      </c>
      <c r="AL28" s="332">
        <f t="shared" si="12"/>
        <v>5</v>
      </c>
      <c r="AM28" s="332">
        <f t="shared" si="12"/>
        <v>4</v>
      </c>
      <c r="AN28" s="332" t="str">
        <f t="shared" si="12"/>
        <v/>
      </c>
      <c r="AO28" s="332" t="str">
        <f t="shared" si="12"/>
        <v/>
      </c>
      <c r="AP28" s="332" t="str">
        <f t="shared" si="12"/>
        <v/>
      </c>
      <c r="AQ28" s="332" t="str">
        <f t="shared" si="12"/>
        <v/>
      </c>
      <c r="AR28" s="332" t="str">
        <f t="shared" si="12"/>
        <v/>
      </c>
      <c r="AS28" s="332" t="str">
        <f t="shared" si="12"/>
        <v/>
      </c>
      <c r="AT28" s="332" t="str">
        <f t="shared" si="12"/>
        <v/>
      </c>
      <c r="AU28" s="332" t="str">
        <f t="shared" si="12"/>
        <v/>
      </c>
      <c r="AV28" s="332" t="str">
        <f t="shared" si="12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7.25" customHeight="1" x14ac:dyDescent="0.25">
      <c r="A29" s="389">
        <v>24</v>
      </c>
      <c r="B29" s="189"/>
      <c r="C29" s="512" t="s">
        <v>34</v>
      </c>
      <c r="D29" s="563" t="s">
        <v>1454</v>
      </c>
      <c r="E29" s="256">
        <v>2551</v>
      </c>
      <c r="F29" s="93" t="s">
        <v>1604</v>
      </c>
      <c r="G29" s="93">
        <v>5</v>
      </c>
      <c r="H29" s="93">
        <v>5</v>
      </c>
      <c r="I29" s="93">
        <v>5</v>
      </c>
      <c r="J29" s="93">
        <v>5</v>
      </c>
      <c r="K29" s="93">
        <v>5</v>
      </c>
      <c r="L29" s="93">
        <v>5</v>
      </c>
      <c r="M29" s="93"/>
      <c r="N29" s="93"/>
      <c r="O29" s="93"/>
      <c r="P29" s="93"/>
      <c r="Q29" s="93"/>
      <c r="R29" s="97"/>
      <c r="S29" s="93"/>
      <c r="T29" s="93"/>
      <c r="U29" s="23"/>
      <c r="V29" s="35">
        <f t="shared" si="0"/>
        <v>5</v>
      </c>
      <c r="W29" s="328">
        <f t="shared" si="1"/>
        <v>0</v>
      </c>
      <c r="X29" s="328">
        <f t="shared" si="2"/>
        <v>0</v>
      </c>
      <c r="Y29" s="328">
        <f t="shared" si="3"/>
        <v>0</v>
      </c>
      <c r="Z29" s="328">
        <f t="shared" si="4"/>
        <v>0</v>
      </c>
      <c r="AA29" s="328">
        <f t="shared" si="5"/>
        <v>0</v>
      </c>
      <c r="AB29" s="328">
        <f t="shared" si="6"/>
        <v>6</v>
      </c>
      <c r="AC29" s="328">
        <f t="shared" si="7"/>
        <v>6</v>
      </c>
      <c r="AD29" s="242">
        <f t="shared" si="11"/>
        <v>5</v>
      </c>
      <c r="AE29" s="16">
        <f t="shared" si="8"/>
        <v>0</v>
      </c>
      <c r="AF29" s="9"/>
      <c r="AG29" s="332" t="str">
        <f t="shared" si="12"/>
        <v>з</v>
      </c>
      <c r="AH29" s="332">
        <f t="shared" si="12"/>
        <v>5</v>
      </c>
      <c r="AI29" s="332">
        <f t="shared" si="12"/>
        <v>5</v>
      </c>
      <c r="AJ29" s="332">
        <f t="shared" si="12"/>
        <v>5</v>
      </c>
      <c r="AK29" s="332">
        <f t="shared" si="12"/>
        <v>5</v>
      </c>
      <c r="AL29" s="332">
        <f t="shared" si="12"/>
        <v>5</v>
      </c>
      <c r="AM29" s="332">
        <f t="shared" si="12"/>
        <v>5</v>
      </c>
      <c r="AN29" s="332" t="str">
        <f t="shared" si="12"/>
        <v/>
      </c>
      <c r="AO29" s="332" t="str">
        <f t="shared" si="12"/>
        <v/>
      </c>
      <c r="AP29" s="332" t="str">
        <f t="shared" si="12"/>
        <v/>
      </c>
      <c r="AQ29" s="332" t="str">
        <f t="shared" si="12"/>
        <v/>
      </c>
      <c r="AR29" s="332" t="str">
        <f t="shared" si="12"/>
        <v/>
      </c>
      <c r="AS29" s="332" t="str">
        <f t="shared" si="12"/>
        <v/>
      </c>
      <c r="AT29" s="332" t="str">
        <f t="shared" si="12"/>
        <v/>
      </c>
      <c r="AU29" s="332" t="str">
        <f t="shared" si="12"/>
        <v/>
      </c>
      <c r="AV29" s="332" t="str">
        <f t="shared" si="12"/>
        <v/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7.25" customHeight="1" x14ac:dyDescent="0.25">
      <c r="A30" s="389">
        <v>25</v>
      </c>
      <c r="B30" s="189"/>
      <c r="C30" s="512" t="s">
        <v>34</v>
      </c>
      <c r="D30" s="513" t="s">
        <v>1455</v>
      </c>
      <c r="E30" s="256">
        <v>2551</v>
      </c>
      <c r="F30" s="93" t="s">
        <v>1604</v>
      </c>
      <c r="G30" s="93">
        <v>5</v>
      </c>
      <c r="H30" s="93">
        <v>3</v>
      </c>
      <c r="I30" s="93">
        <v>3</v>
      </c>
      <c r="J30" s="93">
        <v>3</v>
      </c>
      <c r="K30" s="93">
        <v>4</v>
      </c>
      <c r="L30" s="93">
        <v>4</v>
      </c>
      <c r="M30" s="93"/>
      <c r="N30" s="93"/>
      <c r="O30" s="93"/>
      <c r="P30" s="93"/>
      <c r="Q30" s="93"/>
      <c r="R30" s="97"/>
      <c r="S30" s="93"/>
      <c r="T30" s="93"/>
      <c r="U30" s="23"/>
      <c r="V30" s="35">
        <f t="shared" si="0"/>
        <v>3</v>
      </c>
      <c r="W30" s="328">
        <f t="shared" si="1"/>
        <v>0</v>
      </c>
      <c r="X30" s="328">
        <f t="shared" si="2"/>
        <v>0</v>
      </c>
      <c r="Y30" s="328">
        <f t="shared" si="3"/>
        <v>0</v>
      </c>
      <c r="Z30" s="328">
        <f t="shared" si="4"/>
        <v>3</v>
      </c>
      <c r="AA30" s="328">
        <f t="shared" si="5"/>
        <v>2</v>
      </c>
      <c r="AB30" s="328">
        <f t="shared" si="6"/>
        <v>1</v>
      </c>
      <c r="AC30" s="328">
        <f t="shared" si="7"/>
        <v>6</v>
      </c>
      <c r="AD30" s="242">
        <f t="shared" si="11"/>
        <v>3.6666666666666665</v>
      </c>
      <c r="AE30" s="16">
        <f t="shared" si="8"/>
        <v>0</v>
      </c>
      <c r="AF30" s="9"/>
      <c r="AG30" s="332" t="str">
        <f t="shared" si="12"/>
        <v>з</v>
      </c>
      <c r="AH30" s="332">
        <f t="shared" si="12"/>
        <v>5</v>
      </c>
      <c r="AI30" s="332">
        <f t="shared" si="12"/>
        <v>3</v>
      </c>
      <c r="AJ30" s="332">
        <f t="shared" si="12"/>
        <v>3</v>
      </c>
      <c r="AK30" s="332">
        <f t="shared" si="12"/>
        <v>3</v>
      </c>
      <c r="AL30" s="332">
        <f t="shared" si="12"/>
        <v>4</v>
      </c>
      <c r="AM30" s="332">
        <f t="shared" si="12"/>
        <v>4</v>
      </c>
      <c r="AN30" s="332" t="str">
        <f t="shared" si="12"/>
        <v/>
      </c>
      <c r="AO30" s="332" t="str">
        <f t="shared" si="12"/>
        <v/>
      </c>
      <c r="AP30" s="332" t="str">
        <f t="shared" si="12"/>
        <v/>
      </c>
      <c r="AQ30" s="332" t="str">
        <f t="shared" si="12"/>
        <v/>
      </c>
      <c r="AR30" s="332" t="str">
        <f t="shared" si="12"/>
        <v/>
      </c>
      <c r="AS30" s="332" t="str">
        <f t="shared" si="12"/>
        <v/>
      </c>
      <c r="AT30" s="332" t="str">
        <f t="shared" si="12"/>
        <v/>
      </c>
      <c r="AU30" s="332" t="str">
        <f t="shared" si="12"/>
        <v/>
      </c>
      <c r="AV30" s="332" t="str">
        <f t="shared" si="12"/>
        <v/>
      </c>
      <c r="AW30" s="35">
        <f t="shared" si="10"/>
        <v>1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7.25" customHeight="1" x14ac:dyDescent="0.25">
      <c r="A31" s="389">
        <v>26</v>
      </c>
      <c r="B31" s="189"/>
      <c r="C31" s="512" t="s">
        <v>34</v>
      </c>
      <c r="D31" s="513" t="s">
        <v>1446</v>
      </c>
      <c r="E31" s="256">
        <v>2551</v>
      </c>
      <c r="F31" s="93" t="s">
        <v>1604</v>
      </c>
      <c r="G31" s="93">
        <v>3</v>
      </c>
      <c r="H31" s="93">
        <v>5</v>
      </c>
      <c r="I31" s="93">
        <v>3</v>
      </c>
      <c r="J31" s="93">
        <v>4</v>
      </c>
      <c r="K31" s="93">
        <v>3</v>
      </c>
      <c r="L31" s="93">
        <v>3</v>
      </c>
      <c r="M31" s="93"/>
      <c r="N31" s="93"/>
      <c r="O31" s="93"/>
      <c r="P31" s="93"/>
      <c r="Q31" s="93"/>
      <c r="R31" s="97"/>
      <c r="S31" s="93"/>
      <c r="T31" s="93"/>
      <c r="U31" s="23"/>
      <c r="V31" s="35">
        <f t="shared" si="0"/>
        <v>3</v>
      </c>
      <c r="W31" s="328">
        <f t="shared" si="1"/>
        <v>0</v>
      </c>
      <c r="X31" s="328">
        <f t="shared" si="2"/>
        <v>0</v>
      </c>
      <c r="Y31" s="328">
        <f t="shared" si="3"/>
        <v>0</v>
      </c>
      <c r="Z31" s="328">
        <f t="shared" si="4"/>
        <v>4</v>
      </c>
      <c r="AA31" s="328">
        <f t="shared" si="5"/>
        <v>1</v>
      </c>
      <c r="AB31" s="328">
        <f t="shared" si="6"/>
        <v>1</v>
      </c>
      <c r="AC31" s="328">
        <f t="shared" si="7"/>
        <v>6</v>
      </c>
      <c r="AD31" s="242">
        <f t="shared" si="11"/>
        <v>3.5</v>
      </c>
      <c r="AE31" s="16">
        <f t="shared" si="8"/>
        <v>0</v>
      </c>
      <c r="AF31" s="9"/>
      <c r="AG31" s="332" t="str">
        <f t="shared" si="12"/>
        <v>з</v>
      </c>
      <c r="AH31" s="332">
        <f t="shared" si="12"/>
        <v>3</v>
      </c>
      <c r="AI31" s="332">
        <f t="shared" si="12"/>
        <v>5</v>
      </c>
      <c r="AJ31" s="332">
        <f t="shared" si="12"/>
        <v>3</v>
      </c>
      <c r="AK31" s="332">
        <f t="shared" si="12"/>
        <v>4</v>
      </c>
      <c r="AL31" s="332">
        <f t="shared" si="12"/>
        <v>3</v>
      </c>
      <c r="AM31" s="332">
        <f t="shared" si="12"/>
        <v>3</v>
      </c>
      <c r="AN31" s="332" t="str">
        <f t="shared" si="12"/>
        <v/>
      </c>
      <c r="AO31" s="332" t="str">
        <f t="shared" si="12"/>
        <v/>
      </c>
      <c r="AP31" s="332" t="str">
        <f t="shared" si="12"/>
        <v/>
      </c>
      <c r="AQ31" s="332" t="str">
        <f t="shared" si="12"/>
        <v/>
      </c>
      <c r="AR31" s="332" t="str">
        <f t="shared" si="12"/>
        <v/>
      </c>
      <c r="AS31" s="332" t="str">
        <f t="shared" si="12"/>
        <v/>
      </c>
      <c r="AT31" s="332" t="str">
        <f t="shared" si="12"/>
        <v/>
      </c>
      <c r="AU31" s="332" t="str">
        <f t="shared" si="12"/>
        <v/>
      </c>
      <c r="AV31" s="332" t="str">
        <f t="shared" si="12"/>
        <v/>
      </c>
      <c r="AW31" s="35">
        <f t="shared" si="10"/>
        <v>1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7.25" customHeight="1" x14ac:dyDescent="0.25">
      <c r="A32" s="389">
        <v>27</v>
      </c>
      <c r="B32" s="243"/>
      <c r="C32" s="512" t="s">
        <v>34</v>
      </c>
      <c r="D32" s="513" t="s">
        <v>1447</v>
      </c>
      <c r="E32" s="256">
        <v>2551</v>
      </c>
      <c r="F32" s="93" t="s">
        <v>1604</v>
      </c>
      <c r="G32" s="93">
        <v>4</v>
      </c>
      <c r="H32" s="93">
        <v>5</v>
      </c>
      <c r="I32" s="93">
        <v>3</v>
      </c>
      <c r="J32" s="93">
        <v>4</v>
      </c>
      <c r="K32" s="93">
        <v>3</v>
      </c>
      <c r="L32" s="93">
        <v>3</v>
      </c>
      <c r="M32" s="111"/>
      <c r="N32" s="111"/>
      <c r="O32" s="111"/>
      <c r="P32" s="111"/>
      <c r="Q32" s="111"/>
      <c r="R32" s="24"/>
      <c r="S32" s="23"/>
      <c r="T32" s="23"/>
      <c r="U32" s="23"/>
      <c r="V32" s="35">
        <f t="shared" si="0"/>
        <v>3</v>
      </c>
      <c r="W32" s="328">
        <f t="shared" si="1"/>
        <v>0</v>
      </c>
      <c r="X32" s="328">
        <f t="shared" si="2"/>
        <v>0</v>
      </c>
      <c r="Y32" s="328">
        <f t="shared" si="3"/>
        <v>0</v>
      </c>
      <c r="Z32" s="328">
        <f t="shared" si="4"/>
        <v>3</v>
      </c>
      <c r="AA32" s="328">
        <f t="shared" si="5"/>
        <v>2</v>
      </c>
      <c r="AB32" s="328">
        <f t="shared" si="6"/>
        <v>1</v>
      </c>
      <c r="AC32" s="328">
        <f t="shared" si="7"/>
        <v>6</v>
      </c>
      <c r="AD32" s="242">
        <f t="shared" si="11"/>
        <v>3.6666666666666665</v>
      </c>
      <c r="AE32" s="16">
        <f t="shared" si="8"/>
        <v>0</v>
      </c>
      <c r="AF32" s="9"/>
      <c r="AG32" s="332" t="str">
        <f t="shared" si="12"/>
        <v>з</v>
      </c>
      <c r="AH32" s="332">
        <f t="shared" si="12"/>
        <v>4</v>
      </c>
      <c r="AI32" s="332">
        <f t="shared" si="12"/>
        <v>5</v>
      </c>
      <c r="AJ32" s="332">
        <f t="shared" si="12"/>
        <v>3</v>
      </c>
      <c r="AK32" s="332">
        <f t="shared" si="12"/>
        <v>4</v>
      </c>
      <c r="AL32" s="332">
        <f t="shared" si="12"/>
        <v>3</v>
      </c>
      <c r="AM32" s="332">
        <f t="shared" si="12"/>
        <v>3</v>
      </c>
      <c r="AN32" s="332" t="str">
        <f t="shared" si="12"/>
        <v/>
      </c>
      <c r="AO32" s="332" t="str">
        <f t="shared" si="12"/>
        <v/>
      </c>
      <c r="AP32" s="332" t="str">
        <f t="shared" si="12"/>
        <v/>
      </c>
      <c r="AQ32" s="332" t="str">
        <f t="shared" si="12"/>
        <v/>
      </c>
      <c r="AR32" s="332" t="str">
        <f t="shared" si="12"/>
        <v/>
      </c>
      <c r="AS32" s="332" t="str">
        <f t="shared" si="12"/>
        <v/>
      </c>
      <c r="AT32" s="332" t="str">
        <f t="shared" si="12"/>
        <v/>
      </c>
      <c r="AU32" s="332" t="str">
        <f t="shared" si="12"/>
        <v/>
      </c>
      <c r="AV32" s="332" t="str">
        <f t="shared" si="12"/>
        <v/>
      </c>
      <c r="AW32" s="35">
        <f t="shared" si="10"/>
        <v>1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7.25" customHeight="1" x14ac:dyDescent="0.25">
      <c r="A33" s="389">
        <v>28</v>
      </c>
      <c r="B33" s="243"/>
      <c r="C33" s="512" t="s">
        <v>34</v>
      </c>
      <c r="D33" s="513" t="s">
        <v>1444</v>
      </c>
      <c r="E33" s="256">
        <v>2551</v>
      </c>
      <c r="F33" s="93" t="s">
        <v>1604</v>
      </c>
      <c r="G33" s="93">
        <v>4</v>
      </c>
      <c r="H33" s="93" t="s">
        <v>1602</v>
      </c>
      <c r="I33" s="93">
        <v>4</v>
      </c>
      <c r="J33" s="93">
        <v>5</v>
      </c>
      <c r="K33" s="93">
        <v>5</v>
      </c>
      <c r="L33" s="93">
        <v>3</v>
      </c>
      <c r="M33" s="111"/>
      <c r="N33" s="111"/>
      <c r="O33" s="111"/>
      <c r="P33" s="111"/>
      <c r="Q33" s="111"/>
      <c r="R33" s="24"/>
      <c r="S33" s="23"/>
      <c r="T33" s="23"/>
      <c r="U33" s="23"/>
      <c r="V33" s="35">
        <f t="shared" si="0"/>
        <v>3</v>
      </c>
      <c r="W33" s="328">
        <f t="shared" si="1"/>
        <v>1</v>
      </c>
      <c r="X33" s="328">
        <f t="shared" si="2"/>
        <v>0</v>
      </c>
      <c r="Y33" s="328">
        <f t="shared" si="3"/>
        <v>0</v>
      </c>
      <c r="Z33" s="328">
        <f t="shared" si="4"/>
        <v>1</v>
      </c>
      <c r="AA33" s="328">
        <f t="shared" si="5"/>
        <v>2</v>
      </c>
      <c r="AB33" s="328">
        <f t="shared" si="6"/>
        <v>2</v>
      </c>
      <c r="AC33" s="328">
        <f t="shared" si="7"/>
        <v>5</v>
      </c>
      <c r="AD33" s="242">
        <f t="shared" si="11"/>
        <v>4.2</v>
      </c>
      <c r="AE33" s="16">
        <f t="shared" si="8"/>
        <v>0</v>
      </c>
      <c r="AF33" s="9"/>
      <c r="AG33" s="332" t="str">
        <f t="shared" si="12"/>
        <v>з</v>
      </c>
      <c r="AH33" s="332">
        <f t="shared" si="12"/>
        <v>4</v>
      </c>
      <c r="AI33" s="332" t="str">
        <f t="shared" si="12"/>
        <v>б</v>
      </c>
      <c r="AJ33" s="332">
        <f t="shared" si="12"/>
        <v>4</v>
      </c>
      <c r="AK33" s="332">
        <f t="shared" si="12"/>
        <v>5</v>
      </c>
      <c r="AL33" s="332">
        <f t="shared" si="12"/>
        <v>5</v>
      </c>
      <c r="AM33" s="332">
        <f t="shared" si="12"/>
        <v>3</v>
      </c>
      <c r="AN33" s="332" t="str">
        <f t="shared" si="12"/>
        <v/>
      </c>
      <c r="AO33" s="332" t="str">
        <f t="shared" si="12"/>
        <v/>
      </c>
      <c r="AP33" s="332" t="str">
        <f t="shared" si="12"/>
        <v/>
      </c>
      <c r="AQ33" s="332" t="str">
        <f t="shared" si="12"/>
        <v/>
      </c>
      <c r="AR33" s="332" t="str">
        <f t="shared" si="12"/>
        <v/>
      </c>
      <c r="AS33" s="332" t="str">
        <f t="shared" si="12"/>
        <v/>
      </c>
      <c r="AT33" s="332" t="str">
        <f t="shared" si="12"/>
        <v/>
      </c>
      <c r="AU33" s="332" t="str">
        <f t="shared" si="12"/>
        <v/>
      </c>
      <c r="AV33" s="332" t="str">
        <f t="shared" si="12"/>
        <v/>
      </c>
      <c r="AW33" s="35">
        <f t="shared" si="10"/>
        <v>1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7.25" hidden="1" customHeight="1" x14ac:dyDescent="0.2">
      <c r="A34" s="389">
        <v>29</v>
      </c>
      <c r="B34" s="244"/>
      <c r="C34" s="245"/>
      <c r="D34" s="246"/>
      <c r="E34" s="256"/>
      <c r="F34" s="93"/>
      <c r="G34" s="93"/>
      <c r="H34" s="93"/>
      <c r="I34" s="93"/>
      <c r="J34" s="93"/>
      <c r="K34" s="93"/>
      <c r="L34" s="93"/>
      <c r="M34" s="93"/>
      <c r="N34" s="93"/>
      <c r="O34" s="97"/>
      <c r="P34" s="93"/>
      <c r="Q34" s="97"/>
      <c r="R34" s="24"/>
      <c r="S34" s="23"/>
      <c r="T34" s="23"/>
      <c r="U34" s="23"/>
      <c r="V34" s="35">
        <f t="shared" si="0"/>
        <v>0</v>
      </c>
      <c r="W34" s="328">
        <f t="shared" si="1"/>
        <v>0</v>
      </c>
      <c r="X34" s="328">
        <f t="shared" si="2"/>
        <v>0</v>
      </c>
      <c r="Y34" s="328">
        <f t="shared" si="3"/>
        <v>0</v>
      </c>
      <c r="Z34" s="328">
        <f t="shared" si="4"/>
        <v>0</v>
      </c>
      <c r="AA34" s="328">
        <f t="shared" si="5"/>
        <v>0</v>
      </c>
      <c r="AB34" s="328">
        <f t="shared" si="6"/>
        <v>0</v>
      </c>
      <c r="AC34" s="328">
        <f t="shared" si="7"/>
        <v>0</v>
      </c>
      <c r="AD34" s="242" t="str">
        <f t="shared" si="11"/>
        <v/>
      </c>
      <c r="AE34" s="16">
        <f t="shared" si="8"/>
        <v>0</v>
      </c>
      <c r="AF34" s="9"/>
      <c r="AG34" s="332" t="str">
        <f t="shared" si="12"/>
        <v/>
      </c>
      <c r="AH34" s="332" t="str">
        <f t="shared" si="12"/>
        <v/>
      </c>
      <c r="AI34" s="332" t="str">
        <f t="shared" si="12"/>
        <v/>
      </c>
      <c r="AJ34" s="332" t="str">
        <f t="shared" si="12"/>
        <v/>
      </c>
      <c r="AK34" s="332" t="str">
        <f t="shared" si="12"/>
        <v/>
      </c>
      <c r="AL34" s="332" t="str">
        <f t="shared" si="12"/>
        <v/>
      </c>
      <c r="AM34" s="332" t="str">
        <f t="shared" si="12"/>
        <v/>
      </c>
      <c r="AN34" s="332" t="str">
        <f t="shared" si="12"/>
        <v/>
      </c>
      <c r="AO34" s="332" t="str">
        <f t="shared" si="12"/>
        <v/>
      </c>
      <c r="AP34" s="332" t="str">
        <f t="shared" si="12"/>
        <v/>
      </c>
      <c r="AQ34" s="332" t="str">
        <f t="shared" si="12"/>
        <v/>
      </c>
      <c r="AR34" s="332" t="str">
        <f t="shared" si="12"/>
        <v/>
      </c>
      <c r="AS34" s="332" t="str">
        <f t="shared" si="12"/>
        <v/>
      </c>
      <c r="AT34" s="332" t="str">
        <f t="shared" si="12"/>
        <v/>
      </c>
      <c r="AU34" s="332" t="str">
        <f t="shared" si="12"/>
        <v/>
      </c>
      <c r="AV34" s="332" t="str">
        <f t="shared" si="12"/>
        <v/>
      </c>
      <c r="AW34" s="35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7.25" hidden="1" customHeight="1" x14ac:dyDescent="0.2">
      <c r="A35" s="389">
        <v>30</v>
      </c>
      <c r="B35" s="244"/>
      <c r="C35" s="245"/>
      <c r="D35" s="246"/>
      <c r="E35" s="256"/>
      <c r="F35" s="93"/>
      <c r="G35" s="93"/>
      <c r="H35" s="93"/>
      <c r="I35" s="93"/>
      <c r="J35" s="93"/>
      <c r="K35" s="93"/>
      <c r="L35" s="93"/>
      <c r="M35" s="93"/>
      <c r="N35" s="93"/>
      <c r="O35" s="97"/>
      <c r="P35" s="93"/>
      <c r="Q35" s="97"/>
      <c r="R35" s="24"/>
      <c r="S35" s="23"/>
      <c r="T35" s="23"/>
      <c r="U35" s="23"/>
      <c r="V35" s="35">
        <f t="shared" si="0"/>
        <v>0</v>
      </c>
      <c r="W35" s="328">
        <f t="shared" si="1"/>
        <v>0</v>
      </c>
      <c r="X35" s="328">
        <f t="shared" si="2"/>
        <v>0</v>
      </c>
      <c r="Y35" s="328">
        <f t="shared" si="3"/>
        <v>0</v>
      </c>
      <c r="Z35" s="328">
        <f t="shared" si="4"/>
        <v>0</v>
      </c>
      <c r="AA35" s="328">
        <f t="shared" si="5"/>
        <v>0</v>
      </c>
      <c r="AB35" s="328">
        <f t="shared" si="6"/>
        <v>0</v>
      </c>
      <c r="AC35" s="328">
        <f t="shared" si="7"/>
        <v>0</v>
      </c>
      <c r="AD35" s="242" t="str">
        <f t="shared" si="11"/>
        <v/>
      </c>
      <c r="AE35" s="16">
        <f>IF(AX35=5,0.5,IF(AX35=4,0.25,IF(AX35&lt;=3,0)))</f>
        <v>0</v>
      </c>
      <c r="AF35" s="9"/>
      <c r="AG35" s="332" t="str">
        <f t="shared" si="12"/>
        <v/>
      </c>
      <c r="AH35" s="332" t="str">
        <f t="shared" si="12"/>
        <v/>
      </c>
      <c r="AI35" s="332" t="str">
        <f t="shared" si="12"/>
        <v/>
      </c>
      <c r="AJ35" s="332" t="str">
        <f t="shared" si="12"/>
        <v/>
      </c>
      <c r="AK35" s="332" t="str">
        <f t="shared" si="12"/>
        <v/>
      </c>
      <c r="AL35" s="332" t="str">
        <f t="shared" si="12"/>
        <v/>
      </c>
      <c r="AM35" s="332" t="str">
        <f t="shared" si="12"/>
        <v/>
      </c>
      <c r="AN35" s="332" t="str">
        <f t="shared" si="12"/>
        <v/>
      </c>
      <c r="AO35" s="332" t="str">
        <f t="shared" si="12"/>
        <v/>
      </c>
      <c r="AP35" s="332" t="str">
        <f t="shared" si="12"/>
        <v/>
      </c>
      <c r="AQ35" s="332" t="str">
        <f t="shared" si="12"/>
        <v/>
      </c>
      <c r="AR35" s="332" t="str">
        <f t="shared" si="12"/>
        <v/>
      </c>
      <c r="AS35" s="332" t="str">
        <f t="shared" si="12"/>
        <v/>
      </c>
      <c r="AT35" s="332" t="str">
        <f t="shared" si="12"/>
        <v/>
      </c>
      <c r="AU35" s="332" t="str">
        <f t="shared" si="12"/>
        <v/>
      </c>
      <c r="AV35" s="332" t="str">
        <f t="shared" si="12"/>
        <v/>
      </c>
      <c r="AW35" s="35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7.25" hidden="1" customHeight="1" x14ac:dyDescent="0.2">
      <c r="A36" s="389">
        <v>31</v>
      </c>
      <c r="B36" s="244"/>
      <c r="C36" s="245"/>
      <c r="D36" s="246"/>
      <c r="E36" s="256"/>
      <c r="F36" s="93"/>
      <c r="G36" s="93"/>
      <c r="H36" s="93"/>
      <c r="I36" s="93"/>
      <c r="J36" s="93"/>
      <c r="K36" s="93"/>
      <c r="L36" s="93"/>
      <c r="M36" s="93"/>
      <c r="N36" s="93"/>
      <c r="O36" s="97"/>
      <c r="P36" s="93"/>
      <c r="Q36" s="97"/>
      <c r="R36" s="24"/>
      <c r="S36" s="23"/>
      <c r="T36" s="23"/>
      <c r="U36" s="23"/>
      <c r="V36" s="35">
        <f t="shared" si="0"/>
        <v>0</v>
      </c>
      <c r="W36" s="328">
        <f t="shared" si="1"/>
        <v>0</v>
      </c>
      <c r="X36" s="328">
        <f t="shared" si="2"/>
        <v>0</v>
      </c>
      <c r="Y36" s="328">
        <f t="shared" si="3"/>
        <v>0</v>
      </c>
      <c r="Z36" s="328">
        <f t="shared" si="4"/>
        <v>0</v>
      </c>
      <c r="AA36" s="328">
        <f t="shared" si="5"/>
        <v>0</v>
      </c>
      <c r="AB36" s="328">
        <f t="shared" si="6"/>
        <v>0</v>
      </c>
      <c r="AC36" s="328">
        <f t="shared" si="7"/>
        <v>0</v>
      </c>
      <c r="AD36" s="242" t="str">
        <f t="shared" si="11"/>
        <v/>
      </c>
      <c r="AE36" s="16">
        <f>IF(AX36=5,0.5,IF(AX36=4,0.25,IF(AX36&lt;=3,0)))</f>
        <v>0</v>
      </c>
      <c r="AF36" s="9"/>
      <c r="AG36" s="332" t="str">
        <f t="shared" si="12"/>
        <v/>
      </c>
      <c r="AH36" s="332" t="str">
        <f t="shared" si="12"/>
        <v/>
      </c>
      <c r="AI36" s="332" t="str">
        <f t="shared" si="12"/>
        <v/>
      </c>
      <c r="AJ36" s="332" t="str">
        <f t="shared" si="12"/>
        <v/>
      </c>
      <c r="AK36" s="332" t="str">
        <f t="shared" si="12"/>
        <v/>
      </c>
      <c r="AL36" s="332" t="str">
        <f t="shared" si="12"/>
        <v/>
      </c>
      <c r="AM36" s="332" t="str">
        <f t="shared" si="12"/>
        <v/>
      </c>
      <c r="AN36" s="332" t="str">
        <f t="shared" si="12"/>
        <v/>
      </c>
      <c r="AO36" s="332" t="str">
        <f t="shared" si="12"/>
        <v/>
      </c>
      <c r="AP36" s="332" t="str">
        <f t="shared" si="12"/>
        <v/>
      </c>
      <c r="AQ36" s="332" t="str">
        <f t="shared" si="12"/>
        <v/>
      </c>
      <c r="AR36" s="332" t="str">
        <f t="shared" si="12"/>
        <v/>
      </c>
      <c r="AS36" s="332" t="str">
        <f t="shared" si="12"/>
        <v/>
      </c>
      <c r="AT36" s="332" t="str">
        <f t="shared" si="12"/>
        <v/>
      </c>
      <c r="AU36" s="332" t="str">
        <f t="shared" si="12"/>
        <v/>
      </c>
      <c r="AV36" s="332" t="str">
        <f t="shared" si="12"/>
        <v/>
      </c>
      <c r="AW36" s="35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7.25" hidden="1" customHeight="1" thickBot="1" x14ac:dyDescent="0.3">
      <c r="A37" s="112"/>
      <c r="B37" s="113"/>
      <c r="C37" s="113"/>
      <c r="D37" s="113"/>
      <c r="E37" s="27">
        <f>COUNTIF(E6:E36,"2551")</f>
        <v>28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35">
        <f t="shared" si="0"/>
        <v>0</v>
      </c>
      <c r="W37" s="328">
        <f t="shared" si="1"/>
        <v>0</v>
      </c>
      <c r="X37" s="328">
        <f t="shared" si="2"/>
        <v>0</v>
      </c>
      <c r="Y37" s="328">
        <f t="shared" si="3"/>
        <v>0</v>
      </c>
      <c r="Z37" s="328">
        <f t="shared" si="4"/>
        <v>0</v>
      </c>
      <c r="AA37" s="328">
        <f t="shared" si="5"/>
        <v>0</v>
      </c>
      <c r="AB37" s="328">
        <f t="shared" si="6"/>
        <v>0</v>
      </c>
      <c r="AC37" s="328">
        <f t="shared" si="7"/>
        <v>0</v>
      </c>
      <c r="AD37" s="242" t="str">
        <f t="shared" si="11"/>
        <v/>
      </c>
      <c r="AE37" s="31">
        <f>IF(AX37=5,0.5,IF(AX37=4,0.25,IF(AX37&lt;=3,0)))</f>
        <v>0</v>
      </c>
      <c r="AF37" s="9"/>
      <c r="AG37" s="17" t="str">
        <f t="shared" si="12"/>
        <v/>
      </c>
      <c r="AH37" s="17" t="str">
        <f t="shared" si="12"/>
        <v/>
      </c>
      <c r="AI37" s="17" t="str">
        <f t="shared" si="12"/>
        <v/>
      </c>
      <c r="AJ37" s="17" t="str">
        <f t="shared" si="12"/>
        <v/>
      </c>
      <c r="AK37" s="17" t="str">
        <f t="shared" si="12"/>
        <v/>
      </c>
      <c r="AL37" s="17" t="str">
        <f t="shared" si="12"/>
        <v/>
      </c>
      <c r="AM37" s="17" t="str">
        <f t="shared" si="12"/>
        <v/>
      </c>
      <c r="AN37" s="17" t="str">
        <f t="shared" si="12"/>
        <v/>
      </c>
      <c r="AO37" s="17" t="str">
        <f t="shared" si="12"/>
        <v/>
      </c>
      <c r="AP37" s="17" t="str">
        <f t="shared" si="12"/>
        <v/>
      </c>
      <c r="AQ37" s="17" t="str">
        <f t="shared" si="12"/>
        <v/>
      </c>
      <c r="AR37" s="17" t="str">
        <f t="shared" si="12"/>
        <v/>
      </c>
      <c r="AS37" s="17" t="str">
        <f t="shared" si="12"/>
        <v/>
      </c>
      <c r="AT37" s="17" t="str">
        <f t="shared" si="12"/>
        <v/>
      </c>
      <c r="AU37" s="17" t="str">
        <f t="shared" ref="AU37:AV37" si="13">IF(ISERROR(VALUE(LEFT(T37))),LEFT(T37),VALUE(LEFT(T37)))</f>
        <v/>
      </c>
      <c r="AV37" s="17" t="str">
        <f t="shared" si="13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7"/>
      <c r="B38" s="247"/>
      <c r="C38" s="83" t="s">
        <v>12</v>
      </c>
      <c r="D38" s="83"/>
      <c r="E38" s="27"/>
      <c r="F38" s="213" t="str">
        <f t="array" ref="F38:U45">AG38:AV45</f>
        <v xml:space="preserve"> </v>
      </c>
      <c r="G38" s="213">
        <v>3.7857142857142856</v>
      </c>
      <c r="H38" s="213">
        <v>4.5925925925925926</v>
      </c>
      <c r="I38" s="213">
        <v>3.4285714285714284</v>
      </c>
      <c r="J38" s="213">
        <v>4.1071428571428568</v>
      </c>
      <c r="K38" s="213">
        <v>3.9642857142857144</v>
      </c>
      <c r="L38" s="213">
        <v>3.3928571428571428</v>
      </c>
      <c r="M38" s="213" t="str">
        <v xml:space="preserve"> </v>
      </c>
      <c r="N38" s="213" t="str">
        <v xml:space="preserve"> </v>
      </c>
      <c r="O38" s="248" t="str">
        <v xml:space="preserve"> </v>
      </c>
      <c r="P38" s="215" t="str">
        <v xml:space="preserve"> </v>
      </c>
      <c r="Q38" s="215" t="str">
        <v xml:space="preserve"> </v>
      </c>
      <c r="R38" s="215" t="str">
        <v xml:space="preserve"> </v>
      </c>
      <c r="S38" s="213" t="str">
        <v xml:space="preserve"> </v>
      </c>
      <c r="T38" s="213" t="str">
        <v xml:space="preserve"> </v>
      </c>
      <c r="U38" s="213" t="str">
        <v xml:space="preserve"> </v>
      </c>
      <c r="V38" s="18">
        <f>сводн.!T42</f>
        <v>2</v>
      </c>
      <c r="W38" s="95">
        <f>SUM(W6:W37)</f>
        <v>1</v>
      </c>
      <c r="X38" s="95">
        <f>SUM(X6:X37)</f>
        <v>0</v>
      </c>
      <c r="Y38" s="95">
        <f>SUM(Y6:Y37)-X38</f>
        <v>1</v>
      </c>
      <c r="Z38" s="95">
        <f>SUM(Z6:Z37)</f>
        <v>57</v>
      </c>
      <c r="AA38" s="95">
        <f>SUM(AA6:AA37)</f>
        <v>71</v>
      </c>
      <c r="AB38" s="95">
        <f>SUM(AB6:AB37)</f>
        <v>38</v>
      </c>
      <c r="AC38" s="95">
        <f t="shared" si="7"/>
        <v>167</v>
      </c>
      <c r="AD38" s="242">
        <f>IF(ISERROR(((X38+Y38)*2+Z38*3+AA38*4+AB38*5)/SUM(X38,Y38:AB38)),"",((X38+Y38)*2+Z38*3+AA38*4+AB38*5)/SUM(X38,Y38:AB38))</f>
        <v>3.874251497005988</v>
      </c>
      <c r="AE38" s="32"/>
      <c r="AF38" s="9"/>
      <c r="AG38" s="33" t="str">
        <f t="shared" ref="AG38:AV38" si="14">IF(COUNT(AG6:AG37)=0," ",SUM(AG6:AG37)/COUNT(AG6:AG37))</f>
        <v xml:space="preserve"> </v>
      </c>
      <c r="AH38" s="33">
        <f t="shared" si="14"/>
        <v>3.7857142857142856</v>
      </c>
      <c r="AI38" s="33">
        <f t="shared" si="14"/>
        <v>4.5925925925925926</v>
      </c>
      <c r="AJ38" s="33">
        <f t="shared" si="14"/>
        <v>3.4285714285714284</v>
      </c>
      <c r="AK38" s="33">
        <f t="shared" si="14"/>
        <v>4.1071428571428568</v>
      </c>
      <c r="AL38" s="33">
        <f t="shared" si="14"/>
        <v>3.9642857142857144</v>
      </c>
      <c r="AM38" s="33">
        <f t="shared" si="14"/>
        <v>3.3928571428571428</v>
      </c>
      <c r="AN38" s="33" t="str">
        <f t="shared" si="14"/>
        <v xml:space="preserve"> </v>
      </c>
      <c r="AO38" s="33" t="str">
        <f t="shared" si="14"/>
        <v xml:space="preserve"> </v>
      </c>
      <c r="AP38" s="33" t="str">
        <f t="shared" si="14"/>
        <v xml:space="preserve"> </v>
      </c>
      <c r="AQ38" s="33" t="str">
        <f t="shared" si="14"/>
        <v xml:space="preserve"> </v>
      </c>
      <c r="AR38" s="33" t="str">
        <f t="shared" si="14"/>
        <v xml:space="preserve"> </v>
      </c>
      <c r="AS38" s="33" t="str">
        <f t="shared" si="14"/>
        <v xml:space="preserve"> </v>
      </c>
      <c r="AT38" s="33" t="str">
        <f t="shared" si="14"/>
        <v xml:space="preserve"> </v>
      </c>
      <c r="AU38" s="33" t="str">
        <f t="shared" si="14"/>
        <v xml:space="preserve"> </v>
      </c>
      <c r="AV38" s="34" t="str">
        <f t="shared" si="14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6"/>
      <c r="B39" s="216"/>
      <c r="C39" s="218" t="s">
        <v>13</v>
      </c>
      <c r="D39" s="218"/>
      <c r="E39" s="219"/>
      <c r="F39" s="98" t="str">
        <v>0</v>
      </c>
      <c r="G39" s="98">
        <v>3</v>
      </c>
      <c r="H39" s="98">
        <v>19</v>
      </c>
      <c r="I39" s="98">
        <v>1</v>
      </c>
      <c r="J39" s="98">
        <v>7</v>
      </c>
      <c r="K39" s="98">
        <v>7</v>
      </c>
      <c r="L39" s="98">
        <v>1</v>
      </c>
      <c r="M39" s="98" t="str">
        <v>0</v>
      </c>
      <c r="N39" s="98" t="str">
        <v>0</v>
      </c>
      <c r="O39" s="99" t="str">
        <v>0</v>
      </c>
      <c r="P39" s="99" t="str">
        <v>0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9">
        <f>IF(COUNTIF(V6:V37,5)=0,"0",COUNTIF(V6:V37,5))</f>
        <v>1</v>
      </c>
      <c r="W39" s="209"/>
      <c r="X39" s="580">
        <f>SUM(X38:AB38)</f>
        <v>167</v>
      </c>
      <c r="Y39" s="580"/>
      <c r="Z39" s="580"/>
      <c r="AA39" s="580"/>
      <c r="AB39" s="580"/>
      <c r="AC39" s="494"/>
      <c r="AD39" s="242">
        <f t="shared" ref="AD39" si="15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6">IF(COUNTIF(AG6:AG37,5)=0,"0",COUNTIF(AG6:AG37,5))</f>
        <v>0</v>
      </c>
      <c r="AH39" s="38">
        <f t="shared" si="16"/>
        <v>3</v>
      </c>
      <c r="AI39" s="38">
        <f t="shared" si="16"/>
        <v>19</v>
      </c>
      <c r="AJ39" s="38">
        <f t="shared" si="16"/>
        <v>1</v>
      </c>
      <c r="AK39" s="38">
        <f t="shared" si="16"/>
        <v>7</v>
      </c>
      <c r="AL39" s="38">
        <f t="shared" si="16"/>
        <v>7</v>
      </c>
      <c r="AM39" s="38">
        <f t="shared" si="16"/>
        <v>1</v>
      </c>
      <c r="AN39" s="38" t="str">
        <f t="shared" si="16"/>
        <v>0</v>
      </c>
      <c r="AO39" s="38" t="str">
        <f t="shared" si="16"/>
        <v>0</v>
      </c>
      <c r="AP39" s="38" t="str">
        <f t="shared" si="16"/>
        <v>0</v>
      </c>
      <c r="AQ39" s="38" t="str">
        <f t="shared" si="16"/>
        <v>0</v>
      </c>
      <c r="AR39" s="38" t="str">
        <f t="shared" si="16"/>
        <v>0</v>
      </c>
      <c r="AS39" s="38" t="str">
        <f t="shared" si="16"/>
        <v>0</v>
      </c>
      <c r="AT39" s="38" t="str">
        <f t="shared" si="16"/>
        <v>0</v>
      </c>
      <c r="AU39" s="38" t="str">
        <f t="shared" si="16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20"/>
      <c r="B40" s="220"/>
      <c r="C40" s="222" t="s">
        <v>14</v>
      </c>
      <c r="D40" s="222"/>
      <c r="E40" s="223"/>
      <c r="F40" s="100" t="str">
        <v>0</v>
      </c>
      <c r="G40" s="100">
        <v>16</v>
      </c>
      <c r="H40" s="100">
        <v>5</v>
      </c>
      <c r="I40" s="100">
        <v>10</v>
      </c>
      <c r="J40" s="100">
        <v>17</v>
      </c>
      <c r="K40" s="100">
        <v>13</v>
      </c>
      <c r="L40" s="100">
        <v>10</v>
      </c>
      <c r="M40" s="100" t="str">
        <v>0</v>
      </c>
      <c r="N40" s="100" t="str">
        <v>0</v>
      </c>
      <c r="O40" s="101" t="str">
        <v>0</v>
      </c>
      <c r="P40" s="101" t="str">
        <v>0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50">
        <f>IF(COUNTIF(V6:V37,4)=0,"0",COUNTIF(V6:V37,4))</f>
        <v>3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4</v>
      </c>
      <c r="AA40" s="44">
        <f>IF(COUNTIF(AA6:AA37,4)=0," ",COUNTIF(AA6:AA37,4))</f>
        <v>3</v>
      </c>
      <c r="AB40" s="44" t="str">
        <f>IF(COUNTIF(AB6:AB37,4)=0," ",COUNTIF(AB6:AB37,4))</f>
        <v xml:space="preserve"> 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7">IF(COUNTIF(AG6:AG37,4)=0,"0",COUNTIF(AG6:AG37,4))</f>
        <v>0</v>
      </c>
      <c r="AH40" s="44">
        <f t="shared" si="17"/>
        <v>16</v>
      </c>
      <c r="AI40" s="44">
        <f t="shared" si="17"/>
        <v>5</v>
      </c>
      <c r="AJ40" s="44">
        <f t="shared" si="17"/>
        <v>10</v>
      </c>
      <c r="AK40" s="44">
        <f t="shared" si="17"/>
        <v>17</v>
      </c>
      <c r="AL40" s="44">
        <f t="shared" si="17"/>
        <v>13</v>
      </c>
      <c r="AM40" s="44">
        <f t="shared" si="17"/>
        <v>10</v>
      </c>
      <c r="AN40" s="44" t="str">
        <f t="shared" si="17"/>
        <v>0</v>
      </c>
      <c r="AO40" s="44" t="str">
        <f t="shared" si="17"/>
        <v>0</v>
      </c>
      <c r="AP40" s="44" t="str">
        <f t="shared" si="17"/>
        <v>0</v>
      </c>
      <c r="AQ40" s="44" t="str">
        <f t="shared" si="17"/>
        <v>0</v>
      </c>
      <c r="AR40" s="44" t="str">
        <f t="shared" si="17"/>
        <v>0</v>
      </c>
      <c r="AS40" s="44" t="str">
        <f t="shared" si="17"/>
        <v>0</v>
      </c>
      <c r="AT40" s="44" t="str">
        <f t="shared" si="17"/>
        <v>0</v>
      </c>
      <c r="AU40" s="44" t="str">
        <f t="shared" si="17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5" t="s">
        <v>15</v>
      </c>
      <c r="D41" s="225"/>
      <c r="E41" s="226"/>
      <c r="F41" s="102" t="str">
        <v>0</v>
      </c>
      <c r="G41" s="102">
        <v>9</v>
      </c>
      <c r="H41" s="102">
        <v>3</v>
      </c>
      <c r="I41" s="102">
        <v>17</v>
      </c>
      <c r="J41" s="102">
        <v>4</v>
      </c>
      <c r="K41" s="102">
        <v>8</v>
      </c>
      <c r="L41" s="102">
        <v>16</v>
      </c>
      <c r="M41" s="102" t="str">
        <v>0</v>
      </c>
      <c r="N41" s="102" t="str">
        <v>0</v>
      </c>
      <c r="O41" s="103" t="str">
        <v>0</v>
      </c>
      <c r="P41" s="103" t="str">
        <v>0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51">
        <f>IF(COUNTIF(V6:V37,3)=0,"0",COUNTIF(V6:V37,3))</f>
        <v>23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5</v>
      </c>
      <c r="AA41" s="52">
        <f>IF(COUNTIF(AA6:AA37,3)=0," ",COUNTIF(AA6:AA37,3))</f>
        <v>8</v>
      </c>
      <c r="AB41" s="52">
        <f>IF(COUNTIF(AB6:AB37,3)=0," ",COUNTIF(AB6:AB37,3))</f>
        <v>2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8">IF(COUNTIF(AG6:AG37,3)=0,"0",COUNTIF(AG6:AG37,3))</f>
        <v>0</v>
      </c>
      <c r="AH41" s="52">
        <f t="shared" si="18"/>
        <v>9</v>
      </c>
      <c r="AI41" s="52">
        <f t="shared" si="18"/>
        <v>3</v>
      </c>
      <c r="AJ41" s="52">
        <f t="shared" si="18"/>
        <v>17</v>
      </c>
      <c r="AK41" s="52">
        <f t="shared" si="18"/>
        <v>4</v>
      </c>
      <c r="AL41" s="52">
        <f t="shared" si="18"/>
        <v>8</v>
      </c>
      <c r="AM41" s="52">
        <f t="shared" si="18"/>
        <v>16</v>
      </c>
      <c r="AN41" s="52" t="str">
        <f t="shared" si="18"/>
        <v>0</v>
      </c>
      <c r="AO41" s="52" t="str">
        <f t="shared" si="18"/>
        <v>0</v>
      </c>
      <c r="AP41" s="52" t="str">
        <f t="shared" si="18"/>
        <v>0</v>
      </c>
      <c r="AQ41" s="52" t="str">
        <f t="shared" si="18"/>
        <v>0</v>
      </c>
      <c r="AR41" s="52" t="str">
        <f t="shared" si="18"/>
        <v>0</v>
      </c>
      <c r="AS41" s="52" t="str">
        <f t="shared" si="18"/>
        <v>0</v>
      </c>
      <c r="AT41" s="52" t="str">
        <f t="shared" si="18"/>
        <v>0</v>
      </c>
      <c r="AU41" s="52" t="str">
        <f t="shared" si="18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7"/>
      <c r="B42" s="247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1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1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7</v>
      </c>
      <c r="AA42" s="35">
        <f>IF(COUNTIF(AA6:AA37,2)=0," ",COUNTIF(AA6:AA37,2))</f>
        <v>9</v>
      </c>
      <c r="AB42" s="35">
        <f>IF(COUNTIF(AB6:AB37,2)=0," ",COUNTIF(AB6:AB37,2))</f>
        <v>4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19">COUNTIF(AG6:AG36,2)+COUNTIF(AG6:AG36,"д")</f>
        <v>0</v>
      </c>
      <c r="AH42" s="35">
        <f t="shared" si="19"/>
        <v>0</v>
      </c>
      <c r="AI42" s="35">
        <f t="shared" si="19"/>
        <v>0</v>
      </c>
      <c r="AJ42" s="35">
        <f t="shared" si="19"/>
        <v>0</v>
      </c>
      <c r="AK42" s="35">
        <f t="shared" si="19"/>
        <v>0</v>
      </c>
      <c r="AL42" s="35">
        <f t="shared" si="19"/>
        <v>0</v>
      </c>
      <c r="AM42" s="35">
        <f t="shared" si="19"/>
        <v>1</v>
      </c>
      <c r="AN42" s="35">
        <f t="shared" si="19"/>
        <v>0</v>
      </c>
      <c r="AO42" s="35">
        <f t="shared" si="19"/>
        <v>0</v>
      </c>
      <c r="AP42" s="35">
        <f t="shared" si="19"/>
        <v>0</v>
      </c>
      <c r="AQ42" s="35">
        <f t="shared" si="19"/>
        <v>0</v>
      </c>
      <c r="AR42" s="35">
        <f t="shared" si="19"/>
        <v>0</v>
      </c>
      <c r="AS42" s="35">
        <f t="shared" si="19"/>
        <v>0</v>
      </c>
      <c r="AT42" s="35">
        <f t="shared" si="19"/>
        <v>0</v>
      </c>
      <c r="AU42" s="35">
        <f t="shared" si="19"/>
        <v>0</v>
      </c>
      <c r="AV42" s="35">
        <f t="shared" si="19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7"/>
      <c r="B43" s="247"/>
      <c r="C43" s="83" t="s">
        <v>17</v>
      </c>
      <c r="D43" s="83"/>
      <c r="E43" s="27"/>
      <c r="F43" s="23">
        <v>0</v>
      </c>
      <c r="G43" s="23">
        <v>0</v>
      </c>
      <c r="H43" s="23">
        <v>1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0">COUNTBLANK(V6:V26)</f>
        <v>0</v>
      </c>
      <c r="W43" s="35">
        <f t="shared" si="20"/>
        <v>0</v>
      </c>
      <c r="X43" s="35">
        <f t="shared" si="20"/>
        <v>0</v>
      </c>
      <c r="Y43" s="35">
        <f t="shared" si="20"/>
        <v>0</v>
      </c>
      <c r="Z43" s="35">
        <f t="shared" si="20"/>
        <v>0</v>
      </c>
      <c r="AA43" s="35">
        <f t="shared" si="20"/>
        <v>0</v>
      </c>
      <c r="AB43" s="35">
        <f t="shared" si="20"/>
        <v>0</v>
      </c>
      <c r="AC43" s="35"/>
      <c r="AD43" s="35">
        <f>COUNTBLANK(AD6:AD33)</f>
        <v>0</v>
      </c>
      <c r="AE43" s="61" t="str">
        <f>IF(COUNTIF(AE6:AE37,"б")=0," ",COUNTIF(AE6:AE37,"б"))</f>
        <v xml:space="preserve"> </v>
      </c>
      <c r="AF43" s="60">
        <f t="shared" ref="AF43:CB43" si="21">IF(COUNTIF(AF6:AF37,"б")=0+COUNTIF(AF6:AF37,"а")=0,"0",COUNTIF(AF6:AF37,"б")+COUNTIF(AF6:AF37,"а"))</f>
        <v>0</v>
      </c>
      <c r="AG43" s="60">
        <f t="shared" si="21"/>
        <v>0</v>
      </c>
      <c r="AH43" s="60">
        <f t="shared" si="21"/>
        <v>0</v>
      </c>
      <c r="AI43" s="60">
        <f t="shared" si="21"/>
        <v>1</v>
      </c>
      <c r="AJ43" s="60">
        <f t="shared" si="21"/>
        <v>0</v>
      </c>
      <c r="AK43" s="60">
        <f t="shared" si="21"/>
        <v>0</v>
      </c>
      <c r="AL43" s="60">
        <f t="shared" si="21"/>
        <v>0</v>
      </c>
      <c r="AM43" s="60">
        <f t="shared" si="21"/>
        <v>0</v>
      </c>
      <c r="AN43" s="60">
        <f t="shared" si="21"/>
        <v>0</v>
      </c>
      <c r="AO43" s="60">
        <f t="shared" si="21"/>
        <v>0</v>
      </c>
      <c r="AP43" s="60">
        <f t="shared" si="21"/>
        <v>0</v>
      </c>
      <c r="AQ43" s="60">
        <f t="shared" si="21"/>
        <v>0</v>
      </c>
      <c r="AR43" s="60">
        <f t="shared" si="21"/>
        <v>0</v>
      </c>
      <c r="AS43" s="60">
        <f t="shared" si="21"/>
        <v>0</v>
      </c>
      <c r="AT43" s="60">
        <f t="shared" si="21"/>
        <v>0</v>
      </c>
      <c r="AU43" s="60">
        <f t="shared" si="21"/>
        <v>0</v>
      </c>
      <c r="AV43" s="60">
        <f t="shared" si="21"/>
        <v>0</v>
      </c>
      <c r="AW43" s="60">
        <f t="shared" si="21"/>
        <v>0</v>
      </c>
      <c r="AX43" s="60">
        <f t="shared" si="21"/>
        <v>0</v>
      </c>
      <c r="AY43" s="60">
        <f t="shared" si="21"/>
        <v>0</v>
      </c>
      <c r="AZ43" s="60">
        <f t="shared" si="21"/>
        <v>0</v>
      </c>
      <c r="BA43" s="60">
        <f t="shared" si="21"/>
        <v>0</v>
      </c>
      <c r="BB43" s="60">
        <f t="shared" si="21"/>
        <v>0</v>
      </c>
      <c r="BC43" s="60">
        <f t="shared" si="21"/>
        <v>0</v>
      </c>
      <c r="BD43" s="60">
        <f t="shared" si="21"/>
        <v>0</v>
      </c>
      <c r="BE43" s="60">
        <f t="shared" si="21"/>
        <v>0</v>
      </c>
      <c r="BF43" s="60">
        <f t="shared" si="21"/>
        <v>0</v>
      </c>
      <c r="BG43" s="60">
        <f t="shared" si="21"/>
        <v>0</v>
      </c>
      <c r="BH43" s="60">
        <f t="shared" si="21"/>
        <v>0</v>
      </c>
      <c r="BI43" s="60">
        <f t="shared" si="21"/>
        <v>0</v>
      </c>
      <c r="BJ43" s="60">
        <f t="shared" si="21"/>
        <v>0</v>
      </c>
      <c r="BK43" s="60">
        <f t="shared" si="21"/>
        <v>0</v>
      </c>
      <c r="BL43" s="60">
        <f t="shared" si="21"/>
        <v>0</v>
      </c>
      <c r="BM43" s="60">
        <f t="shared" si="21"/>
        <v>0</v>
      </c>
      <c r="BN43" s="60">
        <f t="shared" si="21"/>
        <v>0</v>
      </c>
      <c r="BO43" s="60">
        <f t="shared" si="21"/>
        <v>0</v>
      </c>
      <c r="BP43" s="60">
        <f t="shared" si="21"/>
        <v>0</v>
      </c>
      <c r="BQ43" s="60">
        <f t="shared" si="21"/>
        <v>0</v>
      </c>
      <c r="BR43" s="60">
        <f t="shared" si="21"/>
        <v>0</v>
      </c>
      <c r="BS43" s="60">
        <f t="shared" si="21"/>
        <v>0</v>
      </c>
      <c r="BT43" s="60">
        <f t="shared" si="21"/>
        <v>0</v>
      </c>
      <c r="BU43" s="60">
        <f t="shared" si="21"/>
        <v>0</v>
      </c>
      <c r="BV43" s="60">
        <f t="shared" si="21"/>
        <v>0</v>
      </c>
      <c r="BW43" s="60">
        <f t="shared" si="21"/>
        <v>0</v>
      </c>
      <c r="BX43" s="60">
        <f t="shared" si="21"/>
        <v>0</v>
      </c>
      <c r="BY43" s="60">
        <f t="shared" si="21"/>
        <v>0</v>
      </c>
      <c r="BZ43" s="60">
        <f t="shared" si="21"/>
        <v>0</v>
      </c>
      <c r="CA43" s="60">
        <f t="shared" si="21"/>
        <v>0</v>
      </c>
      <c r="CB43" s="60">
        <f t="shared" si="21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7"/>
      <c r="B44" s="247"/>
      <c r="C44" s="83" t="s">
        <v>18</v>
      </c>
      <c r="D44" s="83"/>
      <c r="E44" s="27"/>
      <c r="F44" s="23">
        <v>28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2">IF(COUNTIF(AG6:AG37,"з")=0,"0",COUNTIF(AG6:AG37,"з"))</f>
        <v>28</v>
      </c>
      <c r="AH44" s="35" t="str">
        <f t="shared" si="22"/>
        <v>0</v>
      </c>
      <c r="AI44" s="35" t="str">
        <f t="shared" si="22"/>
        <v>0</v>
      </c>
      <c r="AJ44" s="35" t="str">
        <f t="shared" si="22"/>
        <v>0</v>
      </c>
      <c r="AK44" s="35" t="str">
        <f t="shared" si="22"/>
        <v>0</v>
      </c>
      <c r="AL44" s="35" t="str">
        <f t="shared" si="22"/>
        <v>0</v>
      </c>
      <c r="AM44" s="35" t="str">
        <f t="shared" si="22"/>
        <v>0</v>
      </c>
      <c r="AN44" s="35" t="str">
        <f t="shared" si="22"/>
        <v>0</v>
      </c>
      <c r="AO44" s="35" t="str">
        <f t="shared" si="22"/>
        <v>0</v>
      </c>
      <c r="AP44" s="35" t="str">
        <f t="shared" si="22"/>
        <v>0</v>
      </c>
      <c r="AQ44" s="35" t="str">
        <f t="shared" si="22"/>
        <v>0</v>
      </c>
      <c r="AR44" s="35" t="str">
        <f t="shared" si="22"/>
        <v>0</v>
      </c>
      <c r="AS44" s="35" t="str">
        <f t="shared" si="22"/>
        <v>0</v>
      </c>
      <c r="AT44" s="35" t="str">
        <f t="shared" si="22"/>
        <v>0</v>
      </c>
      <c r="AU44" s="35" t="str">
        <f t="shared" si="22"/>
        <v>0</v>
      </c>
      <c r="AV44" s="35" t="str">
        <f t="shared" si="22"/>
        <v>0</v>
      </c>
      <c r="AW44" s="35" t="str">
        <f t="shared" si="22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7"/>
      <c r="B45" s="247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3">IF(COUNTIF(AG6:AG37,"н")=0,"0",COUNTIF(AG6:AG37,"н"))</f>
        <v>0</v>
      </c>
      <c r="AH45" s="35" t="str">
        <f t="shared" si="23"/>
        <v>0</v>
      </c>
      <c r="AI45" s="35" t="str">
        <f t="shared" si="23"/>
        <v>0</v>
      </c>
      <c r="AJ45" s="35" t="str">
        <f t="shared" si="23"/>
        <v>0</v>
      </c>
      <c r="AK45" s="35" t="str">
        <f t="shared" si="23"/>
        <v>0</v>
      </c>
      <c r="AL45" s="35" t="str">
        <f t="shared" si="23"/>
        <v>0</v>
      </c>
      <c r="AM45" s="35" t="str">
        <f t="shared" si="23"/>
        <v>0</v>
      </c>
      <c r="AN45" s="35" t="str">
        <f t="shared" si="23"/>
        <v>0</v>
      </c>
      <c r="AO45" s="35" t="str">
        <f t="shared" si="23"/>
        <v>0</v>
      </c>
      <c r="AP45" s="35" t="str">
        <f t="shared" si="23"/>
        <v>0</v>
      </c>
      <c r="AQ45" s="35" t="str">
        <f t="shared" si="23"/>
        <v>0</v>
      </c>
      <c r="AR45" s="35" t="str">
        <f t="shared" si="23"/>
        <v>0</v>
      </c>
      <c r="AS45" s="35" t="str">
        <f t="shared" si="23"/>
        <v>0</v>
      </c>
      <c r="AT45" s="35" t="str">
        <f t="shared" si="23"/>
        <v>0</v>
      </c>
      <c r="AU45" s="35" t="str">
        <f t="shared" si="23"/>
        <v>0</v>
      </c>
      <c r="AV45" s="35" t="str">
        <f t="shared" si="23"/>
        <v>0</v>
      </c>
      <c r="AW45" s="35" t="str">
        <f t="shared" si="23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92"/>
      <c r="X46" s="492"/>
      <c r="Y46" s="492"/>
      <c r="Z46" s="492"/>
      <c r="AA46" s="492"/>
      <c r="AB46" s="492"/>
      <c r="AC46" s="492"/>
      <c r="AD46" s="492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92"/>
      <c r="X47" s="492"/>
      <c r="Y47" s="492"/>
      <c r="Z47" s="492"/>
      <c r="AA47" s="492"/>
      <c r="AB47" s="492"/>
      <c r="AC47" s="492"/>
      <c r="AD47" s="492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92"/>
      <c r="X48" s="492"/>
      <c r="Y48" s="492"/>
      <c r="Z48" s="492"/>
      <c r="AA48" s="492"/>
      <c r="AB48" s="492"/>
      <c r="AC48" s="492"/>
      <c r="AD48" s="492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92"/>
      <c r="X49" s="492"/>
      <c r="Y49" s="492"/>
      <c r="Z49" s="492"/>
      <c r="AA49" s="492"/>
      <c r="AB49" s="492"/>
      <c r="AC49" s="492"/>
      <c r="AD49" s="492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92"/>
      <c r="X50" s="492"/>
      <c r="Y50" s="492"/>
      <c r="Z50" s="492"/>
      <c r="AA50" s="492"/>
      <c r="AB50" s="492"/>
      <c r="AC50" s="492"/>
      <c r="AD50" s="492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92"/>
      <c r="X51" s="492"/>
      <c r="Y51" s="492"/>
      <c r="Z51" s="492"/>
      <c r="AA51" s="492"/>
      <c r="AB51" s="492"/>
      <c r="AC51" s="492"/>
      <c r="AD51" s="492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92"/>
      <c r="X52" s="492"/>
      <c r="Y52" s="492"/>
      <c r="Z52" s="492"/>
      <c r="AA52" s="492"/>
      <c r="AB52" s="492"/>
      <c r="AC52" s="492"/>
      <c r="AD52" s="492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92"/>
      <c r="X53" s="492"/>
      <c r="Y53" s="492"/>
      <c r="Z53" s="492"/>
      <c r="AA53" s="492"/>
      <c r="AB53" s="492"/>
      <c r="AC53" s="492"/>
      <c r="AD53" s="492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92"/>
      <c r="X54" s="492"/>
      <c r="Y54" s="492"/>
      <c r="Z54" s="492"/>
      <c r="AA54" s="492"/>
      <c r="AB54" s="492"/>
      <c r="AC54" s="492"/>
      <c r="AD54" s="492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sortState ref="D6:D33">
    <sortCondition ref="D6"/>
  </sortState>
  <mergeCells count="8">
    <mergeCell ref="A3:C4"/>
    <mergeCell ref="AD3:AD5"/>
    <mergeCell ref="AG3:AW3"/>
    <mergeCell ref="AX3:BM3"/>
    <mergeCell ref="BP3:CE3"/>
    <mergeCell ref="X39:AB39"/>
    <mergeCell ref="G2:I2"/>
    <mergeCell ref="J2:L2"/>
  </mergeCells>
  <conditionalFormatting sqref="C5 Y5 AI5 AG5 T5 G5 M5:P5">
    <cfRule type="cellIs" dxfId="10712" priority="157" stopIfTrue="1" operator="equal">
      <formula>5</formula>
    </cfRule>
    <cfRule type="cellIs" dxfId="10711" priority="158" stopIfTrue="1" operator="equal">
      <formula>4</formula>
    </cfRule>
    <cfRule type="cellIs" dxfId="10710" priority="159" stopIfTrue="1" operator="equal">
      <formula>3</formula>
    </cfRule>
  </conditionalFormatting>
  <conditionalFormatting sqref="E6:E45">
    <cfRule type="cellIs" dxfId="10709" priority="155" stopIfTrue="1" operator="equal">
      <formula>4</formula>
    </cfRule>
    <cfRule type="cellIs" dxfId="10708" priority="156" stopIfTrue="1" operator="equal">
      <formula>3</formula>
    </cfRule>
  </conditionalFormatting>
  <conditionalFormatting sqref="Z5:AC5 W40:AF43 AE6:AE39 W39 F37:Q45 AG43:CB43 W44:AW45 M6:Q31 M34:Q36 G6:I36 R6:V45 AG6:AW42">
    <cfRule type="cellIs" dxfId="10707" priority="152" stopIfTrue="1" operator="equal">
      <formula>5</formula>
    </cfRule>
    <cfRule type="cellIs" dxfId="10706" priority="153" stopIfTrue="1" operator="equal">
      <formula>4</formula>
    </cfRule>
    <cfRule type="cellIs" dxfId="10705" priority="154" stopIfTrue="1" operator="equal">
      <formula>3</formula>
    </cfRule>
  </conditionalFormatting>
  <conditionalFormatting sqref="AF6:AF37">
    <cfRule type="expression" dxfId="10704" priority="150" stopIfTrue="1">
      <formula>VALUE(RIGHT(AF6))&gt;AE6</formula>
    </cfRule>
    <cfRule type="expression" dxfId="10703" priority="151" stopIfTrue="1">
      <formula>EXACT(RIGHT(AF6,3),"зач")</formula>
    </cfRule>
  </conditionalFormatting>
  <conditionalFormatting sqref="AE3:AJ4 M3:AC3 M4:Q4 T4:AC4 G3:I4">
    <cfRule type="expression" dxfId="10702" priority="148" stopIfTrue="1">
      <formula>$D$1&lt;G3</formula>
    </cfRule>
    <cfRule type="expression" dxfId="10701" priority="149" stopIfTrue="1">
      <formula>$D$1&gt;G3</formula>
    </cfRule>
  </conditionalFormatting>
  <conditionalFormatting sqref="M5:P5">
    <cfRule type="cellIs" dxfId="10700" priority="145" stopIfTrue="1" operator="equal">
      <formula>5</formula>
    </cfRule>
    <cfRule type="cellIs" dxfId="10699" priority="146" stopIfTrue="1" operator="equal">
      <formula>4</formula>
    </cfRule>
    <cfRule type="cellIs" dxfId="10698" priority="147" stopIfTrue="1" operator="equal">
      <formula>3</formula>
    </cfRule>
  </conditionalFormatting>
  <conditionalFormatting sqref="M4:Q4">
    <cfRule type="expression" dxfId="10697" priority="143" stopIfTrue="1">
      <formula>$D$1&lt;M4</formula>
    </cfRule>
    <cfRule type="expression" dxfId="10696" priority="144" stopIfTrue="1">
      <formula>$D$1&gt;M4</formula>
    </cfRule>
  </conditionalFormatting>
  <conditionalFormatting sqref="Q5 M5:N5">
    <cfRule type="cellIs" dxfId="10695" priority="140" stopIfTrue="1" operator="equal">
      <formula>5</formula>
    </cfRule>
    <cfRule type="cellIs" dxfId="10694" priority="141" stopIfTrue="1" operator="equal">
      <formula>4</formula>
    </cfRule>
    <cfRule type="cellIs" dxfId="10693" priority="142" stopIfTrue="1" operator="equal">
      <formula>3</formula>
    </cfRule>
  </conditionalFormatting>
  <conditionalFormatting sqref="M4:Q4">
    <cfRule type="expression" dxfId="10692" priority="138" stopIfTrue="1">
      <formula>$D$1&lt;M4</formula>
    </cfRule>
    <cfRule type="expression" dxfId="10691" priority="139" stopIfTrue="1">
      <formula>$D$1&gt;M4</formula>
    </cfRule>
  </conditionalFormatting>
  <conditionalFormatting sqref="P5 M5:N5">
    <cfRule type="cellIs" dxfId="10690" priority="135" stopIfTrue="1" operator="equal">
      <formula>5</formula>
    </cfRule>
    <cfRule type="cellIs" dxfId="10689" priority="136" stopIfTrue="1" operator="equal">
      <formula>4</formula>
    </cfRule>
    <cfRule type="cellIs" dxfId="10688" priority="137" stopIfTrue="1" operator="equal">
      <formula>3</formula>
    </cfRule>
  </conditionalFormatting>
  <conditionalFormatting sqref="M4:Q4">
    <cfRule type="expression" dxfId="10687" priority="133" stopIfTrue="1">
      <formula>$D$1&lt;M4</formula>
    </cfRule>
    <cfRule type="expression" dxfId="10686" priority="134" stopIfTrue="1">
      <formula>$D$1&gt;M4</formula>
    </cfRule>
  </conditionalFormatting>
  <conditionalFormatting sqref="S5">
    <cfRule type="cellIs" dxfId="10685" priority="130" stopIfTrue="1" operator="equal">
      <formula>5</formula>
    </cfRule>
    <cfRule type="cellIs" dxfId="10684" priority="131" stopIfTrue="1" operator="equal">
      <formula>4</formula>
    </cfRule>
    <cfRule type="cellIs" dxfId="10683" priority="132" stopIfTrue="1" operator="equal">
      <formula>3</formula>
    </cfRule>
  </conditionalFormatting>
  <conditionalFormatting sqref="T5">
    <cfRule type="cellIs" dxfId="10682" priority="127" stopIfTrue="1" operator="equal">
      <formula>5</formula>
    </cfRule>
    <cfRule type="cellIs" dxfId="10681" priority="128" stopIfTrue="1" operator="equal">
      <formula>4</formula>
    </cfRule>
    <cfRule type="cellIs" dxfId="10680" priority="129" stopIfTrue="1" operator="equal">
      <formula>3</formula>
    </cfRule>
  </conditionalFormatting>
  <conditionalFormatting sqref="T3:T4">
    <cfRule type="expression" dxfId="10679" priority="125" stopIfTrue="1">
      <formula>$D$1&lt;T3</formula>
    </cfRule>
    <cfRule type="expression" dxfId="10678" priority="126" stopIfTrue="1">
      <formula>$D$1&gt;T3</formula>
    </cfRule>
  </conditionalFormatting>
  <conditionalFormatting sqref="Q3:Q4">
    <cfRule type="expression" dxfId="10677" priority="123" stopIfTrue="1">
      <formula>$D$1&lt;Q3</formula>
    </cfRule>
    <cfRule type="expression" dxfId="10676" priority="124" stopIfTrue="1">
      <formula>$D$1&gt;Q3</formula>
    </cfRule>
  </conditionalFormatting>
  <conditionalFormatting sqref="Q4">
    <cfRule type="expression" dxfId="10675" priority="121" stopIfTrue="1">
      <formula>$D$1&lt;Q4</formula>
    </cfRule>
    <cfRule type="expression" dxfId="10674" priority="122" stopIfTrue="1">
      <formula>$D$1&gt;Q4</formula>
    </cfRule>
  </conditionalFormatting>
  <conditionalFormatting sqref="Q5">
    <cfRule type="cellIs" dxfId="10673" priority="118" stopIfTrue="1" operator="equal">
      <formula>5</formula>
    </cfRule>
    <cfRule type="cellIs" dxfId="10672" priority="119" stopIfTrue="1" operator="equal">
      <formula>4</formula>
    </cfRule>
    <cfRule type="cellIs" dxfId="10671" priority="120" stopIfTrue="1" operator="equal">
      <formula>3</formula>
    </cfRule>
  </conditionalFormatting>
  <conditionalFormatting sqref="Q4">
    <cfRule type="expression" dxfId="10670" priority="116" stopIfTrue="1">
      <formula>$D$1&lt;Q4</formula>
    </cfRule>
    <cfRule type="expression" dxfId="10669" priority="117" stopIfTrue="1">
      <formula>$D$1&gt;Q4</formula>
    </cfRule>
  </conditionalFormatting>
  <conditionalFormatting sqref="Q4">
    <cfRule type="expression" dxfId="10668" priority="114" stopIfTrue="1">
      <formula>$D$1&lt;Q4</formula>
    </cfRule>
    <cfRule type="expression" dxfId="10667" priority="115" stopIfTrue="1">
      <formula>$D$1&gt;Q4</formula>
    </cfRule>
  </conditionalFormatting>
  <conditionalFormatting sqref="F6:F36">
    <cfRule type="cellIs" dxfId="10666" priority="111" stopIfTrue="1" operator="equal">
      <formula>5</formula>
    </cfRule>
    <cfRule type="cellIs" dxfId="10665" priority="112" stopIfTrue="1" operator="equal">
      <formula>4</formula>
    </cfRule>
    <cfRule type="cellIs" dxfId="10664" priority="113" stopIfTrue="1" operator="equal">
      <formula>3</formula>
    </cfRule>
  </conditionalFormatting>
  <conditionalFormatting sqref="F5">
    <cfRule type="cellIs" dxfId="10663" priority="108" stopIfTrue="1" operator="equal">
      <formula>5</formula>
    </cfRule>
    <cfRule type="cellIs" dxfId="10662" priority="109" stopIfTrue="1" operator="equal">
      <formula>4</formula>
    </cfRule>
    <cfRule type="cellIs" dxfId="10661" priority="110" stopIfTrue="1" operator="equal">
      <formula>3</formula>
    </cfRule>
  </conditionalFormatting>
  <conditionalFormatting sqref="F3">
    <cfRule type="expression" dxfId="10660" priority="106" stopIfTrue="1">
      <formula>$D$1&lt;F3</formula>
    </cfRule>
    <cfRule type="expression" dxfId="10659" priority="107" stopIfTrue="1">
      <formula>$D$1&gt;F3</formula>
    </cfRule>
  </conditionalFormatting>
  <conditionalFormatting sqref="R4">
    <cfRule type="expression" dxfId="10658" priority="104" stopIfTrue="1">
      <formula>$D$1&lt;R4</formula>
    </cfRule>
    <cfRule type="expression" dxfId="10657" priority="105" stopIfTrue="1">
      <formula>$D$1&gt;R4</formula>
    </cfRule>
  </conditionalFormatting>
  <conditionalFormatting sqref="R5">
    <cfRule type="cellIs" dxfId="10656" priority="101" stopIfTrue="1" operator="equal">
      <formula>5</formula>
    </cfRule>
    <cfRule type="cellIs" dxfId="10655" priority="102" stopIfTrue="1" operator="equal">
      <formula>4</formula>
    </cfRule>
    <cfRule type="cellIs" dxfId="10654" priority="103" stopIfTrue="1" operator="equal">
      <formula>3</formula>
    </cfRule>
  </conditionalFormatting>
  <conditionalFormatting sqref="R4">
    <cfRule type="expression" dxfId="10653" priority="99" stopIfTrue="1">
      <formula>$D$1&lt;R4</formula>
    </cfRule>
    <cfRule type="expression" dxfId="10652" priority="100" stopIfTrue="1">
      <formula>$D$1&gt;R4</formula>
    </cfRule>
  </conditionalFormatting>
  <conditionalFormatting sqref="R4">
    <cfRule type="expression" dxfId="10651" priority="97" stopIfTrue="1">
      <formula>$D$1&lt;R4</formula>
    </cfRule>
    <cfRule type="expression" dxfId="10650" priority="98" stopIfTrue="1">
      <formula>$D$1&gt;R4</formula>
    </cfRule>
  </conditionalFormatting>
  <conditionalFormatting sqref="S4">
    <cfRule type="expression" dxfId="10649" priority="85" stopIfTrue="1">
      <formula>$D$1&lt;S4</formula>
    </cfRule>
    <cfRule type="expression" dxfId="10648" priority="86" stopIfTrue="1">
      <formula>$D$1&gt;S4</formula>
    </cfRule>
  </conditionalFormatting>
  <conditionalFormatting sqref="S4">
    <cfRule type="expression" dxfId="10647" priority="95" stopIfTrue="1">
      <formula>$D$1&lt;S4</formula>
    </cfRule>
    <cfRule type="expression" dxfId="10646" priority="96" stopIfTrue="1">
      <formula>$D$1&gt;S4</formula>
    </cfRule>
  </conditionalFormatting>
  <conditionalFormatting sqref="S4">
    <cfRule type="expression" dxfId="10645" priority="93" stopIfTrue="1">
      <formula>$D$1&lt;S4</formula>
    </cfRule>
    <cfRule type="expression" dxfId="10644" priority="94" stopIfTrue="1">
      <formula>$D$1&gt;S4</formula>
    </cfRule>
  </conditionalFormatting>
  <conditionalFormatting sqref="S4">
    <cfRule type="expression" dxfId="10643" priority="91" stopIfTrue="1">
      <formula>$D$1&lt;S4</formula>
    </cfRule>
    <cfRule type="expression" dxfId="10642" priority="92" stopIfTrue="1">
      <formula>$D$1&gt;S4</formula>
    </cfRule>
  </conditionalFormatting>
  <conditionalFormatting sqref="S4">
    <cfRule type="expression" dxfId="10641" priority="89" stopIfTrue="1">
      <formula>$D$1&lt;S4</formula>
    </cfRule>
    <cfRule type="expression" dxfId="10640" priority="90" stopIfTrue="1">
      <formula>$D$1&gt;S4</formula>
    </cfRule>
  </conditionalFormatting>
  <conditionalFormatting sqref="S4">
    <cfRule type="expression" dxfId="10639" priority="87" stopIfTrue="1">
      <formula>$D$1&lt;S4</formula>
    </cfRule>
    <cfRule type="expression" dxfId="10638" priority="88" stopIfTrue="1">
      <formula>$D$1&gt;S4</formula>
    </cfRule>
  </conditionalFormatting>
  <conditionalFormatting sqref="I3">
    <cfRule type="expression" dxfId="10637" priority="83" stopIfTrue="1">
      <formula>$D$1&lt;I3</formula>
    </cfRule>
    <cfRule type="expression" dxfId="10636" priority="84" stopIfTrue="1">
      <formula>$D$1&gt;I3</formula>
    </cfRule>
  </conditionalFormatting>
  <conditionalFormatting sqref="I3">
    <cfRule type="expression" dxfId="10635" priority="81" stopIfTrue="1">
      <formula>$D$1&lt;I3</formula>
    </cfRule>
    <cfRule type="expression" dxfId="10634" priority="82" stopIfTrue="1">
      <formula>$D$1&gt;I3</formula>
    </cfRule>
  </conditionalFormatting>
  <conditionalFormatting sqref="H3:H4">
    <cfRule type="expression" dxfId="10633" priority="79" stopIfTrue="1">
      <formula>$D$1&lt;H3</formula>
    </cfRule>
    <cfRule type="expression" dxfId="10632" priority="80" stopIfTrue="1">
      <formula>$D$1&gt;H3</formula>
    </cfRule>
  </conditionalFormatting>
  <conditionalFormatting sqref="I4">
    <cfRule type="expression" dxfId="10631" priority="52" stopIfTrue="1">
      <formula>$D$1&lt;I4</formula>
    </cfRule>
    <cfRule type="expression" dxfId="10630" priority="53" stopIfTrue="1">
      <formula>$D$1&gt;I4</formula>
    </cfRule>
  </conditionalFormatting>
  <conditionalFormatting sqref="I5">
    <cfRule type="cellIs" dxfId="10629" priority="76" stopIfTrue="1" operator="equal">
      <formula>5</formula>
    </cfRule>
    <cfRule type="cellIs" dxfId="10628" priority="77" stopIfTrue="1" operator="equal">
      <formula>4</formula>
    </cfRule>
    <cfRule type="cellIs" dxfId="10627" priority="78" stopIfTrue="1" operator="equal">
      <formula>3</formula>
    </cfRule>
  </conditionalFormatting>
  <conditionalFormatting sqref="I4">
    <cfRule type="expression" dxfId="10626" priority="74" stopIfTrue="1">
      <formula>$D$1&lt;I4</formula>
    </cfRule>
    <cfRule type="expression" dxfId="10625" priority="75" stopIfTrue="1">
      <formula>$D$1&gt;I4</formula>
    </cfRule>
  </conditionalFormatting>
  <conditionalFormatting sqref="I5">
    <cfRule type="cellIs" dxfId="10624" priority="71" stopIfTrue="1" operator="equal">
      <formula>5</formula>
    </cfRule>
    <cfRule type="cellIs" dxfId="10623" priority="72" stopIfTrue="1" operator="equal">
      <formula>4</formula>
    </cfRule>
    <cfRule type="cellIs" dxfId="10622" priority="73" stopIfTrue="1" operator="equal">
      <formula>3</formula>
    </cfRule>
  </conditionalFormatting>
  <conditionalFormatting sqref="I4">
    <cfRule type="expression" dxfId="10621" priority="69" stopIfTrue="1">
      <formula>$D$1&lt;I4</formula>
    </cfRule>
    <cfRule type="expression" dxfId="10620" priority="70" stopIfTrue="1">
      <formula>$D$1&gt;I4</formula>
    </cfRule>
  </conditionalFormatting>
  <conditionalFormatting sqref="I5">
    <cfRule type="cellIs" dxfId="10619" priority="66" stopIfTrue="1" operator="equal">
      <formula>5</formula>
    </cfRule>
    <cfRule type="cellIs" dxfId="10618" priority="67" stopIfTrue="1" operator="equal">
      <formula>4</formula>
    </cfRule>
    <cfRule type="cellIs" dxfId="10617" priority="68" stopIfTrue="1" operator="equal">
      <formula>3</formula>
    </cfRule>
  </conditionalFormatting>
  <conditionalFormatting sqref="I4">
    <cfRule type="expression" dxfId="10616" priority="64" stopIfTrue="1">
      <formula>$D$1&lt;I4</formula>
    </cfRule>
    <cfRule type="expression" dxfId="10615" priority="65" stopIfTrue="1">
      <formula>$D$1&gt;I4</formula>
    </cfRule>
  </conditionalFormatting>
  <conditionalFormatting sqref="I4">
    <cfRule type="expression" dxfId="10614" priority="62" stopIfTrue="1">
      <formula>$D$1&lt;I4</formula>
    </cfRule>
    <cfRule type="expression" dxfId="10613" priority="63" stopIfTrue="1">
      <formula>$D$1&gt;I4</formula>
    </cfRule>
  </conditionalFormatting>
  <conditionalFormatting sqref="I5">
    <cfRule type="cellIs" dxfId="10612" priority="59" stopIfTrue="1" operator="equal">
      <formula>5</formula>
    </cfRule>
    <cfRule type="cellIs" dxfId="10611" priority="60" stopIfTrue="1" operator="equal">
      <formula>4</formula>
    </cfRule>
    <cfRule type="cellIs" dxfId="10610" priority="61" stopIfTrue="1" operator="equal">
      <formula>3</formula>
    </cfRule>
  </conditionalFormatting>
  <conditionalFormatting sqref="I4">
    <cfRule type="expression" dxfId="10609" priority="57" stopIfTrue="1">
      <formula>$D$1&lt;I4</formula>
    </cfRule>
    <cfRule type="expression" dxfId="10608" priority="58" stopIfTrue="1">
      <formula>$D$1&gt;I4</formula>
    </cfRule>
  </conditionalFormatting>
  <conditionalFormatting sqref="I5">
    <cfRule type="cellIs" dxfId="10607" priority="54" stopIfTrue="1" operator="equal">
      <formula>5</formula>
    </cfRule>
    <cfRule type="cellIs" dxfId="10606" priority="55" stopIfTrue="1" operator="equal">
      <formula>4</formula>
    </cfRule>
    <cfRule type="cellIs" dxfId="10605" priority="56" stopIfTrue="1" operator="equal">
      <formula>3</formula>
    </cfRule>
  </conditionalFormatting>
  <conditionalFormatting sqref="J6:L36">
    <cfRule type="cellIs" dxfId="10604" priority="49" stopIfTrue="1" operator="equal">
      <formula>5</formula>
    </cfRule>
    <cfRule type="cellIs" dxfId="10603" priority="50" stopIfTrue="1" operator="equal">
      <formula>4</formula>
    </cfRule>
    <cfRule type="cellIs" dxfId="10602" priority="51" stopIfTrue="1" operator="equal">
      <formula>3</formula>
    </cfRule>
  </conditionalFormatting>
  <conditionalFormatting sqref="J3:L3 J4">
    <cfRule type="expression" dxfId="10601" priority="47" stopIfTrue="1">
      <formula>$D$1&lt;J3</formula>
    </cfRule>
    <cfRule type="expression" dxfId="10600" priority="48" stopIfTrue="1">
      <formula>$D$1&gt;J3</formula>
    </cfRule>
  </conditionalFormatting>
  <conditionalFormatting sqref="J4">
    <cfRule type="expression" dxfId="10599" priority="45" stopIfTrue="1">
      <formula>$D$1&lt;J4</formula>
    </cfRule>
    <cfRule type="expression" dxfId="10598" priority="46" stopIfTrue="1">
      <formula>$D$1&gt;J4</formula>
    </cfRule>
  </conditionalFormatting>
  <conditionalFormatting sqref="J5">
    <cfRule type="cellIs" dxfId="10597" priority="42" stopIfTrue="1" operator="equal">
      <formula>5</formula>
    </cfRule>
    <cfRule type="cellIs" dxfId="10596" priority="43" stopIfTrue="1" operator="equal">
      <formula>4</formula>
    </cfRule>
    <cfRule type="cellIs" dxfId="10595" priority="44" stopIfTrue="1" operator="equal">
      <formula>3</formula>
    </cfRule>
  </conditionalFormatting>
  <conditionalFormatting sqref="J4">
    <cfRule type="expression" dxfId="10594" priority="40" stopIfTrue="1">
      <formula>$D$1&lt;J4</formula>
    </cfRule>
    <cfRule type="expression" dxfId="10593" priority="41" stopIfTrue="1">
      <formula>$D$1&gt;J4</formula>
    </cfRule>
  </conditionalFormatting>
  <conditionalFormatting sqref="J4">
    <cfRule type="expression" dxfId="10592" priority="38" stopIfTrue="1">
      <formula>$D$1&lt;J4</formula>
    </cfRule>
    <cfRule type="expression" dxfId="10591" priority="39" stopIfTrue="1">
      <formula>$D$1&gt;J4</formula>
    </cfRule>
  </conditionalFormatting>
  <conditionalFormatting sqref="L5">
    <cfRule type="cellIs" dxfId="10590" priority="35" stopIfTrue="1" operator="equal">
      <formula>5</formula>
    </cfRule>
    <cfRule type="cellIs" dxfId="10589" priority="36" stopIfTrue="1" operator="equal">
      <formula>4</formula>
    </cfRule>
    <cfRule type="cellIs" dxfId="10588" priority="37" stopIfTrue="1" operator="equal">
      <formula>3</formula>
    </cfRule>
  </conditionalFormatting>
  <conditionalFormatting sqref="J3:J4">
    <cfRule type="expression" dxfId="10587" priority="33" stopIfTrue="1">
      <formula>$D$1&lt;J3</formula>
    </cfRule>
    <cfRule type="expression" dxfId="10586" priority="34" stopIfTrue="1">
      <formula>$D$1&gt;J3</formula>
    </cfRule>
  </conditionalFormatting>
  <conditionalFormatting sqref="J4">
    <cfRule type="expression" dxfId="10585" priority="31" stopIfTrue="1">
      <formula>$D$1&lt;J4</formula>
    </cfRule>
    <cfRule type="expression" dxfId="10584" priority="32" stopIfTrue="1">
      <formula>$D$1&gt;J4</formula>
    </cfRule>
  </conditionalFormatting>
  <conditionalFormatting sqref="J5">
    <cfRule type="cellIs" dxfId="10583" priority="28" stopIfTrue="1" operator="equal">
      <formula>5</formula>
    </cfRule>
    <cfRule type="cellIs" dxfId="10582" priority="29" stopIfTrue="1" operator="equal">
      <formula>4</formula>
    </cfRule>
    <cfRule type="cellIs" dxfId="10581" priority="30" stopIfTrue="1" operator="equal">
      <formula>3</formula>
    </cfRule>
  </conditionalFormatting>
  <conditionalFormatting sqref="J4">
    <cfRule type="expression" dxfId="10580" priority="26" stopIfTrue="1">
      <formula>$D$1&lt;J4</formula>
    </cfRule>
    <cfRule type="expression" dxfId="10579" priority="27" stopIfTrue="1">
      <formula>$D$1&gt;J4</formula>
    </cfRule>
  </conditionalFormatting>
  <conditionalFormatting sqref="J4">
    <cfRule type="expression" dxfId="10578" priority="24" stopIfTrue="1">
      <formula>$D$1&lt;J4</formula>
    </cfRule>
    <cfRule type="expression" dxfId="10577" priority="25" stopIfTrue="1">
      <formula>$D$1&gt;J4</formula>
    </cfRule>
  </conditionalFormatting>
  <conditionalFormatting sqref="K4">
    <cfRule type="expression" dxfId="10576" priority="22" stopIfTrue="1">
      <formula>$D$1&lt;K4</formula>
    </cfRule>
    <cfRule type="expression" dxfId="10575" priority="23" stopIfTrue="1">
      <formula>$D$1&gt;K4</formula>
    </cfRule>
  </conditionalFormatting>
  <conditionalFormatting sqref="K5">
    <cfRule type="cellIs" dxfId="10574" priority="19" stopIfTrue="1" operator="equal">
      <formula>5</formula>
    </cfRule>
    <cfRule type="cellIs" dxfId="10573" priority="20" stopIfTrue="1" operator="equal">
      <formula>4</formula>
    </cfRule>
    <cfRule type="cellIs" dxfId="10572" priority="21" stopIfTrue="1" operator="equal">
      <formula>3</formula>
    </cfRule>
  </conditionalFormatting>
  <conditionalFormatting sqref="K4">
    <cfRule type="expression" dxfId="10571" priority="17" stopIfTrue="1">
      <formula>$D$1&lt;K4</formula>
    </cfRule>
    <cfRule type="expression" dxfId="10570" priority="18" stopIfTrue="1">
      <formula>$D$1&gt;K4</formula>
    </cfRule>
  </conditionalFormatting>
  <conditionalFormatting sqref="K4">
    <cfRule type="expression" dxfId="10569" priority="15" stopIfTrue="1">
      <formula>$D$1&lt;K4</formula>
    </cfRule>
    <cfRule type="expression" dxfId="10568" priority="16" stopIfTrue="1">
      <formula>$D$1&gt;K4</formula>
    </cfRule>
  </conditionalFormatting>
  <conditionalFormatting sqref="L4">
    <cfRule type="expression" dxfId="10567" priority="3" stopIfTrue="1">
      <formula>$D$1&lt;L4</formula>
    </cfRule>
    <cfRule type="expression" dxfId="10566" priority="4" stopIfTrue="1">
      <formula>$D$1&gt;L4</formula>
    </cfRule>
  </conditionalFormatting>
  <conditionalFormatting sqref="L4">
    <cfRule type="expression" dxfId="10565" priority="13" stopIfTrue="1">
      <formula>$D$1&lt;L4</formula>
    </cfRule>
    <cfRule type="expression" dxfId="10564" priority="14" stopIfTrue="1">
      <formula>$D$1&gt;L4</formula>
    </cfRule>
  </conditionalFormatting>
  <conditionalFormatting sqref="L4">
    <cfRule type="expression" dxfId="10563" priority="11" stopIfTrue="1">
      <formula>$D$1&lt;L4</formula>
    </cfRule>
    <cfRule type="expression" dxfId="10562" priority="12" stopIfTrue="1">
      <formula>$D$1&gt;L4</formula>
    </cfRule>
  </conditionalFormatting>
  <conditionalFormatting sqref="L4">
    <cfRule type="expression" dxfId="10561" priority="9" stopIfTrue="1">
      <formula>$D$1&lt;L4</formula>
    </cfRule>
    <cfRule type="expression" dxfId="10560" priority="10" stopIfTrue="1">
      <formula>$D$1&gt;L4</formula>
    </cfRule>
  </conditionalFormatting>
  <conditionalFormatting sqref="L4">
    <cfRule type="expression" dxfId="10559" priority="7" stopIfTrue="1">
      <formula>$D$1&lt;L4</formula>
    </cfRule>
    <cfRule type="expression" dxfId="10558" priority="8" stopIfTrue="1">
      <formula>$D$1&gt;L4</formula>
    </cfRule>
  </conditionalFormatting>
  <conditionalFormatting sqref="L4">
    <cfRule type="expression" dxfId="10557" priority="5" stopIfTrue="1">
      <formula>$D$1&lt;L4</formula>
    </cfRule>
    <cfRule type="expression" dxfId="10556" priority="6" stopIfTrue="1">
      <formula>$D$1&gt;L4</formula>
    </cfRule>
  </conditionalFormatting>
  <conditionalFormatting sqref="F4">
    <cfRule type="expression" dxfId="10555" priority="1" stopIfTrue="1">
      <formula>$D$1&lt;F4</formula>
    </cfRule>
    <cfRule type="expression" dxfId="10554" priority="2" stopIfTrue="1">
      <formula>$D$1&gt;F4</formula>
    </cfRule>
  </conditionalFormatting>
  <pageMargins left="0.7" right="0.7" top="0.75" bottom="0.75" header="0.3" footer="0.3"/>
  <pageSetup paperSize="9" scale="78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A4" zoomScaleNormal="100" zoomScaleSheetLayoutView="100" workbookViewId="0">
      <selection activeCell="I21" sqref="I21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42.7109375" style="13" bestFit="1" customWidth="1"/>
    <col min="5" max="5" width="6.7109375" style="13" hidden="1" customWidth="1"/>
    <col min="6" max="12" width="6.5703125" customWidth="1"/>
    <col min="13" max="21" width="2.4257812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43659.506923379631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92"/>
      <c r="Z1" s="492"/>
      <c r="AA1" s="492"/>
      <c r="AB1" s="492"/>
      <c r="AC1" s="492"/>
      <c r="AD1" s="492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75" t="s">
        <v>580</v>
      </c>
      <c r="G2" s="581" t="s">
        <v>581</v>
      </c>
      <c r="H2" s="582"/>
      <c r="I2" s="583"/>
      <c r="J2" s="581" t="s">
        <v>545</v>
      </c>
      <c r="K2" s="582"/>
      <c r="L2" s="583"/>
      <c r="M2" s="477"/>
      <c r="N2" s="477"/>
      <c r="O2" s="477"/>
      <c r="P2" s="477"/>
      <c r="Q2" s="475"/>
      <c r="R2" s="476"/>
      <c r="S2" s="476"/>
      <c r="T2" s="474"/>
      <c r="U2" s="227"/>
      <c r="V2" s="7"/>
      <c r="W2" s="8"/>
      <c r="X2" s="8"/>
      <c r="Y2" s="492"/>
      <c r="Z2" s="492"/>
      <c r="AA2" s="492"/>
      <c r="AB2" s="492"/>
      <c r="AC2" s="492"/>
      <c r="AD2" s="492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76">
        <v>2541</v>
      </c>
      <c r="B3" s="576"/>
      <c r="C3" s="576"/>
      <c r="D3" s="228" t="s">
        <v>0</v>
      </c>
      <c r="E3" s="229"/>
      <c r="F3" s="230">
        <v>42349</v>
      </c>
      <c r="G3" s="230">
        <v>42353</v>
      </c>
      <c r="H3" s="230">
        <v>42349</v>
      </c>
      <c r="I3" s="410">
        <v>42354</v>
      </c>
      <c r="J3" s="230">
        <v>42243</v>
      </c>
      <c r="K3" s="230">
        <v>42359</v>
      </c>
      <c r="L3" s="230">
        <v>42363</v>
      </c>
      <c r="M3" s="230"/>
      <c r="N3" s="230"/>
      <c r="O3" s="230"/>
      <c r="P3" s="231"/>
      <c r="Q3" s="230"/>
      <c r="R3" s="230"/>
      <c r="S3" s="230"/>
      <c r="T3" s="67"/>
      <c r="U3" s="232"/>
      <c r="V3" s="233"/>
      <c r="W3" s="234"/>
      <c r="X3" s="234"/>
      <c r="Y3" s="235"/>
      <c r="Z3" s="235"/>
      <c r="AA3" s="235"/>
      <c r="AB3" s="236"/>
      <c r="AC3" s="236"/>
      <c r="AD3" s="577" t="s">
        <v>9</v>
      </c>
      <c r="AE3" s="14"/>
      <c r="AF3" s="492"/>
      <c r="AG3" s="578"/>
      <c r="AH3" s="578"/>
      <c r="AI3" s="578"/>
      <c r="AJ3" s="578"/>
      <c r="AK3" s="578"/>
      <c r="AL3" s="578"/>
      <c r="AM3" s="578"/>
      <c r="AN3" s="578"/>
      <c r="AO3" s="578"/>
      <c r="AP3" s="578"/>
      <c r="AQ3" s="578"/>
      <c r="AR3" s="578"/>
      <c r="AS3" s="578"/>
      <c r="AT3" s="578"/>
      <c r="AU3" s="578"/>
      <c r="AV3" s="578"/>
      <c r="AW3" s="578"/>
      <c r="AX3" s="579"/>
      <c r="AY3" s="579"/>
      <c r="AZ3" s="579"/>
      <c r="BA3" s="579"/>
      <c r="BB3" s="579"/>
      <c r="BC3" s="579"/>
      <c r="BD3" s="579"/>
      <c r="BE3" s="579"/>
      <c r="BF3" s="579"/>
      <c r="BG3" s="579"/>
      <c r="BH3" s="579"/>
      <c r="BI3" s="579"/>
      <c r="BJ3" s="579"/>
      <c r="BK3" s="579"/>
      <c r="BL3" s="579"/>
      <c r="BM3" s="579"/>
      <c r="BN3" s="11"/>
      <c r="BO3" s="11"/>
      <c r="BP3" s="579"/>
      <c r="BQ3" s="579"/>
      <c r="BR3" s="579"/>
      <c r="BS3" s="579"/>
      <c r="BT3" s="579"/>
      <c r="BU3" s="579"/>
      <c r="BV3" s="579"/>
      <c r="BW3" s="579"/>
      <c r="BX3" s="579"/>
      <c r="BY3" s="579"/>
      <c r="BZ3" s="579"/>
      <c r="CA3" s="579"/>
      <c r="CB3" s="579"/>
      <c r="CC3" s="579"/>
      <c r="CD3" s="579"/>
      <c r="CE3" s="579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8.25" x14ac:dyDescent="0.2">
      <c r="A4" s="576"/>
      <c r="B4" s="576"/>
      <c r="C4" s="576"/>
      <c r="D4" s="237" t="s">
        <v>1</v>
      </c>
      <c r="E4" s="229"/>
      <c r="F4" s="238" t="s">
        <v>1338</v>
      </c>
      <c r="G4" s="238" t="s">
        <v>1007</v>
      </c>
      <c r="H4" s="238" t="s">
        <v>1004</v>
      </c>
      <c r="I4" s="238" t="s">
        <v>656</v>
      </c>
      <c r="J4" s="238"/>
      <c r="K4" s="238" t="s">
        <v>1017</v>
      </c>
      <c r="L4" s="238" t="s">
        <v>1623</v>
      </c>
      <c r="M4" s="238"/>
      <c r="N4" s="238"/>
      <c r="O4" s="238"/>
      <c r="P4" s="238"/>
      <c r="Q4" s="238"/>
      <c r="R4" s="238"/>
      <c r="S4" s="238"/>
      <c r="T4" s="67"/>
      <c r="U4" s="239"/>
      <c r="V4" s="232"/>
      <c r="W4" s="232"/>
      <c r="X4" s="232"/>
      <c r="Y4" s="234"/>
      <c r="Z4" s="235"/>
      <c r="AA4" s="235"/>
      <c r="AB4" s="235"/>
      <c r="AC4" s="235"/>
      <c r="AD4" s="577"/>
      <c r="AE4" s="15"/>
      <c r="AF4" s="492"/>
      <c r="AG4" s="492"/>
      <c r="AH4" s="492"/>
      <c r="AI4" s="492"/>
      <c r="AJ4" s="492"/>
      <c r="AK4" s="492"/>
      <c r="AL4" s="492"/>
      <c r="AM4" s="492"/>
      <c r="AN4" s="492"/>
      <c r="AO4" s="492"/>
      <c r="AP4" s="492"/>
      <c r="AQ4" s="492"/>
      <c r="AR4" s="492"/>
      <c r="AS4" s="492"/>
      <c r="AT4" s="492"/>
      <c r="AU4" s="492"/>
      <c r="AV4" s="492"/>
      <c r="AW4" s="9"/>
      <c r="AX4" s="493"/>
      <c r="AY4" s="493"/>
      <c r="AZ4" s="493"/>
      <c r="BA4" s="493"/>
      <c r="BB4" s="493"/>
      <c r="BC4" s="493"/>
      <c r="BD4" s="493"/>
      <c r="BE4" s="493"/>
      <c r="BF4" s="493"/>
      <c r="BG4" s="493"/>
      <c r="BH4" s="493"/>
      <c r="BI4" s="493"/>
      <c r="BJ4" s="493"/>
      <c r="BK4" s="493"/>
      <c r="BL4" s="493"/>
      <c r="BM4" s="493"/>
      <c r="BN4" s="11"/>
      <c r="BO4" s="11"/>
      <c r="BP4" s="493"/>
      <c r="BQ4" s="493"/>
      <c r="BR4" s="493"/>
      <c r="BS4" s="493"/>
      <c r="BT4" s="493"/>
      <c r="BU4" s="493"/>
      <c r="BV4" s="493"/>
      <c r="BW4" s="493"/>
      <c r="BX4" s="493"/>
      <c r="BY4" s="493"/>
      <c r="BZ4" s="493"/>
      <c r="CA4" s="493"/>
      <c r="CB4" s="493"/>
      <c r="CC4" s="493"/>
      <c r="CD4" s="493"/>
      <c r="CE4" s="493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8" x14ac:dyDescent="0.2">
      <c r="A5" s="384" t="s">
        <v>546</v>
      </c>
      <c r="B5" s="257" t="s">
        <v>2</v>
      </c>
      <c r="C5" s="385" t="s">
        <v>27</v>
      </c>
      <c r="D5" s="386" t="s">
        <v>3</v>
      </c>
      <c r="E5" s="184" t="s">
        <v>4</v>
      </c>
      <c r="F5" s="313" t="s">
        <v>1011</v>
      </c>
      <c r="G5" s="313" t="s">
        <v>1018</v>
      </c>
      <c r="H5" s="313" t="s">
        <v>1005</v>
      </c>
      <c r="I5" s="408" t="s">
        <v>655</v>
      </c>
      <c r="J5" s="325" t="s">
        <v>915</v>
      </c>
      <c r="K5" s="325" t="s">
        <v>1016</v>
      </c>
      <c r="L5" s="362" t="s">
        <v>1033</v>
      </c>
      <c r="M5" s="408"/>
      <c r="N5" s="313"/>
      <c r="O5" s="325"/>
      <c r="P5" s="313"/>
      <c r="Q5" s="325"/>
      <c r="R5" s="325"/>
      <c r="S5" s="362"/>
      <c r="T5" s="92"/>
      <c r="U5" s="185"/>
      <c r="V5" s="240" t="s">
        <v>5</v>
      </c>
      <c r="W5" s="241" t="s">
        <v>6</v>
      </c>
      <c r="X5" s="241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37" customFormat="1" ht="17.25" customHeight="1" x14ac:dyDescent="0.25">
      <c r="A6" s="389">
        <v>1</v>
      </c>
      <c r="B6" s="499"/>
      <c r="C6" s="512" t="s">
        <v>34</v>
      </c>
      <c r="D6" s="513" t="s">
        <v>1480</v>
      </c>
      <c r="E6" s="256">
        <v>2541</v>
      </c>
      <c r="F6" s="93" t="s">
        <v>1604</v>
      </c>
      <c r="G6" s="93">
        <v>3</v>
      </c>
      <c r="H6" s="93">
        <v>5</v>
      </c>
      <c r="I6" s="93" t="s">
        <v>1643</v>
      </c>
      <c r="J6" s="93">
        <v>4</v>
      </c>
      <c r="K6" s="93">
        <v>3</v>
      </c>
      <c r="L6" s="93" t="s">
        <v>1649</v>
      </c>
      <c r="M6" s="93"/>
      <c r="N6" s="93"/>
      <c r="O6" s="93"/>
      <c r="P6" s="93"/>
      <c r="Q6" s="93"/>
      <c r="R6" s="93"/>
      <c r="S6" s="93"/>
      <c r="T6" s="93"/>
      <c r="U6" s="23"/>
      <c r="V6" s="35">
        <f t="shared" ref="V6" si="0">IF(AC6&gt;0,IF(SUM(X6:Y6)/AC6&gt;0,2,IF(AND(SUM(X6:Y6)/AC6=0,Z6/AC6&gt;0),3,IF(AND((AB6/AC6+AA6/AC6)=1,AA6/AC6&gt;0),4,5))),0)</f>
        <v>2</v>
      </c>
      <c r="W6" s="328">
        <f t="shared" ref="W6" si="1">COUNTIF(AG6:AV6,"б")</f>
        <v>0</v>
      </c>
      <c r="X6" s="328">
        <f t="shared" ref="X6" si="2">COUNTIF(AG6:AV6,"д")</f>
        <v>0</v>
      </c>
      <c r="Y6" s="328">
        <f t="shared" ref="Y6" si="3">COUNTIF(AG6:AV6,2)+COUNTIF(AG6:AV6,"н")+COUNTIF(AG6:AV6,"д")</f>
        <v>2</v>
      </c>
      <c r="Z6" s="328">
        <f t="shared" ref="Z6" si="4">COUNTIF(AG6:AV6,Z$5)</f>
        <v>2</v>
      </c>
      <c r="AA6" s="328">
        <f t="shared" ref="AA6" si="5">COUNTIF(AG6:AV6,AA$5)</f>
        <v>1</v>
      </c>
      <c r="AB6" s="328">
        <f t="shared" ref="AB6" si="6">COUNTIF(AG6:AV6,AB$5)</f>
        <v>1</v>
      </c>
      <c r="AC6" s="328">
        <f t="shared" ref="AC6:AC38" si="7">SUM(X6:AB6)</f>
        <v>6</v>
      </c>
      <c r="AD6" s="329">
        <f>IF(ISERROR(((X6+Y6)*2+Z6*3+AA6*4+AB6*5)/SUM(X6,Y6:AB6)),"",((X6+Y6)*2+Z6*3+AA6*4+AB6*5)/SUM(X6,Y6:AB6))</f>
        <v>3.1666666666666665</v>
      </c>
      <c r="AE6" s="330">
        <f t="shared" ref="AE6:AE34" si="8">IF(AX6=5,0.5,IF(AX6=4,0.25,IF(AX6&lt;=3,0)))</f>
        <v>0</v>
      </c>
      <c r="AF6" s="331"/>
      <c r="AG6" s="332" t="str">
        <f t="shared" ref="AG6:AV6" si="9">IF(ISERROR(VALUE(LEFT(F6))),LEFT(F6),VALUE(LEFT(F6)))</f>
        <v>з</v>
      </c>
      <c r="AH6" s="332">
        <f t="shared" si="9"/>
        <v>3</v>
      </c>
      <c r="AI6" s="332">
        <f t="shared" si="9"/>
        <v>5</v>
      </c>
      <c r="AJ6" s="332">
        <f t="shared" si="9"/>
        <v>2</v>
      </c>
      <c r="AK6" s="332">
        <f t="shared" si="9"/>
        <v>4</v>
      </c>
      <c r="AL6" s="332">
        <f t="shared" si="9"/>
        <v>3</v>
      </c>
      <c r="AM6" s="332">
        <f t="shared" si="9"/>
        <v>2</v>
      </c>
      <c r="AN6" s="332" t="str">
        <f t="shared" si="9"/>
        <v/>
      </c>
      <c r="AO6" s="332" t="str">
        <f t="shared" si="9"/>
        <v/>
      </c>
      <c r="AP6" s="332" t="str">
        <f t="shared" si="9"/>
        <v/>
      </c>
      <c r="AQ6" s="332" t="str">
        <f t="shared" si="9"/>
        <v/>
      </c>
      <c r="AR6" s="332" t="str">
        <f t="shared" si="9"/>
        <v/>
      </c>
      <c r="AS6" s="332" t="str">
        <f t="shared" si="9"/>
        <v/>
      </c>
      <c r="AT6" s="332" t="str">
        <f t="shared" si="9"/>
        <v/>
      </c>
      <c r="AU6" s="332" t="str">
        <f t="shared" si="9"/>
        <v/>
      </c>
      <c r="AV6" s="332" t="str">
        <f t="shared" si="9"/>
        <v/>
      </c>
      <c r="AW6" s="35">
        <f t="shared" ref="AW6:AW37" si="10">COUNTIF(AG6:AV6,"з")</f>
        <v>1</v>
      </c>
      <c r="AX6" s="333"/>
      <c r="AY6" s="333"/>
      <c r="AZ6" s="333"/>
      <c r="BA6" s="333"/>
      <c r="BB6" s="333"/>
      <c r="BC6" s="333"/>
      <c r="BD6" s="333"/>
      <c r="BE6" s="333"/>
      <c r="BF6" s="333"/>
      <c r="BG6" s="333"/>
      <c r="BH6" s="333"/>
      <c r="BI6" s="333"/>
      <c r="BJ6" s="333"/>
      <c r="BK6" s="333"/>
      <c r="BL6" s="333"/>
      <c r="BM6" s="333"/>
      <c r="BN6" s="333"/>
      <c r="BO6" s="333"/>
      <c r="BP6" s="334"/>
      <c r="BQ6" s="334"/>
      <c r="BR6" s="334"/>
      <c r="BS6" s="334"/>
      <c r="BT6" s="334"/>
      <c r="BU6" s="334"/>
      <c r="BV6" s="334"/>
      <c r="BW6" s="334"/>
      <c r="BX6" s="334"/>
      <c r="BY6" s="334"/>
      <c r="BZ6" s="334"/>
      <c r="CA6" s="334"/>
      <c r="CB6" s="334"/>
      <c r="CC6" s="334"/>
      <c r="CD6" s="334"/>
      <c r="CE6" s="334"/>
      <c r="CF6" s="334"/>
      <c r="CG6" s="333"/>
      <c r="CH6" s="333"/>
      <c r="CI6" s="333"/>
      <c r="CJ6" s="333"/>
      <c r="CK6" s="333"/>
      <c r="CL6" s="333"/>
      <c r="CM6" s="333"/>
      <c r="CN6" s="335"/>
      <c r="CO6" s="335"/>
      <c r="CP6" s="335"/>
      <c r="CQ6" s="335"/>
      <c r="CR6" s="335"/>
      <c r="CS6" s="335"/>
      <c r="CT6" s="335"/>
      <c r="CU6" s="335"/>
      <c r="CV6" s="335"/>
      <c r="CW6" s="335"/>
      <c r="CX6" s="335"/>
      <c r="CY6" s="335"/>
      <c r="CZ6" s="335"/>
      <c r="DA6" s="335"/>
      <c r="DB6" s="336"/>
      <c r="DC6" s="336"/>
    </row>
    <row r="7" spans="1:107" s="337" customFormat="1" ht="17.25" customHeight="1" x14ac:dyDescent="0.25">
      <c r="A7" s="389">
        <v>2</v>
      </c>
      <c r="B7" s="499"/>
      <c r="C7" s="512" t="s">
        <v>34</v>
      </c>
      <c r="D7" s="513" t="s">
        <v>1465</v>
      </c>
      <c r="E7" s="256">
        <v>2541</v>
      </c>
      <c r="F7" s="93" t="s">
        <v>1604</v>
      </c>
      <c r="G7" s="93">
        <v>5</v>
      </c>
      <c r="H7" s="93">
        <v>4</v>
      </c>
      <c r="I7" s="93">
        <v>4</v>
      </c>
      <c r="J7" s="93">
        <v>3</v>
      </c>
      <c r="K7" s="93">
        <v>3</v>
      </c>
      <c r="L7" s="93">
        <v>4</v>
      </c>
      <c r="M7" s="93"/>
      <c r="N7" s="93"/>
      <c r="O7" s="93"/>
      <c r="P7" s="93"/>
      <c r="Q7" s="93"/>
      <c r="R7" s="93"/>
      <c r="S7" s="93"/>
      <c r="T7" s="93"/>
      <c r="U7" s="23"/>
      <c r="V7" s="35">
        <f t="shared" ref="V7:V37" si="11">IF(AC7&gt;0,IF(SUM(X7:Y7)/AC7&gt;0,2,IF(AND(SUM(X7:Y7)/AC7=0,Z7/AC7&gt;0),3,IF(AND((AB7/AC7+AA7/AC7)=1,AA7/AC7&gt;0),4,5))),0)</f>
        <v>3</v>
      </c>
      <c r="W7" s="328">
        <f t="shared" ref="W7:W37" si="12">COUNTIF(AG7:AV7,"б")</f>
        <v>0</v>
      </c>
      <c r="X7" s="328">
        <f t="shared" ref="X7:X37" si="13">COUNTIF(AG7:AV7,"д")</f>
        <v>0</v>
      </c>
      <c r="Y7" s="328">
        <f t="shared" ref="Y7:Y37" si="14">COUNTIF(AG7:AV7,2)+COUNTIF(AG7:AV7,"н")+COUNTIF(AG7:AV7,"д")</f>
        <v>0</v>
      </c>
      <c r="Z7" s="328">
        <f t="shared" ref="Z7:Z37" si="15">COUNTIF(AG7:AV7,Z$5)</f>
        <v>2</v>
      </c>
      <c r="AA7" s="328">
        <f t="shared" ref="AA7:AA37" si="16">COUNTIF(AG7:AV7,AA$5)</f>
        <v>3</v>
      </c>
      <c r="AB7" s="328">
        <f t="shared" ref="AB7:AB37" si="17">COUNTIF(AG7:AV7,AB$5)</f>
        <v>1</v>
      </c>
      <c r="AC7" s="328">
        <f t="shared" ref="AC7:AC37" si="18">SUM(X7:AB7)</f>
        <v>6</v>
      </c>
      <c r="AD7" s="329">
        <f t="shared" ref="AD7:AD37" si="19">IF(ISERROR(((X7+Y7)*2+Z7*3+AA7*4+AB7*5)/SUM(X7,Y7:AB7)),"",((X7+Y7)*2+Z7*3+AA7*4+AB7*5)/SUM(X7,Y7:AB7))</f>
        <v>3.8333333333333335</v>
      </c>
      <c r="AE7" s="330">
        <f t="shared" si="8"/>
        <v>0</v>
      </c>
      <c r="AF7" s="331"/>
      <c r="AG7" s="332" t="str">
        <f t="shared" ref="AG7:AV22" si="20">IF(ISERROR(VALUE(LEFT(F7))),LEFT(F7),VALUE(LEFT(F7)))</f>
        <v>з</v>
      </c>
      <c r="AH7" s="332">
        <f t="shared" si="20"/>
        <v>5</v>
      </c>
      <c r="AI7" s="332">
        <f t="shared" si="20"/>
        <v>4</v>
      </c>
      <c r="AJ7" s="332">
        <f t="shared" si="20"/>
        <v>4</v>
      </c>
      <c r="AK7" s="332">
        <f t="shared" si="20"/>
        <v>3</v>
      </c>
      <c r="AL7" s="332">
        <f t="shared" si="20"/>
        <v>3</v>
      </c>
      <c r="AM7" s="332">
        <f t="shared" si="20"/>
        <v>4</v>
      </c>
      <c r="AN7" s="332" t="str">
        <f t="shared" si="20"/>
        <v/>
      </c>
      <c r="AO7" s="332" t="str">
        <f t="shared" si="20"/>
        <v/>
      </c>
      <c r="AP7" s="332" t="str">
        <f t="shared" si="20"/>
        <v/>
      </c>
      <c r="AQ7" s="332" t="str">
        <f t="shared" si="20"/>
        <v/>
      </c>
      <c r="AR7" s="332" t="str">
        <f t="shared" si="20"/>
        <v/>
      </c>
      <c r="AS7" s="332" t="str">
        <f t="shared" si="20"/>
        <v/>
      </c>
      <c r="AT7" s="332" t="str">
        <f t="shared" si="20"/>
        <v/>
      </c>
      <c r="AU7" s="332" t="str">
        <f t="shared" si="20"/>
        <v/>
      </c>
      <c r="AV7" s="332" t="str">
        <f t="shared" si="20"/>
        <v/>
      </c>
      <c r="AW7" s="35">
        <f t="shared" ref="AW7:AW36" si="21">COUNTIF(AG7:AV7,"з")</f>
        <v>1</v>
      </c>
      <c r="AX7" s="333"/>
      <c r="AY7" s="333"/>
      <c r="AZ7" s="333"/>
      <c r="BA7" s="333"/>
      <c r="BB7" s="333"/>
      <c r="BC7" s="333"/>
      <c r="BD7" s="333"/>
      <c r="BE7" s="333"/>
      <c r="BF7" s="333"/>
      <c r="BG7" s="333"/>
      <c r="BH7" s="333"/>
      <c r="BI7" s="333"/>
      <c r="BJ7" s="333"/>
      <c r="BK7" s="333"/>
      <c r="BL7" s="333"/>
      <c r="BM7" s="333"/>
      <c r="BN7" s="333"/>
      <c r="BO7" s="333"/>
      <c r="BP7" s="334"/>
      <c r="BQ7" s="334"/>
      <c r="BR7" s="334"/>
      <c r="BS7" s="334"/>
      <c r="BT7" s="334"/>
      <c r="BU7" s="334"/>
      <c r="BV7" s="334"/>
      <c r="BW7" s="334"/>
      <c r="BX7" s="334"/>
      <c r="BY7" s="334"/>
      <c r="BZ7" s="334"/>
      <c r="CA7" s="334"/>
      <c r="CB7" s="334"/>
      <c r="CC7" s="334"/>
      <c r="CD7" s="334"/>
      <c r="CE7" s="334"/>
      <c r="CF7" s="334"/>
      <c r="CG7" s="333"/>
      <c r="CH7" s="334"/>
      <c r="CI7" s="334"/>
      <c r="CJ7" s="334"/>
      <c r="CK7" s="334"/>
      <c r="CL7" s="334"/>
      <c r="CM7" s="334"/>
      <c r="CN7" s="331"/>
      <c r="CO7" s="331"/>
      <c r="CP7" s="331"/>
      <c r="CQ7" s="331"/>
      <c r="CR7" s="331"/>
      <c r="CS7" s="331"/>
      <c r="CT7" s="331"/>
      <c r="CU7" s="331"/>
      <c r="CV7" s="331"/>
      <c r="CW7" s="331"/>
      <c r="CX7" s="331"/>
      <c r="CY7" s="331"/>
      <c r="CZ7" s="331"/>
      <c r="DA7" s="331"/>
    </row>
    <row r="8" spans="1:107" s="337" customFormat="1" ht="17.25" customHeight="1" x14ac:dyDescent="0.25">
      <c r="A8" s="389">
        <v>3</v>
      </c>
      <c r="B8" s="499"/>
      <c r="C8" s="512" t="s">
        <v>34</v>
      </c>
      <c r="D8" s="513" t="s">
        <v>1485</v>
      </c>
      <c r="E8" s="256">
        <v>2541</v>
      </c>
      <c r="F8" s="93" t="s">
        <v>1604</v>
      </c>
      <c r="G8" s="93">
        <v>4</v>
      </c>
      <c r="H8" s="93">
        <v>5</v>
      </c>
      <c r="I8" s="93">
        <v>3</v>
      </c>
      <c r="J8" s="93">
        <v>4</v>
      </c>
      <c r="K8" s="93">
        <v>3</v>
      </c>
      <c r="L8" s="93">
        <v>3</v>
      </c>
      <c r="M8" s="93"/>
      <c r="N8" s="93"/>
      <c r="O8" s="93"/>
      <c r="P8" s="93"/>
      <c r="Q8" s="93"/>
      <c r="R8" s="93"/>
      <c r="S8" s="93"/>
      <c r="T8" s="93"/>
      <c r="U8" s="23"/>
      <c r="V8" s="35">
        <f t="shared" si="11"/>
        <v>3</v>
      </c>
      <c r="W8" s="328">
        <f t="shared" si="12"/>
        <v>0</v>
      </c>
      <c r="X8" s="328">
        <f t="shared" si="13"/>
        <v>0</v>
      </c>
      <c r="Y8" s="328">
        <f t="shared" si="14"/>
        <v>0</v>
      </c>
      <c r="Z8" s="328">
        <f t="shared" si="15"/>
        <v>3</v>
      </c>
      <c r="AA8" s="328">
        <f t="shared" si="16"/>
        <v>2</v>
      </c>
      <c r="AB8" s="328">
        <f t="shared" si="17"/>
        <v>1</v>
      </c>
      <c r="AC8" s="328">
        <f t="shared" si="18"/>
        <v>6</v>
      </c>
      <c r="AD8" s="329">
        <f t="shared" si="19"/>
        <v>3.6666666666666665</v>
      </c>
      <c r="AE8" s="330">
        <f t="shared" si="8"/>
        <v>0</v>
      </c>
      <c r="AF8" s="331"/>
      <c r="AG8" s="332" t="str">
        <f t="shared" si="20"/>
        <v>з</v>
      </c>
      <c r="AH8" s="332">
        <f t="shared" si="20"/>
        <v>4</v>
      </c>
      <c r="AI8" s="332">
        <f t="shared" si="20"/>
        <v>5</v>
      </c>
      <c r="AJ8" s="332">
        <f t="shared" si="20"/>
        <v>3</v>
      </c>
      <c r="AK8" s="332">
        <f t="shared" si="20"/>
        <v>4</v>
      </c>
      <c r="AL8" s="332">
        <f t="shared" si="20"/>
        <v>3</v>
      </c>
      <c r="AM8" s="332">
        <f t="shared" si="20"/>
        <v>3</v>
      </c>
      <c r="AN8" s="332" t="str">
        <f t="shared" si="20"/>
        <v/>
      </c>
      <c r="AO8" s="332" t="str">
        <f t="shared" si="20"/>
        <v/>
      </c>
      <c r="AP8" s="332" t="str">
        <f t="shared" si="20"/>
        <v/>
      </c>
      <c r="AQ8" s="332" t="str">
        <f t="shared" si="20"/>
        <v/>
      </c>
      <c r="AR8" s="332" t="str">
        <f t="shared" si="20"/>
        <v/>
      </c>
      <c r="AS8" s="332" t="str">
        <f t="shared" si="20"/>
        <v/>
      </c>
      <c r="AT8" s="332" t="str">
        <f t="shared" si="20"/>
        <v/>
      </c>
      <c r="AU8" s="332" t="str">
        <f t="shared" si="20"/>
        <v/>
      </c>
      <c r="AV8" s="332" t="str">
        <f t="shared" si="20"/>
        <v/>
      </c>
      <c r="AW8" s="35">
        <f t="shared" si="21"/>
        <v>1</v>
      </c>
      <c r="AX8" s="333"/>
      <c r="AY8" s="333"/>
      <c r="AZ8" s="333"/>
      <c r="BA8" s="333"/>
      <c r="BB8" s="333"/>
      <c r="BC8" s="333"/>
      <c r="BD8" s="333"/>
      <c r="BE8" s="333"/>
      <c r="BF8" s="333"/>
      <c r="BG8" s="333"/>
      <c r="BH8" s="333"/>
      <c r="BI8" s="333"/>
      <c r="BJ8" s="333"/>
      <c r="BK8" s="333"/>
      <c r="BL8" s="333"/>
      <c r="BM8" s="333"/>
      <c r="BN8" s="333"/>
      <c r="BO8" s="333"/>
      <c r="BP8" s="334"/>
      <c r="BQ8" s="334"/>
      <c r="BR8" s="334"/>
      <c r="BS8" s="334"/>
      <c r="BT8" s="334"/>
      <c r="BU8" s="334"/>
      <c r="BV8" s="334"/>
      <c r="BW8" s="334"/>
      <c r="BX8" s="334"/>
      <c r="BY8" s="334"/>
      <c r="BZ8" s="334"/>
      <c r="CA8" s="334"/>
      <c r="CB8" s="334"/>
      <c r="CC8" s="334"/>
      <c r="CD8" s="334"/>
      <c r="CE8" s="334"/>
      <c r="CF8" s="334"/>
      <c r="CG8" s="333"/>
      <c r="CH8" s="334"/>
      <c r="CI8" s="334"/>
      <c r="CJ8" s="334"/>
      <c r="CK8" s="334"/>
      <c r="CL8" s="334"/>
      <c r="CM8" s="334"/>
      <c r="CN8" s="331"/>
      <c r="CO8" s="331"/>
      <c r="CP8" s="331"/>
      <c r="CQ8" s="331"/>
      <c r="CR8" s="331"/>
      <c r="CS8" s="331"/>
      <c r="CT8" s="331"/>
      <c r="CU8" s="331"/>
      <c r="CV8" s="331"/>
      <c r="CW8" s="331"/>
      <c r="CX8" s="331"/>
      <c r="CY8" s="331"/>
      <c r="CZ8" s="331"/>
      <c r="DA8" s="331"/>
    </row>
    <row r="9" spans="1:107" s="337" customFormat="1" ht="17.25" customHeight="1" x14ac:dyDescent="0.25">
      <c r="A9" s="389">
        <v>4</v>
      </c>
      <c r="B9" s="499"/>
      <c r="C9" s="512" t="s">
        <v>34</v>
      </c>
      <c r="D9" s="513" t="s">
        <v>1483</v>
      </c>
      <c r="E9" s="256">
        <v>2541</v>
      </c>
      <c r="F9" s="93" t="s">
        <v>1604</v>
      </c>
      <c r="G9" s="93">
        <v>4</v>
      </c>
      <c r="H9" s="93">
        <v>5</v>
      </c>
      <c r="I9" s="93">
        <v>3</v>
      </c>
      <c r="J9" s="93">
        <v>5</v>
      </c>
      <c r="K9" s="93">
        <v>3</v>
      </c>
      <c r="L9" s="93">
        <v>4</v>
      </c>
      <c r="M9" s="93"/>
      <c r="N9" s="93"/>
      <c r="O9" s="93"/>
      <c r="P9" s="93"/>
      <c r="Q9" s="93"/>
      <c r="R9" s="93"/>
      <c r="S9" s="93"/>
      <c r="T9" s="93"/>
      <c r="U9" s="23"/>
      <c r="V9" s="35">
        <f t="shared" si="11"/>
        <v>3</v>
      </c>
      <c r="W9" s="328">
        <f t="shared" si="12"/>
        <v>0</v>
      </c>
      <c r="X9" s="328">
        <f t="shared" si="13"/>
        <v>0</v>
      </c>
      <c r="Y9" s="328">
        <f t="shared" si="14"/>
        <v>0</v>
      </c>
      <c r="Z9" s="328">
        <f t="shared" si="15"/>
        <v>2</v>
      </c>
      <c r="AA9" s="328">
        <f t="shared" si="16"/>
        <v>2</v>
      </c>
      <c r="AB9" s="328">
        <f t="shared" si="17"/>
        <v>2</v>
      </c>
      <c r="AC9" s="328">
        <f t="shared" si="18"/>
        <v>6</v>
      </c>
      <c r="AD9" s="329">
        <f t="shared" si="19"/>
        <v>4</v>
      </c>
      <c r="AE9" s="330">
        <f t="shared" si="8"/>
        <v>0</v>
      </c>
      <c r="AF9" s="331"/>
      <c r="AG9" s="332" t="str">
        <f t="shared" si="20"/>
        <v>з</v>
      </c>
      <c r="AH9" s="332">
        <f t="shared" si="20"/>
        <v>4</v>
      </c>
      <c r="AI9" s="332">
        <f t="shared" si="20"/>
        <v>5</v>
      </c>
      <c r="AJ9" s="332">
        <f t="shared" si="20"/>
        <v>3</v>
      </c>
      <c r="AK9" s="332">
        <f t="shared" si="20"/>
        <v>5</v>
      </c>
      <c r="AL9" s="332">
        <f t="shared" si="20"/>
        <v>3</v>
      </c>
      <c r="AM9" s="332">
        <f t="shared" si="20"/>
        <v>4</v>
      </c>
      <c r="AN9" s="332" t="str">
        <f t="shared" si="20"/>
        <v/>
      </c>
      <c r="AO9" s="332" t="str">
        <f t="shared" si="20"/>
        <v/>
      </c>
      <c r="AP9" s="332" t="str">
        <f t="shared" si="20"/>
        <v/>
      </c>
      <c r="AQ9" s="332" t="str">
        <f t="shared" si="20"/>
        <v/>
      </c>
      <c r="AR9" s="332" t="str">
        <f t="shared" si="20"/>
        <v/>
      </c>
      <c r="AS9" s="332" t="str">
        <f t="shared" si="20"/>
        <v/>
      </c>
      <c r="AT9" s="332" t="str">
        <f t="shared" si="20"/>
        <v/>
      </c>
      <c r="AU9" s="332" t="str">
        <f t="shared" si="20"/>
        <v/>
      </c>
      <c r="AV9" s="332" t="str">
        <f t="shared" si="20"/>
        <v/>
      </c>
      <c r="AW9" s="35">
        <f t="shared" si="21"/>
        <v>1</v>
      </c>
      <c r="AX9" s="333"/>
      <c r="AY9" s="333"/>
      <c r="AZ9" s="333"/>
      <c r="BA9" s="333"/>
      <c r="BB9" s="333"/>
      <c r="BC9" s="333"/>
      <c r="BD9" s="333"/>
      <c r="BE9" s="333"/>
      <c r="BF9" s="333"/>
      <c r="BG9" s="333"/>
      <c r="BH9" s="333"/>
      <c r="BI9" s="333"/>
      <c r="BJ9" s="333"/>
      <c r="BK9" s="333"/>
      <c r="BL9" s="333"/>
      <c r="BM9" s="333"/>
      <c r="BN9" s="333"/>
      <c r="BO9" s="333"/>
      <c r="BP9" s="334"/>
      <c r="BQ9" s="334"/>
      <c r="BR9" s="334"/>
      <c r="BS9" s="334"/>
      <c r="BT9" s="334"/>
      <c r="BU9" s="334"/>
      <c r="BV9" s="334"/>
      <c r="BW9" s="334"/>
      <c r="BX9" s="334"/>
      <c r="BY9" s="334"/>
      <c r="BZ9" s="334"/>
      <c r="CA9" s="334"/>
      <c r="CB9" s="334"/>
      <c r="CC9" s="334"/>
      <c r="CD9" s="334"/>
      <c r="CE9" s="334"/>
      <c r="CF9" s="334"/>
      <c r="CG9" s="333"/>
      <c r="CH9" s="334"/>
      <c r="CI9" s="334"/>
      <c r="CJ9" s="334"/>
      <c r="CK9" s="334"/>
      <c r="CL9" s="334"/>
      <c r="CM9" s="334"/>
      <c r="CN9" s="331"/>
      <c r="CO9" s="331"/>
      <c r="CP9" s="331"/>
      <c r="CQ9" s="331"/>
      <c r="CR9" s="331"/>
      <c r="CS9" s="331"/>
      <c r="CT9" s="331"/>
      <c r="CU9" s="331"/>
      <c r="CV9" s="331"/>
      <c r="CW9" s="331"/>
      <c r="CX9" s="331"/>
      <c r="CY9" s="331"/>
      <c r="CZ9" s="331"/>
      <c r="DA9" s="331"/>
    </row>
    <row r="10" spans="1:107" s="337" customFormat="1" ht="17.25" customHeight="1" x14ac:dyDescent="0.25">
      <c r="A10" s="389">
        <v>5</v>
      </c>
      <c r="B10" s="499"/>
      <c r="C10" s="512" t="s">
        <v>34</v>
      </c>
      <c r="D10" s="513" t="s">
        <v>1467</v>
      </c>
      <c r="E10" s="256">
        <v>2541</v>
      </c>
      <c r="F10" s="93" t="s">
        <v>1604</v>
      </c>
      <c r="G10" s="93">
        <v>4</v>
      </c>
      <c r="H10" s="93">
        <v>5</v>
      </c>
      <c r="I10" s="93">
        <v>3</v>
      </c>
      <c r="J10" s="93">
        <v>5</v>
      </c>
      <c r="K10" s="93">
        <v>4</v>
      </c>
      <c r="L10" s="93">
        <v>3</v>
      </c>
      <c r="M10" s="93"/>
      <c r="N10" s="93"/>
      <c r="O10" s="93"/>
      <c r="P10" s="93"/>
      <c r="Q10" s="93"/>
      <c r="R10" s="93"/>
      <c r="S10" s="93"/>
      <c r="T10" s="93"/>
      <c r="U10" s="23"/>
      <c r="V10" s="35">
        <f t="shared" si="11"/>
        <v>3</v>
      </c>
      <c r="W10" s="328">
        <f t="shared" si="12"/>
        <v>0</v>
      </c>
      <c r="X10" s="328">
        <f t="shared" si="13"/>
        <v>0</v>
      </c>
      <c r="Y10" s="328">
        <f t="shared" si="14"/>
        <v>0</v>
      </c>
      <c r="Z10" s="328">
        <f t="shared" si="15"/>
        <v>2</v>
      </c>
      <c r="AA10" s="328">
        <f t="shared" si="16"/>
        <v>2</v>
      </c>
      <c r="AB10" s="328">
        <f t="shared" si="17"/>
        <v>2</v>
      </c>
      <c r="AC10" s="328">
        <f t="shared" si="18"/>
        <v>6</v>
      </c>
      <c r="AD10" s="329">
        <f t="shared" si="19"/>
        <v>4</v>
      </c>
      <c r="AE10" s="330">
        <f t="shared" si="8"/>
        <v>0</v>
      </c>
      <c r="AF10" s="331"/>
      <c r="AG10" s="332" t="str">
        <f t="shared" si="20"/>
        <v>з</v>
      </c>
      <c r="AH10" s="332">
        <f t="shared" si="20"/>
        <v>4</v>
      </c>
      <c r="AI10" s="332">
        <f t="shared" si="20"/>
        <v>5</v>
      </c>
      <c r="AJ10" s="332">
        <f t="shared" si="20"/>
        <v>3</v>
      </c>
      <c r="AK10" s="332">
        <f t="shared" si="20"/>
        <v>5</v>
      </c>
      <c r="AL10" s="332">
        <f t="shared" si="20"/>
        <v>4</v>
      </c>
      <c r="AM10" s="332">
        <f t="shared" si="20"/>
        <v>3</v>
      </c>
      <c r="AN10" s="332" t="str">
        <f t="shared" si="20"/>
        <v/>
      </c>
      <c r="AO10" s="332" t="str">
        <f t="shared" si="20"/>
        <v/>
      </c>
      <c r="AP10" s="332" t="str">
        <f t="shared" si="20"/>
        <v/>
      </c>
      <c r="AQ10" s="332" t="str">
        <f t="shared" si="20"/>
        <v/>
      </c>
      <c r="AR10" s="332" t="str">
        <f t="shared" si="20"/>
        <v/>
      </c>
      <c r="AS10" s="332" t="str">
        <f t="shared" si="20"/>
        <v/>
      </c>
      <c r="AT10" s="332" t="str">
        <f t="shared" si="20"/>
        <v/>
      </c>
      <c r="AU10" s="332" t="str">
        <f t="shared" si="20"/>
        <v/>
      </c>
      <c r="AV10" s="332" t="str">
        <f t="shared" si="20"/>
        <v/>
      </c>
      <c r="AW10" s="35">
        <f t="shared" si="21"/>
        <v>1</v>
      </c>
      <c r="AX10" s="333"/>
      <c r="AY10" s="333"/>
      <c r="AZ10" s="333"/>
      <c r="BA10" s="333"/>
      <c r="BB10" s="333"/>
      <c r="BC10" s="333"/>
      <c r="BD10" s="333"/>
      <c r="BE10" s="333"/>
      <c r="BF10" s="333"/>
      <c r="BG10" s="333"/>
      <c r="BH10" s="333"/>
      <c r="BI10" s="333"/>
      <c r="BJ10" s="333"/>
      <c r="BK10" s="333"/>
      <c r="BL10" s="333"/>
      <c r="BM10" s="333"/>
      <c r="BN10" s="333"/>
      <c r="BO10" s="333"/>
      <c r="BP10" s="334"/>
      <c r="BQ10" s="334"/>
      <c r="BR10" s="334"/>
      <c r="BS10" s="334"/>
      <c r="BT10" s="334"/>
      <c r="BU10" s="334"/>
      <c r="BV10" s="334"/>
      <c r="BW10" s="334"/>
      <c r="BX10" s="334"/>
      <c r="BY10" s="334"/>
      <c r="BZ10" s="334"/>
      <c r="CA10" s="334"/>
      <c r="CB10" s="334"/>
      <c r="CC10" s="334"/>
      <c r="CD10" s="334"/>
      <c r="CE10" s="334"/>
      <c r="CF10" s="334"/>
      <c r="CG10" s="333"/>
      <c r="CH10" s="334"/>
      <c r="CI10" s="334"/>
      <c r="CJ10" s="334"/>
      <c r="CK10" s="334"/>
      <c r="CL10" s="334"/>
      <c r="CM10" s="334"/>
      <c r="CN10" s="331"/>
      <c r="CO10" s="331"/>
      <c r="CP10" s="331"/>
      <c r="CQ10" s="331"/>
      <c r="CR10" s="331"/>
      <c r="CS10" s="331"/>
      <c r="CT10" s="331"/>
      <c r="CU10" s="331"/>
      <c r="CV10" s="331"/>
      <c r="CW10" s="331"/>
      <c r="CX10" s="331"/>
      <c r="CY10" s="331"/>
      <c r="CZ10" s="331"/>
      <c r="DA10" s="331"/>
    </row>
    <row r="11" spans="1:107" s="337" customFormat="1" ht="17.25" customHeight="1" x14ac:dyDescent="0.25">
      <c r="A11" s="389">
        <v>6</v>
      </c>
      <c r="B11" s="499"/>
      <c r="C11" s="512" t="s">
        <v>34</v>
      </c>
      <c r="D11" s="513" t="s">
        <v>1477</v>
      </c>
      <c r="E11" s="256">
        <v>2541</v>
      </c>
      <c r="F11" s="93" t="s">
        <v>1604</v>
      </c>
      <c r="G11" s="93">
        <v>4</v>
      </c>
      <c r="H11" s="93">
        <v>5</v>
      </c>
      <c r="I11" s="93">
        <v>4</v>
      </c>
      <c r="J11" s="93">
        <v>3</v>
      </c>
      <c r="K11" s="93">
        <v>4</v>
      </c>
      <c r="L11" s="93">
        <v>4</v>
      </c>
      <c r="M11" s="93"/>
      <c r="N11" s="93"/>
      <c r="O11" s="93"/>
      <c r="P11" s="93"/>
      <c r="Q11" s="93"/>
      <c r="R11" s="93"/>
      <c r="S11" s="93"/>
      <c r="T11" s="93"/>
      <c r="U11" s="93"/>
      <c r="V11" s="35">
        <f t="shared" si="11"/>
        <v>3</v>
      </c>
      <c r="W11" s="328">
        <f t="shared" si="12"/>
        <v>0</v>
      </c>
      <c r="X11" s="328">
        <f t="shared" si="13"/>
        <v>0</v>
      </c>
      <c r="Y11" s="328">
        <f t="shared" si="14"/>
        <v>0</v>
      </c>
      <c r="Z11" s="328">
        <f t="shared" si="15"/>
        <v>1</v>
      </c>
      <c r="AA11" s="328">
        <f t="shared" si="16"/>
        <v>4</v>
      </c>
      <c r="AB11" s="328">
        <f t="shared" si="17"/>
        <v>1</v>
      </c>
      <c r="AC11" s="328">
        <f t="shared" si="18"/>
        <v>6</v>
      </c>
      <c r="AD11" s="329">
        <f t="shared" si="19"/>
        <v>4</v>
      </c>
      <c r="AE11" s="339">
        <f t="shared" si="8"/>
        <v>0</v>
      </c>
      <c r="AG11" s="332" t="str">
        <f t="shared" si="20"/>
        <v>з</v>
      </c>
      <c r="AH11" s="332">
        <f t="shared" si="20"/>
        <v>4</v>
      </c>
      <c r="AI11" s="332">
        <f t="shared" si="20"/>
        <v>5</v>
      </c>
      <c r="AJ11" s="332">
        <f t="shared" si="20"/>
        <v>4</v>
      </c>
      <c r="AK11" s="332">
        <f t="shared" si="20"/>
        <v>3</v>
      </c>
      <c r="AL11" s="332">
        <f t="shared" si="20"/>
        <v>4</v>
      </c>
      <c r="AM11" s="332">
        <f t="shared" si="20"/>
        <v>4</v>
      </c>
      <c r="AN11" s="332" t="str">
        <f t="shared" si="20"/>
        <v/>
      </c>
      <c r="AO11" s="332" t="str">
        <f t="shared" si="20"/>
        <v/>
      </c>
      <c r="AP11" s="332" t="str">
        <f t="shared" si="20"/>
        <v/>
      </c>
      <c r="AQ11" s="332" t="str">
        <f t="shared" si="20"/>
        <v/>
      </c>
      <c r="AR11" s="332" t="str">
        <f t="shared" si="20"/>
        <v/>
      </c>
      <c r="AS11" s="332" t="str">
        <f t="shared" si="20"/>
        <v/>
      </c>
      <c r="AT11" s="332" t="str">
        <f t="shared" si="20"/>
        <v/>
      </c>
      <c r="AU11" s="332" t="str">
        <f t="shared" si="20"/>
        <v/>
      </c>
      <c r="AV11" s="332" t="str">
        <f t="shared" si="20"/>
        <v/>
      </c>
      <c r="AW11" s="35">
        <f t="shared" si="21"/>
        <v>1</v>
      </c>
      <c r="AX11" s="340"/>
      <c r="AY11" s="340"/>
      <c r="AZ11" s="340"/>
      <c r="BA11" s="340"/>
      <c r="BB11" s="340"/>
      <c r="BC11" s="340"/>
      <c r="BD11" s="340"/>
      <c r="BE11" s="340"/>
      <c r="BF11" s="340"/>
      <c r="BG11" s="340"/>
      <c r="BH11" s="340"/>
      <c r="BI11" s="340"/>
      <c r="BJ11" s="340"/>
      <c r="BK11" s="340"/>
      <c r="BL11" s="340"/>
      <c r="BM11" s="340"/>
      <c r="BN11" s="340"/>
      <c r="BO11" s="340"/>
      <c r="BP11" s="341"/>
      <c r="BQ11" s="341"/>
      <c r="BR11" s="341"/>
      <c r="BS11" s="341"/>
      <c r="BT11" s="341"/>
      <c r="BU11" s="341"/>
      <c r="BV11" s="341"/>
      <c r="BW11" s="341"/>
      <c r="BX11" s="341"/>
      <c r="BY11" s="341"/>
      <c r="BZ11" s="341"/>
      <c r="CA11" s="341"/>
      <c r="CB11" s="341"/>
      <c r="CC11" s="341"/>
      <c r="CD11" s="341"/>
      <c r="CE11" s="341"/>
      <c r="CF11" s="341"/>
      <c r="CG11" s="340"/>
      <c r="CH11" s="341"/>
      <c r="CI11" s="341"/>
      <c r="CJ11" s="341"/>
      <c r="CK11" s="341"/>
      <c r="CL11" s="341"/>
      <c r="CM11" s="341"/>
    </row>
    <row r="12" spans="1:107" s="337" customFormat="1" ht="17.25" customHeight="1" x14ac:dyDescent="0.25">
      <c r="A12" s="389">
        <v>7</v>
      </c>
      <c r="B12" s="499"/>
      <c r="C12" s="512" t="s">
        <v>34</v>
      </c>
      <c r="D12" s="513" t="s">
        <v>1482</v>
      </c>
      <c r="E12" s="256">
        <v>2541</v>
      </c>
      <c r="F12" s="93" t="s">
        <v>1604</v>
      </c>
      <c r="G12" s="93">
        <v>3</v>
      </c>
      <c r="H12" s="93">
        <v>4</v>
      </c>
      <c r="I12" s="93" t="s">
        <v>1643</v>
      </c>
      <c r="J12" s="93">
        <v>3</v>
      </c>
      <c r="K12" s="93">
        <v>3</v>
      </c>
      <c r="L12" s="93" t="s">
        <v>1649</v>
      </c>
      <c r="M12" s="93"/>
      <c r="N12" s="93"/>
      <c r="O12" s="93"/>
      <c r="P12" s="93"/>
      <c r="Q12" s="93"/>
      <c r="R12" s="93"/>
      <c r="S12" s="93"/>
      <c r="T12" s="93"/>
      <c r="U12" s="23"/>
      <c r="V12" s="35">
        <f t="shared" si="11"/>
        <v>2</v>
      </c>
      <c r="W12" s="328">
        <f t="shared" si="12"/>
        <v>0</v>
      </c>
      <c r="X12" s="328">
        <f t="shared" si="13"/>
        <v>0</v>
      </c>
      <c r="Y12" s="328">
        <f t="shared" si="14"/>
        <v>2</v>
      </c>
      <c r="Z12" s="328">
        <f t="shared" si="15"/>
        <v>3</v>
      </c>
      <c r="AA12" s="328">
        <f t="shared" si="16"/>
        <v>1</v>
      </c>
      <c r="AB12" s="328">
        <f t="shared" si="17"/>
        <v>0</v>
      </c>
      <c r="AC12" s="328">
        <f t="shared" si="18"/>
        <v>6</v>
      </c>
      <c r="AD12" s="329">
        <f t="shared" si="19"/>
        <v>2.8333333333333335</v>
      </c>
      <c r="AE12" s="330">
        <f t="shared" si="8"/>
        <v>0</v>
      </c>
      <c r="AF12" s="331"/>
      <c r="AG12" s="332" t="str">
        <f t="shared" si="20"/>
        <v>з</v>
      </c>
      <c r="AH12" s="332">
        <f t="shared" si="20"/>
        <v>3</v>
      </c>
      <c r="AI12" s="332">
        <f t="shared" si="20"/>
        <v>4</v>
      </c>
      <c r="AJ12" s="332">
        <f t="shared" si="20"/>
        <v>2</v>
      </c>
      <c r="AK12" s="332">
        <f t="shared" si="20"/>
        <v>3</v>
      </c>
      <c r="AL12" s="332">
        <f t="shared" si="20"/>
        <v>3</v>
      </c>
      <c r="AM12" s="332">
        <f t="shared" si="20"/>
        <v>2</v>
      </c>
      <c r="AN12" s="332" t="str">
        <f t="shared" si="20"/>
        <v/>
      </c>
      <c r="AO12" s="332" t="str">
        <f t="shared" si="20"/>
        <v/>
      </c>
      <c r="AP12" s="332" t="str">
        <f t="shared" si="20"/>
        <v/>
      </c>
      <c r="AQ12" s="332" t="str">
        <f t="shared" si="20"/>
        <v/>
      </c>
      <c r="AR12" s="332" t="str">
        <f t="shared" si="20"/>
        <v/>
      </c>
      <c r="AS12" s="332" t="str">
        <f t="shared" si="20"/>
        <v/>
      </c>
      <c r="AT12" s="332" t="str">
        <f t="shared" si="20"/>
        <v/>
      </c>
      <c r="AU12" s="332" t="str">
        <f t="shared" si="20"/>
        <v/>
      </c>
      <c r="AV12" s="332" t="str">
        <f t="shared" si="20"/>
        <v/>
      </c>
      <c r="AW12" s="35">
        <f t="shared" si="21"/>
        <v>1</v>
      </c>
      <c r="AX12" s="333"/>
      <c r="AY12" s="333"/>
      <c r="AZ12" s="333"/>
      <c r="BA12" s="333"/>
      <c r="BB12" s="333"/>
      <c r="BC12" s="333"/>
      <c r="BD12" s="333"/>
      <c r="BE12" s="333"/>
      <c r="BF12" s="333"/>
      <c r="BG12" s="333"/>
      <c r="BH12" s="333"/>
      <c r="BI12" s="333"/>
      <c r="BJ12" s="333"/>
      <c r="BK12" s="333"/>
      <c r="BL12" s="333"/>
      <c r="BM12" s="333"/>
      <c r="BN12" s="333"/>
      <c r="BO12" s="333"/>
      <c r="BP12" s="334"/>
      <c r="BQ12" s="334"/>
      <c r="BR12" s="334"/>
      <c r="BS12" s="334"/>
      <c r="BT12" s="334"/>
      <c r="BU12" s="334"/>
      <c r="BV12" s="334"/>
      <c r="BW12" s="334"/>
      <c r="BX12" s="334"/>
      <c r="BY12" s="334"/>
      <c r="BZ12" s="334"/>
      <c r="CA12" s="334"/>
      <c r="CB12" s="334"/>
      <c r="CC12" s="334"/>
      <c r="CD12" s="334"/>
      <c r="CE12" s="334"/>
      <c r="CF12" s="334"/>
      <c r="CG12" s="333"/>
      <c r="CH12" s="334"/>
      <c r="CI12" s="334"/>
      <c r="CJ12" s="334"/>
      <c r="CK12" s="334"/>
      <c r="CL12" s="334"/>
      <c r="CM12" s="334"/>
      <c r="CN12" s="331"/>
      <c r="CO12" s="331"/>
      <c r="CP12" s="331"/>
      <c r="CQ12" s="331"/>
      <c r="CR12" s="331"/>
      <c r="CS12" s="331"/>
      <c r="CT12" s="331"/>
      <c r="CU12" s="331"/>
      <c r="CV12" s="331"/>
      <c r="CW12" s="331"/>
      <c r="CX12" s="331"/>
      <c r="CY12" s="331"/>
      <c r="CZ12" s="331"/>
      <c r="DA12" s="331"/>
    </row>
    <row r="13" spans="1:107" s="337" customFormat="1" ht="17.25" customHeight="1" x14ac:dyDescent="0.25">
      <c r="A13" s="389">
        <v>8</v>
      </c>
      <c r="B13" s="499"/>
      <c r="C13" s="512" t="s">
        <v>34</v>
      </c>
      <c r="D13" s="513" t="s">
        <v>1484</v>
      </c>
      <c r="E13" s="256">
        <v>2541</v>
      </c>
      <c r="F13" s="93" t="s">
        <v>1604</v>
      </c>
      <c r="G13" s="93">
        <v>3</v>
      </c>
      <c r="H13" s="93">
        <v>5</v>
      </c>
      <c r="I13" s="93" t="s">
        <v>1643</v>
      </c>
      <c r="J13" s="93">
        <v>4</v>
      </c>
      <c r="K13" s="93">
        <v>3</v>
      </c>
      <c r="L13" s="93">
        <v>3</v>
      </c>
      <c r="M13" s="93"/>
      <c r="N13" s="93"/>
      <c r="O13" s="93"/>
      <c r="P13" s="93"/>
      <c r="Q13" s="93"/>
      <c r="R13" s="93"/>
      <c r="S13" s="93"/>
      <c r="T13" s="93"/>
      <c r="U13" s="23"/>
      <c r="V13" s="35">
        <f t="shared" si="11"/>
        <v>2</v>
      </c>
      <c r="W13" s="328">
        <f t="shared" si="12"/>
        <v>0</v>
      </c>
      <c r="X13" s="328">
        <f t="shared" si="13"/>
        <v>0</v>
      </c>
      <c r="Y13" s="328">
        <f t="shared" si="14"/>
        <v>1</v>
      </c>
      <c r="Z13" s="328">
        <f t="shared" si="15"/>
        <v>3</v>
      </c>
      <c r="AA13" s="328">
        <f t="shared" si="16"/>
        <v>1</v>
      </c>
      <c r="AB13" s="328">
        <f t="shared" si="17"/>
        <v>1</v>
      </c>
      <c r="AC13" s="328">
        <f t="shared" si="18"/>
        <v>6</v>
      </c>
      <c r="AD13" s="329">
        <f t="shared" si="19"/>
        <v>3.3333333333333335</v>
      </c>
      <c r="AE13" s="330">
        <f t="shared" si="8"/>
        <v>0</v>
      </c>
      <c r="AF13" s="331"/>
      <c r="AG13" s="332" t="str">
        <f t="shared" si="20"/>
        <v>з</v>
      </c>
      <c r="AH13" s="332">
        <f t="shared" si="20"/>
        <v>3</v>
      </c>
      <c r="AI13" s="332">
        <f t="shared" si="20"/>
        <v>5</v>
      </c>
      <c r="AJ13" s="332">
        <f t="shared" si="20"/>
        <v>2</v>
      </c>
      <c r="AK13" s="332">
        <f t="shared" si="20"/>
        <v>4</v>
      </c>
      <c r="AL13" s="332">
        <f t="shared" si="20"/>
        <v>3</v>
      </c>
      <c r="AM13" s="332">
        <f t="shared" si="20"/>
        <v>3</v>
      </c>
      <c r="AN13" s="332" t="str">
        <f t="shared" si="20"/>
        <v/>
      </c>
      <c r="AO13" s="332" t="str">
        <f t="shared" si="20"/>
        <v/>
      </c>
      <c r="AP13" s="332" t="str">
        <f t="shared" si="20"/>
        <v/>
      </c>
      <c r="AQ13" s="332" t="str">
        <f t="shared" si="20"/>
        <v/>
      </c>
      <c r="AR13" s="332" t="str">
        <f t="shared" si="20"/>
        <v/>
      </c>
      <c r="AS13" s="332" t="str">
        <f t="shared" si="20"/>
        <v/>
      </c>
      <c r="AT13" s="332" t="str">
        <f t="shared" si="20"/>
        <v/>
      </c>
      <c r="AU13" s="332" t="str">
        <f t="shared" si="20"/>
        <v/>
      </c>
      <c r="AV13" s="332" t="str">
        <f t="shared" si="20"/>
        <v/>
      </c>
      <c r="AW13" s="35">
        <f t="shared" si="21"/>
        <v>1</v>
      </c>
      <c r="AX13" s="333"/>
      <c r="AY13" s="333"/>
      <c r="AZ13" s="333"/>
      <c r="BA13" s="333"/>
      <c r="BB13" s="333"/>
      <c r="BC13" s="333"/>
      <c r="BD13" s="333"/>
      <c r="BE13" s="333"/>
      <c r="BF13" s="333"/>
      <c r="BG13" s="333"/>
      <c r="BH13" s="333"/>
      <c r="BI13" s="333"/>
      <c r="BJ13" s="333"/>
      <c r="BK13" s="333"/>
      <c r="BL13" s="333"/>
      <c r="BM13" s="333"/>
      <c r="BN13" s="333"/>
      <c r="BO13" s="333"/>
      <c r="BP13" s="334"/>
      <c r="BQ13" s="334"/>
      <c r="BR13" s="334"/>
      <c r="BS13" s="334"/>
      <c r="BT13" s="334"/>
      <c r="BU13" s="334"/>
      <c r="BV13" s="334"/>
      <c r="BW13" s="334"/>
      <c r="BX13" s="334"/>
      <c r="BY13" s="334"/>
      <c r="BZ13" s="334"/>
      <c r="CA13" s="334"/>
      <c r="CB13" s="334"/>
      <c r="CC13" s="334"/>
      <c r="CD13" s="334"/>
      <c r="CE13" s="334"/>
      <c r="CF13" s="334"/>
      <c r="CG13" s="333"/>
      <c r="CH13" s="334"/>
      <c r="CI13" s="334"/>
      <c r="CJ13" s="334"/>
      <c r="CK13" s="334"/>
      <c r="CL13" s="334"/>
      <c r="CM13" s="334"/>
      <c r="CN13" s="331"/>
      <c r="CO13" s="331"/>
      <c r="CP13" s="331"/>
      <c r="CQ13" s="331"/>
      <c r="CR13" s="331"/>
      <c r="CS13" s="331"/>
      <c r="CT13" s="331"/>
      <c r="CU13" s="331"/>
      <c r="CV13" s="331"/>
      <c r="CW13" s="331"/>
      <c r="CX13" s="331"/>
      <c r="CY13" s="331"/>
      <c r="CZ13" s="331"/>
      <c r="DA13" s="331"/>
    </row>
    <row r="14" spans="1:107" ht="17.25" customHeight="1" x14ac:dyDescent="0.25">
      <c r="A14" s="389">
        <v>9</v>
      </c>
      <c r="B14" s="503"/>
      <c r="C14" s="512" t="s">
        <v>34</v>
      </c>
      <c r="D14" s="563" t="s">
        <v>1474</v>
      </c>
      <c r="E14" s="256">
        <v>2541</v>
      </c>
      <c r="F14" s="93" t="s">
        <v>1604</v>
      </c>
      <c r="G14" s="93">
        <v>4</v>
      </c>
      <c r="H14" s="93">
        <v>5</v>
      </c>
      <c r="I14" s="93">
        <v>5</v>
      </c>
      <c r="J14" s="93">
        <v>4</v>
      </c>
      <c r="K14" s="93">
        <v>5</v>
      </c>
      <c r="L14" s="93">
        <v>4</v>
      </c>
      <c r="M14" s="93"/>
      <c r="N14" s="93"/>
      <c r="O14" s="93"/>
      <c r="P14" s="93"/>
      <c r="Q14" s="93"/>
      <c r="R14" s="97"/>
      <c r="S14" s="93"/>
      <c r="T14" s="93"/>
      <c r="U14" s="23"/>
      <c r="V14" s="35">
        <f t="shared" si="11"/>
        <v>4</v>
      </c>
      <c r="W14" s="328">
        <f t="shared" si="12"/>
        <v>0</v>
      </c>
      <c r="X14" s="328">
        <f t="shared" si="13"/>
        <v>0</v>
      </c>
      <c r="Y14" s="328">
        <f t="shared" si="14"/>
        <v>0</v>
      </c>
      <c r="Z14" s="328">
        <f t="shared" si="15"/>
        <v>0</v>
      </c>
      <c r="AA14" s="328">
        <f t="shared" si="16"/>
        <v>3</v>
      </c>
      <c r="AB14" s="328">
        <f t="shared" si="17"/>
        <v>3</v>
      </c>
      <c r="AC14" s="328">
        <f t="shared" si="18"/>
        <v>6</v>
      </c>
      <c r="AD14" s="242">
        <f t="shared" si="19"/>
        <v>4.5</v>
      </c>
      <c r="AE14" s="16">
        <f t="shared" si="8"/>
        <v>0</v>
      </c>
      <c r="AF14" s="9"/>
      <c r="AG14" s="332" t="str">
        <f t="shared" si="20"/>
        <v>з</v>
      </c>
      <c r="AH14" s="332">
        <f t="shared" si="20"/>
        <v>4</v>
      </c>
      <c r="AI14" s="332">
        <f t="shared" si="20"/>
        <v>5</v>
      </c>
      <c r="AJ14" s="332">
        <f t="shared" si="20"/>
        <v>5</v>
      </c>
      <c r="AK14" s="332">
        <f t="shared" si="20"/>
        <v>4</v>
      </c>
      <c r="AL14" s="332">
        <f t="shared" si="20"/>
        <v>5</v>
      </c>
      <c r="AM14" s="332">
        <f t="shared" si="20"/>
        <v>4</v>
      </c>
      <c r="AN14" s="332" t="str">
        <f t="shared" si="20"/>
        <v/>
      </c>
      <c r="AO14" s="332" t="str">
        <f t="shared" si="20"/>
        <v/>
      </c>
      <c r="AP14" s="332" t="str">
        <f t="shared" si="20"/>
        <v/>
      </c>
      <c r="AQ14" s="332" t="str">
        <f t="shared" si="20"/>
        <v/>
      </c>
      <c r="AR14" s="332" t="str">
        <f t="shared" si="20"/>
        <v/>
      </c>
      <c r="AS14" s="332" t="str">
        <f t="shared" si="20"/>
        <v/>
      </c>
      <c r="AT14" s="332" t="str">
        <f t="shared" si="20"/>
        <v/>
      </c>
      <c r="AU14" s="332" t="str">
        <f t="shared" si="20"/>
        <v/>
      </c>
      <c r="AV14" s="332" t="str">
        <f t="shared" si="20"/>
        <v/>
      </c>
      <c r="AW14" s="35">
        <f t="shared" si="21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7.25" customHeight="1" x14ac:dyDescent="0.25">
      <c r="A15" s="389">
        <v>10</v>
      </c>
      <c r="B15" s="503"/>
      <c r="C15" s="512" t="s">
        <v>34</v>
      </c>
      <c r="D15" s="513" t="s">
        <v>1468</v>
      </c>
      <c r="E15" s="256">
        <v>2541</v>
      </c>
      <c r="F15" s="93" t="s">
        <v>1604</v>
      </c>
      <c r="G15" s="93">
        <v>5</v>
      </c>
      <c r="H15" s="93">
        <v>4</v>
      </c>
      <c r="I15" s="93">
        <v>5</v>
      </c>
      <c r="J15" s="93">
        <v>3</v>
      </c>
      <c r="K15" s="93">
        <v>4</v>
      </c>
      <c r="L15" s="93">
        <v>4</v>
      </c>
      <c r="M15" s="93"/>
      <c r="N15" s="93"/>
      <c r="O15" s="93"/>
      <c r="P15" s="93"/>
      <c r="Q15" s="93"/>
      <c r="R15" s="97"/>
      <c r="S15" s="93"/>
      <c r="T15" s="93"/>
      <c r="U15" s="23"/>
      <c r="V15" s="35">
        <f t="shared" si="11"/>
        <v>3</v>
      </c>
      <c r="W15" s="328">
        <f t="shared" si="12"/>
        <v>0</v>
      </c>
      <c r="X15" s="328">
        <f t="shared" si="13"/>
        <v>0</v>
      </c>
      <c r="Y15" s="328">
        <f t="shared" si="14"/>
        <v>0</v>
      </c>
      <c r="Z15" s="328">
        <f t="shared" si="15"/>
        <v>1</v>
      </c>
      <c r="AA15" s="328">
        <f t="shared" si="16"/>
        <v>3</v>
      </c>
      <c r="AB15" s="328">
        <f t="shared" si="17"/>
        <v>2</v>
      </c>
      <c r="AC15" s="328">
        <f t="shared" si="18"/>
        <v>6</v>
      </c>
      <c r="AD15" s="242">
        <f t="shared" si="19"/>
        <v>4.166666666666667</v>
      </c>
      <c r="AE15" s="16">
        <f t="shared" si="8"/>
        <v>0</v>
      </c>
      <c r="AF15" s="9"/>
      <c r="AG15" s="332" t="str">
        <f t="shared" si="20"/>
        <v>з</v>
      </c>
      <c r="AH15" s="332">
        <f t="shared" si="20"/>
        <v>5</v>
      </c>
      <c r="AI15" s="332">
        <f t="shared" si="20"/>
        <v>4</v>
      </c>
      <c r="AJ15" s="332">
        <f t="shared" si="20"/>
        <v>5</v>
      </c>
      <c r="AK15" s="332">
        <f t="shared" si="20"/>
        <v>3</v>
      </c>
      <c r="AL15" s="332">
        <f t="shared" si="20"/>
        <v>4</v>
      </c>
      <c r="AM15" s="332">
        <f t="shared" si="20"/>
        <v>4</v>
      </c>
      <c r="AN15" s="332" t="str">
        <f t="shared" si="20"/>
        <v/>
      </c>
      <c r="AO15" s="332" t="str">
        <f t="shared" si="20"/>
        <v/>
      </c>
      <c r="AP15" s="332" t="str">
        <f t="shared" si="20"/>
        <v/>
      </c>
      <c r="AQ15" s="332" t="str">
        <f t="shared" si="20"/>
        <v/>
      </c>
      <c r="AR15" s="332" t="str">
        <f t="shared" si="20"/>
        <v/>
      </c>
      <c r="AS15" s="332" t="str">
        <f t="shared" si="20"/>
        <v/>
      </c>
      <c r="AT15" s="332" t="str">
        <f t="shared" si="20"/>
        <v/>
      </c>
      <c r="AU15" s="332" t="str">
        <f t="shared" si="20"/>
        <v/>
      </c>
      <c r="AV15" s="332" t="str">
        <f t="shared" si="20"/>
        <v/>
      </c>
      <c r="AW15" s="35">
        <f t="shared" si="21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7.25" customHeight="1" x14ac:dyDescent="0.25">
      <c r="A16" s="389">
        <v>11</v>
      </c>
      <c r="B16" s="503"/>
      <c r="C16" s="512" t="s">
        <v>34</v>
      </c>
      <c r="D16" s="563" t="s">
        <v>1472</v>
      </c>
      <c r="E16" s="256">
        <v>2541</v>
      </c>
      <c r="F16" s="93" t="s">
        <v>1604</v>
      </c>
      <c r="G16" s="93">
        <v>5</v>
      </c>
      <c r="H16" s="93">
        <v>5</v>
      </c>
      <c r="I16" s="93">
        <v>4</v>
      </c>
      <c r="J16" s="93">
        <v>5</v>
      </c>
      <c r="K16" s="93">
        <v>5</v>
      </c>
      <c r="L16" s="93">
        <v>5</v>
      </c>
      <c r="M16" s="93"/>
      <c r="N16" s="93"/>
      <c r="O16" s="93"/>
      <c r="P16" s="93"/>
      <c r="Q16" s="93"/>
      <c r="R16" s="97"/>
      <c r="S16" s="93"/>
      <c r="T16" s="93"/>
      <c r="U16" s="23"/>
      <c r="V16" s="35">
        <f t="shared" si="11"/>
        <v>4</v>
      </c>
      <c r="W16" s="328">
        <f t="shared" si="12"/>
        <v>0</v>
      </c>
      <c r="X16" s="328">
        <f t="shared" si="13"/>
        <v>0</v>
      </c>
      <c r="Y16" s="328">
        <f t="shared" si="14"/>
        <v>0</v>
      </c>
      <c r="Z16" s="328">
        <f t="shared" si="15"/>
        <v>0</v>
      </c>
      <c r="AA16" s="328">
        <f t="shared" si="16"/>
        <v>1</v>
      </c>
      <c r="AB16" s="328">
        <f t="shared" si="17"/>
        <v>5</v>
      </c>
      <c r="AC16" s="328">
        <f t="shared" si="18"/>
        <v>6</v>
      </c>
      <c r="AD16" s="242">
        <f t="shared" si="19"/>
        <v>4.833333333333333</v>
      </c>
      <c r="AE16" s="16">
        <f t="shared" si="8"/>
        <v>0</v>
      </c>
      <c r="AF16" s="9"/>
      <c r="AG16" s="332" t="str">
        <f t="shared" si="20"/>
        <v>з</v>
      </c>
      <c r="AH16" s="332">
        <f t="shared" si="20"/>
        <v>5</v>
      </c>
      <c r="AI16" s="332">
        <f t="shared" si="20"/>
        <v>5</v>
      </c>
      <c r="AJ16" s="332">
        <f t="shared" si="20"/>
        <v>4</v>
      </c>
      <c r="AK16" s="332">
        <f t="shared" si="20"/>
        <v>5</v>
      </c>
      <c r="AL16" s="332">
        <f t="shared" si="20"/>
        <v>5</v>
      </c>
      <c r="AM16" s="332">
        <f t="shared" si="20"/>
        <v>5</v>
      </c>
      <c r="AN16" s="332" t="str">
        <f t="shared" si="20"/>
        <v/>
      </c>
      <c r="AO16" s="332" t="str">
        <f t="shared" si="20"/>
        <v/>
      </c>
      <c r="AP16" s="332" t="str">
        <f t="shared" si="20"/>
        <v/>
      </c>
      <c r="AQ16" s="332" t="str">
        <f t="shared" si="20"/>
        <v/>
      </c>
      <c r="AR16" s="332" t="str">
        <f t="shared" si="20"/>
        <v/>
      </c>
      <c r="AS16" s="332" t="str">
        <f t="shared" si="20"/>
        <v/>
      </c>
      <c r="AT16" s="332" t="str">
        <f t="shared" si="20"/>
        <v/>
      </c>
      <c r="AU16" s="332" t="str">
        <f t="shared" si="20"/>
        <v/>
      </c>
      <c r="AV16" s="332" t="str">
        <f t="shared" si="20"/>
        <v/>
      </c>
      <c r="AW16" s="35">
        <f t="shared" si="21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7.25" customHeight="1" x14ac:dyDescent="0.25">
      <c r="A17" s="389">
        <v>12</v>
      </c>
      <c r="B17" s="259"/>
      <c r="C17" s="512" t="s">
        <v>34</v>
      </c>
      <c r="D17" s="563" t="s">
        <v>1466</v>
      </c>
      <c r="E17" s="256">
        <v>2541</v>
      </c>
      <c r="F17" s="93" t="s">
        <v>1604</v>
      </c>
      <c r="G17" s="93">
        <v>5</v>
      </c>
      <c r="H17" s="93">
        <v>5</v>
      </c>
      <c r="I17" s="93">
        <v>5</v>
      </c>
      <c r="J17" s="93">
        <v>5</v>
      </c>
      <c r="K17" s="93">
        <v>5</v>
      </c>
      <c r="L17" s="93">
        <v>5</v>
      </c>
      <c r="M17" s="93"/>
      <c r="N17" s="93"/>
      <c r="O17" s="93"/>
      <c r="P17" s="93"/>
      <c r="Q17" s="93"/>
      <c r="R17" s="97"/>
      <c r="S17" s="93"/>
      <c r="T17" s="93"/>
      <c r="U17" s="23"/>
      <c r="V17" s="35">
        <f t="shared" si="11"/>
        <v>5</v>
      </c>
      <c r="W17" s="328">
        <f t="shared" si="12"/>
        <v>0</v>
      </c>
      <c r="X17" s="328">
        <f t="shared" si="13"/>
        <v>0</v>
      </c>
      <c r="Y17" s="328">
        <f t="shared" si="14"/>
        <v>0</v>
      </c>
      <c r="Z17" s="328">
        <f t="shared" si="15"/>
        <v>0</v>
      </c>
      <c r="AA17" s="328">
        <f t="shared" si="16"/>
        <v>0</v>
      </c>
      <c r="AB17" s="328">
        <f t="shared" si="17"/>
        <v>6</v>
      </c>
      <c r="AC17" s="328">
        <f t="shared" si="18"/>
        <v>6</v>
      </c>
      <c r="AD17" s="242">
        <f t="shared" si="19"/>
        <v>5</v>
      </c>
      <c r="AE17" s="16">
        <f t="shared" si="8"/>
        <v>0</v>
      </c>
      <c r="AF17" s="9"/>
      <c r="AG17" s="332" t="str">
        <f t="shared" si="20"/>
        <v>з</v>
      </c>
      <c r="AH17" s="332">
        <f t="shared" si="20"/>
        <v>5</v>
      </c>
      <c r="AI17" s="332">
        <f t="shared" si="20"/>
        <v>5</v>
      </c>
      <c r="AJ17" s="332">
        <f t="shared" si="20"/>
        <v>5</v>
      </c>
      <c r="AK17" s="332">
        <f t="shared" si="20"/>
        <v>5</v>
      </c>
      <c r="AL17" s="332">
        <f t="shared" si="20"/>
        <v>5</v>
      </c>
      <c r="AM17" s="332">
        <f t="shared" si="20"/>
        <v>5</v>
      </c>
      <c r="AN17" s="332" t="str">
        <f t="shared" si="20"/>
        <v/>
      </c>
      <c r="AO17" s="332" t="str">
        <f t="shared" si="20"/>
        <v/>
      </c>
      <c r="AP17" s="332" t="str">
        <f t="shared" si="20"/>
        <v/>
      </c>
      <c r="AQ17" s="332" t="str">
        <f t="shared" si="20"/>
        <v/>
      </c>
      <c r="AR17" s="332" t="str">
        <f t="shared" si="20"/>
        <v/>
      </c>
      <c r="AS17" s="332" t="str">
        <f t="shared" si="20"/>
        <v/>
      </c>
      <c r="AT17" s="332" t="str">
        <f t="shared" si="20"/>
        <v/>
      </c>
      <c r="AU17" s="332" t="str">
        <f t="shared" si="20"/>
        <v/>
      </c>
      <c r="AV17" s="332" t="str">
        <f t="shared" si="20"/>
        <v/>
      </c>
      <c r="AW17" s="35">
        <f t="shared" si="21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7.25" customHeight="1" x14ac:dyDescent="0.25">
      <c r="A18" s="389">
        <v>13</v>
      </c>
      <c r="B18" s="189"/>
      <c r="C18" s="512" t="s">
        <v>34</v>
      </c>
      <c r="D18" s="513" t="s">
        <v>1470</v>
      </c>
      <c r="E18" s="256">
        <v>2541</v>
      </c>
      <c r="F18" s="93" t="s">
        <v>1604</v>
      </c>
      <c r="G18" s="93">
        <v>3</v>
      </c>
      <c r="H18" s="93">
        <v>5</v>
      </c>
      <c r="I18" s="93">
        <v>4</v>
      </c>
      <c r="J18" s="93">
        <v>5</v>
      </c>
      <c r="K18" s="93">
        <v>5</v>
      </c>
      <c r="L18" s="93">
        <v>3</v>
      </c>
      <c r="M18" s="93"/>
      <c r="N18" s="93"/>
      <c r="O18" s="93"/>
      <c r="P18" s="93"/>
      <c r="Q18" s="93"/>
      <c r="R18" s="97"/>
      <c r="S18" s="93"/>
      <c r="T18" s="93"/>
      <c r="U18" s="23"/>
      <c r="V18" s="35">
        <f t="shared" si="11"/>
        <v>3</v>
      </c>
      <c r="W18" s="328">
        <f t="shared" si="12"/>
        <v>0</v>
      </c>
      <c r="X18" s="328">
        <f t="shared" si="13"/>
        <v>0</v>
      </c>
      <c r="Y18" s="328">
        <f t="shared" si="14"/>
        <v>0</v>
      </c>
      <c r="Z18" s="328">
        <f t="shared" si="15"/>
        <v>2</v>
      </c>
      <c r="AA18" s="328">
        <f t="shared" si="16"/>
        <v>1</v>
      </c>
      <c r="AB18" s="328">
        <f t="shared" si="17"/>
        <v>3</v>
      </c>
      <c r="AC18" s="328">
        <f t="shared" si="18"/>
        <v>6</v>
      </c>
      <c r="AD18" s="242">
        <f t="shared" si="19"/>
        <v>4.166666666666667</v>
      </c>
      <c r="AE18" s="16">
        <f t="shared" si="8"/>
        <v>0</v>
      </c>
      <c r="AF18" s="9"/>
      <c r="AG18" s="332" t="str">
        <f t="shared" si="20"/>
        <v>з</v>
      </c>
      <c r="AH18" s="332">
        <f t="shared" si="20"/>
        <v>3</v>
      </c>
      <c r="AI18" s="332">
        <f t="shared" si="20"/>
        <v>5</v>
      </c>
      <c r="AJ18" s="332">
        <f t="shared" si="20"/>
        <v>4</v>
      </c>
      <c r="AK18" s="332">
        <f t="shared" si="20"/>
        <v>5</v>
      </c>
      <c r="AL18" s="332">
        <f t="shared" si="20"/>
        <v>5</v>
      </c>
      <c r="AM18" s="332">
        <f t="shared" si="20"/>
        <v>3</v>
      </c>
      <c r="AN18" s="332" t="str">
        <f t="shared" si="20"/>
        <v/>
      </c>
      <c r="AO18" s="332" t="str">
        <f t="shared" si="20"/>
        <v/>
      </c>
      <c r="AP18" s="332" t="str">
        <f t="shared" si="20"/>
        <v/>
      </c>
      <c r="AQ18" s="332" t="str">
        <f t="shared" si="20"/>
        <v/>
      </c>
      <c r="AR18" s="332" t="str">
        <f t="shared" si="20"/>
        <v/>
      </c>
      <c r="AS18" s="332" t="str">
        <f t="shared" si="20"/>
        <v/>
      </c>
      <c r="AT18" s="332" t="str">
        <f t="shared" si="20"/>
        <v/>
      </c>
      <c r="AU18" s="332" t="str">
        <f t="shared" si="20"/>
        <v/>
      </c>
      <c r="AV18" s="332" t="str">
        <f t="shared" si="20"/>
        <v/>
      </c>
      <c r="AW18" s="35">
        <f t="shared" si="21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7.25" customHeight="1" x14ac:dyDescent="0.25">
      <c r="A19" s="389">
        <v>14</v>
      </c>
      <c r="B19" s="189"/>
      <c r="C19" s="512" t="s">
        <v>34</v>
      </c>
      <c r="D19" s="513" t="s">
        <v>1481</v>
      </c>
      <c r="E19" s="256">
        <v>2541</v>
      </c>
      <c r="F19" s="93" t="s">
        <v>1604</v>
      </c>
      <c r="G19" s="93">
        <v>4</v>
      </c>
      <c r="H19" s="93">
        <v>5</v>
      </c>
      <c r="I19" s="93">
        <v>3</v>
      </c>
      <c r="J19" s="93">
        <v>5</v>
      </c>
      <c r="K19" s="93">
        <v>4</v>
      </c>
      <c r="L19" s="93">
        <v>4</v>
      </c>
      <c r="M19" s="93"/>
      <c r="N19" s="93"/>
      <c r="O19" s="93"/>
      <c r="P19" s="93"/>
      <c r="Q19" s="93"/>
      <c r="R19" s="93"/>
      <c r="S19" s="93"/>
      <c r="T19" s="93"/>
      <c r="U19" s="23"/>
      <c r="V19" s="35">
        <f t="shared" si="11"/>
        <v>3</v>
      </c>
      <c r="W19" s="328">
        <f t="shared" si="12"/>
        <v>0</v>
      </c>
      <c r="X19" s="328">
        <f t="shared" si="13"/>
        <v>0</v>
      </c>
      <c r="Y19" s="328">
        <f t="shared" si="14"/>
        <v>0</v>
      </c>
      <c r="Z19" s="328">
        <f t="shared" si="15"/>
        <v>1</v>
      </c>
      <c r="AA19" s="328">
        <f t="shared" si="16"/>
        <v>3</v>
      </c>
      <c r="AB19" s="328">
        <f t="shared" si="17"/>
        <v>2</v>
      </c>
      <c r="AC19" s="328">
        <f t="shared" si="18"/>
        <v>6</v>
      </c>
      <c r="AD19" s="242">
        <f t="shared" si="19"/>
        <v>4.166666666666667</v>
      </c>
      <c r="AE19" s="16">
        <f t="shared" si="8"/>
        <v>0</v>
      </c>
      <c r="AF19" s="9"/>
      <c r="AG19" s="332" t="str">
        <f t="shared" si="20"/>
        <v>з</v>
      </c>
      <c r="AH19" s="332">
        <f t="shared" si="20"/>
        <v>4</v>
      </c>
      <c r="AI19" s="332">
        <f t="shared" si="20"/>
        <v>5</v>
      </c>
      <c r="AJ19" s="332">
        <f t="shared" si="20"/>
        <v>3</v>
      </c>
      <c r="AK19" s="332">
        <f t="shared" si="20"/>
        <v>5</v>
      </c>
      <c r="AL19" s="332">
        <f t="shared" si="20"/>
        <v>4</v>
      </c>
      <c r="AM19" s="332">
        <f t="shared" si="20"/>
        <v>4</v>
      </c>
      <c r="AN19" s="332" t="str">
        <f t="shared" si="20"/>
        <v/>
      </c>
      <c r="AO19" s="332" t="str">
        <f t="shared" si="20"/>
        <v/>
      </c>
      <c r="AP19" s="332" t="str">
        <f t="shared" si="20"/>
        <v/>
      </c>
      <c r="AQ19" s="332" t="str">
        <f t="shared" si="20"/>
        <v/>
      </c>
      <c r="AR19" s="332" t="str">
        <f t="shared" si="20"/>
        <v/>
      </c>
      <c r="AS19" s="332" t="str">
        <f t="shared" si="20"/>
        <v/>
      </c>
      <c r="AT19" s="332" t="str">
        <f t="shared" si="20"/>
        <v/>
      </c>
      <c r="AU19" s="332" t="str">
        <f t="shared" si="20"/>
        <v/>
      </c>
      <c r="AV19" s="332" t="str">
        <f t="shared" si="20"/>
        <v/>
      </c>
      <c r="AW19" s="35">
        <f t="shared" si="21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7.25" customHeight="1" x14ac:dyDescent="0.25">
      <c r="A20" s="389">
        <v>15</v>
      </c>
      <c r="B20" s="189"/>
      <c r="C20" s="512" t="s">
        <v>34</v>
      </c>
      <c r="D20" s="513" t="s">
        <v>1478</v>
      </c>
      <c r="E20" s="256">
        <v>2541</v>
      </c>
      <c r="F20" s="93" t="s">
        <v>1604</v>
      </c>
      <c r="G20" s="93">
        <v>3</v>
      </c>
      <c r="H20" s="93">
        <v>5</v>
      </c>
      <c r="I20" s="93">
        <v>3</v>
      </c>
      <c r="J20" s="93">
        <v>4</v>
      </c>
      <c r="K20" s="93">
        <v>5</v>
      </c>
      <c r="L20" s="93">
        <v>4</v>
      </c>
      <c r="M20" s="93"/>
      <c r="N20" s="93"/>
      <c r="O20" s="93"/>
      <c r="P20" s="93"/>
      <c r="Q20" s="93"/>
      <c r="R20" s="97"/>
      <c r="S20" s="93"/>
      <c r="T20" s="93"/>
      <c r="U20" s="23"/>
      <c r="V20" s="35">
        <f t="shared" si="11"/>
        <v>3</v>
      </c>
      <c r="W20" s="328">
        <f t="shared" si="12"/>
        <v>0</v>
      </c>
      <c r="X20" s="328">
        <f t="shared" si="13"/>
        <v>0</v>
      </c>
      <c r="Y20" s="328">
        <f t="shared" si="14"/>
        <v>0</v>
      </c>
      <c r="Z20" s="328">
        <f t="shared" si="15"/>
        <v>2</v>
      </c>
      <c r="AA20" s="328">
        <f t="shared" si="16"/>
        <v>2</v>
      </c>
      <c r="AB20" s="328">
        <f t="shared" si="17"/>
        <v>2</v>
      </c>
      <c r="AC20" s="328">
        <f t="shared" si="18"/>
        <v>6</v>
      </c>
      <c r="AD20" s="242">
        <f t="shared" si="19"/>
        <v>4</v>
      </c>
      <c r="AE20" s="16">
        <f t="shared" si="8"/>
        <v>0</v>
      </c>
      <c r="AF20" s="9"/>
      <c r="AG20" s="332" t="str">
        <f t="shared" si="20"/>
        <v>з</v>
      </c>
      <c r="AH20" s="332">
        <f t="shared" si="20"/>
        <v>3</v>
      </c>
      <c r="AI20" s="332">
        <f t="shared" si="20"/>
        <v>5</v>
      </c>
      <c r="AJ20" s="332">
        <f t="shared" si="20"/>
        <v>3</v>
      </c>
      <c r="AK20" s="332">
        <f t="shared" si="20"/>
        <v>4</v>
      </c>
      <c r="AL20" s="332">
        <f t="shared" si="20"/>
        <v>5</v>
      </c>
      <c r="AM20" s="332">
        <f t="shared" si="20"/>
        <v>4</v>
      </c>
      <c r="AN20" s="332" t="str">
        <f t="shared" si="20"/>
        <v/>
      </c>
      <c r="AO20" s="332" t="str">
        <f t="shared" si="20"/>
        <v/>
      </c>
      <c r="AP20" s="332" t="str">
        <f t="shared" si="20"/>
        <v/>
      </c>
      <c r="AQ20" s="332" t="str">
        <f t="shared" si="20"/>
        <v/>
      </c>
      <c r="AR20" s="332" t="str">
        <f t="shared" si="20"/>
        <v/>
      </c>
      <c r="AS20" s="332" t="str">
        <f t="shared" si="20"/>
        <v/>
      </c>
      <c r="AT20" s="332" t="str">
        <f t="shared" si="20"/>
        <v/>
      </c>
      <c r="AU20" s="332" t="str">
        <f t="shared" si="20"/>
        <v/>
      </c>
      <c r="AV20" s="332" t="str">
        <f t="shared" si="20"/>
        <v/>
      </c>
      <c r="AW20" s="35">
        <f t="shared" si="21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7.25" customHeight="1" x14ac:dyDescent="0.25">
      <c r="A21" s="389">
        <v>16</v>
      </c>
      <c r="B21" s="189"/>
      <c r="C21" s="512" t="s">
        <v>34</v>
      </c>
      <c r="D21" s="513" t="s">
        <v>1476</v>
      </c>
      <c r="E21" s="256">
        <v>2541</v>
      </c>
      <c r="F21" s="93" t="s">
        <v>1604</v>
      </c>
      <c r="G21" s="93">
        <v>3</v>
      </c>
      <c r="H21" s="93">
        <v>4</v>
      </c>
      <c r="I21" s="93">
        <v>3</v>
      </c>
      <c r="J21" s="93">
        <v>4</v>
      </c>
      <c r="K21" s="93">
        <v>4</v>
      </c>
      <c r="L21" s="93">
        <v>3</v>
      </c>
      <c r="M21" s="93"/>
      <c r="N21" s="93"/>
      <c r="O21" s="93"/>
      <c r="P21" s="93"/>
      <c r="Q21" s="93"/>
      <c r="R21" s="97"/>
      <c r="S21" s="93"/>
      <c r="T21" s="93"/>
      <c r="U21" s="23"/>
      <c r="V21" s="35">
        <f t="shared" si="11"/>
        <v>3</v>
      </c>
      <c r="W21" s="328">
        <f t="shared" si="12"/>
        <v>0</v>
      </c>
      <c r="X21" s="328">
        <f t="shared" si="13"/>
        <v>0</v>
      </c>
      <c r="Y21" s="328">
        <f t="shared" si="14"/>
        <v>0</v>
      </c>
      <c r="Z21" s="328">
        <f t="shared" si="15"/>
        <v>3</v>
      </c>
      <c r="AA21" s="328">
        <f t="shared" si="16"/>
        <v>3</v>
      </c>
      <c r="AB21" s="328">
        <f t="shared" si="17"/>
        <v>0</v>
      </c>
      <c r="AC21" s="328">
        <f t="shared" si="18"/>
        <v>6</v>
      </c>
      <c r="AD21" s="242">
        <f t="shared" si="19"/>
        <v>3.5</v>
      </c>
      <c r="AE21" s="16">
        <f t="shared" si="8"/>
        <v>0</v>
      </c>
      <c r="AF21" s="9"/>
      <c r="AG21" s="332" t="str">
        <f t="shared" si="20"/>
        <v>з</v>
      </c>
      <c r="AH21" s="332">
        <f t="shared" si="20"/>
        <v>3</v>
      </c>
      <c r="AI21" s="332">
        <f t="shared" si="20"/>
        <v>4</v>
      </c>
      <c r="AJ21" s="332">
        <f t="shared" si="20"/>
        <v>3</v>
      </c>
      <c r="AK21" s="332">
        <f t="shared" si="20"/>
        <v>4</v>
      </c>
      <c r="AL21" s="332">
        <f t="shared" si="20"/>
        <v>4</v>
      </c>
      <c r="AM21" s="332">
        <f t="shared" si="20"/>
        <v>3</v>
      </c>
      <c r="AN21" s="332" t="str">
        <f t="shared" si="20"/>
        <v/>
      </c>
      <c r="AO21" s="332" t="str">
        <f t="shared" si="20"/>
        <v/>
      </c>
      <c r="AP21" s="332" t="str">
        <f t="shared" si="20"/>
        <v/>
      </c>
      <c r="AQ21" s="332" t="str">
        <f t="shared" si="20"/>
        <v/>
      </c>
      <c r="AR21" s="332" t="str">
        <f t="shared" si="20"/>
        <v/>
      </c>
      <c r="AS21" s="332" t="str">
        <f t="shared" si="20"/>
        <v/>
      </c>
      <c r="AT21" s="332" t="str">
        <f t="shared" si="20"/>
        <v/>
      </c>
      <c r="AU21" s="332" t="str">
        <f t="shared" si="20"/>
        <v/>
      </c>
      <c r="AV21" s="332" t="str">
        <f t="shared" si="20"/>
        <v/>
      </c>
      <c r="AW21" s="35">
        <f t="shared" si="21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7.25" customHeight="1" x14ac:dyDescent="0.25">
      <c r="A22" s="389">
        <v>17</v>
      </c>
      <c r="B22" s="189"/>
      <c r="C22" s="512" t="s">
        <v>34</v>
      </c>
      <c r="D22" s="513" t="s">
        <v>1469</v>
      </c>
      <c r="E22" s="256">
        <v>2541</v>
      </c>
      <c r="F22" s="93" t="s">
        <v>1604</v>
      </c>
      <c r="G22" s="93">
        <v>3</v>
      </c>
      <c r="H22" s="93">
        <v>5</v>
      </c>
      <c r="I22" s="93">
        <v>4</v>
      </c>
      <c r="J22" s="93">
        <v>5</v>
      </c>
      <c r="K22" s="93">
        <v>5</v>
      </c>
      <c r="L22" s="93">
        <v>4</v>
      </c>
      <c r="M22" s="93"/>
      <c r="N22" s="93"/>
      <c r="O22" s="93"/>
      <c r="P22" s="93"/>
      <c r="Q22" s="93"/>
      <c r="R22" s="97"/>
      <c r="S22" s="93"/>
      <c r="T22" s="93"/>
      <c r="U22" s="23"/>
      <c r="V22" s="35">
        <f t="shared" si="11"/>
        <v>3</v>
      </c>
      <c r="W22" s="328">
        <f t="shared" si="12"/>
        <v>0</v>
      </c>
      <c r="X22" s="328">
        <f t="shared" si="13"/>
        <v>0</v>
      </c>
      <c r="Y22" s="328">
        <f t="shared" si="14"/>
        <v>0</v>
      </c>
      <c r="Z22" s="328">
        <f t="shared" si="15"/>
        <v>1</v>
      </c>
      <c r="AA22" s="328">
        <f t="shared" si="16"/>
        <v>2</v>
      </c>
      <c r="AB22" s="328">
        <f t="shared" si="17"/>
        <v>3</v>
      </c>
      <c r="AC22" s="328">
        <f t="shared" si="18"/>
        <v>6</v>
      </c>
      <c r="AD22" s="242">
        <f t="shared" si="19"/>
        <v>4.333333333333333</v>
      </c>
      <c r="AE22" s="16">
        <f t="shared" si="8"/>
        <v>0</v>
      </c>
      <c r="AF22" s="9"/>
      <c r="AG22" s="332" t="str">
        <f t="shared" si="20"/>
        <v>з</v>
      </c>
      <c r="AH22" s="332">
        <f t="shared" si="20"/>
        <v>3</v>
      </c>
      <c r="AI22" s="332">
        <f t="shared" si="20"/>
        <v>5</v>
      </c>
      <c r="AJ22" s="332">
        <f t="shared" si="20"/>
        <v>4</v>
      </c>
      <c r="AK22" s="332">
        <f t="shared" si="20"/>
        <v>5</v>
      </c>
      <c r="AL22" s="332">
        <f t="shared" si="20"/>
        <v>5</v>
      </c>
      <c r="AM22" s="332">
        <f t="shared" si="20"/>
        <v>4</v>
      </c>
      <c r="AN22" s="332" t="str">
        <f t="shared" si="20"/>
        <v/>
      </c>
      <c r="AO22" s="332" t="str">
        <f t="shared" si="20"/>
        <v/>
      </c>
      <c r="AP22" s="332" t="str">
        <f t="shared" si="20"/>
        <v/>
      </c>
      <c r="AQ22" s="332" t="str">
        <f t="shared" si="20"/>
        <v/>
      </c>
      <c r="AR22" s="332" t="str">
        <f t="shared" si="20"/>
        <v/>
      </c>
      <c r="AS22" s="332" t="str">
        <f t="shared" si="20"/>
        <v/>
      </c>
      <c r="AT22" s="332" t="str">
        <f t="shared" si="20"/>
        <v/>
      </c>
      <c r="AU22" s="332" t="str">
        <f t="shared" si="20"/>
        <v/>
      </c>
      <c r="AV22" s="332" t="str">
        <f t="shared" ref="AG22:AV36" si="22">IF(ISERROR(VALUE(LEFT(U22))),LEFT(U22),VALUE(LEFT(U22)))</f>
        <v/>
      </c>
      <c r="AW22" s="35">
        <f t="shared" si="21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7.25" customHeight="1" x14ac:dyDescent="0.25">
      <c r="A23" s="389">
        <v>18</v>
      </c>
      <c r="B23" s="189"/>
      <c r="C23" s="512" t="s">
        <v>34</v>
      </c>
      <c r="D23" s="513" t="s">
        <v>1471</v>
      </c>
      <c r="E23" s="256">
        <v>2541</v>
      </c>
      <c r="F23" s="93" t="s">
        <v>1604</v>
      </c>
      <c r="G23" s="93">
        <v>3</v>
      </c>
      <c r="H23" s="93">
        <v>3</v>
      </c>
      <c r="I23" s="93">
        <v>3</v>
      </c>
      <c r="J23" s="93">
        <v>4</v>
      </c>
      <c r="K23" s="93">
        <v>3</v>
      </c>
      <c r="L23" s="93">
        <v>3</v>
      </c>
      <c r="M23" s="93"/>
      <c r="N23" s="93"/>
      <c r="O23" s="93"/>
      <c r="P23" s="93"/>
      <c r="Q23" s="93"/>
      <c r="R23" s="97"/>
      <c r="S23" s="93"/>
      <c r="T23" s="93"/>
      <c r="U23" s="23"/>
      <c r="V23" s="35">
        <f t="shared" si="11"/>
        <v>3</v>
      </c>
      <c r="W23" s="328">
        <f t="shared" si="12"/>
        <v>0</v>
      </c>
      <c r="X23" s="328">
        <f t="shared" si="13"/>
        <v>0</v>
      </c>
      <c r="Y23" s="328">
        <f t="shared" si="14"/>
        <v>0</v>
      </c>
      <c r="Z23" s="328">
        <f t="shared" si="15"/>
        <v>5</v>
      </c>
      <c r="AA23" s="328">
        <f t="shared" si="16"/>
        <v>1</v>
      </c>
      <c r="AB23" s="328">
        <f t="shared" si="17"/>
        <v>0</v>
      </c>
      <c r="AC23" s="328">
        <f t="shared" si="18"/>
        <v>6</v>
      </c>
      <c r="AD23" s="242">
        <f t="shared" si="19"/>
        <v>3.1666666666666665</v>
      </c>
      <c r="AE23" s="16">
        <f t="shared" si="8"/>
        <v>0</v>
      </c>
      <c r="AF23" s="9"/>
      <c r="AG23" s="332" t="str">
        <f t="shared" si="22"/>
        <v>з</v>
      </c>
      <c r="AH23" s="332">
        <f t="shared" si="22"/>
        <v>3</v>
      </c>
      <c r="AI23" s="332">
        <f t="shared" si="22"/>
        <v>3</v>
      </c>
      <c r="AJ23" s="332">
        <f t="shared" si="22"/>
        <v>3</v>
      </c>
      <c r="AK23" s="332">
        <f t="shared" si="22"/>
        <v>4</v>
      </c>
      <c r="AL23" s="332">
        <f t="shared" si="22"/>
        <v>3</v>
      </c>
      <c r="AM23" s="332">
        <f t="shared" si="22"/>
        <v>3</v>
      </c>
      <c r="AN23" s="332" t="str">
        <f t="shared" si="22"/>
        <v/>
      </c>
      <c r="AO23" s="332" t="str">
        <f t="shared" si="22"/>
        <v/>
      </c>
      <c r="AP23" s="332" t="str">
        <f t="shared" si="22"/>
        <v/>
      </c>
      <c r="AQ23" s="332" t="str">
        <f t="shared" si="22"/>
        <v/>
      </c>
      <c r="AR23" s="332" t="str">
        <f t="shared" si="22"/>
        <v/>
      </c>
      <c r="AS23" s="332" t="str">
        <f t="shared" si="22"/>
        <v/>
      </c>
      <c r="AT23" s="332" t="str">
        <f t="shared" si="22"/>
        <v/>
      </c>
      <c r="AU23" s="332" t="str">
        <f t="shared" si="22"/>
        <v/>
      </c>
      <c r="AV23" s="332" t="str">
        <f t="shared" si="22"/>
        <v/>
      </c>
      <c r="AW23" s="35">
        <f t="shared" si="21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7.25" customHeight="1" x14ac:dyDescent="0.25">
      <c r="A24" s="389">
        <v>19</v>
      </c>
      <c r="B24" s="189"/>
      <c r="C24" s="512" t="s">
        <v>35</v>
      </c>
      <c r="D24" s="513" t="s">
        <v>1486</v>
      </c>
      <c r="E24" s="256">
        <v>2541</v>
      </c>
      <c r="F24" s="93" t="s">
        <v>1604</v>
      </c>
      <c r="G24" s="93">
        <v>3</v>
      </c>
      <c r="H24" s="93">
        <v>4</v>
      </c>
      <c r="I24" s="93">
        <v>3</v>
      </c>
      <c r="J24" s="93">
        <v>3</v>
      </c>
      <c r="K24" s="93">
        <v>4</v>
      </c>
      <c r="L24" s="93">
        <v>3</v>
      </c>
      <c r="M24" s="93"/>
      <c r="N24" s="93"/>
      <c r="O24" s="93"/>
      <c r="P24" s="93"/>
      <c r="Q24" s="93"/>
      <c r="R24" s="97"/>
      <c r="S24" s="93"/>
      <c r="T24" s="93"/>
      <c r="U24" s="23"/>
      <c r="V24" s="35">
        <f t="shared" si="11"/>
        <v>3</v>
      </c>
      <c r="W24" s="328">
        <f t="shared" si="12"/>
        <v>0</v>
      </c>
      <c r="X24" s="328">
        <f t="shared" si="13"/>
        <v>0</v>
      </c>
      <c r="Y24" s="328">
        <f t="shared" si="14"/>
        <v>0</v>
      </c>
      <c r="Z24" s="328">
        <f t="shared" si="15"/>
        <v>4</v>
      </c>
      <c r="AA24" s="328">
        <f t="shared" si="16"/>
        <v>2</v>
      </c>
      <c r="AB24" s="328">
        <f t="shared" si="17"/>
        <v>0</v>
      </c>
      <c r="AC24" s="328">
        <f t="shared" si="18"/>
        <v>6</v>
      </c>
      <c r="AD24" s="242">
        <f t="shared" si="19"/>
        <v>3.3333333333333335</v>
      </c>
      <c r="AE24" s="16">
        <f t="shared" si="8"/>
        <v>0</v>
      </c>
      <c r="AF24" s="9"/>
      <c r="AG24" s="332" t="str">
        <f t="shared" si="22"/>
        <v>з</v>
      </c>
      <c r="AH24" s="332">
        <f t="shared" si="22"/>
        <v>3</v>
      </c>
      <c r="AI24" s="332">
        <f t="shared" si="22"/>
        <v>4</v>
      </c>
      <c r="AJ24" s="332">
        <f t="shared" si="22"/>
        <v>3</v>
      </c>
      <c r="AK24" s="332">
        <f t="shared" si="22"/>
        <v>3</v>
      </c>
      <c r="AL24" s="332">
        <f t="shared" si="22"/>
        <v>4</v>
      </c>
      <c r="AM24" s="332">
        <f t="shared" si="22"/>
        <v>3</v>
      </c>
      <c r="AN24" s="332" t="str">
        <f t="shared" si="22"/>
        <v/>
      </c>
      <c r="AO24" s="332" t="str">
        <f t="shared" si="22"/>
        <v/>
      </c>
      <c r="AP24" s="332" t="str">
        <f t="shared" si="22"/>
        <v/>
      </c>
      <c r="AQ24" s="332" t="str">
        <f t="shared" si="22"/>
        <v/>
      </c>
      <c r="AR24" s="332" t="str">
        <f t="shared" si="22"/>
        <v/>
      </c>
      <c r="AS24" s="332" t="str">
        <f t="shared" si="22"/>
        <v/>
      </c>
      <c r="AT24" s="332" t="str">
        <f t="shared" si="22"/>
        <v/>
      </c>
      <c r="AU24" s="332" t="str">
        <f t="shared" si="22"/>
        <v/>
      </c>
      <c r="AV24" s="332" t="str">
        <f t="shared" si="22"/>
        <v/>
      </c>
      <c r="AW24" s="35">
        <f t="shared" si="21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7.25" customHeight="1" x14ac:dyDescent="0.25">
      <c r="A25" s="389">
        <v>20</v>
      </c>
      <c r="B25" s="189"/>
      <c r="C25" s="512" t="s">
        <v>34</v>
      </c>
      <c r="D25" s="513" t="s">
        <v>1473</v>
      </c>
      <c r="E25" s="256">
        <v>2541</v>
      </c>
      <c r="F25" s="93" t="s">
        <v>1604</v>
      </c>
      <c r="G25" s="93">
        <v>5</v>
      </c>
      <c r="H25" s="93">
        <v>5</v>
      </c>
      <c r="I25" s="93">
        <v>4</v>
      </c>
      <c r="J25" s="93">
        <v>3</v>
      </c>
      <c r="K25" s="93">
        <v>4</v>
      </c>
      <c r="L25" s="93">
        <v>4</v>
      </c>
      <c r="M25" s="93"/>
      <c r="N25" s="93"/>
      <c r="O25" s="93"/>
      <c r="P25" s="93"/>
      <c r="Q25" s="93"/>
      <c r="R25" s="97"/>
      <c r="S25" s="93"/>
      <c r="T25" s="93"/>
      <c r="U25" s="23"/>
      <c r="V25" s="35">
        <f t="shared" si="11"/>
        <v>3</v>
      </c>
      <c r="W25" s="328">
        <f t="shared" si="12"/>
        <v>0</v>
      </c>
      <c r="X25" s="328">
        <f t="shared" si="13"/>
        <v>0</v>
      </c>
      <c r="Y25" s="328">
        <f t="shared" si="14"/>
        <v>0</v>
      </c>
      <c r="Z25" s="328">
        <f t="shared" si="15"/>
        <v>1</v>
      </c>
      <c r="AA25" s="328">
        <f t="shared" si="16"/>
        <v>3</v>
      </c>
      <c r="AB25" s="328">
        <f t="shared" si="17"/>
        <v>2</v>
      </c>
      <c r="AC25" s="328">
        <f t="shared" si="18"/>
        <v>6</v>
      </c>
      <c r="AD25" s="242">
        <f t="shared" si="19"/>
        <v>4.166666666666667</v>
      </c>
      <c r="AE25" s="16">
        <f t="shared" si="8"/>
        <v>0</v>
      </c>
      <c r="AF25" s="9"/>
      <c r="AG25" s="332" t="str">
        <f t="shared" si="22"/>
        <v>з</v>
      </c>
      <c r="AH25" s="332">
        <f t="shared" si="22"/>
        <v>5</v>
      </c>
      <c r="AI25" s="332">
        <f t="shared" si="22"/>
        <v>5</v>
      </c>
      <c r="AJ25" s="332">
        <f t="shared" si="22"/>
        <v>4</v>
      </c>
      <c r="AK25" s="332">
        <f t="shared" si="22"/>
        <v>3</v>
      </c>
      <c r="AL25" s="332">
        <f t="shared" si="22"/>
        <v>4</v>
      </c>
      <c r="AM25" s="332">
        <f t="shared" si="22"/>
        <v>4</v>
      </c>
      <c r="AN25" s="332" t="str">
        <f t="shared" si="22"/>
        <v/>
      </c>
      <c r="AO25" s="332" t="str">
        <f t="shared" si="22"/>
        <v/>
      </c>
      <c r="AP25" s="332" t="str">
        <f t="shared" si="22"/>
        <v/>
      </c>
      <c r="AQ25" s="332" t="str">
        <f t="shared" si="22"/>
        <v/>
      </c>
      <c r="AR25" s="332" t="str">
        <f t="shared" si="22"/>
        <v/>
      </c>
      <c r="AS25" s="332" t="str">
        <f t="shared" si="22"/>
        <v/>
      </c>
      <c r="AT25" s="332" t="str">
        <f t="shared" si="22"/>
        <v/>
      </c>
      <c r="AU25" s="332" t="str">
        <f t="shared" si="22"/>
        <v/>
      </c>
      <c r="AV25" s="332" t="str">
        <f t="shared" si="22"/>
        <v/>
      </c>
      <c r="AW25" s="35">
        <f t="shared" si="21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7.25" customHeight="1" x14ac:dyDescent="0.25">
      <c r="A26" s="389">
        <v>21</v>
      </c>
      <c r="B26" s="189"/>
      <c r="C26" s="512" t="s">
        <v>34</v>
      </c>
      <c r="D26" s="513" t="s">
        <v>1479</v>
      </c>
      <c r="E26" s="256">
        <v>2541</v>
      </c>
      <c r="F26" s="93" t="s">
        <v>1604</v>
      </c>
      <c r="G26" s="93">
        <v>5</v>
      </c>
      <c r="H26" s="93">
        <v>5</v>
      </c>
      <c r="I26" s="93">
        <v>3</v>
      </c>
      <c r="J26" s="93">
        <v>5</v>
      </c>
      <c r="K26" s="93">
        <v>4</v>
      </c>
      <c r="L26" s="93">
        <v>4</v>
      </c>
      <c r="M26" s="93"/>
      <c r="N26" s="93"/>
      <c r="O26" s="93"/>
      <c r="P26" s="93"/>
      <c r="Q26" s="93"/>
      <c r="R26" s="97"/>
      <c r="S26" s="93"/>
      <c r="T26" s="93"/>
      <c r="U26" s="23"/>
      <c r="V26" s="35">
        <f t="shared" si="11"/>
        <v>3</v>
      </c>
      <c r="W26" s="328">
        <f t="shared" si="12"/>
        <v>0</v>
      </c>
      <c r="X26" s="328">
        <f t="shared" si="13"/>
        <v>0</v>
      </c>
      <c r="Y26" s="328">
        <f t="shared" si="14"/>
        <v>0</v>
      </c>
      <c r="Z26" s="328">
        <f t="shared" si="15"/>
        <v>1</v>
      </c>
      <c r="AA26" s="328">
        <f t="shared" si="16"/>
        <v>2</v>
      </c>
      <c r="AB26" s="328">
        <f t="shared" si="17"/>
        <v>3</v>
      </c>
      <c r="AC26" s="328">
        <f t="shared" si="18"/>
        <v>6</v>
      </c>
      <c r="AD26" s="242">
        <f t="shared" si="19"/>
        <v>4.333333333333333</v>
      </c>
      <c r="AE26" s="16">
        <f t="shared" si="8"/>
        <v>0</v>
      </c>
      <c r="AF26" s="9"/>
      <c r="AG26" s="332" t="str">
        <f t="shared" si="22"/>
        <v>з</v>
      </c>
      <c r="AH26" s="332">
        <f t="shared" si="22"/>
        <v>5</v>
      </c>
      <c r="AI26" s="332">
        <f t="shared" si="22"/>
        <v>5</v>
      </c>
      <c r="AJ26" s="332">
        <f t="shared" si="22"/>
        <v>3</v>
      </c>
      <c r="AK26" s="332">
        <f t="shared" si="22"/>
        <v>5</v>
      </c>
      <c r="AL26" s="332">
        <f t="shared" si="22"/>
        <v>4</v>
      </c>
      <c r="AM26" s="332">
        <f t="shared" si="22"/>
        <v>4</v>
      </c>
      <c r="AN26" s="332" t="str">
        <f t="shared" si="22"/>
        <v/>
      </c>
      <c r="AO26" s="332" t="str">
        <f t="shared" si="22"/>
        <v/>
      </c>
      <c r="AP26" s="332" t="str">
        <f t="shared" si="22"/>
        <v/>
      </c>
      <c r="AQ26" s="332" t="str">
        <f t="shared" si="22"/>
        <v/>
      </c>
      <c r="AR26" s="332" t="str">
        <f t="shared" si="22"/>
        <v/>
      </c>
      <c r="AS26" s="332" t="str">
        <f t="shared" si="22"/>
        <v/>
      </c>
      <c r="AT26" s="332" t="str">
        <f t="shared" si="22"/>
        <v/>
      </c>
      <c r="AU26" s="332" t="str">
        <f t="shared" si="22"/>
        <v/>
      </c>
      <c r="AV26" s="332" t="str">
        <f t="shared" si="22"/>
        <v/>
      </c>
      <c r="AW26" s="35">
        <f t="shared" si="21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7.25" customHeight="1" x14ac:dyDescent="0.25">
      <c r="A27" s="389">
        <v>22</v>
      </c>
      <c r="B27" s="189"/>
      <c r="C27" s="512" t="s">
        <v>34</v>
      </c>
      <c r="D27" s="513" t="s">
        <v>1475</v>
      </c>
      <c r="E27" s="256">
        <v>2541</v>
      </c>
      <c r="F27" s="93" t="s">
        <v>1604</v>
      </c>
      <c r="G27" s="93">
        <v>4</v>
      </c>
      <c r="H27" s="93">
        <v>5</v>
      </c>
      <c r="I27" s="93">
        <v>5</v>
      </c>
      <c r="J27" s="93">
        <v>3</v>
      </c>
      <c r="K27" s="93">
        <v>3</v>
      </c>
      <c r="L27" s="93">
        <v>3</v>
      </c>
      <c r="M27" s="93"/>
      <c r="N27" s="93"/>
      <c r="O27" s="93"/>
      <c r="P27" s="93"/>
      <c r="Q27" s="93"/>
      <c r="R27" s="97"/>
      <c r="S27" s="93"/>
      <c r="T27" s="93"/>
      <c r="U27" s="23"/>
      <c r="V27" s="35">
        <f t="shared" si="11"/>
        <v>3</v>
      </c>
      <c r="W27" s="328">
        <f t="shared" si="12"/>
        <v>0</v>
      </c>
      <c r="X27" s="328">
        <f t="shared" si="13"/>
        <v>0</v>
      </c>
      <c r="Y27" s="328">
        <f t="shared" si="14"/>
        <v>0</v>
      </c>
      <c r="Z27" s="328">
        <f t="shared" si="15"/>
        <v>3</v>
      </c>
      <c r="AA27" s="328">
        <f t="shared" si="16"/>
        <v>1</v>
      </c>
      <c r="AB27" s="328">
        <f t="shared" si="17"/>
        <v>2</v>
      </c>
      <c r="AC27" s="328">
        <f t="shared" si="18"/>
        <v>6</v>
      </c>
      <c r="AD27" s="242">
        <f t="shared" si="19"/>
        <v>3.8333333333333335</v>
      </c>
      <c r="AE27" s="16">
        <f t="shared" si="8"/>
        <v>0</v>
      </c>
      <c r="AF27" s="9"/>
      <c r="AG27" s="332" t="str">
        <f t="shared" si="22"/>
        <v>з</v>
      </c>
      <c r="AH27" s="332">
        <f t="shared" si="22"/>
        <v>4</v>
      </c>
      <c r="AI27" s="332">
        <f t="shared" si="22"/>
        <v>5</v>
      </c>
      <c r="AJ27" s="332">
        <f t="shared" si="22"/>
        <v>5</v>
      </c>
      <c r="AK27" s="332">
        <f t="shared" si="22"/>
        <v>3</v>
      </c>
      <c r="AL27" s="332">
        <f t="shared" si="22"/>
        <v>3</v>
      </c>
      <c r="AM27" s="332">
        <f t="shared" si="22"/>
        <v>3</v>
      </c>
      <c r="AN27" s="332" t="str">
        <f t="shared" si="22"/>
        <v/>
      </c>
      <c r="AO27" s="332" t="str">
        <f t="shared" si="22"/>
        <v/>
      </c>
      <c r="AP27" s="332" t="str">
        <f t="shared" si="22"/>
        <v/>
      </c>
      <c r="AQ27" s="332" t="str">
        <f t="shared" si="22"/>
        <v/>
      </c>
      <c r="AR27" s="332" t="str">
        <f t="shared" si="22"/>
        <v/>
      </c>
      <c r="AS27" s="332" t="str">
        <f t="shared" si="22"/>
        <v/>
      </c>
      <c r="AT27" s="332" t="str">
        <f t="shared" si="22"/>
        <v/>
      </c>
      <c r="AU27" s="332" t="str">
        <f t="shared" si="22"/>
        <v/>
      </c>
      <c r="AV27" s="332" t="str">
        <f t="shared" si="22"/>
        <v/>
      </c>
      <c r="AW27" s="35">
        <f t="shared" si="21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7.25" hidden="1" customHeight="1" x14ac:dyDescent="0.25">
      <c r="A28" s="389">
        <v>23</v>
      </c>
      <c r="B28" s="189"/>
      <c r="C28" s="427"/>
      <c r="D28" s="508"/>
      <c r="E28" s="256"/>
      <c r="F28" s="93"/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7"/>
      <c r="S28" s="93"/>
      <c r="T28" s="93"/>
      <c r="U28" s="23"/>
      <c r="V28" s="35">
        <f t="shared" si="11"/>
        <v>0</v>
      </c>
      <c r="W28" s="328">
        <f t="shared" si="12"/>
        <v>0</v>
      </c>
      <c r="X28" s="328">
        <f t="shared" si="13"/>
        <v>0</v>
      </c>
      <c r="Y28" s="328">
        <f t="shared" si="14"/>
        <v>0</v>
      </c>
      <c r="Z28" s="328">
        <f t="shared" si="15"/>
        <v>0</v>
      </c>
      <c r="AA28" s="328">
        <f t="shared" si="16"/>
        <v>0</v>
      </c>
      <c r="AB28" s="328">
        <f t="shared" si="17"/>
        <v>0</v>
      </c>
      <c r="AC28" s="328">
        <f t="shared" si="18"/>
        <v>0</v>
      </c>
      <c r="AD28" s="242" t="str">
        <f t="shared" si="19"/>
        <v/>
      </c>
      <c r="AE28" s="16">
        <f t="shared" si="8"/>
        <v>0</v>
      </c>
      <c r="AF28" s="9"/>
      <c r="AG28" s="332" t="str">
        <f t="shared" si="22"/>
        <v/>
      </c>
      <c r="AH28" s="332" t="str">
        <f t="shared" si="22"/>
        <v/>
      </c>
      <c r="AI28" s="332" t="str">
        <f t="shared" si="22"/>
        <v/>
      </c>
      <c r="AJ28" s="332" t="str">
        <f t="shared" si="22"/>
        <v/>
      </c>
      <c r="AK28" s="332" t="str">
        <f t="shared" si="22"/>
        <v/>
      </c>
      <c r="AL28" s="332" t="str">
        <f t="shared" si="22"/>
        <v/>
      </c>
      <c r="AM28" s="332" t="str">
        <f t="shared" si="22"/>
        <v/>
      </c>
      <c r="AN28" s="332" t="str">
        <f t="shared" si="22"/>
        <v/>
      </c>
      <c r="AO28" s="332" t="str">
        <f t="shared" si="22"/>
        <v/>
      </c>
      <c r="AP28" s="332" t="str">
        <f t="shared" si="22"/>
        <v/>
      </c>
      <c r="AQ28" s="332" t="str">
        <f t="shared" si="22"/>
        <v/>
      </c>
      <c r="AR28" s="332" t="str">
        <f t="shared" si="22"/>
        <v/>
      </c>
      <c r="AS28" s="332" t="str">
        <f t="shared" si="22"/>
        <v/>
      </c>
      <c r="AT28" s="332" t="str">
        <f t="shared" si="22"/>
        <v/>
      </c>
      <c r="AU28" s="332" t="str">
        <f t="shared" si="22"/>
        <v/>
      </c>
      <c r="AV28" s="332" t="str">
        <f t="shared" si="22"/>
        <v/>
      </c>
      <c r="AW28" s="35">
        <f t="shared" si="21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7.25" hidden="1" customHeight="1" x14ac:dyDescent="0.25">
      <c r="A29" s="389">
        <v>24</v>
      </c>
      <c r="B29" s="189"/>
      <c r="C29" s="427"/>
      <c r="D29" s="508"/>
      <c r="E29" s="256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7"/>
      <c r="S29" s="93"/>
      <c r="T29" s="93"/>
      <c r="U29" s="23"/>
      <c r="V29" s="35">
        <f t="shared" si="11"/>
        <v>0</v>
      </c>
      <c r="W29" s="328">
        <f t="shared" si="12"/>
        <v>0</v>
      </c>
      <c r="X29" s="328">
        <f t="shared" si="13"/>
        <v>0</v>
      </c>
      <c r="Y29" s="328">
        <f t="shared" si="14"/>
        <v>0</v>
      </c>
      <c r="Z29" s="328">
        <f t="shared" si="15"/>
        <v>0</v>
      </c>
      <c r="AA29" s="328">
        <f t="shared" si="16"/>
        <v>0</v>
      </c>
      <c r="AB29" s="328">
        <f t="shared" si="17"/>
        <v>0</v>
      </c>
      <c r="AC29" s="328">
        <f t="shared" si="18"/>
        <v>0</v>
      </c>
      <c r="AD29" s="242" t="str">
        <f t="shared" si="19"/>
        <v/>
      </c>
      <c r="AE29" s="16">
        <f t="shared" si="8"/>
        <v>0</v>
      </c>
      <c r="AF29" s="9"/>
      <c r="AG29" s="332" t="str">
        <f t="shared" si="22"/>
        <v/>
      </c>
      <c r="AH29" s="332" t="str">
        <f t="shared" si="22"/>
        <v/>
      </c>
      <c r="AI29" s="332" t="str">
        <f t="shared" si="22"/>
        <v/>
      </c>
      <c r="AJ29" s="332" t="str">
        <f t="shared" si="22"/>
        <v/>
      </c>
      <c r="AK29" s="332" t="str">
        <f t="shared" si="22"/>
        <v/>
      </c>
      <c r="AL29" s="332" t="str">
        <f t="shared" si="22"/>
        <v/>
      </c>
      <c r="AM29" s="332" t="str">
        <f t="shared" si="22"/>
        <v/>
      </c>
      <c r="AN29" s="332" t="str">
        <f t="shared" si="22"/>
        <v/>
      </c>
      <c r="AO29" s="332" t="str">
        <f t="shared" si="22"/>
        <v/>
      </c>
      <c r="AP29" s="332" t="str">
        <f t="shared" si="22"/>
        <v/>
      </c>
      <c r="AQ29" s="332" t="str">
        <f t="shared" si="22"/>
        <v/>
      </c>
      <c r="AR29" s="332" t="str">
        <f t="shared" si="22"/>
        <v/>
      </c>
      <c r="AS29" s="332" t="str">
        <f t="shared" si="22"/>
        <v/>
      </c>
      <c r="AT29" s="332" t="str">
        <f t="shared" si="22"/>
        <v/>
      </c>
      <c r="AU29" s="332" t="str">
        <f t="shared" si="22"/>
        <v/>
      </c>
      <c r="AV29" s="332" t="str">
        <f t="shared" si="22"/>
        <v/>
      </c>
      <c r="AW29" s="35">
        <f t="shared" si="21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7.25" hidden="1" customHeight="1" x14ac:dyDescent="0.25">
      <c r="A30" s="389">
        <v>25</v>
      </c>
      <c r="B30" s="189"/>
      <c r="C30" s="427"/>
      <c r="D30" s="508"/>
      <c r="E30" s="256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7"/>
      <c r="S30" s="93"/>
      <c r="T30" s="93"/>
      <c r="U30" s="23"/>
      <c r="V30" s="35">
        <f t="shared" si="11"/>
        <v>0</v>
      </c>
      <c r="W30" s="328">
        <f t="shared" si="12"/>
        <v>0</v>
      </c>
      <c r="X30" s="328">
        <f t="shared" si="13"/>
        <v>0</v>
      </c>
      <c r="Y30" s="328">
        <f t="shared" si="14"/>
        <v>0</v>
      </c>
      <c r="Z30" s="328">
        <f t="shared" si="15"/>
        <v>0</v>
      </c>
      <c r="AA30" s="328">
        <f t="shared" si="16"/>
        <v>0</v>
      </c>
      <c r="AB30" s="328">
        <f t="shared" si="17"/>
        <v>0</v>
      </c>
      <c r="AC30" s="328">
        <f t="shared" si="18"/>
        <v>0</v>
      </c>
      <c r="AD30" s="242" t="str">
        <f t="shared" si="19"/>
        <v/>
      </c>
      <c r="AE30" s="16">
        <f t="shared" si="8"/>
        <v>0</v>
      </c>
      <c r="AF30" s="9"/>
      <c r="AG30" s="332" t="str">
        <f t="shared" si="22"/>
        <v/>
      </c>
      <c r="AH30" s="332" t="str">
        <f t="shared" si="22"/>
        <v/>
      </c>
      <c r="AI30" s="332" t="str">
        <f t="shared" si="22"/>
        <v/>
      </c>
      <c r="AJ30" s="332" t="str">
        <f t="shared" si="22"/>
        <v/>
      </c>
      <c r="AK30" s="332" t="str">
        <f t="shared" si="22"/>
        <v/>
      </c>
      <c r="AL30" s="332" t="str">
        <f t="shared" si="22"/>
        <v/>
      </c>
      <c r="AM30" s="332" t="str">
        <f t="shared" si="22"/>
        <v/>
      </c>
      <c r="AN30" s="332" t="str">
        <f t="shared" si="22"/>
        <v/>
      </c>
      <c r="AO30" s="332" t="str">
        <f t="shared" si="22"/>
        <v/>
      </c>
      <c r="AP30" s="332" t="str">
        <f t="shared" si="22"/>
        <v/>
      </c>
      <c r="AQ30" s="332" t="str">
        <f t="shared" si="22"/>
        <v/>
      </c>
      <c r="AR30" s="332" t="str">
        <f t="shared" si="22"/>
        <v/>
      </c>
      <c r="AS30" s="332" t="str">
        <f t="shared" si="22"/>
        <v/>
      </c>
      <c r="AT30" s="332" t="str">
        <f t="shared" si="22"/>
        <v/>
      </c>
      <c r="AU30" s="332" t="str">
        <f t="shared" si="22"/>
        <v/>
      </c>
      <c r="AV30" s="332" t="str">
        <f t="shared" si="22"/>
        <v/>
      </c>
      <c r="AW30" s="35">
        <f t="shared" si="21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7.25" hidden="1" customHeight="1" x14ac:dyDescent="0.25">
      <c r="A31" s="389">
        <v>26</v>
      </c>
      <c r="B31" s="189"/>
      <c r="C31" s="427"/>
      <c r="D31" s="508"/>
      <c r="E31" s="256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7"/>
      <c r="S31" s="93"/>
      <c r="T31" s="93"/>
      <c r="U31" s="23"/>
      <c r="V31" s="35">
        <f t="shared" si="11"/>
        <v>0</v>
      </c>
      <c r="W31" s="328">
        <f t="shared" si="12"/>
        <v>0</v>
      </c>
      <c r="X31" s="328">
        <f t="shared" si="13"/>
        <v>0</v>
      </c>
      <c r="Y31" s="328">
        <f t="shared" si="14"/>
        <v>0</v>
      </c>
      <c r="Z31" s="328">
        <f t="shared" si="15"/>
        <v>0</v>
      </c>
      <c r="AA31" s="328">
        <f t="shared" si="16"/>
        <v>0</v>
      </c>
      <c r="AB31" s="328">
        <f t="shared" si="17"/>
        <v>0</v>
      </c>
      <c r="AC31" s="328">
        <f t="shared" si="18"/>
        <v>0</v>
      </c>
      <c r="AD31" s="242" t="str">
        <f t="shared" si="19"/>
        <v/>
      </c>
      <c r="AE31" s="16">
        <f t="shared" si="8"/>
        <v>0</v>
      </c>
      <c r="AF31" s="9"/>
      <c r="AG31" s="332" t="str">
        <f t="shared" si="22"/>
        <v/>
      </c>
      <c r="AH31" s="332" t="str">
        <f t="shared" si="22"/>
        <v/>
      </c>
      <c r="AI31" s="332" t="str">
        <f t="shared" si="22"/>
        <v/>
      </c>
      <c r="AJ31" s="332" t="str">
        <f t="shared" si="22"/>
        <v/>
      </c>
      <c r="AK31" s="332" t="str">
        <f t="shared" si="22"/>
        <v/>
      </c>
      <c r="AL31" s="332" t="str">
        <f t="shared" si="22"/>
        <v/>
      </c>
      <c r="AM31" s="332" t="str">
        <f t="shared" si="22"/>
        <v/>
      </c>
      <c r="AN31" s="332" t="str">
        <f t="shared" si="22"/>
        <v/>
      </c>
      <c r="AO31" s="332" t="str">
        <f t="shared" si="22"/>
        <v/>
      </c>
      <c r="AP31" s="332" t="str">
        <f t="shared" si="22"/>
        <v/>
      </c>
      <c r="AQ31" s="332" t="str">
        <f t="shared" si="22"/>
        <v/>
      </c>
      <c r="AR31" s="332" t="str">
        <f t="shared" si="22"/>
        <v/>
      </c>
      <c r="AS31" s="332" t="str">
        <f t="shared" si="22"/>
        <v/>
      </c>
      <c r="AT31" s="332" t="str">
        <f t="shared" si="22"/>
        <v/>
      </c>
      <c r="AU31" s="332" t="str">
        <f t="shared" si="22"/>
        <v/>
      </c>
      <c r="AV31" s="332" t="str">
        <f t="shared" si="22"/>
        <v/>
      </c>
      <c r="AW31" s="35">
        <f t="shared" si="21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7.25" hidden="1" customHeight="1" x14ac:dyDescent="0.2">
      <c r="A32" s="389">
        <v>27</v>
      </c>
      <c r="B32" s="243"/>
      <c r="C32" s="243"/>
      <c r="D32" s="428"/>
      <c r="E32" s="256"/>
      <c r="F32" s="93"/>
      <c r="G32" s="93"/>
      <c r="H32" s="93"/>
      <c r="I32" s="93"/>
      <c r="J32" s="93"/>
      <c r="K32" s="93"/>
      <c r="L32" s="93"/>
      <c r="M32" s="111"/>
      <c r="N32" s="111"/>
      <c r="O32" s="111"/>
      <c r="P32" s="111"/>
      <c r="Q32" s="111"/>
      <c r="R32" s="24"/>
      <c r="S32" s="23"/>
      <c r="T32" s="23"/>
      <c r="U32" s="23"/>
      <c r="V32" s="35">
        <f t="shared" si="11"/>
        <v>0</v>
      </c>
      <c r="W32" s="328">
        <f t="shared" si="12"/>
        <v>0</v>
      </c>
      <c r="X32" s="328">
        <f t="shared" si="13"/>
        <v>0</v>
      </c>
      <c r="Y32" s="328">
        <f t="shared" si="14"/>
        <v>0</v>
      </c>
      <c r="Z32" s="328">
        <f t="shared" si="15"/>
        <v>0</v>
      </c>
      <c r="AA32" s="328">
        <f t="shared" si="16"/>
        <v>0</v>
      </c>
      <c r="AB32" s="328">
        <f t="shared" si="17"/>
        <v>0</v>
      </c>
      <c r="AC32" s="328">
        <f t="shared" si="18"/>
        <v>0</v>
      </c>
      <c r="AD32" s="242" t="str">
        <f t="shared" si="19"/>
        <v/>
      </c>
      <c r="AE32" s="16">
        <f t="shared" si="8"/>
        <v>0</v>
      </c>
      <c r="AF32" s="9"/>
      <c r="AG32" s="332" t="str">
        <f t="shared" si="22"/>
        <v/>
      </c>
      <c r="AH32" s="332" t="str">
        <f t="shared" si="22"/>
        <v/>
      </c>
      <c r="AI32" s="332" t="str">
        <f t="shared" si="22"/>
        <v/>
      </c>
      <c r="AJ32" s="332" t="str">
        <f t="shared" si="22"/>
        <v/>
      </c>
      <c r="AK32" s="332" t="str">
        <f t="shared" si="22"/>
        <v/>
      </c>
      <c r="AL32" s="332" t="str">
        <f t="shared" si="22"/>
        <v/>
      </c>
      <c r="AM32" s="332" t="str">
        <f t="shared" si="22"/>
        <v/>
      </c>
      <c r="AN32" s="332" t="str">
        <f t="shared" si="22"/>
        <v/>
      </c>
      <c r="AO32" s="332" t="str">
        <f t="shared" si="22"/>
        <v/>
      </c>
      <c r="AP32" s="332" t="str">
        <f t="shared" si="22"/>
        <v/>
      </c>
      <c r="AQ32" s="332" t="str">
        <f t="shared" si="22"/>
        <v/>
      </c>
      <c r="AR32" s="332" t="str">
        <f t="shared" si="22"/>
        <v/>
      </c>
      <c r="AS32" s="332" t="str">
        <f t="shared" si="22"/>
        <v/>
      </c>
      <c r="AT32" s="332" t="str">
        <f t="shared" si="22"/>
        <v/>
      </c>
      <c r="AU32" s="332" t="str">
        <f t="shared" si="22"/>
        <v/>
      </c>
      <c r="AV32" s="332" t="str">
        <f t="shared" si="22"/>
        <v/>
      </c>
      <c r="AW32" s="35">
        <f t="shared" si="21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7.25" hidden="1" customHeight="1" x14ac:dyDescent="0.2">
      <c r="A33" s="389">
        <v>28</v>
      </c>
      <c r="B33" s="243"/>
      <c r="C33" s="243"/>
      <c r="D33" s="243"/>
      <c r="E33" s="256"/>
      <c r="F33" s="93"/>
      <c r="G33" s="93"/>
      <c r="H33" s="93"/>
      <c r="I33" s="93"/>
      <c r="J33" s="93"/>
      <c r="K33" s="93"/>
      <c r="L33" s="93"/>
      <c r="M33" s="111"/>
      <c r="N33" s="111"/>
      <c r="O33" s="111"/>
      <c r="P33" s="111"/>
      <c r="Q33" s="111"/>
      <c r="R33" s="24"/>
      <c r="S33" s="23"/>
      <c r="T33" s="23"/>
      <c r="U33" s="23"/>
      <c r="V33" s="35">
        <f t="shared" si="11"/>
        <v>0</v>
      </c>
      <c r="W33" s="328">
        <f t="shared" si="12"/>
        <v>0</v>
      </c>
      <c r="X33" s="328">
        <f t="shared" si="13"/>
        <v>0</v>
      </c>
      <c r="Y33" s="328">
        <f t="shared" si="14"/>
        <v>0</v>
      </c>
      <c r="Z33" s="328">
        <f t="shared" si="15"/>
        <v>0</v>
      </c>
      <c r="AA33" s="328">
        <f t="shared" si="16"/>
        <v>0</v>
      </c>
      <c r="AB33" s="328">
        <f t="shared" si="17"/>
        <v>0</v>
      </c>
      <c r="AC33" s="328">
        <f t="shared" si="18"/>
        <v>0</v>
      </c>
      <c r="AD33" s="242" t="str">
        <f t="shared" si="19"/>
        <v/>
      </c>
      <c r="AE33" s="16">
        <f t="shared" si="8"/>
        <v>0</v>
      </c>
      <c r="AF33" s="9"/>
      <c r="AG33" s="332" t="str">
        <f t="shared" si="22"/>
        <v/>
      </c>
      <c r="AH33" s="332" t="str">
        <f t="shared" si="22"/>
        <v/>
      </c>
      <c r="AI33" s="332" t="str">
        <f t="shared" si="22"/>
        <v/>
      </c>
      <c r="AJ33" s="332" t="str">
        <f t="shared" si="22"/>
        <v/>
      </c>
      <c r="AK33" s="332" t="str">
        <f t="shared" si="22"/>
        <v/>
      </c>
      <c r="AL33" s="332" t="str">
        <f t="shared" si="22"/>
        <v/>
      </c>
      <c r="AM33" s="332" t="str">
        <f t="shared" si="22"/>
        <v/>
      </c>
      <c r="AN33" s="332" t="str">
        <f t="shared" si="22"/>
        <v/>
      </c>
      <c r="AO33" s="332" t="str">
        <f t="shared" si="22"/>
        <v/>
      </c>
      <c r="AP33" s="332" t="str">
        <f t="shared" si="22"/>
        <v/>
      </c>
      <c r="AQ33" s="332" t="str">
        <f t="shared" si="22"/>
        <v/>
      </c>
      <c r="AR33" s="332" t="str">
        <f t="shared" si="22"/>
        <v/>
      </c>
      <c r="AS33" s="332" t="str">
        <f t="shared" si="22"/>
        <v/>
      </c>
      <c r="AT33" s="332" t="str">
        <f t="shared" si="22"/>
        <v/>
      </c>
      <c r="AU33" s="332" t="str">
        <f t="shared" si="22"/>
        <v/>
      </c>
      <c r="AV33" s="332" t="str">
        <f t="shared" si="22"/>
        <v/>
      </c>
      <c r="AW33" s="35">
        <f t="shared" si="21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7.25" hidden="1" customHeight="1" x14ac:dyDescent="0.2">
      <c r="A34" s="389">
        <v>29</v>
      </c>
      <c r="B34" s="244"/>
      <c r="C34" s="245"/>
      <c r="D34" s="246"/>
      <c r="E34" s="256"/>
      <c r="F34" s="93"/>
      <c r="G34" s="93"/>
      <c r="H34" s="93"/>
      <c r="I34" s="93"/>
      <c r="J34" s="93"/>
      <c r="K34" s="93"/>
      <c r="L34" s="93"/>
      <c r="M34" s="93"/>
      <c r="N34" s="93"/>
      <c r="O34" s="97"/>
      <c r="P34" s="93"/>
      <c r="Q34" s="97"/>
      <c r="R34" s="24"/>
      <c r="S34" s="23"/>
      <c r="T34" s="23"/>
      <c r="U34" s="23"/>
      <c r="V34" s="35">
        <f t="shared" si="11"/>
        <v>0</v>
      </c>
      <c r="W34" s="328">
        <f t="shared" si="12"/>
        <v>0</v>
      </c>
      <c r="X34" s="328">
        <f t="shared" si="13"/>
        <v>0</v>
      </c>
      <c r="Y34" s="328">
        <f t="shared" si="14"/>
        <v>0</v>
      </c>
      <c r="Z34" s="328">
        <f t="shared" si="15"/>
        <v>0</v>
      </c>
      <c r="AA34" s="328">
        <f t="shared" si="16"/>
        <v>0</v>
      </c>
      <c r="AB34" s="328">
        <f t="shared" si="17"/>
        <v>0</v>
      </c>
      <c r="AC34" s="328">
        <f t="shared" si="18"/>
        <v>0</v>
      </c>
      <c r="AD34" s="242" t="str">
        <f t="shared" si="19"/>
        <v/>
      </c>
      <c r="AE34" s="16">
        <f t="shared" si="8"/>
        <v>0</v>
      </c>
      <c r="AF34" s="9"/>
      <c r="AG34" s="332" t="str">
        <f t="shared" si="22"/>
        <v/>
      </c>
      <c r="AH34" s="332" t="str">
        <f t="shared" si="22"/>
        <v/>
      </c>
      <c r="AI34" s="332" t="str">
        <f t="shared" si="22"/>
        <v/>
      </c>
      <c r="AJ34" s="332" t="str">
        <f t="shared" si="22"/>
        <v/>
      </c>
      <c r="AK34" s="332" t="str">
        <f t="shared" si="22"/>
        <v/>
      </c>
      <c r="AL34" s="332" t="str">
        <f t="shared" si="22"/>
        <v/>
      </c>
      <c r="AM34" s="332" t="str">
        <f t="shared" si="22"/>
        <v/>
      </c>
      <c r="AN34" s="332" t="str">
        <f t="shared" si="22"/>
        <v/>
      </c>
      <c r="AO34" s="332" t="str">
        <f t="shared" si="22"/>
        <v/>
      </c>
      <c r="AP34" s="332" t="str">
        <f t="shared" si="22"/>
        <v/>
      </c>
      <c r="AQ34" s="332" t="str">
        <f t="shared" si="22"/>
        <v/>
      </c>
      <c r="AR34" s="332" t="str">
        <f t="shared" si="22"/>
        <v/>
      </c>
      <c r="AS34" s="332" t="str">
        <f t="shared" si="22"/>
        <v/>
      </c>
      <c r="AT34" s="332" t="str">
        <f t="shared" si="22"/>
        <v/>
      </c>
      <c r="AU34" s="332" t="str">
        <f t="shared" si="22"/>
        <v/>
      </c>
      <c r="AV34" s="332" t="str">
        <f t="shared" si="22"/>
        <v/>
      </c>
      <c r="AW34" s="35">
        <f t="shared" si="21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7.25" hidden="1" customHeight="1" x14ac:dyDescent="0.2">
      <c r="A35" s="389">
        <v>30</v>
      </c>
      <c r="B35" s="244"/>
      <c r="C35" s="245"/>
      <c r="D35" s="246"/>
      <c r="E35" s="256"/>
      <c r="F35" s="93"/>
      <c r="G35" s="93"/>
      <c r="H35" s="93"/>
      <c r="I35" s="93"/>
      <c r="J35" s="93"/>
      <c r="K35" s="93"/>
      <c r="L35" s="93"/>
      <c r="M35" s="93"/>
      <c r="N35" s="93"/>
      <c r="O35" s="97"/>
      <c r="P35" s="93"/>
      <c r="Q35" s="97"/>
      <c r="R35" s="24"/>
      <c r="S35" s="23"/>
      <c r="T35" s="23"/>
      <c r="U35" s="23"/>
      <c r="V35" s="35">
        <f t="shared" si="11"/>
        <v>0</v>
      </c>
      <c r="W35" s="328">
        <f t="shared" si="12"/>
        <v>0</v>
      </c>
      <c r="X35" s="328">
        <f t="shared" si="13"/>
        <v>0</v>
      </c>
      <c r="Y35" s="328">
        <f t="shared" si="14"/>
        <v>0</v>
      </c>
      <c r="Z35" s="328">
        <f t="shared" si="15"/>
        <v>0</v>
      </c>
      <c r="AA35" s="328">
        <f t="shared" si="16"/>
        <v>0</v>
      </c>
      <c r="AB35" s="328">
        <f t="shared" si="17"/>
        <v>0</v>
      </c>
      <c r="AC35" s="328">
        <f t="shared" si="18"/>
        <v>0</v>
      </c>
      <c r="AD35" s="242" t="str">
        <f t="shared" si="19"/>
        <v/>
      </c>
      <c r="AE35" s="16">
        <f>IF(AX35=5,0.5,IF(AX35=4,0.25,IF(AX35&lt;=3,0)))</f>
        <v>0</v>
      </c>
      <c r="AF35" s="9"/>
      <c r="AG35" s="332" t="str">
        <f t="shared" si="22"/>
        <v/>
      </c>
      <c r="AH35" s="332" t="str">
        <f t="shared" si="22"/>
        <v/>
      </c>
      <c r="AI35" s="332" t="str">
        <f t="shared" si="22"/>
        <v/>
      </c>
      <c r="AJ35" s="332" t="str">
        <f t="shared" si="22"/>
        <v/>
      </c>
      <c r="AK35" s="332" t="str">
        <f t="shared" si="22"/>
        <v/>
      </c>
      <c r="AL35" s="332" t="str">
        <f t="shared" si="22"/>
        <v/>
      </c>
      <c r="AM35" s="332" t="str">
        <f t="shared" si="22"/>
        <v/>
      </c>
      <c r="AN35" s="332" t="str">
        <f t="shared" si="22"/>
        <v/>
      </c>
      <c r="AO35" s="332" t="str">
        <f t="shared" si="22"/>
        <v/>
      </c>
      <c r="AP35" s="332" t="str">
        <f t="shared" si="22"/>
        <v/>
      </c>
      <c r="AQ35" s="332" t="str">
        <f t="shared" si="22"/>
        <v/>
      </c>
      <c r="AR35" s="332" t="str">
        <f t="shared" si="22"/>
        <v/>
      </c>
      <c r="AS35" s="332" t="str">
        <f t="shared" si="22"/>
        <v/>
      </c>
      <c r="AT35" s="332" t="str">
        <f t="shared" si="22"/>
        <v/>
      </c>
      <c r="AU35" s="332" t="str">
        <f t="shared" si="22"/>
        <v/>
      </c>
      <c r="AV35" s="332" t="str">
        <f t="shared" si="22"/>
        <v/>
      </c>
      <c r="AW35" s="35">
        <f t="shared" si="21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7.25" hidden="1" customHeight="1" x14ac:dyDescent="0.2">
      <c r="A36" s="389">
        <v>31</v>
      </c>
      <c r="B36" s="244"/>
      <c r="C36" s="245"/>
      <c r="D36" s="246"/>
      <c r="E36" s="256"/>
      <c r="F36" s="93"/>
      <c r="G36" s="93"/>
      <c r="H36" s="93"/>
      <c r="I36" s="93"/>
      <c r="J36" s="93"/>
      <c r="K36" s="93"/>
      <c r="L36" s="93"/>
      <c r="M36" s="93"/>
      <c r="N36" s="93"/>
      <c r="O36" s="97"/>
      <c r="P36" s="93"/>
      <c r="Q36" s="97"/>
      <c r="R36" s="24"/>
      <c r="S36" s="23"/>
      <c r="T36" s="23"/>
      <c r="U36" s="23"/>
      <c r="V36" s="35">
        <f t="shared" si="11"/>
        <v>0</v>
      </c>
      <c r="W36" s="328">
        <f t="shared" si="12"/>
        <v>0</v>
      </c>
      <c r="X36" s="328">
        <f t="shared" si="13"/>
        <v>0</v>
      </c>
      <c r="Y36" s="328">
        <f t="shared" si="14"/>
        <v>0</v>
      </c>
      <c r="Z36" s="328">
        <f t="shared" si="15"/>
        <v>0</v>
      </c>
      <c r="AA36" s="328">
        <f t="shared" si="16"/>
        <v>0</v>
      </c>
      <c r="AB36" s="328">
        <f t="shared" si="17"/>
        <v>0</v>
      </c>
      <c r="AC36" s="328">
        <f t="shared" si="18"/>
        <v>0</v>
      </c>
      <c r="AD36" s="242" t="str">
        <f t="shared" si="19"/>
        <v/>
      </c>
      <c r="AE36" s="16">
        <f>IF(AX36=5,0.5,IF(AX36=4,0.25,IF(AX36&lt;=3,0)))</f>
        <v>0</v>
      </c>
      <c r="AF36" s="9"/>
      <c r="AG36" s="332" t="str">
        <f t="shared" si="22"/>
        <v/>
      </c>
      <c r="AH36" s="332" t="str">
        <f t="shared" si="22"/>
        <v/>
      </c>
      <c r="AI36" s="332" t="str">
        <f t="shared" si="22"/>
        <v/>
      </c>
      <c r="AJ36" s="332" t="str">
        <f t="shared" si="22"/>
        <v/>
      </c>
      <c r="AK36" s="332" t="str">
        <f t="shared" si="22"/>
        <v/>
      </c>
      <c r="AL36" s="332" t="str">
        <f t="shared" si="22"/>
        <v/>
      </c>
      <c r="AM36" s="332" t="str">
        <f t="shared" si="22"/>
        <v/>
      </c>
      <c r="AN36" s="332" t="str">
        <f t="shared" si="22"/>
        <v/>
      </c>
      <c r="AO36" s="332" t="str">
        <f t="shared" si="22"/>
        <v/>
      </c>
      <c r="AP36" s="332" t="str">
        <f t="shared" si="22"/>
        <v/>
      </c>
      <c r="AQ36" s="332" t="str">
        <f t="shared" si="22"/>
        <v/>
      </c>
      <c r="AR36" s="332" t="str">
        <f t="shared" si="22"/>
        <v/>
      </c>
      <c r="AS36" s="332" t="str">
        <f t="shared" si="22"/>
        <v/>
      </c>
      <c r="AT36" s="332" t="str">
        <f t="shared" si="22"/>
        <v/>
      </c>
      <c r="AU36" s="332" t="str">
        <f t="shared" si="22"/>
        <v/>
      </c>
      <c r="AV36" s="332" t="str">
        <f t="shared" si="22"/>
        <v/>
      </c>
      <c r="AW36" s="35">
        <f t="shared" si="21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7.25" hidden="1" customHeight="1" thickBot="1" x14ac:dyDescent="0.3">
      <c r="A37" s="112"/>
      <c r="B37" s="113"/>
      <c r="C37" s="113"/>
      <c r="D37" s="113"/>
      <c r="E37" s="27">
        <f>COUNTIF(E6:E36,"2541")</f>
        <v>22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35">
        <f t="shared" si="11"/>
        <v>0</v>
      </c>
      <c r="W37" s="328">
        <f t="shared" si="12"/>
        <v>0</v>
      </c>
      <c r="X37" s="328">
        <f t="shared" si="13"/>
        <v>0</v>
      </c>
      <c r="Y37" s="328">
        <f t="shared" si="14"/>
        <v>0</v>
      </c>
      <c r="Z37" s="328">
        <f t="shared" si="15"/>
        <v>0</v>
      </c>
      <c r="AA37" s="328">
        <f t="shared" si="16"/>
        <v>0</v>
      </c>
      <c r="AB37" s="328">
        <f t="shared" si="17"/>
        <v>0</v>
      </c>
      <c r="AC37" s="328">
        <f t="shared" si="18"/>
        <v>0</v>
      </c>
      <c r="AD37" s="242" t="str">
        <f t="shared" si="19"/>
        <v/>
      </c>
      <c r="AE37" s="31">
        <f>IF(AX37=5,0.5,IF(AX37=4,0.25,IF(AX37&lt;=3,0)))</f>
        <v>0</v>
      </c>
      <c r="AF37" s="9"/>
      <c r="AG37" s="17" t="str">
        <f t="shared" ref="AG37:AV37" si="23">IF(ISERROR(VALUE(LEFT(F37))),LEFT(F37),VALUE(LEFT(F37)))</f>
        <v/>
      </c>
      <c r="AH37" s="17" t="str">
        <f t="shared" si="23"/>
        <v/>
      </c>
      <c r="AI37" s="17" t="str">
        <f t="shared" si="23"/>
        <v/>
      </c>
      <c r="AJ37" s="17" t="str">
        <f t="shared" si="23"/>
        <v/>
      </c>
      <c r="AK37" s="17" t="str">
        <f t="shared" si="23"/>
        <v/>
      </c>
      <c r="AL37" s="17" t="str">
        <f t="shared" si="23"/>
        <v/>
      </c>
      <c r="AM37" s="17" t="str">
        <f t="shared" si="23"/>
        <v/>
      </c>
      <c r="AN37" s="17" t="str">
        <f t="shared" si="23"/>
        <v/>
      </c>
      <c r="AO37" s="17" t="str">
        <f t="shared" si="23"/>
        <v/>
      </c>
      <c r="AP37" s="17" t="str">
        <f t="shared" si="23"/>
        <v/>
      </c>
      <c r="AQ37" s="17" t="str">
        <f t="shared" si="23"/>
        <v/>
      </c>
      <c r="AR37" s="17" t="str">
        <f t="shared" si="23"/>
        <v/>
      </c>
      <c r="AS37" s="17" t="str">
        <f t="shared" si="23"/>
        <v/>
      </c>
      <c r="AT37" s="17" t="str">
        <f t="shared" si="23"/>
        <v/>
      </c>
      <c r="AU37" s="17" t="str">
        <f t="shared" si="23"/>
        <v/>
      </c>
      <c r="AV37" s="17" t="str">
        <f t="shared" si="23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7"/>
      <c r="B38" s="247"/>
      <c r="C38" s="83" t="s">
        <v>12</v>
      </c>
      <c r="D38" s="83"/>
      <c r="E38" s="27"/>
      <c r="F38" s="213" t="str">
        <f t="array" ref="F38:U45">AG38:AV45</f>
        <v xml:space="preserve"> </v>
      </c>
      <c r="G38" s="213">
        <v>3.8636363636363638</v>
      </c>
      <c r="H38" s="213">
        <v>4.6818181818181817</v>
      </c>
      <c r="I38" s="213">
        <v>3.5</v>
      </c>
      <c r="J38" s="213">
        <v>4.0454545454545459</v>
      </c>
      <c r="K38" s="213">
        <v>3.9090909090909092</v>
      </c>
      <c r="L38" s="213">
        <v>3.5454545454545454</v>
      </c>
      <c r="M38" s="213" t="str">
        <v xml:space="preserve"> </v>
      </c>
      <c r="N38" s="213" t="str">
        <v xml:space="preserve"> </v>
      </c>
      <c r="O38" s="248" t="str">
        <v xml:space="preserve"> </v>
      </c>
      <c r="P38" s="215" t="str">
        <v xml:space="preserve"> </v>
      </c>
      <c r="Q38" s="215" t="str">
        <v xml:space="preserve"> </v>
      </c>
      <c r="R38" s="215" t="str">
        <v xml:space="preserve"> </v>
      </c>
      <c r="S38" s="213" t="str">
        <v xml:space="preserve"> </v>
      </c>
      <c r="T38" s="213" t="str">
        <v xml:space="preserve"> </v>
      </c>
      <c r="U38" s="213" t="str">
        <v xml:space="preserve"> </v>
      </c>
      <c r="V38" s="18">
        <f>сводн.!T42</f>
        <v>2</v>
      </c>
      <c r="W38" s="95">
        <f>SUM(W6:W37)</f>
        <v>0</v>
      </c>
      <c r="X38" s="95">
        <f>SUM(X6:X37)</f>
        <v>0</v>
      </c>
      <c r="Y38" s="95">
        <f>SUM(Y6:Y37)-X38</f>
        <v>5</v>
      </c>
      <c r="Z38" s="95">
        <f>SUM(Z6:Z37)</f>
        <v>42</v>
      </c>
      <c r="AA38" s="95">
        <f>SUM(AA6:AA37)</f>
        <v>43</v>
      </c>
      <c r="AB38" s="95">
        <f>SUM(AB6:AB37)</f>
        <v>42</v>
      </c>
      <c r="AC38" s="95">
        <f t="shared" si="7"/>
        <v>132</v>
      </c>
      <c r="AD38" s="242">
        <f>IF(ISERROR(((X38+Y38)*2+Z38*3+AA38*4+AB38*5)/SUM(X38,Y38:AB38)),"",((X38+Y38)*2+Z38*3+AA38*4+AB38*5)/SUM(X38,Y38:AB38))</f>
        <v>3.9242424242424243</v>
      </c>
      <c r="AE38" s="32"/>
      <c r="AF38" s="9"/>
      <c r="AG38" s="33" t="str">
        <f t="shared" ref="AG38:AV38" si="24">IF(COUNT(AG6:AG37)=0," ",SUM(AG6:AG37)/COUNT(AG6:AG37))</f>
        <v xml:space="preserve"> </v>
      </c>
      <c r="AH38" s="33">
        <f t="shared" si="24"/>
        <v>3.8636363636363638</v>
      </c>
      <c r="AI38" s="33">
        <f t="shared" si="24"/>
        <v>4.6818181818181817</v>
      </c>
      <c r="AJ38" s="33">
        <f t="shared" si="24"/>
        <v>3.5</v>
      </c>
      <c r="AK38" s="33">
        <f t="shared" si="24"/>
        <v>4.0454545454545459</v>
      </c>
      <c r="AL38" s="33">
        <f t="shared" si="24"/>
        <v>3.9090909090909092</v>
      </c>
      <c r="AM38" s="33">
        <f t="shared" si="24"/>
        <v>3.5454545454545454</v>
      </c>
      <c r="AN38" s="33" t="str">
        <f t="shared" si="24"/>
        <v xml:space="preserve"> </v>
      </c>
      <c r="AO38" s="33" t="str">
        <f t="shared" si="24"/>
        <v xml:space="preserve"> </v>
      </c>
      <c r="AP38" s="33" t="str">
        <f t="shared" si="24"/>
        <v xml:space="preserve"> </v>
      </c>
      <c r="AQ38" s="33" t="str">
        <f t="shared" si="24"/>
        <v xml:space="preserve"> </v>
      </c>
      <c r="AR38" s="33" t="str">
        <f t="shared" si="24"/>
        <v xml:space="preserve"> </v>
      </c>
      <c r="AS38" s="33" t="str">
        <f t="shared" si="24"/>
        <v xml:space="preserve"> </v>
      </c>
      <c r="AT38" s="33" t="str">
        <f t="shared" si="24"/>
        <v xml:space="preserve"> </v>
      </c>
      <c r="AU38" s="33" t="str">
        <f t="shared" si="24"/>
        <v xml:space="preserve"> </v>
      </c>
      <c r="AV38" s="34" t="str">
        <f t="shared" si="24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6"/>
      <c r="B39" s="216"/>
      <c r="C39" s="218" t="s">
        <v>13</v>
      </c>
      <c r="D39" s="218"/>
      <c r="E39" s="219"/>
      <c r="F39" s="98" t="str">
        <v>0</v>
      </c>
      <c r="G39" s="98">
        <v>6</v>
      </c>
      <c r="H39" s="98">
        <v>16</v>
      </c>
      <c r="I39" s="98">
        <v>4</v>
      </c>
      <c r="J39" s="98">
        <v>8</v>
      </c>
      <c r="K39" s="98">
        <v>6</v>
      </c>
      <c r="L39" s="98">
        <v>2</v>
      </c>
      <c r="M39" s="98" t="str">
        <v>0</v>
      </c>
      <c r="N39" s="98" t="str">
        <v>0</v>
      </c>
      <c r="O39" s="99" t="str">
        <v>0</v>
      </c>
      <c r="P39" s="99" t="str">
        <v>0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9">
        <f>IF(COUNTIF(V6:V37,5)=0,"0",COUNTIF(V6:V37,5))</f>
        <v>1</v>
      </c>
      <c r="W39" s="209"/>
      <c r="X39" s="580">
        <f>SUM(X38:AB38)</f>
        <v>132</v>
      </c>
      <c r="Y39" s="580"/>
      <c r="Z39" s="580"/>
      <c r="AA39" s="580"/>
      <c r="AB39" s="580"/>
      <c r="AC39" s="494"/>
      <c r="AD39" s="242">
        <f t="shared" ref="AD39" si="25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26">IF(COUNTIF(AG6:AG37,5)=0,"0",COUNTIF(AG6:AG37,5))</f>
        <v>0</v>
      </c>
      <c r="AH39" s="38">
        <f t="shared" si="26"/>
        <v>6</v>
      </c>
      <c r="AI39" s="38">
        <f t="shared" si="26"/>
        <v>16</v>
      </c>
      <c r="AJ39" s="38">
        <f t="shared" si="26"/>
        <v>4</v>
      </c>
      <c r="AK39" s="38">
        <f t="shared" si="26"/>
        <v>8</v>
      </c>
      <c r="AL39" s="38">
        <f t="shared" si="26"/>
        <v>6</v>
      </c>
      <c r="AM39" s="38">
        <f t="shared" si="26"/>
        <v>2</v>
      </c>
      <c r="AN39" s="38" t="str">
        <f t="shared" si="26"/>
        <v>0</v>
      </c>
      <c r="AO39" s="38" t="str">
        <f t="shared" si="26"/>
        <v>0</v>
      </c>
      <c r="AP39" s="38" t="str">
        <f t="shared" si="26"/>
        <v>0</v>
      </c>
      <c r="AQ39" s="38" t="str">
        <f t="shared" si="26"/>
        <v>0</v>
      </c>
      <c r="AR39" s="38" t="str">
        <f t="shared" si="26"/>
        <v>0</v>
      </c>
      <c r="AS39" s="38" t="str">
        <f t="shared" si="26"/>
        <v>0</v>
      </c>
      <c r="AT39" s="38" t="str">
        <f t="shared" si="26"/>
        <v>0</v>
      </c>
      <c r="AU39" s="38" t="str">
        <f t="shared" si="26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20"/>
      <c r="B40" s="220"/>
      <c r="C40" s="222" t="s">
        <v>14</v>
      </c>
      <c r="D40" s="222"/>
      <c r="E40" s="223"/>
      <c r="F40" s="100" t="str">
        <v>0</v>
      </c>
      <c r="G40" s="100">
        <v>7</v>
      </c>
      <c r="H40" s="100">
        <v>5</v>
      </c>
      <c r="I40" s="100">
        <v>6</v>
      </c>
      <c r="J40" s="100">
        <v>7</v>
      </c>
      <c r="K40" s="100">
        <v>8</v>
      </c>
      <c r="L40" s="100">
        <v>10</v>
      </c>
      <c r="M40" s="100" t="str">
        <v>0</v>
      </c>
      <c r="N40" s="100" t="str">
        <v>0</v>
      </c>
      <c r="O40" s="101" t="str">
        <v>0</v>
      </c>
      <c r="P40" s="101" t="str">
        <v>0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50">
        <f>IF(COUNTIF(V6:V37,4)=0,"0",COUNTIF(V6:V37,4))</f>
        <v>2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1</v>
      </c>
      <c r="AA40" s="44">
        <f>IF(COUNTIF(AA6:AA37,4)=0," ",COUNTIF(AA6:AA37,4))</f>
        <v>1</v>
      </c>
      <c r="AB40" s="44" t="str">
        <f>IF(COUNTIF(AB6:AB37,4)=0," ",COUNTIF(AB6:AB37,4))</f>
        <v xml:space="preserve"> 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27">IF(COUNTIF(AG6:AG37,4)=0,"0",COUNTIF(AG6:AG37,4))</f>
        <v>0</v>
      </c>
      <c r="AH40" s="44">
        <f t="shared" si="27"/>
        <v>7</v>
      </c>
      <c r="AI40" s="44">
        <f t="shared" si="27"/>
        <v>5</v>
      </c>
      <c r="AJ40" s="44">
        <f t="shared" si="27"/>
        <v>6</v>
      </c>
      <c r="AK40" s="44">
        <f t="shared" si="27"/>
        <v>7</v>
      </c>
      <c r="AL40" s="44">
        <f t="shared" si="27"/>
        <v>8</v>
      </c>
      <c r="AM40" s="44">
        <f t="shared" si="27"/>
        <v>10</v>
      </c>
      <c r="AN40" s="44" t="str">
        <f t="shared" si="27"/>
        <v>0</v>
      </c>
      <c r="AO40" s="44" t="str">
        <f t="shared" si="27"/>
        <v>0</v>
      </c>
      <c r="AP40" s="44" t="str">
        <f t="shared" si="27"/>
        <v>0</v>
      </c>
      <c r="AQ40" s="44" t="str">
        <f t="shared" si="27"/>
        <v>0</v>
      </c>
      <c r="AR40" s="44" t="str">
        <f t="shared" si="27"/>
        <v>0</v>
      </c>
      <c r="AS40" s="44" t="str">
        <f t="shared" si="27"/>
        <v>0</v>
      </c>
      <c r="AT40" s="44" t="str">
        <f t="shared" si="27"/>
        <v>0</v>
      </c>
      <c r="AU40" s="44" t="str">
        <f t="shared" si="27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5" t="s">
        <v>15</v>
      </c>
      <c r="D41" s="225"/>
      <c r="E41" s="226"/>
      <c r="F41" s="102" t="str">
        <v>0</v>
      </c>
      <c r="G41" s="102">
        <v>9</v>
      </c>
      <c r="H41" s="102">
        <v>1</v>
      </c>
      <c r="I41" s="102">
        <v>9</v>
      </c>
      <c r="J41" s="102">
        <v>7</v>
      </c>
      <c r="K41" s="102">
        <v>8</v>
      </c>
      <c r="L41" s="102">
        <v>8</v>
      </c>
      <c r="M41" s="102" t="str">
        <v>0</v>
      </c>
      <c r="N41" s="102" t="str">
        <v>0</v>
      </c>
      <c r="O41" s="103" t="str">
        <v>0</v>
      </c>
      <c r="P41" s="103" t="str">
        <v>0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51">
        <f>IF(COUNTIF(V6:V37,3)=0,"0",COUNTIF(V6:V37,3))</f>
        <v>16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5</v>
      </c>
      <c r="AA41" s="52">
        <f>IF(COUNTIF(AA6:AA37,3)=0," ",COUNTIF(AA6:AA37,3))</f>
        <v>6</v>
      </c>
      <c r="AB41" s="52">
        <f>IF(COUNTIF(AB6:AB37,3)=0," ",COUNTIF(AB6:AB37,3))</f>
        <v>4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28">IF(COUNTIF(AG6:AG37,3)=0,"0",COUNTIF(AG6:AG37,3))</f>
        <v>0</v>
      </c>
      <c r="AH41" s="52">
        <f t="shared" si="28"/>
        <v>9</v>
      </c>
      <c r="AI41" s="52">
        <f t="shared" si="28"/>
        <v>1</v>
      </c>
      <c r="AJ41" s="52">
        <f t="shared" si="28"/>
        <v>9</v>
      </c>
      <c r="AK41" s="52">
        <f t="shared" si="28"/>
        <v>7</v>
      </c>
      <c r="AL41" s="52">
        <f t="shared" si="28"/>
        <v>8</v>
      </c>
      <c r="AM41" s="52">
        <f t="shared" si="28"/>
        <v>8</v>
      </c>
      <c r="AN41" s="52" t="str">
        <f t="shared" si="28"/>
        <v>0</v>
      </c>
      <c r="AO41" s="52" t="str">
        <f t="shared" si="28"/>
        <v>0</v>
      </c>
      <c r="AP41" s="52" t="str">
        <f t="shared" si="28"/>
        <v>0</v>
      </c>
      <c r="AQ41" s="52" t="str">
        <f t="shared" si="28"/>
        <v>0</v>
      </c>
      <c r="AR41" s="52" t="str">
        <f t="shared" si="28"/>
        <v>0</v>
      </c>
      <c r="AS41" s="52" t="str">
        <f t="shared" si="28"/>
        <v>0</v>
      </c>
      <c r="AT41" s="52" t="str">
        <f t="shared" si="28"/>
        <v>0</v>
      </c>
      <c r="AU41" s="52" t="str">
        <f t="shared" si="28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7"/>
      <c r="B42" s="247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3</v>
      </c>
      <c r="J42" s="23">
        <v>0</v>
      </c>
      <c r="K42" s="23">
        <v>0</v>
      </c>
      <c r="L42" s="23">
        <v>2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3</v>
      </c>
      <c r="W42" s="35"/>
      <c r="X42" s="35"/>
      <c r="Y42" s="35">
        <f>IF(COUNTIF(Y6:Y37,2)=0," ",COUNTIF(Y6:Y37,2))</f>
        <v>2</v>
      </c>
      <c r="Z42" s="35">
        <f>IF(COUNTIF(Z6:Z37,2)=0," ",COUNTIF(Z6:Z37,2))</f>
        <v>6</v>
      </c>
      <c r="AA42" s="35">
        <f>IF(COUNTIF(AA6:AA37,2)=0," ",COUNTIF(AA6:AA37,2))</f>
        <v>7</v>
      </c>
      <c r="AB42" s="35">
        <f>IF(COUNTIF(AB6:AB37,2)=0," ",COUNTIF(AB6:AB37,2))</f>
        <v>7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9">COUNTIF(AG6:AG36,2)+COUNTIF(AG6:AG36,"д")</f>
        <v>0</v>
      </c>
      <c r="AH42" s="35">
        <f t="shared" si="29"/>
        <v>0</v>
      </c>
      <c r="AI42" s="35">
        <f t="shared" si="29"/>
        <v>0</v>
      </c>
      <c r="AJ42" s="35">
        <f t="shared" si="29"/>
        <v>3</v>
      </c>
      <c r="AK42" s="35">
        <f t="shared" si="29"/>
        <v>0</v>
      </c>
      <c r="AL42" s="35">
        <f t="shared" si="29"/>
        <v>0</v>
      </c>
      <c r="AM42" s="35">
        <f t="shared" si="29"/>
        <v>2</v>
      </c>
      <c r="AN42" s="35">
        <f t="shared" si="29"/>
        <v>0</v>
      </c>
      <c r="AO42" s="35">
        <f t="shared" si="29"/>
        <v>0</v>
      </c>
      <c r="AP42" s="35">
        <f t="shared" si="29"/>
        <v>0</v>
      </c>
      <c r="AQ42" s="35">
        <f t="shared" si="29"/>
        <v>0</v>
      </c>
      <c r="AR42" s="35">
        <f t="shared" si="29"/>
        <v>0</v>
      </c>
      <c r="AS42" s="35">
        <f t="shared" si="29"/>
        <v>0</v>
      </c>
      <c r="AT42" s="35">
        <f t="shared" si="29"/>
        <v>0</v>
      </c>
      <c r="AU42" s="35">
        <f t="shared" si="29"/>
        <v>0</v>
      </c>
      <c r="AV42" s="35">
        <f t="shared" si="29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7"/>
      <c r="B43" s="247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30">COUNTBLANK(V6:V26)</f>
        <v>0</v>
      </c>
      <c r="W43" s="35">
        <f t="shared" si="30"/>
        <v>0</v>
      </c>
      <c r="X43" s="35">
        <f t="shared" si="30"/>
        <v>0</v>
      </c>
      <c r="Y43" s="35">
        <f t="shared" si="30"/>
        <v>0</v>
      </c>
      <c r="Z43" s="35">
        <f t="shared" si="30"/>
        <v>0</v>
      </c>
      <c r="AA43" s="35">
        <f t="shared" si="30"/>
        <v>0</v>
      </c>
      <c r="AB43" s="35">
        <f t="shared" si="30"/>
        <v>0</v>
      </c>
      <c r="AC43" s="35"/>
      <c r="AD43" s="35">
        <f>COUNTBLANK(AD6:AD27)</f>
        <v>0</v>
      </c>
      <c r="AE43" s="61" t="str">
        <f>IF(COUNTIF(AE6:AE37,"б")=0," ",COUNTIF(AE6:AE37,"б"))</f>
        <v xml:space="preserve"> </v>
      </c>
      <c r="AF43" s="60">
        <f t="shared" ref="AF43:CB43" si="31">IF(COUNTIF(AF6:AF37,"б")=0+COUNTIF(AF6:AF37,"а")=0,"0",COUNTIF(AF6:AF37,"б")+COUNTIF(AF6:AF37,"а"))</f>
        <v>0</v>
      </c>
      <c r="AG43" s="60">
        <f t="shared" si="31"/>
        <v>0</v>
      </c>
      <c r="AH43" s="60">
        <f t="shared" si="31"/>
        <v>0</v>
      </c>
      <c r="AI43" s="60">
        <f t="shared" si="31"/>
        <v>0</v>
      </c>
      <c r="AJ43" s="60">
        <f t="shared" si="31"/>
        <v>0</v>
      </c>
      <c r="AK43" s="60">
        <f t="shared" si="31"/>
        <v>0</v>
      </c>
      <c r="AL43" s="60">
        <f t="shared" si="31"/>
        <v>0</v>
      </c>
      <c r="AM43" s="60">
        <f t="shared" si="31"/>
        <v>0</v>
      </c>
      <c r="AN43" s="60">
        <f t="shared" si="31"/>
        <v>0</v>
      </c>
      <c r="AO43" s="60">
        <f t="shared" si="31"/>
        <v>0</v>
      </c>
      <c r="AP43" s="60">
        <f t="shared" si="31"/>
        <v>0</v>
      </c>
      <c r="AQ43" s="60">
        <f t="shared" si="31"/>
        <v>0</v>
      </c>
      <c r="AR43" s="60">
        <f t="shared" si="31"/>
        <v>0</v>
      </c>
      <c r="AS43" s="60">
        <f t="shared" si="31"/>
        <v>0</v>
      </c>
      <c r="AT43" s="60">
        <f t="shared" si="31"/>
        <v>0</v>
      </c>
      <c r="AU43" s="60">
        <f t="shared" si="31"/>
        <v>0</v>
      </c>
      <c r="AV43" s="60">
        <f t="shared" si="31"/>
        <v>0</v>
      </c>
      <c r="AW43" s="60">
        <f t="shared" si="31"/>
        <v>0</v>
      </c>
      <c r="AX43" s="60">
        <f t="shared" si="31"/>
        <v>0</v>
      </c>
      <c r="AY43" s="60">
        <f t="shared" si="31"/>
        <v>0</v>
      </c>
      <c r="AZ43" s="60">
        <f t="shared" si="31"/>
        <v>0</v>
      </c>
      <c r="BA43" s="60">
        <f t="shared" si="31"/>
        <v>0</v>
      </c>
      <c r="BB43" s="60">
        <f t="shared" si="31"/>
        <v>0</v>
      </c>
      <c r="BC43" s="60">
        <f t="shared" si="31"/>
        <v>0</v>
      </c>
      <c r="BD43" s="60">
        <f t="shared" si="31"/>
        <v>0</v>
      </c>
      <c r="BE43" s="60">
        <f t="shared" si="31"/>
        <v>0</v>
      </c>
      <c r="BF43" s="60">
        <f t="shared" si="31"/>
        <v>0</v>
      </c>
      <c r="BG43" s="60">
        <f t="shared" si="31"/>
        <v>0</v>
      </c>
      <c r="BH43" s="60">
        <f t="shared" si="31"/>
        <v>0</v>
      </c>
      <c r="BI43" s="60">
        <f t="shared" si="31"/>
        <v>0</v>
      </c>
      <c r="BJ43" s="60">
        <f t="shared" si="31"/>
        <v>0</v>
      </c>
      <c r="BK43" s="60">
        <f t="shared" si="31"/>
        <v>0</v>
      </c>
      <c r="BL43" s="60">
        <f t="shared" si="31"/>
        <v>0</v>
      </c>
      <c r="BM43" s="60">
        <f t="shared" si="31"/>
        <v>0</v>
      </c>
      <c r="BN43" s="60">
        <f t="shared" si="31"/>
        <v>0</v>
      </c>
      <c r="BO43" s="60">
        <f t="shared" si="31"/>
        <v>0</v>
      </c>
      <c r="BP43" s="60">
        <f t="shared" si="31"/>
        <v>0</v>
      </c>
      <c r="BQ43" s="60">
        <f t="shared" si="31"/>
        <v>0</v>
      </c>
      <c r="BR43" s="60">
        <f t="shared" si="31"/>
        <v>0</v>
      </c>
      <c r="BS43" s="60">
        <f t="shared" si="31"/>
        <v>0</v>
      </c>
      <c r="BT43" s="60">
        <f t="shared" si="31"/>
        <v>0</v>
      </c>
      <c r="BU43" s="60">
        <f t="shared" si="31"/>
        <v>0</v>
      </c>
      <c r="BV43" s="60">
        <f t="shared" si="31"/>
        <v>0</v>
      </c>
      <c r="BW43" s="60">
        <f t="shared" si="31"/>
        <v>0</v>
      </c>
      <c r="BX43" s="60">
        <f t="shared" si="31"/>
        <v>0</v>
      </c>
      <c r="BY43" s="60">
        <f t="shared" si="31"/>
        <v>0</v>
      </c>
      <c r="BZ43" s="60">
        <f t="shared" si="31"/>
        <v>0</v>
      </c>
      <c r="CA43" s="60">
        <f t="shared" si="31"/>
        <v>0</v>
      </c>
      <c r="CB43" s="60">
        <f t="shared" si="31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7"/>
      <c r="B44" s="247"/>
      <c r="C44" s="83" t="s">
        <v>18</v>
      </c>
      <c r="D44" s="83"/>
      <c r="E44" s="27"/>
      <c r="F44" s="23">
        <v>22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32">IF(COUNTIF(AG6:AG37,"з")=0,"0",COUNTIF(AG6:AG37,"з"))</f>
        <v>22</v>
      </c>
      <c r="AH44" s="35" t="str">
        <f t="shared" si="32"/>
        <v>0</v>
      </c>
      <c r="AI44" s="35" t="str">
        <f t="shared" si="32"/>
        <v>0</v>
      </c>
      <c r="AJ44" s="35" t="str">
        <f t="shared" si="32"/>
        <v>0</v>
      </c>
      <c r="AK44" s="35" t="str">
        <f t="shared" si="32"/>
        <v>0</v>
      </c>
      <c r="AL44" s="35" t="str">
        <f t="shared" si="32"/>
        <v>0</v>
      </c>
      <c r="AM44" s="35" t="str">
        <f t="shared" si="32"/>
        <v>0</v>
      </c>
      <c r="AN44" s="35" t="str">
        <f t="shared" si="32"/>
        <v>0</v>
      </c>
      <c r="AO44" s="35" t="str">
        <f t="shared" si="32"/>
        <v>0</v>
      </c>
      <c r="AP44" s="35" t="str">
        <f t="shared" si="32"/>
        <v>0</v>
      </c>
      <c r="AQ44" s="35" t="str">
        <f t="shared" si="32"/>
        <v>0</v>
      </c>
      <c r="AR44" s="35" t="str">
        <f t="shared" si="32"/>
        <v>0</v>
      </c>
      <c r="AS44" s="35" t="str">
        <f t="shared" si="32"/>
        <v>0</v>
      </c>
      <c r="AT44" s="35" t="str">
        <f t="shared" si="32"/>
        <v>0</v>
      </c>
      <c r="AU44" s="35" t="str">
        <f t="shared" si="32"/>
        <v>0</v>
      </c>
      <c r="AV44" s="35" t="str">
        <f t="shared" si="32"/>
        <v>0</v>
      </c>
      <c r="AW44" s="35" t="str">
        <f t="shared" si="32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7"/>
      <c r="B45" s="247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33">IF(COUNTIF(AG6:AG37,"н")=0,"0",COUNTIF(AG6:AG37,"н"))</f>
        <v>0</v>
      </c>
      <c r="AH45" s="35" t="str">
        <f t="shared" si="33"/>
        <v>0</v>
      </c>
      <c r="AI45" s="35" t="str">
        <f t="shared" si="33"/>
        <v>0</v>
      </c>
      <c r="AJ45" s="35" t="str">
        <f t="shared" si="33"/>
        <v>0</v>
      </c>
      <c r="AK45" s="35" t="str">
        <f t="shared" si="33"/>
        <v>0</v>
      </c>
      <c r="AL45" s="35" t="str">
        <f t="shared" si="33"/>
        <v>0</v>
      </c>
      <c r="AM45" s="35" t="str">
        <f t="shared" si="33"/>
        <v>0</v>
      </c>
      <c r="AN45" s="35" t="str">
        <f t="shared" si="33"/>
        <v>0</v>
      </c>
      <c r="AO45" s="35" t="str">
        <f t="shared" si="33"/>
        <v>0</v>
      </c>
      <c r="AP45" s="35" t="str">
        <f t="shared" si="33"/>
        <v>0</v>
      </c>
      <c r="AQ45" s="35" t="str">
        <f t="shared" si="33"/>
        <v>0</v>
      </c>
      <c r="AR45" s="35" t="str">
        <f t="shared" si="33"/>
        <v>0</v>
      </c>
      <c r="AS45" s="35" t="str">
        <f t="shared" si="33"/>
        <v>0</v>
      </c>
      <c r="AT45" s="35" t="str">
        <f t="shared" si="33"/>
        <v>0</v>
      </c>
      <c r="AU45" s="35" t="str">
        <f t="shared" si="33"/>
        <v>0</v>
      </c>
      <c r="AV45" s="35" t="str">
        <f t="shared" si="33"/>
        <v>0</v>
      </c>
      <c r="AW45" s="35" t="str">
        <f t="shared" si="33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92"/>
      <c r="X46" s="492"/>
      <c r="Y46" s="492"/>
      <c r="Z46" s="492"/>
      <c r="AA46" s="492"/>
      <c r="AB46" s="492"/>
      <c r="AC46" s="492"/>
      <c r="AD46" s="492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92"/>
      <c r="X47" s="492"/>
      <c r="Y47" s="492"/>
      <c r="Z47" s="492"/>
      <c r="AA47" s="492"/>
      <c r="AB47" s="492"/>
      <c r="AC47" s="492"/>
      <c r="AD47" s="492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92"/>
      <c r="X48" s="492"/>
      <c r="Y48" s="492"/>
      <c r="Z48" s="492"/>
      <c r="AA48" s="492"/>
      <c r="AB48" s="492"/>
      <c r="AC48" s="492"/>
      <c r="AD48" s="492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92"/>
      <c r="X49" s="492"/>
      <c r="Y49" s="492"/>
      <c r="Z49" s="492"/>
      <c r="AA49" s="492"/>
      <c r="AB49" s="492"/>
      <c r="AC49" s="492"/>
      <c r="AD49" s="492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92"/>
      <c r="X50" s="492"/>
      <c r="Y50" s="492"/>
      <c r="Z50" s="492"/>
      <c r="AA50" s="492"/>
      <c r="AB50" s="492"/>
      <c r="AC50" s="492"/>
      <c r="AD50" s="492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92"/>
      <c r="X51" s="492"/>
      <c r="Y51" s="492"/>
      <c r="Z51" s="492"/>
      <c r="AA51" s="492"/>
      <c r="AB51" s="492"/>
      <c r="AC51" s="492"/>
      <c r="AD51" s="492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92"/>
      <c r="X52" s="492"/>
      <c r="Y52" s="492"/>
      <c r="Z52" s="492"/>
      <c r="AA52" s="492"/>
      <c r="AB52" s="492"/>
      <c r="AC52" s="492"/>
      <c r="AD52" s="492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92"/>
      <c r="X53" s="492"/>
      <c r="Y53" s="492"/>
      <c r="Z53" s="492"/>
      <c r="AA53" s="492"/>
      <c r="AB53" s="492"/>
      <c r="AC53" s="492"/>
      <c r="AD53" s="492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92"/>
      <c r="X54" s="492"/>
      <c r="Y54" s="492"/>
      <c r="Z54" s="492"/>
      <c r="AA54" s="492"/>
      <c r="AB54" s="492"/>
      <c r="AC54" s="492"/>
      <c r="AD54" s="492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sortState ref="D6:D27">
    <sortCondition ref="D6"/>
  </sortState>
  <mergeCells count="8">
    <mergeCell ref="X39:AB39"/>
    <mergeCell ref="G2:I2"/>
    <mergeCell ref="J2:L2"/>
    <mergeCell ref="A3:C4"/>
    <mergeCell ref="AD3:AD5"/>
    <mergeCell ref="AG3:AW3"/>
    <mergeCell ref="AX3:BM3"/>
    <mergeCell ref="BP3:CE3"/>
  </mergeCells>
  <conditionalFormatting sqref="C5 Y5 AI5 AG5 T5 G5 M5:P5">
    <cfRule type="cellIs" dxfId="10553" priority="188" stopIfTrue="1" operator="equal">
      <formula>5</formula>
    </cfRule>
    <cfRule type="cellIs" dxfId="10552" priority="189" stopIfTrue="1" operator="equal">
      <formula>4</formula>
    </cfRule>
    <cfRule type="cellIs" dxfId="10551" priority="190" stopIfTrue="1" operator="equal">
      <formula>3</formula>
    </cfRule>
  </conditionalFormatting>
  <conditionalFormatting sqref="E6:E45">
    <cfRule type="cellIs" dxfId="10550" priority="186" stopIfTrue="1" operator="equal">
      <formula>4</formula>
    </cfRule>
    <cfRule type="cellIs" dxfId="10549" priority="187" stopIfTrue="1" operator="equal">
      <formula>3</formula>
    </cfRule>
  </conditionalFormatting>
  <conditionalFormatting sqref="Z5:AC5 W40:AF43 AE6:AE39 W39 F37:Q45 AG43:CB43 W44:AW45 M6:Q31 M34:Q36 G6:I36 R6:V45 AG6:AW42">
    <cfRule type="cellIs" dxfId="10548" priority="183" stopIfTrue="1" operator="equal">
      <formula>5</formula>
    </cfRule>
    <cfRule type="cellIs" dxfId="10547" priority="184" stopIfTrue="1" operator="equal">
      <formula>4</formula>
    </cfRule>
    <cfRule type="cellIs" dxfId="10546" priority="185" stopIfTrue="1" operator="equal">
      <formula>3</formula>
    </cfRule>
  </conditionalFormatting>
  <conditionalFormatting sqref="AF6:AF37">
    <cfRule type="expression" dxfId="10545" priority="181" stopIfTrue="1">
      <formula>VALUE(RIGHT(AF6))&gt;AE6</formula>
    </cfRule>
    <cfRule type="expression" dxfId="10544" priority="182" stopIfTrue="1">
      <formula>EXACT(RIGHT(AF6,3),"зач")</formula>
    </cfRule>
  </conditionalFormatting>
  <conditionalFormatting sqref="AE3:AJ4 M3:AC3 M4:Q4 T4:AC4 G3:I4">
    <cfRule type="expression" dxfId="10543" priority="179" stopIfTrue="1">
      <formula>$D$1&lt;G3</formula>
    </cfRule>
    <cfRule type="expression" dxfId="10542" priority="180" stopIfTrue="1">
      <formula>$D$1&gt;G3</formula>
    </cfRule>
  </conditionalFormatting>
  <conditionalFormatting sqref="M5:P5">
    <cfRule type="cellIs" dxfId="10541" priority="176" stopIfTrue="1" operator="equal">
      <formula>5</formula>
    </cfRule>
    <cfRule type="cellIs" dxfId="10540" priority="177" stopIfTrue="1" operator="equal">
      <formula>4</formula>
    </cfRule>
    <cfRule type="cellIs" dxfId="10539" priority="178" stopIfTrue="1" operator="equal">
      <formula>3</formula>
    </cfRule>
  </conditionalFormatting>
  <conditionalFormatting sqref="M4:Q4">
    <cfRule type="expression" dxfId="10538" priority="174" stopIfTrue="1">
      <formula>$D$1&lt;M4</formula>
    </cfRule>
    <cfRule type="expression" dxfId="10537" priority="175" stopIfTrue="1">
      <formula>$D$1&gt;M4</formula>
    </cfRule>
  </conditionalFormatting>
  <conditionalFormatting sqref="Q5 M5:N5">
    <cfRule type="cellIs" dxfId="10536" priority="171" stopIfTrue="1" operator="equal">
      <formula>5</formula>
    </cfRule>
    <cfRule type="cellIs" dxfId="10535" priority="172" stopIfTrue="1" operator="equal">
      <formula>4</formula>
    </cfRule>
    <cfRule type="cellIs" dxfId="10534" priority="173" stopIfTrue="1" operator="equal">
      <formula>3</formula>
    </cfRule>
  </conditionalFormatting>
  <conditionalFormatting sqref="M4:Q4">
    <cfRule type="expression" dxfId="10533" priority="169" stopIfTrue="1">
      <formula>$D$1&lt;M4</formula>
    </cfRule>
    <cfRule type="expression" dxfId="10532" priority="170" stopIfTrue="1">
      <formula>$D$1&gt;M4</formula>
    </cfRule>
  </conditionalFormatting>
  <conditionalFormatting sqref="P5 M5:N5">
    <cfRule type="cellIs" dxfId="10531" priority="166" stopIfTrue="1" operator="equal">
      <formula>5</formula>
    </cfRule>
    <cfRule type="cellIs" dxfId="10530" priority="167" stopIfTrue="1" operator="equal">
      <formula>4</formula>
    </cfRule>
    <cfRule type="cellIs" dxfId="10529" priority="168" stopIfTrue="1" operator="equal">
      <formula>3</formula>
    </cfRule>
  </conditionalFormatting>
  <conditionalFormatting sqref="M4:Q4">
    <cfRule type="expression" dxfId="10528" priority="164" stopIfTrue="1">
      <formula>$D$1&lt;M4</formula>
    </cfRule>
    <cfRule type="expression" dxfId="10527" priority="165" stopIfTrue="1">
      <formula>$D$1&gt;M4</formula>
    </cfRule>
  </conditionalFormatting>
  <conditionalFormatting sqref="S5">
    <cfRule type="cellIs" dxfId="10526" priority="161" stopIfTrue="1" operator="equal">
      <formula>5</formula>
    </cfRule>
    <cfRule type="cellIs" dxfId="10525" priority="162" stopIfTrue="1" operator="equal">
      <formula>4</formula>
    </cfRule>
    <cfRule type="cellIs" dxfId="10524" priority="163" stopIfTrue="1" operator="equal">
      <formula>3</formula>
    </cfRule>
  </conditionalFormatting>
  <conditionalFormatting sqref="T5">
    <cfRule type="cellIs" dxfId="10523" priority="158" stopIfTrue="1" operator="equal">
      <formula>5</formula>
    </cfRule>
    <cfRule type="cellIs" dxfId="10522" priority="159" stopIfTrue="1" operator="equal">
      <formula>4</formula>
    </cfRule>
    <cfRule type="cellIs" dxfId="10521" priority="160" stopIfTrue="1" operator="equal">
      <formula>3</formula>
    </cfRule>
  </conditionalFormatting>
  <conditionalFormatting sqref="T3:T4">
    <cfRule type="expression" dxfId="10520" priority="156" stopIfTrue="1">
      <formula>$D$1&lt;T3</formula>
    </cfRule>
    <cfRule type="expression" dxfId="10519" priority="157" stopIfTrue="1">
      <formula>$D$1&gt;T3</formula>
    </cfRule>
  </conditionalFormatting>
  <conditionalFormatting sqref="Q3:Q4">
    <cfRule type="expression" dxfId="10518" priority="150" stopIfTrue="1">
      <formula>$D$1&lt;Q3</formula>
    </cfRule>
    <cfRule type="expression" dxfId="10517" priority="151" stopIfTrue="1">
      <formula>$D$1&gt;Q3</formula>
    </cfRule>
  </conditionalFormatting>
  <conditionalFormatting sqref="Q4">
    <cfRule type="expression" dxfId="10516" priority="148" stopIfTrue="1">
      <formula>$D$1&lt;Q4</formula>
    </cfRule>
    <cfRule type="expression" dxfId="10515" priority="149" stopIfTrue="1">
      <formula>$D$1&gt;Q4</formula>
    </cfRule>
  </conditionalFormatting>
  <conditionalFormatting sqref="Q5">
    <cfRule type="cellIs" dxfId="10514" priority="145" stopIfTrue="1" operator="equal">
      <formula>5</formula>
    </cfRule>
    <cfRule type="cellIs" dxfId="10513" priority="146" stopIfTrue="1" operator="equal">
      <formula>4</formula>
    </cfRule>
    <cfRule type="cellIs" dxfId="10512" priority="147" stopIfTrue="1" operator="equal">
      <formula>3</formula>
    </cfRule>
  </conditionalFormatting>
  <conditionalFormatting sqref="Q4">
    <cfRule type="expression" dxfId="10511" priority="143" stopIfTrue="1">
      <formula>$D$1&lt;Q4</formula>
    </cfRule>
    <cfRule type="expression" dxfId="10510" priority="144" stopIfTrue="1">
      <formula>$D$1&gt;Q4</formula>
    </cfRule>
  </conditionalFormatting>
  <conditionalFormatting sqref="Q4">
    <cfRule type="expression" dxfId="10509" priority="141" stopIfTrue="1">
      <formula>$D$1&lt;Q4</formula>
    </cfRule>
    <cfRule type="expression" dxfId="10508" priority="142" stopIfTrue="1">
      <formula>$D$1&gt;Q4</formula>
    </cfRule>
  </conditionalFormatting>
  <conditionalFormatting sqref="F6:F36">
    <cfRule type="cellIs" dxfId="10507" priority="136" stopIfTrue="1" operator="equal">
      <formula>5</formula>
    </cfRule>
    <cfRule type="cellIs" dxfId="10506" priority="137" stopIfTrue="1" operator="equal">
      <formula>4</formula>
    </cfRule>
    <cfRule type="cellIs" dxfId="10505" priority="138" stopIfTrue="1" operator="equal">
      <formula>3</formula>
    </cfRule>
  </conditionalFormatting>
  <conditionalFormatting sqref="F5">
    <cfRule type="cellIs" dxfId="10504" priority="133" stopIfTrue="1" operator="equal">
      <formula>5</formula>
    </cfRule>
    <cfRule type="cellIs" dxfId="10503" priority="134" stopIfTrue="1" operator="equal">
      <formula>4</formula>
    </cfRule>
    <cfRule type="cellIs" dxfId="10502" priority="135" stopIfTrue="1" operator="equal">
      <formula>3</formula>
    </cfRule>
  </conditionalFormatting>
  <conditionalFormatting sqref="F3:F4">
    <cfRule type="expression" dxfId="10501" priority="131" stopIfTrue="1">
      <formula>$D$1&lt;F3</formula>
    </cfRule>
    <cfRule type="expression" dxfId="10500" priority="132" stopIfTrue="1">
      <formula>$D$1&gt;F3</formula>
    </cfRule>
  </conditionalFormatting>
  <conditionalFormatting sqref="R4">
    <cfRule type="expression" dxfId="10499" priority="129" stopIfTrue="1">
      <formula>$D$1&lt;R4</formula>
    </cfRule>
    <cfRule type="expression" dxfId="10498" priority="130" stopIfTrue="1">
      <formula>$D$1&gt;R4</formula>
    </cfRule>
  </conditionalFormatting>
  <conditionalFormatting sqref="R5">
    <cfRule type="cellIs" dxfId="10497" priority="126" stopIfTrue="1" operator="equal">
      <formula>5</formula>
    </cfRule>
    <cfRule type="cellIs" dxfId="10496" priority="127" stopIfTrue="1" operator="equal">
      <formula>4</formula>
    </cfRule>
    <cfRule type="cellIs" dxfId="10495" priority="128" stopIfTrue="1" operator="equal">
      <formula>3</formula>
    </cfRule>
  </conditionalFormatting>
  <conditionalFormatting sqref="R4">
    <cfRule type="expression" dxfId="10494" priority="124" stopIfTrue="1">
      <formula>$D$1&lt;R4</formula>
    </cfRule>
    <cfRule type="expression" dxfId="10493" priority="125" stopIfTrue="1">
      <formula>$D$1&gt;R4</formula>
    </cfRule>
  </conditionalFormatting>
  <conditionalFormatting sqref="R4">
    <cfRule type="expression" dxfId="10492" priority="122" stopIfTrue="1">
      <formula>$D$1&lt;R4</formula>
    </cfRule>
    <cfRule type="expression" dxfId="10491" priority="123" stopIfTrue="1">
      <formula>$D$1&gt;R4</formula>
    </cfRule>
  </conditionalFormatting>
  <conditionalFormatting sqref="S4">
    <cfRule type="expression" dxfId="10490" priority="83" stopIfTrue="1">
      <formula>$D$1&lt;S4</formula>
    </cfRule>
    <cfRule type="expression" dxfId="10489" priority="84" stopIfTrue="1">
      <formula>$D$1&gt;S4</formula>
    </cfRule>
  </conditionalFormatting>
  <conditionalFormatting sqref="S4">
    <cfRule type="expression" dxfId="10488" priority="93" stopIfTrue="1">
      <formula>$D$1&lt;S4</formula>
    </cfRule>
    <cfRule type="expression" dxfId="10487" priority="94" stopIfTrue="1">
      <formula>$D$1&gt;S4</formula>
    </cfRule>
  </conditionalFormatting>
  <conditionalFormatting sqref="S4">
    <cfRule type="expression" dxfId="10486" priority="91" stopIfTrue="1">
      <formula>$D$1&lt;S4</formula>
    </cfRule>
    <cfRule type="expression" dxfId="10485" priority="92" stopIfTrue="1">
      <formula>$D$1&gt;S4</formula>
    </cfRule>
  </conditionalFormatting>
  <conditionalFormatting sqref="S4">
    <cfRule type="expression" dxfId="10484" priority="89" stopIfTrue="1">
      <formula>$D$1&lt;S4</formula>
    </cfRule>
    <cfRule type="expression" dxfId="10483" priority="90" stopIfTrue="1">
      <formula>$D$1&gt;S4</formula>
    </cfRule>
  </conditionalFormatting>
  <conditionalFormatting sqref="S4">
    <cfRule type="expression" dxfId="10482" priority="87" stopIfTrue="1">
      <formula>$D$1&lt;S4</formula>
    </cfRule>
    <cfRule type="expression" dxfId="10481" priority="88" stopIfTrue="1">
      <formula>$D$1&gt;S4</formula>
    </cfRule>
  </conditionalFormatting>
  <conditionalFormatting sqref="S4">
    <cfRule type="expression" dxfId="10480" priority="85" stopIfTrue="1">
      <formula>$D$1&lt;S4</formula>
    </cfRule>
    <cfRule type="expression" dxfId="10479" priority="86" stopIfTrue="1">
      <formula>$D$1&gt;S4</formula>
    </cfRule>
  </conditionalFormatting>
  <conditionalFormatting sqref="I3">
    <cfRule type="expression" dxfId="10478" priority="81" stopIfTrue="1">
      <formula>$D$1&lt;I3</formula>
    </cfRule>
    <cfRule type="expression" dxfId="10477" priority="82" stopIfTrue="1">
      <formula>$D$1&gt;I3</formula>
    </cfRule>
  </conditionalFormatting>
  <conditionalFormatting sqref="I3">
    <cfRule type="expression" dxfId="10476" priority="79" stopIfTrue="1">
      <formula>$D$1&lt;I3</formula>
    </cfRule>
    <cfRule type="expression" dxfId="10475" priority="80" stopIfTrue="1">
      <formula>$D$1&gt;I3</formula>
    </cfRule>
  </conditionalFormatting>
  <conditionalFormatting sqref="H3:H4">
    <cfRule type="expression" dxfId="10474" priority="77" stopIfTrue="1">
      <formula>$D$1&lt;H3</formula>
    </cfRule>
    <cfRule type="expression" dxfId="10473" priority="78" stopIfTrue="1">
      <formula>$D$1&gt;H3</formula>
    </cfRule>
  </conditionalFormatting>
  <conditionalFormatting sqref="I4">
    <cfRule type="expression" dxfId="10472" priority="50" stopIfTrue="1">
      <formula>$D$1&lt;I4</formula>
    </cfRule>
    <cfRule type="expression" dxfId="10471" priority="51" stopIfTrue="1">
      <formula>$D$1&gt;I4</formula>
    </cfRule>
  </conditionalFormatting>
  <conditionalFormatting sqref="I5">
    <cfRule type="cellIs" dxfId="10470" priority="74" stopIfTrue="1" operator="equal">
      <formula>5</formula>
    </cfRule>
    <cfRule type="cellIs" dxfId="10469" priority="75" stopIfTrue="1" operator="equal">
      <formula>4</formula>
    </cfRule>
    <cfRule type="cellIs" dxfId="10468" priority="76" stopIfTrue="1" operator="equal">
      <formula>3</formula>
    </cfRule>
  </conditionalFormatting>
  <conditionalFormatting sqref="I4">
    <cfRule type="expression" dxfId="10467" priority="72" stopIfTrue="1">
      <formula>$D$1&lt;I4</formula>
    </cfRule>
    <cfRule type="expression" dxfId="10466" priority="73" stopIfTrue="1">
      <formula>$D$1&gt;I4</formula>
    </cfRule>
  </conditionalFormatting>
  <conditionalFormatting sqref="I5">
    <cfRule type="cellIs" dxfId="10465" priority="69" stopIfTrue="1" operator="equal">
      <formula>5</formula>
    </cfRule>
    <cfRule type="cellIs" dxfId="10464" priority="70" stopIfTrue="1" operator="equal">
      <formula>4</formula>
    </cfRule>
    <cfRule type="cellIs" dxfId="10463" priority="71" stopIfTrue="1" operator="equal">
      <formula>3</formula>
    </cfRule>
  </conditionalFormatting>
  <conditionalFormatting sqref="I4">
    <cfRule type="expression" dxfId="10462" priority="67" stopIfTrue="1">
      <formula>$D$1&lt;I4</formula>
    </cfRule>
    <cfRule type="expression" dxfId="10461" priority="68" stopIfTrue="1">
      <formula>$D$1&gt;I4</formula>
    </cfRule>
  </conditionalFormatting>
  <conditionalFormatting sqref="I5">
    <cfRule type="cellIs" dxfId="10460" priority="64" stopIfTrue="1" operator="equal">
      <formula>5</formula>
    </cfRule>
    <cfRule type="cellIs" dxfId="10459" priority="65" stopIfTrue="1" operator="equal">
      <formula>4</formula>
    </cfRule>
    <cfRule type="cellIs" dxfId="10458" priority="66" stopIfTrue="1" operator="equal">
      <formula>3</formula>
    </cfRule>
  </conditionalFormatting>
  <conditionalFormatting sqref="I4">
    <cfRule type="expression" dxfId="10457" priority="62" stopIfTrue="1">
      <formula>$D$1&lt;I4</formula>
    </cfRule>
    <cfRule type="expression" dxfId="10456" priority="63" stopIfTrue="1">
      <formula>$D$1&gt;I4</formula>
    </cfRule>
  </conditionalFormatting>
  <conditionalFormatting sqref="I4">
    <cfRule type="expression" dxfId="10455" priority="60" stopIfTrue="1">
      <formula>$D$1&lt;I4</formula>
    </cfRule>
    <cfRule type="expression" dxfId="10454" priority="61" stopIfTrue="1">
      <formula>$D$1&gt;I4</formula>
    </cfRule>
  </conditionalFormatting>
  <conditionalFormatting sqref="I5">
    <cfRule type="cellIs" dxfId="10453" priority="57" stopIfTrue="1" operator="equal">
      <formula>5</formula>
    </cfRule>
    <cfRule type="cellIs" dxfId="10452" priority="58" stopIfTrue="1" operator="equal">
      <formula>4</formula>
    </cfRule>
    <cfRule type="cellIs" dxfId="10451" priority="59" stopIfTrue="1" operator="equal">
      <formula>3</formula>
    </cfRule>
  </conditionalFormatting>
  <conditionalFormatting sqref="I4">
    <cfRule type="expression" dxfId="10450" priority="55" stopIfTrue="1">
      <formula>$D$1&lt;I4</formula>
    </cfRule>
    <cfRule type="expression" dxfId="10449" priority="56" stopIfTrue="1">
      <formula>$D$1&gt;I4</formula>
    </cfRule>
  </conditionalFormatting>
  <conditionalFormatting sqref="I5">
    <cfRule type="cellIs" dxfId="10448" priority="52" stopIfTrue="1" operator="equal">
      <formula>5</formula>
    </cfRule>
    <cfRule type="cellIs" dxfId="10447" priority="53" stopIfTrue="1" operator="equal">
      <formula>4</formula>
    </cfRule>
    <cfRule type="cellIs" dxfId="10446" priority="54" stopIfTrue="1" operator="equal">
      <formula>3</formula>
    </cfRule>
  </conditionalFormatting>
  <conditionalFormatting sqref="J6:L36">
    <cfRule type="cellIs" dxfId="10445" priority="47" stopIfTrue="1" operator="equal">
      <formula>5</formula>
    </cfRule>
    <cfRule type="cellIs" dxfId="10444" priority="48" stopIfTrue="1" operator="equal">
      <formula>4</formula>
    </cfRule>
    <cfRule type="cellIs" dxfId="10443" priority="49" stopIfTrue="1" operator="equal">
      <formula>3</formula>
    </cfRule>
  </conditionalFormatting>
  <conditionalFormatting sqref="J3:L3 J4">
    <cfRule type="expression" dxfId="10442" priority="45" stopIfTrue="1">
      <formula>$D$1&lt;J3</formula>
    </cfRule>
    <cfRule type="expression" dxfId="10441" priority="46" stopIfTrue="1">
      <formula>$D$1&gt;J3</formula>
    </cfRule>
  </conditionalFormatting>
  <conditionalFormatting sqref="J4">
    <cfRule type="expression" dxfId="10440" priority="43" stopIfTrue="1">
      <formula>$D$1&lt;J4</formula>
    </cfRule>
    <cfRule type="expression" dxfId="10439" priority="44" stopIfTrue="1">
      <formula>$D$1&gt;J4</formula>
    </cfRule>
  </conditionalFormatting>
  <conditionalFormatting sqref="J5">
    <cfRule type="cellIs" dxfId="10438" priority="40" stopIfTrue="1" operator="equal">
      <formula>5</formula>
    </cfRule>
    <cfRule type="cellIs" dxfId="10437" priority="41" stopIfTrue="1" operator="equal">
      <formula>4</formula>
    </cfRule>
    <cfRule type="cellIs" dxfId="10436" priority="42" stopIfTrue="1" operator="equal">
      <formula>3</formula>
    </cfRule>
  </conditionalFormatting>
  <conditionalFormatting sqref="J4">
    <cfRule type="expression" dxfId="10435" priority="38" stopIfTrue="1">
      <formula>$D$1&lt;J4</formula>
    </cfRule>
    <cfRule type="expression" dxfId="10434" priority="39" stopIfTrue="1">
      <formula>$D$1&gt;J4</formula>
    </cfRule>
  </conditionalFormatting>
  <conditionalFormatting sqref="J4">
    <cfRule type="expression" dxfId="10433" priority="36" stopIfTrue="1">
      <formula>$D$1&lt;J4</formula>
    </cfRule>
    <cfRule type="expression" dxfId="10432" priority="37" stopIfTrue="1">
      <formula>$D$1&gt;J4</formula>
    </cfRule>
  </conditionalFormatting>
  <conditionalFormatting sqref="L5">
    <cfRule type="cellIs" dxfId="10431" priority="33" stopIfTrue="1" operator="equal">
      <formula>5</formula>
    </cfRule>
    <cfRule type="cellIs" dxfId="10430" priority="34" stopIfTrue="1" operator="equal">
      <formula>4</formula>
    </cfRule>
    <cfRule type="cellIs" dxfId="10429" priority="35" stopIfTrue="1" operator="equal">
      <formula>3</formula>
    </cfRule>
  </conditionalFormatting>
  <conditionalFormatting sqref="J3:J4">
    <cfRule type="expression" dxfId="10428" priority="31" stopIfTrue="1">
      <formula>$D$1&lt;J3</formula>
    </cfRule>
    <cfRule type="expression" dxfId="10427" priority="32" stopIfTrue="1">
      <formula>$D$1&gt;J3</formula>
    </cfRule>
  </conditionalFormatting>
  <conditionalFormatting sqref="J4">
    <cfRule type="expression" dxfId="10426" priority="29" stopIfTrue="1">
      <formula>$D$1&lt;J4</formula>
    </cfRule>
    <cfRule type="expression" dxfId="10425" priority="30" stopIfTrue="1">
      <formula>$D$1&gt;J4</formula>
    </cfRule>
  </conditionalFormatting>
  <conditionalFormatting sqref="J5">
    <cfRule type="cellIs" dxfId="10424" priority="26" stopIfTrue="1" operator="equal">
      <formula>5</formula>
    </cfRule>
    <cfRule type="cellIs" dxfId="10423" priority="27" stopIfTrue="1" operator="equal">
      <formula>4</formula>
    </cfRule>
    <cfRule type="cellIs" dxfId="10422" priority="28" stopIfTrue="1" operator="equal">
      <formula>3</formula>
    </cfRule>
  </conditionalFormatting>
  <conditionalFormatting sqref="J4">
    <cfRule type="expression" dxfId="10421" priority="24" stopIfTrue="1">
      <formula>$D$1&lt;J4</formula>
    </cfRule>
    <cfRule type="expression" dxfId="10420" priority="25" stopIfTrue="1">
      <formula>$D$1&gt;J4</formula>
    </cfRule>
  </conditionalFormatting>
  <conditionalFormatting sqref="J4">
    <cfRule type="expression" dxfId="10419" priority="22" stopIfTrue="1">
      <formula>$D$1&lt;J4</formula>
    </cfRule>
    <cfRule type="expression" dxfId="10418" priority="23" stopIfTrue="1">
      <formula>$D$1&gt;J4</formula>
    </cfRule>
  </conditionalFormatting>
  <conditionalFormatting sqref="K4">
    <cfRule type="expression" dxfId="10417" priority="20" stopIfTrue="1">
      <formula>$D$1&lt;K4</formula>
    </cfRule>
    <cfRule type="expression" dxfId="10416" priority="21" stopIfTrue="1">
      <formula>$D$1&gt;K4</formula>
    </cfRule>
  </conditionalFormatting>
  <conditionalFormatting sqref="K5">
    <cfRule type="cellIs" dxfId="10415" priority="17" stopIfTrue="1" operator="equal">
      <formula>5</formula>
    </cfRule>
    <cfRule type="cellIs" dxfId="10414" priority="18" stopIfTrue="1" operator="equal">
      <formula>4</formula>
    </cfRule>
    <cfRule type="cellIs" dxfId="10413" priority="19" stopIfTrue="1" operator="equal">
      <formula>3</formula>
    </cfRule>
  </conditionalFormatting>
  <conditionalFormatting sqref="K4">
    <cfRule type="expression" dxfId="10412" priority="15" stopIfTrue="1">
      <formula>$D$1&lt;K4</formula>
    </cfRule>
    <cfRule type="expression" dxfId="10411" priority="16" stopIfTrue="1">
      <formula>$D$1&gt;K4</formula>
    </cfRule>
  </conditionalFormatting>
  <conditionalFormatting sqref="K4">
    <cfRule type="expression" dxfId="10410" priority="13" stopIfTrue="1">
      <formula>$D$1&lt;K4</formula>
    </cfRule>
    <cfRule type="expression" dxfId="10409" priority="14" stopIfTrue="1">
      <formula>$D$1&gt;K4</formula>
    </cfRule>
  </conditionalFormatting>
  <conditionalFormatting sqref="L4">
    <cfRule type="expression" dxfId="10408" priority="1" stopIfTrue="1">
      <formula>$D$1&lt;L4</formula>
    </cfRule>
    <cfRule type="expression" dxfId="10407" priority="2" stopIfTrue="1">
      <formula>$D$1&gt;L4</formula>
    </cfRule>
  </conditionalFormatting>
  <conditionalFormatting sqref="L4">
    <cfRule type="expression" dxfId="10406" priority="11" stopIfTrue="1">
      <formula>$D$1&lt;L4</formula>
    </cfRule>
    <cfRule type="expression" dxfId="10405" priority="12" stopIfTrue="1">
      <formula>$D$1&gt;L4</formula>
    </cfRule>
  </conditionalFormatting>
  <conditionalFormatting sqref="L4">
    <cfRule type="expression" dxfId="10404" priority="9" stopIfTrue="1">
      <formula>$D$1&lt;L4</formula>
    </cfRule>
    <cfRule type="expression" dxfId="10403" priority="10" stopIfTrue="1">
      <formula>$D$1&gt;L4</formula>
    </cfRule>
  </conditionalFormatting>
  <conditionalFormatting sqref="L4">
    <cfRule type="expression" dxfId="10402" priority="7" stopIfTrue="1">
      <formula>$D$1&lt;L4</formula>
    </cfRule>
    <cfRule type="expression" dxfId="10401" priority="8" stopIfTrue="1">
      <formula>$D$1&gt;L4</formula>
    </cfRule>
  </conditionalFormatting>
  <conditionalFormatting sqref="L4">
    <cfRule type="expression" dxfId="10400" priority="5" stopIfTrue="1">
      <formula>$D$1&lt;L4</formula>
    </cfRule>
    <cfRule type="expression" dxfId="10399" priority="6" stopIfTrue="1">
      <formula>$D$1&gt;L4</formula>
    </cfRule>
  </conditionalFormatting>
  <conditionalFormatting sqref="L4">
    <cfRule type="expression" dxfId="10398" priority="3" stopIfTrue="1">
      <formula>$D$1&lt;L4</formula>
    </cfRule>
    <cfRule type="expression" dxfId="10397" priority="4" stopIfTrue="1">
      <formula>$D$1&gt;L4</formula>
    </cfRule>
  </conditionalFormatting>
  <pageMargins left="0.7" right="0.7" top="0.75" bottom="0.75" header="0.3" footer="0.3"/>
  <pageSetup paperSize="9" scale="75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A4" zoomScaleNormal="100" zoomScaleSheetLayoutView="100" workbookViewId="0">
      <selection activeCell="F2" sqref="F2:L5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8" style="13" bestFit="1" customWidth="1"/>
    <col min="5" max="5" width="6.7109375" style="13" hidden="1" customWidth="1"/>
    <col min="6" max="12" width="6.85546875" customWidth="1"/>
    <col min="13" max="21" width="2.4257812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43659.506923379631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92"/>
      <c r="Z1" s="492"/>
      <c r="AA1" s="492"/>
      <c r="AB1" s="492"/>
      <c r="AC1" s="492"/>
      <c r="AD1" s="492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75" t="s">
        <v>580</v>
      </c>
      <c r="G2" s="581" t="s">
        <v>581</v>
      </c>
      <c r="H2" s="582"/>
      <c r="I2" s="583"/>
      <c r="J2" s="581" t="s">
        <v>545</v>
      </c>
      <c r="K2" s="582"/>
      <c r="L2" s="583"/>
      <c r="M2" s="477"/>
      <c r="N2" s="477"/>
      <c r="O2" s="477"/>
      <c r="P2" s="477"/>
      <c r="Q2" s="475"/>
      <c r="R2" s="476"/>
      <c r="S2" s="476"/>
      <c r="T2" s="474"/>
      <c r="U2" s="227"/>
      <c r="V2" s="7"/>
      <c r="W2" s="8"/>
      <c r="X2" s="8"/>
      <c r="Y2" s="492"/>
      <c r="Z2" s="492"/>
      <c r="AA2" s="492"/>
      <c r="AB2" s="492"/>
      <c r="AC2" s="492"/>
      <c r="AD2" s="492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76">
        <v>2542</v>
      </c>
      <c r="B3" s="576"/>
      <c r="C3" s="576"/>
      <c r="D3" s="228" t="s">
        <v>0</v>
      </c>
      <c r="E3" s="229"/>
      <c r="F3" s="230">
        <v>42349</v>
      </c>
      <c r="G3" s="230">
        <v>42352</v>
      </c>
      <c r="H3" s="230">
        <v>42349</v>
      </c>
      <c r="I3" s="410">
        <v>42354</v>
      </c>
      <c r="J3" s="230">
        <v>42243</v>
      </c>
      <c r="K3" s="230">
        <v>42359</v>
      </c>
      <c r="L3" s="230">
        <v>42363</v>
      </c>
      <c r="M3" s="230"/>
      <c r="N3" s="230"/>
      <c r="O3" s="230"/>
      <c r="P3" s="231"/>
      <c r="Q3" s="230"/>
      <c r="R3" s="230"/>
      <c r="S3" s="230"/>
      <c r="T3" s="67"/>
      <c r="U3" s="232"/>
      <c r="V3" s="233"/>
      <c r="W3" s="234"/>
      <c r="X3" s="234"/>
      <c r="Y3" s="235"/>
      <c r="Z3" s="235"/>
      <c r="AA3" s="235"/>
      <c r="AB3" s="236"/>
      <c r="AC3" s="236"/>
      <c r="AD3" s="577" t="s">
        <v>9</v>
      </c>
      <c r="AE3" s="14"/>
      <c r="AF3" s="492"/>
      <c r="AG3" s="578"/>
      <c r="AH3" s="578"/>
      <c r="AI3" s="578"/>
      <c r="AJ3" s="578"/>
      <c r="AK3" s="578"/>
      <c r="AL3" s="578"/>
      <c r="AM3" s="578"/>
      <c r="AN3" s="578"/>
      <c r="AO3" s="578"/>
      <c r="AP3" s="578"/>
      <c r="AQ3" s="578"/>
      <c r="AR3" s="578"/>
      <c r="AS3" s="578"/>
      <c r="AT3" s="578"/>
      <c r="AU3" s="578"/>
      <c r="AV3" s="578"/>
      <c r="AW3" s="578"/>
      <c r="AX3" s="579"/>
      <c r="AY3" s="579"/>
      <c r="AZ3" s="579"/>
      <c r="BA3" s="579"/>
      <c r="BB3" s="579"/>
      <c r="BC3" s="579"/>
      <c r="BD3" s="579"/>
      <c r="BE3" s="579"/>
      <c r="BF3" s="579"/>
      <c r="BG3" s="579"/>
      <c r="BH3" s="579"/>
      <c r="BI3" s="579"/>
      <c r="BJ3" s="579"/>
      <c r="BK3" s="579"/>
      <c r="BL3" s="579"/>
      <c r="BM3" s="579"/>
      <c r="BN3" s="11"/>
      <c r="BO3" s="11"/>
      <c r="BP3" s="579"/>
      <c r="BQ3" s="579"/>
      <c r="BR3" s="579"/>
      <c r="BS3" s="579"/>
      <c r="BT3" s="579"/>
      <c r="BU3" s="579"/>
      <c r="BV3" s="579"/>
      <c r="BW3" s="579"/>
      <c r="BX3" s="579"/>
      <c r="BY3" s="579"/>
      <c r="BZ3" s="579"/>
      <c r="CA3" s="579"/>
      <c r="CB3" s="579"/>
      <c r="CC3" s="579"/>
      <c r="CD3" s="579"/>
      <c r="CE3" s="579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76"/>
      <c r="B4" s="576"/>
      <c r="C4" s="576"/>
      <c r="D4" s="237" t="s">
        <v>1</v>
      </c>
      <c r="E4" s="229"/>
      <c r="F4" s="238" t="s">
        <v>1012</v>
      </c>
      <c r="G4" s="238" t="s">
        <v>1007</v>
      </c>
      <c r="H4" s="238" t="s">
        <v>1004</v>
      </c>
      <c r="I4" s="238" t="s">
        <v>656</v>
      </c>
      <c r="J4" s="238"/>
      <c r="K4" s="238" t="s">
        <v>1017</v>
      </c>
      <c r="L4" s="238" t="s">
        <v>1034</v>
      </c>
      <c r="M4" s="238"/>
      <c r="N4" s="238"/>
      <c r="O4" s="238"/>
      <c r="P4" s="238"/>
      <c r="Q4" s="238"/>
      <c r="R4" s="238"/>
      <c r="S4" s="238"/>
      <c r="T4" s="67"/>
      <c r="U4" s="239"/>
      <c r="V4" s="232"/>
      <c r="W4" s="232"/>
      <c r="X4" s="232"/>
      <c r="Y4" s="234"/>
      <c r="Z4" s="235"/>
      <c r="AA4" s="235"/>
      <c r="AB4" s="235"/>
      <c r="AC4" s="235"/>
      <c r="AD4" s="577"/>
      <c r="AE4" s="15"/>
      <c r="AF4" s="492"/>
      <c r="AG4" s="492"/>
      <c r="AH4" s="492"/>
      <c r="AI4" s="492"/>
      <c r="AJ4" s="492"/>
      <c r="AK4" s="492"/>
      <c r="AL4" s="492"/>
      <c r="AM4" s="492"/>
      <c r="AN4" s="492"/>
      <c r="AO4" s="492"/>
      <c r="AP4" s="492"/>
      <c r="AQ4" s="492"/>
      <c r="AR4" s="492"/>
      <c r="AS4" s="492"/>
      <c r="AT4" s="492"/>
      <c r="AU4" s="492"/>
      <c r="AV4" s="492"/>
      <c r="AW4" s="9"/>
      <c r="AX4" s="493"/>
      <c r="AY4" s="493"/>
      <c r="AZ4" s="493"/>
      <c r="BA4" s="493"/>
      <c r="BB4" s="493"/>
      <c r="BC4" s="493"/>
      <c r="BD4" s="493"/>
      <c r="BE4" s="493"/>
      <c r="BF4" s="493"/>
      <c r="BG4" s="493"/>
      <c r="BH4" s="493"/>
      <c r="BI4" s="493"/>
      <c r="BJ4" s="493"/>
      <c r="BK4" s="493"/>
      <c r="BL4" s="493"/>
      <c r="BM4" s="493"/>
      <c r="BN4" s="11"/>
      <c r="BO4" s="11"/>
      <c r="BP4" s="493"/>
      <c r="BQ4" s="493"/>
      <c r="BR4" s="493"/>
      <c r="BS4" s="493"/>
      <c r="BT4" s="493"/>
      <c r="BU4" s="493"/>
      <c r="BV4" s="493"/>
      <c r="BW4" s="493"/>
      <c r="BX4" s="493"/>
      <c r="BY4" s="493"/>
      <c r="BZ4" s="493"/>
      <c r="CA4" s="493"/>
      <c r="CB4" s="493"/>
      <c r="CC4" s="493"/>
      <c r="CD4" s="493"/>
      <c r="CE4" s="493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8" x14ac:dyDescent="0.2">
      <c r="A5" s="384" t="s">
        <v>546</v>
      </c>
      <c r="B5" s="257" t="s">
        <v>2</v>
      </c>
      <c r="C5" s="385" t="s">
        <v>27</v>
      </c>
      <c r="D5" s="386" t="s">
        <v>3</v>
      </c>
      <c r="E5" s="184" t="s">
        <v>4</v>
      </c>
      <c r="F5" s="313" t="s">
        <v>1011</v>
      </c>
      <c r="G5" s="313" t="s">
        <v>1018</v>
      </c>
      <c r="H5" s="313" t="s">
        <v>1005</v>
      </c>
      <c r="I5" s="408" t="s">
        <v>655</v>
      </c>
      <c r="J5" s="325" t="s">
        <v>915</v>
      </c>
      <c r="K5" s="325" t="s">
        <v>1016</v>
      </c>
      <c r="L5" s="362" t="s">
        <v>1033</v>
      </c>
      <c r="M5" s="408"/>
      <c r="N5" s="313"/>
      <c r="O5" s="325"/>
      <c r="P5" s="313"/>
      <c r="Q5" s="325"/>
      <c r="R5" s="325"/>
      <c r="S5" s="362"/>
      <c r="T5" s="92"/>
      <c r="U5" s="185"/>
      <c r="V5" s="240" t="s">
        <v>5</v>
      </c>
      <c r="W5" s="241" t="s">
        <v>6</v>
      </c>
      <c r="X5" s="241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37" customFormat="1" ht="17.25" customHeight="1" x14ac:dyDescent="0.25">
      <c r="A6" s="389">
        <v>1</v>
      </c>
      <c r="B6" s="499"/>
      <c r="C6" s="512" t="s">
        <v>34</v>
      </c>
      <c r="D6" s="513" t="s">
        <v>1498</v>
      </c>
      <c r="E6" s="256">
        <v>2542</v>
      </c>
      <c r="F6" s="93" t="s">
        <v>1604</v>
      </c>
      <c r="G6" s="93">
        <v>4</v>
      </c>
      <c r="H6" s="93">
        <v>3</v>
      </c>
      <c r="I6" s="93">
        <v>3</v>
      </c>
      <c r="J6" s="93">
        <v>5</v>
      </c>
      <c r="K6" s="93">
        <v>4</v>
      </c>
      <c r="L6" s="93">
        <v>3</v>
      </c>
      <c r="M6" s="93"/>
      <c r="N6" s="93"/>
      <c r="O6" s="93"/>
      <c r="P6" s="93"/>
      <c r="Q6" s="93"/>
      <c r="R6" s="93"/>
      <c r="S6" s="93"/>
      <c r="T6" s="93"/>
      <c r="U6" s="23"/>
      <c r="V6" s="35">
        <f t="shared" ref="V6:V37" si="0">IF(AC6&gt;0,IF(SUM(X6:Y6)/AC6&gt;0,2,IF(AND(SUM(X6:Y6)/AC6=0,Z6/AC6&gt;0),3,IF(AND((AB6/AC6+AA6/AC6)=1,AA6/AC6&gt;0),4,5))),0)</f>
        <v>3</v>
      </c>
      <c r="W6" s="328">
        <f t="shared" ref="W6:W37" si="1">COUNTIF(AG6:AV6,"б")</f>
        <v>0</v>
      </c>
      <c r="X6" s="328">
        <f t="shared" ref="X6:X37" si="2">COUNTIF(AG6:AV6,"д")</f>
        <v>0</v>
      </c>
      <c r="Y6" s="328">
        <f t="shared" ref="Y6:Y37" si="3">COUNTIF(AG6:AV6,2)+COUNTIF(AG6:AV6,"н")+COUNTIF(AG6:AV6,"д")</f>
        <v>0</v>
      </c>
      <c r="Z6" s="328">
        <f t="shared" ref="Z6:Z37" si="4">COUNTIF(AG6:AV6,Z$5)</f>
        <v>3</v>
      </c>
      <c r="AA6" s="328">
        <f t="shared" ref="AA6:AA37" si="5">COUNTIF(AG6:AV6,AA$5)</f>
        <v>2</v>
      </c>
      <c r="AB6" s="328">
        <f t="shared" ref="AB6:AB37" si="6">COUNTIF(AG6:AV6,AB$5)</f>
        <v>1</v>
      </c>
      <c r="AC6" s="328">
        <f t="shared" ref="AC6:AC38" si="7">SUM(X6:AB6)</f>
        <v>6</v>
      </c>
      <c r="AD6" s="329">
        <f>IF(ISERROR(((X6+Y6)*2+Z6*3+AA6*4+AB6*5)/SUM(X6,Y6:AB6)),"",((X6+Y6)*2+Z6*3+AA6*4+AB6*5)/SUM(X6,Y6:AB6))</f>
        <v>3.6666666666666665</v>
      </c>
      <c r="AE6" s="330">
        <f t="shared" ref="AE6:AE34" si="8">IF(AX6=5,0.5,IF(AX6=4,0.25,IF(AX6&lt;=3,0)))</f>
        <v>0</v>
      </c>
      <c r="AF6" s="331"/>
      <c r="AG6" s="332" t="str">
        <f t="shared" ref="AG6:AV21" si="9">IF(ISERROR(VALUE(LEFT(F6))),LEFT(F6),VALUE(LEFT(F6)))</f>
        <v>з</v>
      </c>
      <c r="AH6" s="332">
        <f t="shared" si="9"/>
        <v>4</v>
      </c>
      <c r="AI6" s="332">
        <f t="shared" si="9"/>
        <v>3</v>
      </c>
      <c r="AJ6" s="332">
        <f t="shared" si="9"/>
        <v>3</v>
      </c>
      <c r="AK6" s="332">
        <f t="shared" si="9"/>
        <v>5</v>
      </c>
      <c r="AL6" s="332">
        <f t="shared" si="9"/>
        <v>4</v>
      </c>
      <c r="AM6" s="332">
        <f t="shared" si="9"/>
        <v>3</v>
      </c>
      <c r="AN6" s="332" t="str">
        <f t="shared" si="9"/>
        <v/>
      </c>
      <c r="AO6" s="332" t="str">
        <f t="shared" si="9"/>
        <v/>
      </c>
      <c r="AP6" s="332" t="str">
        <f t="shared" si="9"/>
        <v/>
      </c>
      <c r="AQ6" s="332" t="str">
        <f t="shared" si="9"/>
        <v/>
      </c>
      <c r="AR6" s="332" t="str">
        <f t="shared" si="9"/>
        <v/>
      </c>
      <c r="AS6" s="332" t="str">
        <f t="shared" si="9"/>
        <v/>
      </c>
      <c r="AT6" s="332" t="str">
        <f t="shared" si="9"/>
        <v/>
      </c>
      <c r="AU6" s="332" t="str">
        <f t="shared" si="9"/>
        <v/>
      </c>
      <c r="AV6" s="332" t="str">
        <f t="shared" si="9"/>
        <v/>
      </c>
      <c r="AW6" s="35">
        <f t="shared" ref="AW6:AW37" si="10">COUNTIF(AG6:AV6,"з")</f>
        <v>1</v>
      </c>
      <c r="AX6" s="333"/>
      <c r="AY6" s="333"/>
      <c r="AZ6" s="333"/>
      <c r="BA6" s="333"/>
      <c r="BB6" s="333"/>
      <c r="BC6" s="333"/>
      <c r="BD6" s="333"/>
      <c r="BE6" s="333"/>
      <c r="BF6" s="333"/>
      <c r="BG6" s="333"/>
      <c r="BH6" s="333"/>
      <c r="BI6" s="333"/>
      <c r="BJ6" s="333"/>
      <c r="BK6" s="333"/>
      <c r="BL6" s="333"/>
      <c r="BM6" s="333"/>
      <c r="BN6" s="333"/>
      <c r="BO6" s="333"/>
      <c r="BP6" s="334"/>
      <c r="BQ6" s="334"/>
      <c r="BR6" s="334"/>
      <c r="BS6" s="334"/>
      <c r="BT6" s="334"/>
      <c r="BU6" s="334"/>
      <c r="BV6" s="334"/>
      <c r="BW6" s="334"/>
      <c r="BX6" s="334"/>
      <c r="BY6" s="334"/>
      <c r="BZ6" s="334"/>
      <c r="CA6" s="334"/>
      <c r="CB6" s="334"/>
      <c r="CC6" s="334"/>
      <c r="CD6" s="334"/>
      <c r="CE6" s="334"/>
      <c r="CF6" s="334"/>
      <c r="CG6" s="333"/>
      <c r="CH6" s="333"/>
      <c r="CI6" s="333"/>
      <c r="CJ6" s="333"/>
      <c r="CK6" s="333"/>
      <c r="CL6" s="333"/>
      <c r="CM6" s="333"/>
      <c r="CN6" s="335"/>
      <c r="CO6" s="335"/>
      <c r="CP6" s="335"/>
      <c r="CQ6" s="335"/>
      <c r="CR6" s="335"/>
      <c r="CS6" s="335"/>
      <c r="CT6" s="335"/>
      <c r="CU6" s="335"/>
      <c r="CV6" s="335"/>
      <c r="CW6" s="335"/>
      <c r="CX6" s="335"/>
      <c r="CY6" s="335"/>
      <c r="CZ6" s="335"/>
      <c r="DA6" s="335"/>
      <c r="DB6" s="336"/>
      <c r="DC6" s="336"/>
    </row>
    <row r="7" spans="1:107" s="337" customFormat="1" ht="17.25" customHeight="1" x14ac:dyDescent="0.25">
      <c r="A7" s="389">
        <v>2</v>
      </c>
      <c r="B7" s="499"/>
      <c r="C7" s="512" t="s">
        <v>34</v>
      </c>
      <c r="D7" s="513" t="s">
        <v>1506</v>
      </c>
      <c r="E7" s="256">
        <v>2542</v>
      </c>
      <c r="F7" s="93" t="s">
        <v>1604</v>
      </c>
      <c r="G7" s="93" t="s">
        <v>1603</v>
      </c>
      <c r="H7" s="93" t="s">
        <v>1601</v>
      </c>
      <c r="I7" s="93">
        <v>3</v>
      </c>
      <c r="J7" s="93">
        <v>3</v>
      </c>
      <c r="K7" s="93">
        <v>4</v>
      </c>
      <c r="L7" s="93">
        <v>4</v>
      </c>
      <c r="M7" s="93"/>
      <c r="N7" s="93"/>
      <c r="O7" s="93"/>
      <c r="P7" s="93"/>
      <c r="Q7" s="93"/>
      <c r="R7" s="93"/>
      <c r="S7" s="93"/>
      <c r="T7" s="93"/>
      <c r="U7" s="23"/>
      <c r="V7" s="35">
        <f t="shared" si="0"/>
        <v>3</v>
      </c>
      <c r="W7" s="328">
        <f t="shared" si="1"/>
        <v>2</v>
      </c>
      <c r="X7" s="328">
        <f t="shared" si="2"/>
        <v>0</v>
      </c>
      <c r="Y7" s="328">
        <f t="shared" si="3"/>
        <v>0</v>
      </c>
      <c r="Z7" s="328">
        <f t="shared" si="4"/>
        <v>2</v>
      </c>
      <c r="AA7" s="328">
        <f t="shared" si="5"/>
        <v>2</v>
      </c>
      <c r="AB7" s="328">
        <f t="shared" si="6"/>
        <v>0</v>
      </c>
      <c r="AC7" s="328">
        <f t="shared" si="7"/>
        <v>4</v>
      </c>
      <c r="AD7" s="329">
        <f t="shared" ref="AD7:AD37" si="11">IF(ISERROR(((X7+Y7)*2+Z7*3+AA7*4+AB7*5)/SUM(X7,Y7:AB7)),"",((X7+Y7)*2+Z7*3+AA7*4+AB7*5)/SUM(X7,Y7:AB7))</f>
        <v>3.5</v>
      </c>
      <c r="AE7" s="330">
        <f t="shared" si="8"/>
        <v>0</v>
      </c>
      <c r="AF7" s="331"/>
      <c r="AG7" s="332" t="str">
        <f t="shared" si="9"/>
        <v>з</v>
      </c>
      <c r="AH7" s="332" t="str">
        <f t="shared" si="9"/>
        <v>б</v>
      </c>
      <c r="AI7" s="332" t="str">
        <f t="shared" si="9"/>
        <v>б</v>
      </c>
      <c r="AJ7" s="332">
        <f t="shared" si="9"/>
        <v>3</v>
      </c>
      <c r="AK7" s="332">
        <f t="shared" si="9"/>
        <v>3</v>
      </c>
      <c r="AL7" s="332">
        <f t="shared" si="9"/>
        <v>4</v>
      </c>
      <c r="AM7" s="332">
        <f t="shared" si="9"/>
        <v>4</v>
      </c>
      <c r="AN7" s="332" t="str">
        <f t="shared" si="9"/>
        <v/>
      </c>
      <c r="AO7" s="332" t="str">
        <f t="shared" si="9"/>
        <v/>
      </c>
      <c r="AP7" s="332" t="str">
        <f t="shared" si="9"/>
        <v/>
      </c>
      <c r="AQ7" s="332" t="str">
        <f t="shared" si="9"/>
        <v/>
      </c>
      <c r="AR7" s="332" t="str">
        <f t="shared" si="9"/>
        <v/>
      </c>
      <c r="AS7" s="332" t="str">
        <f t="shared" si="9"/>
        <v/>
      </c>
      <c r="AT7" s="332" t="str">
        <f t="shared" si="9"/>
        <v/>
      </c>
      <c r="AU7" s="332" t="str">
        <f t="shared" si="9"/>
        <v/>
      </c>
      <c r="AV7" s="332" t="str">
        <f t="shared" si="9"/>
        <v/>
      </c>
      <c r="AW7" s="35">
        <f t="shared" si="10"/>
        <v>1</v>
      </c>
      <c r="AX7" s="333"/>
      <c r="AY7" s="333"/>
      <c r="AZ7" s="333"/>
      <c r="BA7" s="333"/>
      <c r="BB7" s="333"/>
      <c r="BC7" s="333"/>
      <c r="BD7" s="333"/>
      <c r="BE7" s="333"/>
      <c r="BF7" s="333"/>
      <c r="BG7" s="333"/>
      <c r="BH7" s="333"/>
      <c r="BI7" s="333"/>
      <c r="BJ7" s="333"/>
      <c r="BK7" s="333"/>
      <c r="BL7" s="333"/>
      <c r="BM7" s="333"/>
      <c r="BN7" s="333"/>
      <c r="BO7" s="333"/>
      <c r="BP7" s="334"/>
      <c r="BQ7" s="334"/>
      <c r="BR7" s="334"/>
      <c r="BS7" s="334"/>
      <c r="BT7" s="334"/>
      <c r="BU7" s="334"/>
      <c r="BV7" s="334"/>
      <c r="BW7" s="334"/>
      <c r="BX7" s="334"/>
      <c r="BY7" s="334"/>
      <c r="BZ7" s="334"/>
      <c r="CA7" s="334"/>
      <c r="CB7" s="334"/>
      <c r="CC7" s="334"/>
      <c r="CD7" s="334"/>
      <c r="CE7" s="334"/>
      <c r="CF7" s="334"/>
      <c r="CG7" s="333"/>
      <c r="CH7" s="334"/>
      <c r="CI7" s="334"/>
      <c r="CJ7" s="334"/>
      <c r="CK7" s="334"/>
      <c r="CL7" s="334"/>
      <c r="CM7" s="334"/>
      <c r="CN7" s="331"/>
      <c r="CO7" s="331"/>
      <c r="CP7" s="331"/>
      <c r="CQ7" s="331"/>
      <c r="CR7" s="331"/>
      <c r="CS7" s="331"/>
      <c r="CT7" s="331"/>
      <c r="CU7" s="331"/>
      <c r="CV7" s="331"/>
      <c r="CW7" s="331"/>
      <c r="CX7" s="331"/>
      <c r="CY7" s="331"/>
      <c r="CZ7" s="331"/>
      <c r="DA7" s="331"/>
    </row>
    <row r="8" spans="1:107" s="337" customFormat="1" ht="17.25" customHeight="1" x14ac:dyDescent="0.25">
      <c r="A8" s="389">
        <v>3</v>
      </c>
      <c r="B8" s="499"/>
      <c r="C8" s="512" t="s">
        <v>34</v>
      </c>
      <c r="D8" s="513" t="s">
        <v>1503</v>
      </c>
      <c r="E8" s="256">
        <v>2542</v>
      </c>
      <c r="F8" s="93" t="s">
        <v>1604</v>
      </c>
      <c r="G8" s="93">
        <v>3</v>
      </c>
      <c r="H8" s="93">
        <v>5</v>
      </c>
      <c r="I8" s="93" t="s">
        <v>1643</v>
      </c>
      <c r="J8" s="93">
        <v>5</v>
      </c>
      <c r="K8" s="93">
        <v>3</v>
      </c>
      <c r="L8" s="93">
        <v>4</v>
      </c>
      <c r="M8" s="93"/>
      <c r="N8" s="93"/>
      <c r="O8" s="93"/>
      <c r="P8" s="93"/>
      <c r="Q8" s="93"/>
      <c r="R8" s="93"/>
      <c r="S8" s="93"/>
      <c r="T8" s="93"/>
      <c r="U8" s="23"/>
      <c r="V8" s="35">
        <f t="shared" si="0"/>
        <v>2</v>
      </c>
      <c r="W8" s="328">
        <f t="shared" si="1"/>
        <v>0</v>
      </c>
      <c r="X8" s="328">
        <f t="shared" si="2"/>
        <v>0</v>
      </c>
      <c r="Y8" s="328">
        <f t="shared" si="3"/>
        <v>1</v>
      </c>
      <c r="Z8" s="328">
        <f t="shared" si="4"/>
        <v>2</v>
      </c>
      <c r="AA8" s="328">
        <f t="shared" si="5"/>
        <v>1</v>
      </c>
      <c r="AB8" s="328">
        <f t="shared" si="6"/>
        <v>2</v>
      </c>
      <c r="AC8" s="328">
        <f t="shared" si="7"/>
        <v>6</v>
      </c>
      <c r="AD8" s="329">
        <f t="shared" si="11"/>
        <v>3.6666666666666665</v>
      </c>
      <c r="AE8" s="330">
        <f t="shared" si="8"/>
        <v>0</v>
      </c>
      <c r="AF8" s="331"/>
      <c r="AG8" s="332" t="str">
        <f t="shared" si="9"/>
        <v>з</v>
      </c>
      <c r="AH8" s="332">
        <f t="shared" si="9"/>
        <v>3</v>
      </c>
      <c r="AI8" s="332">
        <f t="shared" si="9"/>
        <v>5</v>
      </c>
      <c r="AJ8" s="332">
        <f t="shared" si="9"/>
        <v>2</v>
      </c>
      <c r="AK8" s="332">
        <f t="shared" si="9"/>
        <v>5</v>
      </c>
      <c r="AL8" s="332">
        <f t="shared" si="9"/>
        <v>3</v>
      </c>
      <c r="AM8" s="332">
        <f t="shared" si="9"/>
        <v>4</v>
      </c>
      <c r="AN8" s="332" t="str">
        <f t="shared" si="9"/>
        <v/>
      </c>
      <c r="AO8" s="332" t="str">
        <f t="shared" si="9"/>
        <v/>
      </c>
      <c r="AP8" s="332" t="str">
        <f t="shared" si="9"/>
        <v/>
      </c>
      <c r="AQ8" s="332" t="str">
        <f t="shared" si="9"/>
        <v/>
      </c>
      <c r="AR8" s="332" t="str">
        <f t="shared" si="9"/>
        <v/>
      </c>
      <c r="AS8" s="332" t="str">
        <f t="shared" si="9"/>
        <v/>
      </c>
      <c r="AT8" s="332" t="str">
        <f t="shared" si="9"/>
        <v/>
      </c>
      <c r="AU8" s="332" t="str">
        <f t="shared" si="9"/>
        <v/>
      </c>
      <c r="AV8" s="332" t="str">
        <f t="shared" si="9"/>
        <v/>
      </c>
      <c r="AW8" s="35">
        <f t="shared" si="10"/>
        <v>1</v>
      </c>
      <c r="AX8" s="333"/>
      <c r="AY8" s="333"/>
      <c r="AZ8" s="333"/>
      <c r="BA8" s="333"/>
      <c r="BB8" s="333"/>
      <c r="BC8" s="333"/>
      <c r="BD8" s="333"/>
      <c r="BE8" s="333"/>
      <c r="BF8" s="333"/>
      <c r="BG8" s="333"/>
      <c r="BH8" s="333"/>
      <c r="BI8" s="333"/>
      <c r="BJ8" s="333"/>
      <c r="BK8" s="333"/>
      <c r="BL8" s="333"/>
      <c r="BM8" s="333"/>
      <c r="BN8" s="333"/>
      <c r="BO8" s="333"/>
      <c r="BP8" s="334"/>
      <c r="BQ8" s="334"/>
      <c r="BR8" s="334"/>
      <c r="BS8" s="334"/>
      <c r="BT8" s="334"/>
      <c r="BU8" s="334"/>
      <c r="BV8" s="334"/>
      <c r="BW8" s="334"/>
      <c r="BX8" s="334"/>
      <c r="BY8" s="334"/>
      <c r="BZ8" s="334"/>
      <c r="CA8" s="334"/>
      <c r="CB8" s="334"/>
      <c r="CC8" s="334"/>
      <c r="CD8" s="334"/>
      <c r="CE8" s="334"/>
      <c r="CF8" s="334"/>
      <c r="CG8" s="333"/>
      <c r="CH8" s="334"/>
      <c r="CI8" s="334"/>
      <c r="CJ8" s="334"/>
      <c r="CK8" s="334"/>
      <c r="CL8" s="334"/>
      <c r="CM8" s="334"/>
      <c r="CN8" s="331"/>
      <c r="CO8" s="331"/>
      <c r="CP8" s="331"/>
      <c r="CQ8" s="331"/>
      <c r="CR8" s="331"/>
      <c r="CS8" s="331"/>
      <c r="CT8" s="331"/>
      <c r="CU8" s="331"/>
      <c r="CV8" s="331"/>
      <c r="CW8" s="331"/>
      <c r="CX8" s="331"/>
      <c r="CY8" s="331"/>
      <c r="CZ8" s="331"/>
      <c r="DA8" s="331"/>
    </row>
    <row r="9" spans="1:107" s="337" customFormat="1" ht="17.25" customHeight="1" x14ac:dyDescent="0.25">
      <c r="A9" s="389">
        <v>4</v>
      </c>
      <c r="B9" s="499"/>
      <c r="C9" s="512" t="s">
        <v>34</v>
      </c>
      <c r="D9" s="513" t="s">
        <v>1496</v>
      </c>
      <c r="E9" s="256">
        <v>2542</v>
      </c>
      <c r="F9" s="93" t="s">
        <v>1604</v>
      </c>
      <c r="G9" s="93">
        <v>5</v>
      </c>
      <c r="H9" s="93">
        <v>5</v>
      </c>
      <c r="I9" s="93">
        <v>3</v>
      </c>
      <c r="J9" s="93">
        <v>5</v>
      </c>
      <c r="K9" s="93">
        <v>5</v>
      </c>
      <c r="L9" s="93">
        <v>3</v>
      </c>
      <c r="M9" s="93"/>
      <c r="N9" s="93"/>
      <c r="O9" s="93"/>
      <c r="P9" s="93"/>
      <c r="Q9" s="93"/>
      <c r="R9" s="93"/>
      <c r="S9" s="93"/>
      <c r="T9" s="93"/>
      <c r="U9" s="23"/>
      <c r="V9" s="35">
        <f t="shared" si="0"/>
        <v>3</v>
      </c>
      <c r="W9" s="328">
        <f t="shared" si="1"/>
        <v>0</v>
      </c>
      <c r="X9" s="328">
        <f t="shared" si="2"/>
        <v>0</v>
      </c>
      <c r="Y9" s="328">
        <f t="shared" si="3"/>
        <v>0</v>
      </c>
      <c r="Z9" s="328">
        <f t="shared" si="4"/>
        <v>2</v>
      </c>
      <c r="AA9" s="328">
        <f t="shared" si="5"/>
        <v>0</v>
      </c>
      <c r="AB9" s="328">
        <f t="shared" si="6"/>
        <v>4</v>
      </c>
      <c r="AC9" s="328">
        <f t="shared" si="7"/>
        <v>6</v>
      </c>
      <c r="AD9" s="329">
        <f t="shared" si="11"/>
        <v>4.333333333333333</v>
      </c>
      <c r="AE9" s="330">
        <f t="shared" si="8"/>
        <v>0</v>
      </c>
      <c r="AF9" s="331"/>
      <c r="AG9" s="332" t="str">
        <f t="shared" si="9"/>
        <v>з</v>
      </c>
      <c r="AH9" s="332">
        <f t="shared" si="9"/>
        <v>5</v>
      </c>
      <c r="AI9" s="332">
        <f t="shared" si="9"/>
        <v>5</v>
      </c>
      <c r="AJ9" s="332">
        <f t="shared" si="9"/>
        <v>3</v>
      </c>
      <c r="AK9" s="332">
        <f t="shared" si="9"/>
        <v>5</v>
      </c>
      <c r="AL9" s="332">
        <f t="shared" si="9"/>
        <v>5</v>
      </c>
      <c r="AM9" s="332">
        <f t="shared" si="9"/>
        <v>3</v>
      </c>
      <c r="AN9" s="332" t="str">
        <f t="shared" si="9"/>
        <v/>
      </c>
      <c r="AO9" s="332" t="str">
        <f t="shared" si="9"/>
        <v/>
      </c>
      <c r="AP9" s="332" t="str">
        <f t="shared" si="9"/>
        <v/>
      </c>
      <c r="AQ9" s="332" t="str">
        <f t="shared" si="9"/>
        <v/>
      </c>
      <c r="AR9" s="332" t="str">
        <f t="shared" si="9"/>
        <v/>
      </c>
      <c r="AS9" s="332" t="str">
        <f t="shared" si="9"/>
        <v/>
      </c>
      <c r="AT9" s="332" t="str">
        <f t="shared" si="9"/>
        <v/>
      </c>
      <c r="AU9" s="332" t="str">
        <f t="shared" si="9"/>
        <v/>
      </c>
      <c r="AV9" s="332" t="str">
        <f t="shared" si="9"/>
        <v/>
      </c>
      <c r="AW9" s="35">
        <f t="shared" si="10"/>
        <v>1</v>
      </c>
      <c r="AX9" s="333"/>
      <c r="AY9" s="333"/>
      <c r="AZ9" s="333"/>
      <c r="BA9" s="333"/>
      <c r="BB9" s="333"/>
      <c r="BC9" s="333"/>
      <c r="BD9" s="333"/>
      <c r="BE9" s="333"/>
      <c r="BF9" s="333"/>
      <c r="BG9" s="333"/>
      <c r="BH9" s="333"/>
      <c r="BI9" s="333"/>
      <c r="BJ9" s="333"/>
      <c r="BK9" s="333"/>
      <c r="BL9" s="333"/>
      <c r="BM9" s="333"/>
      <c r="BN9" s="333"/>
      <c r="BO9" s="333"/>
      <c r="BP9" s="334"/>
      <c r="BQ9" s="334"/>
      <c r="BR9" s="334"/>
      <c r="BS9" s="334"/>
      <c r="BT9" s="334"/>
      <c r="BU9" s="334"/>
      <c r="BV9" s="334"/>
      <c r="BW9" s="334"/>
      <c r="BX9" s="334"/>
      <c r="BY9" s="334"/>
      <c r="BZ9" s="334"/>
      <c r="CA9" s="334"/>
      <c r="CB9" s="334"/>
      <c r="CC9" s="334"/>
      <c r="CD9" s="334"/>
      <c r="CE9" s="334"/>
      <c r="CF9" s="334"/>
      <c r="CG9" s="333"/>
      <c r="CH9" s="334"/>
      <c r="CI9" s="334"/>
      <c r="CJ9" s="334"/>
      <c r="CK9" s="334"/>
      <c r="CL9" s="334"/>
      <c r="CM9" s="334"/>
      <c r="CN9" s="331"/>
      <c r="CO9" s="331"/>
      <c r="CP9" s="331"/>
      <c r="CQ9" s="331"/>
      <c r="CR9" s="331"/>
      <c r="CS9" s="331"/>
      <c r="CT9" s="331"/>
      <c r="CU9" s="331"/>
      <c r="CV9" s="331"/>
      <c r="CW9" s="331"/>
      <c r="CX9" s="331"/>
      <c r="CY9" s="331"/>
      <c r="CZ9" s="331"/>
      <c r="DA9" s="331"/>
    </row>
    <row r="10" spans="1:107" s="337" customFormat="1" ht="17.25" customHeight="1" x14ac:dyDescent="0.25">
      <c r="A10" s="389">
        <v>5</v>
      </c>
      <c r="B10" s="499"/>
      <c r="C10" s="512" t="s">
        <v>34</v>
      </c>
      <c r="D10" s="513" t="s">
        <v>1501</v>
      </c>
      <c r="E10" s="256">
        <v>2542</v>
      </c>
      <c r="F10" s="93" t="s">
        <v>1604</v>
      </c>
      <c r="G10" s="93">
        <v>5</v>
      </c>
      <c r="H10" s="93">
        <v>5</v>
      </c>
      <c r="I10" s="93">
        <v>3</v>
      </c>
      <c r="J10" s="93">
        <v>4</v>
      </c>
      <c r="K10" s="93">
        <v>5</v>
      </c>
      <c r="L10" s="93">
        <v>3</v>
      </c>
      <c r="M10" s="93"/>
      <c r="N10" s="93"/>
      <c r="O10" s="93"/>
      <c r="P10" s="93"/>
      <c r="Q10" s="93"/>
      <c r="R10" s="93"/>
      <c r="S10" s="93"/>
      <c r="T10" s="93"/>
      <c r="U10" s="23"/>
      <c r="V10" s="35">
        <f t="shared" si="0"/>
        <v>3</v>
      </c>
      <c r="W10" s="328">
        <f t="shared" si="1"/>
        <v>0</v>
      </c>
      <c r="X10" s="328">
        <f t="shared" si="2"/>
        <v>0</v>
      </c>
      <c r="Y10" s="328">
        <f t="shared" si="3"/>
        <v>0</v>
      </c>
      <c r="Z10" s="328">
        <f t="shared" si="4"/>
        <v>2</v>
      </c>
      <c r="AA10" s="328">
        <f t="shared" si="5"/>
        <v>1</v>
      </c>
      <c r="AB10" s="328">
        <f t="shared" si="6"/>
        <v>3</v>
      </c>
      <c r="AC10" s="328">
        <f t="shared" si="7"/>
        <v>6</v>
      </c>
      <c r="AD10" s="329">
        <f t="shared" si="11"/>
        <v>4.166666666666667</v>
      </c>
      <c r="AE10" s="330">
        <f t="shared" si="8"/>
        <v>0</v>
      </c>
      <c r="AF10" s="331"/>
      <c r="AG10" s="332" t="str">
        <f t="shared" si="9"/>
        <v>з</v>
      </c>
      <c r="AH10" s="332">
        <f t="shared" si="9"/>
        <v>5</v>
      </c>
      <c r="AI10" s="332">
        <f t="shared" si="9"/>
        <v>5</v>
      </c>
      <c r="AJ10" s="332">
        <f t="shared" si="9"/>
        <v>3</v>
      </c>
      <c r="AK10" s="332">
        <f t="shared" si="9"/>
        <v>4</v>
      </c>
      <c r="AL10" s="332">
        <f t="shared" si="9"/>
        <v>5</v>
      </c>
      <c r="AM10" s="332">
        <f t="shared" si="9"/>
        <v>3</v>
      </c>
      <c r="AN10" s="332" t="str">
        <f t="shared" si="9"/>
        <v/>
      </c>
      <c r="AO10" s="332" t="str">
        <f t="shared" si="9"/>
        <v/>
      </c>
      <c r="AP10" s="332" t="str">
        <f t="shared" si="9"/>
        <v/>
      </c>
      <c r="AQ10" s="332" t="str">
        <f t="shared" si="9"/>
        <v/>
      </c>
      <c r="AR10" s="332" t="str">
        <f t="shared" si="9"/>
        <v/>
      </c>
      <c r="AS10" s="332" t="str">
        <f t="shared" si="9"/>
        <v/>
      </c>
      <c r="AT10" s="332" t="str">
        <f t="shared" si="9"/>
        <v/>
      </c>
      <c r="AU10" s="332" t="str">
        <f t="shared" si="9"/>
        <v/>
      </c>
      <c r="AV10" s="332" t="str">
        <f t="shared" si="9"/>
        <v/>
      </c>
      <c r="AW10" s="35">
        <f t="shared" si="10"/>
        <v>1</v>
      </c>
      <c r="AX10" s="333"/>
      <c r="AY10" s="333"/>
      <c r="AZ10" s="333"/>
      <c r="BA10" s="333"/>
      <c r="BB10" s="333"/>
      <c r="BC10" s="333"/>
      <c r="BD10" s="333"/>
      <c r="BE10" s="333"/>
      <c r="BF10" s="333"/>
      <c r="BG10" s="333"/>
      <c r="BH10" s="333"/>
      <c r="BI10" s="333"/>
      <c r="BJ10" s="333"/>
      <c r="BK10" s="333"/>
      <c r="BL10" s="333"/>
      <c r="BM10" s="333"/>
      <c r="BN10" s="333"/>
      <c r="BO10" s="333"/>
      <c r="BP10" s="334"/>
      <c r="BQ10" s="334"/>
      <c r="BR10" s="334"/>
      <c r="BS10" s="334"/>
      <c r="BT10" s="334"/>
      <c r="BU10" s="334"/>
      <c r="BV10" s="334"/>
      <c r="BW10" s="334"/>
      <c r="BX10" s="334"/>
      <c r="BY10" s="334"/>
      <c r="BZ10" s="334"/>
      <c r="CA10" s="334"/>
      <c r="CB10" s="334"/>
      <c r="CC10" s="334"/>
      <c r="CD10" s="334"/>
      <c r="CE10" s="334"/>
      <c r="CF10" s="334"/>
      <c r="CG10" s="333"/>
      <c r="CH10" s="334"/>
      <c r="CI10" s="334"/>
      <c r="CJ10" s="334"/>
      <c r="CK10" s="334"/>
      <c r="CL10" s="334"/>
      <c r="CM10" s="334"/>
      <c r="CN10" s="331"/>
      <c r="CO10" s="331"/>
      <c r="CP10" s="331"/>
      <c r="CQ10" s="331"/>
      <c r="CR10" s="331"/>
      <c r="CS10" s="331"/>
      <c r="CT10" s="331"/>
      <c r="CU10" s="331"/>
      <c r="CV10" s="331"/>
      <c r="CW10" s="331"/>
      <c r="CX10" s="331"/>
      <c r="CY10" s="331"/>
      <c r="CZ10" s="331"/>
      <c r="DA10" s="331"/>
    </row>
    <row r="11" spans="1:107" s="337" customFormat="1" ht="17.25" customHeight="1" x14ac:dyDescent="0.25">
      <c r="A11" s="389">
        <v>6</v>
      </c>
      <c r="B11" s="499"/>
      <c r="C11" s="512" t="s">
        <v>34</v>
      </c>
      <c r="D11" s="563" t="s">
        <v>1507</v>
      </c>
      <c r="E11" s="256">
        <v>2542</v>
      </c>
      <c r="F11" s="93" t="s">
        <v>1604</v>
      </c>
      <c r="G11" s="93">
        <v>5</v>
      </c>
      <c r="H11" s="93">
        <v>5</v>
      </c>
      <c r="I11" s="93">
        <v>5</v>
      </c>
      <c r="J11" s="93">
        <v>5</v>
      </c>
      <c r="K11" s="93">
        <v>5</v>
      </c>
      <c r="L11" s="93">
        <v>5</v>
      </c>
      <c r="M11" s="93"/>
      <c r="N11" s="93"/>
      <c r="O11" s="93"/>
      <c r="P11" s="93"/>
      <c r="Q11" s="93"/>
      <c r="R11" s="93"/>
      <c r="S11" s="93"/>
      <c r="T11" s="93"/>
      <c r="U11" s="93"/>
      <c r="V11" s="35">
        <f t="shared" si="0"/>
        <v>5</v>
      </c>
      <c r="W11" s="328">
        <f t="shared" si="1"/>
        <v>0</v>
      </c>
      <c r="X11" s="328">
        <f t="shared" si="2"/>
        <v>0</v>
      </c>
      <c r="Y11" s="328">
        <f t="shared" si="3"/>
        <v>0</v>
      </c>
      <c r="Z11" s="328">
        <f t="shared" si="4"/>
        <v>0</v>
      </c>
      <c r="AA11" s="328">
        <f t="shared" si="5"/>
        <v>0</v>
      </c>
      <c r="AB11" s="328">
        <f t="shared" si="6"/>
        <v>6</v>
      </c>
      <c r="AC11" s="328">
        <f t="shared" si="7"/>
        <v>6</v>
      </c>
      <c r="AD11" s="329">
        <f t="shared" si="11"/>
        <v>5</v>
      </c>
      <c r="AE11" s="339">
        <f t="shared" si="8"/>
        <v>0</v>
      </c>
      <c r="AG11" s="332" t="str">
        <f t="shared" si="9"/>
        <v>з</v>
      </c>
      <c r="AH11" s="332">
        <f t="shared" si="9"/>
        <v>5</v>
      </c>
      <c r="AI11" s="332">
        <f t="shared" si="9"/>
        <v>5</v>
      </c>
      <c r="AJ11" s="332">
        <f t="shared" si="9"/>
        <v>5</v>
      </c>
      <c r="AK11" s="332">
        <f t="shared" si="9"/>
        <v>5</v>
      </c>
      <c r="AL11" s="332">
        <f t="shared" si="9"/>
        <v>5</v>
      </c>
      <c r="AM11" s="332">
        <f t="shared" si="9"/>
        <v>5</v>
      </c>
      <c r="AN11" s="332" t="str">
        <f t="shared" si="9"/>
        <v/>
      </c>
      <c r="AO11" s="332" t="str">
        <f t="shared" si="9"/>
        <v/>
      </c>
      <c r="AP11" s="332" t="str">
        <f t="shared" si="9"/>
        <v/>
      </c>
      <c r="AQ11" s="332" t="str">
        <f t="shared" si="9"/>
        <v/>
      </c>
      <c r="AR11" s="332" t="str">
        <f t="shared" si="9"/>
        <v/>
      </c>
      <c r="AS11" s="332" t="str">
        <f t="shared" si="9"/>
        <v/>
      </c>
      <c r="AT11" s="332" t="str">
        <f t="shared" si="9"/>
        <v/>
      </c>
      <c r="AU11" s="332" t="str">
        <f t="shared" si="9"/>
        <v/>
      </c>
      <c r="AV11" s="332" t="str">
        <f t="shared" si="9"/>
        <v/>
      </c>
      <c r="AW11" s="35">
        <f t="shared" si="10"/>
        <v>1</v>
      </c>
      <c r="AX11" s="340"/>
      <c r="AY11" s="340"/>
      <c r="AZ11" s="340"/>
      <c r="BA11" s="340"/>
      <c r="BB11" s="340"/>
      <c r="BC11" s="340"/>
      <c r="BD11" s="340"/>
      <c r="BE11" s="340"/>
      <c r="BF11" s="340"/>
      <c r="BG11" s="340"/>
      <c r="BH11" s="340"/>
      <c r="BI11" s="340"/>
      <c r="BJ11" s="340"/>
      <c r="BK11" s="340"/>
      <c r="BL11" s="340"/>
      <c r="BM11" s="340"/>
      <c r="BN11" s="340"/>
      <c r="BO11" s="340"/>
      <c r="BP11" s="341"/>
      <c r="BQ11" s="341"/>
      <c r="BR11" s="341"/>
      <c r="BS11" s="341"/>
      <c r="BT11" s="341"/>
      <c r="BU11" s="341"/>
      <c r="BV11" s="341"/>
      <c r="BW11" s="341"/>
      <c r="BX11" s="341"/>
      <c r="BY11" s="341"/>
      <c r="BZ11" s="341"/>
      <c r="CA11" s="341"/>
      <c r="CB11" s="341"/>
      <c r="CC11" s="341"/>
      <c r="CD11" s="341"/>
      <c r="CE11" s="341"/>
      <c r="CF11" s="341"/>
      <c r="CG11" s="340"/>
      <c r="CH11" s="341"/>
      <c r="CI11" s="341"/>
      <c r="CJ11" s="341"/>
      <c r="CK11" s="341"/>
      <c r="CL11" s="341"/>
      <c r="CM11" s="341"/>
    </row>
    <row r="12" spans="1:107" s="337" customFormat="1" ht="17.25" customHeight="1" x14ac:dyDescent="0.25">
      <c r="A12" s="389">
        <v>7</v>
      </c>
      <c r="B12" s="499"/>
      <c r="C12" s="512" t="s">
        <v>34</v>
      </c>
      <c r="D12" s="513" t="s">
        <v>1489</v>
      </c>
      <c r="E12" s="256">
        <v>2542</v>
      </c>
      <c r="F12" s="93" t="s">
        <v>1604</v>
      </c>
      <c r="G12" s="93">
        <v>4</v>
      </c>
      <c r="H12" s="93">
        <v>5</v>
      </c>
      <c r="I12" s="93">
        <v>3</v>
      </c>
      <c r="J12" s="93">
        <v>4</v>
      </c>
      <c r="K12" s="93">
        <v>5</v>
      </c>
      <c r="L12" s="93">
        <v>3</v>
      </c>
      <c r="M12" s="93"/>
      <c r="N12" s="93"/>
      <c r="O12" s="93"/>
      <c r="P12" s="93"/>
      <c r="Q12" s="93"/>
      <c r="R12" s="93"/>
      <c r="S12" s="93"/>
      <c r="T12" s="93"/>
      <c r="U12" s="23"/>
      <c r="V12" s="35">
        <f t="shared" si="0"/>
        <v>3</v>
      </c>
      <c r="W12" s="328">
        <f t="shared" si="1"/>
        <v>0</v>
      </c>
      <c r="X12" s="328">
        <f t="shared" si="2"/>
        <v>0</v>
      </c>
      <c r="Y12" s="328">
        <f t="shared" si="3"/>
        <v>0</v>
      </c>
      <c r="Z12" s="328">
        <f t="shared" si="4"/>
        <v>2</v>
      </c>
      <c r="AA12" s="328">
        <f t="shared" si="5"/>
        <v>2</v>
      </c>
      <c r="AB12" s="328">
        <f t="shared" si="6"/>
        <v>2</v>
      </c>
      <c r="AC12" s="328">
        <f t="shared" si="7"/>
        <v>6</v>
      </c>
      <c r="AD12" s="329">
        <f t="shared" si="11"/>
        <v>4</v>
      </c>
      <c r="AE12" s="330">
        <f t="shared" si="8"/>
        <v>0</v>
      </c>
      <c r="AF12" s="331"/>
      <c r="AG12" s="332" t="str">
        <f t="shared" si="9"/>
        <v>з</v>
      </c>
      <c r="AH12" s="332">
        <f t="shared" si="9"/>
        <v>4</v>
      </c>
      <c r="AI12" s="332">
        <f t="shared" si="9"/>
        <v>5</v>
      </c>
      <c r="AJ12" s="332">
        <f t="shared" si="9"/>
        <v>3</v>
      </c>
      <c r="AK12" s="332">
        <f t="shared" si="9"/>
        <v>4</v>
      </c>
      <c r="AL12" s="332">
        <f t="shared" si="9"/>
        <v>5</v>
      </c>
      <c r="AM12" s="332">
        <f t="shared" si="9"/>
        <v>3</v>
      </c>
      <c r="AN12" s="332" t="str">
        <f t="shared" si="9"/>
        <v/>
      </c>
      <c r="AO12" s="332" t="str">
        <f t="shared" si="9"/>
        <v/>
      </c>
      <c r="AP12" s="332" t="str">
        <f t="shared" si="9"/>
        <v/>
      </c>
      <c r="AQ12" s="332" t="str">
        <f t="shared" si="9"/>
        <v/>
      </c>
      <c r="AR12" s="332" t="str">
        <f t="shared" si="9"/>
        <v/>
      </c>
      <c r="AS12" s="332" t="str">
        <f t="shared" si="9"/>
        <v/>
      </c>
      <c r="AT12" s="332" t="str">
        <f t="shared" si="9"/>
        <v/>
      </c>
      <c r="AU12" s="332" t="str">
        <f t="shared" si="9"/>
        <v/>
      </c>
      <c r="AV12" s="332" t="str">
        <f t="shared" si="9"/>
        <v/>
      </c>
      <c r="AW12" s="35">
        <f t="shared" si="10"/>
        <v>1</v>
      </c>
      <c r="AX12" s="333"/>
      <c r="AY12" s="333"/>
      <c r="AZ12" s="333"/>
      <c r="BA12" s="333"/>
      <c r="BB12" s="333"/>
      <c r="BC12" s="333"/>
      <c r="BD12" s="333"/>
      <c r="BE12" s="333"/>
      <c r="BF12" s="333"/>
      <c r="BG12" s="333"/>
      <c r="BH12" s="333"/>
      <c r="BI12" s="333"/>
      <c r="BJ12" s="333"/>
      <c r="BK12" s="333"/>
      <c r="BL12" s="333"/>
      <c r="BM12" s="333"/>
      <c r="BN12" s="333"/>
      <c r="BO12" s="333"/>
      <c r="BP12" s="334"/>
      <c r="BQ12" s="334"/>
      <c r="BR12" s="334"/>
      <c r="BS12" s="334"/>
      <c r="BT12" s="334"/>
      <c r="BU12" s="334"/>
      <c r="BV12" s="334"/>
      <c r="BW12" s="334"/>
      <c r="BX12" s="334"/>
      <c r="BY12" s="334"/>
      <c r="BZ12" s="334"/>
      <c r="CA12" s="334"/>
      <c r="CB12" s="334"/>
      <c r="CC12" s="334"/>
      <c r="CD12" s="334"/>
      <c r="CE12" s="334"/>
      <c r="CF12" s="334"/>
      <c r="CG12" s="333"/>
      <c r="CH12" s="334"/>
      <c r="CI12" s="334"/>
      <c r="CJ12" s="334"/>
      <c r="CK12" s="334"/>
      <c r="CL12" s="334"/>
      <c r="CM12" s="334"/>
      <c r="CN12" s="331"/>
      <c r="CO12" s="331"/>
      <c r="CP12" s="331"/>
      <c r="CQ12" s="331"/>
      <c r="CR12" s="331"/>
      <c r="CS12" s="331"/>
      <c r="CT12" s="331"/>
      <c r="CU12" s="331"/>
      <c r="CV12" s="331"/>
      <c r="CW12" s="331"/>
      <c r="CX12" s="331"/>
      <c r="CY12" s="331"/>
      <c r="CZ12" s="331"/>
      <c r="DA12" s="331"/>
    </row>
    <row r="13" spans="1:107" s="337" customFormat="1" ht="17.25" customHeight="1" x14ac:dyDescent="0.25">
      <c r="A13" s="389">
        <v>8</v>
      </c>
      <c r="B13" s="499"/>
      <c r="C13" s="512" t="s">
        <v>34</v>
      </c>
      <c r="D13" s="513" t="s">
        <v>1508</v>
      </c>
      <c r="E13" s="256">
        <v>2542</v>
      </c>
      <c r="F13" s="93" t="s">
        <v>1604</v>
      </c>
      <c r="G13" s="93">
        <v>3</v>
      </c>
      <c r="H13" s="93">
        <v>5</v>
      </c>
      <c r="I13" s="93">
        <v>3</v>
      </c>
      <c r="J13" s="93">
        <v>3</v>
      </c>
      <c r="K13" s="93">
        <v>3</v>
      </c>
      <c r="L13" s="93">
        <v>4</v>
      </c>
      <c r="M13" s="93"/>
      <c r="N13" s="93"/>
      <c r="O13" s="93"/>
      <c r="P13" s="93"/>
      <c r="Q13" s="93"/>
      <c r="R13" s="93"/>
      <c r="S13" s="93"/>
      <c r="T13" s="93"/>
      <c r="U13" s="23"/>
      <c r="V13" s="35">
        <f t="shared" si="0"/>
        <v>3</v>
      </c>
      <c r="W13" s="328">
        <f t="shared" si="1"/>
        <v>0</v>
      </c>
      <c r="X13" s="328">
        <f t="shared" si="2"/>
        <v>0</v>
      </c>
      <c r="Y13" s="328">
        <f t="shared" si="3"/>
        <v>0</v>
      </c>
      <c r="Z13" s="328">
        <f t="shared" si="4"/>
        <v>4</v>
      </c>
      <c r="AA13" s="328">
        <f t="shared" si="5"/>
        <v>1</v>
      </c>
      <c r="AB13" s="328">
        <f t="shared" si="6"/>
        <v>1</v>
      </c>
      <c r="AC13" s="328">
        <f t="shared" si="7"/>
        <v>6</v>
      </c>
      <c r="AD13" s="329">
        <f t="shared" si="11"/>
        <v>3.5</v>
      </c>
      <c r="AE13" s="330">
        <f t="shared" si="8"/>
        <v>0</v>
      </c>
      <c r="AF13" s="331"/>
      <c r="AG13" s="332" t="str">
        <f t="shared" si="9"/>
        <v>з</v>
      </c>
      <c r="AH13" s="332">
        <f t="shared" si="9"/>
        <v>3</v>
      </c>
      <c r="AI13" s="332">
        <f t="shared" si="9"/>
        <v>5</v>
      </c>
      <c r="AJ13" s="332">
        <f t="shared" si="9"/>
        <v>3</v>
      </c>
      <c r="AK13" s="332">
        <f t="shared" si="9"/>
        <v>3</v>
      </c>
      <c r="AL13" s="332">
        <f t="shared" si="9"/>
        <v>3</v>
      </c>
      <c r="AM13" s="332">
        <f t="shared" si="9"/>
        <v>4</v>
      </c>
      <c r="AN13" s="332" t="str">
        <f t="shared" si="9"/>
        <v/>
      </c>
      <c r="AO13" s="332" t="str">
        <f t="shared" si="9"/>
        <v/>
      </c>
      <c r="AP13" s="332" t="str">
        <f t="shared" si="9"/>
        <v/>
      </c>
      <c r="AQ13" s="332" t="str">
        <f t="shared" si="9"/>
        <v/>
      </c>
      <c r="AR13" s="332" t="str">
        <f t="shared" si="9"/>
        <v/>
      </c>
      <c r="AS13" s="332" t="str">
        <f t="shared" si="9"/>
        <v/>
      </c>
      <c r="AT13" s="332" t="str">
        <f t="shared" si="9"/>
        <v/>
      </c>
      <c r="AU13" s="332" t="str">
        <f t="shared" si="9"/>
        <v/>
      </c>
      <c r="AV13" s="332" t="str">
        <f t="shared" si="9"/>
        <v/>
      </c>
      <c r="AW13" s="35">
        <f t="shared" si="10"/>
        <v>1</v>
      </c>
      <c r="AX13" s="333"/>
      <c r="AY13" s="333"/>
      <c r="AZ13" s="333"/>
      <c r="BA13" s="333"/>
      <c r="BB13" s="333"/>
      <c r="BC13" s="333"/>
      <c r="BD13" s="333"/>
      <c r="BE13" s="333"/>
      <c r="BF13" s="333"/>
      <c r="BG13" s="333"/>
      <c r="BH13" s="333"/>
      <c r="BI13" s="333"/>
      <c r="BJ13" s="333"/>
      <c r="BK13" s="333"/>
      <c r="BL13" s="333"/>
      <c r="BM13" s="333"/>
      <c r="BN13" s="333"/>
      <c r="BO13" s="333"/>
      <c r="BP13" s="334"/>
      <c r="BQ13" s="334"/>
      <c r="BR13" s="334"/>
      <c r="BS13" s="334"/>
      <c r="BT13" s="334"/>
      <c r="BU13" s="334"/>
      <c r="BV13" s="334"/>
      <c r="BW13" s="334"/>
      <c r="BX13" s="334"/>
      <c r="BY13" s="334"/>
      <c r="BZ13" s="334"/>
      <c r="CA13" s="334"/>
      <c r="CB13" s="334"/>
      <c r="CC13" s="334"/>
      <c r="CD13" s="334"/>
      <c r="CE13" s="334"/>
      <c r="CF13" s="334"/>
      <c r="CG13" s="333"/>
      <c r="CH13" s="334"/>
      <c r="CI13" s="334"/>
      <c r="CJ13" s="334"/>
      <c r="CK13" s="334"/>
      <c r="CL13" s="334"/>
      <c r="CM13" s="334"/>
      <c r="CN13" s="331"/>
      <c r="CO13" s="331"/>
      <c r="CP13" s="331"/>
      <c r="CQ13" s="331"/>
      <c r="CR13" s="331"/>
      <c r="CS13" s="331"/>
      <c r="CT13" s="331"/>
      <c r="CU13" s="331"/>
      <c r="CV13" s="331"/>
      <c r="CW13" s="331"/>
      <c r="CX13" s="331"/>
      <c r="CY13" s="331"/>
      <c r="CZ13" s="331"/>
      <c r="DA13" s="331"/>
    </row>
    <row r="14" spans="1:107" ht="17.25" customHeight="1" x14ac:dyDescent="0.25">
      <c r="A14" s="389">
        <v>9</v>
      </c>
      <c r="B14" s="503"/>
      <c r="C14" s="512" t="s">
        <v>34</v>
      </c>
      <c r="D14" s="563" t="s">
        <v>1488</v>
      </c>
      <c r="E14" s="256">
        <v>2542</v>
      </c>
      <c r="F14" s="93" t="s">
        <v>1604</v>
      </c>
      <c r="G14" s="93">
        <v>5</v>
      </c>
      <c r="H14" s="93">
        <v>5</v>
      </c>
      <c r="I14" s="93">
        <v>4</v>
      </c>
      <c r="J14" s="93">
        <v>4</v>
      </c>
      <c r="K14" s="93">
        <v>5</v>
      </c>
      <c r="L14" s="93">
        <v>4</v>
      </c>
      <c r="M14" s="93"/>
      <c r="N14" s="93"/>
      <c r="O14" s="93"/>
      <c r="P14" s="93"/>
      <c r="Q14" s="93"/>
      <c r="R14" s="97"/>
      <c r="S14" s="93"/>
      <c r="T14" s="93"/>
      <c r="U14" s="23"/>
      <c r="V14" s="35">
        <f t="shared" si="0"/>
        <v>4</v>
      </c>
      <c r="W14" s="328">
        <f t="shared" si="1"/>
        <v>0</v>
      </c>
      <c r="X14" s="328">
        <f t="shared" si="2"/>
        <v>0</v>
      </c>
      <c r="Y14" s="328">
        <f t="shared" si="3"/>
        <v>0</v>
      </c>
      <c r="Z14" s="328">
        <f t="shared" si="4"/>
        <v>0</v>
      </c>
      <c r="AA14" s="328">
        <f t="shared" si="5"/>
        <v>3</v>
      </c>
      <c r="AB14" s="328">
        <f t="shared" si="6"/>
        <v>3</v>
      </c>
      <c r="AC14" s="328">
        <f t="shared" si="7"/>
        <v>6</v>
      </c>
      <c r="AD14" s="242">
        <f t="shared" si="11"/>
        <v>4.5</v>
      </c>
      <c r="AE14" s="16">
        <f t="shared" si="8"/>
        <v>0</v>
      </c>
      <c r="AF14" s="9"/>
      <c r="AG14" s="332" t="str">
        <f t="shared" si="9"/>
        <v>з</v>
      </c>
      <c r="AH14" s="332">
        <f t="shared" si="9"/>
        <v>5</v>
      </c>
      <c r="AI14" s="332">
        <f t="shared" si="9"/>
        <v>5</v>
      </c>
      <c r="AJ14" s="332">
        <f t="shared" si="9"/>
        <v>4</v>
      </c>
      <c r="AK14" s="332">
        <f t="shared" si="9"/>
        <v>4</v>
      </c>
      <c r="AL14" s="332">
        <f t="shared" si="9"/>
        <v>5</v>
      </c>
      <c r="AM14" s="332">
        <f t="shared" si="9"/>
        <v>4</v>
      </c>
      <c r="AN14" s="332" t="str">
        <f t="shared" si="9"/>
        <v/>
      </c>
      <c r="AO14" s="332" t="str">
        <f t="shared" si="9"/>
        <v/>
      </c>
      <c r="AP14" s="332" t="str">
        <f t="shared" si="9"/>
        <v/>
      </c>
      <c r="AQ14" s="332" t="str">
        <f t="shared" si="9"/>
        <v/>
      </c>
      <c r="AR14" s="332" t="str">
        <f t="shared" si="9"/>
        <v/>
      </c>
      <c r="AS14" s="332" t="str">
        <f t="shared" si="9"/>
        <v/>
      </c>
      <c r="AT14" s="332" t="str">
        <f t="shared" si="9"/>
        <v/>
      </c>
      <c r="AU14" s="332" t="str">
        <f t="shared" si="9"/>
        <v/>
      </c>
      <c r="AV14" s="332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7.25" customHeight="1" x14ac:dyDescent="0.25">
      <c r="A15" s="389">
        <v>10</v>
      </c>
      <c r="B15" s="503"/>
      <c r="C15" s="512" t="s">
        <v>34</v>
      </c>
      <c r="D15" s="513" t="s">
        <v>1494</v>
      </c>
      <c r="E15" s="256">
        <v>2542</v>
      </c>
      <c r="F15" s="93" t="s">
        <v>1604</v>
      </c>
      <c r="G15" s="93">
        <v>4</v>
      </c>
      <c r="H15" s="93">
        <v>5</v>
      </c>
      <c r="I15" s="93">
        <v>3</v>
      </c>
      <c r="J15" s="93">
        <v>5</v>
      </c>
      <c r="K15" s="93">
        <v>3</v>
      </c>
      <c r="L15" s="93">
        <v>3</v>
      </c>
      <c r="M15" s="93"/>
      <c r="N15" s="93"/>
      <c r="O15" s="93"/>
      <c r="P15" s="93"/>
      <c r="Q15" s="93"/>
      <c r="R15" s="97"/>
      <c r="S15" s="93"/>
      <c r="T15" s="93"/>
      <c r="U15" s="23"/>
      <c r="V15" s="35">
        <f t="shared" si="0"/>
        <v>3</v>
      </c>
      <c r="W15" s="328">
        <f t="shared" si="1"/>
        <v>0</v>
      </c>
      <c r="X15" s="328">
        <f t="shared" si="2"/>
        <v>0</v>
      </c>
      <c r="Y15" s="328">
        <f t="shared" si="3"/>
        <v>0</v>
      </c>
      <c r="Z15" s="328">
        <f t="shared" si="4"/>
        <v>3</v>
      </c>
      <c r="AA15" s="328">
        <f t="shared" si="5"/>
        <v>1</v>
      </c>
      <c r="AB15" s="328">
        <f t="shared" si="6"/>
        <v>2</v>
      </c>
      <c r="AC15" s="328">
        <f t="shared" si="7"/>
        <v>6</v>
      </c>
      <c r="AD15" s="242">
        <f t="shared" si="11"/>
        <v>3.8333333333333335</v>
      </c>
      <c r="AE15" s="16">
        <f t="shared" si="8"/>
        <v>0</v>
      </c>
      <c r="AF15" s="9"/>
      <c r="AG15" s="332" t="str">
        <f t="shared" si="9"/>
        <v>з</v>
      </c>
      <c r="AH15" s="332">
        <f t="shared" si="9"/>
        <v>4</v>
      </c>
      <c r="AI15" s="332">
        <f t="shared" si="9"/>
        <v>5</v>
      </c>
      <c r="AJ15" s="332">
        <f t="shared" si="9"/>
        <v>3</v>
      </c>
      <c r="AK15" s="332">
        <f t="shared" si="9"/>
        <v>5</v>
      </c>
      <c r="AL15" s="332">
        <f t="shared" si="9"/>
        <v>3</v>
      </c>
      <c r="AM15" s="332">
        <f t="shared" si="9"/>
        <v>3</v>
      </c>
      <c r="AN15" s="332" t="str">
        <f t="shared" si="9"/>
        <v/>
      </c>
      <c r="AO15" s="332" t="str">
        <f t="shared" si="9"/>
        <v/>
      </c>
      <c r="AP15" s="332" t="str">
        <f t="shared" si="9"/>
        <v/>
      </c>
      <c r="AQ15" s="332" t="str">
        <f t="shared" si="9"/>
        <v/>
      </c>
      <c r="AR15" s="332" t="str">
        <f t="shared" si="9"/>
        <v/>
      </c>
      <c r="AS15" s="332" t="str">
        <f t="shared" si="9"/>
        <v/>
      </c>
      <c r="AT15" s="332" t="str">
        <f t="shared" si="9"/>
        <v/>
      </c>
      <c r="AU15" s="332" t="str">
        <f t="shared" si="9"/>
        <v/>
      </c>
      <c r="AV15" s="332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7.25" customHeight="1" x14ac:dyDescent="0.25">
      <c r="A16" s="389">
        <v>11</v>
      </c>
      <c r="B16" s="503"/>
      <c r="C16" s="512" t="s">
        <v>34</v>
      </c>
      <c r="D16" s="513" t="s">
        <v>1491</v>
      </c>
      <c r="E16" s="256">
        <v>2542</v>
      </c>
      <c r="F16" s="93" t="s">
        <v>1604</v>
      </c>
      <c r="G16" s="93">
        <v>5</v>
      </c>
      <c r="H16" s="93">
        <v>5</v>
      </c>
      <c r="I16" s="93">
        <v>3</v>
      </c>
      <c r="J16" s="93">
        <v>4</v>
      </c>
      <c r="K16" s="93">
        <v>5</v>
      </c>
      <c r="L16" s="93">
        <v>3</v>
      </c>
      <c r="M16" s="93"/>
      <c r="N16" s="93"/>
      <c r="O16" s="93"/>
      <c r="P16" s="93"/>
      <c r="Q16" s="93"/>
      <c r="R16" s="97"/>
      <c r="S16" s="93"/>
      <c r="T16" s="93"/>
      <c r="U16" s="23"/>
      <c r="V16" s="35">
        <f t="shared" si="0"/>
        <v>3</v>
      </c>
      <c r="W16" s="328">
        <f t="shared" si="1"/>
        <v>0</v>
      </c>
      <c r="X16" s="328">
        <f t="shared" si="2"/>
        <v>0</v>
      </c>
      <c r="Y16" s="328">
        <f t="shared" si="3"/>
        <v>0</v>
      </c>
      <c r="Z16" s="328">
        <f t="shared" si="4"/>
        <v>2</v>
      </c>
      <c r="AA16" s="328">
        <f t="shared" si="5"/>
        <v>1</v>
      </c>
      <c r="AB16" s="328">
        <f t="shared" si="6"/>
        <v>3</v>
      </c>
      <c r="AC16" s="328">
        <f t="shared" si="7"/>
        <v>6</v>
      </c>
      <c r="AD16" s="242">
        <f t="shared" si="11"/>
        <v>4.166666666666667</v>
      </c>
      <c r="AE16" s="16">
        <f t="shared" si="8"/>
        <v>0</v>
      </c>
      <c r="AF16" s="9"/>
      <c r="AG16" s="332" t="str">
        <f t="shared" si="9"/>
        <v>з</v>
      </c>
      <c r="AH16" s="332">
        <f t="shared" si="9"/>
        <v>5</v>
      </c>
      <c r="AI16" s="332">
        <f t="shared" si="9"/>
        <v>5</v>
      </c>
      <c r="AJ16" s="332">
        <f t="shared" si="9"/>
        <v>3</v>
      </c>
      <c r="AK16" s="332">
        <f t="shared" si="9"/>
        <v>4</v>
      </c>
      <c r="AL16" s="332">
        <f t="shared" si="9"/>
        <v>5</v>
      </c>
      <c r="AM16" s="332">
        <f t="shared" si="9"/>
        <v>3</v>
      </c>
      <c r="AN16" s="332" t="str">
        <f t="shared" si="9"/>
        <v/>
      </c>
      <c r="AO16" s="332" t="str">
        <f t="shared" si="9"/>
        <v/>
      </c>
      <c r="AP16" s="332" t="str">
        <f t="shared" si="9"/>
        <v/>
      </c>
      <c r="AQ16" s="332" t="str">
        <f t="shared" si="9"/>
        <v/>
      </c>
      <c r="AR16" s="332" t="str">
        <f t="shared" si="9"/>
        <v/>
      </c>
      <c r="AS16" s="332" t="str">
        <f t="shared" si="9"/>
        <v/>
      </c>
      <c r="AT16" s="332" t="str">
        <f t="shared" si="9"/>
        <v/>
      </c>
      <c r="AU16" s="332" t="str">
        <f t="shared" si="9"/>
        <v/>
      </c>
      <c r="AV16" s="332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7.25" customHeight="1" x14ac:dyDescent="0.25">
      <c r="A17" s="389">
        <v>12</v>
      </c>
      <c r="B17" s="259"/>
      <c r="C17" s="512" t="s">
        <v>34</v>
      </c>
      <c r="D17" s="513" t="s">
        <v>1504</v>
      </c>
      <c r="E17" s="256">
        <v>2542</v>
      </c>
      <c r="F17" s="93" t="s">
        <v>1604</v>
      </c>
      <c r="G17" s="93">
        <v>3</v>
      </c>
      <c r="H17" s="93">
        <v>3</v>
      </c>
      <c r="I17" s="93">
        <v>4</v>
      </c>
      <c r="J17" s="93">
        <v>3</v>
      </c>
      <c r="K17" s="93">
        <v>3</v>
      </c>
      <c r="L17" s="93">
        <v>3</v>
      </c>
      <c r="M17" s="93"/>
      <c r="N17" s="93"/>
      <c r="O17" s="93"/>
      <c r="P17" s="93"/>
      <c r="Q17" s="93"/>
      <c r="R17" s="97"/>
      <c r="S17" s="93"/>
      <c r="T17" s="93"/>
      <c r="U17" s="23"/>
      <c r="V17" s="35">
        <f t="shared" si="0"/>
        <v>3</v>
      </c>
      <c r="W17" s="328">
        <f t="shared" si="1"/>
        <v>0</v>
      </c>
      <c r="X17" s="328">
        <f t="shared" si="2"/>
        <v>0</v>
      </c>
      <c r="Y17" s="328">
        <f t="shared" si="3"/>
        <v>0</v>
      </c>
      <c r="Z17" s="328">
        <f t="shared" si="4"/>
        <v>5</v>
      </c>
      <c r="AA17" s="328">
        <f t="shared" si="5"/>
        <v>1</v>
      </c>
      <c r="AB17" s="328">
        <f t="shared" si="6"/>
        <v>0</v>
      </c>
      <c r="AC17" s="328">
        <f t="shared" si="7"/>
        <v>6</v>
      </c>
      <c r="AD17" s="242">
        <f t="shared" si="11"/>
        <v>3.1666666666666665</v>
      </c>
      <c r="AE17" s="16">
        <f t="shared" si="8"/>
        <v>0</v>
      </c>
      <c r="AF17" s="9"/>
      <c r="AG17" s="332" t="str">
        <f t="shared" si="9"/>
        <v>з</v>
      </c>
      <c r="AH17" s="332">
        <f t="shared" si="9"/>
        <v>3</v>
      </c>
      <c r="AI17" s="332">
        <f t="shared" si="9"/>
        <v>3</v>
      </c>
      <c r="AJ17" s="332">
        <f t="shared" si="9"/>
        <v>4</v>
      </c>
      <c r="AK17" s="332">
        <f t="shared" si="9"/>
        <v>3</v>
      </c>
      <c r="AL17" s="332">
        <f t="shared" si="9"/>
        <v>3</v>
      </c>
      <c r="AM17" s="332">
        <f t="shared" si="9"/>
        <v>3</v>
      </c>
      <c r="AN17" s="332" t="str">
        <f t="shared" si="9"/>
        <v/>
      </c>
      <c r="AO17" s="332" t="str">
        <f t="shared" si="9"/>
        <v/>
      </c>
      <c r="AP17" s="332" t="str">
        <f t="shared" si="9"/>
        <v/>
      </c>
      <c r="AQ17" s="332" t="str">
        <f t="shared" si="9"/>
        <v/>
      </c>
      <c r="AR17" s="332" t="str">
        <f t="shared" si="9"/>
        <v/>
      </c>
      <c r="AS17" s="332" t="str">
        <f t="shared" si="9"/>
        <v/>
      </c>
      <c r="AT17" s="332" t="str">
        <f t="shared" si="9"/>
        <v/>
      </c>
      <c r="AU17" s="332" t="str">
        <f t="shared" si="9"/>
        <v/>
      </c>
      <c r="AV17" s="332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7.25" customHeight="1" x14ac:dyDescent="0.25">
      <c r="A18" s="389">
        <v>13</v>
      </c>
      <c r="B18" s="189"/>
      <c r="C18" s="512" t="s">
        <v>34</v>
      </c>
      <c r="D18" s="513" t="s">
        <v>1495</v>
      </c>
      <c r="E18" s="256">
        <v>2542</v>
      </c>
      <c r="F18" s="93" t="s">
        <v>1604</v>
      </c>
      <c r="G18" s="93">
        <v>3</v>
      </c>
      <c r="H18" s="93">
        <v>5</v>
      </c>
      <c r="I18" s="93">
        <v>3</v>
      </c>
      <c r="J18" s="93">
        <v>4</v>
      </c>
      <c r="K18" s="93">
        <v>4</v>
      </c>
      <c r="L18" s="93">
        <v>3</v>
      </c>
      <c r="M18" s="93"/>
      <c r="N18" s="93"/>
      <c r="O18" s="93"/>
      <c r="P18" s="93"/>
      <c r="Q18" s="93"/>
      <c r="R18" s="97"/>
      <c r="S18" s="93"/>
      <c r="T18" s="93"/>
      <c r="U18" s="23"/>
      <c r="V18" s="35">
        <f t="shared" si="0"/>
        <v>3</v>
      </c>
      <c r="W18" s="328">
        <f t="shared" si="1"/>
        <v>0</v>
      </c>
      <c r="X18" s="328">
        <f t="shared" si="2"/>
        <v>0</v>
      </c>
      <c r="Y18" s="328">
        <f t="shared" si="3"/>
        <v>0</v>
      </c>
      <c r="Z18" s="328">
        <f t="shared" si="4"/>
        <v>3</v>
      </c>
      <c r="AA18" s="328">
        <f t="shared" si="5"/>
        <v>2</v>
      </c>
      <c r="AB18" s="328">
        <f t="shared" si="6"/>
        <v>1</v>
      </c>
      <c r="AC18" s="328">
        <f t="shared" si="7"/>
        <v>6</v>
      </c>
      <c r="AD18" s="242">
        <f t="shared" si="11"/>
        <v>3.6666666666666665</v>
      </c>
      <c r="AE18" s="16">
        <f t="shared" si="8"/>
        <v>0</v>
      </c>
      <c r="AF18" s="9"/>
      <c r="AG18" s="332" t="str">
        <f t="shared" si="9"/>
        <v>з</v>
      </c>
      <c r="AH18" s="332">
        <f t="shared" si="9"/>
        <v>3</v>
      </c>
      <c r="AI18" s="332">
        <f t="shared" si="9"/>
        <v>5</v>
      </c>
      <c r="AJ18" s="332">
        <f t="shared" si="9"/>
        <v>3</v>
      </c>
      <c r="AK18" s="332">
        <f t="shared" si="9"/>
        <v>4</v>
      </c>
      <c r="AL18" s="332">
        <f t="shared" si="9"/>
        <v>4</v>
      </c>
      <c r="AM18" s="332">
        <f t="shared" si="9"/>
        <v>3</v>
      </c>
      <c r="AN18" s="332" t="str">
        <f t="shared" si="9"/>
        <v/>
      </c>
      <c r="AO18" s="332" t="str">
        <f t="shared" si="9"/>
        <v/>
      </c>
      <c r="AP18" s="332" t="str">
        <f t="shared" si="9"/>
        <v/>
      </c>
      <c r="AQ18" s="332" t="str">
        <f t="shared" si="9"/>
        <v/>
      </c>
      <c r="AR18" s="332" t="str">
        <f t="shared" si="9"/>
        <v/>
      </c>
      <c r="AS18" s="332" t="str">
        <f t="shared" si="9"/>
        <v/>
      </c>
      <c r="AT18" s="332" t="str">
        <f t="shared" si="9"/>
        <v/>
      </c>
      <c r="AU18" s="332" t="str">
        <f t="shared" si="9"/>
        <v/>
      </c>
      <c r="AV18" s="332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7.25" customHeight="1" x14ac:dyDescent="0.25">
      <c r="A19" s="389">
        <v>14</v>
      </c>
      <c r="B19" s="189"/>
      <c r="C19" s="512" t="s">
        <v>34</v>
      </c>
      <c r="D19" s="513" t="s">
        <v>1500</v>
      </c>
      <c r="E19" s="256">
        <v>2542</v>
      </c>
      <c r="F19" s="93" t="s">
        <v>1604</v>
      </c>
      <c r="G19" s="93">
        <v>4</v>
      </c>
      <c r="H19" s="93">
        <v>5</v>
      </c>
      <c r="I19" s="93">
        <v>3</v>
      </c>
      <c r="J19" s="93">
        <v>4</v>
      </c>
      <c r="K19" s="93">
        <v>5</v>
      </c>
      <c r="L19" s="93">
        <v>4</v>
      </c>
      <c r="M19" s="93"/>
      <c r="N19" s="93"/>
      <c r="O19" s="93"/>
      <c r="P19" s="93"/>
      <c r="Q19" s="93"/>
      <c r="R19" s="93"/>
      <c r="S19" s="93"/>
      <c r="T19" s="93"/>
      <c r="U19" s="23"/>
      <c r="V19" s="35">
        <f t="shared" si="0"/>
        <v>3</v>
      </c>
      <c r="W19" s="328">
        <f t="shared" si="1"/>
        <v>0</v>
      </c>
      <c r="X19" s="328">
        <f t="shared" si="2"/>
        <v>0</v>
      </c>
      <c r="Y19" s="328">
        <f t="shared" si="3"/>
        <v>0</v>
      </c>
      <c r="Z19" s="328">
        <f t="shared" si="4"/>
        <v>1</v>
      </c>
      <c r="AA19" s="328">
        <f t="shared" si="5"/>
        <v>3</v>
      </c>
      <c r="AB19" s="328">
        <f t="shared" si="6"/>
        <v>2</v>
      </c>
      <c r="AC19" s="328">
        <f t="shared" si="7"/>
        <v>6</v>
      </c>
      <c r="AD19" s="242">
        <f t="shared" si="11"/>
        <v>4.166666666666667</v>
      </c>
      <c r="AE19" s="16">
        <f t="shared" si="8"/>
        <v>0</v>
      </c>
      <c r="AF19" s="9"/>
      <c r="AG19" s="332" t="str">
        <f t="shared" si="9"/>
        <v>з</v>
      </c>
      <c r="AH19" s="332">
        <f t="shared" si="9"/>
        <v>4</v>
      </c>
      <c r="AI19" s="332">
        <f t="shared" si="9"/>
        <v>5</v>
      </c>
      <c r="AJ19" s="332">
        <f t="shared" si="9"/>
        <v>3</v>
      </c>
      <c r="AK19" s="332">
        <f t="shared" si="9"/>
        <v>4</v>
      </c>
      <c r="AL19" s="332">
        <f t="shared" si="9"/>
        <v>5</v>
      </c>
      <c r="AM19" s="332">
        <f t="shared" si="9"/>
        <v>4</v>
      </c>
      <c r="AN19" s="332" t="str">
        <f t="shared" si="9"/>
        <v/>
      </c>
      <c r="AO19" s="332" t="str">
        <f t="shared" si="9"/>
        <v/>
      </c>
      <c r="AP19" s="332" t="str">
        <f t="shared" si="9"/>
        <v/>
      </c>
      <c r="AQ19" s="332" t="str">
        <f t="shared" si="9"/>
        <v/>
      </c>
      <c r="AR19" s="332" t="str">
        <f t="shared" si="9"/>
        <v/>
      </c>
      <c r="AS19" s="332" t="str">
        <f t="shared" si="9"/>
        <v/>
      </c>
      <c r="AT19" s="332" t="str">
        <f t="shared" si="9"/>
        <v/>
      </c>
      <c r="AU19" s="332" t="str">
        <f t="shared" si="9"/>
        <v/>
      </c>
      <c r="AV19" s="332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7.25" customHeight="1" x14ac:dyDescent="0.25">
      <c r="A20" s="389">
        <v>15</v>
      </c>
      <c r="B20" s="189"/>
      <c r="C20" s="512" t="s">
        <v>1253</v>
      </c>
      <c r="D20" s="513" t="s">
        <v>1505</v>
      </c>
      <c r="E20" s="256">
        <v>2542</v>
      </c>
      <c r="F20" s="93" t="s">
        <v>1604</v>
      </c>
      <c r="G20" s="93">
        <v>4</v>
      </c>
      <c r="H20" s="93">
        <v>5</v>
      </c>
      <c r="I20" s="93">
        <v>3</v>
      </c>
      <c r="J20" s="93">
        <v>5</v>
      </c>
      <c r="K20" s="93">
        <v>4</v>
      </c>
      <c r="L20" s="93">
        <v>4</v>
      </c>
      <c r="M20" s="93"/>
      <c r="N20" s="93"/>
      <c r="O20" s="93"/>
      <c r="P20" s="93"/>
      <c r="Q20" s="93"/>
      <c r="R20" s="97"/>
      <c r="S20" s="93"/>
      <c r="T20" s="93"/>
      <c r="U20" s="23"/>
      <c r="V20" s="35">
        <f t="shared" si="0"/>
        <v>3</v>
      </c>
      <c r="W20" s="328">
        <f t="shared" si="1"/>
        <v>0</v>
      </c>
      <c r="X20" s="328">
        <f t="shared" si="2"/>
        <v>0</v>
      </c>
      <c r="Y20" s="328">
        <f t="shared" si="3"/>
        <v>0</v>
      </c>
      <c r="Z20" s="328">
        <f t="shared" si="4"/>
        <v>1</v>
      </c>
      <c r="AA20" s="328">
        <f t="shared" si="5"/>
        <v>3</v>
      </c>
      <c r="AB20" s="328">
        <f t="shared" si="6"/>
        <v>2</v>
      </c>
      <c r="AC20" s="328">
        <f t="shared" si="7"/>
        <v>6</v>
      </c>
      <c r="AD20" s="242">
        <f t="shared" si="11"/>
        <v>4.166666666666667</v>
      </c>
      <c r="AE20" s="16">
        <f t="shared" si="8"/>
        <v>0</v>
      </c>
      <c r="AF20" s="9"/>
      <c r="AG20" s="332" t="str">
        <f t="shared" si="9"/>
        <v>з</v>
      </c>
      <c r="AH20" s="332">
        <f t="shared" si="9"/>
        <v>4</v>
      </c>
      <c r="AI20" s="332">
        <f t="shared" si="9"/>
        <v>5</v>
      </c>
      <c r="AJ20" s="332">
        <f t="shared" si="9"/>
        <v>3</v>
      </c>
      <c r="AK20" s="332">
        <f t="shared" si="9"/>
        <v>5</v>
      </c>
      <c r="AL20" s="332">
        <f t="shared" si="9"/>
        <v>4</v>
      </c>
      <c r="AM20" s="332">
        <f t="shared" si="9"/>
        <v>4</v>
      </c>
      <c r="AN20" s="332" t="str">
        <f t="shared" si="9"/>
        <v/>
      </c>
      <c r="AO20" s="332" t="str">
        <f t="shared" si="9"/>
        <v/>
      </c>
      <c r="AP20" s="332" t="str">
        <f t="shared" si="9"/>
        <v/>
      </c>
      <c r="AQ20" s="332" t="str">
        <f t="shared" si="9"/>
        <v/>
      </c>
      <c r="AR20" s="332" t="str">
        <f t="shared" si="9"/>
        <v/>
      </c>
      <c r="AS20" s="332" t="str">
        <f t="shared" si="9"/>
        <v/>
      </c>
      <c r="AT20" s="332" t="str">
        <f t="shared" si="9"/>
        <v/>
      </c>
      <c r="AU20" s="332" t="str">
        <f t="shared" si="9"/>
        <v/>
      </c>
      <c r="AV20" s="332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7.25" customHeight="1" x14ac:dyDescent="0.25">
      <c r="A21" s="389">
        <v>16</v>
      </c>
      <c r="B21" s="189"/>
      <c r="C21" s="512" t="s">
        <v>34</v>
      </c>
      <c r="D21" s="513" t="s">
        <v>1493</v>
      </c>
      <c r="E21" s="256">
        <v>2542</v>
      </c>
      <c r="F21" s="93" t="s">
        <v>1604</v>
      </c>
      <c r="G21" s="93">
        <v>5</v>
      </c>
      <c r="H21" s="93">
        <v>5</v>
      </c>
      <c r="I21" s="93">
        <v>3</v>
      </c>
      <c r="J21" s="93">
        <v>5</v>
      </c>
      <c r="K21" s="93">
        <v>3</v>
      </c>
      <c r="L21" s="93">
        <v>3</v>
      </c>
      <c r="M21" s="93"/>
      <c r="N21" s="93"/>
      <c r="O21" s="93"/>
      <c r="P21" s="93"/>
      <c r="Q21" s="93"/>
      <c r="R21" s="97"/>
      <c r="S21" s="93"/>
      <c r="T21" s="93"/>
      <c r="U21" s="23"/>
      <c r="V21" s="35">
        <f t="shared" si="0"/>
        <v>3</v>
      </c>
      <c r="W21" s="328">
        <f t="shared" si="1"/>
        <v>0</v>
      </c>
      <c r="X21" s="328">
        <f t="shared" si="2"/>
        <v>0</v>
      </c>
      <c r="Y21" s="328">
        <f t="shared" si="3"/>
        <v>0</v>
      </c>
      <c r="Z21" s="328">
        <f t="shared" si="4"/>
        <v>3</v>
      </c>
      <c r="AA21" s="328">
        <f t="shared" si="5"/>
        <v>0</v>
      </c>
      <c r="AB21" s="328">
        <f t="shared" si="6"/>
        <v>3</v>
      </c>
      <c r="AC21" s="328">
        <f t="shared" si="7"/>
        <v>6</v>
      </c>
      <c r="AD21" s="242">
        <f t="shared" si="11"/>
        <v>4</v>
      </c>
      <c r="AE21" s="16">
        <f t="shared" si="8"/>
        <v>0</v>
      </c>
      <c r="AF21" s="9"/>
      <c r="AG21" s="332" t="str">
        <f t="shared" si="9"/>
        <v>з</v>
      </c>
      <c r="AH21" s="332">
        <f t="shared" si="9"/>
        <v>5</v>
      </c>
      <c r="AI21" s="332">
        <f t="shared" si="9"/>
        <v>5</v>
      </c>
      <c r="AJ21" s="332">
        <f t="shared" si="9"/>
        <v>3</v>
      </c>
      <c r="AK21" s="332">
        <f t="shared" si="9"/>
        <v>5</v>
      </c>
      <c r="AL21" s="332">
        <f t="shared" si="9"/>
        <v>3</v>
      </c>
      <c r="AM21" s="332">
        <f t="shared" si="9"/>
        <v>3</v>
      </c>
      <c r="AN21" s="332" t="str">
        <f t="shared" si="9"/>
        <v/>
      </c>
      <c r="AO21" s="332" t="str">
        <f t="shared" si="9"/>
        <v/>
      </c>
      <c r="AP21" s="332" t="str">
        <f t="shared" si="9"/>
        <v/>
      </c>
      <c r="AQ21" s="332" t="str">
        <f t="shared" si="9"/>
        <v/>
      </c>
      <c r="AR21" s="332" t="str">
        <f t="shared" si="9"/>
        <v/>
      </c>
      <c r="AS21" s="332" t="str">
        <f t="shared" si="9"/>
        <v/>
      </c>
      <c r="AT21" s="332" t="str">
        <f t="shared" si="9"/>
        <v/>
      </c>
      <c r="AU21" s="332" t="str">
        <f t="shared" si="9"/>
        <v/>
      </c>
      <c r="AV21" s="332" t="str">
        <f t="shared" ref="AG21:AV37" si="12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7.25" customHeight="1" x14ac:dyDescent="0.25">
      <c r="A22" s="389">
        <v>17</v>
      </c>
      <c r="B22" s="189"/>
      <c r="C22" s="512" t="s">
        <v>34</v>
      </c>
      <c r="D22" s="513" t="s">
        <v>1497</v>
      </c>
      <c r="E22" s="256">
        <v>2542</v>
      </c>
      <c r="F22" s="93" t="s">
        <v>1604</v>
      </c>
      <c r="G22" s="93">
        <v>4</v>
      </c>
      <c r="H22" s="93">
        <v>5</v>
      </c>
      <c r="I22" s="93">
        <v>3</v>
      </c>
      <c r="J22" s="93">
        <v>4</v>
      </c>
      <c r="K22" s="93">
        <v>3</v>
      </c>
      <c r="L22" s="93">
        <v>3</v>
      </c>
      <c r="M22" s="93"/>
      <c r="N22" s="93"/>
      <c r="O22" s="93"/>
      <c r="P22" s="93"/>
      <c r="Q22" s="93"/>
      <c r="R22" s="97"/>
      <c r="S22" s="93"/>
      <c r="T22" s="93"/>
      <c r="U22" s="23"/>
      <c r="V22" s="35">
        <f t="shared" si="0"/>
        <v>3</v>
      </c>
      <c r="W22" s="328">
        <f t="shared" si="1"/>
        <v>0</v>
      </c>
      <c r="X22" s="328">
        <f t="shared" si="2"/>
        <v>0</v>
      </c>
      <c r="Y22" s="328">
        <f t="shared" si="3"/>
        <v>0</v>
      </c>
      <c r="Z22" s="328">
        <f t="shared" si="4"/>
        <v>3</v>
      </c>
      <c r="AA22" s="328">
        <f t="shared" si="5"/>
        <v>2</v>
      </c>
      <c r="AB22" s="328">
        <f t="shared" si="6"/>
        <v>1</v>
      </c>
      <c r="AC22" s="328">
        <f t="shared" si="7"/>
        <v>6</v>
      </c>
      <c r="AD22" s="242">
        <f t="shared" si="11"/>
        <v>3.6666666666666665</v>
      </c>
      <c r="AE22" s="16">
        <f t="shared" si="8"/>
        <v>0</v>
      </c>
      <c r="AF22" s="9"/>
      <c r="AG22" s="332" t="str">
        <f t="shared" si="12"/>
        <v>з</v>
      </c>
      <c r="AH22" s="332">
        <f t="shared" si="12"/>
        <v>4</v>
      </c>
      <c r="AI22" s="332">
        <f t="shared" si="12"/>
        <v>5</v>
      </c>
      <c r="AJ22" s="332">
        <f t="shared" si="12"/>
        <v>3</v>
      </c>
      <c r="AK22" s="332">
        <f t="shared" si="12"/>
        <v>4</v>
      </c>
      <c r="AL22" s="332">
        <f t="shared" si="12"/>
        <v>3</v>
      </c>
      <c r="AM22" s="332">
        <f t="shared" si="12"/>
        <v>3</v>
      </c>
      <c r="AN22" s="332" t="str">
        <f t="shared" si="12"/>
        <v/>
      </c>
      <c r="AO22" s="332" t="str">
        <f t="shared" si="12"/>
        <v/>
      </c>
      <c r="AP22" s="332" t="str">
        <f t="shared" si="12"/>
        <v/>
      </c>
      <c r="AQ22" s="332" t="str">
        <f t="shared" si="12"/>
        <v/>
      </c>
      <c r="AR22" s="332" t="str">
        <f t="shared" si="12"/>
        <v/>
      </c>
      <c r="AS22" s="332" t="str">
        <f t="shared" si="12"/>
        <v/>
      </c>
      <c r="AT22" s="332" t="str">
        <f t="shared" si="12"/>
        <v/>
      </c>
      <c r="AU22" s="332" t="str">
        <f t="shared" si="12"/>
        <v/>
      </c>
      <c r="AV22" s="332" t="str">
        <f t="shared" si="12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7.25" customHeight="1" x14ac:dyDescent="0.25">
      <c r="A23" s="389">
        <v>18</v>
      </c>
      <c r="B23" s="189"/>
      <c r="C23" s="512" t="s">
        <v>34</v>
      </c>
      <c r="D23" s="513" t="s">
        <v>1490</v>
      </c>
      <c r="E23" s="256">
        <v>2542</v>
      </c>
      <c r="F23" s="93" t="s">
        <v>1604</v>
      </c>
      <c r="G23" s="93">
        <v>3</v>
      </c>
      <c r="H23" s="93">
        <v>5</v>
      </c>
      <c r="I23" s="93">
        <v>3</v>
      </c>
      <c r="J23" s="93">
        <v>4</v>
      </c>
      <c r="K23" s="93">
        <v>3</v>
      </c>
      <c r="L23" s="93">
        <v>4</v>
      </c>
      <c r="M23" s="93"/>
      <c r="N23" s="93"/>
      <c r="O23" s="93"/>
      <c r="P23" s="93"/>
      <c r="Q23" s="93"/>
      <c r="R23" s="97"/>
      <c r="S23" s="93"/>
      <c r="T23" s="93"/>
      <c r="U23" s="23"/>
      <c r="V23" s="35">
        <f t="shared" si="0"/>
        <v>3</v>
      </c>
      <c r="W23" s="328">
        <f t="shared" si="1"/>
        <v>0</v>
      </c>
      <c r="X23" s="328">
        <f t="shared" si="2"/>
        <v>0</v>
      </c>
      <c r="Y23" s="328">
        <f t="shared" si="3"/>
        <v>0</v>
      </c>
      <c r="Z23" s="328">
        <f t="shared" si="4"/>
        <v>3</v>
      </c>
      <c r="AA23" s="328">
        <f t="shared" si="5"/>
        <v>2</v>
      </c>
      <c r="AB23" s="328">
        <f t="shared" si="6"/>
        <v>1</v>
      </c>
      <c r="AC23" s="328">
        <f t="shared" si="7"/>
        <v>6</v>
      </c>
      <c r="AD23" s="242">
        <f t="shared" si="11"/>
        <v>3.6666666666666665</v>
      </c>
      <c r="AE23" s="16">
        <f t="shared" si="8"/>
        <v>0</v>
      </c>
      <c r="AF23" s="9"/>
      <c r="AG23" s="332" t="str">
        <f t="shared" si="12"/>
        <v>з</v>
      </c>
      <c r="AH23" s="332">
        <f t="shared" si="12"/>
        <v>3</v>
      </c>
      <c r="AI23" s="332">
        <f t="shared" si="12"/>
        <v>5</v>
      </c>
      <c r="AJ23" s="332">
        <f t="shared" si="12"/>
        <v>3</v>
      </c>
      <c r="AK23" s="332">
        <f t="shared" si="12"/>
        <v>4</v>
      </c>
      <c r="AL23" s="332">
        <f t="shared" si="12"/>
        <v>3</v>
      </c>
      <c r="AM23" s="332">
        <f t="shared" si="12"/>
        <v>4</v>
      </c>
      <c r="AN23" s="332" t="str">
        <f t="shared" si="12"/>
        <v/>
      </c>
      <c r="AO23" s="332" t="str">
        <f t="shared" si="12"/>
        <v/>
      </c>
      <c r="AP23" s="332" t="str">
        <f t="shared" si="12"/>
        <v/>
      </c>
      <c r="AQ23" s="332" t="str">
        <f t="shared" si="12"/>
        <v/>
      </c>
      <c r="AR23" s="332" t="str">
        <f t="shared" si="12"/>
        <v/>
      </c>
      <c r="AS23" s="332" t="str">
        <f t="shared" si="12"/>
        <v/>
      </c>
      <c r="AT23" s="332" t="str">
        <f t="shared" si="12"/>
        <v/>
      </c>
      <c r="AU23" s="332" t="str">
        <f t="shared" si="12"/>
        <v/>
      </c>
      <c r="AV23" s="332" t="str">
        <f t="shared" si="12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7.25" customHeight="1" x14ac:dyDescent="0.25">
      <c r="A24" s="389">
        <v>19</v>
      </c>
      <c r="B24" s="189"/>
      <c r="C24" s="512" t="s">
        <v>34</v>
      </c>
      <c r="D24" s="513" t="s">
        <v>1499</v>
      </c>
      <c r="E24" s="256">
        <v>2542</v>
      </c>
      <c r="F24" s="93" t="s">
        <v>1604</v>
      </c>
      <c r="G24" s="93">
        <v>5</v>
      </c>
      <c r="H24" s="93">
        <v>5</v>
      </c>
      <c r="I24" s="93">
        <v>3</v>
      </c>
      <c r="J24" s="93" t="s">
        <v>1602</v>
      </c>
      <c r="K24" s="93">
        <v>4</v>
      </c>
      <c r="L24" s="93">
        <v>3</v>
      </c>
      <c r="M24" s="93"/>
      <c r="N24" s="93"/>
      <c r="O24" s="93"/>
      <c r="P24" s="93"/>
      <c r="Q24" s="93"/>
      <c r="R24" s="97"/>
      <c r="S24" s="93"/>
      <c r="T24" s="93"/>
      <c r="U24" s="23"/>
      <c r="V24" s="35">
        <f t="shared" si="0"/>
        <v>3</v>
      </c>
      <c r="W24" s="328">
        <f t="shared" si="1"/>
        <v>1</v>
      </c>
      <c r="X24" s="328">
        <f t="shared" si="2"/>
        <v>0</v>
      </c>
      <c r="Y24" s="328">
        <f t="shared" si="3"/>
        <v>0</v>
      </c>
      <c r="Z24" s="328">
        <f t="shared" si="4"/>
        <v>2</v>
      </c>
      <c r="AA24" s="328">
        <f t="shared" si="5"/>
        <v>1</v>
      </c>
      <c r="AB24" s="328">
        <f t="shared" si="6"/>
        <v>2</v>
      </c>
      <c r="AC24" s="328">
        <f t="shared" si="7"/>
        <v>5</v>
      </c>
      <c r="AD24" s="242">
        <f t="shared" si="11"/>
        <v>4</v>
      </c>
      <c r="AE24" s="16">
        <f t="shared" si="8"/>
        <v>0</v>
      </c>
      <c r="AF24" s="9"/>
      <c r="AG24" s="332" t="str">
        <f t="shared" si="12"/>
        <v>з</v>
      </c>
      <c r="AH24" s="332">
        <f t="shared" si="12"/>
        <v>5</v>
      </c>
      <c r="AI24" s="332">
        <f t="shared" si="12"/>
        <v>5</v>
      </c>
      <c r="AJ24" s="332">
        <f t="shared" si="12"/>
        <v>3</v>
      </c>
      <c r="AK24" s="332" t="str">
        <f t="shared" si="12"/>
        <v>б</v>
      </c>
      <c r="AL24" s="332">
        <f t="shared" si="12"/>
        <v>4</v>
      </c>
      <c r="AM24" s="332">
        <f t="shared" si="12"/>
        <v>3</v>
      </c>
      <c r="AN24" s="332" t="str">
        <f t="shared" si="12"/>
        <v/>
      </c>
      <c r="AO24" s="332" t="str">
        <f t="shared" si="12"/>
        <v/>
      </c>
      <c r="AP24" s="332" t="str">
        <f t="shared" si="12"/>
        <v/>
      </c>
      <c r="AQ24" s="332" t="str">
        <f t="shared" si="12"/>
        <v/>
      </c>
      <c r="AR24" s="332" t="str">
        <f t="shared" si="12"/>
        <v/>
      </c>
      <c r="AS24" s="332" t="str">
        <f t="shared" si="12"/>
        <v/>
      </c>
      <c r="AT24" s="332" t="str">
        <f t="shared" si="12"/>
        <v/>
      </c>
      <c r="AU24" s="332" t="str">
        <f t="shared" si="12"/>
        <v/>
      </c>
      <c r="AV24" s="332" t="str">
        <f t="shared" si="12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7.25" customHeight="1" x14ac:dyDescent="0.25">
      <c r="A25" s="389">
        <v>20</v>
      </c>
      <c r="B25" s="189"/>
      <c r="C25" s="512" t="s">
        <v>34</v>
      </c>
      <c r="D25" s="513" t="s">
        <v>1492</v>
      </c>
      <c r="E25" s="256">
        <v>2542</v>
      </c>
      <c r="F25" s="93" t="s">
        <v>1604</v>
      </c>
      <c r="G25" s="93">
        <v>3</v>
      </c>
      <c r="H25" s="93">
        <v>5</v>
      </c>
      <c r="I25" s="93">
        <v>3</v>
      </c>
      <c r="J25" s="93">
        <v>4</v>
      </c>
      <c r="K25" s="93">
        <v>5</v>
      </c>
      <c r="L25" s="93">
        <v>4</v>
      </c>
      <c r="M25" s="93"/>
      <c r="N25" s="93"/>
      <c r="O25" s="93"/>
      <c r="P25" s="93"/>
      <c r="Q25" s="93"/>
      <c r="R25" s="97"/>
      <c r="S25" s="93"/>
      <c r="T25" s="93"/>
      <c r="U25" s="23"/>
      <c r="V25" s="35">
        <f t="shared" si="0"/>
        <v>3</v>
      </c>
      <c r="W25" s="328">
        <f t="shared" si="1"/>
        <v>0</v>
      </c>
      <c r="X25" s="328">
        <f t="shared" si="2"/>
        <v>0</v>
      </c>
      <c r="Y25" s="328">
        <f t="shared" si="3"/>
        <v>0</v>
      </c>
      <c r="Z25" s="328">
        <f t="shared" si="4"/>
        <v>2</v>
      </c>
      <c r="AA25" s="328">
        <f t="shared" si="5"/>
        <v>2</v>
      </c>
      <c r="AB25" s="328">
        <f t="shared" si="6"/>
        <v>2</v>
      </c>
      <c r="AC25" s="328">
        <f t="shared" si="7"/>
        <v>6</v>
      </c>
      <c r="AD25" s="242">
        <f t="shared" si="11"/>
        <v>4</v>
      </c>
      <c r="AE25" s="16">
        <f t="shared" si="8"/>
        <v>0</v>
      </c>
      <c r="AF25" s="9"/>
      <c r="AG25" s="332" t="str">
        <f t="shared" si="12"/>
        <v>з</v>
      </c>
      <c r="AH25" s="332">
        <f t="shared" si="12"/>
        <v>3</v>
      </c>
      <c r="AI25" s="332">
        <f t="shared" si="12"/>
        <v>5</v>
      </c>
      <c r="AJ25" s="332">
        <f t="shared" si="12"/>
        <v>3</v>
      </c>
      <c r="AK25" s="332">
        <f t="shared" si="12"/>
        <v>4</v>
      </c>
      <c r="AL25" s="332">
        <f t="shared" si="12"/>
        <v>5</v>
      </c>
      <c r="AM25" s="332">
        <f t="shared" si="12"/>
        <v>4</v>
      </c>
      <c r="AN25" s="332" t="str">
        <f t="shared" si="12"/>
        <v/>
      </c>
      <c r="AO25" s="332" t="str">
        <f t="shared" si="12"/>
        <v/>
      </c>
      <c r="AP25" s="332" t="str">
        <f t="shared" si="12"/>
        <v/>
      </c>
      <c r="AQ25" s="332" t="str">
        <f t="shared" si="12"/>
        <v/>
      </c>
      <c r="AR25" s="332" t="str">
        <f t="shared" si="12"/>
        <v/>
      </c>
      <c r="AS25" s="332" t="str">
        <f t="shared" si="12"/>
        <v/>
      </c>
      <c r="AT25" s="332" t="str">
        <f t="shared" si="12"/>
        <v/>
      </c>
      <c r="AU25" s="332" t="str">
        <f t="shared" si="12"/>
        <v/>
      </c>
      <c r="AV25" s="332" t="str">
        <f t="shared" si="12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7.25" customHeight="1" x14ac:dyDescent="0.25">
      <c r="A26" s="389">
        <v>21</v>
      </c>
      <c r="B26" s="189"/>
      <c r="C26" s="512" t="s">
        <v>34</v>
      </c>
      <c r="D26" s="563" t="s">
        <v>1487</v>
      </c>
      <c r="E26" s="256">
        <v>2542</v>
      </c>
      <c r="F26" s="93" t="s">
        <v>1604</v>
      </c>
      <c r="G26" s="93">
        <v>5</v>
      </c>
      <c r="H26" s="93">
        <v>5</v>
      </c>
      <c r="I26" s="93">
        <v>5</v>
      </c>
      <c r="J26" s="93">
        <v>4</v>
      </c>
      <c r="K26" s="93">
        <v>5</v>
      </c>
      <c r="L26" s="93">
        <v>5</v>
      </c>
      <c r="M26" s="93"/>
      <c r="N26" s="93"/>
      <c r="O26" s="93"/>
      <c r="P26" s="93"/>
      <c r="Q26" s="93"/>
      <c r="R26" s="97"/>
      <c r="S26" s="93"/>
      <c r="T26" s="93"/>
      <c r="U26" s="23"/>
      <c r="V26" s="35">
        <f t="shared" si="0"/>
        <v>4</v>
      </c>
      <c r="W26" s="328">
        <f t="shared" si="1"/>
        <v>0</v>
      </c>
      <c r="X26" s="328">
        <f t="shared" si="2"/>
        <v>0</v>
      </c>
      <c r="Y26" s="328">
        <f t="shared" si="3"/>
        <v>0</v>
      </c>
      <c r="Z26" s="328">
        <f t="shared" si="4"/>
        <v>0</v>
      </c>
      <c r="AA26" s="328">
        <f t="shared" si="5"/>
        <v>1</v>
      </c>
      <c r="AB26" s="328">
        <f t="shared" si="6"/>
        <v>5</v>
      </c>
      <c r="AC26" s="328">
        <f t="shared" si="7"/>
        <v>6</v>
      </c>
      <c r="AD26" s="242">
        <f t="shared" si="11"/>
        <v>4.833333333333333</v>
      </c>
      <c r="AE26" s="16">
        <f t="shared" si="8"/>
        <v>0</v>
      </c>
      <c r="AF26" s="9"/>
      <c r="AG26" s="332" t="str">
        <f t="shared" si="12"/>
        <v>з</v>
      </c>
      <c r="AH26" s="332">
        <f t="shared" si="12"/>
        <v>5</v>
      </c>
      <c r="AI26" s="332">
        <f t="shared" si="12"/>
        <v>5</v>
      </c>
      <c r="AJ26" s="332">
        <f t="shared" si="12"/>
        <v>5</v>
      </c>
      <c r="AK26" s="332">
        <f t="shared" si="12"/>
        <v>4</v>
      </c>
      <c r="AL26" s="332">
        <f t="shared" si="12"/>
        <v>5</v>
      </c>
      <c r="AM26" s="332">
        <f t="shared" si="12"/>
        <v>5</v>
      </c>
      <c r="AN26" s="332" t="str">
        <f t="shared" si="12"/>
        <v/>
      </c>
      <c r="AO26" s="332" t="str">
        <f t="shared" si="12"/>
        <v/>
      </c>
      <c r="AP26" s="332" t="str">
        <f t="shared" si="12"/>
        <v/>
      </c>
      <c r="AQ26" s="332" t="str">
        <f t="shared" si="12"/>
        <v/>
      </c>
      <c r="AR26" s="332" t="str">
        <f t="shared" si="12"/>
        <v/>
      </c>
      <c r="AS26" s="332" t="str">
        <f t="shared" si="12"/>
        <v/>
      </c>
      <c r="AT26" s="332" t="str">
        <f t="shared" si="12"/>
        <v/>
      </c>
      <c r="AU26" s="332" t="str">
        <f t="shared" si="12"/>
        <v/>
      </c>
      <c r="AV26" s="332" t="str">
        <f t="shared" si="12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7.25" customHeight="1" x14ac:dyDescent="0.25">
      <c r="A27" s="389">
        <v>22</v>
      </c>
      <c r="B27" s="189"/>
      <c r="C27" s="512" t="s">
        <v>34</v>
      </c>
      <c r="D27" s="513" t="s">
        <v>1502</v>
      </c>
      <c r="E27" s="256">
        <v>2542</v>
      </c>
      <c r="F27" s="93" t="s">
        <v>1604</v>
      </c>
      <c r="G27" s="93">
        <v>3</v>
      </c>
      <c r="H27" s="93">
        <v>5</v>
      </c>
      <c r="I27" s="93" t="s">
        <v>1643</v>
      </c>
      <c r="J27" s="93">
        <v>4</v>
      </c>
      <c r="K27" s="93">
        <v>4</v>
      </c>
      <c r="L27" s="93">
        <v>3</v>
      </c>
      <c r="M27" s="93"/>
      <c r="N27" s="93"/>
      <c r="O27" s="93"/>
      <c r="P27" s="93"/>
      <c r="Q27" s="93"/>
      <c r="R27" s="97"/>
      <c r="S27" s="93"/>
      <c r="T27" s="93"/>
      <c r="U27" s="23"/>
      <c r="V27" s="35">
        <f t="shared" si="0"/>
        <v>2</v>
      </c>
      <c r="W27" s="328">
        <f t="shared" si="1"/>
        <v>0</v>
      </c>
      <c r="X27" s="328">
        <f t="shared" si="2"/>
        <v>0</v>
      </c>
      <c r="Y27" s="328">
        <f t="shared" si="3"/>
        <v>1</v>
      </c>
      <c r="Z27" s="328">
        <f t="shared" si="4"/>
        <v>2</v>
      </c>
      <c r="AA27" s="328">
        <f t="shared" si="5"/>
        <v>2</v>
      </c>
      <c r="AB27" s="328">
        <f t="shared" si="6"/>
        <v>1</v>
      </c>
      <c r="AC27" s="328">
        <f t="shared" si="7"/>
        <v>6</v>
      </c>
      <c r="AD27" s="242">
        <f t="shared" si="11"/>
        <v>3.5</v>
      </c>
      <c r="AE27" s="16">
        <f t="shared" si="8"/>
        <v>0</v>
      </c>
      <c r="AF27" s="9"/>
      <c r="AG27" s="332" t="str">
        <f t="shared" si="12"/>
        <v>з</v>
      </c>
      <c r="AH27" s="332">
        <f t="shared" si="12"/>
        <v>3</v>
      </c>
      <c r="AI27" s="332">
        <f t="shared" si="12"/>
        <v>5</v>
      </c>
      <c r="AJ27" s="332">
        <f t="shared" si="12"/>
        <v>2</v>
      </c>
      <c r="AK27" s="332">
        <f t="shared" si="12"/>
        <v>4</v>
      </c>
      <c r="AL27" s="332">
        <f t="shared" si="12"/>
        <v>4</v>
      </c>
      <c r="AM27" s="332">
        <f t="shared" si="12"/>
        <v>3</v>
      </c>
      <c r="AN27" s="332" t="str">
        <f t="shared" si="12"/>
        <v/>
      </c>
      <c r="AO27" s="332" t="str">
        <f t="shared" si="12"/>
        <v/>
      </c>
      <c r="AP27" s="332" t="str">
        <f t="shared" si="12"/>
        <v/>
      </c>
      <c r="AQ27" s="332" t="str">
        <f t="shared" si="12"/>
        <v/>
      </c>
      <c r="AR27" s="332" t="str">
        <f t="shared" si="12"/>
        <v/>
      </c>
      <c r="AS27" s="332" t="str">
        <f t="shared" si="12"/>
        <v/>
      </c>
      <c r="AT27" s="332" t="str">
        <f t="shared" si="12"/>
        <v/>
      </c>
      <c r="AU27" s="332" t="str">
        <f t="shared" si="12"/>
        <v/>
      </c>
      <c r="AV27" s="332" t="str">
        <f t="shared" si="12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7.25" hidden="1" customHeight="1" x14ac:dyDescent="0.25">
      <c r="A28" s="389">
        <v>23</v>
      </c>
      <c r="B28" s="189"/>
      <c r="C28" s="427"/>
      <c r="D28" s="508"/>
      <c r="E28" s="256"/>
      <c r="F28" s="93"/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7"/>
      <c r="S28" s="93"/>
      <c r="T28" s="93"/>
      <c r="U28" s="23"/>
      <c r="V28" s="35">
        <f t="shared" si="0"/>
        <v>0</v>
      </c>
      <c r="W28" s="328">
        <f t="shared" si="1"/>
        <v>0</v>
      </c>
      <c r="X28" s="328">
        <f t="shared" si="2"/>
        <v>0</v>
      </c>
      <c r="Y28" s="328">
        <f t="shared" si="3"/>
        <v>0</v>
      </c>
      <c r="Z28" s="328">
        <f t="shared" si="4"/>
        <v>0</v>
      </c>
      <c r="AA28" s="328">
        <f t="shared" si="5"/>
        <v>0</v>
      </c>
      <c r="AB28" s="328">
        <f t="shared" si="6"/>
        <v>0</v>
      </c>
      <c r="AC28" s="328">
        <f t="shared" si="7"/>
        <v>0</v>
      </c>
      <c r="AD28" s="242" t="str">
        <f t="shared" si="11"/>
        <v/>
      </c>
      <c r="AE28" s="16">
        <f t="shared" si="8"/>
        <v>0</v>
      </c>
      <c r="AF28" s="9"/>
      <c r="AG28" s="332" t="str">
        <f t="shared" si="12"/>
        <v/>
      </c>
      <c r="AH28" s="332" t="str">
        <f t="shared" si="12"/>
        <v/>
      </c>
      <c r="AI28" s="332" t="str">
        <f t="shared" si="12"/>
        <v/>
      </c>
      <c r="AJ28" s="332" t="str">
        <f t="shared" si="12"/>
        <v/>
      </c>
      <c r="AK28" s="332" t="str">
        <f t="shared" si="12"/>
        <v/>
      </c>
      <c r="AL28" s="332" t="str">
        <f t="shared" si="12"/>
        <v/>
      </c>
      <c r="AM28" s="332" t="str">
        <f t="shared" si="12"/>
        <v/>
      </c>
      <c r="AN28" s="332" t="str">
        <f t="shared" si="12"/>
        <v/>
      </c>
      <c r="AO28" s="332" t="str">
        <f t="shared" si="12"/>
        <v/>
      </c>
      <c r="AP28" s="332" t="str">
        <f t="shared" si="12"/>
        <v/>
      </c>
      <c r="AQ28" s="332" t="str">
        <f t="shared" si="12"/>
        <v/>
      </c>
      <c r="AR28" s="332" t="str">
        <f t="shared" si="12"/>
        <v/>
      </c>
      <c r="AS28" s="332" t="str">
        <f t="shared" si="12"/>
        <v/>
      </c>
      <c r="AT28" s="332" t="str">
        <f t="shared" si="12"/>
        <v/>
      </c>
      <c r="AU28" s="332" t="str">
        <f t="shared" si="12"/>
        <v/>
      </c>
      <c r="AV28" s="332" t="str">
        <f t="shared" si="12"/>
        <v/>
      </c>
      <c r="AW28" s="35">
        <f t="shared" si="10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7.25" hidden="1" customHeight="1" x14ac:dyDescent="0.25">
      <c r="A29" s="389">
        <v>24</v>
      </c>
      <c r="B29" s="189"/>
      <c r="C29" s="427"/>
      <c r="D29" s="508"/>
      <c r="E29" s="256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7"/>
      <c r="S29" s="93"/>
      <c r="T29" s="93"/>
      <c r="U29" s="23"/>
      <c r="V29" s="35">
        <f t="shared" si="0"/>
        <v>0</v>
      </c>
      <c r="W29" s="328">
        <f t="shared" si="1"/>
        <v>0</v>
      </c>
      <c r="X29" s="328">
        <f t="shared" si="2"/>
        <v>0</v>
      </c>
      <c r="Y29" s="328">
        <f t="shared" si="3"/>
        <v>0</v>
      </c>
      <c r="Z29" s="328">
        <f t="shared" si="4"/>
        <v>0</v>
      </c>
      <c r="AA29" s="328">
        <f t="shared" si="5"/>
        <v>0</v>
      </c>
      <c r="AB29" s="328">
        <f t="shared" si="6"/>
        <v>0</v>
      </c>
      <c r="AC29" s="328">
        <f t="shared" si="7"/>
        <v>0</v>
      </c>
      <c r="AD29" s="242" t="str">
        <f t="shared" si="11"/>
        <v/>
      </c>
      <c r="AE29" s="16">
        <f t="shared" si="8"/>
        <v>0</v>
      </c>
      <c r="AF29" s="9"/>
      <c r="AG29" s="332" t="str">
        <f t="shared" si="12"/>
        <v/>
      </c>
      <c r="AH29" s="332" t="str">
        <f t="shared" si="12"/>
        <v/>
      </c>
      <c r="AI29" s="332" t="str">
        <f t="shared" si="12"/>
        <v/>
      </c>
      <c r="AJ29" s="332" t="str">
        <f t="shared" si="12"/>
        <v/>
      </c>
      <c r="AK29" s="332" t="str">
        <f t="shared" si="12"/>
        <v/>
      </c>
      <c r="AL29" s="332" t="str">
        <f t="shared" si="12"/>
        <v/>
      </c>
      <c r="AM29" s="332" t="str">
        <f t="shared" si="12"/>
        <v/>
      </c>
      <c r="AN29" s="332" t="str">
        <f t="shared" si="12"/>
        <v/>
      </c>
      <c r="AO29" s="332" t="str">
        <f t="shared" si="12"/>
        <v/>
      </c>
      <c r="AP29" s="332" t="str">
        <f t="shared" si="12"/>
        <v/>
      </c>
      <c r="AQ29" s="332" t="str">
        <f t="shared" si="12"/>
        <v/>
      </c>
      <c r="AR29" s="332" t="str">
        <f t="shared" si="12"/>
        <v/>
      </c>
      <c r="AS29" s="332" t="str">
        <f t="shared" si="12"/>
        <v/>
      </c>
      <c r="AT29" s="332" t="str">
        <f t="shared" si="12"/>
        <v/>
      </c>
      <c r="AU29" s="332" t="str">
        <f t="shared" si="12"/>
        <v/>
      </c>
      <c r="AV29" s="332" t="str">
        <f t="shared" si="12"/>
        <v/>
      </c>
      <c r="AW29" s="35">
        <f t="shared" si="10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7.25" hidden="1" customHeight="1" x14ac:dyDescent="0.25">
      <c r="A30" s="389">
        <v>25</v>
      </c>
      <c r="B30" s="189"/>
      <c r="C30" s="427"/>
      <c r="D30" s="508"/>
      <c r="E30" s="256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7"/>
      <c r="S30" s="93"/>
      <c r="T30" s="93"/>
      <c r="U30" s="23"/>
      <c r="V30" s="35">
        <f t="shared" si="0"/>
        <v>0</v>
      </c>
      <c r="W30" s="328">
        <f t="shared" si="1"/>
        <v>0</v>
      </c>
      <c r="X30" s="328">
        <f t="shared" si="2"/>
        <v>0</v>
      </c>
      <c r="Y30" s="328">
        <f t="shared" si="3"/>
        <v>0</v>
      </c>
      <c r="Z30" s="328">
        <f t="shared" si="4"/>
        <v>0</v>
      </c>
      <c r="AA30" s="328">
        <f t="shared" si="5"/>
        <v>0</v>
      </c>
      <c r="AB30" s="328">
        <f t="shared" si="6"/>
        <v>0</v>
      </c>
      <c r="AC30" s="328">
        <f t="shared" si="7"/>
        <v>0</v>
      </c>
      <c r="AD30" s="242" t="str">
        <f t="shared" si="11"/>
        <v/>
      </c>
      <c r="AE30" s="16">
        <f t="shared" si="8"/>
        <v>0</v>
      </c>
      <c r="AF30" s="9"/>
      <c r="AG30" s="332" t="str">
        <f t="shared" si="12"/>
        <v/>
      </c>
      <c r="AH30" s="332" t="str">
        <f t="shared" si="12"/>
        <v/>
      </c>
      <c r="AI30" s="332" t="str">
        <f t="shared" si="12"/>
        <v/>
      </c>
      <c r="AJ30" s="332" t="str">
        <f t="shared" si="12"/>
        <v/>
      </c>
      <c r="AK30" s="332" t="str">
        <f t="shared" si="12"/>
        <v/>
      </c>
      <c r="AL30" s="332" t="str">
        <f t="shared" si="12"/>
        <v/>
      </c>
      <c r="AM30" s="332" t="str">
        <f t="shared" si="12"/>
        <v/>
      </c>
      <c r="AN30" s="332" t="str">
        <f t="shared" si="12"/>
        <v/>
      </c>
      <c r="AO30" s="332" t="str">
        <f t="shared" si="12"/>
        <v/>
      </c>
      <c r="AP30" s="332" t="str">
        <f t="shared" si="12"/>
        <v/>
      </c>
      <c r="AQ30" s="332" t="str">
        <f t="shared" si="12"/>
        <v/>
      </c>
      <c r="AR30" s="332" t="str">
        <f t="shared" si="12"/>
        <v/>
      </c>
      <c r="AS30" s="332" t="str">
        <f t="shared" si="12"/>
        <v/>
      </c>
      <c r="AT30" s="332" t="str">
        <f t="shared" si="12"/>
        <v/>
      </c>
      <c r="AU30" s="332" t="str">
        <f t="shared" si="12"/>
        <v/>
      </c>
      <c r="AV30" s="332" t="str">
        <f t="shared" si="12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7.25" hidden="1" customHeight="1" x14ac:dyDescent="0.25">
      <c r="A31" s="389">
        <v>26</v>
      </c>
      <c r="B31" s="189"/>
      <c r="C31" s="427"/>
      <c r="D31" s="508"/>
      <c r="E31" s="256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7"/>
      <c r="S31" s="93"/>
      <c r="T31" s="93"/>
      <c r="U31" s="23"/>
      <c r="V31" s="35">
        <f t="shared" si="0"/>
        <v>0</v>
      </c>
      <c r="W31" s="328">
        <f t="shared" si="1"/>
        <v>0</v>
      </c>
      <c r="X31" s="328">
        <f t="shared" si="2"/>
        <v>0</v>
      </c>
      <c r="Y31" s="328">
        <f t="shared" si="3"/>
        <v>0</v>
      </c>
      <c r="Z31" s="328">
        <f t="shared" si="4"/>
        <v>0</v>
      </c>
      <c r="AA31" s="328">
        <f t="shared" si="5"/>
        <v>0</v>
      </c>
      <c r="AB31" s="328">
        <f t="shared" si="6"/>
        <v>0</v>
      </c>
      <c r="AC31" s="328">
        <f t="shared" si="7"/>
        <v>0</v>
      </c>
      <c r="AD31" s="242" t="str">
        <f t="shared" si="11"/>
        <v/>
      </c>
      <c r="AE31" s="16">
        <f t="shared" si="8"/>
        <v>0</v>
      </c>
      <c r="AF31" s="9"/>
      <c r="AG31" s="332" t="str">
        <f t="shared" si="12"/>
        <v/>
      </c>
      <c r="AH31" s="332" t="str">
        <f t="shared" si="12"/>
        <v/>
      </c>
      <c r="AI31" s="332" t="str">
        <f t="shared" si="12"/>
        <v/>
      </c>
      <c r="AJ31" s="332" t="str">
        <f t="shared" si="12"/>
        <v/>
      </c>
      <c r="AK31" s="332" t="str">
        <f t="shared" si="12"/>
        <v/>
      </c>
      <c r="AL31" s="332" t="str">
        <f t="shared" si="12"/>
        <v/>
      </c>
      <c r="AM31" s="332" t="str">
        <f t="shared" si="12"/>
        <v/>
      </c>
      <c r="AN31" s="332" t="str">
        <f t="shared" si="12"/>
        <v/>
      </c>
      <c r="AO31" s="332" t="str">
        <f t="shared" si="12"/>
        <v/>
      </c>
      <c r="AP31" s="332" t="str">
        <f t="shared" si="12"/>
        <v/>
      </c>
      <c r="AQ31" s="332" t="str">
        <f t="shared" si="12"/>
        <v/>
      </c>
      <c r="AR31" s="332" t="str">
        <f t="shared" si="12"/>
        <v/>
      </c>
      <c r="AS31" s="332" t="str">
        <f t="shared" si="12"/>
        <v/>
      </c>
      <c r="AT31" s="332" t="str">
        <f t="shared" si="12"/>
        <v/>
      </c>
      <c r="AU31" s="332" t="str">
        <f t="shared" si="12"/>
        <v/>
      </c>
      <c r="AV31" s="332" t="str">
        <f t="shared" si="12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7.25" hidden="1" customHeight="1" x14ac:dyDescent="0.2">
      <c r="A32" s="389">
        <v>27</v>
      </c>
      <c r="B32" s="243"/>
      <c r="C32" s="243"/>
      <c r="D32" s="428"/>
      <c r="E32" s="256"/>
      <c r="F32" s="93"/>
      <c r="G32" s="93"/>
      <c r="H32" s="93"/>
      <c r="I32" s="93"/>
      <c r="J32" s="93"/>
      <c r="K32" s="93"/>
      <c r="L32" s="93"/>
      <c r="M32" s="111"/>
      <c r="N32" s="111"/>
      <c r="O32" s="111"/>
      <c r="P32" s="111"/>
      <c r="Q32" s="111"/>
      <c r="R32" s="24"/>
      <c r="S32" s="23"/>
      <c r="T32" s="23"/>
      <c r="U32" s="23"/>
      <c r="V32" s="35">
        <f t="shared" si="0"/>
        <v>0</v>
      </c>
      <c r="W32" s="328">
        <f t="shared" si="1"/>
        <v>0</v>
      </c>
      <c r="X32" s="328">
        <f t="shared" si="2"/>
        <v>0</v>
      </c>
      <c r="Y32" s="328">
        <f t="shared" si="3"/>
        <v>0</v>
      </c>
      <c r="Z32" s="328">
        <f t="shared" si="4"/>
        <v>0</v>
      </c>
      <c r="AA32" s="328">
        <f t="shared" si="5"/>
        <v>0</v>
      </c>
      <c r="AB32" s="328">
        <f t="shared" si="6"/>
        <v>0</v>
      </c>
      <c r="AC32" s="328">
        <f t="shared" si="7"/>
        <v>0</v>
      </c>
      <c r="AD32" s="242" t="str">
        <f t="shared" si="11"/>
        <v/>
      </c>
      <c r="AE32" s="16">
        <f t="shared" si="8"/>
        <v>0</v>
      </c>
      <c r="AF32" s="9"/>
      <c r="AG32" s="332" t="str">
        <f t="shared" si="12"/>
        <v/>
      </c>
      <c r="AH32" s="332" t="str">
        <f t="shared" si="12"/>
        <v/>
      </c>
      <c r="AI32" s="332" t="str">
        <f t="shared" si="12"/>
        <v/>
      </c>
      <c r="AJ32" s="332" t="str">
        <f t="shared" si="12"/>
        <v/>
      </c>
      <c r="AK32" s="332" t="str">
        <f t="shared" si="12"/>
        <v/>
      </c>
      <c r="AL32" s="332" t="str">
        <f t="shared" si="12"/>
        <v/>
      </c>
      <c r="AM32" s="332" t="str">
        <f t="shared" si="12"/>
        <v/>
      </c>
      <c r="AN32" s="332" t="str">
        <f t="shared" si="12"/>
        <v/>
      </c>
      <c r="AO32" s="332" t="str">
        <f t="shared" si="12"/>
        <v/>
      </c>
      <c r="AP32" s="332" t="str">
        <f t="shared" si="12"/>
        <v/>
      </c>
      <c r="AQ32" s="332" t="str">
        <f t="shared" si="12"/>
        <v/>
      </c>
      <c r="AR32" s="332" t="str">
        <f t="shared" si="12"/>
        <v/>
      </c>
      <c r="AS32" s="332" t="str">
        <f t="shared" si="12"/>
        <v/>
      </c>
      <c r="AT32" s="332" t="str">
        <f t="shared" si="12"/>
        <v/>
      </c>
      <c r="AU32" s="332" t="str">
        <f t="shared" si="12"/>
        <v/>
      </c>
      <c r="AV32" s="332" t="str">
        <f t="shared" si="12"/>
        <v/>
      </c>
      <c r="AW32" s="35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7.25" hidden="1" customHeight="1" x14ac:dyDescent="0.2">
      <c r="A33" s="389">
        <v>28</v>
      </c>
      <c r="B33" s="243"/>
      <c r="C33" s="243"/>
      <c r="D33" s="243"/>
      <c r="E33" s="256"/>
      <c r="F33" s="93"/>
      <c r="G33" s="93"/>
      <c r="H33" s="93"/>
      <c r="I33" s="93"/>
      <c r="J33" s="93"/>
      <c r="K33" s="93"/>
      <c r="L33" s="93"/>
      <c r="M33" s="111"/>
      <c r="N33" s="111"/>
      <c r="O33" s="111"/>
      <c r="P33" s="111"/>
      <c r="Q33" s="111"/>
      <c r="R33" s="24"/>
      <c r="S33" s="23"/>
      <c r="T33" s="23"/>
      <c r="U33" s="23"/>
      <c r="V33" s="35">
        <f t="shared" si="0"/>
        <v>0</v>
      </c>
      <c r="W33" s="328">
        <f t="shared" si="1"/>
        <v>0</v>
      </c>
      <c r="X33" s="328">
        <f t="shared" si="2"/>
        <v>0</v>
      </c>
      <c r="Y33" s="328">
        <f t="shared" si="3"/>
        <v>0</v>
      </c>
      <c r="Z33" s="328">
        <f t="shared" si="4"/>
        <v>0</v>
      </c>
      <c r="AA33" s="328">
        <f t="shared" si="5"/>
        <v>0</v>
      </c>
      <c r="AB33" s="328">
        <f t="shared" si="6"/>
        <v>0</v>
      </c>
      <c r="AC33" s="328">
        <f t="shared" si="7"/>
        <v>0</v>
      </c>
      <c r="AD33" s="242" t="str">
        <f t="shared" si="11"/>
        <v/>
      </c>
      <c r="AE33" s="16">
        <f t="shared" si="8"/>
        <v>0</v>
      </c>
      <c r="AF33" s="9"/>
      <c r="AG33" s="332" t="str">
        <f t="shared" si="12"/>
        <v/>
      </c>
      <c r="AH33" s="332" t="str">
        <f t="shared" si="12"/>
        <v/>
      </c>
      <c r="AI33" s="332" t="str">
        <f t="shared" si="12"/>
        <v/>
      </c>
      <c r="AJ33" s="332" t="str">
        <f t="shared" si="12"/>
        <v/>
      </c>
      <c r="AK33" s="332" t="str">
        <f t="shared" si="12"/>
        <v/>
      </c>
      <c r="AL33" s="332" t="str">
        <f t="shared" si="12"/>
        <v/>
      </c>
      <c r="AM33" s="332" t="str">
        <f t="shared" si="12"/>
        <v/>
      </c>
      <c r="AN33" s="332" t="str">
        <f t="shared" si="12"/>
        <v/>
      </c>
      <c r="AO33" s="332" t="str">
        <f t="shared" si="12"/>
        <v/>
      </c>
      <c r="AP33" s="332" t="str">
        <f t="shared" si="12"/>
        <v/>
      </c>
      <c r="AQ33" s="332" t="str">
        <f t="shared" si="12"/>
        <v/>
      </c>
      <c r="AR33" s="332" t="str">
        <f t="shared" si="12"/>
        <v/>
      </c>
      <c r="AS33" s="332" t="str">
        <f t="shared" si="12"/>
        <v/>
      </c>
      <c r="AT33" s="332" t="str">
        <f t="shared" si="12"/>
        <v/>
      </c>
      <c r="AU33" s="332" t="str">
        <f t="shared" si="12"/>
        <v/>
      </c>
      <c r="AV33" s="332" t="str">
        <f t="shared" si="12"/>
        <v/>
      </c>
      <c r="AW33" s="35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7.25" hidden="1" customHeight="1" x14ac:dyDescent="0.2">
      <c r="A34" s="389">
        <v>29</v>
      </c>
      <c r="B34" s="244"/>
      <c r="C34" s="245"/>
      <c r="D34" s="246"/>
      <c r="E34" s="256"/>
      <c r="F34" s="93"/>
      <c r="G34" s="93"/>
      <c r="H34" s="93"/>
      <c r="I34" s="93"/>
      <c r="J34" s="93"/>
      <c r="K34" s="93"/>
      <c r="L34" s="93"/>
      <c r="M34" s="93"/>
      <c r="N34" s="93"/>
      <c r="O34" s="97"/>
      <c r="P34" s="93"/>
      <c r="Q34" s="97"/>
      <c r="R34" s="24"/>
      <c r="S34" s="23"/>
      <c r="T34" s="23"/>
      <c r="U34" s="23"/>
      <c r="V34" s="35">
        <f t="shared" si="0"/>
        <v>0</v>
      </c>
      <c r="W34" s="328">
        <f t="shared" si="1"/>
        <v>0</v>
      </c>
      <c r="X34" s="328">
        <f t="shared" si="2"/>
        <v>0</v>
      </c>
      <c r="Y34" s="328">
        <f t="shared" si="3"/>
        <v>0</v>
      </c>
      <c r="Z34" s="328">
        <f t="shared" si="4"/>
        <v>0</v>
      </c>
      <c r="AA34" s="328">
        <f t="shared" si="5"/>
        <v>0</v>
      </c>
      <c r="AB34" s="328">
        <f t="shared" si="6"/>
        <v>0</v>
      </c>
      <c r="AC34" s="328">
        <f t="shared" si="7"/>
        <v>0</v>
      </c>
      <c r="AD34" s="242" t="str">
        <f t="shared" si="11"/>
        <v/>
      </c>
      <c r="AE34" s="16">
        <f t="shared" si="8"/>
        <v>0</v>
      </c>
      <c r="AF34" s="9"/>
      <c r="AG34" s="332" t="str">
        <f t="shared" si="12"/>
        <v/>
      </c>
      <c r="AH34" s="332" t="str">
        <f t="shared" si="12"/>
        <v/>
      </c>
      <c r="AI34" s="332" t="str">
        <f t="shared" si="12"/>
        <v/>
      </c>
      <c r="AJ34" s="332" t="str">
        <f t="shared" si="12"/>
        <v/>
      </c>
      <c r="AK34" s="332" t="str">
        <f t="shared" si="12"/>
        <v/>
      </c>
      <c r="AL34" s="332" t="str">
        <f t="shared" si="12"/>
        <v/>
      </c>
      <c r="AM34" s="332" t="str">
        <f t="shared" si="12"/>
        <v/>
      </c>
      <c r="AN34" s="332" t="str">
        <f t="shared" si="12"/>
        <v/>
      </c>
      <c r="AO34" s="332" t="str">
        <f t="shared" si="12"/>
        <v/>
      </c>
      <c r="AP34" s="332" t="str">
        <f t="shared" si="12"/>
        <v/>
      </c>
      <c r="AQ34" s="332" t="str">
        <f t="shared" si="12"/>
        <v/>
      </c>
      <c r="AR34" s="332" t="str">
        <f t="shared" si="12"/>
        <v/>
      </c>
      <c r="AS34" s="332" t="str">
        <f t="shared" si="12"/>
        <v/>
      </c>
      <c r="AT34" s="332" t="str">
        <f t="shared" si="12"/>
        <v/>
      </c>
      <c r="AU34" s="332" t="str">
        <f t="shared" si="12"/>
        <v/>
      </c>
      <c r="AV34" s="332" t="str">
        <f t="shared" si="12"/>
        <v/>
      </c>
      <c r="AW34" s="35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7.25" hidden="1" customHeight="1" x14ac:dyDescent="0.2">
      <c r="A35" s="389">
        <v>30</v>
      </c>
      <c r="B35" s="244"/>
      <c r="C35" s="245"/>
      <c r="D35" s="246"/>
      <c r="E35" s="256"/>
      <c r="F35" s="93"/>
      <c r="G35" s="93"/>
      <c r="H35" s="93"/>
      <c r="I35" s="93"/>
      <c r="J35" s="93"/>
      <c r="K35" s="93"/>
      <c r="L35" s="93"/>
      <c r="M35" s="93"/>
      <c r="N35" s="93"/>
      <c r="O35" s="97"/>
      <c r="P35" s="93"/>
      <c r="Q35" s="97"/>
      <c r="R35" s="24"/>
      <c r="S35" s="23"/>
      <c r="T35" s="23"/>
      <c r="U35" s="23"/>
      <c r="V35" s="35">
        <f t="shared" si="0"/>
        <v>0</v>
      </c>
      <c r="W35" s="328">
        <f t="shared" si="1"/>
        <v>0</v>
      </c>
      <c r="X35" s="328">
        <f t="shared" si="2"/>
        <v>0</v>
      </c>
      <c r="Y35" s="328">
        <f t="shared" si="3"/>
        <v>0</v>
      </c>
      <c r="Z35" s="328">
        <f t="shared" si="4"/>
        <v>0</v>
      </c>
      <c r="AA35" s="328">
        <f t="shared" si="5"/>
        <v>0</v>
      </c>
      <c r="AB35" s="328">
        <f t="shared" si="6"/>
        <v>0</v>
      </c>
      <c r="AC35" s="328">
        <f t="shared" si="7"/>
        <v>0</v>
      </c>
      <c r="AD35" s="242" t="str">
        <f t="shared" si="11"/>
        <v/>
      </c>
      <c r="AE35" s="16">
        <f>IF(AX35=5,0.5,IF(AX35=4,0.25,IF(AX35&lt;=3,0)))</f>
        <v>0</v>
      </c>
      <c r="AF35" s="9"/>
      <c r="AG35" s="332" t="str">
        <f t="shared" si="12"/>
        <v/>
      </c>
      <c r="AH35" s="332" t="str">
        <f t="shared" si="12"/>
        <v/>
      </c>
      <c r="AI35" s="332" t="str">
        <f t="shared" si="12"/>
        <v/>
      </c>
      <c r="AJ35" s="332" t="str">
        <f t="shared" si="12"/>
        <v/>
      </c>
      <c r="AK35" s="332" t="str">
        <f t="shared" si="12"/>
        <v/>
      </c>
      <c r="AL35" s="332" t="str">
        <f t="shared" si="12"/>
        <v/>
      </c>
      <c r="AM35" s="332" t="str">
        <f t="shared" si="12"/>
        <v/>
      </c>
      <c r="AN35" s="332" t="str">
        <f t="shared" si="12"/>
        <v/>
      </c>
      <c r="AO35" s="332" t="str">
        <f t="shared" si="12"/>
        <v/>
      </c>
      <c r="AP35" s="332" t="str">
        <f t="shared" si="12"/>
        <v/>
      </c>
      <c r="AQ35" s="332" t="str">
        <f t="shared" si="12"/>
        <v/>
      </c>
      <c r="AR35" s="332" t="str">
        <f t="shared" si="12"/>
        <v/>
      </c>
      <c r="AS35" s="332" t="str">
        <f t="shared" si="12"/>
        <v/>
      </c>
      <c r="AT35" s="332" t="str">
        <f t="shared" si="12"/>
        <v/>
      </c>
      <c r="AU35" s="332" t="str">
        <f t="shared" si="12"/>
        <v/>
      </c>
      <c r="AV35" s="332" t="str">
        <f t="shared" si="12"/>
        <v/>
      </c>
      <c r="AW35" s="35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7.25" hidden="1" customHeight="1" x14ac:dyDescent="0.2">
      <c r="A36" s="389">
        <v>31</v>
      </c>
      <c r="B36" s="244"/>
      <c r="C36" s="245"/>
      <c r="D36" s="246"/>
      <c r="E36" s="256"/>
      <c r="F36" s="93"/>
      <c r="G36" s="93"/>
      <c r="H36" s="93"/>
      <c r="I36" s="93"/>
      <c r="J36" s="93"/>
      <c r="K36" s="93"/>
      <c r="L36" s="93"/>
      <c r="M36" s="93"/>
      <c r="N36" s="93"/>
      <c r="O36" s="97"/>
      <c r="P36" s="93"/>
      <c r="Q36" s="97"/>
      <c r="R36" s="24"/>
      <c r="S36" s="23"/>
      <c r="T36" s="23"/>
      <c r="U36" s="23"/>
      <c r="V36" s="35">
        <f t="shared" si="0"/>
        <v>0</v>
      </c>
      <c r="W36" s="328">
        <f t="shared" si="1"/>
        <v>0</v>
      </c>
      <c r="X36" s="328">
        <f t="shared" si="2"/>
        <v>0</v>
      </c>
      <c r="Y36" s="328">
        <f t="shared" si="3"/>
        <v>0</v>
      </c>
      <c r="Z36" s="328">
        <f t="shared" si="4"/>
        <v>0</v>
      </c>
      <c r="AA36" s="328">
        <f t="shared" si="5"/>
        <v>0</v>
      </c>
      <c r="AB36" s="328">
        <f t="shared" si="6"/>
        <v>0</v>
      </c>
      <c r="AC36" s="328">
        <f t="shared" si="7"/>
        <v>0</v>
      </c>
      <c r="AD36" s="242" t="str">
        <f t="shared" si="11"/>
        <v/>
      </c>
      <c r="AE36" s="16">
        <f>IF(AX36=5,0.5,IF(AX36=4,0.25,IF(AX36&lt;=3,0)))</f>
        <v>0</v>
      </c>
      <c r="AF36" s="9"/>
      <c r="AG36" s="332" t="str">
        <f t="shared" si="12"/>
        <v/>
      </c>
      <c r="AH36" s="332" t="str">
        <f t="shared" si="12"/>
        <v/>
      </c>
      <c r="AI36" s="332" t="str">
        <f t="shared" si="12"/>
        <v/>
      </c>
      <c r="AJ36" s="332" t="str">
        <f t="shared" si="12"/>
        <v/>
      </c>
      <c r="AK36" s="332" t="str">
        <f t="shared" si="12"/>
        <v/>
      </c>
      <c r="AL36" s="332" t="str">
        <f t="shared" si="12"/>
        <v/>
      </c>
      <c r="AM36" s="332" t="str">
        <f t="shared" si="12"/>
        <v/>
      </c>
      <c r="AN36" s="332" t="str">
        <f t="shared" si="12"/>
        <v/>
      </c>
      <c r="AO36" s="332" t="str">
        <f t="shared" si="12"/>
        <v/>
      </c>
      <c r="AP36" s="332" t="str">
        <f t="shared" si="12"/>
        <v/>
      </c>
      <c r="AQ36" s="332" t="str">
        <f t="shared" si="12"/>
        <v/>
      </c>
      <c r="AR36" s="332" t="str">
        <f t="shared" si="12"/>
        <v/>
      </c>
      <c r="AS36" s="332" t="str">
        <f t="shared" si="12"/>
        <v/>
      </c>
      <c r="AT36" s="332" t="str">
        <f t="shared" si="12"/>
        <v/>
      </c>
      <c r="AU36" s="332" t="str">
        <f t="shared" si="12"/>
        <v/>
      </c>
      <c r="AV36" s="332" t="str">
        <f t="shared" si="12"/>
        <v/>
      </c>
      <c r="AW36" s="35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7.25" hidden="1" customHeight="1" thickBot="1" x14ac:dyDescent="0.3">
      <c r="A37" s="112"/>
      <c r="B37" s="113"/>
      <c r="C37" s="113"/>
      <c r="D37" s="113"/>
      <c r="E37" s="27">
        <f>COUNTIF(E6:E36,"2542")</f>
        <v>22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35">
        <f t="shared" si="0"/>
        <v>0</v>
      </c>
      <c r="W37" s="328">
        <f t="shared" si="1"/>
        <v>0</v>
      </c>
      <c r="X37" s="328">
        <f t="shared" si="2"/>
        <v>0</v>
      </c>
      <c r="Y37" s="328">
        <f t="shared" si="3"/>
        <v>0</v>
      </c>
      <c r="Z37" s="328">
        <f t="shared" si="4"/>
        <v>0</v>
      </c>
      <c r="AA37" s="328">
        <f t="shared" si="5"/>
        <v>0</v>
      </c>
      <c r="AB37" s="328">
        <f t="shared" si="6"/>
        <v>0</v>
      </c>
      <c r="AC37" s="328">
        <f t="shared" si="7"/>
        <v>0</v>
      </c>
      <c r="AD37" s="242" t="str">
        <f t="shared" si="11"/>
        <v/>
      </c>
      <c r="AE37" s="31">
        <f>IF(AX37=5,0.5,IF(AX37=4,0.25,IF(AX37&lt;=3,0)))</f>
        <v>0</v>
      </c>
      <c r="AF37" s="9"/>
      <c r="AG37" s="17" t="str">
        <f t="shared" si="12"/>
        <v/>
      </c>
      <c r="AH37" s="17" t="str">
        <f t="shared" si="12"/>
        <v/>
      </c>
      <c r="AI37" s="17" t="str">
        <f t="shared" si="12"/>
        <v/>
      </c>
      <c r="AJ37" s="17" t="str">
        <f t="shared" si="12"/>
        <v/>
      </c>
      <c r="AK37" s="17" t="str">
        <f t="shared" si="12"/>
        <v/>
      </c>
      <c r="AL37" s="17" t="str">
        <f t="shared" si="12"/>
        <v/>
      </c>
      <c r="AM37" s="17" t="str">
        <f t="shared" si="12"/>
        <v/>
      </c>
      <c r="AN37" s="17" t="str">
        <f t="shared" si="12"/>
        <v/>
      </c>
      <c r="AO37" s="17" t="str">
        <f t="shared" si="12"/>
        <v/>
      </c>
      <c r="AP37" s="17" t="str">
        <f t="shared" si="12"/>
        <v/>
      </c>
      <c r="AQ37" s="17" t="str">
        <f t="shared" si="12"/>
        <v/>
      </c>
      <c r="AR37" s="17" t="str">
        <f t="shared" si="12"/>
        <v/>
      </c>
      <c r="AS37" s="17" t="str">
        <f t="shared" si="12"/>
        <v/>
      </c>
      <c r="AT37" s="17" t="str">
        <f t="shared" si="12"/>
        <v/>
      </c>
      <c r="AU37" s="17" t="str">
        <f t="shared" ref="AU37:AV37" si="13">IF(ISERROR(VALUE(LEFT(T37))),LEFT(T37),VALUE(LEFT(T37)))</f>
        <v/>
      </c>
      <c r="AV37" s="17" t="str">
        <f t="shared" si="13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7"/>
      <c r="B38" s="247"/>
      <c r="C38" s="83" t="s">
        <v>12</v>
      </c>
      <c r="D38" s="83"/>
      <c r="E38" s="27"/>
      <c r="F38" s="213" t="str">
        <f t="array" ref="F38:U45">AG38:AV45</f>
        <v xml:space="preserve"> </v>
      </c>
      <c r="G38" s="213">
        <v>4.0476190476190474</v>
      </c>
      <c r="H38" s="213">
        <v>4.8095238095238093</v>
      </c>
      <c r="I38" s="213">
        <v>3.1818181818181817</v>
      </c>
      <c r="J38" s="213">
        <v>4.1904761904761907</v>
      </c>
      <c r="K38" s="213">
        <v>4.0909090909090908</v>
      </c>
      <c r="L38" s="213">
        <v>3.5454545454545454</v>
      </c>
      <c r="M38" s="213" t="str">
        <v xml:space="preserve"> </v>
      </c>
      <c r="N38" s="213" t="str">
        <v xml:space="preserve"> </v>
      </c>
      <c r="O38" s="248" t="str">
        <v xml:space="preserve"> </v>
      </c>
      <c r="P38" s="215" t="str">
        <v xml:space="preserve"> </v>
      </c>
      <c r="Q38" s="215" t="str">
        <v xml:space="preserve"> </v>
      </c>
      <c r="R38" s="215" t="str">
        <v xml:space="preserve"> </v>
      </c>
      <c r="S38" s="213" t="str">
        <v xml:space="preserve"> </v>
      </c>
      <c r="T38" s="213" t="str">
        <v xml:space="preserve"> </v>
      </c>
      <c r="U38" s="213" t="str">
        <v xml:space="preserve"> </v>
      </c>
      <c r="V38" s="18">
        <f>сводн.!T42</f>
        <v>2</v>
      </c>
      <c r="W38" s="95">
        <f>SUM(W6:W37)</f>
        <v>3</v>
      </c>
      <c r="X38" s="95">
        <f>SUM(X6:X37)</f>
        <v>0</v>
      </c>
      <c r="Y38" s="95">
        <f>SUM(Y6:Y37)-X38</f>
        <v>2</v>
      </c>
      <c r="Z38" s="95">
        <f>SUM(Z6:Z37)</f>
        <v>47</v>
      </c>
      <c r="AA38" s="95">
        <f>SUM(AA6:AA37)</f>
        <v>33</v>
      </c>
      <c r="AB38" s="95">
        <f>SUM(AB6:AB37)</f>
        <v>47</v>
      </c>
      <c r="AC38" s="95">
        <f t="shared" si="7"/>
        <v>129</v>
      </c>
      <c r="AD38" s="242">
        <f>IF(ISERROR(((X38+Y38)*2+Z38*3+AA38*4+AB38*5)/SUM(X38,Y38:AB38)),"",((X38+Y38)*2+Z38*3+AA38*4+AB38*5)/SUM(X38,Y38:AB38))</f>
        <v>3.9689922480620154</v>
      </c>
      <c r="AE38" s="32"/>
      <c r="AF38" s="9"/>
      <c r="AG38" s="33" t="str">
        <f t="shared" ref="AG38:AV38" si="14">IF(COUNT(AG6:AG37)=0," ",SUM(AG6:AG37)/COUNT(AG6:AG37))</f>
        <v xml:space="preserve"> </v>
      </c>
      <c r="AH38" s="33">
        <f t="shared" si="14"/>
        <v>4.0476190476190474</v>
      </c>
      <c r="AI38" s="33">
        <f t="shared" si="14"/>
        <v>4.8095238095238093</v>
      </c>
      <c r="AJ38" s="33">
        <f t="shared" si="14"/>
        <v>3.1818181818181817</v>
      </c>
      <c r="AK38" s="33">
        <f t="shared" si="14"/>
        <v>4.1904761904761907</v>
      </c>
      <c r="AL38" s="33">
        <f t="shared" si="14"/>
        <v>4.0909090909090908</v>
      </c>
      <c r="AM38" s="33">
        <f t="shared" si="14"/>
        <v>3.5454545454545454</v>
      </c>
      <c r="AN38" s="33" t="str">
        <f t="shared" si="14"/>
        <v xml:space="preserve"> </v>
      </c>
      <c r="AO38" s="33" t="str">
        <f t="shared" si="14"/>
        <v xml:space="preserve"> </v>
      </c>
      <c r="AP38" s="33" t="str">
        <f t="shared" si="14"/>
        <v xml:space="preserve"> </v>
      </c>
      <c r="AQ38" s="33" t="str">
        <f t="shared" si="14"/>
        <v xml:space="preserve"> </v>
      </c>
      <c r="AR38" s="33" t="str">
        <f t="shared" si="14"/>
        <v xml:space="preserve"> </v>
      </c>
      <c r="AS38" s="33" t="str">
        <f t="shared" si="14"/>
        <v xml:space="preserve"> </v>
      </c>
      <c r="AT38" s="33" t="str">
        <f t="shared" si="14"/>
        <v xml:space="preserve"> </v>
      </c>
      <c r="AU38" s="33" t="str">
        <f t="shared" si="14"/>
        <v xml:space="preserve"> </v>
      </c>
      <c r="AV38" s="34" t="str">
        <f t="shared" si="14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6"/>
      <c r="B39" s="216"/>
      <c r="C39" s="218" t="s">
        <v>13</v>
      </c>
      <c r="D39" s="218"/>
      <c r="E39" s="219"/>
      <c r="F39" s="98" t="str">
        <v>0</v>
      </c>
      <c r="G39" s="98">
        <v>8</v>
      </c>
      <c r="H39" s="98">
        <v>19</v>
      </c>
      <c r="I39" s="98">
        <v>2</v>
      </c>
      <c r="J39" s="98">
        <v>7</v>
      </c>
      <c r="K39" s="98">
        <v>9</v>
      </c>
      <c r="L39" s="98">
        <v>2</v>
      </c>
      <c r="M39" s="98" t="str">
        <v>0</v>
      </c>
      <c r="N39" s="98" t="str">
        <v>0</v>
      </c>
      <c r="O39" s="99" t="str">
        <v>0</v>
      </c>
      <c r="P39" s="99" t="str">
        <v>0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9">
        <f>IF(COUNTIF(V6:V37,5)=0,"0",COUNTIF(V6:V37,5))</f>
        <v>1</v>
      </c>
      <c r="W39" s="209"/>
      <c r="X39" s="580">
        <f>SUM(X38:AB38)</f>
        <v>129</v>
      </c>
      <c r="Y39" s="580"/>
      <c r="Z39" s="580"/>
      <c r="AA39" s="580"/>
      <c r="AB39" s="580"/>
      <c r="AC39" s="494"/>
      <c r="AD39" s="242">
        <f t="shared" ref="AD39" si="15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6">IF(COUNTIF(AG6:AG37,5)=0,"0",COUNTIF(AG6:AG37,5))</f>
        <v>0</v>
      </c>
      <c r="AH39" s="38">
        <f t="shared" si="16"/>
        <v>8</v>
      </c>
      <c r="AI39" s="38">
        <f t="shared" si="16"/>
        <v>19</v>
      </c>
      <c r="AJ39" s="38">
        <f t="shared" si="16"/>
        <v>2</v>
      </c>
      <c r="AK39" s="38">
        <f t="shared" si="16"/>
        <v>7</v>
      </c>
      <c r="AL39" s="38">
        <f t="shared" si="16"/>
        <v>9</v>
      </c>
      <c r="AM39" s="38">
        <f t="shared" si="16"/>
        <v>2</v>
      </c>
      <c r="AN39" s="38" t="str">
        <f t="shared" si="16"/>
        <v>0</v>
      </c>
      <c r="AO39" s="38" t="str">
        <f t="shared" si="16"/>
        <v>0</v>
      </c>
      <c r="AP39" s="38" t="str">
        <f t="shared" si="16"/>
        <v>0</v>
      </c>
      <c r="AQ39" s="38" t="str">
        <f t="shared" si="16"/>
        <v>0</v>
      </c>
      <c r="AR39" s="38" t="str">
        <f t="shared" si="16"/>
        <v>0</v>
      </c>
      <c r="AS39" s="38" t="str">
        <f t="shared" si="16"/>
        <v>0</v>
      </c>
      <c r="AT39" s="38" t="str">
        <f t="shared" si="16"/>
        <v>0</v>
      </c>
      <c r="AU39" s="38" t="str">
        <f t="shared" si="16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20"/>
      <c r="B40" s="220"/>
      <c r="C40" s="222" t="s">
        <v>14</v>
      </c>
      <c r="D40" s="222"/>
      <c r="E40" s="223"/>
      <c r="F40" s="100" t="str">
        <v>0</v>
      </c>
      <c r="G40" s="100">
        <v>6</v>
      </c>
      <c r="H40" s="100" t="str">
        <v>0</v>
      </c>
      <c r="I40" s="100">
        <v>2</v>
      </c>
      <c r="J40" s="100">
        <v>11</v>
      </c>
      <c r="K40" s="100">
        <v>6</v>
      </c>
      <c r="L40" s="100">
        <v>8</v>
      </c>
      <c r="M40" s="100" t="str">
        <v>0</v>
      </c>
      <c r="N40" s="100" t="str">
        <v>0</v>
      </c>
      <c r="O40" s="101" t="str">
        <v>0</v>
      </c>
      <c r="P40" s="101" t="str">
        <v>0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50">
        <f>IF(COUNTIF(V6:V37,4)=0,"0",COUNTIF(V6:V37,4))</f>
        <v>2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1</v>
      </c>
      <c r="AA40" s="44" t="str">
        <f>IF(COUNTIF(AA6:AA37,4)=0," ",COUNTIF(AA6:AA37,4))</f>
        <v xml:space="preserve"> </v>
      </c>
      <c r="AB40" s="44">
        <f>IF(COUNTIF(AB6:AB37,4)=0," ",COUNTIF(AB6:AB37,4))</f>
        <v>1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7">IF(COUNTIF(AG6:AG37,4)=0,"0",COUNTIF(AG6:AG37,4))</f>
        <v>0</v>
      </c>
      <c r="AH40" s="44">
        <f t="shared" si="17"/>
        <v>6</v>
      </c>
      <c r="AI40" s="44" t="str">
        <f t="shared" si="17"/>
        <v>0</v>
      </c>
      <c r="AJ40" s="44">
        <f t="shared" si="17"/>
        <v>2</v>
      </c>
      <c r="AK40" s="44">
        <f t="shared" si="17"/>
        <v>11</v>
      </c>
      <c r="AL40" s="44">
        <f t="shared" si="17"/>
        <v>6</v>
      </c>
      <c r="AM40" s="44">
        <f t="shared" si="17"/>
        <v>8</v>
      </c>
      <c r="AN40" s="44" t="str">
        <f t="shared" si="17"/>
        <v>0</v>
      </c>
      <c r="AO40" s="44" t="str">
        <f t="shared" si="17"/>
        <v>0</v>
      </c>
      <c r="AP40" s="44" t="str">
        <f t="shared" si="17"/>
        <v>0</v>
      </c>
      <c r="AQ40" s="44" t="str">
        <f t="shared" si="17"/>
        <v>0</v>
      </c>
      <c r="AR40" s="44" t="str">
        <f t="shared" si="17"/>
        <v>0</v>
      </c>
      <c r="AS40" s="44" t="str">
        <f t="shared" si="17"/>
        <v>0</v>
      </c>
      <c r="AT40" s="44" t="str">
        <f t="shared" si="17"/>
        <v>0</v>
      </c>
      <c r="AU40" s="44" t="str">
        <f t="shared" si="17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5" t="s">
        <v>15</v>
      </c>
      <c r="D41" s="225"/>
      <c r="E41" s="226"/>
      <c r="F41" s="102" t="str">
        <v>0</v>
      </c>
      <c r="G41" s="102">
        <v>7</v>
      </c>
      <c r="H41" s="102">
        <v>2</v>
      </c>
      <c r="I41" s="102">
        <v>16</v>
      </c>
      <c r="J41" s="102">
        <v>3</v>
      </c>
      <c r="K41" s="102">
        <v>7</v>
      </c>
      <c r="L41" s="102">
        <v>12</v>
      </c>
      <c r="M41" s="102" t="str">
        <v>0</v>
      </c>
      <c r="N41" s="102" t="str">
        <v>0</v>
      </c>
      <c r="O41" s="103" t="str">
        <v>0</v>
      </c>
      <c r="P41" s="103" t="str">
        <v>0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51">
        <f>IF(COUNTIF(V6:V37,3)=0,"0",COUNTIF(V6:V37,3))</f>
        <v>17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6</v>
      </c>
      <c r="AA41" s="52">
        <f>IF(COUNTIF(AA6:AA37,3)=0," ",COUNTIF(AA6:AA37,3))</f>
        <v>3</v>
      </c>
      <c r="AB41" s="52">
        <f>IF(COUNTIF(AB6:AB37,3)=0," ",COUNTIF(AB6:AB37,3))</f>
        <v>4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8">IF(COUNTIF(AG6:AG37,3)=0,"0",COUNTIF(AG6:AG37,3))</f>
        <v>0</v>
      </c>
      <c r="AH41" s="52">
        <f t="shared" si="18"/>
        <v>7</v>
      </c>
      <c r="AI41" s="52">
        <f t="shared" si="18"/>
        <v>2</v>
      </c>
      <c r="AJ41" s="52">
        <f t="shared" si="18"/>
        <v>16</v>
      </c>
      <c r="AK41" s="52">
        <f t="shared" si="18"/>
        <v>3</v>
      </c>
      <c r="AL41" s="52">
        <f t="shared" si="18"/>
        <v>7</v>
      </c>
      <c r="AM41" s="52">
        <f t="shared" si="18"/>
        <v>12</v>
      </c>
      <c r="AN41" s="52" t="str">
        <f t="shared" si="18"/>
        <v>0</v>
      </c>
      <c r="AO41" s="52" t="str">
        <f t="shared" si="18"/>
        <v>0</v>
      </c>
      <c r="AP41" s="52" t="str">
        <f t="shared" si="18"/>
        <v>0</v>
      </c>
      <c r="AQ41" s="52" t="str">
        <f t="shared" si="18"/>
        <v>0</v>
      </c>
      <c r="AR41" s="52" t="str">
        <f t="shared" si="18"/>
        <v>0</v>
      </c>
      <c r="AS41" s="52" t="str">
        <f t="shared" si="18"/>
        <v>0</v>
      </c>
      <c r="AT41" s="52" t="str">
        <f t="shared" si="18"/>
        <v>0</v>
      </c>
      <c r="AU41" s="52" t="str">
        <f t="shared" si="18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7"/>
      <c r="B42" s="247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2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2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9</v>
      </c>
      <c r="AA42" s="35">
        <f>IF(COUNTIF(AA6:AA37,2)=0," ",COUNTIF(AA6:AA37,2))</f>
        <v>8</v>
      </c>
      <c r="AB42" s="35">
        <f>IF(COUNTIF(AB6:AB37,2)=0," ",COUNTIF(AB6:AB37,2))</f>
        <v>7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19">COUNTIF(AG6:AG36,2)+COUNTIF(AG6:AG36,"д")</f>
        <v>0</v>
      </c>
      <c r="AH42" s="35">
        <f t="shared" si="19"/>
        <v>0</v>
      </c>
      <c r="AI42" s="35">
        <f t="shared" si="19"/>
        <v>0</v>
      </c>
      <c r="AJ42" s="35">
        <f t="shared" si="19"/>
        <v>2</v>
      </c>
      <c r="AK42" s="35">
        <f t="shared" si="19"/>
        <v>0</v>
      </c>
      <c r="AL42" s="35">
        <f t="shared" si="19"/>
        <v>0</v>
      </c>
      <c r="AM42" s="35">
        <f t="shared" si="19"/>
        <v>0</v>
      </c>
      <c r="AN42" s="35">
        <f t="shared" si="19"/>
        <v>0</v>
      </c>
      <c r="AO42" s="35">
        <f t="shared" si="19"/>
        <v>0</v>
      </c>
      <c r="AP42" s="35">
        <f t="shared" si="19"/>
        <v>0</v>
      </c>
      <c r="AQ42" s="35">
        <f t="shared" si="19"/>
        <v>0</v>
      </c>
      <c r="AR42" s="35">
        <f t="shared" si="19"/>
        <v>0</v>
      </c>
      <c r="AS42" s="35">
        <f t="shared" si="19"/>
        <v>0</v>
      </c>
      <c r="AT42" s="35">
        <f t="shared" si="19"/>
        <v>0</v>
      </c>
      <c r="AU42" s="35">
        <f t="shared" si="19"/>
        <v>0</v>
      </c>
      <c r="AV42" s="35">
        <f t="shared" si="19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7"/>
      <c r="B43" s="247"/>
      <c r="C43" s="83" t="s">
        <v>17</v>
      </c>
      <c r="D43" s="83"/>
      <c r="E43" s="27"/>
      <c r="F43" s="23">
        <v>0</v>
      </c>
      <c r="G43" s="23">
        <v>1</v>
      </c>
      <c r="H43" s="23">
        <v>1</v>
      </c>
      <c r="I43" s="23">
        <v>0</v>
      </c>
      <c r="J43" s="23">
        <v>1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0">COUNTBLANK(V6:V26)</f>
        <v>0</v>
      </c>
      <c r="W43" s="35">
        <f t="shared" si="20"/>
        <v>0</v>
      </c>
      <c r="X43" s="35">
        <f t="shared" si="20"/>
        <v>0</v>
      </c>
      <c r="Y43" s="35">
        <f t="shared" si="20"/>
        <v>0</v>
      </c>
      <c r="Z43" s="35">
        <f t="shared" si="20"/>
        <v>0</v>
      </c>
      <c r="AA43" s="35">
        <f t="shared" si="20"/>
        <v>0</v>
      </c>
      <c r="AB43" s="35">
        <f t="shared" si="20"/>
        <v>0</v>
      </c>
      <c r="AC43" s="35"/>
      <c r="AD43" s="35">
        <f>COUNTBLANK(AD6:AD27)</f>
        <v>0</v>
      </c>
      <c r="AE43" s="61" t="str">
        <f>IF(COUNTIF(AE6:AE37,"б")=0," ",COUNTIF(AE6:AE37,"б"))</f>
        <v xml:space="preserve"> </v>
      </c>
      <c r="AF43" s="60">
        <f t="shared" ref="AF43:CB43" si="21">IF(COUNTIF(AF6:AF37,"б")=0+COUNTIF(AF6:AF37,"а")=0,"0",COUNTIF(AF6:AF37,"б")+COUNTIF(AF6:AF37,"а"))</f>
        <v>0</v>
      </c>
      <c r="AG43" s="60">
        <f t="shared" si="21"/>
        <v>0</v>
      </c>
      <c r="AH43" s="60">
        <f t="shared" si="21"/>
        <v>1</v>
      </c>
      <c r="AI43" s="60">
        <f t="shared" si="21"/>
        <v>1</v>
      </c>
      <c r="AJ43" s="60">
        <f t="shared" si="21"/>
        <v>0</v>
      </c>
      <c r="AK43" s="60">
        <f t="shared" si="21"/>
        <v>1</v>
      </c>
      <c r="AL43" s="60">
        <f t="shared" si="21"/>
        <v>0</v>
      </c>
      <c r="AM43" s="60">
        <f t="shared" si="21"/>
        <v>0</v>
      </c>
      <c r="AN43" s="60">
        <f t="shared" si="21"/>
        <v>0</v>
      </c>
      <c r="AO43" s="60">
        <f t="shared" si="21"/>
        <v>0</v>
      </c>
      <c r="AP43" s="60">
        <f t="shared" si="21"/>
        <v>0</v>
      </c>
      <c r="AQ43" s="60">
        <f t="shared" si="21"/>
        <v>0</v>
      </c>
      <c r="AR43" s="60">
        <f t="shared" si="21"/>
        <v>0</v>
      </c>
      <c r="AS43" s="60">
        <f t="shared" si="21"/>
        <v>0</v>
      </c>
      <c r="AT43" s="60">
        <f t="shared" si="21"/>
        <v>0</v>
      </c>
      <c r="AU43" s="60">
        <f t="shared" si="21"/>
        <v>0</v>
      </c>
      <c r="AV43" s="60">
        <f t="shared" si="21"/>
        <v>0</v>
      </c>
      <c r="AW43" s="60">
        <f t="shared" si="21"/>
        <v>0</v>
      </c>
      <c r="AX43" s="60">
        <f t="shared" si="21"/>
        <v>0</v>
      </c>
      <c r="AY43" s="60">
        <f t="shared" si="21"/>
        <v>0</v>
      </c>
      <c r="AZ43" s="60">
        <f t="shared" si="21"/>
        <v>0</v>
      </c>
      <c r="BA43" s="60">
        <f t="shared" si="21"/>
        <v>0</v>
      </c>
      <c r="BB43" s="60">
        <f t="shared" si="21"/>
        <v>0</v>
      </c>
      <c r="BC43" s="60">
        <f t="shared" si="21"/>
        <v>0</v>
      </c>
      <c r="BD43" s="60">
        <f t="shared" si="21"/>
        <v>0</v>
      </c>
      <c r="BE43" s="60">
        <f t="shared" si="21"/>
        <v>0</v>
      </c>
      <c r="BF43" s="60">
        <f t="shared" si="21"/>
        <v>0</v>
      </c>
      <c r="BG43" s="60">
        <f t="shared" si="21"/>
        <v>0</v>
      </c>
      <c r="BH43" s="60">
        <f t="shared" si="21"/>
        <v>0</v>
      </c>
      <c r="BI43" s="60">
        <f t="shared" si="21"/>
        <v>0</v>
      </c>
      <c r="BJ43" s="60">
        <f t="shared" si="21"/>
        <v>0</v>
      </c>
      <c r="BK43" s="60">
        <f t="shared" si="21"/>
        <v>0</v>
      </c>
      <c r="BL43" s="60">
        <f t="shared" si="21"/>
        <v>0</v>
      </c>
      <c r="BM43" s="60">
        <f t="shared" si="21"/>
        <v>0</v>
      </c>
      <c r="BN43" s="60">
        <f t="shared" si="21"/>
        <v>0</v>
      </c>
      <c r="BO43" s="60">
        <f t="shared" si="21"/>
        <v>0</v>
      </c>
      <c r="BP43" s="60">
        <f t="shared" si="21"/>
        <v>0</v>
      </c>
      <c r="BQ43" s="60">
        <f t="shared" si="21"/>
        <v>0</v>
      </c>
      <c r="BR43" s="60">
        <f t="shared" si="21"/>
        <v>0</v>
      </c>
      <c r="BS43" s="60">
        <f t="shared" si="21"/>
        <v>0</v>
      </c>
      <c r="BT43" s="60">
        <f t="shared" si="21"/>
        <v>0</v>
      </c>
      <c r="BU43" s="60">
        <f t="shared" si="21"/>
        <v>0</v>
      </c>
      <c r="BV43" s="60">
        <f t="shared" si="21"/>
        <v>0</v>
      </c>
      <c r="BW43" s="60">
        <f t="shared" si="21"/>
        <v>0</v>
      </c>
      <c r="BX43" s="60">
        <f t="shared" si="21"/>
        <v>0</v>
      </c>
      <c r="BY43" s="60">
        <f t="shared" si="21"/>
        <v>0</v>
      </c>
      <c r="BZ43" s="60">
        <f t="shared" si="21"/>
        <v>0</v>
      </c>
      <c r="CA43" s="60">
        <f t="shared" si="21"/>
        <v>0</v>
      </c>
      <c r="CB43" s="60">
        <f t="shared" si="21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7"/>
      <c r="B44" s="247"/>
      <c r="C44" s="83" t="s">
        <v>18</v>
      </c>
      <c r="D44" s="83"/>
      <c r="E44" s="27"/>
      <c r="F44" s="23">
        <v>22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2">IF(COUNTIF(AG6:AG37,"з")=0,"0",COUNTIF(AG6:AG37,"з"))</f>
        <v>22</v>
      </c>
      <c r="AH44" s="35" t="str">
        <f t="shared" si="22"/>
        <v>0</v>
      </c>
      <c r="AI44" s="35" t="str">
        <f t="shared" si="22"/>
        <v>0</v>
      </c>
      <c r="AJ44" s="35" t="str">
        <f t="shared" si="22"/>
        <v>0</v>
      </c>
      <c r="AK44" s="35" t="str">
        <f t="shared" si="22"/>
        <v>0</v>
      </c>
      <c r="AL44" s="35" t="str">
        <f t="shared" si="22"/>
        <v>0</v>
      </c>
      <c r="AM44" s="35" t="str">
        <f t="shared" si="22"/>
        <v>0</v>
      </c>
      <c r="AN44" s="35" t="str">
        <f t="shared" si="22"/>
        <v>0</v>
      </c>
      <c r="AO44" s="35" t="str">
        <f t="shared" si="22"/>
        <v>0</v>
      </c>
      <c r="AP44" s="35" t="str">
        <f t="shared" si="22"/>
        <v>0</v>
      </c>
      <c r="AQ44" s="35" t="str">
        <f t="shared" si="22"/>
        <v>0</v>
      </c>
      <c r="AR44" s="35" t="str">
        <f t="shared" si="22"/>
        <v>0</v>
      </c>
      <c r="AS44" s="35" t="str">
        <f t="shared" si="22"/>
        <v>0</v>
      </c>
      <c r="AT44" s="35" t="str">
        <f t="shared" si="22"/>
        <v>0</v>
      </c>
      <c r="AU44" s="35" t="str">
        <f t="shared" si="22"/>
        <v>0</v>
      </c>
      <c r="AV44" s="35" t="str">
        <f t="shared" si="22"/>
        <v>0</v>
      </c>
      <c r="AW44" s="35" t="str">
        <f t="shared" si="22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7"/>
      <c r="B45" s="247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3">IF(COUNTIF(AG6:AG37,"н")=0,"0",COUNTIF(AG6:AG37,"н"))</f>
        <v>0</v>
      </c>
      <c r="AH45" s="35" t="str">
        <f t="shared" si="23"/>
        <v>0</v>
      </c>
      <c r="AI45" s="35" t="str">
        <f t="shared" si="23"/>
        <v>0</v>
      </c>
      <c r="AJ45" s="35" t="str">
        <f t="shared" si="23"/>
        <v>0</v>
      </c>
      <c r="AK45" s="35" t="str">
        <f t="shared" si="23"/>
        <v>0</v>
      </c>
      <c r="AL45" s="35" t="str">
        <f t="shared" si="23"/>
        <v>0</v>
      </c>
      <c r="AM45" s="35" t="str">
        <f t="shared" si="23"/>
        <v>0</v>
      </c>
      <c r="AN45" s="35" t="str">
        <f t="shared" si="23"/>
        <v>0</v>
      </c>
      <c r="AO45" s="35" t="str">
        <f t="shared" si="23"/>
        <v>0</v>
      </c>
      <c r="AP45" s="35" t="str">
        <f t="shared" si="23"/>
        <v>0</v>
      </c>
      <c r="AQ45" s="35" t="str">
        <f t="shared" si="23"/>
        <v>0</v>
      </c>
      <c r="AR45" s="35" t="str">
        <f t="shared" si="23"/>
        <v>0</v>
      </c>
      <c r="AS45" s="35" t="str">
        <f t="shared" si="23"/>
        <v>0</v>
      </c>
      <c r="AT45" s="35" t="str">
        <f t="shared" si="23"/>
        <v>0</v>
      </c>
      <c r="AU45" s="35" t="str">
        <f t="shared" si="23"/>
        <v>0</v>
      </c>
      <c r="AV45" s="35" t="str">
        <f t="shared" si="23"/>
        <v>0</v>
      </c>
      <c r="AW45" s="35" t="str">
        <f t="shared" si="23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92"/>
      <c r="X46" s="492"/>
      <c r="Y46" s="492"/>
      <c r="Z46" s="492"/>
      <c r="AA46" s="492"/>
      <c r="AB46" s="492"/>
      <c r="AC46" s="492"/>
      <c r="AD46" s="492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92"/>
      <c r="X47" s="492"/>
      <c r="Y47" s="492"/>
      <c r="Z47" s="492"/>
      <c r="AA47" s="492"/>
      <c r="AB47" s="492"/>
      <c r="AC47" s="492"/>
      <c r="AD47" s="492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92"/>
      <c r="X48" s="492"/>
      <c r="Y48" s="492"/>
      <c r="Z48" s="492"/>
      <c r="AA48" s="492"/>
      <c r="AB48" s="492"/>
      <c r="AC48" s="492"/>
      <c r="AD48" s="492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92"/>
      <c r="X49" s="492"/>
      <c r="Y49" s="492"/>
      <c r="Z49" s="492"/>
      <c r="AA49" s="492"/>
      <c r="AB49" s="492"/>
      <c r="AC49" s="492"/>
      <c r="AD49" s="492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92"/>
      <c r="X50" s="492"/>
      <c r="Y50" s="492"/>
      <c r="Z50" s="492"/>
      <c r="AA50" s="492"/>
      <c r="AB50" s="492"/>
      <c r="AC50" s="492"/>
      <c r="AD50" s="492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92"/>
      <c r="X51" s="492"/>
      <c r="Y51" s="492"/>
      <c r="Z51" s="492"/>
      <c r="AA51" s="492"/>
      <c r="AB51" s="492"/>
      <c r="AC51" s="492"/>
      <c r="AD51" s="492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92"/>
      <c r="X52" s="492"/>
      <c r="Y52" s="492"/>
      <c r="Z52" s="492"/>
      <c r="AA52" s="492"/>
      <c r="AB52" s="492"/>
      <c r="AC52" s="492"/>
      <c r="AD52" s="492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92"/>
      <c r="X53" s="492"/>
      <c r="Y53" s="492"/>
      <c r="Z53" s="492"/>
      <c r="AA53" s="492"/>
      <c r="AB53" s="492"/>
      <c r="AC53" s="492"/>
      <c r="AD53" s="492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92"/>
      <c r="X54" s="492"/>
      <c r="Y54" s="492"/>
      <c r="Z54" s="492"/>
      <c r="AA54" s="492"/>
      <c r="AB54" s="492"/>
      <c r="AC54" s="492"/>
      <c r="AD54" s="492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sortState ref="C6:D27">
    <sortCondition ref="D6:D27"/>
  </sortState>
  <mergeCells count="8">
    <mergeCell ref="A3:C4"/>
    <mergeCell ref="AD3:AD5"/>
    <mergeCell ref="AG3:AW3"/>
    <mergeCell ref="AX3:BM3"/>
    <mergeCell ref="BP3:CE3"/>
    <mergeCell ref="X39:AB39"/>
    <mergeCell ref="G2:I2"/>
    <mergeCell ref="J2:L2"/>
  </mergeCells>
  <conditionalFormatting sqref="C5 Y5 AI5 AG5 T5 G5 M5:P5">
    <cfRule type="cellIs" dxfId="10396" priority="155" stopIfTrue="1" operator="equal">
      <formula>5</formula>
    </cfRule>
    <cfRule type="cellIs" dxfId="10395" priority="156" stopIfTrue="1" operator="equal">
      <formula>4</formula>
    </cfRule>
    <cfRule type="cellIs" dxfId="10394" priority="157" stopIfTrue="1" operator="equal">
      <formula>3</formula>
    </cfRule>
  </conditionalFormatting>
  <conditionalFormatting sqref="E6:E45">
    <cfRule type="cellIs" dxfId="10393" priority="153" stopIfTrue="1" operator="equal">
      <formula>4</formula>
    </cfRule>
    <cfRule type="cellIs" dxfId="10392" priority="154" stopIfTrue="1" operator="equal">
      <formula>3</formula>
    </cfRule>
  </conditionalFormatting>
  <conditionalFormatting sqref="Z5:AC5 W40:AF43 AE6:AE39 W39 F37:Q45 AG43:CB43 W44:AW45 M6:Q31 M34:Q36 G6:I36 R6:V45 AG6:AW42">
    <cfRule type="cellIs" dxfId="10391" priority="150" stopIfTrue="1" operator="equal">
      <formula>5</formula>
    </cfRule>
    <cfRule type="cellIs" dxfId="10390" priority="151" stopIfTrue="1" operator="equal">
      <formula>4</formula>
    </cfRule>
    <cfRule type="cellIs" dxfId="10389" priority="152" stopIfTrue="1" operator="equal">
      <formula>3</formula>
    </cfRule>
  </conditionalFormatting>
  <conditionalFormatting sqref="AF6:AF37">
    <cfRule type="expression" dxfId="10388" priority="148" stopIfTrue="1">
      <formula>VALUE(RIGHT(AF6))&gt;AE6</formula>
    </cfRule>
    <cfRule type="expression" dxfId="10387" priority="149" stopIfTrue="1">
      <formula>EXACT(RIGHT(AF6,3),"зач")</formula>
    </cfRule>
  </conditionalFormatting>
  <conditionalFormatting sqref="AE3:AJ4 M3:AC3 M4:Q4 T4:AC4 G3:I4">
    <cfRule type="expression" dxfId="10386" priority="146" stopIfTrue="1">
      <formula>$D$1&lt;G3</formula>
    </cfRule>
    <cfRule type="expression" dxfId="10385" priority="147" stopIfTrue="1">
      <formula>$D$1&gt;G3</formula>
    </cfRule>
  </conditionalFormatting>
  <conditionalFormatting sqref="M5:P5">
    <cfRule type="cellIs" dxfId="10384" priority="143" stopIfTrue="1" operator="equal">
      <formula>5</formula>
    </cfRule>
    <cfRule type="cellIs" dxfId="10383" priority="144" stopIfTrue="1" operator="equal">
      <formula>4</formula>
    </cfRule>
    <cfRule type="cellIs" dxfId="10382" priority="145" stopIfTrue="1" operator="equal">
      <formula>3</formula>
    </cfRule>
  </conditionalFormatting>
  <conditionalFormatting sqref="M4:Q4">
    <cfRule type="expression" dxfId="10381" priority="141" stopIfTrue="1">
      <formula>$D$1&lt;M4</formula>
    </cfRule>
    <cfRule type="expression" dxfId="10380" priority="142" stopIfTrue="1">
      <formula>$D$1&gt;M4</formula>
    </cfRule>
  </conditionalFormatting>
  <conditionalFormatting sqref="Q5 M5:N5">
    <cfRule type="cellIs" dxfId="10379" priority="138" stopIfTrue="1" operator="equal">
      <formula>5</formula>
    </cfRule>
    <cfRule type="cellIs" dxfId="10378" priority="139" stopIfTrue="1" operator="equal">
      <formula>4</formula>
    </cfRule>
    <cfRule type="cellIs" dxfId="10377" priority="140" stopIfTrue="1" operator="equal">
      <formula>3</formula>
    </cfRule>
  </conditionalFormatting>
  <conditionalFormatting sqref="M4:Q4">
    <cfRule type="expression" dxfId="10376" priority="136" stopIfTrue="1">
      <formula>$D$1&lt;M4</formula>
    </cfRule>
    <cfRule type="expression" dxfId="10375" priority="137" stopIfTrue="1">
      <formula>$D$1&gt;M4</formula>
    </cfRule>
  </conditionalFormatting>
  <conditionalFormatting sqref="P5 M5:N5">
    <cfRule type="cellIs" dxfId="10374" priority="133" stopIfTrue="1" operator="equal">
      <formula>5</formula>
    </cfRule>
    <cfRule type="cellIs" dxfId="10373" priority="134" stopIfTrue="1" operator="equal">
      <formula>4</formula>
    </cfRule>
    <cfRule type="cellIs" dxfId="10372" priority="135" stopIfTrue="1" operator="equal">
      <formula>3</formula>
    </cfRule>
  </conditionalFormatting>
  <conditionalFormatting sqref="M4:Q4">
    <cfRule type="expression" dxfId="10371" priority="131" stopIfTrue="1">
      <formula>$D$1&lt;M4</formula>
    </cfRule>
    <cfRule type="expression" dxfId="10370" priority="132" stopIfTrue="1">
      <formula>$D$1&gt;M4</formula>
    </cfRule>
  </conditionalFormatting>
  <conditionalFormatting sqref="S5">
    <cfRule type="cellIs" dxfId="10369" priority="128" stopIfTrue="1" operator="equal">
      <formula>5</formula>
    </cfRule>
    <cfRule type="cellIs" dxfId="10368" priority="129" stopIfTrue="1" operator="equal">
      <formula>4</formula>
    </cfRule>
    <cfRule type="cellIs" dxfId="10367" priority="130" stopIfTrue="1" operator="equal">
      <formula>3</formula>
    </cfRule>
  </conditionalFormatting>
  <conditionalFormatting sqref="T5">
    <cfRule type="cellIs" dxfId="10366" priority="125" stopIfTrue="1" operator="equal">
      <formula>5</formula>
    </cfRule>
    <cfRule type="cellIs" dxfId="10365" priority="126" stopIfTrue="1" operator="equal">
      <formula>4</formula>
    </cfRule>
    <cfRule type="cellIs" dxfId="10364" priority="127" stopIfTrue="1" operator="equal">
      <formula>3</formula>
    </cfRule>
  </conditionalFormatting>
  <conditionalFormatting sqref="T3:T4">
    <cfRule type="expression" dxfId="10363" priority="123" stopIfTrue="1">
      <formula>$D$1&lt;T3</formula>
    </cfRule>
    <cfRule type="expression" dxfId="10362" priority="124" stopIfTrue="1">
      <formula>$D$1&gt;T3</formula>
    </cfRule>
  </conditionalFormatting>
  <conditionalFormatting sqref="Q3:Q4">
    <cfRule type="expression" dxfId="10361" priority="121" stopIfTrue="1">
      <formula>$D$1&lt;Q3</formula>
    </cfRule>
    <cfRule type="expression" dxfId="10360" priority="122" stopIfTrue="1">
      <formula>$D$1&gt;Q3</formula>
    </cfRule>
  </conditionalFormatting>
  <conditionalFormatting sqref="Q4">
    <cfRule type="expression" dxfId="10359" priority="119" stopIfTrue="1">
      <formula>$D$1&lt;Q4</formula>
    </cfRule>
    <cfRule type="expression" dxfId="10358" priority="120" stopIfTrue="1">
      <formula>$D$1&gt;Q4</formula>
    </cfRule>
  </conditionalFormatting>
  <conditionalFormatting sqref="Q5">
    <cfRule type="cellIs" dxfId="10357" priority="116" stopIfTrue="1" operator="equal">
      <formula>5</formula>
    </cfRule>
    <cfRule type="cellIs" dxfId="10356" priority="117" stopIfTrue="1" operator="equal">
      <formula>4</formula>
    </cfRule>
    <cfRule type="cellIs" dxfId="10355" priority="118" stopIfTrue="1" operator="equal">
      <formula>3</formula>
    </cfRule>
  </conditionalFormatting>
  <conditionalFormatting sqref="Q4">
    <cfRule type="expression" dxfId="10354" priority="114" stopIfTrue="1">
      <formula>$D$1&lt;Q4</formula>
    </cfRule>
    <cfRule type="expression" dxfId="10353" priority="115" stopIfTrue="1">
      <formula>$D$1&gt;Q4</formula>
    </cfRule>
  </conditionalFormatting>
  <conditionalFormatting sqref="Q4">
    <cfRule type="expression" dxfId="10352" priority="112" stopIfTrue="1">
      <formula>$D$1&lt;Q4</formula>
    </cfRule>
    <cfRule type="expression" dxfId="10351" priority="113" stopIfTrue="1">
      <formula>$D$1&gt;Q4</formula>
    </cfRule>
  </conditionalFormatting>
  <conditionalFormatting sqref="F6:F36">
    <cfRule type="cellIs" dxfId="10350" priority="109" stopIfTrue="1" operator="equal">
      <formula>5</formula>
    </cfRule>
    <cfRule type="cellIs" dxfId="10349" priority="110" stopIfTrue="1" operator="equal">
      <formula>4</formula>
    </cfRule>
    <cfRule type="cellIs" dxfId="10348" priority="111" stopIfTrue="1" operator="equal">
      <formula>3</formula>
    </cfRule>
  </conditionalFormatting>
  <conditionalFormatting sqref="F5">
    <cfRule type="cellIs" dxfId="10347" priority="106" stopIfTrue="1" operator="equal">
      <formula>5</formula>
    </cfRule>
    <cfRule type="cellIs" dxfId="10346" priority="107" stopIfTrue="1" operator="equal">
      <formula>4</formula>
    </cfRule>
    <cfRule type="cellIs" dxfId="10345" priority="108" stopIfTrue="1" operator="equal">
      <formula>3</formula>
    </cfRule>
  </conditionalFormatting>
  <conditionalFormatting sqref="F3:F4">
    <cfRule type="expression" dxfId="10344" priority="104" stopIfTrue="1">
      <formula>$D$1&lt;F3</formula>
    </cfRule>
    <cfRule type="expression" dxfId="10343" priority="105" stopIfTrue="1">
      <formula>$D$1&gt;F3</formula>
    </cfRule>
  </conditionalFormatting>
  <conditionalFormatting sqref="R4">
    <cfRule type="expression" dxfId="10342" priority="102" stopIfTrue="1">
      <formula>$D$1&lt;R4</formula>
    </cfRule>
    <cfRule type="expression" dxfId="10341" priority="103" stopIfTrue="1">
      <formula>$D$1&gt;R4</formula>
    </cfRule>
  </conditionalFormatting>
  <conditionalFormatting sqref="R5">
    <cfRule type="cellIs" dxfId="10340" priority="99" stopIfTrue="1" operator="equal">
      <formula>5</formula>
    </cfRule>
    <cfRule type="cellIs" dxfId="10339" priority="100" stopIfTrue="1" operator="equal">
      <formula>4</formula>
    </cfRule>
    <cfRule type="cellIs" dxfId="10338" priority="101" stopIfTrue="1" operator="equal">
      <formula>3</formula>
    </cfRule>
  </conditionalFormatting>
  <conditionalFormatting sqref="R4">
    <cfRule type="expression" dxfId="10337" priority="97" stopIfTrue="1">
      <formula>$D$1&lt;R4</formula>
    </cfRule>
    <cfRule type="expression" dxfId="10336" priority="98" stopIfTrue="1">
      <formula>$D$1&gt;R4</formula>
    </cfRule>
  </conditionalFormatting>
  <conditionalFormatting sqref="R4">
    <cfRule type="expression" dxfId="10335" priority="95" stopIfTrue="1">
      <formula>$D$1&lt;R4</formula>
    </cfRule>
    <cfRule type="expression" dxfId="10334" priority="96" stopIfTrue="1">
      <formula>$D$1&gt;R4</formula>
    </cfRule>
  </conditionalFormatting>
  <conditionalFormatting sqref="S4">
    <cfRule type="expression" dxfId="10333" priority="83" stopIfTrue="1">
      <formula>$D$1&lt;S4</formula>
    </cfRule>
    <cfRule type="expression" dxfId="10332" priority="84" stopIfTrue="1">
      <formula>$D$1&gt;S4</formula>
    </cfRule>
  </conditionalFormatting>
  <conditionalFormatting sqref="S4">
    <cfRule type="expression" dxfId="10331" priority="93" stopIfTrue="1">
      <formula>$D$1&lt;S4</formula>
    </cfRule>
    <cfRule type="expression" dxfId="10330" priority="94" stopIfTrue="1">
      <formula>$D$1&gt;S4</formula>
    </cfRule>
  </conditionalFormatting>
  <conditionalFormatting sqref="S4">
    <cfRule type="expression" dxfId="10329" priority="91" stopIfTrue="1">
      <formula>$D$1&lt;S4</formula>
    </cfRule>
    <cfRule type="expression" dxfId="10328" priority="92" stopIfTrue="1">
      <formula>$D$1&gt;S4</formula>
    </cfRule>
  </conditionalFormatting>
  <conditionalFormatting sqref="S4">
    <cfRule type="expression" dxfId="10327" priority="89" stopIfTrue="1">
      <formula>$D$1&lt;S4</formula>
    </cfRule>
    <cfRule type="expression" dxfId="10326" priority="90" stopIfTrue="1">
      <formula>$D$1&gt;S4</formula>
    </cfRule>
  </conditionalFormatting>
  <conditionalFormatting sqref="S4">
    <cfRule type="expression" dxfId="10325" priority="87" stopIfTrue="1">
      <formula>$D$1&lt;S4</formula>
    </cfRule>
    <cfRule type="expression" dxfId="10324" priority="88" stopIfTrue="1">
      <formula>$D$1&gt;S4</formula>
    </cfRule>
  </conditionalFormatting>
  <conditionalFormatting sqref="S4">
    <cfRule type="expression" dxfId="10323" priority="85" stopIfTrue="1">
      <formula>$D$1&lt;S4</formula>
    </cfRule>
    <cfRule type="expression" dxfId="10322" priority="86" stopIfTrue="1">
      <formula>$D$1&gt;S4</formula>
    </cfRule>
  </conditionalFormatting>
  <conditionalFormatting sqref="I3">
    <cfRule type="expression" dxfId="10321" priority="81" stopIfTrue="1">
      <formula>$D$1&lt;I3</formula>
    </cfRule>
    <cfRule type="expression" dxfId="10320" priority="82" stopIfTrue="1">
      <formula>$D$1&gt;I3</formula>
    </cfRule>
  </conditionalFormatting>
  <conditionalFormatting sqref="I3">
    <cfRule type="expression" dxfId="10319" priority="79" stopIfTrue="1">
      <formula>$D$1&lt;I3</formula>
    </cfRule>
    <cfRule type="expression" dxfId="10318" priority="80" stopIfTrue="1">
      <formula>$D$1&gt;I3</formula>
    </cfRule>
  </conditionalFormatting>
  <conditionalFormatting sqref="H3:H4">
    <cfRule type="expression" dxfId="10317" priority="77" stopIfTrue="1">
      <formula>$D$1&lt;H3</formula>
    </cfRule>
    <cfRule type="expression" dxfId="10316" priority="78" stopIfTrue="1">
      <formula>$D$1&gt;H3</formula>
    </cfRule>
  </conditionalFormatting>
  <conditionalFormatting sqref="I4">
    <cfRule type="expression" dxfId="10315" priority="50" stopIfTrue="1">
      <formula>$D$1&lt;I4</formula>
    </cfRule>
    <cfRule type="expression" dxfId="10314" priority="51" stopIfTrue="1">
      <formula>$D$1&gt;I4</formula>
    </cfRule>
  </conditionalFormatting>
  <conditionalFormatting sqref="I5">
    <cfRule type="cellIs" dxfId="10313" priority="74" stopIfTrue="1" operator="equal">
      <formula>5</formula>
    </cfRule>
    <cfRule type="cellIs" dxfId="10312" priority="75" stopIfTrue="1" operator="equal">
      <formula>4</formula>
    </cfRule>
    <cfRule type="cellIs" dxfId="10311" priority="76" stopIfTrue="1" operator="equal">
      <formula>3</formula>
    </cfRule>
  </conditionalFormatting>
  <conditionalFormatting sqref="I4">
    <cfRule type="expression" dxfId="10310" priority="72" stopIfTrue="1">
      <formula>$D$1&lt;I4</formula>
    </cfRule>
    <cfRule type="expression" dxfId="10309" priority="73" stopIfTrue="1">
      <formula>$D$1&gt;I4</formula>
    </cfRule>
  </conditionalFormatting>
  <conditionalFormatting sqref="I5">
    <cfRule type="cellIs" dxfId="10308" priority="69" stopIfTrue="1" operator="equal">
      <formula>5</formula>
    </cfRule>
    <cfRule type="cellIs" dxfId="10307" priority="70" stopIfTrue="1" operator="equal">
      <formula>4</formula>
    </cfRule>
    <cfRule type="cellIs" dxfId="10306" priority="71" stopIfTrue="1" operator="equal">
      <formula>3</formula>
    </cfRule>
  </conditionalFormatting>
  <conditionalFormatting sqref="I4">
    <cfRule type="expression" dxfId="10305" priority="67" stopIfTrue="1">
      <formula>$D$1&lt;I4</formula>
    </cfRule>
    <cfRule type="expression" dxfId="10304" priority="68" stopIfTrue="1">
      <formula>$D$1&gt;I4</formula>
    </cfRule>
  </conditionalFormatting>
  <conditionalFormatting sqref="I5">
    <cfRule type="cellIs" dxfId="10303" priority="64" stopIfTrue="1" operator="equal">
      <formula>5</formula>
    </cfRule>
    <cfRule type="cellIs" dxfId="10302" priority="65" stopIfTrue="1" operator="equal">
      <formula>4</formula>
    </cfRule>
    <cfRule type="cellIs" dxfId="10301" priority="66" stopIfTrue="1" operator="equal">
      <formula>3</formula>
    </cfRule>
  </conditionalFormatting>
  <conditionalFormatting sqref="I4">
    <cfRule type="expression" dxfId="10300" priority="62" stopIfTrue="1">
      <formula>$D$1&lt;I4</formula>
    </cfRule>
    <cfRule type="expression" dxfId="10299" priority="63" stopIfTrue="1">
      <formula>$D$1&gt;I4</formula>
    </cfRule>
  </conditionalFormatting>
  <conditionalFormatting sqref="I4">
    <cfRule type="expression" dxfId="10298" priority="60" stopIfTrue="1">
      <formula>$D$1&lt;I4</formula>
    </cfRule>
    <cfRule type="expression" dxfId="10297" priority="61" stopIfTrue="1">
      <formula>$D$1&gt;I4</formula>
    </cfRule>
  </conditionalFormatting>
  <conditionalFormatting sqref="I5">
    <cfRule type="cellIs" dxfId="10296" priority="57" stopIfTrue="1" operator="equal">
      <formula>5</formula>
    </cfRule>
    <cfRule type="cellIs" dxfId="10295" priority="58" stopIfTrue="1" operator="equal">
      <formula>4</formula>
    </cfRule>
    <cfRule type="cellIs" dxfId="10294" priority="59" stopIfTrue="1" operator="equal">
      <formula>3</formula>
    </cfRule>
  </conditionalFormatting>
  <conditionalFormatting sqref="I4">
    <cfRule type="expression" dxfId="10293" priority="55" stopIfTrue="1">
      <formula>$D$1&lt;I4</formula>
    </cfRule>
    <cfRule type="expression" dxfId="10292" priority="56" stopIfTrue="1">
      <formula>$D$1&gt;I4</formula>
    </cfRule>
  </conditionalFormatting>
  <conditionalFormatting sqref="I5">
    <cfRule type="cellIs" dxfId="10291" priority="52" stopIfTrue="1" operator="equal">
      <formula>5</formula>
    </cfRule>
    <cfRule type="cellIs" dxfId="10290" priority="53" stopIfTrue="1" operator="equal">
      <formula>4</formula>
    </cfRule>
    <cfRule type="cellIs" dxfId="10289" priority="54" stopIfTrue="1" operator="equal">
      <formula>3</formula>
    </cfRule>
  </conditionalFormatting>
  <conditionalFormatting sqref="J6:L36">
    <cfRule type="cellIs" dxfId="10288" priority="47" stopIfTrue="1" operator="equal">
      <formula>5</formula>
    </cfRule>
    <cfRule type="cellIs" dxfId="10287" priority="48" stopIfTrue="1" operator="equal">
      <formula>4</formula>
    </cfRule>
    <cfRule type="cellIs" dxfId="10286" priority="49" stopIfTrue="1" operator="equal">
      <formula>3</formula>
    </cfRule>
  </conditionalFormatting>
  <conditionalFormatting sqref="J3:L3 J4">
    <cfRule type="expression" dxfId="10285" priority="45" stopIfTrue="1">
      <formula>$D$1&lt;J3</formula>
    </cfRule>
    <cfRule type="expression" dxfId="10284" priority="46" stopIfTrue="1">
      <formula>$D$1&gt;J3</formula>
    </cfRule>
  </conditionalFormatting>
  <conditionalFormatting sqref="J4">
    <cfRule type="expression" dxfId="10283" priority="43" stopIfTrue="1">
      <formula>$D$1&lt;J4</formula>
    </cfRule>
    <cfRule type="expression" dxfId="10282" priority="44" stopIfTrue="1">
      <formula>$D$1&gt;J4</formula>
    </cfRule>
  </conditionalFormatting>
  <conditionalFormatting sqref="J5">
    <cfRule type="cellIs" dxfId="10281" priority="40" stopIfTrue="1" operator="equal">
      <formula>5</formula>
    </cfRule>
    <cfRule type="cellIs" dxfId="10280" priority="41" stopIfTrue="1" operator="equal">
      <formula>4</formula>
    </cfRule>
    <cfRule type="cellIs" dxfId="10279" priority="42" stopIfTrue="1" operator="equal">
      <formula>3</formula>
    </cfRule>
  </conditionalFormatting>
  <conditionalFormatting sqref="J4">
    <cfRule type="expression" dxfId="10278" priority="38" stopIfTrue="1">
      <formula>$D$1&lt;J4</formula>
    </cfRule>
    <cfRule type="expression" dxfId="10277" priority="39" stopIfTrue="1">
      <formula>$D$1&gt;J4</formula>
    </cfRule>
  </conditionalFormatting>
  <conditionalFormatting sqref="J4">
    <cfRule type="expression" dxfId="10276" priority="36" stopIfTrue="1">
      <formula>$D$1&lt;J4</formula>
    </cfRule>
    <cfRule type="expression" dxfId="10275" priority="37" stopIfTrue="1">
      <formula>$D$1&gt;J4</formula>
    </cfRule>
  </conditionalFormatting>
  <conditionalFormatting sqref="L5">
    <cfRule type="cellIs" dxfId="10274" priority="33" stopIfTrue="1" operator="equal">
      <formula>5</formula>
    </cfRule>
    <cfRule type="cellIs" dxfId="10273" priority="34" stopIfTrue="1" operator="equal">
      <formula>4</formula>
    </cfRule>
    <cfRule type="cellIs" dxfId="10272" priority="35" stopIfTrue="1" operator="equal">
      <formula>3</formula>
    </cfRule>
  </conditionalFormatting>
  <conditionalFormatting sqref="J3:J4">
    <cfRule type="expression" dxfId="10271" priority="31" stopIfTrue="1">
      <formula>$D$1&lt;J3</formula>
    </cfRule>
    <cfRule type="expression" dxfId="10270" priority="32" stopIfTrue="1">
      <formula>$D$1&gt;J3</formula>
    </cfRule>
  </conditionalFormatting>
  <conditionalFormatting sqref="J4">
    <cfRule type="expression" dxfId="10269" priority="29" stopIfTrue="1">
      <formula>$D$1&lt;J4</formula>
    </cfRule>
    <cfRule type="expression" dxfId="10268" priority="30" stopIfTrue="1">
      <formula>$D$1&gt;J4</formula>
    </cfRule>
  </conditionalFormatting>
  <conditionalFormatting sqref="J5">
    <cfRule type="cellIs" dxfId="10267" priority="26" stopIfTrue="1" operator="equal">
      <formula>5</formula>
    </cfRule>
    <cfRule type="cellIs" dxfId="10266" priority="27" stopIfTrue="1" operator="equal">
      <formula>4</formula>
    </cfRule>
    <cfRule type="cellIs" dxfId="10265" priority="28" stopIfTrue="1" operator="equal">
      <formula>3</formula>
    </cfRule>
  </conditionalFormatting>
  <conditionalFormatting sqref="J4">
    <cfRule type="expression" dxfId="10264" priority="24" stopIfTrue="1">
      <formula>$D$1&lt;J4</formula>
    </cfRule>
    <cfRule type="expression" dxfId="10263" priority="25" stopIfTrue="1">
      <formula>$D$1&gt;J4</formula>
    </cfRule>
  </conditionalFormatting>
  <conditionalFormatting sqref="J4">
    <cfRule type="expression" dxfId="10262" priority="22" stopIfTrue="1">
      <formula>$D$1&lt;J4</formula>
    </cfRule>
    <cfRule type="expression" dxfId="10261" priority="23" stopIfTrue="1">
      <formula>$D$1&gt;J4</formula>
    </cfRule>
  </conditionalFormatting>
  <conditionalFormatting sqref="K4">
    <cfRule type="expression" dxfId="10260" priority="20" stopIfTrue="1">
      <formula>$D$1&lt;K4</formula>
    </cfRule>
    <cfRule type="expression" dxfId="10259" priority="21" stopIfTrue="1">
      <formula>$D$1&gt;K4</formula>
    </cfRule>
  </conditionalFormatting>
  <conditionalFormatting sqref="K5">
    <cfRule type="cellIs" dxfId="10258" priority="17" stopIfTrue="1" operator="equal">
      <formula>5</formula>
    </cfRule>
    <cfRule type="cellIs" dxfId="10257" priority="18" stopIfTrue="1" operator="equal">
      <formula>4</formula>
    </cfRule>
    <cfRule type="cellIs" dxfId="10256" priority="19" stopIfTrue="1" operator="equal">
      <formula>3</formula>
    </cfRule>
  </conditionalFormatting>
  <conditionalFormatting sqref="K4">
    <cfRule type="expression" dxfId="10255" priority="15" stopIfTrue="1">
      <formula>$D$1&lt;K4</formula>
    </cfRule>
    <cfRule type="expression" dxfId="10254" priority="16" stopIfTrue="1">
      <formula>$D$1&gt;K4</formula>
    </cfRule>
  </conditionalFormatting>
  <conditionalFormatting sqref="K4">
    <cfRule type="expression" dxfId="10253" priority="13" stopIfTrue="1">
      <formula>$D$1&lt;K4</formula>
    </cfRule>
    <cfRule type="expression" dxfId="10252" priority="14" stopIfTrue="1">
      <formula>$D$1&gt;K4</formula>
    </cfRule>
  </conditionalFormatting>
  <conditionalFormatting sqref="L4">
    <cfRule type="expression" dxfId="10251" priority="1" stopIfTrue="1">
      <formula>$D$1&lt;L4</formula>
    </cfRule>
    <cfRule type="expression" dxfId="10250" priority="2" stopIfTrue="1">
      <formula>$D$1&gt;L4</formula>
    </cfRule>
  </conditionalFormatting>
  <conditionalFormatting sqref="L4">
    <cfRule type="expression" dxfId="10249" priority="11" stopIfTrue="1">
      <formula>$D$1&lt;L4</formula>
    </cfRule>
    <cfRule type="expression" dxfId="10248" priority="12" stopIfTrue="1">
      <formula>$D$1&gt;L4</formula>
    </cfRule>
  </conditionalFormatting>
  <conditionalFormatting sqref="L4">
    <cfRule type="expression" dxfId="10247" priority="9" stopIfTrue="1">
      <formula>$D$1&lt;L4</formula>
    </cfRule>
    <cfRule type="expression" dxfId="10246" priority="10" stopIfTrue="1">
      <formula>$D$1&gt;L4</formula>
    </cfRule>
  </conditionalFormatting>
  <conditionalFormatting sqref="L4">
    <cfRule type="expression" dxfId="10245" priority="7" stopIfTrue="1">
      <formula>$D$1&lt;L4</formula>
    </cfRule>
    <cfRule type="expression" dxfId="10244" priority="8" stopIfTrue="1">
      <formula>$D$1&gt;L4</formula>
    </cfRule>
  </conditionalFormatting>
  <conditionalFormatting sqref="L4">
    <cfRule type="expression" dxfId="10243" priority="5" stopIfTrue="1">
      <formula>$D$1&lt;L4</formula>
    </cfRule>
    <cfRule type="expression" dxfId="10242" priority="6" stopIfTrue="1">
      <formula>$D$1&gt;L4</formula>
    </cfRule>
  </conditionalFormatting>
  <conditionalFormatting sqref="L4">
    <cfRule type="expression" dxfId="10241" priority="3" stopIfTrue="1">
      <formula>$D$1&lt;L4</formula>
    </cfRule>
    <cfRule type="expression" dxfId="10240" priority="4" stopIfTrue="1">
      <formula>$D$1&gt;L4</formula>
    </cfRule>
  </conditionalFormatting>
  <pageMargins left="0.7" right="0.7" top="0.75" bottom="0.75" header="0.3" footer="0.3"/>
  <pageSetup paperSize="9" scale="76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A4" zoomScaleNormal="100" zoomScaleSheetLayoutView="100" workbookViewId="0">
      <selection activeCell="F2" sqref="F2:L5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6.140625" style="13" bestFit="1" customWidth="1"/>
    <col min="5" max="5" width="6.7109375" style="13" hidden="1" customWidth="1"/>
    <col min="6" max="12" width="6.85546875" customWidth="1"/>
    <col min="13" max="21" width="2.4257812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43659.506923379631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92"/>
      <c r="Z1" s="492"/>
      <c r="AA1" s="492"/>
      <c r="AB1" s="492"/>
      <c r="AC1" s="492"/>
      <c r="AD1" s="492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75" t="s">
        <v>580</v>
      </c>
      <c r="G2" s="581" t="s">
        <v>581</v>
      </c>
      <c r="H2" s="582"/>
      <c r="I2" s="583"/>
      <c r="J2" s="581" t="s">
        <v>545</v>
      </c>
      <c r="K2" s="582"/>
      <c r="L2" s="583"/>
      <c r="M2" s="477"/>
      <c r="N2" s="477"/>
      <c r="O2" s="477"/>
      <c r="P2" s="477"/>
      <c r="Q2" s="475"/>
      <c r="R2" s="476"/>
      <c r="S2" s="476"/>
      <c r="T2" s="474"/>
      <c r="U2" s="227"/>
      <c r="V2" s="7"/>
      <c r="W2" s="8"/>
      <c r="X2" s="8"/>
      <c r="Y2" s="492"/>
      <c r="Z2" s="492"/>
      <c r="AA2" s="492"/>
      <c r="AB2" s="492"/>
      <c r="AC2" s="492"/>
      <c r="AD2" s="492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76">
        <v>2543</v>
      </c>
      <c r="B3" s="576"/>
      <c r="C3" s="576"/>
      <c r="D3" s="228" t="s">
        <v>0</v>
      </c>
      <c r="E3" s="229"/>
      <c r="F3" s="230">
        <v>42349</v>
      </c>
      <c r="G3" s="230">
        <v>42350</v>
      </c>
      <c r="H3" s="230">
        <v>42349</v>
      </c>
      <c r="I3" s="410">
        <v>42354</v>
      </c>
      <c r="J3" s="230">
        <v>42243</v>
      </c>
      <c r="K3" s="230">
        <v>42359</v>
      </c>
      <c r="L3" s="230">
        <v>42364</v>
      </c>
      <c r="M3" s="230"/>
      <c r="N3" s="230"/>
      <c r="O3" s="230"/>
      <c r="P3" s="231"/>
      <c r="Q3" s="230"/>
      <c r="R3" s="230"/>
      <c r="S3" s="230"/>
      <c r="T3" s="67"/>
      <c r="U3" s="232"/>
      <c r="V3" s="233"/>
      <c r="W3" s="234"/>
      <c r="X3" s="234"/>
      <c r="Y3" s="235"/>
      <c r="Z3" s="235"/>
      <c r="AA3" s="235"/>
      <c r="AB3" s="236"/>
      <c r="AC3" s="236"/>
      <c r="AD3" s="577" t="s">
        <v>9</v>
      </c>
      <c r="AE3" s="14"/>
      <c r="AF3" s="492"/>
      <c r="AG3" s="578"/>
      <c r="AH3" s="578"/>
      <c r="AI3" s="578"/>
      <c r="AJ3" s="578"/>
      <c r="AK3" s="578"/>
      <c r="AL3" s="578"/>
      <c r="AM3" s="578"/>
      <c r="AN3" s="578"/>
      <c r="AO3" s="578"/>
      <c r="AP3" s="578"/>
      <c r="AQ3" s="578"/>
      <c r="AR3" s="578"/>
      <c r="AS3" s="578"/>
      <c r="AT3" s="578"/>
      <c r="AU3" s="578"/>
      <c r="AV3" s="578"/>
      <c r="AW3" s="578"/>
      <c r="AX3" s="579"/>
      <c r="AY3" s="579"/>
      <c r="AZ3" s="579"/>
      <c r="BA3" s="579"/>
      <c r="BB3" s="579"/>
      <c r="BC3" s="579"/>
      <c r="BD3" s="579"/>
      <c r="BE3" s="579"/>
      <c r="BF3" s="579"/>
      <c r="BG3" s="579"/>
      <c r="BH3" s="579"/>
      <c r="BI3" s="579"/>
      <c r="BJ3" s="579"/>
      <c r="BK3" s="579"/>
      <c r="BL3" s="579"/>
      <c r="BM3" s="579"/>
      <c r="BN3" s="11"/>
      <c r="BO3" s="11"/>
      <c r="BP3" s="579"/>
      <c r="BQ3" s="579"/>
      <c r="BR3" s="579"/>
      <c r="BS3" s="579"/>
      <c r="BT3" s="579"/>
      <c r="BU3" s="579"/>
      <c r="BV3" s="579"/>
      <c r="BW3" s="579"/>
      <c r="BX3" s="579"/>
      <c r="BY3" s="579"/>
      <c r="BZ3" s="579"/>
      <c r="CA3" s="579"/>
      <c r="CB3" s="579"/>
      <c r="CC3" s="579"/>
      <c r="CD3" s="579"/>
      <c r="CE3" s="579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76"/>
      <c r="B4" s="576"/>
      <c r="C4" s="576"/>
      <c r="D4" s="237" t="s">
        <v>1</v>
      </c>
      <c r="E4" s="229"/>
      <c r="F4" s="238" t="s">
        <v>1012</v>
      </c>
      <c r="G4" s="238" t="s">
        <v>1007</v>
      </c>
      <c r="H4" s="238" t="s">
        <v>1004</v>
      </c>
      <c r="I4" s="238" t="s">
        <v>656</v>
      </c>
      <c r="J4" s="238"/>
      <c r="K4" s="238" t="s">
        <v>1017</v>
      </c>
      <c r="L4" s="238" t="s">
        <v>1623</v>
      </c>
      <c r="M4" s="238"/>
      <c r="N4" s="238"/>
      <c r="O4" s="238"/>
      <c r="P4" s="238"/>
      <c r="Q4" s="238"/>
      <c r="R4" s="238"/>
      <c r="S4" s="238"/>
      <c r="T4" s="67"/>
      <c r="U4" s="239"/>
      <c r="V4" s="232"/>
      <c r="W4" s="232"/>
      <c r="X4" s="232"/>
      <c r="Y4" s="234"/>
      <c r="Z4" s="235"/>
      <c r="AA4" s="235"/>
      <c r="AB4" s="235"/>
      <c r="AC4" s="235"/>
      <c r="AD4" s="577"/>
      <c r="AE4" s="15"/>
      <c r="AF4" s="492"/>
      <c r="AG4" s="492"/>
      <c r="AH4" s="492"/>
      <c r="AI4" s="492"/>
      <c r="AJ4" s="492"/>
      <c r="AK4" s="492"/>
      <c r="AL4" s="492"/>
      <c r="AM4" s="492"/>
      <c r="AN4" s="492"/>
      <c r="AO4" s="492"/>
      <c r="AP4" s="492"/>
      <c r="AQ4" s="492"/>
      <c r="AR4" s="492"/>
      <c r="AS4" s="492"/>
      <c r="AT4" s="492"/>
      <c r="AU4" s="492"/>
      <c r="AV4" s="492"/>
      <c r="AW4" s="9"/>
      <c r="AX4" s="493"/>
      <c r="AY4" s="493"/>
      <c r="AZ4" s="493"/>
      <c r="BA4" s="493"/>
      <c r="BB4" s="493"/>
      <c r="BC4" s="493"/>
      <c r="BD4" s="493"/>
      <c r="BE4" s="493"/>
      <c r="BF4" s="493"/>
      <c r="BG4" s="493"/>
      <c r="BH4" s="493"/>
      <c r="BI4" s="493"/>
      <c r="BJ4" s="493"/>
      <c r="BK4" s="493"/>
      <c r="BL4" s="493"/>
      <c r="BM4" s="493"/>
      <c r="BN4" s="11"/>
      <c r="BO4" s="11"/>
      <c r="BP4" s="493"/>
      <c r="BQ4" s="493"/>
      <c r="BR4" s="493"/>
      <c r="BS4" s="493"/>
      <c r="BT4" s="493"/>
      <c r="BU4" s="493"/>
      <c r="BV4" s="493"/>
      <c r="BW4" s="493"/>
      <c r="BX4" s="493"/>
      <c r="BY4" s="493"/>
      <c r="BZ4" s="493"/>
      <c r="CA4" s="493"/>
      <c r="CB4" s="493"/>
      <c r="CC4" s="493"/>
      <c r="CD4" s="493"/>
      <c r="CE4" s="493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8" x14ac:dyDescent="0.2">
      <c r="A5" s="384" t="s">
        <v>546</v>
      </c>
      <c r="B5" s="257" t="s">
        <v>2</v>
      </c>
      <c r="C5" s="385" t="s">
        <v>27</v>
      </c>
      <c r="D5" s="386" t="s">
        <v>3</v>
      </c>
      <c r="E5" s="184" t="s">
        <v>4</v>
      </c>
      <c r="F5" s="313" t="s">
        <v>1011</v>
      </c>
      <c r="G5" s="313" t="s">
        <v>1018</v>
      </c>
      <c r="H5" s="313" t="s">
        <v>1005</v>
      </c>
      <c r="I5" s="408" t="s">
        <v>655</v>
      </c>
      <c r="J5" s="325" t="s">
        <v>915</v>
      </c>
      <c r="K5" s="325" t="s">
        <v>1016</v>
      </c>
      <c r="L5" s="362" t="s">
        <v>1033</v>
      </c>
      <c r="M5" s="408"/>
      <c r="N5" s="313"/>
      <c r="O5" s="325"/>
      <c r="P5" s="313"/>
      <c r="Q5" s="325"/>
      <c r="R5" s="325"/>
      <c r="S5" s="362"/>
      <c r="T5" s="92"/>
      <c r="U5" s="185"/>
      <c r="V5" s="240" t="s">
        <v>5</v>
      </c>
      <c r="W5" s="241" t="s">
        <v>6</v>
      </c>
      <c r="X5" s="241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37" customFormat="1" ht="17.25" customHeight="1" x14ac:dyDescent="0.25">
      <c r="A6" s="389">
        <v>1</v>
      </c>
      <c r="B6" s="499"/>
      <c r="C6" s="512" t="s">
        <v>34</v>
      </c>
      <c r="D6" s="513" t="s">
        <v>1527</v>
      </c>
      <c r="E6" s="256">
        <v>2543</v>
      </c>
      <c r="F6" s="93" t="s">
        <v>1604</v>
      </c>
      <c r="G6" s="93">
        <v>3</v>
      </c>
      <c r="H6" s="93">
        <v>5</v>
      </c>
      <c r="I6" s="93">
        <v>4</v>
      </c>
      <c r="J6" s="93">
        <v>4</v>
      </c>
      <c r="K6" s="93">
        <v>4</v>
      </c>
      <c r="L6" s="93">
        <v>3</v>
      </c>
      <c r="M6" s="93"/>
      <c r="N6" s="93"/>
      <c r="O6" s="93"/>
      <c r="P6" s="93"/>
      <c r="Q6" s="93"/>
      <c r="R6" s="93"/>
      <c r="S6" s="93"/>
      <c r="T6" s="93"/>
      <c r="U6" s="23"/>
      <c r="V6" s="35">
        <f t="shared" ref="V6:V37" si="0">IF(AC6&gt;0,IF(SUM(X6:Y6)/AC6&gt;0,2,IF(AND(SUM(X6:Y6)/AC6=0,Z6/AC6&gt;0),3,IF(AND((AB6/AC6+AA6/AC6)=1,AA6/AC6&gt;0),4,5))),0)</f>
        <v>3</v>
      </c>
      <c r="W6" s="328">
        <f t="shared" ref="W6:W37" si="1">COUNTIF(AG6:AV6,"б")</f>
        <v>0</v>
      </c>
      <c r="X6" s="328">
        <f t="shared" ref="X6:X37" si="2">COUNTIF(AG6:AV6,"д")</f>
        <v>0</v>
      </c>
      <c r="Y6" s="328">
        <f t="shared" ref="Y6:Y37" si="3">COUNTIF(AG6:AV6,2)+COUNTIF(AG6:AV6,"н")+COUNTIF(AG6:AV6,"д")</f>
        <v>0</v>
      </c>
      <c r="Z6" s="328">
        <f t="shared" ref="Z6:Z37" si="4">COUNTIF(AG6:AV6,Z$5)</f>
        <v>2</v>
      </c>
      <c r="AA6" s="328">
        <f t="shared" ref="AA6:AA37" si="5">COUNTIF(AG6:AV6,AA$5)</f>
        <v>3</v>
      </c>
      <c r="AB6" s="328">
        <f t="shared" ref="AB6:AB37" si="6">COUNTIF(AG6:AV6,AB$5)</f>
        <v>1</v>
      </c>
      <c r="AC6" s="328">
        <f t="shared" ref="AC6:AC38" si="7">SUM(X6:AB6)</f>
        <v>6</v>
      </c>
      <c r="AD6" s="329">
        <f>IF(ISERROR(((X6+Y6)*2+Z6*3+AA6*4+AB6*5)/SUM(X6,Y6:AB6)),"",((X6+Y6)*2+Z6*3+AA6*4+AB6*5)/SUM(X6,Y6:AB6))</f>
        <v>3.8333333333333335</v>
      </c>
      <c r="AE6" s="330">
        <f t="shared" ref="AE6:AE34" si="8">IF(AX6=5,0.5,IF(AX6=4,0.25,IF(AX6&lt;=3,0)))</f>
        <v>0</v>
      </c>
      <c r="AF6" s="331"/>
      <c r="AG6" s="332" t="str">
        <f t="shared" ref="AG6:AV21" si="9">IF(ISERROR(VALUE(LEFT(F6))),LEFT(F6),VALUE(LEFT(F6)))</f>
        <v>з</v>
      </c>
      <c r="AH6" s="332">
        <f t="shared" si="9"/>
        <v>3</v>
      </c>
      <c r="AI6" s="332">
        <f t="shared" si="9"/>
        <v>5</v>
      </c>
      <c r="AJ6" s="332">
        <f t="shared" si="9"/>
        <v>4</v>
      </c>
      <c r="AK6" s="332">
        <f t="shared" si="9"/>
        <v>4</v>
      </c>
      <c r="AL6" s="332">
        <f t="shared" si="9"/>
        <v>4</v>
      </c>
      <c r="AM6" s="332">
        <f t="shared" si="9"/>
        <v>3</v>
      </c>
      <c r="AN6" s="332" t="str">
        <f t="shared" si="9"/>
        <v/>
      </c>
      <c r="AO6" s="332" t="str">
        <f t="shared" si="9"/>
        <v/>
      </c>
      <c r="AP6" s="332" t="str">
        <f t="shared" si="9"/>
        <v/>
      </c>
      <c r="AQ6" s="332" t="str">
        <f t="shared" si="9"/>
        <v/>
      </c>
      <c r="AR6" s="332" t="str">
        <f t="shared" si="9"/>
        <v/>
      </c>
      <c r="AS6" s="332" t="str">
        <f t="shared" si="9"/>
        <v/>
      </c>
      <c r="AT6" s="332" t="str">
        <f t="shared" si="9"/>
        <v/>
      </c>
      <c r="AU6" s="332" t="str">
        <f t="shared" si="9"/>
        <v/>
      </c>
      <c r="AV6" s="332" t="str">
        <f t="shared" si="9"/>
        <v/>
      </c>
      <c r="AW6" s="35">
        <f t="shared" ref="AW6:AW37" si="10">COUNTIF(AG6:AV6,"з")</f>
        <v>1</v>
      </c>
      <c r="AX6" s="333"/>
      <c r="AY6" s="333"/>
      <c r="AZ6" s="333"/>
      <c r="BA6" s="333"/>
      <c r="BB6" s="333"/>
      <c r="BC6" s="333"/>
      <c r="BD6" s="333"/>
      <c r="BE6" s="333"/>
      <c r="BF6" s="333"/>
      <c r="BG6" s="333"/>
      <c r="BH6" s="333"/>
      <c r="BI6" s="333"/>
      <c r="BJ6" s="333"/>
      <c r="BK6" s="333"/>
      <c r="BL6" s="333"/>
      <c r="BM6" s="333"/>
      <c r="BN6" s="333"/>
      <c r="BO6" s="333"/>
      <c r="BP6" s="334"/>
      <c r="BQ6" s="334"/>
      <c r="BR6" s="334"/>
      <c r="BS6" s="334"/>
      <c r="BT6" s="334"/>
      <c r="BU6" s="334"/>
      <c r="BV6" s="334"/>
      <c r="BW6" s="334"/>
      <c r="BX6" s="334"/>
      <c r="BY6" s="334"/>
      <c r="BZ6" s="334"/>
      <c r="CA6" s="334"/>
      <c r="CB6" s="334"/>
      <c r="CC6" s="334"/>
      <c r="CD6" s="334"/>
      <c r="CE6" s="334"/>
      <c r="CF6" s="334"/>
      <c r="CG6" s="333"/>
      <c r="CH6" s="333"/>
      <c r="CI6" s="333"/>
      <c r="CJ6" s="333"/>
      <c r="CK6" s="333"/>
      <c r="CL6" s="333"/>
      <c r="CM6" s="333"/>
      <c r="CN6" s="335"/>
      <c r="CO6" s="335"/>
      <c r="CP6" s="335"/>
      <c r="CQ6" s="335"/>
      <c r="CR6" s="335"/>
      <c r="CS6" s="335"/>
      <c r="CT6" s="335"/>
      <c r="CU6" s="335"/>
      <c r="CV6" s="335"/>
      <c r="CW6" s="335"/>
      <c r="CX6" s="335"/>
      <c r="CY6" s="335"/>
      <c r="CZ6" s="335"/>
      <c r="DA6" s="335"/>
      <c r="DB6" s="336"/>
      <c r="DC6" s="336"/>
    </row>
    <row r="7" spans="1:107" s="337" customFormat="1" ht="17.25" customHeight="1" x14ac:dyDescent="0.25">
      <c r="A7" s="389">
        <v>2</v>
      </c>
      <c r="B7" s="499"/>
      <c r="C7" s="512" t="s">
        <v>34</v>
      </c>
      <c r="D7" s="513" t="s">
        <v>1515</v>
      </c>
      <c r="E7" s="256">
        <v>2543</v>
      </c>
      <c r="F7" s="93" t="s">
        <v>1604</v>
      </c>
      <c r="G7" s="93">
        <v>4</v>
      </c>
      <c r="H7" s="93">
        <v>5</v>
      </c>
      <c r="I7" s="93">
        <v>3</v>
      </c>
      <c r="J7" s="93">
        <v>5</v>
      </c>
      <c r="K7" s="93">
        <v>4</v>
      </c>
      <c r="L7" s="93">
        <v>3</v>
      </c>
      <c r="M7" s="93"/>
      <c r="N7" s="93"/>
      <c r="O7" s="93"/>
      <c r="P7" s="93"/>
      <c r="Q7" s="93"/>
      <c r="R7" s="93"/>
      <c r="S7" s="93"/>
      <c r="T7" s="93"/>
      <c r="U7" s="23"/>
      <c r="V7" s="35">
        <f t="shared" si="0"/>
        <v>3</v>
      </c>
      <c r="W7" s="328">
        <f t="shared" si="1"/>
        <v>0</v>
      </c>
      <c r="X7" s="328">
        <f t="shared" si="2"/>
        <v>0</v>
      </c>
      <c r="Y7" s="328">
        <f t="shared" si="3"/>
        <v>0</v>
      </c>
      <c r="Z7" s="328">
        <f t="shared" si="4"/>
        <v>2</v>
      </c>
      <c r="AA7" s="328">
        <f t="shared" si="5"/>
        <v>2</v>
      </c>
      <c r="AB7" s="328">
        <f t="shared" si="6"/>
        <v>2</v>
      </c>
      <c r="AC7" s="328">
        <f t="shared" si="7"/>
        <v>6</v>
      </c>
      <c r="AD7" s="329">
        <f t="shared" ref="AD7:AD37" si="11">IF(ISERROR(((X7+Y7)*2+Z7*3+AA7*4+AB7*5)/SUM(X7,Y7:AB7)),"",((X7+Y7)*2+Z7*3+AA7*4+AB7*5)/SUM(X7,Y7:AB7))</f>
        <v>4</v>
      </c>
      <c r="AE7" s="330">
        <f t="shared" si="8"/>
        <v>0</v>
      </c>
      <c r="AF7" s="331"/>
      <c r="AG7" s="332" t="str">
        <f t="shared" si="9"/>
        <v>з</v>
      </c>
      <c r="AH7" s="332">
        <f t="shared" si="9"/>
        <v>4</v>
      </c>
      <c r="AI7" s="332">
        <f t="shared" si="9"/>
        <v>5</v>
      </c>
      <c r="AJ7" s="332">
        <f t="shared" si="9"/>
        <v>3</v>
      </c>
      <c r="AK7" s="332">
        <f t="shared" si="9"/>
        <v>5</v>
      </c>
      <c r="AL7" s="332">
        <f t="shared" si="9"/>
        <v>4</v>
      </c>
      <c r="AM7" s="332">
        <f t="shared" si="9"/>
        <v>3</v>
      </c>
      <c r="AN7" s="332" t="str">
        <f t="shared" si="9"/>
        <v/>
      </c>
      <c r="AO7" s="332" t="str">
        <f t="shared" si="9"/>
        <v/>
      </c>
      <c r="AP7" s="332" t="str">
        <f t="shared" si="9"/>
        <v/>
      </c>
      <c r="AQ7" s="332" t="str">
        <f t="shared" si="9"/>
        <v/>
      </c>
      <c r="AR7" s="332" t="str">
        <f t="shared" si="9"/>
        <v/>
      </c>
      <c r="AS7" s="332" t="str">
        <f t="shared" si="9"/>
        <v/>
      </c>
      <c r="AT7" s="332" t="str">
        <f t="shared" si="9"/>
        <v/>
      </c>
      <c r="AU7" s="332" t="str">
        <f t="shared" si="9"/>
        <v/>
      </c>
      <c r="AV7" s="332" t="str">
        <f t="shared" si="9"/>
        <v/>
      </c>
      <c r="AW7" s="35">
        <f t="shared" si="10"/>
        <v>1</v>
      </c>
      <c r="AX7" s="333"/>
      <c r="AY7" s="333"/>
      <c r="AZ7" s="333"/>
      <c r="BA7" s="333"/>
      <c r="BB7" s="333"/>
      <c r="BC7" s="333"/>
      <c r="BD7" s="333"/>
      <c r="BE7" s="333"/>
      <c r="BF7" s="333"/>
      <c r="BG7" s="333"/>
      <c r="BH7" s="333"/>
      <c r="BI7" s="333"/>
      <c r="BJ7" s="333"/>
      <c r="BK7" s="333"/>
      <c r="BL7" s="333"/>
      <c r="BM7" s="333"/>
      <c r="BN7" s="333"/>
      <c r="BO7" s="333"/>
      <c r="BP7" s="334"/>
      <c r="BQ7" s="334"/>
      <c r="BR7" s="334"/>
      <c r="BS7" s="334"/>
      <c r="BT7" s="334"/>
      <c r="BU7" s="334"/>
      <c r="BV7" s="334"/>
      <c r="BW7" s="334"/>
      <c r="BX7" s="334"/>
      <c r="BY7" s="334"/>
      <c r="BZ7" s="334"/>
      <c r="CA7" s="334"/>
      <c r="CB7" s="334"/>
      <c r="CC7" s="334"/>
      <c r="CD7" s="334"/>
      <c r="CE7" s="334"/>
      <c r="CF7" s="334"/>
      <c r="CG7" s="333"/>
      <c r="CH7" s="334"/>
      <c r="CI7" s="334"/>
      <c r="CJ7" s="334"/>
      <c r="CK7" s="334"/>
      <c r="CL7" s="334"/>
      <c r="CM7" s="334"/>
      <c r="CN7" s="331"/>
      <c r="CO7" s="331"/>
      <c r="CP7" s="331"/>
      <c r="CQ7" s="331"/>
      <c r="CR7" s="331"/>
      <c r="CS7" s="331"/>
      <c r="CT7" s="331"/>
      <c r="CU7" s="331"/>
      <c r="CV7" s="331"/>
      <c r="CW7" s="331"/>
      <c r="CX7" s="331"/>
      <c r="CY7" s="331"/>
      <c r="CZ7" s="331"/>
      <c r="DA7" s="331"/>
    </row>
    <row r="8" spans="1:107" s="337" customFormat="1" ht="17.25" customHeight="1" x14ac:dyDescent="0.25">
      <c r="A8" s="389">
        <v>3</v>
      </c>
      <c r="B8" s="499"/>
      <c r="C8" s="512" t="s">
        <v>34</v>
      </c>
      <c r="D8" s="513" t="s">
        <v>1514</v>
      </c>
      <c r="E8" s="256">
        <v>2543</v>
      </c>
      <c r="F8" s="93" t="s">
        <v>1604</v>
      </c>
      <c r="G8" s="93">
        <v>3</v>
      </c>
      <c r="H8" s="93">
        <v>4</v>
      </c>
      <c r="I8" s="93">
        <v>4</v>
      </c>
      <c r="J8" s="93">
        <v>3</v>
      </c>
      <c r="K8" s="93">
        <v>4</v>
      </c>
      <c r="L8" s="93">
        <v>3</v>
      </c>
      <c r="M8" s="93"/>
      <c r="N8" s="93"/>
      <c r="O8" s="93"/>
      <c r="P8" s="93"/>
      <c r="Q8" s="93"/>
      <c r="R8" s="93"/>
      <c r="S8" s="93"/>
      <c r="T8" s="93"/>
      <c r="U8" s="23"/>
      <c r="V8" s="35">
        <f t="shared" si="0"/>
        <v>3</v>
      </c>
      <c r="W8" s="328">
        <f t="shared" si="1"/>
        <v>0</v>
      </c>
      <c r="X8" s="328">
        <f t="shared" si="2"/>
        <v>0</v>
      </c>
      <c r="Y8" s="328">
        <f t="shared" si="3"/>
        <v>0</v>
      </c>
      <c r="Z8" s="328">
        <f t="shared" si="4"/>
        <v>3</v>
      </c>
      <c r="AA8" s="328">
        <f t="shared" si="5"/>
        <v>3</v>
      </c>
      <c r="AB8" s="328">
        <f t="shared" si="6"/>
        <v>0</v>
      </c>
      <c r="AC8" s="328">
        <f t="shared" si="7"/>
        <v>6</v>
      </c>
      <c r="AD8" s="329">
        <f t="shared" si="11"/>
        <v>3.5</v>
      </c>
      <c r="AE8" s="330">
        <f t="shared" si="8"/>
        <v>0</v>
      </c>
      <c r="AF8" s="331"/>
      <c r="AG8" s="332" t="str">
        <f t="shared" si="9"/>
        <v>з</v>
      </c>
      <c r="AH8" s="332">
        <f t="shared" si="9"/>
        <v>3</v>
      </c>
      <c r="AI8" s="332">
        <f t="shared" si="9"/>
        <v>4</v>
      </c>
      <c r="AJ8" s="332">
        <f t="shared" si="9"/>
        <v>4</v>
      </c>
      <c r="AK8" s="332">
        <f t="shared" si="9"/>
        <v>3</v>
      </c>
      <c r="AL8" s="332">
        <f t="shared" si="9"/>
        <v>4</v>
      </c>
      <c r="AM8" s="332">
        <f t="shared" si="9"/>
        <v>3</v>
      </c>
      <c r="AN8" s="332" t="str">
        <f t="shared" si="9"/>
        <v/>
      </c>
      <c r="AO8" s="332" t="str">
        <f t="shared" si="9"/>
        <v/>
      </c>
      <c r="AP8" s="332" t="str">
        <f t="shared" si="9"/>
        <v/>
      </c>
      <c r="AQ8" s="332" t="str">
        <f t="shared" si="9"/>
        <v/>
      </c>
      <c r="AR8" s="332" t="str">
        <f t="shared" si="9"/>
        <v/>
      </c>
      <c r="AS8" s="332" t="str">
        <f t="shared" si="9"/>
        <v/>
      </c>
      <c r="AT8" s="332" t="str">
        <f t="shared" si="9"/>
        <v/>
      </c>
      <c r="AU8" s="332" t="str">
        <f t="shared" si="9"/>
        <v/>
      </c>
      <c r="AV8" s="332" t="str">
        <f t="shared" si="9"/>
        <v/>
      </c>
      <c r="AW8" s="35">
        <f t="shared" si="10"/>
        <v>1</v>
      </c>
      <c r="AX8" s="333"/>
      <c r="AY8" s="333"/>
      <c r="AZ8" s="333"/>
      <c r="BA8" s="333"/>
      <c r="BB8" s="333"/>
      <c r="BC8" s="333"/>
      <c r="BD8" s="333"/>
      <c r="BE8" s="333"/>
      <c r="BF8" s="333"/>
      <c r="BG8" s="333"/>
      <c r="BH8" s="333"/>
      <c r="BI8" s="333"/>
      <c r="BJ8" s="333"/>
      <c r="BK8" s="333"/>
      <c r="BL8" s="333"/>
      <c r="BM8" s="333"/>
      <c r="BN8" s="333"/>
      <c r="BO8" s="333"/>
      <c r="BP8" s="334"/>
      <c r="BQ8" s="334"/>
      <c r="BR8" s="334"/>
      <c r="BS8" s="334"/>
      <c r="BT8" s="334"/>
      <c r="BU8" s="334"/>
      <c r="BV8" s="334"/>
      <c r="BW8" s="334"/>
      <c r="BX8" s="334"/>
      <c r="BY8" s="334"/>
      <c r="BZ8" s="334"/>
      <c r="CA8" s="334"/>
      <c r="CB8" s="334"/>
      <c r="CC8" s="334"/>
      <c r="CD8" s="334"/>
      <c r="CE8" s="334"/>
      <c r="CF8" s="334"/>
      <c r="CG8" s="333"/>
      <c r="CH8" s="334"/>
      <c r="CI8" s="334"/>
      <c r="CJ8" s="334"/>
      <c r="CK8" s="334"/>
      <c r="CL8" s="334"/>
      <c r="CM8" s="334"/>
      <c r="CN8" s="331"/>
      <c r="CO8" s="331"/>
      <c r="CP8" s="331"/>
      <c r="CQ8" s="331"/>
      <c r="CR8" s="331"/>
      <c r="CS8" s="331"/>
      <c r="CT8" s="331"/>
      <c r="CU8" s="331"/>
      <c r="CV8" s="331"/>
      <c r="CW8" s="331"/>
      <c r="CX8" s="331"/>
      <c r="CY8" s="331"/>
      <c r="CZ8" s="331"/>
      <c r="DA8" s="331"/>
    </row>
    <row r="9" spans="1:107" s="337" customFormat="1" ht="17.25" customHeight="1" x14ac:dyDescent="0.25">
      <c r="A9" s="389">
        <v>4</v>
      </c>
      <c r="B9" s="499"/>
      <c r="C9" s="512" t="s">
        <v>34</v>
      </c>
      <c r="D9" s="513" t="s">
        <v>1525</v>
      </c>
      <c r="E9" s="256">
        <v>2543</v>
      </c>
      <c r="F9" s="93" t="s">
        <v>1604</v>
      </c>
      <c r="G9" s="93">
        <v>4</v>
      </c>
      <c r="H9" s="93">
        <v>5</v>
      </c>
      <c r="I9" s="93">
        <v>3</v>
      </c>
      <c r="J9" s="93">
        <v>3</v>
      </c>
      <c r="K9" s="93">
        <v>4</v>
      </c>
      <c r="L9" s="93">
        <v>3</v>
      </c>
      <c r="M9" s="93"/>
      <c r="N9" s="93"/>
      <c r="O9" s="93"/>
      <c r="P9" s="93"/>
      <c r="Q9" s="93"/>
      <c r="R9" s="93"/>
      <c r="S9" s="93"/>
      <c r="T9" s="93"/>
      <c r="U9" s="23"/>
      <c r="V9" s="35">
        <f t="shared" si="0"/>
        <v>3</v>
      </c>
      <c r="W9" s="328">
        <f t="shared" si="1"/>
        <v>0</v>
      </c>
      <c r="X9" s="328">
        <f t="shared" si="2"/>
        <v>0</v>
      </c>
      <c r="Y9" s="328">
        <f t="shared" si="3"/>
        <v>0</v>
      </c>
      <c r="Z9" s="328">
        <f t="shared" si="4"/>
        <v>3</v>
      </c>
      <c r="AA9" s="328">
        <f t="shared" si="5"/>
        <v>2</v>
      </c>
      <c r="AB9" s="328">
        <f t="shared" si="6"/>
        <v>1</v>
      </c>
      <c r="AC9" s="328">
        <f t="shared" si="7"/>
        <v>6</v>
      </c>
      <c r="AD9" s="329">
        <f t="shared" si="11"/>
        <v>3.6666666666666665</v>
      </c>
      <c r="AE9" s="330">
        <f t="shared" si="8"/>
        <v>0</v>
      </c>
      <c r="AF9" s="331"/>
      <c r="AG9" s="332" t="str">
        <f t="shared" si="9"/>
        <v>з</v>
      </c>
      <c r="AH9" s="332">
        <f t="shared" si="9"/>
        <v>4</v>
      </c>
      <c r="AI9" s="332">
        <f t="shared" si="9"/>
        <v>5</v>
      </c>
      <c r="AJ9" s="332">
        <f t="shared" si="9"/>
        <v>3</v>
      </c>
      <c r="AK9" s="332">
        <f t="shared" si="9"/>
        <v>3</v>
      </c>
      <c r="AL9" s="332">
        <f t="shared" si="9"/>
        <v>4</v>
      </c>
      <c r="AM9" s="332">
        <f t="shared" si="9"/>
        <v>3</v>
      </c>
      <c r="AN9" s="332" t="str">
        <f t="shared" si="9"/>
        <v/>
      </c>
      <c r="AO9" s="332" t="str">
        <f t="shared" si="9"/>
        <v/>
      </c>
      <c r="AP9" s="332" t="str">
        <f t="shared" si="9"/>
        <v/>
      </c>
      <c r="AQ9" s="332" t="str">
        <f t="shared" si="9"/>
        <v/>
      </c>
      <c r="AR9" s="332" t="str">
        <f t="shared" si="9"/>
        <v/>
      </c>
      <c r="AS9" s="332" t="str">
        <f t="shared" si="9"/>
        <v/>
      </c>
      <c r="AT9" s="332" t="str">
        <f t="shared" si="9"/>
        <v/>
      </c>
      <c r="AU9" s="332" t="str">
        <f t="shared" si="9"/>
        <v/>
      </c>
      <c r="AV9" s="332" t="str">
        <f t="shared" si="9"/>
        <v/>
      </c>
      <c r="AW9" s="35">
        <f t="shared" si="10"/>
        <v>1</v>
      </c>
      <c r="AX9" s="333"/>
      <c r="AY9" s="333"/>
      <c r="AZ9" s="333"/>
      <c r="BA9" s="333"/>
      <c r="BB9" s="333"/>
      <c r="BC9" s="333"/>
      <c r="BD9" s="333"/>
      <c r="BE9" s="333"/>
      <c r="BF9" s="333"/>
      <c r="BG9" s="333"/>
      <c r="BH9" s="333"/>
      <c r="BI9" s="333"/>
      <c r="BJ9" s="333"/>
      <c r="BK9" s="333"/>
      <c r="BL9" s="333"/>
      <c r="BM9" s="333"/>
      <c r="BN9" s="333"/>
      <c r="BO9" s="333"/>
      <c r="BP9" s="334"/>
      <c r="BQ9" s="334"/>
      <c r="BR9" s="334"/>
      <c r="BS9" s="334"/>
      <c r="BT9" s="334"/>
      <c r="BU9" s="334"/>
      <c r="BV9" s="334"/>
      <c r="BW9" s="334"/>
      <c r="BX9" s="334"/>
      <c r="BY9" s="334"/>
      <c r="BZ9" s="334"/>
      <c r="CA9" s="334"/>
      <c r="CB9" s="334"/>
      <c r="CC9" s="334"/>
      <c r="CD9" s="334"/>
      <c r="CE9" s="334"/>
      <c r="CF9" s="334"/>
      <c r="CG9" s="333"/>
      <c r="CH9" s="334"/>
      <c r="CI9" s="334"/>
      <c r="CJ9" s="334"/>
      <c r="CK9" s="334"/>
      <c r="CL9" s="334"/>
      <c r="CM9" s="334"/>
      <c r="CN9" s="331"/>
      <c r="CO9" s="331"/>
      <c r="CP9" s="331"/>
      <c r="CQ9" s="331"/>
      <c r="CR9" s="331"/>
      <c r="CS9" s="331"/>
      <c r="CT9" s="331"/>
      <c r="CU9" s="331"/>
      <c r="CV9" s="331"/>
      <c r="CW9" s="331"/>
      <c r="CX9" s="331"/>
      <c r="CY9" s="331"/>
      <c r="CZ9" s="331"/>
      <c r="DA9" s="331"/>
    </row>
    <row r="10" spans="1:107" s="337" customFormat="1" ht="17.25" customHeight="1" x14ac:dyDescent="0.25">
      <c r="A10" s="389">
        <v>5</v>
      </c>
      <c r="B10" s="499"/>
      <c r="C10" s="512" t="s">
        <v>34</v>
      </c>
      <c r="D10" s="513" t="s">
        <v>1520</v>
      </c>
      <c r="E10" s="256">
        <v>2543</v>
      </c>
      <c r="F10" s="93" t="s">
        <v>1604</v>
      </c>
      <c r="G10" s="93">
        <v>3</v>
      </c>
      <c r="H10" s="93">
        <v>5</v>
      </c>
      <c r="I10" s="93">
        <v>4</v>
      </c>
      <c r="J10" s="93">
        <v>4</v>
      </c>
      <c r="K10" s="93">
        <v>4</v>
      </c>
      <c r="L10" s="93">
        <v>4</v>
      </c>
      <c r="M10" s="93"/>
      <c r="N10" s="93"/>
      <c r="O10" s="93"/>
      <c r="P10" s="93"/>
      <c r="Q10" s="93"/>
      <c r="R10" s="93"/>
      <c r="S10" s="93"/>
      <c r="T10" s="93"/>
      <c r="U10" s="23"/>
      <c r="V10" s="35">
        <f t="shared" si="0"/>
        <v>3</v>
      </c>
      <c r="W10" s="328">
        <f t="shared" si="1"/>
        <v>0</v>
      </c>
      <c r="X10" s="328">
        <f t="shared" si="2"/>
        <v>0</v>
      </c>
      <c r="Y10" s="328">
        <f t="shared" si="3"/>
        <v>0</v>
      </c>
      <c r="Z10" s="328">
        <f t="shared" si="4"/>
        <v>1</v>
      </c>
      <c r="AA10" s="328">
        <f t="shared" si="5"/>
        <v>4</v>
      </c>
      <c r="AB10" s="328">
        <f t="shared" si="6"/>
        <v>1</v>
      </c>
      <c r="AC10" s="328">
        <f t="shared" si="7"/>
        <v>6</v>
      </c>
      <c r="AD10" s="329">
        <f t="shared" si="11"/>
        <v>4</v>
      </c>
      <c r="AE10" s="330">
        <f t="shared" si="8"/>
        <v>0</v>
      </c>
      <c r="AF10" s="331"/>
      <c r="AG10" s="332" t="str">
        <f t="shared" si="9"/>
        <v>з</v>
      </c>
      <c r="AH10" s="332">
        <f t="shared" si="9"/>
        <v>3</v>
      </c>
      <c r="AI10" s="332">
        <f t="shared" si="9"/>
        <v>5</v>
      </c>
      <c r="AJ10" s="332">
        <f t="shared" si="9"/>
        <v>4</v>
      </c>
      <c r="AK10" s="332">
        <f t="shared" si="9"/>
        <v>4</v>
      </c>
      <c r="AL10" s="332">
        <f t="shared" si="9"/>
        <v>4</v>
      </c>
      <c r="AM10" s="332">
        <f t="shared" si="9"/>
        <v>4</v>
      </c>
      <c r="AN10" s="332" t="str">
        <f t="shared" si="9"/>
        <v/>
      </c>
      <c r="AO10" s="332" t="str">
        <f t="shared" si="9"/>
        <v/>
      </c>
      <c r="AP10" s="332" t="str">
        <f t="shared" si="9"/>
        <v/>
      </c>
      <c r="AQ10" s="332" t="str">
        <f t="shared" si="9"/>
        <v/>
      </c>
      <c r="AR10" s="332" t="str">
        <f t="shared" si="9"/>
        <v/>
      </c>
      <c r="AS10" s="332" t="str">
        <f t="shared" si="9"/>
        <v/>
      </c>
      <c r="AT10" s="332" t="str">
        <f t="shared" si="9"/>
        <v/>
      </c>
      <c r="AU10" s="332" t="str">
        <f t="shared" si="9"/>
        <v/>
      </c>
      <c r="AV10" s="332" t="str">
        <f t="shared" si="9"/>
        <v/>
      </c>
      <c r="AW10" s="35">
        <f t="shared" si="10"/>
        <v>1</v>
      </c>
      <c r="AX10" s="333"/>
      <c r="AY10" s="333"/>
      <c r="AZ10" s="333"/>
      <c r="BA10" s="333"/>
      <c r="BB10" s="333"/>
      <c r="BC10" s="333"/>
      <c r="BD10" s="333"/>
      <c r="BE10" s="333"/>
      <c r="BF10" s="333"/>
      <c r="BG10" s="333"/>
      <c r="BH10" s="333"/>
      <c r="BI10" s="333"/>
      <c r="BJ10" s="333"/>
      <c r="BK10" s="333"/>
      <c r="BL10" s="333"/>
      <c r="BM10" s="333"/>
      <c r="BN10" s="333"/>
      <c r="BO10" s="333"/>
      <c r="BP10" s="334"/>
      <c r="BQ10" s="334"/>
      <c r="BR10" s="334"/>
      <c r="BS10" s="334"/>
      <c r="BT10" s="334"/>
      <c r="BU10" s="334"/>
      <c r="BV10" s="334"/>
      <c r="BW10" s="334"/>
      <c r="BX10" s="334"/>
      <c r="BY10" s="334"/>
      <c r="BZ10" s="334"/>
      <c r="CA10" s="334"/>
      <c r="CB10" s="334"/>
      <c r="CC10" s="334"/>
      <c r="CD10" s="334"/>
      <c r="CE10" s="334"/>
      <c r="CF10" s="334"/>
      <c r="CG10" s="333"/>
      <c r="CH10" s="334"/>
      <c r="CI10" s="334"/>
      <c r="CJ10" s="334"/>
      <c r="CK10" s="334"/>
      <c r="CL10" s="334"/>
      <c r="CM10" s="334"/>
      <c r="CN10" s="331"/>
      <c r="CO10" s="331"/>
      <c r="CP10" s="331"/>
      <c r="CQ10" s="331"/>
      <c r="CR10" s="331"/>
      <c r="CS10" s="331"/>
      <c r="CT10" s="331"/>
      <c r="CU10" s="331"/>
      <c r="CV10" s="331"/>
      <c r="CW10" s="331"/>
      <c r="CX10" s="331"/>
      <c r="CY10" s="331"/>
      <c r="CZ10" s="331"/>
      <c r="DA10" s="331"/>
    </row>
    <row r="11" spans="1:107" s="337" customFormat="1" ht="17.25" customHeight="1" x14ac:dyDescent="0.25">
      <c r="A11" s="389">
        <v>6</v>
      </c>
      <c r="B11" s="499"/>
      <c r="C11" s="512" t="s">
        <v>34</v>
      </c>
      <c r="D11" s="563" t="s">
        <v>1512</v>
      </c>
      <c r="E11" s="256">
        <v>2543</v>
      </c>
      <c r="F11" s="93" t="s">
        <v>1604</v>
      </c>
      <c r="G11" s="93">
        <v>5</v>
      </c>
      <c r="H11" s="93">
        <v>5</v>
      </c>
      <c r="I11" s="93">
        <v>4</v>
      </c>
      <c r="J11" s="93">
        <v>5</v>
      </c>
      <c r="K11" s="93">
        <v>5</v>
      </c>
      <c r="L11" s="93">
        <v>4</v>
      </c>
      <c r="M11" s="93"/>
      <c r="N11" s="93"/>
      <c r="O11" s="93"/>
      <c r="P11" s="93"/>
      <c r="Q11" s="93"/>
      <c r="R11" s="93"/>
      <c r="S11" s="93"/>
      <c r="T11" s="93"/>
      <c r="U11" s="93"/>
      <c r="V11" s="35">
        <f t="shared" si="0"/>
        <v>4</v>
      </c>
      <c r="W11" s="328">
        <f t="shared" si="1"/>
        <v>0</v>
      </c>
      <c r="X11" s="328">
        <f t="shared" si="2"/>
        <v>0</v>
      </c>
      <c r="Y11" s="328">
        <f t="shared" si="3"/>
        <v>0</v>
      </c>
      <c r="Z11" s="328">
        <f t="shared" si="4"/>
        <v>0</v>
      </c>
      <c r="AA11" s="328">
        <f t="shared" si="5"/>
        <v>2</v>
      </c>
      <c r="AB11" s="328">
        <f t="shared" si="6"/>
        <v>4</v>
      </c>
      <c r="AC11" s="328">
        <f t="shared" si="7"/>
        <v>6</v>
      </c>
      <c r="AD11" s="329">
        <f t="shared" si="11"/>
        <v>4.666666666666667</v>
      </c>
      <c r="AE11" s="339">
        <f t="shared" si="8"/>
        <v>0</v>
      </c>
      <c r="AG11" s="332" t="str">
        <f t="shared" si="9"/>
        <v>з</v>
      </c>
      <c r="AH11" s="332">
        <f t="shared" si="9"/>
        <v>5</v>
      </c>
      <c r="AI11" s="332">
        <f t="shared" si="9"/>
        <v>5</v>
      </c>
      <c r="AJ11" s="332">
        <f t="shared" si="9"/>
        <v>4</v>
      </c>
      <c r="AK11" s="332">
        <f t="shared" si="9"/>
        <v>5</v>
      </c>
      <c r="AL11" s="332">
        <f t="shared" si="9"/>
        <v>5</v>
      </c>
      <c r="AM11" s="332">
        <f t="shared" si="9"/>
        <v>4</v>
      </c>
      <c r="AN11" s="332" t="str">
        <f t="shared" si="9"/>
        <v/>
      </c>
      <c r="AO11" s="332" t="str">
        <f t="shared" si="9"/>
        <v/>
      </c>
      <c r="AP11" s="332" t="str">
        <f t="shared" si="9"/>
        <v/>
      </c>
      <c r="AQ11" s="332" t="str">
        <f t="shared" si="9"/>
        <v/>
      </c>
      <c r="AR11" s="332" t="str">
        <f t="shared" si="9"/>
        <v/>
      </c>
      <c r="AS11" s="332" t="str">
        <f t="shared" si="9"/>
        <v/>
      </c>
      <c r="AT11" s="332" t="str">
        <f t="shared" si="9"/>
        <v/>
      </c>
      <c r="AU11" s="332" t="str">
        <f t="shared" si="9"/>
        <v/>
      </c>
      <c r="AV11" s="332" t="str">
        <f t="shared" si="9"/>
        <v/>
      </c>
      <c r="AW11" s="35">
        <f t="shared" si="10"/>
        <v>1</v>
      </c>
      <c r="AX11" s="340"/>
      <c r="AY11" s="340"/>
      <c r="AZ11" s="340"/>
      <c r="BA11" s="340"/>
      <c r="BB11" s="340"/>
      <c r="BC11" s="340"/>
      <c r="BD11" s="340"/>
      <c r="BE11" s="340"/>
      <c r="BF11" s="340"/>
      <c r="BG11" s="340"/>
      <c r="BH11" s="340"/>
      <c r="BI11" s="340"/>
      <c r="BJ11" s="340"/>
      <c r="BK11" s="340"/>
      <c r="BL11" s="340"/>
      <c r="BM11" s="340"/>
      <c r="BN11" s="340"/>
      <c r="BO11" s="340"/>
      <c r="BP11" s="341"/>
      <c r="BQ11" s="341"/>
      <c r="BR11" s="341"/>
      <c r="BS11" s="341"/>
      <c r="BT11" s="341"/>
      <c r="BU11" s="341"/>
      <c r="BV11" s="341"/>
      <c r="BW11" s="341"/>
      <c r="BX11" s="341"/>
      <c r="BY11" s="341"/>
      <c r="BZ11" s="341"/>
      <c r="CA11" s="341"/>
      <c r="CB11" s="341"/>
      <c r="CC11" s="341"/>
      <c r="CD11" s="341"/>
      <c r="CE11" s="341"/>
      <c r="CF11" s="341"/>
      <c r="CG11" s="340"/>
      <c r="CH11" s="341"/>
      <c r="CI11" s="341"/>
      <c r="CJ11" s="341"/>
      <c r="CK11" s="341"/>
      <c r="CL11" s="341"/>
      <c r="CM11" s="341"/>
    </row>
    <row r="12" spans="1:107" s="337" customFormat="1" ht="17.25" customHeight="1" x14ac:dyDescent="0.25">
      <c r="A12" s="389">
        <v>7</v>
      </c>
      <c r="B12" s="499"/>
      <c r="C12" s="512" t="s">
        <v>34</v>
      </c>
      <c r="D12" s="513" t="s">
        <v>1523</v>
      </c>
      <c r="E12" s="256">
        <v>2543</v>
      </c>
      <c r="F12" s="93" t="s">
        <v>1604</v>
      </c>
      <c r="G12" s="93">
        <v>5</v>
      </c>
      <c r="H12" s="93">
        <v>4</v>
      </c>
      <c r="I12" s="93">
        <v>3</v>
      </c>
      <c r="J12" s="93">
        <v>5</v>
      </c>
      <c r="K12" s="93">
        <v>4</v>
      </c>
      <c r="L12" s="93">
        <v>3</v>
      </c>
      <c r="M12" s="93"/>
      <c r="N12" s="93"/>
      <c r="O12" s="93"/>
      <c r="P12" s="93"/>
      <c r="Q12" s="93"/>
      <c r="R12" s="93"/>
      <c r="S12" s="93"/>
      <c r="T12" s="93"/>
      <c r="U12" s="23"/>
      <c r="V12" s="35">
        <f t="shared" si="0"/>
        <v>3</v>
      </c>
      <c r="W12" s="328">
        <f t="shared" si="1"/>
        <v>0</v>
      </c>
      <c r="X12" s="328">
        <f t="shared" si="2"/>
        <v>0</v>
      </c>
      <c r="Y12" s="328">
        <f t="shared" si="3"/>
        <v>0</v>
      </c>
      <c r="Z12" s="328">
        <f t="shared" si="4"/>
        <v>2</v>
      </c>
      <c r="AA12" s="328">
        <f t="shared" si="5"/>
        <v>2</v>
      </c>
      <c r="AB12" s="328">
        <f t="shared" si="6"/>
        <v>2</v>
      </c>
      <c r="AC12" s="328">
        <f t="shared" si="7"/>
        <v>6</v>
      </c>
      <c r="AD12" s="329">
        <f t="shared" si="11"/>
        <v>4</v>
      </c>
      <c r="AE12" s="330">
        <f t="shared" si="8"/>
        <v>0</v>
      </c>
      <c r="AF12" s="331"/>
      <c r="AG12" s="332" t="str">
        <f t="shared" si="9"/>
        <v>з</v>
      </c>
      <c r="AH12" s="332">
        <f t="shared" si="9"/>
        <v>5</v>
      </c>
      <c r="AI12" s="332">
        <f t="shared" si="9"/>
        <v>4</v>
      </c>
      <c r="AJ12" s="332">
        <f t="shared" si="9"/>
        <v>3</v>
      </c>
      <c r="AK12" s="332">
        <f t="shared" si="9"/>
        <v>5</v>
      </c>
      <c r="AL12" s="332">
        <f t="shared" si="9"/>
        <v>4</v>
      </c>
      <c r="AM12" s="332">
        <f t="shared" si="9"/>
        <v>3</v>
      </c>
      <c r="AN12" s="332" t="str">
        <f t="shared" si="9"/>
        <v/>
      </c>
      <c r="AO12" s="332" t="str">
        <f t="shared" si="9"/>
        <v/>
      </c>
      <c r="AP12" s="332" t="str">
        <f t="shared" si="9"/>
        <v/>
      </c>
      <c r="AQ12" s="332" t="str">
        <f t="shared" si="9"/>
        <v/>
      </c>
      <c r="AR12" s="332" t="str">
        <f t="shared" si="9"/>
        <v/>
      </c>
      <c r="AS12" s="332" t="str">
        <f t="shared" si="9"/>
        <v/>
      </c>
      <c r="AT12" s="332" t="str">
        <f t="shared" si="9"/>
        <v/>
      </c>
      <c r="AU12" s="332" t="str">
        <f t="shared" si="9"/>
        <v/>
      </c>
      <c r="AV12" s="332" t="str">
        <f t="shared" si="9"/>
        <v/>
      </c>
      <c r="AW12" s="35">
        <f t="shared" si="10"/>
        <v>1</v>
      </c>
      <c r="AX12" s="333"/>
      <c r="AY12" s="333"/>
      <c r="AZ12" s="333"/>
      <c r="BA12" s="333"/>
      <c r="BB12" s="333"/>
      <c r="BC12" s="333"/>
      <c r="BD12" s="333"/>
      <c r="BE12" s="333"/>
      <c r="BF12" s="333"/>
      <c r="BG12" s="333"/>
      <c r="BH12" s="333"/>
      <c r="BI12" s="333"/>
      <c r="BJ12" s="333"/>
      <c r="BK12" s="333"/>
      <c r="BL12" s="333"/>
      <c r="BM12" s="333"/>
      <c r="BN12" s="333"/>
      <c r="BO12" s="333"/>
      <c r="BP12" s="334"/>
      <c r="BQ12" s="334"/>
      <c r="BR12" s="334"/>
      <c r="BS12" s="334"/>
      <c r="BT12" s="334"/>
      <c r="BU12" s="334"/>
      <c r="BV12" s="334"/>
      <c r="BW12" s="334"/>
      <c r="BX12" s="334"/>
      <c r="BY12" s="334"/>
      <c r="BZ12" s="334"/>
      <c r="CA12" s="334"/>
      <c r="CB12" s="334"/>
      <c r="CC12" s="334"/>
      <c r="CD12" s="334"/>
      <c r="CE12" s="334"/>
      <c r="CF12" s="334"/>
      <c r="CG12" s="333"/>
      <c r="CH12" s="334"/>
      <c r="CI12" s="334"/>
      <c r="CJ12" s="334"/>
      <c r="CK12" s="334"/>
      <c r="CL12" s="334"/>
      <c r="CM12" s="334"/>
      <c r="CN12" s="331"/>
      <c r="CO12" s="331"/>
      <c r="CP12" s="331"/>
      <c r="CQ12" s="331"/>
      <c r="CR12" s="331"/>
      <c r="CS12" s="331"/>
      <c r="CT12" s="331"/>
      <c r="CU12" s="331"/>
      <c r="CV12" s="331"/>
      <c r="CW12" s="331"/>
      <c r="CX12" s="331"/>
      <c r="CY12" s="331"/>
      <c r="CZ12" s="331"/>
      <c r="DA12" s="331"/>
    </row>
    <row r="13" spans="1:107" s="337" customFormat="1" ht="17.25" customHeight="1" x14ac:dyDescent="0.25">
      <c r="A13" s="389">
        <v>8</v>
      </c>
      <c r="B13" s="499"/>
      <c r="C13" s="512" t="s">
        <v>34</v>
      </c>
      <c r="D13" s="563" t="s">
        <v>1524</v>
      </c>
      <c r="E13" s="256">
        <v>2543</v>
      </c>
      <c r="F13" s="93" t="s">
        <v>1604</v>
      </c>
      <c r="G13" s="93">
        <v>5</v>
      </c>
      <c r="H13" s="93">
        <v>4</v>
      </c>
      <c r="I13" s="93">
        <v>5</v>
      </c>
      <c r="J13" s="93">
        <v>4</v>
      </c>
      <c r="K13" s="93">
        <v>5</v>
      </c>
      <c r="L13" s="93">
        <v>5</v>
      </c>
      <c r="M13" s="93"/>
      <c r="N13" s="93"/>
      <c r="O13" s="93"/>
      <c r="P13" s="93"/>
      <c r="Q13" s="93"/>
      <c r="R13" s="93"/>
      <c r="S13" s="93"/>
      <c r="T13" s="93"/>
      <c r="U13" s="23"/>
      <c r="V13" s="35">
        <f t="shared" si="0"/>
        <v>4</v>
      </c>
      <c r="W13" s="328">
        <f t="shared" si="1"/>
        <v>0</v>
      </c>
      <c r="X13" s="328">
        <f t="shared" si="2"/>
        <v>0</v>
      </c>
      <c r="Y13" s="328">
        <f t="shared" si="3"/>
        <v>0</v>
      </c>
      <c r="Z13" s="328">
        <f t="shared" si="4"/>
        <v>0</v>
      </c>
      <c r="AA13" s="328">
        <f t="shared" si="5"/>
        <v>2</v>
      </c>
      <c r="AB13" s="328">
        <f t="shared" si="6"/>
        <v>4</v>
      </c>
      <c r="AC13" s="328">
        <f t="shared" si="7"/>
        <v>6</v>
      </c>
      <c r="AD13" s="329">
        <f t="shared" si="11"/>
        <v>4.666666666666667</v>
      </c>
      <c r="AE13" s="330">
        <f t="shared" si="8"/>
        <v>0</v>
      </c>
      <c r="AF13" s="331"/>
      <c r="AG13" s="332" t="str">
        <f t="shared" si="9"/>
        <v>з</v>
      </c>
      <c r="AH13" s="332">
        <f t="shared" si="9"/>
        <v>5</v>
      </c>
      <c r="AI13" s="332">
        <f t="shared" si="9"/>
        <v>4</v>
      </c>
      <c r="AJ13" s="332">
        <f t="shared" si="9"/>
        <v>5</v>
      </c>
      <c r="AK13" s="332">
        <f t="shared" si="9"/>
        <v>4</v>
      </c>
      <c r="AL13" s="332">
        <f t="shared" si="9"/>
        <v>5</v>
      </c>
      <c r="AM13" s="332">
        <f t="shared" si="9"/>
        <v>5</v>
      </c>
      <c r="AN13" s="332" t="str">
        <f t="shared" si="9"/>
        <v/>
      </c>
      <c r="AO13" s="332" t="str">
        <f t="shared" si="9"/>
        <v/>
      </c>
      <c r="AP13" s="332" t="str">
        <f t="shared" si="9"/>
        <v/>
      </c>
      <c r="AQ13" s="332" t="str">
        <f t="shared" si="9"/>
        <v/>
      </c>
      <c r="AR13" s="332" t="str">
        <f t="shared" si="9"/>
        <v/>
      </c>
      <c r="AS13" s="332" t="str">
        <f t="shared" si="9"/>
        <v/>
      </c>
      <c r="AT13" s="332" t="str">
        <f t="shared" si="9"/>
        <v/>
      </c>
      <c r="AU13" s="332" t="str">
        <f t="shared" si="9"/>
        <v/>
      </c>
      <c r="AV13" s="332" t="str">
        <f t="shared" si="9"/>
        <v/>
      </c>
      <c r="AW13" s="35">
        <f t="shared" si="10"/>
        <v>1</v>
      </c>
      <c r="AX13" s="333"/>
      <c r="AY13" s="333"/>
      <c r="AZ13" s="333"/>
      <c r="BA13" s="333"/>
      <c r="BB13" s="333"/>
      <c r="BC13" s="333"/>
      <c r="BD13" s="333"/>
      <c r="BE13" s="333"/>
      <c r="BF13" s="333"/>
      <c r="BG13" s="333"/>
      <c r="BH13" s="333"/>
      <c r="BI13" s="333"/>
      <c r="BJ13" s="333"/>
      <c r="BK13" s="333"/>
      <c r="BL13" s="333"/>
      <c r="BM13" s="333"/>
      <c r="BN13" s="333"/>
      <c r="BO13" s="333"/>
      <c r="BP13" s="334"/>
      <c r="BQ13" s="334"/>
      <c r="BR13" s="334"/>
      <c r="BS13" s="334"/>
      <c r="BT13" s="334"/>
      <c r="BU13" s="334"/>
      <c r="BV13" s="334"/>
      <c r="BW13" s="334"/>
      <c r="BX13" s="334"/>
      <c r="BY13" s="334"/>
      <c r="BZ13" s="334"/>
      <c r="CA13" s="334"/>
      <c r="CB13" s="334"/>
      <c r="CC13" s="334"/>
      <c r="CD13" s="334"/>
      <c r="CE13" s="334"/>
      <c r="CF13" s="334"/>
      <c r="CG13" s="333"/>
      <c r="CH13" s="334"/>
      <c r="CI13" s="334"/>
      <c r="CJ13" s="334"/>
      <c r="CK13" s="334"/>
      <c r="CL13" s="334"/>
      <c r="CM13" s="334"/>
      <c r="CN13" s="331"/>
      <c r="CO13" s="331"/>
      <c r="CP13" s="331"/>
      <c r="CQ13" s="331"/>
      <c r="CR13" s="331"/>
      <c r="CS13" s="331"/>
      <c r="CT13" s="331"/>
      <c r="CU13" s="331"/>
      <c r="CV13" s="331"/>
      <c r="CW13" s="331"/>
      <c r="CX13" s="331"/>
      <c r="CY13" s="331"/>
      <c r="CZ13" s="331"/>
      <c r="DA13" s="331"/>
    </row>
    <row r="14" spans="1:107" ht="17.25" customHeight="1" x14ac:dyDescent="0.25">
      <c r="A14" s="389">
        <v>9</v>
      </c>
      <c r="B14" s="503"/>
      <c r="C14" s="512" t="s">
        <v>34</v>
      </c>
      <c r="D14" s="513" t="s">
        <v>1530</v>
      </c>
      <c r="E14" s="256">
        <v>2543</v>
      </c>
      <c r="F14" s="93" t="s">
        <v>1604</v>
      </c>
      <c r="G14" s="93">
        <v>4</v>
      </c>
      <c r="H14" s="93">
        <v>4</v>
      </c>
      <c r="I14" s="93">
        <v>3</v>
      </c>
      <c r="J14" s="93">
        <v>4</v>
      </c>
      <c r="K14" s="93">
        <v>4</v>
      </c>
      <c r="L14" s="93">
        <v>3</v>
      </c>
      <c r="M14" s="93"/>
      <c r="N14" s="93"/>
      <c r="O14" s="93"/>
      <c r="P14" s="93"/>
      <c r="Q14" s="93"/>
      <c r="R14" s="97"/>
      <c r="S14" s="93"/>
      <c r="T14" s="93"/>
      <c r="U14" s="23"/>
      <c r="V14" s="35">
        <f t="shared" si="0"/>
        <v>3</v>
      </c>
      <c r="W14" s="328">
        <f t="shared" si="1"/>
        <v>0</v>
      </c>
      <c r="X14" s="328">
        <f t="shared" si="2"/>
        <v>0</v>
      </c>
      <c r="Y14" s="328">
        <f t="shared" si="3"/>
        <v>0</v>
      </c>
      <c r="Z14" s="328">
        <f t="shared" si="4"/>
        <v>2</v>
      </c>
      <c r="AA14" s="328">
        <f t="shared" si="5"/>
        <v>4</v>
      </c>
      <c r="AB14" s="328">
        <f t="shared" si="6"/>
        <v>0</v>
      </c>
      <c r="AC14" s="328">
        <f t="shared" si="7"/>
        <v>6</v>
      </c>
      <c r="AD14" s="242">
        <f t="shared" si="11"/>
        <v>3.6666666666666665</v>
      </c>
      <c r="AE14" s="16">
        <f t="shared" si="8"/>
        <v>0</v>
      </c>
      <c r="AF14" s="9"/>
      <c r="AG14" s="332" t="str">
        <f t="shared" si="9"/>
        <v>з</v>
      </c>
      <c r="AH14" s="332">
        <f t="shared" si="9"/>
        <v>4</v>
      </c>
      <c r="AI14" s="332">
        <f t="shared" si="9"/>
        <v>4</v>
      </c>
      <c r="AJ14" s="332">
        <f t="shared" si="9"/>
        <v>3</v>
      </c>
      <c r="AK14" s="332">
        <f t="shared" si="9"/>
        <v>4</v>
      </c>
      <c r="AL14" s="332">
        <f t="shared" si="9"/>
        <v>4</v>
      </c>
      <c r="AM14" s="332">
        <f t="shared" si="9"/>
        <v>3</v>
      </c>
      <c r="AN14" s="332" t="str">
        <f t="shared" si="9"/>
        <v/>
      </c>
      <c r="AO14" s="332" t="str">
        <f t="shared" si="9"/>
        <v/>
      </c>
      <c r="AP14" s="332" t="str">
        <f t="shared" si="9"/>
        <v/>
      </c>
      <c r="AQ14" s="332" t="str">
        <f t="shared" si="9"/>
        <v/>
      </c>
      <c r="AR14" s="332" t="str">
        <f t="shared" si="9"/>
        <v/>
      </c>
      <c r="AS14" s="332" t="str">
        <f t="shared" si="9"/>
        <v/>
      </c>
      <c r="AT14" s="332" t="str">
        <f t="shared" si="9"/>
        <v/>
      </c>
      <c r="AU14" s="332" t="str">
        <f t="shared" si="9"/>
        <v/>
      </c>
      <c r="AV14" s="332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7.25" customHeight="1" x14ac:dyDescent="0.25">
      <c r="A15" s="389">
        <v>10</v>
      </c>
      <c r="B15" s="503"/>
      <c r="C15" s="512" t="s">
        <v>34</v>
      </c>
      <c r="D15" s="513" t="s">
        <v>1521</v>
      </c>
      <c r="E15" s="256">
        <v>2543</v>
      </c>
      <c r="F15" s="93" t="s">
        <v>1604</v>
      </c>
      <c r="G15" s="93">
        <v>3</v>
      </c>
      <c r="H15" s="93">
        <v>5</v>
      </c>
      <c r="I15" s="93">
        <v>4</v>
      </c>
      <c r="J15" s="93">
        <v>5</v>
      </c>
      <c r="K15" s="93">
        <v>4</v>
      </c>
      <c r="L15" s="93">
        <v>3</v>
      </c>
      <c r="M15" s="93"/>
      <c r="N15" s="93"/>
      <c r="O15" s="93"/>
      <c r="P15" s="93"/>
      <c r="Q15" s="93"/>
      <c r="R15" s="97"/>
      <c r="S15" s="93"/>
      <c r="T15" s="93"/>
      <c r="U15" s="23"/>
      <c r="V15" s="35">
        <f t="shared" si="0"/>
        <v>3</v>
      </c>
      <c r="W15" s="328">
        <f t="shared" si="1"/>
        <v>0</v>
      </c>
      <c r="X15" s="328">
        <f t="shared" si="2"/>
        <v>0</v>
      </c>
      <c r="Y15" s="328">
        <f t="shared" si="3"/>
        <v>0</v>
      </c>
      <c r="Z15" s="328">
        <f t="shared" si="4"/>
        <v>2</v>
      </c>
      <c r="AA15" s="328">
        <f t="shared" si="5"/>
        <v>2</v>
      </c>
      <c r="AB15" s="328">
        <f t="shared" si="6"/>
        <v>2</v>
      </c>
      <c r="AC15" s="328">
        <f t="shared" si="7"/>
        <v>6</v>
      </c>
      <c r="AD15" s="242">
        <f t="shared" si="11"/>
        <v>4</v>
      </c>
      <c r="AE15" s="16">
        <f t="shared" si="8"/>
        <v>0</v>
      </c>
      <c r="AF15" s="9"/>
      <c r="AG15" s="332" t="str">
        <f t="shared" si="9"/>
        <v>з</v>
      </c>
      <c r="AH15" s="332">
        <f t="shared" si="9"/>
        <v>3</v>
      </c>
      <c r="AI15" s="332">
        <f t="shared" si="9"/>
        <v>5</v>
      </c>
      <c r="AJ15" s="332">
        <f t="shared" si="9"/>
        <v>4</v>
      </c>
      <c r="AK15" s="332">
        <f t="shared" si="9"/>
        <v>5</v>
      </c>
      <c r="AL15" s="332">
        <f t="shared" si="9"/>
        <v>4</v>
      </c>
      <c r="AM15" s="332">
        <f t="shared" si="9"/>
        <v>3</v>
      </c>
      <c r="AN15" s="332" t="str">
        <f t="shared" si="9"/>
        <v/>
      </c>
      <c r="AO15" s="332" t="str">
        <f t="shared" si="9"/>
        <v/>
      </c>
      <c r="AP15" s="332" t="str">
        <f t="shared" si="9"/>
        <v/>
      </c>
      <c r="AQ15" s="332" t="str">
        <f t="shared" si="9"/>
        <v/>
      </c>
      <c r="AR15" s="332" t="str">
        <f t="shared" si="9"/>
        <v/>
      </c>
      <c r="AS15" s="332" t="str">
        <f t="shared" si="9"/>
        <v/>
      </c>
      <c r="AT15" s="332" t="str">
        <f t="shared" si="9"/>
        <v/>
      </c>
      <c r="AU15" s="332" t="str">
        <f t="shared" si="9"/>
        <v/>
      </c>
      <c r="AV15" s="332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7.25" customHeight="1" x14ac:dyDescent="0.25">
      <c r="A16" s="389">
        <v>11</v>
      </c>
      <c r="B16" s="503"/>
      <c r="C16" s="512" t="s">
        <v>34</v>
      </c>
      <c r="D16" s="513" t="s">
        <v>1529</v>
      </c>
      <c r="E16" s="256">
        <v>2543</v>
      </c>
      <c r="F16" s="93" t="s">
        <v>1604</v>
      </c>
      <c r="G16" s="93">
        <v>4</v>
      </c>
      <c r="H16" s="93">
        <v>4</v>
      </c>
      <c r="I16" s="93">
        <v>4</v>
      </c>
      <c r="J16" s="93">
        <v>3</v>
      </c>
      <c r="K16" s="93">
        <v>5</v>
      </c>
      <c r="L16" s="93">
        <v>3</v>
      </c>
      <c r="M16" s="93"/>
      <c r="N16" s="93"/>
      <c r="O16" s="93"/>
      <c r="P16" s="93"/>
      <c r="Q16" s="93"/>
      <c r="R16" s="97"/>
      <c r="S16" s="93"/>
      <c r="T16" s="93"/>
      <c r="U16" s="23"/>
      <c r="V16" s="35">
        <f t="shared" si="0"/>
        <v>3</v>
      </c>
      <c r="W16" s="328">
        <f t="shared" si="1"/>
        <v>0</v>
      </c>
      <c r="X16" s="328">
        <f t="shared" si="2"/>
        <v>0</v>
      </c>
      <c r="Y16" s="328">
        <f t="shared" si="3"/>
        <v>0</v>
      </c>
      <c r="Z16" s="328">
        <f t="shared" si="4"/>
        <v>2</v>
      </c>
      <c r="AA16" s="328">
        <f t="shared" si="5"/>
        <v>3</v>
      </c>
      <c r="AB16" s="328">
        <f t="shared" si="6"/>
        <v>1</v>
      </c>
      <c r="AC16" s="328">
        <f t="shared" si="7"/>
        <v>6</v>
      </c>
      <c r="AD16" s="242">
        <f t="shared" si="11"/>
        <v>3.8333333333333335</v>
      </c>
      <c r="AE16" s="16">
        <f t="shared" si="8"/>
        <v>0</v>
      </c>
      <c r="AF16" s="9"/>
      <c r="AG16" s="332" t="str">
        <f t="shared" si="9"/>
        <v>з</v>
      </c>
      <c r="AH16" s="332">
        <f t="shared" si="9"/>
        <v>4</v>
      </c>
      <c r="AI16" s="332">
        <f t="shared" si="9"/>
        <v>4</v>
      </c>
      <c r="AJ16" s="332">
        <f t="shared" si="9"/>
        <v>4</v>
      </c>
      <c r="AK16" s="332">
        <f t="shared" si="9"/>
        <v>3</v>
      </c>
      <c r="AL16" s="332">
        <f t="shared" si="9"/>
        <v>5</v>
      </c>
      <c r="AM16" s="332">
        <f t="shared" si="9"/>
        <v>3</v>
      </c>
      <c r="AN16" s="332" t="str">
        <f t="shared" si="9"/>
        <v/>
      </c>
      <c r="AO16" s="332" t="str">
        <f t="shared" si="9"/>
        <v/>
      </c>
      <c r="AP16" s="332" t="str">
        <f t="shared" si="9"/>
        <v/>
      </c>
      <c r="AQ16" s="332" t="str">
        <f t="shared" si="9"/>
        <v/>
      </c>
      <c r="AR16" s="332" t="str">
        <f t="shared" si="9"/>
        <v/>
      </c>
      <c r="AS16" s="332" t="str">
        <f t="shared" si="9"/>
        <v/>
      </c>
      <c r="AT16" s="332" t="str">
        <f t="shared" si="9"/>
        <v/>
      </c>
      <c r="AU16" s="332" t="str">
        <f t="shared" si="9"/>
        <v/>
      </c>
      <c r="AV16" s="332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7.25" customHeight="1" x14ac:dyDescent="0.25">
      <c r="A17" s="389">
        <v>12</v>
      </c>
      <c r="B17" s="259"/>
      <c r="C17" s="512" t="s">
        <v>34</v>
      </c>
      <c r="D17" s="563" t="s">
        <v>1516</v>
      </c>
      <c r="E17" s="256">
        <v>2543</v>
      </c>
      <c r="F17" s="93" t="s">
        <v>1604</v>
      </c>
      <c r="G17" s="93">
        <v>5</v>
      </c>
      <c r="H17" s="93">
        <v>5</v>
      </c>
      <c r="I17" s="93">
        <v>4</v>
      </c>
      <c r="J17" s="93">
        <v>5</v>
      </c>
      <c r="K17" s="93">
        <v>5</v>
      </c>
      <c r="L17" s="93">
        <v>4</v>
      </c>
      <c r="M17" s="93"/>
      <c r="N17" s="93"/>
      <c r="O17" s="93"/>
      <c r="P17" s="93"/>
      <c r="Q17" s="93"/>
      <c r="R17" s="97"/>
      <c r="S17" s="93"/>
      <c r="T17" s="93"/>
      <c r="U17" s="23"/>
      <c r="V17" s="35">
        <f t="shared" si="0"/>
        <v>4</v>
      </c>
      <c r="W17" s="328">
        <f t="shared" si="1"/>
        <v>0</v>
      </c>
      <c r="X17" s="328">
        <f t="shared" si="2"/>
        <v>0</v>
      </c>
      <c r="Y17" s="328">
        <f t="shared" si="3"/>
        <v>0</v>
      </c>
      <c r="Z17" s="328">
        <f t="shared" si="4"/>
        <v>0</v>
      </c>
      <c r="AA17" s="328">
        <f t="shared" si="5"/>
        <v>2</v>
      </c>
      <c r="AB17" s="328">
        <f t="shared" si="6"/>
        <v>4</v>
      </c>
      <c r="AC17" s="328">
        <f t="shared" si="7"/>
        <v>6</v>
      </c>
      <c r="AD17" s="242">
        <f t="shared" si="11"/>
        <v>4.666666666666667</v>
      </c>
      <c r="AE17" s="16">
        <f t="shared" si="8"/>
        <v>0</v>
      </c>
      <c r="AF17" s="9"/>
      <c r="AG17" s="332" t="str">
        <f t="shared" si="9"/>
        <v>з</v>
      </c>
      <c r="AH17" s="332">
        <f t="shared" si="9"/>
        <v>5</v>
      </c>
      <c r="AI17" s="332">
        <f t="shared" si="9"/>
        <v>5</v>
      </c>
      <c r="AJ17" s="332">
        <f t="shared" si="9"/>
        <v>4</v>
      </c>
      <c r="AK17" s="332">
        <f t="shared" si="9"/>
        <v>5</v>
      </c>
      <c r="AL17" s="332">
        <f t="shared" si="9"/>
        <v>5</v>
      </c>
      <c r="AM17" s="332">
        <f t="shared" si="9"/>
        <v>4</v>
      </c>
      <c r="AN17" s="332" t="str">
        <f t="shared" si="9"/>
        <v/>
      </c>
      <c r="AO17" s="332" t="str">
        <f t="shared" si="9"/>
        <v/>
      </c>
      <c r="AP17" s="332" t="str">
        <f t="shared" si="9"/>
        <v/>
      </c>
      <c r="AQ17" s="332" t="str">
        <f t="shared" si="9"/>
        <v/>
      </c>
      <c r="AR17" s="332" t="str">
        <f t="shared" si="9"/>
        <v/>
      </c>
      <c r="AS17" s="332" t="str">
        <f t="shared" si="9"/>
        <v/>
      </c>
      <c r="AT17" s="332" t="str">
        <f t="shared" si="9"/>
        <v/>
      </c>
      <c r="AU17" s="332" t="str">
        <f t="shared" si="9"/>
        <v/>
      </c>
      <c r="AV17" s="332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7.25" customHeight="1" x14ac:dyDescent="0.25">
      <c r="A18" s="389">
        <v>13</v>
      </c>
      <c r="B18" s="189"/>
      <c r="C18" s="512" t="s">
        <v>34</v>
      </c>
      <c r="D18" s="513" t="s">
        <v>1518</v>
      </c>
      <c r="E18" s="256">
        <v>2543</v>
      </c>
      <c r="F18" s="93" t="s">
        <v>1604</v>
      </c>
      <c r="G18" s="93">
        <v>4</v>
      </c>
      <c r="H18" s="93">
        <v>5</v>
      </c>
      <c r="I18" s="93">
        <v>3</v>
      </c>
      <c r="J18" s="93">
        <v>4</v>
      </c>
      <c r="K18" s="93">
        <v>4</v>
      </c>
      <c r="L18" s="93">
        <v>3</v>
      </c>
      <c r="M18" s="93"/>
      <c r="N18" s="93"/>
      <c r="O18" s="93"/>
      <c r="P18" s="93"/>
      <c r="Q18" s="93"/>
      <c r="R18" s="97"/>
      <c r="S18" s="93"/>
      <c r="T18" s="93"/>
      <c r="U18" s="23"/>
      <c r="V18" s="35">
        <f t="shared" si="0"/>
        <v>3</v>
      </c>
      <c r="W18" s="328">
        <f t="shared" si="1"/>
        <v>0</v>
      </c>
      <c r="X18" s="328">
        <f t="shared" si="2"/>
        <v>0</v>
      </c>
      <c r="Y18" s="328">
        <f t="shared" si="3"/>
        <v>0</v>
      </c>
      <c r="Z18" s="328">
        <f t="shared" si="4"/>
        <v>2</v>
      </c>
      <c r="AA18" s="328">
        <f t="shared" si="5"/>
        <v>3</v>
      </c>
      <c r="AB18" s="328">
        <f t="shared" si="6"/>
        <v>1</v>
      </c>
      <c r="AC18" s="328">
        <f t="shared" si="7"/>
        <v>6</v>
      </c>
      <c r="AD18" s="242">
        <f t="shared" si="11"/>
        <v>3.8333333333333335</v>
      </c>
      <c r="AE18" s="16">
        <f t="shared" si="8"/>
        <v>0</v>
      </c>
      <c r="AF18" s="9"/>
      <c r="AG18" s="332" t="str">
        <f t="shared" si="9"/>
        <v>з</v>
      </c>
      <c r="AH18" s="332">
        <f t="shared" si="9"/>
        <v>4</v>
      </c>
      <c r="AI18" s="332">
        <f t="shared" si="9"/>
        <v>5</v>
      </c>
      <c r="AJ18" s="332">
        <f t="shared" si="9"/>
        <v>3</v>
      </c>
      <c r="AK18" s="332">
        <f t="shared" si="9"/>
        <v>4</v>
      </c>
      <c r="AL18" s="332">
        <f t="shared" si="9"/>
        <v>4</v>
      </c>
      <c r="AM18" s="332">
        <f t="shared" si="9"/>
        <v>3</v>
      </c>
      <c r="AN18" s="332" t="str">
        <f t="shared" si="9"/>
        <v/>
      </c>
      <c r="AO18" s="332" t="str">
        <f t="shared" si="9"/>
        <v/>
      </c>
      <c r="AP18" s="332" t="str">
        <f t="shared" si="9"/>
        <v/>
      </c>
      <c r="AQ18" s="332" t="str">
        <f t="shared" si="9"/>
        <v/>
      </c>
      <c r="AR18" s="332" t="str">
        <f t="shared" si="9"/>
        <v/>
      </c>
      <c r="AS18" s="332" t="str">
        <f t="shared" si="9"/>
        <v/>
      </c>
      <c r="AT18" s="332" t="str">
        <f t="shared" si="9"/>
        <v/>
      </c>
      <c r="AU18" s="332" t="str">
        <f t="shared" si="9"/>
        <v/>
      </c>
      <c r="AV18" s="332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7.25" customHeight="1" x14ac:dyDescent="0.25">
      <c r="A19" s="389">
        <v>14</v>
      </c>
      <c r="B19" s="189"/>
      <c r="C19" s="512" t="s">
        <v>34</v>
      </c>
      <c r="D19" s="513" t="s">
        <v>1513</v>
      </c>
      <c r="E19" s="256">
        <v>2543</v>
      </c>
      <c r="F19" s="93" t="s">
        <v>1604</v>
      </c>
      <c r="G19" s="93">
        <v>4</v>
      </c>
      <c r="H19" s="93">
        <v>5</v>
      </c>
      <c r="I19" s="93">
        <v>3</v>
      </c>
      <c r="J19" s="93">
        <v>4</v>
      </c>
      <c r="K19" s="93">
        <v>4</v>
      </c>
      <c r="L19" s="93">
        <v>3</v>
      </c>
      <c r="M19" s="93"/>
      <c r="N19" s="93"/>
      <c r="O19" s="93"/>
      <c r="P19" s="93"/>
      <c r="Q19" s="93"/>
      <c r="R19" s="93"/>
      <c r="S19" s="93"/>
      <c r="T19" s="93"/>
      <c r="U19" s="23"/>
      <c r="V19" s="35">
        <f t="shared" si="0"/>
        <v>3</v>
      </c>
      <c r="W19" s="328">
        <f t="shared" si="1"/>
        <v>0</v>
      </c>
      <c r="X19" s="328">
        <f t="shared" si="2"/>
        <v>0</v>
      </c>
      <c r="Y19" s="328">
        <f t="shared" si="3"/>
        <v>0</v>
      </c>
      <c r="Z19" s="328">
        <f t="shared" si="4"/>
        <v>2</v>
      </c>
      <c r="AA19" s="328">
        <f t="shared" si="5"/>
        <v>3</v>
      </c>
      <c r="AB19" s="328">
        <f t="shared" si="6"/>
        <v>1</v>
      </c>
      <c r="AC19" s="328">
        <f t="shared" si="7"/>
        <v>6</v>
      </c>
      <c r="AD19" s="242">
        <f t="shared" si="11"/>
        <v>3.8333333333333335</v>
      </c>
      <c r="AE19" s="16">
        <f t="shared" si="8"/>
        <v>0</v>
      </c>
      <c r="AF19" s="9"/>
      <c r="AG19" s="332" t="str">
        <f t="shared" si="9"/>
        <v>з</v>
      </c>
      <c r="AH19" s="332">
        <f t="shared" si="9"/>
        <v>4</v>
      </c>
      <c r="AI19" s="332">
        <f t="shared" si="9"/>
        <v>5</v>
      </c>
      <c r="AJ19" s="332">
        <f t="shared" si="9"/>
        <v>3</v>
      </c>
      <c r="AK19" s="332">
        <f t="shared" si="9"/>
        <v>4</v>
      </c>
      <c r="AL19" s="332">
        <f t="shared" si="9"/>
        <v>4</v>
      </c>
      <c r="AM19" s="332">
        <f t="shared" si="9"/>
        <v>3</v>
      </c>
      <c r="AN19" s="332" t="str">
        <f t="shared" si="9"/>
        <v/>
      </c>
      <c r="AO19" s="332" t="str">
        <f t="shared" si="9"/>
        <v/>
      </c>
      <c r="AP19" s="332" t="str">
        <f t="shared" si="9"/>
        <v/>
      </c>
      <c r="AQ19" s="332" t="str">
        <f t="shared" si="9"/>
        <v/>
      </c>
      <c r="AR19" s="332" t="str">
        <f t="shared" si="9"/>
        <v/>
      </c>
      <c r="AS19" s="332" t="str">
        <f t="shared" si="9"/>
        <v/>
      </c>
      <c r="AT19" s="332" t="str">
        <f t="shared" si="9"/>
        <v/>
      </c>
      <c r="AU19" s="332" t="str">
        <f t="shared" si="9"/>
        <v/>
      </c>
      <c r="AV19" s="332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7.25" customHeight="1" x14ac:dyDescent="0.25">
      <c r="A20" s="389">
        <v>15</v>
      </c>
      <c r="B20" s="189"/>
      <c r="C20" s="512" t="s">
        <v>34</v>
      </c>
      <c r="D20" s="513" t="s">
        <v>1511</v>
      </c>
      <c r="E20" s="256">
        <v>2543</v>
      </c>
      <c r="F20" s="93" t="s">
        <v>1604</v>
      </c>
      <c r="G20" s="93">
        <v>5</v>
      </c>
      <c r="H20" s="93">
        <v>5</v>
      </c>
      <c r="I20" s="93">
        <v>3</v>
      </c>
      <c r="J20" s="93">
        <v>3</v>
      </c>
      <c r="K20" s="93">
        <v>4</v>
      </c>
      <c r="L20" s="93">
        <v>3</v>
      </c>
      <c r="M20" s="93"/>
      <c r="N20" s="93"/>
      <c r="O20" s="93"/>
      <c r="P20" s="93"/>
      <c r="Q20" s="93"/>
      <c r="R20" s="97"/>
      <c r="S20" s="93"/>
      <c r="T20" s="93"/>
      <c r="U20" s="23"/>
      <c r="V20" s="35">
        <f t="shared" si="0"/>
        <v>3</v>
      </c>
      <c r="W20" s="328">
        <f t="shared" si="1"/>
        <v>0</v>
      </c>
      <c r="X20" s="328">
        <f t="shared" si="2"/>
        <v>0</v>
      </c>
      <c r="Y20" s="328">
        <f t="shared" si="3"/>
        <v>0</v>
      </c>
      <c r="Z20" s="328">
        <f t="shared" si="4"/>
        <v>3</v>
      </c>
      <c r="AA20" s="328">
        <f t="shared" si="5"/>
        <v>1</v>
      </c>
      <c r="AB20" s="328">
        <f t="shared" si="6"/>
        <v>2</v>
      </c>
      <c r="AC20" s="328">
        <f t="shared" si="7"/>
        <v>6</v>
      </c>
      <c r="AD20" s="242">
        <f t="shared" si="11"/>
        <v>3.8333333333333335</v>
      </c>
      <c r="AE20" s="16">
        <f t="shared" si="8"/>
        <v>0</v>
      </c>
      <c r="AF20" s="9"/>
      <c r="AG20" s="332" t="str">
        <f t="shared" si="9"/>
        <v>з</v>
      </c>
      <c r="AH20" s="332">
        <f t="shared" si="9"/>
        <v>5</v>
      </c>
      <c r="AI20" s="332">
        <f t="shared" si="9"/>
        <v>5</v>
      </c>
      <c r="AJ20" s="332">
        <f t="shared" si="9"/>
        <v>3</v>
      </c>
      <c r="AK20" s="332">
        <f t="shared" si="9"/>
        <v>3</v>
      </c>
      <c r="AL20" s="332">
        <f t="shared" si="9"/>
        <v>4</v>
      </c>
      <c r="AM20" s="332">
        <f t="shared" si="9"/>
        <v>3</v>
      </c>
      <c r="AN20" s="332" t="str">
        <f t="shared" si="9"/>
        <v/>
      </c>
      <c r="AO20" s="332" t="str">
        <f t="shared" si="9"/>
        <v/>
      </c>
      <c r="AP20" s="332" t="str">
        <f t="shared" si="9"/>
        <v/>
      </c>
      <c r="AQ20" s="332" t="str">
        <f t="shared" si="9"/>
        <v/>
      </c>
      <c r="AR20" s="332" t="str">
        <f t="shared" si="9"/>
        <v/>
      </c>
      <c r="AS20" s="332" t="str">
        <f t="shared" si="9"/>
        <v/>
      </c>
      <c r="AT20" s="332" t="str">
        <f t="shared" si="9"/>
        <v/>
      </c>
      <c r="AU20" s="332" t="str">
        <f t="shared" si="9"/>
        <v/>
      </c>
      <c r="AV20" s="332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7.25" customHeight="1" x14ac:dyDescent="0.25">
      <c r="A21" s="389">
        <v>16</v>
      </c>
      <c r="B21" s="189"/>
      <c r="C21" s="512" t="s">
        <v>34</v>
      </c>
      <c r="D21" s="513" t="s">
        <v>1510</v>
      </c>
      <c r="E21" s="256">
        <v>2543</v>
      </c>
      <c r="F21" s="93" t="s">
        <v>1604</v>
      </c>
      <c r="G21" s="93">
        <v>3</v>
      </c>
      <c r="H21" s="93">
        <v>5</v>
      </c>
      <c r="I21" s="93">
        <v>3</v>
      </c>
      <c r="J21" s="93">
        <v>4</v>
      </c>
      <c r="K21" s="93">
        <v>4</v>
      </c>
      <c r="L21" s="93">
        <v>3</v>
      </c>
      <c r="M21" s="93"/>
      <c r="N21" s="93"/>
      <c r="O21" s="93"/>
      <c r="P21" s="93"/>
      <c r="Q21" s="93"/>
      <c r="R21" s="97"/>
      <c r="S21" s="93"/>
      <c r="T21" s="93"/>
      <c r="U21" s="23"/>
      <c r="V21" s="35">
        <f t="shared" si="0"/>
        <v>3</v>
      </c>
      <c r="W21" s="328">
        <f t="shared" si="1"/>
        <v>0</v>
      </c>
      <c r="X21" s="328">
        <f t="shared" si="2"/>
        <v>0</v>
      </c>
      <c r="Y21" s="328">
        <f t="shared" si="3"/>
        <v>0</v>
      </c>
      <c r="Z21" s="328">
        <f t="shared" si="4"/>
        <v>3</v>
      </c>
      <c r="AA21" s="328">
        <f t="shared" si="5"/>
        <v>2</v>
      </c>
      <c r="AB21" s="328">
        <f t="shared" si="6"/>
        <v>1</v>
      </c>
      <c r="AC21" s="328">
        <f t="shared" si="7"/>
        <v>6</v>
      </c>
      <c r="AD21" s="242">
        <f t="shared" si="11"/>
        <v>3.6666666666666665</v>
      </c>
      <c r="AE21" s="16">
        <f t="shared" si="8"/>
        <v>0</v>
      </c>
      <c r="AF21" s="9"/>
      <c r="AG21" s="332" t="str">
        <f t="shared" si="9"/>
        <v>з</v>
      </c>
      <c r="AH21" s="332">
        <f t="shared" si="9"/>
        <v>3</v>
      </c>
      <c r="AI21" s="332">
        <f t="shared" si="9"/>
        <v>5</v>
      </c>
      <c r="AJ21" s="332">
        <f t="shared" si="9"/>
        <v>3</v>
      </c>
      <c r="AK21" s="332">
        <f t="shared" si="9"/>
        <v>4</v>
      </c>
      <c r="AL21" s="332">
        <f t="shared" si="9"/>
        <v>4</v>
      </c>
      <c r="AM21" s="332">
        <f t="shared" si="9"/>
        <v>3</v>
      </c>
      <c r="AN21" s="332" t="str">
        <f t="shared" si="9"/>
        <v/>
      </c>
      <c r="AO21" s="332" t="str">
        <f t="shared" si="9"/>
        <v/>
      </c>
      <c r="AP21" s="332" t="str">
        <f t="shared" si="9"/>
        <v/>
      </c>
      <c r="AQ21" s="332" t="str">
        <f t="shared" si="9"/>
        <v/>
      </c>
      <c r="AR21" s="332" t="str">
        <f t="shared" si="9"/>
        <v/>
      </c>
      <c r="AS21" s="332" t="str">
        <f t="shared" si="9"/>
        <v/>
      </c>
      <c r="AT21" s="332" t="str">
        <f t="shared" si="9"/>
        <v/>
      </c>
      <c r="AU21" s="332" t="str">
        <f t="shared" si="9"/>
        <v/>
      </c>
      <c r="AV21" s="332" t="str">
        <f t="shared" ref="AG21:AV37" si="12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7.25" customHeight="1" x14ac:dyDescent="0.25">
      <c r="A22" s="389">
        <v>17</v>
      </c>
      <c r="B22" s="189"/>
      <c r="C22" s="512" t="s">
        <v>34</v>
      </c>
      <c r="D22" s="513" t="s">
        <v>1526</v>
      </c>
      <c r="E22" s="256">
        <v>2543</v>
      </c>
      <c r="F22" s="93" t="s">
        <v>1604</v>
      </c>
      <c r="G22" s="93">
        <v>3</v>
      </c>
      <c r="H22" s="93" t="s">
        <v>1601</v>
      </c>
      <c r="I22" s="93">
        <v>3</v>
      </c>
      <c r="J22" s="93">
        <v>4</v>
      </c>
      <c r="K22" s="93">
        <v>4</v>
      </c>
      <c r="L22" s="93">
        <v>4</v>
      </c>
      <c r="M22" s="93"/>
      <c r="N22" s="93"/>
      <c r="O22" s="93"/>
      <c r="P22" s="93"/>
      <c r="Q22" s="93"/>
      <c r="R22" s="97"/>
      <c r="S22" s="93"/>
      <c r="T22" s="93"/>
      <c r="U22" s="23"/>
      <c r="V22" s="35">
        <f t="shared" si="0"/>
        <v>3</v>
      </c>
      <c r="W22" s="328">
        <f t="shared" si="1"/>
        <v>1</v>
      </c>
      <c r="X22" s="328">
        <f t="shared" si="2"/>
        <v>0</v>
      </c>
      <c r="Y22" s="328">
        <f t="shared" si="3"/>
        <v>0</v>
      </c>
      <c r="Z22" s="328">
        <f t="shared" si="4"/>
        <v>2</v>
      </c>
      <c r="AA22" s="328">
        <f t="shared" si="5"/>
        <v>3</v>
      </c>
      <c r="AB22" s="328">
        <f t="shared" si="6"/>
        <v>0</v>
      </c>
      <c r="AC22" s="328">
        <f t="shared" si="7"/>
        <v>5</v>
      </c>
      <c r="AD22" s="242">
        <f t="shared" si="11"/>
        <v>3.6</v>
      </c>
      <c r="AE22" s="16">
        <f t="shared" si="8"/>
        <v>0</v>
      </c>
      <c r="AF22" s="9"/>
      <c r="AG22" s="332" t="str">
        <f t="shared" si="12"/>
        <v>з</v>
      </c>
      <c r="AH22" s="332">
        <f t="shared" si="12"/>
        <v>3</v>
      </c>
      <c r="AI22" s="332" t="str">
        <f t="shared" si="12"/>
        <v>б</v>
      </c>
      <c r="AJ22" s="332">
        <f t="shared" si="12"/>
        <v>3</v>
      </c>
      <c r="AK22" s="332">
        <f t="shared" si="12"/>
        <v>4</v>
      </c>
      <c r="AL22" s="332">
        <f t="shared" si="12"/>
        <v>4</v>
      </c>
      <c r="AM22" s="332">
        <f t="shared" si="12"/>
        <v>4</v>
      </c>
      <c r="AN22" s="332" t="str">
        <f t="shared" si="12"/>
        <v/>
      </c>
      <c r="AO22" s="332" t="str">
        <f t="shared" si="12"/>
        <v/>
      </c>
      <c r="AP22" s="332" t="str">
        <f t="shared" si="12"/>
        <v/>
      </c>
      <c r="AQ22" s="332" t="str">
        <f t="shared" si="12"/>
        <v/>
      </c>
      <c r="AR22" s="332" t="str">
        <f t="shared" si="12"/>
        <v/>
      </c>
      <c r="AS22" s="332" t="str">
        <f t="shared" si="12"/>
        <v/>
      </c>
      <c r="AT22" s="332" t="str">
        <f t="shared" si="12"/>
        <v/>
      </c>
      <c r="AU22" s="332" t="str">
        <f t="shared" si="12"/>
        <v/>
      </c>
      <c r="AV22" s="332" t="str">
        <f t="shared" si="12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7.25" customHeight="1" x14ac:dyDescent="0.25">
      <c r="A23" s="389">
        <v>18</v>
      </c>
      <c r="B23" s="189"/>
      <c r="C23" s="512" t="s">
        <v>34</v>
      </c>
      <c r="D23" s="513" t="s">
        <v>1519</v>
      </c>
      <c r="E23" s="256">
        <v>2543</v>
      </c>
      <c r="F23" s="93" t="s">
        <v>1604</v>
      </c>
      <c r="G23" s="93">
        <v>4</v>
      </c>
      <c r="H23" s="93" t="s">
        <v>1643</v>
      </c>
      <c r="I23" s="93">
        <v>5</v>
      </c>
      <c r="J23" s="93">
        <v>4</v>
      </c>
      <c r="K23" s="93">
        <v>5</v>
      </c>
      <c r="L23" s="93">
        <v>4</v>
      </c>
      <c r="M23" s="93"/>
      <c r="N23" s="93"/>
      <c r="O23" s="93"/>
      <c r="P23" s="93"/>
      <c r="Q23" s="93"/>
      <c r="R23" s="97"/>
      <c r="S23" s="93"/>
      <c r="T23" s="93"/>
      <c r="U23" s="23"/>
      <c r="V23" s="35">
        <f t="shared" si="0"/>
        <v>2</v>
      </c>
      <c r="W23" s="328">
        <f t="shared" si="1"/>
        <v>0</v>
      </c>
      <c r="X23" s="328">
        <f t="shared" si="2"/>
        <v>0</v>
      </c>
      <c r="Y23" s="328">
        <f t="shared" si="3"/>
        <v>1</v>
      </c>
      <c r="Z23" s="328">
        <f t="shared" si="4"/>
        <v>0</v>
      </c>
      <c r="AA23" s="328">
        <f t="shared" si="5"/>
        <v>3</v>
      </c>
      <c r="AB23" s="328">
        <f t="shared" si="6"/>
        <v>2</v>
      </c>
      <c r="AC23" s="328">
        <f t="shared" si="7"/>
        <v>6</v>
      </c>
      <c r="AD23" s="242">
        <f t="shared" si="11"/>
        <v>4</v>
      </c>
      <c r="AE23" s="16">
        <f t="shared" si="8"/>
        <v>0</v>
      </c>
      <c r="AF23" s="9"/>
      <c r="AG23" s="332" t="str">
        <f t="shared" si="12"/>
        <v>з</v>
      </c>
      <c r="AH23" s="332">
        <f t="shared" si="12"/>
        <v>4</v>
      </c>
      <c r="AI23" s="332">
        <f t="shared" si="12"/>
        <v>2</v>
      </c>
      <c r="AJ23" s="332">
        <f t="shared" si="12"/>
        <v>5</v>
      </c>
      <c r="AK23" s="332">
        <f t="shared" si="12"/>
        <v>4</v>
      </c>
      <c r="AL23" s="332">
        <f t="shared" si="12"/>
        <v>5</v>
      </c>
      <c r="AM23" s="332">
        <f t="shared" si="12"/>
        <v>4</v>
      </c>
      <c r="AN23" s="332" t="str">
        <f t="shared" si="12"/>
        <v/>
      </c>
      <c r="AO23" s="332" t="str">
        <f t="shared" si="12"/>
        <v/>
      </c>
      <c r="AP23" s="332" t="str">
        <f t="shared" si="12"/>
        <v/>
      </c>
      <c r="AQ23" s="332" t="str">
        <f t="shared" si="12"/>
        <v/>
      </c>
      <c r="AR23" s="332" t="str">
        <f t="shared" si="12"/>
        <v/>
      </c>
      <c r="AS23" s="332" t="str">
        <f t="shared" si="12"/>
        <v/>
      </c>
      <c r="AT23" s="332" t="str">
        <f t="shared" si="12"/>
        <v/>
      </c>
      <c r="AU23" s="332" t="str">
        <f t="shared" si="12"/>
        <v/>
      </c>
      <c r="AV23" s="332" t="str">
        <f t="shared" si="12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7.25" customHeight="1" x14ac:dyDescent="0.25">
      <c r="A24" s="389">
        <v>19</v>
      </c>
      <c r="B24" s="189"/>
      <c r="C24" s="512" t="s">
        <v>34</v>
      </c>
      <c r="D24" s="513" t="s">
        <v>1522</v>
      </c>
      <c r="E24" s="256">
        <v>2543</v>
      </c>
      <c r="F24" s="93" t="s">
        <v>1604</v>
      </c>
      <c r="G24" s="93">
        <v>5</v>
      </c>
      <c r="H24" s="93">
        <v>5</v>
      </c>
      <c r="I24" s="93">
        <v>3</v>
      </c>
      <c r="J24" s="93">
        <v>4</v>
      </c>
      <c r="K24" s="93">
        <v>3</v>
      </c>
      <c r="L24" s="93">
        <v>3</v>
      </c>
      <c r="M24" s="93"/>
      <c r="N24" s="93"/>
      <c r="O24" s="93"/>
      <c r="P24" s="93"/>
      <c r="Q24" s="93"/>
      <c r="R24" s="97"/>
      <c r="S24" s="93"/>
      <c r="T24" s="93"/>
      <c r="U24" s="23"/>
      <c r="V24" s="35">
        <f t="shared" si="0"/>
        <v>3</v>
      </c>
      <c r="W24" s="328">
        <f t="shared" si="1"/>
        <v>0</v>
      </c>
      <c r="X24" s="328">
        <f t="shared" si="2"/>
        <v>0</v>
      </c>
      <c r="Y24" s="328">
        <f t="shared" si="3"/>
        <v>0</v>
      </c>
      <c r="Z24" s="328">
        <f t="shared" si="4"/>
        <v>3</v>
      </c>
      <c r="AA24" s="328">
        <f t="shared" si="5"/>
        <v>1</v>
      </c>
      <c r="AB24" s="328">
        <f t="shared" si="6"/>
        <v>2</v>
      </c>
      <c r="AC24" s="328">
        <f t="shared" si="7"/>
        <v>6</v>
      </c>
      <c r="AD24" s="242">
        <f t="shared" si="11"/>
        <v>3.8333333333333335</v>
      </c>
      <c r="AE24" s="16">
        <f t="shared" si="8"/>
        <v>0</v>
      </c>
      <c r="AF24" s="9"/>
      <c r="AG24" s="332" t="str">
        <f t="shared" si="12"/>
        <v>з</v>
      </c>
      <c r="AH24" s="332">
        <f t="shared" si="12"/>
        <v>5</v>
      </c>
      <c r="AI24" s="332">
        <f t="shared" si="12"/>
        <v>5</v>
      </c>
      <c r="AJ24" s="332">
        <f t="shared" si="12"/>
        <v>3</v>
      </c>
      <c r="AK24" s="332">
        <f t="shared" si="12"/>
        <v>4</v>
      </c>
      <c r="AL24" s="332">
        <f t="shared" si="12"/>
        <v>3</v>
      </c>
      <c r="AM24" s="332">
        <f t="shared" si="12"/>
        <v>3</v>
      </c>
      <c r="AN24" s="332" t="str">
        <f t="shared" si="12"/>
        <v/>
      </c>
      <c r="AO24" s="332" t="str">
        <f t="shared" si="12"/>
        <v/>
      </c>
      <c r="AP24" s="332" t="str">
        <f t="shared" si="12"/>
        <v/>
      </c>
      <c r="AQ24" s="332" t="str">
        <f t="shared" si="12"/>
        <v/>
      </c>
      <c r="AR24" s="332" t="str">
        <f t="shared" si="12"/>
        <v/>
      </c>
      <c r="AS24" s="332" t="str">
        <f t="shared" si="12"/>
        <v/>
      </c>
      <c r="AT24" s="332" t="str">
        <f t="shared" si="12"/>
        <v/>
      </c>
      <c r="AU24" s="332" t="str">
        <f t="shared" si="12"/>
        <v/>
      </c>
      <c r="AV24" s="332" t="str">
        <f t="shared" si="12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7.25" customHeight="1" x14ac:dyDescent="0.25">
      <c r="A25" s="389">
        <v>20</v>
      </c>
      <c r="B25" s="189"/>
      <c r="C25" s="512" t="s">
        <v>34</v>
      </c>
      <c r="D25" s="513" t="s">
        <v>1517</v>
      </c>
      <c r="E25" s="256">
        <v>2543</v>
      </c>
      <c r="F25" s="93" t="s">
        <v>1604</v>
      </c>
      <c r="G25" s="93">
        <v>3</v>
      </c>
      <c r="H25" s="93">
        <v>5</v>
      </c>
      <c r="I25" s="93">
        <v>4</v>
      </c>
      <c r="J25" s="93">
        <v>4</v>
      </c>
      <c r="K25" s="93">
        <v>4</v>
      </c>
      <c r="L25" s="93">
        <v>4</v>
      </c>
      <c r="M25" s="93"/>
      <c r="N25" s="93"/>
      <c r="O25" s="93"/>
      <c r="P25" s="93"/>
      <c r="Q25" s="93"/>
      <c r="R25" s="97"/>
      <c r="S25" s="93"/>
      <c r="T25" s="93"/>
      <c r="U25" s="23"/>
      <c r="V25" s="35">
        <f t="shared" si="0"/>
        <v>3</v>
      </c>
      <c r="W25" s="328">
        <f t="shared" si="1"/>
        <v>0</v>
      </c>
      <c r="X25" s="328">
        <f t="shared" si="2"/>
        <v>0</v>
      </c>
      <c r="Y25" s="328">
        <f t="shared" si="3"/>
        <v>0</v>
      </c>
      <c r="Z25" s="328">
        <f t="shared" si="4"/>
        <v>1</v>
      </c>
      <c r="AA25" s="328">
        <f t="shared" si="5"/>
        <v>4</v>
      </c>
      <c r="AB25" s="328">
        <f t="shared" si="6"/>
        <v>1</v>
      </c>
      <c r="AC25" s="328">
        <f t="shared" si="7"/>
        <v>6</v>
      </c>
      <c r="AD25" s="242">
        <f t="shared" si="11"/>
        <v>4</v>
      </c>
      <c r="AE25" s="16">
        <f t="shared" si="8"/>
        <v>0</v>
      </c>
      <c r="AF25" s="9"/>
      <c r="AG25" s="332" t="str">
        <f t="shared" si="12"/>
        <v>з</v>
      </c>
      <c r="AH25" s="332">
        <f t="shared" si="12"/>
        <v>3</v>
      </c>
      <c r="AI25" s="332">
        <f t="shared" si="12"/>
        <v>5</v>
      </c>
      <c r="AJ25" s="332">
        <f t="shared" si="12"/>
        <v>4</v>
      </c>
      <c r="AK25" s="332">
        <f t="shared" si="12"/>
        <v>4</v>
      </c>
      <c r="AL25" s="332">
        <f t="shared" si="12"/>
        <v>4</v>
      </c>
      <c r="AM25" s="332">
        <f t="shared" si="12"/>
        <v>4</v>
      </c>
      <c r="AN25" s="332" t="str">
        <f t="shared" si="12"/>
        <v/>
      </c>
      <c r="AO25" s="332" t="str">
        <f t="shared" si="12"/>
        <v/>
      </c>
      <c r="AP25" s="332" t="str">
        <f t="shared" si="12"/>
        <v/>
      </c>
      <c r="AQ25" s="332" t="str">
        <f t="shared" si="12"/>
        <v/>
      </c>
      <c r="AR25" s="332" t="str">
        <f t="shared" si="12"/>
        <v/>
      </c>
      <c r="AS25" s="332" t="str">
        <f t="shared" si="12"/>
        <v/>
      </c>
      <c r="AT25" s="332" t="str">
        <f t="shared" si="12"/>
        <v/>
      </c>
      <c r="AU25" s="332" t="str">
        <f t="shared" si="12"/>
        <v/>
      </c>
      <c r="AV25" s="332" t="str">
        <f t="shared" si="12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7.25" customHeight="1" x14ac:dyDescent="0.25">
      <c r="A26" s="389">
        <v>21</v>
      </c>
      <c r="B26" s="189"/>
      <c r="C26" s="512" t="s">
        <v>34</v>
      </c>
      <c r="D26" s="513" t="s">
        <v>1528</v>
      </c>
      <c r="E26" s="256">
        <v>2543</v>
      </c>
      <c r="F26" s="93" t="s">
        <v>1604</v>
      </c>
      <c r="G26" s="93">
        <v>4</v>
      </c>
      <c r="H26" s="93">
        <v>5</v>
      </c>
      <c r="I26" s="93">
        <v>3</v>
      </c>
      <c r="J26" s="93">
        <v>5</v>
      </c>
      <c r="K26" s="93">
        <v>4</v>
      </c>
      <c r="L26" s="93">
        <v>3</v>
      </c>
      <c r="M26" s="93"/>
      <c r="N26" s="93"/>
      <c r="O26" s="93"/>
      <c r="P26" s="93"/>
      <c r="Q26" s="93"/>
      <c r="R26" s="97"/>
      <c r="S26" s="93"/>
      <c r="T26" s="93"/>
      <c r="U26" s="23"/>
      <c r="V26" s="35">
        <f t="shared" si="0"/>
        <v>3</v>
      </c>
      <c r="W26" s="328">
        <f t="shared" si="1"/>
        <v>0</v>
      </c>
      <c r="X26" s="328">
        <f t="shared" si="2"/>
        <v>0</v>
      </c>
      <c r="Y26" s="328">
        <f t="shared" si="3"/>
        <v>0</v>
      </c>
      <c r="Z26" s="328">
        <f t="shared" si="4"/>
        <v>2</v>
      </c>
      <c r="AA26" s="328">
        <f t="shared" si="5"/>
        <v>2</v>
      </c>
      <c r="AB26" s="328">
        <f t="shared" si="6"/>
        <v>2</v>
      </c>
      <c r="AC26" s="328">
        <f t="shared" si="7"/>
        <v>6</v>
      </c>
      <c r="AD26" s="242">
        <f t="shared" si="11"/>
        <v>4</v>
      </c>
      <c r="AE26" s="16">
        <f t="shared" si="8"/>
        <v>0</v>
      </c>
      <c r="AF26" s="9"/>
      <c r="AG26" s="332" t="str">
        <f t="shared" si="12"/>
        <v>з</v>
      </c>
      <c r="AH26" s="332">
        <f t="shared" si="12"/>
        <v>4</v>
      </c>
      <c r="AI26" s="332">
        <f t="shared" si="12"/>
        <v>5</v>
      </c>
      <c r="AJ26" s="332">
        <f t="shared" si="12"/>
        <v>3</v>
      </c>
      <c r="AK26" s="332">
        <f t="shared" si="12"/>
        <v>5</v>
      </c>
      <c r="AL26" s="332">
        <f t="shared" si="12"/>
        <v>4</v>
      </c>
      <c r="AM26" s="332">
        <f t="shared" si="12"/>
        <v>3</v>
      </c>
      <c r="AN26" s="332" t="str">
        <f t="shared" si="12"/>
        <v/>
      </c>
      <c r="AO26" s="332" t="str">
        <f t="shared" si="12"/>
        <v/>
      </c>
      <c r="AP26" s="332" t="str">
        <f t="shared" si="12"/>
        <v/>
      </c>
      <c r="AQ26" s="332" t="str">
        <f t="shared" si="12"/>
        <v/>
      </c>
      <c r="AR26" s="332" t="str">
        <f t="shared" si="12"/>
        <v/>
      </c>
      <c r="AS26" s="332" t="str">
        <f t="shared" si="12"/>
        <v/>
      </c>
      <c r="AT26" s="332" t="str">
        <f t="shared" si="12"/>
        <v/>
      </c>
      <c r="AU26" s="332" t="str">
        <f t="shared" si="12"/>
        <v/>
      </c>
      <c r="AV26" s="332" t="str">
        <f t="shared" si="12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7.25" customHeight="1" x14ac:dyDescent="0.25">
      <c r="A27" s="389">
        <v>22</v>
      </c>
      <c r="B27" s="189"/>
      <c r="C27" s="512" t="s">
        <v>34</v>
      </c>
      <c r="D27" s="513" t="s">
        <v>1509</v>
      </c>
      <c r="E27" s="256">
        <v>2543</v>
      </c>
      <c r="F27" s="93" t="s">
        <v>1604</v>
      </c>
      <c r="G27" s="93">
        <v>5</v>
      </c>
      <c r="H27" s="93">
        <v>5</v>
      </c>
      <c r="I27" s="93">
        <v>4</v>
      </c>
      <c r="J27" s="93">
        <v>4</v>
      </c>
      <c r="K27" s="93">
        <v>4</v>
      </c>
      <c r="L27" s="93">
        <v>4</v>
      </c>
      <c r="M27" s="93"/>
      <c r="N27" s="93"/>
      <c r="O27" s="93"/>
      <c r="P27" s="93"/>
      <c r="Q27" s="93"/>
      <c r="R27" s="97"/>
      <c r="S27" s="93"/>
      <c r="T27" s="93"/>
      <c r="U27" s="23"/>
      <c r="V27" s="35">
        <f t="shared" si="0"/>
        <v>4</v>
      </c>
      <c r="W27" s="328">
        <f t="shared" si="1"/>
        <v>0</v>
      </c>
      <c r="X27" s="328">
        <f t="shared" si="2"/>
        <v>0</v>
      </c>
      <c r="Y27" s="328">
        <f t="shared" si="3"/>
        <v>0</v>
      </c>
      <c r="Z27" s="328">
        <f t="shared" si="4"/>
        <v>0</v>
      </c>
      <c r="AA27" s="328">
        <f t="shared" si="5"/>
        <v>4</v>
      </c>
      <c r="AB27" s="328">
        <f t="shared" si="6"/>
        <v>2</v>
      </c>
      <c r="AC27" s="328">
        <f t="shared" si="7"/>
        <v>6</v>
      </c>
      <c r="AD27" s="242">
        <f t="shared" si="11"/>
        <v>4.333333333333333</v>
      </c>
      <c r="AE27" s="16">
        <f t="shared" si="8"/>
        <v>0</v>
      </c>
      <c r="AF27" s="9"/>
      <c r="AG27" s="332" t="str">
        <f t="shared" si="12"/>
        <v>з</v>
      </c>
      <c r="AH27" s="332">
        <f t="shared" si="12"/>
        <v>5</v>
      </c>
      <c r="AI27" s="332">
        <f t="shared" si="12"/>
        <v>5</v>
      </c>
      <c r="AJ27" s="332">
        <f t="shared" si="12"/>
        <v>4</v>
      </c>
      <c r="AK27" s="332">
        <f t="shared" si="12"/>
        <v>4</v>
      </c>
      <c r="AL27" s="332">
        <f t="shared" si="12"/>
        <v>4</v>
      </c>
      <c r="AM27" s="332">
        <f t="shared" si="12"/>
        <v>4</v>
      </c>
      <c r="AN27" s="332" t="str">
        <f t="shared" si="12"/>
        <v/>
      </c>
      <c r="AO27" s="332" t="str">
        <f t="shared" si="12"/>
        <v/>
      </c>
      <c r="AP27" s="332" t="str">
        <f t="shared" si="12"/>
        <v/>
      </c>
      <c r="AQ27" s="332" t="str">
        <f t="shared" si="12"/>
        <v/>
      </c>
      <c r="AR27" s="332" t="str">
        <f t="shared" si="12"/>
        <v/>
      </c>
      <c r="AS27" s="332" t="str">
        <f t="shared" si="12"/>
        <v/>
      </c>
      <c r="AT27" s="332" t="str">
        <f t="shared" si="12"/>
        <v/>
      </c>
      <c r="AU27" s="332" t="str">
        <f t="shared" si="12"/>
        <v/>
      </c>
      <c r="AV27" s="332" t="str">
        <f t="shared" si="12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7.25" hidden="1" customHeight="1" x14ac:dyDescent="0.25">
      <c r="A28" s="389">
        <v>23</v>
      </c>
      <c r="B28" s="189"/>
      <c r="C28" s="427"/>
      <c r="D28" s="508"/>
      <c r="E28" s="256"/>
      <c r="F28" s="93"/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7"/>
      <c r="S28" s="93"/>
      <c r="T28" s="93"/>
      <c r="U28" s="23"/>
      <c r="V28" s="35">
        <f t="shared" si="0"/>
        <v>0</v>
      </c>
      <c r="W28" s="328">
        <f t="shared" si="1"/>
        <v>0</v>
      </c>
      <c r="X28" s="328">
        <f t="shared" si="2"/>
        <v>0</v>
      </c>
      <c r="Y28" s="328">
        <f t="shared" si="3"/>
        <v>0</v>
      </c>
      <c r="Z28" s="328">
        <f t="shared" si="4"/>
        <v>0</v>
      </c>
      <c r="AA28" s="328">
        <f t="shared" si="5"/>
        <v>0</v>
      </c>
      <c r="AB28" s="328">
        <f t="shared" si="6"/>
        <v>0</v>
      </c>
      <c r="AC28" s="328">
        <f t="shared" si="7"/>
        <v>0</v>
      </c>
      <c r="AD28" s="242" t="str">
        <f t="shared" si="11"/>
        <v/>
      </c>
      <c r="AE28" s="16">
        <f t="shared" si="8"/>
        <v>0</v>
      </c>
      <c r="AF28" s="9"/>
      <c r="AG28" s="332" t="str">
        <f t="shared" si="12"/>
        <v/>
      </c>
      <c r="AH28" s="332" t="str">
        <f t="shared" si="12"/>
        <v/>
      </c>
      <c r="AI28" s="332" t="str">
        <f t="shared" si="12"/>
        <v/>
      </c>
      <c r="AJ28" s="332" t="str">
        <f t="shared" si="12"/>
        <v/>
      </c>
      <c r="AK28" s="332" t="str">
        <f t="shared" si="12"/>
        <v/>
      </c>
      <c r="AL28" s="332" t="str">
        <f t="shared" si="12"/>
        <v/>
      </c>
      <c r="AM28" s="332" t="str">
        <f t="shared" si="12"/>
        <v/>
      </c>
      <c r="AN28" s="332" t="str">
        <f t="shared" si="12"/>
        <v/>
      </c>
      <c r="AO28" s="332" t="str">
        <f t="shared" si="12"/>
        <v/>
      </c>
      <c r="AP28" s="332" t="str">
        <f t="shared" si="12"/>
        <v/>
      </c>
      <c r="AQ28" s="332" t="str">
        <f t="shared" si="12"/>
        <v/>
      </c>
      <c r="AR28" s="332" t="str">
        <f t="shared" si="12"/>
        <v/>
      </c>
      <c r="AS28" s="332" t="str">
        <f t="shared" si="12"/>
        <v/>
      </c>
      <c r="AT28" s="332" t="str">
        <f t="shared" si="12"/>
        <v/>
      </c>
      <c r="AU28" s="332" t="str">
        <f t="shared" si="12"/>
        <v/>
      </c>
      <c r="AV28" s="332" t="str">
        <f t="shared" si="12"/>
        <v/>
      </c>
      <c r="AW28" s="35">
        <f t="shared" si="10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7.25" hidden="1" customHeight="1" x14ac:dyDescent="0.25">
      <c r="A29" s="389">
        <v>24</v>
      </c>
      <c r="B29" s="189"/>
      <c r="C29" s="427"/>
      <c r="D29" s="508"/>
      <c r="E29" s="256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7"/>
      <c r="S29" s="93"/>
      <c r="T29" s="93"/>
      <c r="U29" s="23"/>
      <c r="V29" s="35">
        <f t="shared" si="0"/>
        <v>0</v>
      </c>
      <c r="W29" s="328">
        <f t="shared" si="1"/>
        <v>0</v>
      </c>
      <c r="X29" s="328">
        <f t="shared" si="2"/>
        <v>0</v>
      </c>
      <c r="Y29" s="328">
        <f t="shared" si="3"/>
        <v>0</v>
      </c>
      <c r="Z29" s="328">
        <f t="shared" si="4"/>
        <v>0</v>
      </c>
      <c r="AA29" s="328">
        <f t="shared" si="5"/>
        <v>0</v>
      </c>
      <c r="AB29" s="328">
        <f t="shared" si="6"/>
        <v>0</v>
      </c>
      <c r="AC29" s="328">
        <f t="shared" si="7"/>
        <v>0</v>
      </c>
      <c r="AD29" s="242" t="str">
        <f t="shared" si="11"/>
        <v/>
      </c>
      <c r="AE29" s="16">
        <f t="shared" si="8"/>
        <v>0</v>
      </c>
      <c r="AF29" s="9"/>
      <c r="AG29" s="332" t="str">
        <f t="shared" si="12"/>
        <v/>
      </c>
      <c r="AH29" s="332" t="str">
        <f t="shared" si="12"/>
        <v/>
      </c>
      <c r="AI29" s="332" t="str">
        <f t="shared" si="12"/>
        <v/>
      </c>
      <c r="AJ29" s="332" t="str">
        <f t="shared" si="12"/>
        <v/>
      </c>
      <c r="AK29" s="332" t="str">
        <f t="shared" si="12"/>
        <v/>
      </c>
      <c r="AL29" s="332" t="str">
        <f t="shared" si="12"/>
        <v/>
      </c>
      <c r="AM29" s="332" t="str">
        <f t="shared" si="12"/>
        <v/>
      </c>
      <c r="AN29" s="332" t="str">
        <f t="shared" si="12"/>
        <v/>
      </c>
      <c r="AO29" s="332" t="str">
        <f t="shared" si="12"/>
        <v/>
      </c>
      <c r="AP29" s="332" t="str">
        <f t="shared" si="12"/>
        <v/>
      </c>
      <c r="AQ29" s="332" t="str">
        <f t="shared" si="12"/>
        <v/>
      </c>
      <c r="AR29" s="332" t="str">
        <f t="shared" si="12"/>
        <v/>
      </c>
      <c r="AS29" s="332" t="str">
        <f t="shared" si="12"/>
        <v/>
      </c>
      <c r="AT29" s="332" t="str">
        <f t="shared" si="12"/>
        <v/>
      </c>
      <c r="AU29" s="332" t="str">
        <f t="shared" si="12"/>
        <v/>
      </c>
      <c r="AV29" s="332" t="str">
        <f t="shared" si="12"/>
        <v/>
      </c>
      <c r="AW29" s="35">
        <f t="shared" si="10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7.25" hidden="1" customHeight="1" x14ac:dyDescent="0.25">
      <c r="A30" s="389">
        <v>25</v>
      </c>
      <c r="B30" s="189"/>
      <c r="C30" s="427"/>
      <c r="D30" s="508"/>
      <c r="E30" s="256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7"/>
      <c r="S30" s="93"/>
      <c r="T30" s="93"/>
      <c r="U30" s="23"/>
      <c r="V30" s="35">
        <f t="shared" si="0"/>
        <v>0</v>
      </c>
      <c r="W30" s="328">
        <f t="shared" si="1"/>
        <v>0</v>
      </c>
      <c r="X30" s="328">
        <f t="shared" si="2"/>
        <v>0</v>
      </c>
      <c r="Y30" s="328">
        <f t="shared" si="3"/>
        <v>0</v>
      </c>
      <c r="Z30" s="328">
        <f t="shared" si="4"/>
        <v>0</v>
      </c>
      <c r="AA30" s="328">
        <f t="shared" si="5"/>
        <v>0</v>
      </c>
      <c r="AB30" s="328">
        <f t="shared" si="6"/>
        <v>0</v>
      </c>
      <c r="AC30" s="328">
        <f t="shared" si="7"/>
        <v>0</v>
      </c>
      <c r="AD30" s="242" t="str">
        <f t="shared" si="11"/>
        <v/>
      </c>
      <c r="AE30" s="16">
        <f t="shared" si="8"/>
        <v>0</v>
      </c>
      <c r="AF30" s="9"/>
      <c r="AG30" s="332" t="str">
        <f t="shared" si="12"/>
        <v/>
      </c>
      <c r="AH30" s="332" t="str">
        <f t="shared" si="12"/>
        <v/>
      </c>
      <c r="AI30" s="332" t="str">
        <f t="shared" si="12"/>
        <v/>
      </c>
      <c r="AJ30" s="332" t="str">
        <f t="shared" si="12"/>
        <v/>
      </c>
      <c r="AK30" s="332" t="str">
        <f t="shared" si="12"/>
        <v/>
      </c>
      <c r="AL30" s="332" t="str">
        <f t="shared" si="12"/>
        <v/>
      </c>
      <c r="AM30" s="332" t="str">
        <f t="shared" si="12"/>
        <v/>
      </c>
      <c r="AN30" s="332" t="str">
        <f t="shared" si="12"/>
        <v/>
      </c>
      <c r="AO30" s="332" t="str">
        <f t="shared" si="12"/>
        <v/>
      </c>
      <c r="AP30" s="332" t="str">
        <f t="shared" si="12"/>
        <v/>
      </c>
      <c r="AQ30" s="332" t="str">
        <f t="shared" si="12"/>
        <v/>
      </c>
      <c r="AR30" s="332" t="str">
        <f t="shared" si="12"/>
        <v/>
      </c>
      <c r="AS30" s="332" t="str">
        <f t="shared" si="12"/>
        <v/>
      </c>
      <c r="AT30" s="332" t="str">
        <f t="shared" si="12"/>
        <v/>
      </c>
      <c r="AU30" s="332" t="str">
        <f t="shared" si="12"/>
        <v/>
      </c>
      <c r="AV30" s="332" t="str">
        <f t="shared" si="12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7.25" hidden="1" customHeight="1" x14ac:dyDescent="0.25">
      <c r="A31" s="389">
        <v>26</v>
      </c>
      <c r="B31" s="189"/>
      <c r="C31" s="427"/>
      <c r="D31" s="508"/>
      <c r="E31" s="256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7"/>
      <c r="S31" s="93"/>
      <c r="T31" s="93"/>
      <c r="U31" s="23"/>
      <c r="V31" s="35">
        <f t="shared" si="0"/>
        <v>0</v>
      </c>
      <c r="W31" s="328">
        <f t="shared" si="1"/>
        <v>0</v>
      </c>
      <c r="X31" s="328">
        <f t="shared" si="2"/>
        <v>0</v>
      </c>
      <c r="Y31" s="328">
        <f t="shared" si="3"/>
        <v>0</v>
      </c>
      <c r="Z31" s="328">
        <f t="shared" si="4"/>
        <v>0</v>
      </c>
      <c r="AA31" s="328">
        <f t="shared" si="5"/>
        <v>0</v>
      </c>
      <c r="AB31" s="328">
        <f t="shared" si="6"/>
        <v>0</v>
      </c>
      <c r="AC31" s="328">
        <f t="shared" si="7"/>
        <v>0</v>
      </c>
      <c r="AD31" s="242" t="str">
        <f t="shared" si="11"/>
        <v/>
      </c>
      <c r="AE31" s="16">
        <f t="shared" si="8"/>
        <v>0</v>
      </c>
      <c r="AF31" s="9"/>
      <c r="AG31" s="332" t="str">
        <f t="shared" si="12"/>
        <v/>
      </c>
      <c r="AH31" s="332" t="str">
        <f t="shared" si="12"/>
        <v/>
      </c>
      <c r="AI31" s="332" t="str">
        <f t="shared" si="12"/>
        <v/>
      </c>
      <c r="AJ31" s="332" t="str">
        <f t="shared" si="12"/>
        <v/>
      </c>
      <c r="AK31" s="332" t="str">
        <f t="shared" si="12"/>
        <v/>
      </c>
      <c r="AL31" s="332" t="str">
        <f t="shared" si="12"/>
        <v/>
      </c>
      <c r="AM31" s="332" t="str">
        <f t="shared" si="12"/>
        <v/>
      </c>
      <c r="AN31" s="332" t="str">
        <f t="shared" si="12"/>
        <v/>
      </c>
      <c r="AO31" s="332" t="str">
        <f t="shared" si="12"/>
        <v/>
      </c>
      <c r="AP31" s="332" t="str">
        <f t="shared" si="12"/>
        <v/>
      </c>
      <c r="AQ31" s="332" t="str">
        <f t="shared" si="12"/>
        <v/>
      </c>
      <c r="AR31" s="332" t="str">
        <f t="shared" si="12"/>
        <v/>
      </c>
      <c r="AS31" s="332" t="str">
        <f t="shared" si="12"/>
        <v/>
      </c>
      <c r="AT31" s="332" t="str">
        <f t="shared" si="12"/>
        <v/>
      </c>
      <c r="AU31" s="332" t="str">
        <f t="shared" si="12"/>
        <v/>
      </c>
      <c r="AV31" s="332" t="str">
        <f t="shared" si="12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7.25" hidden="1" customHeight="1" x14ac:dyDescent="0.2">
      <c r="A32" s="389">
        <v>27</v>
      </c>
      <c r="B32" s="243"/>
      <c r="C32" s="243"/>
      <c r="D32" s="428"/>
      <c r="E32" s="256"/>
      <c r="F32" s="93"/>
      <c r="G32" s="93"/>
      <c r="H32" s="93"/>
      <c r="I32" s="93"/>
      <c r="J32" s="93"/>
      <c r="K32" s="93"/>
      <c r="L32" s="93"/>
      <c r="M32" s="111"/>
      <c r="N32" s="111"/>
      <c r="O32" s="111"/>
      <c r="P32" s="111"/>
      <c r="Q32" s="111"/>
      <c r="R32" s="24"/>
      <c r="S32" s="23"/>
      <c r="T32" s="23"/>
      <c r="U32" s="23"/>
      <c r="V32" s="35">
        <f t="shared" si="0"/>
        <v>0</v>
      </c>
      <c r="W32" s="328">
        <f t="shared" si="1"/>
        <v>0</v>
      </c>
      <c r="X32" s="328">
        <f t="shared" si="2"/>
        <v>0</v>
      </c>
      <c r="Y32" s="328">
        <f t="shared" si="3"/>
        <v>0</v>
      </c>
      <c r="Z32" s="328">
        <f t="shared" si="4"/>
        <v>0</v>
      </c>
      <c r="AA32" s="328">
        <f t="shared" si="5"/>
        <v>0</v>
      </c>
      <c r="AB32" s="328">
        <f t="shared" si="6"/>
        <v>0</v>
      </c>
      <c r="AC32" s="328">
        <f t="shared" si="7"/>
        <v>0</v>
      </c>
      <c r="AD32" s="242" t="str">
        <f t="shared" si="11"/>
        <v/>
      </c>
      <c r="AE32" s="16">
        <f t="shared" si="8"/>
        <v>0</v>
      </c>
      <c r="AF32" s="9"/>
      <c r="AG32" s="332" t="str">
        <f t="shared" si="12"/>
        <v/>
      </c>
      <c r="AH32" s="332" t="str">
        <f t="shared" si="12"/>
        <v/>
      </c>
      <c r="AI32" s="332" t="str">
        <f t="shared" si="12"/>
        <v/>
      </c>
      <c r="AJ32" s="332" t="str">
        <f t="shared" si="12"/>
        <v/>
      </c>
      <c r="AK32" s="332" t="str">
        <f t="shared" si="12"/>
        <v/>
      </c>
      <c r="AL32" s="332" t="str">
        <f t="shared" si="12"/>
        <v/>
      </c>
      <c r="AM32" s="332" t="str">
        <f t="shared" si="12"/>
        <v/>
      </c>
      <c r="AN32" s="332" t="str">
        <f t="shared" si="12"/>
        <v/>
      </c>
      <c r="AO32" s="332" t="str">
        <f t="shared" si="12"/>
        <v/>
      </c>
      <c r="AP32" s="332" t="str">
        <f t="shared" si="12"/>
        <v/>
      </c>
      <c r="AQ32" s="332" t="str">
        <f t="shared" si="12"/>
        <v/>
      </c>
      <c r="AR32" s="332" t="str">
        <f t="shared" si="12"/>
        <v/>
      </c>
      <c r="AS32" s="332" t="str">
        <f t="shared" si="12"/>
        <v/>
      </c>
      <c r="AT32" s="332" t="str">
        <f t="shared" si="12"/>
        <v/>
      </c>
      <c r="AU32" s="332" t="str">
        <f t="shared" si="12"/>
        <v/>
      </c>
      <c r="AV32" s="332" t="str">
        <f t="shared" si="12"/>
        <v/>
      </c>
      <c r="AW32" s="35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7.25" hidden="1" customHeight="1" x14ac:dyDescent="0.2">
      <c r="A33" s="389">
        <v>28</v>
      </c>
      <c r="B33" s="243"/>
      <c r="C33" s="243"/>
      <c r="D33" s="243"/>
      <c r="E33" s="256"/>
      <c r="F33" s="93"/>
      <c r="G33" s="93"/>
      <c r="H33" s="93"/>
      <c r="I33" s="93"/>
      <c r="J33" s="93"/>
      <c r="K33" s="93"/>
      <c r="L33" s="93"/>
      <c r="M33" s="111"/>
      <c r="N33" s="111"/>
      <c r="O33" s="111"/>
      <c r="P33" s="111"/>
      <c r="Q33" s="111"/>
      <c r="R33" s="24"/>
      <c r="S33" s="23"/>
      <c r="T33" s="23"/>
      <c r="U33" s="23"/>
      <c r="V33" s="35">
        <f t="shared" si="0"/>
        <v>0</v>
      </c>
      <c r="W33" s="328">
        <f t="shared" si="1"/>
        <v>0</v>
      </c>
      <c r="X33" s="328">
        <f t="shared" si="2"/>
        <v>0</v>
      </c>
      <c r="Y33" s="328">
        <f t="shared" si="3"/>
        <v>0</v>
      </c>
      <c r="Z33" s="328">
        <f t="shared" si="4"/>
        <v>0</v>
      </c>
      <c r="AA33" s="328">
        <f t="shared" si="5"/>
        <v>0</v>
      </c>
      <c r="AB33" s="328">
        <f t="shared" si="6"/>
        <v>0</v>
      </c>
      <c r="AC33" s="328">
        <f t="shared" si="7"/>
        <v>0</v>
      </c>
      <c r="AD33" s="242" t="str">
        <f t="shared" si="11"/>
        <v/>
      </c>
      <c r="AE33" s="16">
        <f t="shared" si="8"/>
        <v>0</v>
      </c>
      <c r="AF33" s="9"/>
      <c r="AG33" s="332" t="str">
        <f t="shared" si="12"/>
        <v/>
      </c>
      <c r="AH33" s="332" t="str">
        <f t="shared" si="12"/>
        <v/>
      </c>
      <c r="AI33" s="332" t="str">
        <f t="shared" si="12"/>
        <v/>
      </c>
      <c r="AJ33" s="332" t="str">
        <f t="shared" si="12"/>
        <v/>
      </c>
      <c r="AK33" s="332" t="str">
        <f t="shared" si="12"/>
        <v/>
      </c>
      <c r="AL33" s="332" t="str">
        <f t="shared" si="12"/>
        <v/>
      </c>
      <c r="AM33" s="332" t="str">
        <f t="shared" si="12"/>
        <v/>
      </c>
      <c r="AN33" s="332" t="str">
        <f t="shared" si="12"/>
        <v/>
      </c>
      <c r="AO33" s="332" t="str">
        <f t="shared" si="12"/>
        <v/>
      </c>
      <c r="AP33" s="332" t="str">
        <f t="shared" si="12"/>
        <v/>
      </c>
      <c r="AQ33" s="332" t="str">
        <f t="shared" si="12"/>
        <v/>
      </c>
      <c r="AR33" s="332" t="str">
        <f t="shared" si="12"/>
        <v/>
      </c>
      <c r="AS33" s="332" t="str">
        <f t="shared" si="12"/>
        <v/>
      </c>
      <c r="AT33" s="332" t="str">
        <f t="shared" si="12"/>
        <v/>
      </c>
      <c r="AU33" s="332" t="str">
        <f t="shared" si="12"/>
        <v/>
      </c>
      <c r="AV33" s="332" t="str">
        <f t="shared" si="12"/>
        <v/>
      </c>
      <c r="AW33" s="35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7.25" hidden="1" customHeight="1" x14ac:dyDescent="0.2">
      <c r="A34" s="389">
        <v>29</v>
      </c>
      <c r="B34" s="244"/>
      <c r="C34" s="245"/>
      <c r="D34" s="246"/>
      <c r="E34" s="256"/>
      <c r="F34" s="93"/>
      <c r="G34" s="93"/>
      <c r="H34" s="93"/>
      <c r="I34" s="93"/>
      <c r="J34" s="93"/>
      <c r="K34" s="93"/>
      <c r="L34" s="93"/>
      <c r="M34" s="93"/>
      <c r="N34" s="93"/>
      <c r="O34" s="97"/>
      <c r="P34" s="93"/>
      <c r="Q34" s="97"/>
      <c r="R34" s="24"/>
      <c r="S34" s="23"/>
      <c r="T34" s="23"/>
      <c r="U34" s="23"/>
      <c r="V34" s="35">
        <f t="shared" si="0"/>
        <v>0</v>
      </c>
      <c r="W34" s="328">
        <f t="shared" si="1"/>
        <v>0</v>
      </c>
      <c r="X34" s="328">
        <f t="shared" si="2"/>
        <v>0</v>
      </c>
      <c r="Y34" s="328">
        <f t="shared" si="3"/>
        <v>0</v>
      </c>
      <c r="Z34" s="328">
        <f t="shared" si="4"/>
        <v>0</v>
      </c>
      <c r="AA34" s="328">
        <f t="shared" si="5"/>
        <v>0</v>
      </c>
      <c r="AB34" s="328">
        <f t="shared" si="6"/>
        <v>0</v>
      </c>
      <c r="AC34" s="328">
        <f t="shared" si="7"/>
        <v>0</v>
      </c>
      <c r="AD34" s="242" t="str">
        <f t="shared" si="11"/>
        <v/>
      </c>
      <c r="AE34" s="16">
        <f t="shared" si="8"/>
        <v>0</v>
      </c>
      <c r="AF34" s="9"/>
      <c r="AG34" s="332" t="str">
        <f t="shared" si="12"/>
        <v/>
      </c>
      <c r="AH34" s="332" t="str">
        <f t="shared" si="12"/>
        <v/>
      </c>
      <c r="AI34" s="332" t="str">
        <f t="shared" si="12"/>
        <v/>
      </c>
      <c r="AJ34" s="332" t="str">
        <f t="shared" si="12"/>
        <v/>
      </c>
      <c r="AK34" s="332" t="str">
        <f t="shared" si="12"/>
        <v/>
      </c>
      <c r="AL34" s="332" t="str">
        <f t="shared" si="12"/>
        <v/>
      </c>
      <c r="AM34" s="332" t="str">
        <f t="shared" si="12"/>
        <v/>
      </c>
      <c r="AN34" s="332" t="str">
        <f t="shared" si="12"/>
        <v/>
      </c>
      <c r="AO34" s="332" t="str">
        <f t="shared" si="12"/>
        <v/>
      </c>
      <c r="AP34" s="332" t="str">
        <f t="shared" si="12"/>
        <v/>
      </c>
      <c r="AQ34" s="332" t="str">
        <f t="shared" si="12"/>
        <v/>
      </c>
      <c r="AR34" s="332" t="str">
        <f t="shared" si="12"/>
        <v/>
      </c>
      <c r="AS34" s="332" t="str">
        <f t="shared" si="12"/>
        <v/>
      </c>
      <c r="AT34" s="332" t="str">
        <f t="shared" si="12"/>
        <v/>
      </c>
      <c r="AU34" s="332" t="str">
        <f t="shared" si="12"/>
        <v/>
      </c>
      <c r="AV34" s="332" t="str">
        <f t="shared" si="12"/>
        <v/>
      </c>
      <c r="AW34" s="35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7.25" hidden="1" customHeight="1" x14ac:dyDescent="0.2">
      <c r="A35" s="389">
        <v>30</v>
      </c>
      <c r="B35" s="244"/>
      <c r="C35" s="245"/>
      <c r="D35" s="246"/>
      <c r="E35" s="256"/>
      <c r="F35" s="93"/>
      <c r="G35" s="93"/>
      <c r="H35" s="93"/>
      <c r="I35" s="93"/>
      <c r="J35" s="93"/>
      <c r="K35" s="93"/>
      <c r="L35" s="93"/>
      <c r="M35" s="93"/>
      <c r="N35" s="93"/>
      <c r="O35" s="97"/>
      <c r="P35" s="93"/>
      <c r="Q35" s="97"/>
      <c r="R35" s="24"/>
      <c r="S35" s="23"/>
      <c r="T35" s="23"/>
      <c r="U35" s="23"/>
      <c r="V35" s="35">
        <f t="shared" si="0"/>
        <v>0</v>
      </c>
      <c r="W35" s="328">
        <f t="shared" si="1"/>
        <v>0</v>
      </c>
      <c r="X35" s="328">
        <f t="shared" si="2"/>
        <v>0</v>
      </c>
      <c r="Y35" s="328">
        <f t="shared" si="3"/>
        <v>0</v>
      </c>
      <c r="Z35" s="328">
        <f t="shared" si="4"/>
        <v>0</v>
      </c>
      <c r="AA35" s="328">
        <f t="shared" si="5"/>
        <v>0</v>
      </c>
      <c r="AB35" s="328">
        <f t="shared" si="6"/>
        <v>0</v>
      </c>
      <c r="AC35" s="328">
        <f t="shared" si="7"/>
        <v>0</v>
      </c>
      <c r="AD35" s="242" t="str">
        <f t="shared" si="11"/>
        <v/>
      </c>
      <c r="AE35" s="16">
        <f>IF(AX35=5,0.5,IF(AX35=4,0.25,IF(AX35&lt;=3,0)))</f>
        <v>0</v>
      </c>
      <c r="AF35" s="9"/>
      <c r="AG35" s="332" t="str">
        <f t="shared" si="12"/>
        <v/>
      </c>
      <c r="AH35" s="332" t="str">
        <f t="shared" si="12"/>
        <v/>
      </c>
      <c r="AI35" s="332" t="str">
        <f t="shared" si="12"/>
        <v/>
      </c>
      <c r="AJ35" s="332" t="str">
        <f t="shared" si="12"/>
        <v/>
      </c>
      <c r="AK35" s="332" t="str">
        <f t="shared" si="12"/>
        <v/>
      </c>
      <c r="AL35" s="332" t="str">
        <f t="shared" si="12"/>
        <v/>
      </c>
      <c r="AM35" s="332" t="str">
        <f t="shared" si="12"/>
        <v/>
      </c>
      <c r="AN35" s="332" t="str">
        <f t="shared" si="12"/>
        <v/>
      </c>
      <c r="AO35" s="332" t="str">
        <f t="shared" si="12"/>
        <v/>
      </c>
      <c r="AP35" s="332" t="str">
        <f t="shared" si="12"/>
        <v/>
      </c>
      <c r="AQ35" s="332" t="str">
        <f t="shared" si="12"/>
        <v/>
      </c>
      <c r="AR35" s="332" t="str">
        <f t="shared" si="12"/>
        <v/>
      </c>
      <c r="AS35" s="332" t="str">
        <f t="shared" si="12"/>
        <v/>
      </c>
      <c r="AT35" s="332" t="str">
        <f t="shared" si="12"/>
        <v/>
      </c>
      <c r="AU35" s="332" t="str">
        <f t="shared" si="12"/>
        <v/>
      </c>
      <c r="AV35" s="332" t="str">
        <f t="shared" si="12"/>
        <v/>
      </c>
      <c r="AW35" s="35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7.25" hidden="1" customHeight="1" x14ac:dyDescent="0.2">
      <c r="A36" s="389">
        <v>31</v>
      </c>
      <c r="B36" s="244"/>
      <c r="C36" s="245"/>
      <c r="D36" s="246"/>
      <c r="E36" s="256"/>
      <c r="F36" s="93"/>
      <c r="G36" s="93"/>
      <c r="H36" s="93"/>
      <c r="I36" s="93"/>
      <c r="J36" s="93"/>
      <c r="K36" s="93"/>
      <c r="L36" s="93"/>
      <c r="M36" s="93"/>
      <c r="N36" s="93"/>
      <c r="O36" s="97"/>
      <c r="P36" s="93"/>
      <c r="Q36" s="97"/>
      <c r="R36" s="24"/>
      <c r="S36" s="23"/>
      <c r="T36" s="23"/>
      <c r="U36" s="23"/>
      <c r="V36" s="35">
        <f t="shared" si="0"/>
        <v>0</v>
      </c>
      <c r="W36" s="328">
        <f t="shared" si="1"/>
        <v>0</v>
      </c>
      <c r="X36" s="328">
        <f t="shared" si="2"/>
        <v>0</v>
      </c>
      <c r="Y36" s="328">
        <f t="shared" si="3"/>
        <v>0</v>
      </c>
      <c r="Z36" s="328">
        <f t="shared" si="4"/>
        <v>0</v>
      </c>
      <c r="AA36" s="328">
        <f t="shared" si="5"/>
        <v>0</v>
      </c>
      <c r="AB36" s="328">
        <f t="shared" si="6"/>
        <v>0</v>
      </c>
      <c r="AC36" s="328">
        <f t="shared" si="7"/>
        <v>0</v>
      </c>
      <c r="AD36" s="242" t="str">
        <f t="shared" si="11"/>
        <v/>
      </c>
      <c r="AE36" s="16">
        <f>IF(AX36=5,0.5,IF(AX36=4,0.25,IF(AX36&lt;=3,0)))</f>
        <v>0</v>
      </c>
      <c r="AF36" s="9"/>
      <c r="AG36" s="332" t="str">
        <f t="shared" si="12"/>
        <v/>
      </c>
      <c r="AH36" s="332" t="str">
        <f t="shared" si="12"/>
        <v/>
      </c>
      <c r="AI36" s="332" t="str">
        <f t="shared" si="12"/>
        <v/>
      </c>
      <c r="AJ36" s="332" t="str">
        <f t="shared" si="12"/>
        <v/>
      </c>
      <c r="AK36" s="332" t="str">
        <f t="shared" si="12"/>
        <v/>
      </c>
      <c r="AL36" s="332" t="str">
        <f t="shared" si="12"/>
        <v/>
      </c>
      <c r="AM36" s="332" t="str">
        <f t="shared" si="12"/>
        <v/>
      </c>
      <c r="AN36" s="332" t="str">
        <f t="shared" si="12"/>
        <v/>
      </c>
      <c r="AO36" s="332" t="str">
        <f t="shared" si="12"/>
        <v/>
      </c>
      <c r="AP36" s="332" t="str">
        <f t="shared" si="12"/>
        <v/>
      </c>
      <c r="AQ36" s="332" t="str">
        <f t="shared" si="12"/>
        <v/>
      </c>
      <c r="AR36" s="332" t="str">
        <f t="shared" si="12"/>
        <v/>
      </c>
      <c r="AS36" s="332" t="str">
        <f t="shared" si="12"/>
        <v/>
      </c>
      <c r="AT36" s="332" t="str">
        <f t="shared" si="12"/>
        <v/>
      </c>
      <c r="AU36" s="332" t="str">
        <f t="shared" si="12"/>
        <v/>
      </c>
      <c r="AV36" s="332" t="str">
        <f t="shared" si="12"/>
        <v/>
      </c>
      <c r="AW36" s="35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7.25" hidden="1" customHeight="1" thickBot="1" x14ac:dyDescent="0.3">
      <c r="A37" s="112"/>
      <c r="B37" s="113"/>
      <c r="C37" s="113"/>
      <c r="D37" s="113"/>
      <c r="E37" s="27">
        <f>COUNTIF(E6:E36,"2543")</f>
        <v>22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35">
        <f t="shared" si="0"/>
        <v>0</v>
      </c>
      <c r="W37" s="328">
        <f t="shared" si="1"/>
        <v>0</v>
      </c>
      <c r="X37" s="328">
        <f t="shared" si="2"/>
        <v>0</v>
      </c>
      <c r="Y37" s="328">
        <f t="shared" si="3"/>
        <v>0</v>
      </c>
      <c r="Z37" s="328">
        <f t="shared" si="4"/>
        <v>0</v>
      </c>
      <c r="AA37" s="328">
        <f t="shared" si="5"/>
        <v>0</v>
      </c>
      <c r="AB37" s="328">
        <f t="shared" si="6"/>
        <v>0</v>
      </c>
      <c r="AC37" s="328">
        <f t="shared" si="7"/>
        <v>0</v>
      </c>
      <c r="AD37" s="242" t="str">
        <f t="shared" si="11"/>
        <v/>
      </c>
      <c r="AE37" s="31">
        <f>IF(AX37=5,0.5,IF(AX37=4,0.25,IF(AX37&lt;=3,0)))</f>
        <v>0</v>
      </c>
      <c r="AF37" s="9"/>
      <c r="AG37" s="17" t="str">
        <f t="shared" si="12"/>
        <v/>
      </c>
      <c r="AH37" s="17" t="str">
        <f t="shared" si="12"/>
        <v/>
      </c>
      <c r="AI37" s="17" t="str">
        <f t="shared" si="12"/>
        <v/>
      </c>
      <c r="AJ37" s="17" t="str">
        <f t="shared" si="12"/>
        <v/>
      </c>
      <c r="AK37" s="17" t="str">
        <f t="shared" si="12"/>
        <v/>
      </c>
      <c r="AL37" s="17" t="str">
        <f t="shared" si="12"/>
        <v/>
      </c>
      <c r="AM37" s="17" t="str">
        <f t="shared" si="12"/>
        <v/>
      </c>
      <c r="AN37" s="17" t="str">
        <f t="shared" si="12"/>
        <v/>
      </c>
      <c r="AO37" s="17" t="str">
        <f t="shared" si="12"/>
        <v/>
      </c>
      <c r="AP37" s="17" t="str">
        <f t="shared" si="12"/>
        <v/>
      </c>
      <c r="AQ37" s="17" t="str">
        <f t="shared" si="12"/>
        <v/>
      </c>
      <c r="AR37" s="17" t="str">
        <f t="shared" si="12"/>
        <v/>
      </c>
      <c r="AS37" s="17" t="str">
        <f t="shared" si="12"/>
        <v/>
      </c>
      <c r="AT37" s="17" t="str">
        <f t="shared" si="12"/>
        <v/>
      </c>
      <c r="AU37" s="17" t="str">
        <f t="shared" ref="AU37:AV37" si="13">IF(ISERROR(VALUE(LEFT(T37))),LEFT(T37),VALUE(LEFT(T37)))</f>
        <v/>
      </c>
      <c r="AV37" s="17" t="str">
        <f t="shared" si="13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7"/>
      <c r="B38" s="247"/>
      <c r="C38" s="83" t="s">
        <v>12</v>
      </c>
      <c r="D38" s="83"/>
      <c r="E38" s="27"/>
      <c r="F38" s="213" t="str">
        <f t="array" ref="F38:U45">AG38:AV45</f>
        <v xml:space="preserve"> </v>
      </c>
      <c r="G38" s="213">
        <v>4</v>
      </c>
      <c r="H38" s="213">
        <v>4.6190476190476186</v>
      </c>
      <c r="I38" s="213">
        <v>3.5909090909090908</v>
      </c>
      <c r="J38" s="213">
        <v>4.0909090909090908</v>
      </c>
      <c r="K38" s="213">
        <v>4.1818181818181817</v>
      </c>
      <c r="L38" s="213">
        <v>3.4090909090909092</v>
      </c>
      <c r="M38" s="213" t="str">
        <v xml:space="preserve"> </v>
      </c>
      <c r="N38" s="213" t="str">
        <v xml:space="preserve"> </v>
      </c>
      <c r="O38" s="248" t="str">
        <v xml:space="preserve"> </v>
      </c>
      <c r="P38" s="215" t="str">
        <v xml:space="preserve"> </v>
      </c>
      <c r="Q38" s="215" t="str">
        <v xml:space="preserve"> </v>
      </c>
      <c r="R38" s="215" t="str">
        <v xml:space="preserve"> </v>
      </c>
      <c r="S38" s="213" t="str">
        <v xml:space="preserve"> </v>
      </c>
      <c r="T38" s="213" t="str">
        <v xml:space="preserve"> </v>
      </c>
      <c r="U38" s="213" t="str">
        <v xml:space="preserve"> </v>
      </c>
      <c r="V38" s="18">
        <f>сводн.!T42</f>
        <v>2</v>
      </c>
      <c r="W38" s="95">
        <f>SUM(W6:W37)</f>
        <v>1</v>
      </c>
      <c r="X38" s="95">
        <f>SUM(X6:X37)</f>
        <v>0</v>
      </c>
      <c r="Y38" s="95">
        <f>SUM(Y6:Y37)-X38</f>
        <v>1</v>
      </c>
      <c r="Z38" s="95">
        <f>SUM(Z6:Z37)</f>
        <v>37</v>
      </c>
      <c r="AA38" s="95">
        <f>SUM(AA6:AA37)</f>
        <v>57</v>
      </c>
      <c r="AB38" s="95">
        <f>SUM(AB6:AB37)</f>
        <v>36</v>
      </c>
      <c r="AC38" s="95">
        <f t="shared" si="7"/>
        <v>131</v>
      </c>
      <c r="AD38" s="242">
        <f>IF(ISERROR(((X38+Y38)*2+Z38*3+AA38*4+AB38*5)/SUM(X38,Y38:AB38)),"",((X38+Y38)*2+Z38*3+AA38*4+AB38*5)/SUM(X38,Y38:AB38))</f>
        <v>3.9770992366412212</v>
      </c>
      <c r="AE38" s="32"/>
      <c r="AF38" s="9"/>
      <c r="AG38" s="33" t="str">
        <f t="shared" ref="AG38:AV38" si="14">IF(COUNT(AG6:AG37)=0," ",SUM(AG6:AG37)/COUNT(AG6:AG37))</f>
        <v xml:space="preserve"> </v>
      </c>
      <c r="AH38" s="33">
        <f t="shared" si="14"/>
        <v>4</v>
      </c>
      <c r="AI38" s="33">
        <f t="shared" si="14"/>
        <v>4.6190476190476186</v>
      </c>
      <c r="AJ38" s="33">
        <f t="shared" si="14"/>
        <v>3.5909090909090908</v>
      </c>
      <c r="AK38" s="33">
        <f t="shared" si="14"/>
        <v>4.0909090909090908</v>
      </c>
      <c r="AL38" s="33">
        <f t="shared" si="14"/>
        <v>4.1818181818181817</v>
      </c>
      <c r="AM38" s="33">
        <f t="shared" si="14"/>
        <v>3.4090909090909092</v>
      </c>
      <c r="AN38" s="33" t="str">
        <f t="shared" si="14"/>
        <v xml:space="preserve"> </v>
      </c>
      <c r="AO38" s="33" t="str">
        <f t="shared" si="14"/>
        <v xml:space="preserve"> </v>
      </c>
      <c r="AP38" s="33" t="str">
        <f t="shared" si="14"/>
        <v xml:space="preserve"> </v>
      </c>
      <c r="AQ38" s="33" t="str">
        <f t="shared" si="14"/>
        <v xml:space="preserve"> </v>
      </c>
      <c r="AR38" s="33" t="str">
        <f t="shared" si="14"/>
        <v xml:space="preserve"> </v>
      </c>
      <c r="AS38" s="33" t="str">
        <f t="shared" si="14"/>
        <v xml:space="preserve"> </v>
      </c>
      <c r="AT38" s="33" t="str">
        <f t="shared" si="14"/>
        <v xml:space="preserve"> </v>
      </c>
      <c r="AU38" s="33" t="str">
        <f t="shared" si="14"/>
        <v xml:space="preserve"> </v>
      </c>
      <c r="AV38" s="34" t="str">
        <f t="shared" si="14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6"/>
      <c r="B39" s="216"/>
      <c r="C39" s="218" t="s">
        <v>13</v>
      </c>
      <c r="D39" s="218"/>
      <c r="E39" s="219"/>
      <c r="F39" s="98" t="str">
        <v>0</v>
      </c>
      <c r="G39" s="98">
        <v>7</v>
      </c>
      <c r="H39" s="98">
        <v>15</v>
      </c>
      <c r="I39" s="98">
        <v>2</v>
      </c>
      <c r="J39" s="98">
        <v>6</v>
      </c>
      <c r="K39" s="98">
        <v>5</v>
      </c>
      <c r="L39" s="98">
        <v>1</v>
      </c>
      <c r="M39" s="98" t="str">
        <v>0</v>
      </c>
      <c r="N39" s="98" t="str">
        <v>0</v>
      </c>
      <c r="O39" s="99" t="str">
        <v>0</v>
      </c>
      <c r="P39" s="99" t="str">
        <v>0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9" t="str">
        <f>IF(COUNTIF(V6:V37,5)=0,"0",COUNTIF(V6:V37,5))</f>
        <v>0</v>
      </c>
      <c r="W39" s="209"/>
      <c r="X39" s="580">
        <f>SUM(X38:AB38)</f>
        <v>131</v>
      </c>
      <c r="Y39" s="580"/>
      <c r="Z39" s="580"/>
      <c r="AA39" s="580"/>
      <c r="AB39" s="580"/>
      <c r="AC39" s="494"/>
      <c r="AD39" s="242">
        <f t="shared" ref="AD39" si="15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6">IF(COUNTIF(AG6:AG37,5)=0,"0",COUNTIF(AG6:AG37,5))</f>
        <v>0</v>
      </c>
      <c r="AH39" s="38">
        <f t="shared" si="16"/>
        <v>7</v>
      </c>
      <c r="AI39" s="38">
        <f t="shared" si="16"/>
        <v>15</v>
      </c>
      <c r="AJ39" s="38">
        <f t="shared" si="16"/>
        <v>2</v>
      </c>
      <c r="AK39" s="38">
        <f t="shared" si="16"/>
        <v>6</v>
      </c>
      <c r="AL39" s="38">
        <f t="shared" si="16"/>
        <v>5</v>
      </c>
      <c r="AM39" s="38">
        <f t="shared" si="16"/>
        <v>1</v>
      </c>
      <c r="AN39" s="38" t="str">
        <f t="shared" si="16"/>
        <v>0</v>
      </c>
      <c r="AO39" s="38" t="str">
        <f t="shared" si="16"/>
        <v>0</v>
      </c>
      <c r="AP39" s="38" t="str">
        <f t="shared" si="16"/>
        <v>0</v>
      </c>
      <c r="AQ39" s="38" t="str">
        <f t="shared" si="16"/>
        <v>0</v>
      </c>
      <c r="AR39" s="38" t="str">
        <f t="shared" si="16"/>
        <v>0</v>
      </c>
      <c r="AS39" s="38" t="str">
        <f t="shared" si="16"/>
        <v>0</v>
      </c>
      <c r="AT39" s="38" t="str">
        <f t="shared" si="16"/>
        <v>0</v>
      </c>
      <c r="AU39" s="38" t="str">
        <f t="shared" si="16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20"/>
      <c r="B40" s="220"/>
      <c r="C40" s="222" t="s">
        <v>14</v>
      </c>
      <c r="D40" s="222"/>
      <c r="E40" s="223"/>
      <c r="F40" s="100" t="str">
        <v>0</v>
      </c>
      <c r="G40" s="100">
        <v>8</v>
      </c>
      <c r="H40" s="100">
        <v>5</v>
      </c>
      <c r="I40" s="100">
        <v>9</v>
      </c>
      <c r="J40" s="100">
        <v>12</v>
      </c>
      <c r="K40" s="100">
        <v>16</v>
      </c>
      <c r="L40" s="100">
        <v>7</v>
      </c>
      <c r="M40" s="100" t="str">
        <v>0</v>
      </c>
      <c r="N40" s="100" t="str">
        <v>0</v>
      </c>
      <c r="O40" s="101" t="str">
        <v>0</v>
      </c>
      <c r="P40" s="101" t="str">
        <v>0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50">
        <f>IF(COUNTIF(V6:V37,4)=0,"0",COUNTIF(V6:V37,4))</f>
        <v>4</v>
      </c>
      <c r="W40" s="44"/>
      <c r="X40" s="44"/>
      <c r="Y40" s="44" t="str">
        <f>IF(COUNTIF(Y6:Y37,4)=0," ",COUNTIF(Y6:Y37,4))</f>
        <v xml:space="preserve"> </v>
      </c>
      <c r="Z40" s="44" t="str">
        <f>IF(COUNTIF(Z6:Z37,4)=0," ",COUNTIF(Z6:Z37,4))</f>
        <v xml:space="preserve"> </v>
      </c>
      <c r="AA40" s="44">
        <f>IF(COUNTIF(AA6:AA37,4)=0," ",COUNTIF(AA6:AA37,4))</f>
        <v>4</v>
      </c>
      <c r="AB40" s="44">
        <f>IF(COUNTIF(AB6:AB37,4)=0," ",COUNTIF(AB6:AB37,4))</f>
        <v>3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7">IF(COUNTIF(AG6:AG37,4)=0,"0",COUNTIF(AG6:AG37,4))</f>
        <v>0</v>
      </c>
      <c r="AH40" s="44">
        <f t="shared" si="17"/>
        <v>8</v>
      </c>
      <c r="AI40" s="44">
        <f t="shared" si="17"/>
        <v>5</v>
      </c>
      <c r="AJ40" s="44">
        <f t="shared" si="17"/>
        <v>9</v>
      </c>
      <c r="AK40" s="44">
        <f t="shared" si="17"/>
        <v>12</v>
      </c>
      <c r="AL40" s="44">
        <f t="shared" si="17"/>
        <v>16</v>
      </c>
      <c r="AM40" s="44">
        <f t="shared" si="17"/>
        <v>7</v>
      </c>
      <c r="AN40" s="44" t="str">
        <f t="shared" si="17"/>
        <v>0</v>
      </c>
      <c r="AO40" s="44" t="str">
        <f t="shared" si="17"/>
        <v>0</v>
      </c>
      <c r="AP40" s="44" t="str">
        <f t="shared" si="17"/>
        <v>0</v>
      </c>
      <c r="AQ40" s="44" t="str">
        <f t="shared" si="17"/>
        <v>0</v>
      </c>
      <c r="AR40" s="44" t="str">
        <f t="shared" si="17"/>
        <v>0</v>
      </c>
      <c r="AS40" s="44" t="str">
        <f t="shared" si="17"/>
        <v>0</v>
      </c>
      <c r="AT40" s="44" t="str">
        <f t="shared" si="17"/>
        <v>0</v>
      </c>
      <c r="AU40" s="44" t="str">
        <f t="shared" si="17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5" t="s">
        <v>15</v>
      </c>
      <c r="D41" s="225"/>
      <c r="E41" s="226"/>
      <c r="F41" s="102" t="str">
        <v>0</v>
      </c>
      <c r="G41" s="102">
        <v>7</v>
      </c>
      <c r="H41" s="102" t="str">
        <v>0</v>
      </c>
      <c r="I41" s="102">
        <v>11</v>
      </c>
      <c r="J41" s="102">
        <v>4</v>
      </c>
      <c r="K41" s="102">
        <v>1</v>
      </c>
      <c r="L41" s="102">
        <v>14</v>
      </c>
      <c r="M41" s="102" t="str">
        <v>0</v>
      </c>
      <c r="N41" s="102" t="str">
        <v>0</v>
      </c>
      <c r="O41" s="103" t="str">
        <v>0</v>
      </c>
      <c r="P41" s="103" t="str">
        <v>0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51">
        <f>IF(COUNTIF(V6:V37,3)=0,"0",COUNTIF(V6:V37,3))</f>
        <v>17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5</v>
      </c>
      <c r="AA41" s="52">
        <f>IF(COUNTIF(AA6:AA37,3)=0," ",COUNTIF(AA6:AA37,3))</f>
        <v>7</v>
      </c>
      <c r="AB41" s="52" t="str">
        <f>IF(COUNTIF(AB6:AB37,3)=0," ",COUNTIF(AB6:AB37,3))</f>
        <v xml:space="preserve"> 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8">IF(COUNTIF(AG6:AG37,3)=0,"0",COUNTIF(AG6:AG37,3))</f>
        <v>0</v>
      </c>
      <c r="AH41" s="52">
        <f t="shared" si="18"/>
        <v>7</v>
      </c>
      <c r="AI41" s="52" t="str">
        <f t="shared" si="18"/>
        <v>0</v>
      </c>
      <c r="AJ41" s="52">
        <f t="shared" si="18"/>
        <v>11</v>
      </c>
      <c r="AK41" s="52">
        <f t="shared" si="18"/>
        <v>4</v>
      </c>
      <c r="AL41" s="52">
        <f t="shared" si="18"/>
        <v>1</v>
      </c>
      <c r="AM41" s="52">
        <f t="shared" si="18"/>
        <v>14</v>
      </c>
      <c r="AN41" s="52" t="str">
        <f t="shared" si="18"/>
        <v>0</v>
      </c>
      <c r="AO41" s="52" t="str">
        <f t="shared" si="18"/>
        <v>0</v>
      </c>
      <c r="AP41" s="52" t="str">
        <f t="shared" si="18"/>
        <v>0</v>
      </c>
      <c r="AQ41" s="52" t="str">
        <f t="shared" si="18"/>
        <v>0</v>
      </c>
      <c r="AR41" s="52" t="str">
        <f t="shared" si="18"/>
        <v>0</v>
      </c>
      <c r="AS41" s="52" t="str">
        <f t="shared" si="18"/>
        <v>0</v>
      </c>
      <c r="AT41" s="52" t="str">
        <f t="shared" si="18"/>
        <v>0</v>
      </c>
      <c r="AU41" s="52" t="str">
        <f t="shared" si="18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7"/>
      <c r="B42" s="247"/>
      <c r="C42" s="83" t="s">
        <v>16</v>
      </c>
      <c r="D42" s="83"/>
      <c r="E42" s="27"/>
      <c r="F42" s="23">
        <v>0</v>
      </c>
      <c r="G42" s="23">
        <v>0</v>
      </c>
      <c r="H42" s="23">
        <v>1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1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10</v>
      </c>
      <c r="AA42" s="35">
        <f>IF(COUNTIF(AA6:AA37,2)=0," ",COUNTIF(AA6:AA37,2))</f>
        <v>9</v>
      </c>
      <c r="AB42" s="35">
        <f>IF(COUNTIF(AB6:AB37,2)=0," ",COUNTIF(AB6:AB37,2))</f>
        <v>8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19">COUNTIF(AG6:AG36,2)+COUNTIF(AG6:AG36,"д")</f>
        <v>0</v>
      </c>
      <c r="AH42" s="35">
        <f t="shared" si="19"/>
        <v>0</v>
      </c>
      <c r="AI42" s="35">
        <f t="shared" si="19"/>
        <v>1</v>
      </c>
      <c r="AJ42" s="35">
        <f t="shared" si="19"/>
        <v>0</v>
      </c>
      <c r="AK42" s="35">
        <f t="shared" si="19"/>
        <v>0</v>
      </c>
      <c r="AL42" s="35">
        <f t="shared" si="19"/>
        <v>0</v>
      </c>
      <c r="AM42" s="35">
        <f t="shared" si="19"/>
        <v>0</v>
      </c>
      <c r="AN42" s="35">
        <f t="shared" si="19"/>
        <v>0</v>
      </c>
      <c r="AO42" s="35">
        <f t="shared" si="19"/>
        <v>0</v>
      </c>
      <c r="AP42" s="35">
        <f t="shared" si="19"/>
        <v>0</v>
      </c>
      <c r="AQ42" s="35">
        <f t="shared" si="19"/>
        <v>0</v>
      </c>
      <c r="AR42" s="35">
        <f t="shared" si="19"/>
        <v>0</v>
      </c>
      <c r="AS42" s="35">
        <f t="shared" si="19"/>
        <v>0</v>
      </c>
      <c r="AT42" s="35">
        <f t="shared" si="19"/>
        <v>0</v>
      </c>
      <c r="AU42" s="35">
        <f t="shared" si="19"/>
        <v>0</v>
      </c>
      <c r="AV42" s="35">
        <f t="shared" si="19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7"/>
      <c r="B43" s="247"/>
      <c r="C43" s="83" t="s">
        <v>17</v>
      </c>
      <c r="D43" s="83"/>
      <c r="E43" s="27"/>
      <c r="F43" s="23">
        <v>0</v>
      </c>
      <c r="G43" s="23">
        <v>0</v>
      </c>
      <c r="H43" s="23">
        <v>1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0">COUNTBLANK(V6:V26)</f>
        <v>0</v>
      </c>
      <c r="W43" s="35">
        <f t="shared" si="20"/>
        <v>0</v>
      </c>
      <c r="X43" s="35">
        <f t="shared" si="20"/>
        <v>0</v>
      </c>
      <c r="Y43" s="35">
        <f t="shared" si="20"/>
        <v>0</v>
      </c>
      <c r="Z43" s="35">
        <f t="shared" si="20"/>
        <v>0</v>
      </c>
      <c r="AA43" s="35">
        <f t="shared" si="20"/>
        <v>0</v>
      </c>
      <c r="AB43" s="35">
        <f t="shared" si="20"/>
        <v>0</v>
      </c>
      <c r="AC43" s="35"/>
      <c r="AD43" s="35">
        <f>COUNTBLANK(AD6:AD27)</f>
        <v>0</v>
      </c>
      <c r="AE43" s="61" t="str">
        <f>IF(COUNTIF(AE6:AE37,"б")=0," ",COUNTIF(AE6:AE37,"б"))</f>
        <v xml:space="preserve"> </v>
      </c>
      <c r="AF43" s="60">
        <f t="shared" ref="AF43:CB43" si="21">IF(COUNTIF(AF6:AF37,"б")=0+COUNTIF(AF6:AF37,"а")=0,"0",COUNTIF(AF6:AF37,"б")+COUNTIF(AF6:AF37,"а"))</f>
        <v>0</v>
      </c>
      <c r="AG43" s="60">
        <f t="shared" si="21"/>
        <v>0</v>
      </c>
      <c r="AH43" s="60">
        <f t="shared" si="21"/>
        <v>0</v>
      </c>
      <c r="AI43" s="60">
        <f t="shared" si="21"/>
        <v>1</v>
      </c>
      <c r="AJ43" s="60">
        <f t="shared" si="21"/>
        <v>0</v>
      </c>
      <c r="AK43" s="60">
        <f t="shared" si="21"/>
        <v>0</v>
      </c>
      <c r="AL43" s="60">
        <f t="shared" si="21"/>
        <v>0</v>
      </c>
      <c r="AM43" s="60">
        <f t="shared" si="21"/>
        <v>0</v>
      </c>
      <c r="AN43" s="60">
        <f t="shared" si="21"/>
        <v>0</v>
      </c>
      <c r="AO43" s="60">
        <f t="shared" si="21"/>
        <v>0</v>
      </c>
      <c r="AP43" s="60">
        <f t="shared" si="21"/>
        <v>0</v>
      </c>
      <c r="AQ43" s="60">
        <f t="shared" si="21"/>
        <v>0</v>
      </c>
      <c r="AR43" s="60">
        <f t="shared" si="21"/>
        <v>0</v>
      </c>
      <c r="AS43" s="60">
        <f t="shared" si="21"/>
        <v>0</v>
      </c>
      <c r="AT43" s="60">
        <f t="shared" si="21"/>
        <v>0</v>
      </c>
      <c r="AU43" s="60">
        <f t="shared" si="21"/>
        <v>0</v>
      </c>
      <c r="AV43" s="60">
        <f t="shared" si="21"/>
        <v>0</v>
      </c>
      <c r="AW43" s="60">
        <f t="shared" si="21"/>
        <v>0</v>
      </c>
      <c r="AX43" s="60">
        <f t="shared" si="21"/>
        <v>0</v>
      </c>
      <c r="AY43" s="60">
        <f t="shared" si="21"/>
        <v>0</v>
      </c>
      <c r="AZ43" s="60">
        <f t="shared" si="21"/>
        <v>0</v>
      </c>
      <c r="BA43" s="60">
        <f t="shared" si="21"/>
        <v>0</v>
      </c>
      <c r="BB43" s="60">
        <f t="shared" si="21"/>
        <v>0</v>
      </c>
      <c r="BC43" s="60">
        <f t="shared" si="21"/>
        <v>0</v>
      </c>
      <c r="BD43" s="60">
        <f t="shared" si="21"/>
        <v>0</v>
      </c>
      <c r="BE43" s="60">
        <f t="shared" si="21"/>
        <v>0</v>
      </c>
      <c r="BF43" s="60">
        <f t="shared" si="21"/>
        <v>0</v>
      </c>
      <c r="BG43" s="60">
        <f t="shared" si="21"/>
        <v>0</v>
      </c>
      <c r="BH43" s="60">
        <f t="shared" si="21"/>
        <v>0</v>
      </c>
      <c r="BI43" s="60">
        <f t="shared" si="21"/>
        <v>0</v>
      </c>
      <c r="BJ43" s="60">
        <f t="shared" si="21"/>
        <v>0</v>
      </c>
      <c r="BK43" s="60">
        <f t="shared" si="21"/>
        <v>0</v>
      </c>
      <c r="BL43" s="60">
        <f t="shared" si="21"/>
        <v>0</v>
      </c>
      <c r="BM43" s="60">
        <f t="shared" si="21"/>
        <v>0</v>
      </c>
      <c r="BN43" s="60">
        <f t="shared" si="21"/>
        <v>0</v>
      </c>
      <c r="BO43" s="60">
        <f t="shared" si="21"/>
        <v>0</v>
      </c>
      <c r="BP43" s="60">
        <f t="shared" si="21"/>
        <v>0</v>
      </c>
      <c r="BQ43" s="60">
        <f t="shared" si="21"/>
        <v>0</v>
      </c>
      <c r="BR43" s="60">
        <f t="shared" si="21"/>
        <v>0</v>
      </c>
      <c r="BS43" s="60">
        <f t="shared" si="21"/>
        <v>0</v>
      </c>
      <c r="BT43" s="60">
        <f t="shared" si="21"/>
        <v>0</v>
      </c>
      <c r="BU43" s="60">
        <f t="shared" si="21"/>
        <v>0</v>
      </c>
      <c r="BV43" s="60">
        <f t="shared" si="21"/>
        <v>0</v>
      </c>
      <c r="BW43" s="60">
        <f t="shared" si="21"/>
        <v>0</v>
      </c>
      <c r="BX43" s="60">
        <f t="shared" si="21"/>
        <v>0</v>
      </c>
      <c r="BY43" s="60">
        <f t="shared" si="21"/>
        <v>0</v>
      </c>
      <c r="BZ43" s="60">
        <f t="shared" si="21"/>
        <v>0</v>
      </c>
      <c r="CA43" s="60">
        <f t="shared" si="21"/>
        <v>0</v>
      </c>
      <c r="CB43" s="60">
        <f t="shared" si="21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7"/>
      <c r="B44" s="247"/>
      <c r="C44" s="83" t="s">
        <v>18</v>
      </c>
      <c r="D44" s="83"/>
      <c r="E44" s="27"/>
      <c r="F44" s="23">
        <v>22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2">IF(COUNTIF(AG6:AG37,"з")=0,"0",COUNTIF(AG6:AG37,"з"))</f>
        <v>22</v>
      </c>
      <c r="AH44" s="35" t="str">
        <f t="shared" si="22"/>
        <v>0</v>
      </c>
      <c r="AI44" s="35" t="str">
        <f t="shared" si="22"/>
        <v>0</v>
      </c>
      <c r="AJ44" s="35" t="str">
        <f t="shared" si="22"/>
        <v>0</v>
      </c>
      <c r="AK44" s="35" t="str">
        <f t="shared" si="22"/>
        <v>0</v>
      </c>
      <c r="AL44" s="35" t="str">
        <f t="shared" si="22"/>
        <v>0</v>
      </c>
      <c r="AM44" s="35" t="str">
        <f t="shared" si="22"/>
        <v>0</v>
      </c>
      <c r="AN44" s="35" t="str">
        <f t="shared" si="22"/>
        <v>0</v>
      </c>
      <c r="AO44" s="35" t="str">
        <f t="shared" si="22"/>
        <v>0</v>
      </c>
      <c r="AP44" s="35" t="str">
        <f t="shared" si="22"/>
        <v>0</v>
      </c>
      <c r="AQ44" s="35" t="str">
        <f t="shared" si="22"/>
        <v>0</v>
      </c>
      <c r="AR44" s="35" t="str">
        <f t="shared" si="22"/>
        <v>0</v>
      </c>
      <c r="AS44" s="35" t="str">
        <f t="shared" si="22"/>
        <v>0</v>
      </c>
      <c r="AT44" s="35" t="str">
        <f t="shared" si="22"/>
        <v>0</v>
      </c>
      <c r="AU44" s="35" t="str">
        <f t="shared" si="22"/>
        <v>0</v>
      </c>
      <c r="AV44" s="35" t="str">
        <f t="shared" si="22"/>
        <v>0</v>
      </c>
      <c r="AW44" s="35" t="str">
        <f t="shared" si="22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7"/>
      <c r="B45" s="247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3">IF(COUNTIF(AG6:AG37,"н")=0,"0",COUNTIF(AG6:AG37,"н"))</f>
        <v>0</v>
      </c>
      <c r="AH45" s="35" t="str">
        <f t="shared" si="23"/>
        <v>0</v>
      </c>
      <c r="AI45" s="35" t="str">
        <f t="shared" si="23"/>
        <v>0</v>
      </c>
      <c r="AJ45" s="35" t="str">
        <f t="shared" si="23"/>
        <v>0</v>
      </c>
      <c r="AK45" s="35" t="str">
        <f t="shared" si="23"/>
        <v>0</v>
      </c>
      <c r="AL45" s="35" t="str">
        <f t="shared" si="23"/>
        <v>0</v>
      </c>
      <c r="AM45" s="35" t="str">
        <f t="shared" si="23"/>
        <v>0</v>
      </c>
      <c r="AN45" s="35" t="str">
        <f t="shared" si="23"/>
        <v>0</v>
      </c>
      <c r="AO45" s="35" t="str">
        <f t="shared" si="23"/>
        <v>0</v>
      </c>
      <c r="AP45" s="35" t="str">
        <f t="shared" si="23"/>
        <v>0</v>
      </c>
      <c r="AQ45" s="35" t="str">
        <f t="shared" si="23"/>
        <v>0</v>
      </c>
      <c r="AR45" s="35" t="str">
        <f t="shared" si="23"/>
        <v>0</v>
      </c>
      <c r="AS45" s="35" t="str">
        <f t="shared" si="23"/>
        <v>0</v>
      </c>
      <c r="AT45" s="35" t="str">
        <f t="shared" si="23"/>
        <v>0</v>
      </c>
      <c r="AU45" s="35" t="str">
        <f t="shared" si="23"/>
        <v>0</v>
      </c>
      <c r="AV45" s="35" t="str">
        <f t="shared" si="23"/>
        <v>0</v>
      </c>
      <c r="AW45" s="35" t="str">
        <f t="shared" si="23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92"/>
      <c r="X46" s="492"/>
      <c r="Y46" s="492"/>
      <c r="Z46" s="492"/>
      <c r="AA46" s="492"/>
      <c r="AB46" s="492"/>
      <c r="AC46" s="492"/>
      <c r="AD46" s="492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92"/>
      <c r="X47" s="492"/>
      <c r="Y47" s="492"/>
      <c r="Z47" s="492"/>
      <c r="AA47" s="492"/>
      <c r="AB47" s="492"/>
      <c r="AC47" s="492"/>
      <c r="AD47" s="492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92"/>
      <c r="X48" s="492"/>
      <c r="Y48" s="492"/>
      <c r="Z48" s="492"/>
      <c r="AA48" s="492"/>
      <c r="AB48" s="492"/>
      <c r="AC48" s="492"/>
      <c r="AD48" s="492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92"/>
      <c r="X49" s="492"/>
      <c r="Y49" s="492"/>
      <c r="Z49" s="492"/>
      <c r="AA49" s="492"/>
      <c r="AB49" s="492"/>
      <c r="AC49" s="492"/>
      <c r="AD49" s="492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92"/>
      <c r="X50" s="492"/>
      <c r="Y50" s="492"/>
      <c r="Z50" s="492"/>
      <c r="AA50" s="492"/>
      <c r="AB50" s="492"/>
      <c r="AC50" s="492"/>
      <c r="AD50" s="492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92"/>
      <c r="X51" s="492"/>
      <c r="Y51" s="492"/>
      <c r="Z51" s="492"/>
      <c r="AA51" s="492"/>
      <c r="AB51" s="492"/>
      <c r="AC51" s="492"/>
      <c r="AD51" s="492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92"/>
      <c r="X52" s="492"/>
      <c r="Y52" s="492"/>
      <c r="Z52" s="492"/>
      <c r="AA52" s="492"/>
      <c r="AB52" s="492"/>
      <c r="AC52" s="492"/>
      <c r="AD52" s="492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92"/>
      <c r="X53" s="492"/>
      <c r="Y53" s="492"/>
      <c r="Z53" s="492"/>
      <c r="AA53" s="492"/>
      <c r="AB53" s="492"/>
      <c r="AC53" s="492"/>
      <c r="AD53" s="492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92"/>
      <c r="X54" s="492"/>
      <c r="Y54" s="492"/>
      <c r="Z54" s="492"/>
      <c r="AA54" s="492"/>
      <c r="AB54" s="492"/>
      <c r="AC54" s="492"/>
      <c r="AD54" s="492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sortState ref="D6:D27">
    <sortCondition ref="D6"/>
  </sortState>
  <mergeCells count="8">
    <mergeCell ref="A3:C4"/>
    <mergeCell ref="AD3:AD5"/>
    <mergeCell ref="AG3:AW3"/>
    <mergeCell ref="AX3:BM3"/>
    <mergeCell ref="BP3:CE3"/>
    <mergeCell ref="X39:AB39"/>
    <mergeCell ref="G2:I2"/>
    <mergeCell ref="J2:L2"/>
  </mergeCells>
  <conditionalFormatting sqref="C5 Y5 AI5 AG5 T5 G5 M5:P5">
    <cfRule type="cellIs" dxfId="10239" priority="155" stopIfTrue="1" operator="equal">
      <formula>5</formula>
    </cfRule>
    <cfRule type="cellIs" dxfId="10238" priority="156" stopIfTrue="1" operator="equal">
      <formula>4</formula>
    </cfRule>
    <cfRule type="cellIs" dxfId="10237" priority="157" stopIfTrue="1" operator="equal">
      <formula>3</formula>
    </cfRule>
  </conditionalFormatting>
  <conditionalFormatting sqref="E6:E45">
    <cfRule type="cellIs" dxfId="10236" priority="153" stopIfTrue="1" operator="equal">
      <formula>4</formula>
    </cfRule>
    <cfRule type="cellIs" dxfId="10235" priority="154" stopIfTrue="1" operator="equal">
      <formula>3</formula>
    </cfRule>
  </conditionalFormatting>
  <conditionalFormatting sqref="Z5:AC5 W40:AF43 AE6:AE39 W39 F37:Q45 AG43:CB43 W44:AW45 M6:Q31 M34:Q36 G6:I36 R6:V45 AG6:AW42">
    <cfRule type="cellIs" dxfId="10234" priority="150" stopIfTrue="1" operator="equal">
      <formula>5</formula>
    </cfRule>
    <cfRule type="cellIs" dxfId="10233" priority="151" stopIfTrue="1" operator="equal">
      <formula>4</formula>
    </cfRule>
    <cfRule type="cellIs" dxfId="10232" priority="152" stopIfTrue="1" operator="equal">
      <formula>3</formula>
    </cfRule>
  </conditionalFormatting>
  <conditionalFormatting sqref="AF6:AF37">
    <cfRule type="expression" dxfId="10231" priority="148" stopIfTrue="1">
      <formula>VALUE(RIGHT(AF6))&gt;AE6</formula>
    </cfRule>
    <cfRule type="expression" dxfId="10230" priority="149" stopIfTrue="1">
      <formula>EXACT(RIGHT(AF6,3),"зач")</formula>
    </cfRule>
  </conditionalFormatting>
  <conditionalFormatting sqref="AE3:AJ4 M3:AC3 M4:Q4 T4:AC4 G3:I4">
    <cfRule type="expression" dxfId="10229" priority="146" stopIfTrue="1">
      <formula>$D$1&lt;G3</formula>
    </cfRule>
    <cfRule type="expression" dxfId="10228" priority="147" stopIfTrue="1">
      <formula>$D$1&gt;G3</formula>
    </cfRule>
  </conditionalFormatting>
  <conditionalFormatting sqref="M5:P5">
    <cfRule type="cellIs" dxfId="10227" priority="143" stopIfTrue="1" operator="equal">
      <formula>5</formula>
    </cfRule>
    <cfRule type="cellIs" dxfId="10226" priority="144" stopIfTrue="1" operator="equal">
      <formula>4</formula>
    </cfRule>
    <cfRule type="cellIs" dxfId="10225" priority="145" stopIfTrue="1" operator="equal">
      <formula>3</formula>
    </cfRule>
  </conditionalFormatting>
  <conditionalFormatting sqref="M4:Q4">
    <cfRule type="expression" dxfId="10224" priority="141" stopIfTrue="1">
      <formula>$D$1&lt;M4</formula>
    </cfRule>
    <cfRule type="expression" dxfId="10223" priority="142" stopIfTrue="1">
      <formula>$D$1&gt;M4</formula>
    </cfRule>
  </conditionalFormatting>
  <conditionalFormatting sqref="Q5 M5:N5">
    <cfRule type="cellIs" dxfId="10222" priority="138" stopIfTrue="1" operator="equal">
      <formula>5</formula>
    </cfRule>
    <cfRule type="cellIs" dxfId="10221" priority="139" stopIfTrue="1" operator="equal">
      <formula>4</formula>
    </cfRule>
    <cfRule type="cellIs" dxfId="10220" priority="140" stopIfTrue="1" operator="equal">
      <formula>3</formula>
    </cfRule>
  </conditionalFormatting>
  <conditionalFormatting sqref="M4:Q4">
    <cfRule type="expression" dxfId="10219" priority="136" stopIfTrue="1">
      <formula>$D$1&lt;M4</formula>
    </cfRule>
    <cfRule type="expression" dxfId="10218" priority="137" stopIfTrue="1">
      <formula>$D$1&gt;M4</formula>
    </cfRule>
  </conditionalFormatting>
  <conditionalFormatting sqref="P5 M5:N5">
    <cfRule type="cellIs" dxfId="10217" priority="133" stopIfTrue="1" operator="equal">
      <formula>5</formula>
    </cfRule>
    <cfRule type="cellIs" dxfId="10216" priority="134" stopIfTrue="1" operator="equal">
      <formula>4</formula>
    </cfRule>
    <cfRule type="cellIs" dxfId="10215" priority="135" stopIfTrue="1" operator="equal">
      <formula>3</formula>
    </cfRule>
  </conditionalFormatting>
  <conditionalFormatting sqref="M4:Q4">
    <cfRule type="expression" dxfId="10214" priority="131" stopIfTrue="1">
      <formula>$D$1&lt;M4</formula>
    </cfRule>
    <cfRule type="expression" dxfId="10213" priority="132" stopIfTrue="1">
      <formula>$D$1&gt;M4</formula>
    </cfRule>
  </conditionalFormatting>
  <conditionalFormatting sqref="S5">
    <cfRule type="cellIs" dxfId="10212" priority="128" stopIfTrue="1" operator="equal">
      <formula>5</formula>
    </cfRule>
    <cfRule type="cellIs" dxfId="10211" priority="129" stopIfTrue="1" operator="equal">
      <formula>4</formula>
    </cfRule>
    <cfRule type="cellIs" dxfId="10210" priority="130" stopIfTrue="1" operator="equal">
      <formula>3</formula>
    </cfRule>
  </conditionalFormatting>
  <conditionalFormatting sqref="T5">
    <cfRule type="cellIs" dxfId="10209" priority="125" stopIfTrue="1" operator="equal">
      <formula>5</formula>
    </cfRule>
    <cfRule type="cellIs" dxfId="10208" priority="126" stopIfTrue="1" operator="equal">
      <formula>4</formula>
    </cfRule>
    <cfRule type="cellIs" dxfId="10207" priority="127" stopIfTrue="1" operator="equal">
      <formula>3</formula>
    </cfRule>
  </conditionalFormatting>
  <conditionalFormatting sqref="T3:T4">
    <cfRule type="expression" dxfId="10206" priority="123" stopIfTrue="1">
      <formula>$D$1&lt;T3</formula>
    </cfRule>
    <cfRule type="expression" dxfId="10205" priority="124" stopIfTrue="1">
      <formula>$D$1&gt;T3</formula>
    </cfRule>
  </conditionalFormatting>
  <conditionalFormatting sqref="Q3:Q4">
    <cfRule type="expression" dxfId="10204" priority="121" stopIfTrue="1">
      <formula>$D$1&lt;Q3</formula>
    </cfRule>
    <cfRule type="expression" dxfId="10203" priority="122" stopIfTrue="1">
      <formula>$D$1&gt;Q3</formula>
    </cfRule>
  </conditionalFormatting>
  <conditionalFormatting sqref="Q4">
    <cfRule type="expression" dxfId="10202" priority="119" stopIfTrue="1">
      <formula>$D$1&lt;Q4</formula>
    </cfRule>
    <cfRule type="expression" dxfId="10201" priority="120" stopIfTrue="1">
      <formula>$D$1&gt;Q4</formula>
    </cfRule>
  </conditionalFormatting>
  <conditionalFormatting sqref="Q5">
    <cfRule type="cellIs" dxfId="10200" priority="116" stopIfTrue="1" operator="equal">
      <formula>5</formula>
    </cfRule>
    <cfRule type="cellIs" dxfId="10199" priority="117" stopIfTrue="1" operator="equal">
      <formula>4</formula>
    </cfRule>
    <cfRule type="cellIs" dxfId="10198" priority="118" stopIfTrue="1" operator="equal">
      <formula>3</formula>
    </cfRule>
  </conditionalFormatting>
  <conditionalFormatting sqref="Q4">
    <cfRule type="expression" dxfId="10197" priority="114" stopIfTrue="1">
      <formula>$D$1&lt;Q4</formula>
    </cfRule>
    <cfRule type="expression" dxfId="10196" priority="115" stopIfTrue="1">
      <formula>$D$1&gt;Q4</formula>
    </cfRule>
  </conditionalFormatting>
  <conditionalFormatting sqref="Q4">
    <cfRule type="expression" dxfId="10195" priority="112" stopIfTrue="1">
      <formula>$D$1&lt;Q4</formula>
    </cfRule>
    <cfRule type="expression" dxfId="10194" priority="113" stopIfTrue="1">
      <formula>$D$1&gt;Q4</formula>
    </cfRule>
  </conditionalFormatting>
  <conditionalFormatting sqref="F6:F36">
    <cfRule type="cellIs" dxfId="10193" priority="109" stopIfTrue="1" operator="equal">
      <formula>5</formula>
    </cfRule>
    <cfRule type="cellIs" dxfId="10192" priority="110" stopIfTrue="1" operator="equal">
      <formula>4</formula>
    </cfRule>
    <cfRule type="cellIs" dxfId="10191" priority="111" stopIfTrue="1" operator="equal">
      <formula>3</formula>
    </cfRule>
  </conditionalFormatting>
  <conditionalFormatting sqref="F5">
    <cfRule type="cellIs" dxfId="10190" priority="106" stopIfTrue="1" operator="equal">
      <formula>5</formula>
    </cfRule>
    <cfRule type="cellIs" dxfId="10189" priority="107" stopIfTrue="1" operator="equal">
      <formula>4</formula>
    </cfRule>
    <cfRule type="cellIs" dxfId="10188" priority="108" stopIfTrue="1" operator="equal">
      <formula>3</formula>
    </cfRule>
  </conditionalFormatting>
  <conditionalFormatting sqref="F3:F4">
    <cfRule type="expression" dxfId="10187" priority="104" stopIfTrue="1">
      <formula>$D$1&lt;F3</formula>
    </cfRule>
    <cfRule type="expression" dxfId="10186" priority="105" stopIfTrue="1">
      <formula>$D$1&gt;F3</formula>
    </cfRule>
  </conditionalFormatting>
  <conditionalFormatting sqref="R4">
    <cfRule type="expression" dxfId="10185" priority="102" stopIfTrue="1">
      <formula>$D$1&lt;R4</formula>
    </cfRule>
    <cfRule type="expression" dxfId="10184" priority="103" stopIfTrue="1">
      <formula>$D$1&gt;R4</formula>
    </cfRule>
  </conditionalFormatting>
  <conditionalFormatting sqref="R5">
    <cfRule type="cellIs" dxfId="10183" priority="99" stopIfTrue="1" operator="equal">
      <formula>5</formula>
    </cfRule>
    <cfRule type="cellIs" dxfId="10182" priority="100" stopIfTrue="1" operator="equal">
      <formula>4</formula>
    </cfRule>
    <cfRule type="cellIs" dxfId="10181" priority="101" stopIfTrue="1" operator="equal">
      <formula>3</formula>
    </cfRule>
  </conditionalFormatting>
  <conditionalFormatting sqref="R4">
    <cfRule type="expression" dxfId="10180" priority="97" stopIfTrue="1">
      <formula>$D$1&lt;R4</formula>
    </cfRule>
    <cfRule type="expression" dxfId="10179" priority="98" stopIfTrue="1">
      <formula>$D$1&gt;R4</formula>
    </cfRule>
  </conditionalFormatting>
  <conditionalFormatting sqref="R4">
    <cfRule type="expression" dxfId="10178" priority="95" stopIfTrue="1">
      <formula>$D$1&lt;R4</formula>
    </cfRule>
    <cfRule type="expression" dxfId="10177" priority="96" stopIfTrue="1">
      <formula>$D$1&gt;R4</formula>
    </cfRule>
  </conditionalFormatting>
  <conditionalFormatting sqref="S4">
    <cfRule type="expression" dxfId="10176" priority="83" stopIfTrue="1">
      <formula>$D$1&lt;S4</formula>
    </cfRule>
    <cfRule type="expression" dxfId="10175" priority="84" stopIfTrue="1">
      <formula>$D$1&gt;S4</formula>
    </cfRule>
  </conditionalFormatting>
  <conditionalFormatting sqref="S4">
    <cfRule type="expression" dxfId="10174" priority="93" stopIfTrue="1">
      <formula>$D$1&lt;S4</formula>
    </cfRule>
    <cfRule type="expression" dxfId="10173" priority="94" stopIfTrue="1">
      <formula>$D$1&gt;S4</formula>
    </cfRule>
  </conditionalFormatting>
  <conditionalFormatting sqref="S4">
    <cfRule type="expression" dxfId="10172" priority="91" stopIfTrue="1">
      <formula>$D$1&lt;S4</formula>
    </cfRule>
    <cfRule type="expression" dxfId="10171" priority="92" stopIfTrue="1">
      <formula>$D$1&gt;S4</formula>
    </cfRule>
  </conditionalFormatting>
  <conditionalFormatting sqref="S4">
    <cfRule type="expression" dxfId="10170" priority="89" stopIfTrue="1">
      <formula>$D$1&lt;S4</formula>
    </cfRule>
    <cfRule type="expression" dxfId="10169" priority="90" stopIfTrue="1">
      <formula>$D$1&gt;S4</formula>
    </cfRule>
  </conditionalFormatting>
  <conditionalFormatting sqref="S4">
    <cfRule type="expression" dxfId="10168" priority="87" stopIfTrue="1">
      <formula>$D$1&lt;S4</formula>
    </cfRule>
    <cfRule type="expression" dxfId="10167" priority="88" stopIfTrue="1">
      <formula>$D$1&gt;S4</formula>
    </cfRule>
  </conditionalFormatting>
  <conditionalFormatting sqref="S4">
    <cfRule type="expression" dxfId="10166" priority="85" stopIfTrue="1">
      <formula>$D$1&lt;S4</formula>
    </cfRule>
    <cfRule type="expression" dxfId="10165" priority="86" stopIfTrue="1">
      <formula>$D$1&gt;S4</formula>
    </cfRule>
  </conditionalFormatting>
  <conditionalFormatting sqref="I3">
    <cfRule type="expression" dxfId="10164" priority="81" stopIfTrue="1">
      <formula>$D$1&lt;I3</formula>
    </cfRule>
    <cfRule type="expression" dxfId="10163" priority="82" stopIfTrue="1">
      <formula>$D$1&gt;I3</formula>
    </cfRule>
  </conditionalFormatting>
  <conditionalFormatting sqref="I3">
    <cfRule type="expression" dxfId="10162" priority="79" stopIfTrue="1">
      <formula>$D$1&lt;I3</formula>
    </cfRule>
    <cfRule type="expression" dxfId="10161" priority="80" stopIfTrue="1">
      <formula>$D$1&gt;I3</formula>
    </cfRule>
  </conditionalFormatting>
  <conditionalFormatting sqref="H3:H4">
    <cfRule type="expression" dxfId="10160" priority="77" stopIfTrue="1">
      <formula>$D$1&lt;H3</formula>
    </cfRule>
    <cfRule type="expression" dxfId="10159" priority="78" stopIfTrue="1">
      <formula>$D$1&gt;H3</formula>
    </cfRule>
  </conditionalFormatting>
  <conditionalFormatting sqref="I4">
    <cfRule type="expression" dxfId="10158" priority="50" stopIfTrue="1">
      <formula>$D$1&lt;I4</formula>
    </cfRule>
    <cfRule type="expression" dxfId="10157" priority="51" stopIfTrue="1">
      <formula>$D$1&gt;I4</formula>
    </cfRule>
  </conditionalFormatting>
  <conditionalFormatting sqref="I5">
    <cfRule type="cellIs" dxfId="10156" priority="74" stopIfTrue="1" operator="equal">
      <formula>5</formula>
    </cfRule>
    <cfRule type="cellIs" dxfId="10155" priority="75" stopIfTrue="1" operator="equal">
      <formula>4</formula>
    </cfRule>
    <cfRule type="cellIs" dxfId="10154" priority="76" stopIfTrue="1" operator="equal">
      <formula>3</formula>
    </cfRule>
  </conditionalFormatting>
  <conditionalFormatting sqref="I4">
    <cfRule type="expression" dxfId="10153" priority="72" stopIfTrue="1">
      <formula>$D$1&lt;I4</formula>
    </cfRule>
    <cfRule type="expression" dxfId="10152" priority="73" stopIfTrue="1">
      <formula>$D$1&gt;I4</formula>
    </cfRule>
  </conditionalFormatting>
  <conditionalFormatting sqref="I5">
    <cfRule type="cellIs" dxfId="10151" priority="69" stopIfTrue="1" operator="equal">
      <formula>5</formula>
    </cfRule>
    <cfRule type="cellIs" dxfId="10150" priority="70" stopIfTrue="1" operator="equal">
      <formula>4</formula>
    </cfRule>
    <cfRule type="cellIs" dxfId="10149" priority="71" stopIfTrue="1" operator="equal">
      <formula>3</formula>
    </cfRule>
  </conditionalFormatting>
  <conditionalFormatting sqref="I4">
    <cfRule type="expression" dxfId="10148" priority="67" stopIfTrue="1">
      <formula>$D$1&lt;I4</formula>
    </cfRule>
    <cfRule type="expression" dxfId="10147" priority="68" stopIfTrue="1">
      <formula>$D$1&gt;I4</formula>
    </cfRule>
  </conditionalFormatting>
  <conditionalFormatting sqref="I5">
    <cfRule type="cellIs" dxfId="10146" priority="64" stopIfTrue="1" operator="equal">
      <formula>5</formula>
    </cfRule>
    <cfRule type="cellIs" dxfId="10145" priority="65" stopIfTrue="1" operator="equal">
      <formula>4</formula>
    </cfRule>
    <cfRule type="cellIs" dxfId="10144" priority="66" stopIfTrue="1" operator="equal">
      <formula>3</formula>
    </cfRule>
  </conditionalFormatting>
  <conditionalFormatting sqref="I4">
    <cfRule type="expression" dxfId="10143" priority="62" stopIfTrue="1">
      <formula>$D$1&lt;I4</formula>
    </cfRule>
    <cfRule type="expression" dxfId="10142" priority="63" stopIfTrue="1">
      <formula>$D$1&gt;I4</formula>
    </cfRule>
  </conditionalFormatting>
  <conditionalFormatting sqref="I4">
    <cfRule type="expression" dxfId="10141" priority="60" stopIfTrue="1">
      <formula>$D$1&lt;I4</formula>
    </cfRule>
    <cfRule type="expression" dxfId="10140" priority="61" stopIfTrue="1">
      <formula>$D$1&gt;I4</formula>
    </cfRule>
  </conditionalFormatting>
  <conditionalFormatting sqref="I5">
    <cfRule type="cellIs" dxfId="10139" priority="57" stopIfTrue="1" operator="equal">
      <formula>5</formula>
    </cfRule>
    <cfRule type="cellIs" dxfId="10138" priority="58" stopIfTrue="1" operator="equal">
      <formula>4</formula>
    </cfRule>
    <cfRule type="cellIs" dxfId="10137" priority="59" stopIfTrue="1" operator="equal">
      <formula>3</formula>
    </cfRule>
  </conditionalFormatting>
  <conditionalFormatting sqref="I4">
    <cfRule type="expression" dxfId="10136" priority="55" stopIfTrue="1">
      <formula>$D$1&lt;I4</formula>
    </cfRule>
    <cfRule type="expression" dxfId="10135" priority="56" stopIfTrue="1">
      <formula>$D$1&gt;I4</formula>
    </cfRule>
  </conditionalFormatting>
  <conditionalFormatting sqref="I5">
    <cfRule type="cellIs" dxfId="10134" priority="52" stopIfTrue="1" operator="equal">
      <formula>5</formula>
    </cfRule>
    <cfRule type="cellIs" dxfId="10133" priority="53" stopIfTrue="1" operator="equal">
      <formula>4</formula>
    </cfRule>
    <cfRule type="cellIs" dxfId="10132" priority="54" stopIfTrue="1" operator="equal">
      <formula>3</formula>
    </cfRule>
  </conditionalFormatting>
  <conditionalFormatting sqref="J6:L36">
    <cfRule type="cellIs" dxfId="10131" priority="47" stopIfTrue="1" operator="equal">
      <formula>5</formula>
    </cfRule>
    <cfRule type="cellIs" dxfId="10130" priority="48" stopIfTrue="1" operator="equal">
      <formula>4</formula>
    </cfRule>
    <cfRule type="cellIs" dxfId="10129" priority="49" stopIfTrue="1" operator="equal">
      <formula>3</formula>
    </cfRule>
  </conditionalFormatting>
  <conditionalFormatting sqref="J3:L3 J4">
    <cfRule type="expression" dxfId="10128" priority="45" stopIfTrue="1">
      <formula>$D$1&lt;J3</formula>
    </cfRule>
    <cfRule type="expression" dxfId="10127" priority="46" stopIfTrue="1">
      <formula>$D$1&gt;J3</formula>
    </cfRule>
  </conditionalFormatting>
  <conditionalFormatting sqref="J4">
    <cfRule type="expression" dxfId="10126" priority="43" stopIfTrue="1">
      <formula>$D$1&lt;J4</formula>
    </cfRule>
    <cfRule type="expression" dxfId="10125" priority="44" stopIfTrue="1">
      <formula>$D$1&gt;J4</formula>
    </cfRule>
  </conditionalFormatting>
  <conditionalFormatting sqref="J5">
    <cfRule type="cellIs" dxfId="10124" priority="40" stopIfTrue="1" operator="equal">
      <formula>5</formula>
    </cfRule>
    <cfRule type="cellIs" dxfId="10123" priority="41" stopIfTrue="1" operator="equal">
      <formula>4</formula>
    </cfRule>
    <cfRule type="cellIs" dxfId="10122" priority="42" stopIfTrue="1" operator="equal">
      <formula>3</formula>
    </cfRule>
  </conditionalFormatting>
  <conditionalFormatting sqref="J4">
    <cfRule type="expression" dxfId="10121" priority="38" stopIfTrue="1">
      <formula>$D$1&lt;J4</formula>
    </cfRule>
    <cfRule type="expression" dxfId="10120" priority="39" stopIfTrue="1">
      <formula>$D$1&gt;J4</formula>
    </cfRule>
  </conditionalFormatting>
  <conditionalFormatting sqref="J4">
    <cfRule type="expression" dxfId="10119" priority="36" stopIfTrue="1">
      <formula>$D$1&lt;J4</formula>
    </cfRule>
    <cfRule type="expression" dxfId="10118" priority="37" stopIfTrue="1">
      <formula>$D$1&gt;J4</formula>
    </cfRule>
  </conditionalFormatting>
  <conditionalFormatting sqref="L5">
    <cfRule type="cellIs" dxfId="10117" priority="33" stopIfTrue="1" operator="equal">
      <formula>5</formula>
    </cfRule>
    <cfRule type="cellIs" dxfId="10116" priority="34" stopIfTrue="1" operator="equal">
      <formula>4</formula>
    </cfRule>
    <cfRule type="cellIs" dxfId="10115" priority="35" stopIfTrue="1" operator="equal">
      <formula>3</formula>
    </cfRule>
  </conditionalFormatting>
  <conditionalFormatting sqref="J3:J4">
    <cfRule type="expression" dxfId="10114" priority="31" stopIfTrue="1">
      <formula>$D$1&lt;J3</formula>
    </cfRule>
    <cfRule type="expression" dxfId="10113" priority="32" stopIfTrue="1">
      <formula>$D$1&gt;J3</formula>
    </cfRule>
  </conditionalFormatting>
  <conditionalFormatting sqref="J4">
    <cfRule type="expression" dxfId="10112" priority="29" stopIfTrue="1">
      <formula>$D$1&lt;J4</formula>
    </cfRule>
    <cfRule type="expression" dxfId="10111" priority="30" stopIfTrue="1">
      <formula>$D$1&gt;J4</formula>
    </cfRule>
  </conditionalFormatting>
  <conditionalFormatting sqref="J5">
    <cfRule type="cellIs" dxfId="10110" priority="26" stopIfTrue="1" operator="equal">
      <formula>5</formula>
    </cfRule>
    <cfRule type="cellIs" dxfId="10109" priority="27" stopIfTrue="1" operator="equal">
      <formula>4</formula>
    </cfRule>
    <cfRule type="cellIs" dxfId="10108" priority="28" stopIfTrue="1" operator="equal">
      <formula>3</formula>
    </cfRule>
  </conditionalFormatting>
  <conditionalFormatting sqref="J4">
    <cfRule type="expression" dxfId="10107" priority="24" stopIfTrue="1">
      <formula>$D$1&lt;J4</formula>
    </cfRule>
    <cfRule type="expression" dxfId="10106" priority="25" stopIfTrue="1">
      <formula>$D$1&gt;J4</formula>
    </cfRule>
  </conditionalFormatting>
  <conditionalFormatting sqref="J4">
    <cfRule type="expression" dxfId="10105" priority="22" stopIfTrue="1">
      <formula>$D$1&lt;J4</formula>
    </cfRule>
    <cfRule type="expression" dxfId="10104" priority="23" stopIfTrue="1">
      <formula>$D$1&gt;J4</formula>
    </cfRule>
  </conditionalFormatting>
  <conditionalFormatting sqref="K4">
    <cfRule type="expression" dxfId="10103" priority="20" stopIfTrue="1">
      <formula>$D$1&lt;K4</formula>
    </cfRule>
    <cfRule type="expression" dxfId="10102" priority="21" stopIfTrue="1">
      <formula>$D$1&gt;K4</formula>
    </cfRule>
  </conditionalFormatting>
  <conditionalFormatting sqref="K5">
    <cfRule type="cellIs" dxfId="10101" priority="17" stopIfTrue="1" operator="equal">
      <formula>5</formula>
    </cfRule>
    <cfRule type="cellIs" dxfId="10100" priority="18" stopIfTrue="1" operator="equal">
      <formula>4</formula>
    </cfRule>
    <cfRule type="cellIs" dxfId="10099" priority="19" stopIfTrue="1" operator="equal">
      <formula>3</formula>
    </cfRule>
  </conditionalFormatting>
  <conditionalFormatting sqref="K4">
    <cfRule type="expression" dxfId="10098" priority="15" stopIfTrue="1">
      <formula>$D$1&lt;K4</formula>
    </cfRule>
    <cfRule type="expression" dxfId="10097" priority="16" stopIfTrue="1">
      <formula>$D$1&gt;K4</formula>
    </cfRule>
  </conditionalFormatting>
  <conditionalFormatting sqref="K4">
    <cfRule type="expression" dxfId="10096" priority="13" stopIfTrue="1">
      <formula>$D$1&lt;K4</formula>
    </cfRule>
    <cfRule type="expression" dxfId="10095" priority="14" stopIfTrue="1">
      <formula>$D$1&gt;K4</formula>
    </cfRule>
  </conditionalFormatting>
  <conditionalFormatting sqref="L4">
    <cfRule type="expression" dxfId="10094" priority="1" stopIfTrue="1">
      <formula>$D$1&lt;L4</formula>
    </cfRule>
    <cfRule type="expression" dxfId="10093" priority="2" stopIfTrue="1">
      <formula>$D$1&gt;L4</formula>
    </cfRule>
  </conditionalFormatting>
  <conditionalFormatting sqref="L4">
    <cfRule type="expression" dxfId="10092" priority="11" stopIfTrue="1">
      <formula>$D$1&lt;L4</formula>
    </cfRule>
    <cfRule type="expression" dxfId="10091" priority="12" stopIfTrue="1">
      <formula>$D$1&gt;L4</formula>
    </cfRule>
  </conditionalFormatting>
  <conditionalFormatting sqref="L4">
    <cfRule type="expression" dxfId="10090" priority="9" stopIfTrue="1">
      <formula>$D$1&lt;L4</formula>
    </cfRule>
    <cfRule type="expression" dxfId="10089" priority="10" stopIfTrue="1">
      <formula>$D$1&gt;L4</formula>
    </cfRule>
  </conditionalFormatting>
  <conditionalFormatting sqref="L4">
    <cfRule type="expression" dxfId="10088" priority="7" stopIfTrue="1">
      <formula>$D$1&lt;L4</formula>
    </cfRule>
    <cfRule type="expression" dxfId="10087" priority="8" stopIfTrue="1">
      <formula>$D$1&gt;L4</formula>
    </cfRule>
  </conditionalFormatting>
  <conditionalFormatting sqref="L4">
    <cfRule type="expression" dxfId="10086" priority="5" stopIfTrue="1">
      <formula>$D$1&lt;L4</formula>
    </cfRule>
    <cfRule type="expression" dxfId="10085" priority="6" stopIfTrue="1">
      <formula>$D$1&gt;L4</formula>
    </cfRule>
  </conditionalFormatting>
  <conditionalFormatting sqref="L4">
    <cfRule type="expression" dxfId="10084" priority="3" stopIfTrue="1">
      <formula>$D$1&lt;L4</formula>
    </cfRule>
    <cfRule type="expression" dxfId="10083" priority="4" stopIfTrue="1">
      <formula>$D$1&gt;L4</formula>
    </cfRule>
  </conditionalFormatting>
  <pageMargins left="0.7" right="0.7" top="0.75" bottom="0.75" header="0.3" footer="0.3"/>
  <pageSetup paperSize="9" scale="78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Normal="100" zoomScaleSheetLayoutView="85" workbookViewId="0">
      <selection activeCell="V16" sqref="V16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4.140625" style="13" customWidth="1"/>
    <col min="4" max="4" width="39.85546875" style="13" bestFit="1" customWidth="1"/>
    <col min="5" max="5" width="6.85546875" style="13" hidden="1" customWidth="1"/>
    <col min="6" max="7" width="6.7109375" customWidth="1"/>
    <col min="8" max="8" width="6.28515625" customWidth="1"/>
    <col min="9" max="9" width="6.42578125" customWidth="1"/>
    <col min="10" max="10" width="8.7109375" customWidth="1"/>
    <col min="11" max="11" width="6.28515625" customWidth="1"/>
    <col min="12" max="12" width="6.7109375" hidden="1" customWidth="1"/>
    <col min="13" max="14" width="5.85546875" customWidth="1"/>
    <col min="15" max="15" width="6.28515625" customWidth="1"/>
    <col min="16" max="16" width="6.42578125" hidden="1" customWidth="1"/>
    <col min="17" max="17" width="5.85546875" hidden="1" customWidth="1"/>
    <col min="18" max="19" width="6.5703125" hidden="1" customWidth="1"/>
    <col min="20" max="21" width="5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84" width="3.42578125" style="30" hidden="1" customWidth="1"/>
    <col min="85" max="85" width="3.7109375" style="30" hidden="1" customWidth="1"/>
    <col min="86" max="90" width="8" style="30" hidden="1" customWidth="1"/>
    <col min="91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43659.506923379631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92"/>
      <c r="Z1" s="492"/>
      <c r="AA1" s="492"/>
      <c r="AB1" s="492"/>
      <c r="AC1" s="492"/>
      <c r="AD1" s="492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75" t="s">
        <v>580</v>
      </c>
      <c r="G2" s="476"/>
      <c r="H2" s="581" t="s">
        <v>581</v>
      </c>
      <c r="I2" s="582"/>
      <c r="J2" s="582"/>
      <c r="K2" s="582"/>
      <c r="L2" s="583"/>
      <c r="M2" s="475" t="s">
        <v>545</v>
      </c>
      <c r="N2" s="476"/>
      <c r="O2" s="474"/>
      <c r="P2" s="477"/>
      <c r="Q2" s="243"/>
      <c r="R2" s="243"/>
      <c r="S2" s="243"/>
      <c r="T2" s="474"/>
      <c r="U2" s="227"/>
      <c r="V2" s="7"/>
      <c r="W2" s="8"/>
      <c r="X2" s="8"/>
      <c r="Y2" s="492"/>
      <c r="Z2" s="492"/>
      <c r="AA2" s="492"/>
      <c r="AB2" s="492"/>
      <c r="AC2" s="492"/>
      <c r="AD2" s="492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76" t="s">
        <v>1339</v>
      </c>
      <c r="B3" s="576"/>
      <c r="C3" s="576"/>
      <c r="D3" s="228" t="s">
        <v>0</v>
      </c>
      <c r="E3" s="229"/>
      <c r="F3" s="230">
        <v>42342</v>
      </c>
      <c r="G3" s="230">
        <v>42353</v>
      </c>
      <c r="H3" s="230">
        <v>42343</v>
      </c>
      <c r="I3" s="230">
        <v>42348</v>
      </c>
      <c r="J3" s="410">
        <v>42349</v>
      </c>
      <c r="K3" s="230">
        <v>42345</v>
      </c>
      <c r="L3" s="230"/>
      <c r="M3" s="230">
        <v>42243</v>
      </c>
      <c r="N3" s="230">
        <v>42362</v>
      </c>
      <c r="O3" s="230">
        <v>42357</v>
      </c>
      <c r="P3" s="231"/>
      <c r="Q3" s="243"/>
      <c r="R3" s="243"/>
      <c r="S3" s="243"/>
      <c r="T3" s="509"/>
      <c r="U3" s="232"/>
      <c r="V3" s="233"/>
      <c r="W3" s="234"/>
      <c r="X3" s="234"/>
      <c r="Y3" s="235"/>
      <c r="Z3" s="235"/>
      <c r="AA3" s="235"/>
      <c r="AB3" s="236"/>
      <c r="AC3" s="236"/>
      <c r="AD3" s="577" t="s">
        <v>9</v>
      </c>
      <c r="AE3" s="14"/>
      <c r="AF3" s="492"/>
      <c r="AG3" s="578"/>
      <c r="AH3" s="578"/>
      <c r="AI3" s="578"/>
      <c r="AJ3" s="578"/>
      <c r="AK3" s="578"/>
      <c r="AL3" s="578"/>
      <c r="AM3" s="578"/>
      <c r="AN3" s="578"/>
      <c r="AO3" s="578"/>
      <c r="AP3" s="578"/>
      <c r="AQ3" s="578"/>
      <c r="AR3" s="578"/>
      <c r="AS3" s="578"/>
      <c r="AT3" s="578"/>
      <c r="AU3" s="578"/>
      <c r="AV3" s="578"/>
      <c r="AW3" s="578"/>
      <c r="AX3" s="579"/>
      <c r="AY3" s="579"/>
      <c r="AZ3" s="579"/>
      <c r="BA3" s="579"/>
      <c r="BB3" s="579"/>
      <c r="BC3" s="579"/>
      <c r="BD3" s="579"/>
      <c r="BE3" s="579"/>
      <c r="BF3" s="579"/>
      <c r="BG3" s="579"/>
      <c r="BH3" s="579"/>
      <c r="BI3" s="579"/>
      <c r="BJ3" s="579"/>
      <c r="BK3" s="579"/>
      <c r="BL3" s="579"/>
      <c r="BM3" s="579"/>
      <c r="BN3" s="11"/>
      <c r="BO3" s="11"/>
      <c r="BP3" s="579"/>
      <c r="BQ3" s="579"/>
      <c r="BR3" s="579"/>
      <c r="BS3" s="579"/>
      <c r="BT3" s="579"/>
      <c r="BU3" s="579"/>
      <c r="BV3" s="579"/>
      <c r="BW3" s="579"/>
      <c r="BX3" s="579"/>
      <c r="BY3" s="579"/>
      <c r="BZ3" s="579"/>
      <c r="CA3" s="579"/>
      <c r="CB3" s="579"/>
      <c r="CC3" s="579"/>
      <c r="CD3" s="579"/>
      <c r="CE3" s="579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3.75" customHeight="1" x14ac:dyDescent="0.2">
      <c r="A4" s="576"/>
      <c r="B4" s="576"/>
      <c r="C4" s="576"/>
      <c r="D4" s="237" t="s">
        <v>1</v>
      </c>
      <c r="E4" s="229"/>
      <c r="F4" s="238" t="s">
        <v>1008</v>
      </c>
      <c r="G4" s="238" t="s">
        <v>1010</v>
      </c>
      <c r="H4" s="238" t="s">
        <v>1611</v>
      </c>
      <c r="I4" s="238" t="s">
        <v>1020</v>
      </c>
      <c r="J4" s="238" t="s">
        <v>1021</v>
      </c>
      <c r="K4" s="238" t="s">
        <v>1610</v>
      </c>
      <c r="L4" s="238"/>
      <c r="M4" s="238"/>
      <c r="N4" s="238" t="s">
        <v>1030</v>
      </c>
      <c r="O4" s="238" t="s">
        <v>1032</v>
      </c>
      <c r="P4" s="238"/>
      <c r="Q4" s="243"/>
      <c r="R4" s="243"/>
      <c r="S4" s="243"/>
      <c r="T4" s="509"/>
      <c r="U4" s="239"/>
      <c r="V4" s="232"/>
      <c r="W4" s="232"/>
      <c r="X4" s="232"/>
      <c r="Y4" s="234"/>
      <c r="Z4" s="235"/>
      <c r="AA4" s="235"/>
      <c r="AB4" s="235"/>
      <c r="AC4" s="235"/>
      <c r="AD4" s="577"/>
      <c r="AE4" s="15"/>
      <c r="AF4" s="492"/>
      <c r="AG4" s="492"/>
      <c r="AH4" s="492"/>
      <c r="AI4" s="492"/>
      <c r="AJ4" s="492"/>
      <c r="AK4" s="492"/>
      <c r="AL4" s="492"/>
      <c r="AM4" s="492"/>
      <c r="AN4" s="492"/>
      <c r="AO4" s="492"/>
      <c r="AP4" s="492"/>
      <c r="AQ4" s="492"/>
      <c r="AR4" s="492"/>
      <c r="AS4" s="492"/>
      <c r="AT4" s="492"/>
      <c r="AU4" s="492"/>
      <c r="AV4" s="492"/>
      <c r="AW4" s="9"/>
      <c r="AX4" s="493"/>
      <c r="AY4" s="493"/>
      <c r="AZ4" s="493"/>
      <c r="BA4" s="493"/>
      <c r="BB4" s="493"/>
      <c r="BC4" s="493"/>
      <c r="BD4" s="493"/>
      <c r="BE4" s="493"/>
      <c r="BF4" s="493"/>
      <c r="BG4" s="493"/>
      <c r="BH4" s="493"/>
      <c r="BI4" s="493"/>
      <c r="BJ4" s="493"/>
      <c r="BK4" s="493"/>
      <c r="BL4" s="493"/>
      <c r="BM4" s="493"/>
      <c r="BN4" s="11"/>
      <c r="BO4" s="11"/>
      <c r="BP4" s="493"/>
      <c r="BQ4" s="493"/>
      <c r="BR4" s="493"/>
      <c r="BS4" s="493"/>
      <c r="BT4" s="493"/>
      <c r="BU4" s="493"/>
      <c r="BV4" s="493"/>
      <c r="BW4" s="493"/>
      <c r="BX4" s="493"/>
      <c r="BY4" s="493"/>
      <c r="BZ4" s="493"/>
      <c r="CA4" s="493"/>
      <c r="CB4" s="493"/>
      <c r="CC4" s="493"/>
      <c r="CD4" s="493"/>
      <c r="CE4" s="493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9.5" x14ac:dyDescent="0.2">
      <c r="A5" s="384" t="s">
        <v>546</v>
      </c>
      <c r="B5" s="257" t="s">
        <v>2</v>
      </c>
      <c r="C5" s="385" t="s">
        <v>27</v>
      </c>
      <c r="D5" s="386" t="s">
        <v>3</v>
      </c>
      <c r="E5" s="184" t="s">
        <v>4</v>
      </c>
      <c r="F5" s="313" t="s">
        <v>1014</v>
      </c>
      <c r="G5" s="313" t="s">
        <v>1011</v>
      </c>
      <c r="H5" s="313" t="s">
        <v>1003</v>
      </c>
      <c r="I5" s="313" t="s">
        <v>1005</v>
      </c>
      <c r="J5" s="408" t="s">
        <v>1022</v>
      </c>
      <c r="K5" s="313" t="s">
        <v>1023</v>
      </c>
      <c r="L5" s="325"/>
      <c r="M5" s="325" t="s">
        <v>915</v>
      </c>
      <c r="N5" s="325" t="s">
        <v>1031</v>
      </c>
      <c r="O5" s="362" t="s">
        <v>655</v>
      </c>
      <c r="P5" s="313"/>
      <c r="Q5" s="511"/>
      <c r="R5" s="511"/>
      <c r="S5" s="511"/>
      <c r="T5" s="510"/>
      <c r="U5" s="185"/>
      <c r="V5" s="240" t="s">
        <v>5</v>
      </c>
      <c r="W5" s="241" t="s">
        <v>6</v>
      </c>
      <c r="X5" s="241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37" customFormat="1" ht="19.5" customHeight="1" x14ac:dyDescent="0.25">
      <c r="A6" s="389">
        <v>1</v>
      </c>
      <c r="B6" s="266" t="s">
        <v>28</v>
      </c>
      <c r="C6" s="512" t="s">
        <v>1252</v>
      </c>
      <c r="D6" s="513" t="s">
        <v>1542</v>
      </c>
      <c r="E6" s="256" t="s">
        <v>1339</v>
      </c>
      <c r="F6" s="93" t="s">
        <v>1604</v>
      </c>
      <c r="G6" s="93" t="s">
        <v>1604</v>
      </c>
      <c r="H6" s="93">
        <v>4</v>
      </c>
      <c r="I6" s="93">
        <v>4</v>
      </c>
      <c r="J6" s="93">
        <v>3</v>
      </c>
      <c r="K6" s="93">
        <v>3</v>
      </c>
      <c r="L6" s="93"/>
      <c r="M6" s="93">
        <v>3</v>
      </c>
      <c r="N6" s="93">
        <v>3</v>
      </c>
      <c r="O6" s="93">
        <v>3</v>
      </c>
      <c r="P6" s="93"/>
      <c r="Q6" s="93"/>
      <c r="R6" s="93"/>
      <c r="S6" s="93"/>
      <c r="T6" s="93"/>
      <c r="U6" s="23"/>
      <c r="V6" s="35">
        <f t="shared" ref="V6:V37" si="0">IF(AC6&gt;0,IF(SUM(X6:Y6)/AC6&gt;0,2,IF(AND(SUM(X6:Y6)/AC6=0,Z6/AC6&gt;0),3,IF(AND((AB6/AC6+AA6/AC6)=1,AA6/AC6&gt;0),4,5))),0)</f>
        <v>3</v>
      </c>
      <c r="W6" s="328">
        <f t="shared" ref="W6:W34" si="1">COUNTIF(AG6:AV6,"б")</f>
        <v>0</v>
      </c>
      <c r="X6" s="328">
        <f t="shared" ref="X6:X16" si="2">COUNTIF(AG6:AV6,"д")</f>
        <v>0</v>
      </c>
      <c r="Y6" s="328">
        <f t="shared" ref="Y6:Y34" si="3">COUNTIF(AG6:AV6,2)+COUNTIF(AG6:AV6,"н")+COUNTIF(AG6:AV6,"д")</f>
        <v>0</v>
      </c>
      <c r="Z6" s="328">
        <f t="shared" ref="Z6:Z34" si="4">COUNTIF(AG6:AV6,Z$5)</f>
        <v>5</v>
      </c>
      <c r="AA6" s="328">
        <f t="shared" ref="AA6:AA34" si="5">COUNTIF(AG6:AV6,AA$5)</f>
        <v>2</v>
      </c>
      <c r="AB6" s="328">
        <f t="shared" ref="AB6:AB34" si="6">COUNTIF(AG6:AV6,AB$5)</f>
        <v>0</v>
      </c>
      <c r="AC6" s="328">
        <f t="shared" ref="AC6:AC38" si="7">SUM(X6:AB6)</f>
        <v>7</v>
      </c>
      <c r="AD6" s="329">
        <f>IF(ISERROR(((X6+Y6)*2+Z6*3+AA6*4+AB6*5)/SUM(X6,Y6:AB6)),"",((X6+Y6)*2+Z6*3+AA6*4+AB6*5)/SUM(X6,Y6:AB6))</f>
        <v>3.2857142857142856</v>
      </c>
      <c r="AE6" s="330">
        <f t="shared" ref="AE6:AE34" si="8">IF(AX6=5,0.5,IF(AX6=4,0.25,IF(AX6&lt;=3,0)))</f>
        <v>0</v>
      </c>
      <c r="AF6" s="331"/>
      <c r="AG6" s="332" t="str">
        <f t="shared" ref="AG6:AV21" si="9">IF(ISERROR(VALUE(LEFT(F6))),LEFT(F6),VALUE(LEFT(F6)))</f>
        <v>з</v>
      </c>
      <c r="AH6" s="332" t="str">
        <f t="shared" si="9"/>
        <v>з</v>
      </c>
      <c r="AI6" s="332">
        <f t="shared" si="9"/>
        <v>4</v>
      </c>
      <c r="AJ6" s="332">
        <f t="shared" si="9"/>
        <v>4</v>
      </c>
      <c r="AK6" s="332">
        <f t="shared" si="9"/>
        <v>3</v>
      </c>
      <c r="AL6" s="332">
        <f t="shared" si="9"/>
        <v>3</v>
      </c>
      <c r="AM6" s="332" t="str">
        <f t="shared" si="9"/>
        <v/>
      </c>
      <c r="AN6" s="332">
        <f t="shared" si="9"/>
        <v>3</v>
      </c>
      <c r="AO6" s="332">
        <f t="shared" si="9"/>
        <v>3</v>
      </c>
      <c r="AP6" s="332">
        <f t="shared" si="9"/>
        <v>3</v>
      </c>
      <c r="AQ6" s="332" t="str">
        <f t="shared" si="9"/>
        <v/>
      </c>
      <c r="AR6" s="332" t="str">
        <f t="shared" si="9"/>
        <v/>
      </c>
      <c r="AS6" s="332" t="str">
        <f t="shared" si="9"/>
        <v/>
      </c>
      <c r="AT6" s="332" t="str">
        <f t="shared" si="9"/>
        <v/>
      </c>
      <c r="AU6" s="332" t="str">
        <f t="shared" si="9"/>
        <v/>
      </c>
      <c r="AV6" s="332" t="str">
        <f t="shared" si="9"/>
        <v/>
      </c>
      <c r="AW6" s="35">
        <f t="shared" ref="AW6:AW37" si="10">COUNTIF(AG6:AV6,"з")</f>
        <v>2</v>
      </c>
      <c r="AX6" s="333"/>
      <c r="AY6" s="333"/>
      <c r="AZ6" s="333"/>
      <c r="BA6" s="333"/>
      <c r="BB6" s="333"/>
      <c r="BC6" s="333"/>
      <c r="BD6" s="333"/>
      <c r="BE6" s="333"/>
      <c r="BF6" s="333"/>
      <c r="BG6" s="333"/>
      <c r="BH6" s="333"/>
      <c r="BI6" s="333"/>
      <c r="BJ6" s="333"/>
      <c r="BK6" s="333"/>
      <c r="BL6" s="333"/>
      <c r="BM6" s="333"/>
      <c r="BN6" s="333"/>
      <c r="BO6" s="333"/>
      <c r="BP6" s="334"/>
      <c r="BQ6" s="334"/>
      <c r="BR6" s="334"/>
      <c r="BS6" s="334"/>
      <c r="BT6" s="334"/>
      <c r="BU6" s="334"/>
      <c r="BV6" s="334"/>
      <c r="BW6" s="334"/>
      <c r="BX6" s="334"/>
      <c r="BY6" s="334"/>
      <c r="BZ6" s="334"/>
      <c r="CA6" s="334"/>
      <c r="CB6" s="334"/>
      <c r="CC6" s="334"/>
      <c r="CD6" s="334"/>
      <c r="CE6" s="334"/>
      <c r="CF6" s="334"/>
      <c r="CG6" s="333"/>
      <c r="CH6" s="333"/>
      <c r="CI6" s="333"/>
      <c r="CJ6" s="333"/>
      <c r="CK6" s="333"/>
      <c r="CL6" s="333"/>
      <c r="CM6" s="333"/>
      <c r="CN6" s="335"/>
      <c r="CO6" s="335"/>
      <c r="CP6" s="335"/>
      <c r="CQ6" s="335"/>
      <c r="CR6" s="335"/>
      <c r="CS6" s="335"/>
      <c r="CT6" s="335"/>
      <c r="CU6" s="335"/>
      <c r="CV6" s="335"/>
      <c r="CW6" s="335"/>
      <c r="CX6" s="335"/>
      <c r="CY6" s="335"/>
      <c r="CZ6" s="335"/>
      <c r="DA6" s="335"/>
      <c r="DB6" s="336"/>
      <c r="DC6" s="336"/>
    </row>
    <row r="7" spans="1:107" s="337" customFormat="1" ht="19.5" customHeight="1" x14ac:dyDescent="0.25">
      <c r="A7" s="389">
        <v>2</v>
      </c>
      <c r="B7" s="266" t="s">
        <v>28</v>
      </c>
      <c r="C7" s="512" t="s">
        <v>34</v>
      </c>
      <c r="D7" s="513" t="s">
        <v>1538</v>
      </c>
      <c r="E7" s="256" t="s">
        <v>1339</v>
      </c>
      <c r="F7" s="93" t="s">
        <v>1604</v>
      </c>
      <c r="G7" s="93" t="s">
        <v>1604</v>
      </c>
      <c r="H7" s="93">
        <v>4</v>
      </c>
      <c r="I7" s="93">
        <v>4</v>
      </c>
      <c r="J7" s="93">
        <v>3</v>
      </c>
      <c r="K7" s="93">
        <v>3</v>
      </c>
      <c r="L7" s="93"/>
      <c r="M7" s="93">
        <v>3</v>
      </c>
      <c r="N7" s="93">
        <v>3</v>
      </c>
      <c r="O7" s="93">
        <v>4</v>
      </c>
      <c r="P7" s="93"/>
      <c r="Q7" s="93"/>
      <c r="R7" s="93"/>
      <c r="S7" s="93"/>
      <c r="T7" s="93"/>
      <c r="U7" s="23"/>
      <c r="V7" s="35">
        <f t="shared" si="0"/>
        <v>3</v>
      </c>
      <c r="W7" s="328">
        <f t="shared" si="1"/>
        <v>0</v>
      </c>
      <c r="X7" s="328">
        <f t="shared" si="2"/>
        <v>0</v>
      </c>
      <c r="Y7" s="328">
        <f t="shared" si="3"/>
        <v>0</v>
      </c>
      <c r="Z7" s="328">
        <f t="shared" si="4"/>
        <v>4</v>
      </c>
      <c r="AA7" s="328">
        <f t="shared" si="5"/>
        <v>3</v>
      </c>
      <c r="AB7" s="328">
        <f t="shared" si="6"/>
        <v>0</v>
      </c>
      <c r="AC7" s="328">
        <f t="shared" si="7"/>
        <v>7</v>
      </c>
      <c r="AD7" s="329">
        <f t="shared" ref="AD7:AD37" si="11">IF(ISERROR(((X7+Y7)*2+Z7*3+AA7*4+AB7*5)/SUM(X7,Y7:AB7)),"",((X7+Y7)*2+Z7*3+AA7*4+AB7*5)/SUM(X7,Y7:AB7))</f>
        <v>3.4285714285714284</v>
      </c>
      <c r="AE7" s="330">
        <f t="shared" si="8"/>
        <v>0</v>
      </c>
      <c r="AF7" s="331"/>
      <c r="AG7" s="332" t="str">
        <f t="shared" si="9"/>
        <v>з</v>
      </c>
      <c r="AH7" s="332" t="str">
        <f t="shared" si="9"/>
        <v>з</v>
      </c>
      <c r="AI7" s="332">
        <f t="shared" si="9"/>
        <v>4</v>
      </c>
      <c r="AJ7" s="332">
        <f t="shared" si="9"/>
        <v>4</v>
      </c>
      <c r="AK7" s="332">
        <f t="shared" si="9"/>
        <v>3</v>
      </c>
      <c r="AL7" s="332">
        <f t="shared" si="9"/>
        <v>3</v>
      </c>
      <c r="AM7" s="332" t="str">
        <f t="shared" si="9"/>
        <v/>
      </c>
      <c r="AN7" s="332">
        <f t="shared" si="9"/>
        <v>3</v>
      </c>
      <c r="AO7" s="332">
        <f t="shared" si="9"/>
        <v>3</v>
      </c>
      <c r="AP7" s="332">
        <f t="shared" si="9"/>
        <v>4</v>
      </c>
      <c r="AQ7" s="332" t="str">
        <f t="shared" si="9"/>
        <v/>
      </c>
      <c r="AR7" s="332" t="str">
        <f t="shared" si="9"/>
        <v/>
      </c>
      <c r="AS7" s="332" t="str">
        <f t="shared" si="9"/>
        <v/>
      </c>
      <c r="AT7" s="332" t="str">
        <f t="shared" si="9"/>
        <v/>
      </c>
      <c r="AU7" s="332" t="str">
        <f t="shared" si="9"/>
        <v/>
      </c>
      <c r="AV7" s="332" t="str">
        <f t="shared" si="9"/>
        <v/>
      </c>
      <c r="AW7" s="35">
        <f t="shared" si="10"/>
        <v>2</v>
      </c>
      <c r="AX7" s="333"/>
      <c r="AY7" s="333"/>
      <c r="AZ7" s="333"/>
      <c r="BA7" s="333"/>
      <c r="BB7" s="333"/>
      <c r="BC7" s="333"/>
      <c r="BD7" s="333"/>
      <c r="BE7" s="333"/>
      <c r="BF7" s="333"/>
      <c r="BG7" s="333"/>
      <c r="BH7" s="333"/>
      <c r="BI7" s="333"/>
      <c r="BJ7" s="333"/>
      <c r="BK7" s="333"/>
      <c r="BL7" s="333"/>
      <c r="BM7" s="333"/>
      <c r="BN7" s="333"/>
      <c r="BO7" s="333"/>
      <c r="BP7" s="334"/>
      <c r="BQ7" s="334"/>
      <c r="BR7" s="334"/>
      <c r="BS7" s="334"/>
      <c r="BT7" s="334"/>
      <c r="BU7" s="334"/>
      <c r="BV7" s="334"/>
      <c r="BW7" s="334"/>
      <c r="BX7" s="334"/>
      <c r="BY7" s="334"/>
      <c r="BZ7" s="334"/>
      <c r="CA7" s="334"/>
      <c r="CB7" s="334"/>
      <c r="CC7" s="334"/>
      <c r="CD7" s="334"/>
      <c r="CE7" s="334"/>
      <c r="CF7" s="334"/>
      <c r="CG7" s="333"/>
      <c r="CH7" s="334"/>
      <c r="CI7" s="334"/>
      <c r="CJ7" s="334"/>
      <c r="CK7" s="334"/>
      <c r="CL7" s="334"/>
      <c r="CM7" s="334"/>
      <c r="CN7" s="331"/>
      <c r="CO7" s="331"/>
      <c r="CP7" s="331"/>
      <c r="CQ7" s="331"/>
      <c r="CR7" s="331"/>
      <c r="CS7" s="331"/>
      <c r="CT7" s="331"/>
      <c r="CU7" s="331"/>
      <c r="CV7" s="331"/>
      <c r="CW7" s="331"/>
      <c r="CX7" s="331"/>
      <c r="CY7" s="331"/>
      <c r="CZ7" s="331"/>
      <c r="DA7" s="331"/>
    </row>
    <row r="8" spans="1:107" s="337" customFormat="1" ht="19.5" customHeight="1" x14ac:dyDescent="0.25">
      <c r="A8" s="389">
        <v>3</v>
      </c>
      <c r="B8" s="266" t="s">
        <v>28</v>
      </c>
      <c r="C8" s="512" t="s">
        <v>34</v>
      </c>
      <c r="D8" s="513" t="s">
        <v>1539</v>
      </c>
      <c r="E8" s="256" t="s">
        <v>1339</v>
      </c>
      <c r="F8" s="93" t="s">
        <v>1604</v>
      </c>
      <c r="G8" s="93" t="s">
        <v>1604</v>
      </c>
      <c r="H8" s="93">
        <v>4</v>
      </c>
      <c r="I8" s="93">
        <v>4</v>
      </c>
      <c r="J8" s="93">
        <v>3</v>
      </c>
      <c r="K8" s="93">
        <v>5</v>
      </c>
      <c r="L8" s="93"/>
      <c r="M8" s="93">
        <v>3</v>
      </c>
      <c r="N8" s="93">
        <v>3</v>
      </c>
      <c r="O8" s="93">
        <v>5</v>
      </c>
      <c r="P8" s="93"/>
      <c r="Q8" s="93"/>
      <c r="R8" s="93"/>
      <c r="S8" s="93"/>
      <c r="T8" s="93"/>
      <c r="U8" s="23"/>
      <c r="V8" s="35">
        <f t="shared" si="0"/>
        <v>3</v>
      </c>
      <c r="W8" s="328">
        <f t="shared" si="1"/>
        <v>0</v>
      </c>
      <c r="X8" s="328">
        <f t="shared" si="2"/>
        <v>0</v>
      </c>
      <c r="Y8" s="328">
        <f t="shared" si="3"/>
        <v>0</v>
      </c>
      <c r="Z8" s="328">
        <f t="shared" si="4"/>
        <v>3</v>
      </c>
      <c r="AA8" s="328">
        <f t="shared" si="5"/>
        <v>2</v>
      </c>
      <c r="AB8" s="328">
        <f t="shared" si="6"/>
        <v>2</v>
      </c>
      <c r="AC8" s="328">
        <f t="shared" si="7"/>
        <v>7</v>
      </c>
      <c r="AD8" s="329">
        <f t="shared" si="11"/>
        <v>3.8571428571428572</v>
      </c>
      <c r="AE8" s="330">
        <f t="shared" si="8"/>
        <v>0</v>
      </c>
      <c r="AF8" s="331"/>
      <c r="AG8" s="332" t="str">
        <f t="shared" si="9"/>
        <v>з</v>
      </c>
      <c r="AH8" s="332" t="str">
        <f t="shared" si="9"/>
        <v>з</v>
      </c>
      <c r="AI8" s="332">
        <f t="shared" si="9"/>
        <v>4</v>
      </c>
      <c r="AJ8" s="332">
        <f t="shared" si="9"/>
        <v>4</v>
      </c>
      <c r="AK8" s="332">
        <f t="shared" si="9"/>
        <v>3</v>
      </c>
      <c r="AL8" s="332">
        <f t="shared" si="9"/>
        <v>5</v>
      </c>
      <c r="AM8" s="332" t="str">
        <f t="shared" si="9"/>
        <v/>
      </c>
      <c r="AN8" s="332">
        <f t="shared" si="9"/>
        <v>3</v>
      </c>
      <c r="AO8" s="332">
        <f t="shared" si="9"/>
        <v>3</v>
      </c>
      <c r="AP8" s="332">
        <f t="shared" si="9"/>
        <v>5</v>
      </c>
      <c r="AQ8" s="332" t="str">
        <f t="shared" si="9"/>
        <v/>
      </c>
      <c r="AR8" s="332" t="str">
        <f t="shared" si="9"/>
        <v/>
      </c>
      <c r="AS8" s="332" t="str">
        <f t="shared" si="9"/>
        <v/>
      </c>
      <c r="AT8" s="332" t="str">
        <f t="shared" si="9"/>
        <v/>
      </c>
      <c r="AU8" s="332" t="str">
        <f t="shared" si="9"/>
        <v/>
      </c>
      <c r="AV8" s="332" t="str">
        <f t="shared" si="9"/>
        <v/>
      </c>
      <c r="AW8" s="35">
        <f t="shared" si="10"/>
        <v>2</v>
      </c>
      <c r="AX8" s="333"/>
      <c r="AY8" s="333"/>
      <c r="AZ8" s="333"/>
      <c r="BA8" s="333"/>
      <c r="BB8" s="333"/>
      <c r="BC8" s="333"/>
      <c r="BD8" s="333"/>
      <c r="BE8" s="333"/>
      <c r="BF8" s="333"/>
      <c r="BG8" s="333"/>
      <c r="BH8" s="333"/>
      <c r="BI8" s="333"/>
      <c r="BJ8" s="333"/>
      <c r="BK8" s="333"/>
      <c r="BL8" s="333"/>
      <c r="BM8" s="333"/>
      <c r="BN8" s="333"/>
      <c r="BO8" s="333"/>
      <c r="BP8" s="334"/>
      <c r="BQ8" s="334"/>
      <c r="BR8" s="334"/>
      <c r="BS8" s="334"/>
      <c r="BT8" s="334"/>
      <c r="BU8" s="334"/>
      <c r="BV8" s="334"/>
      <c r="BW8" s="334"/>
      <c r="BX8" s="334"/>
      <c r="BY8" s="334"/>
      <c r="BZ8" s="334"/>
      <c r="CA8" s="334"/>
      <c r="CB8" s="334"/>
      <c r="CC8" s="334"/>
      <c r="CD8" s="334"/>
      <c r="CE8" s="334"/>
      <c r="CF8" s="334"/>
      <c r="CG8" s="333"/>
      <c r="CH8" s="334"/>
      <c r="CI8" s="334"/>
      <c r="CJ8" s="334"/>
      <c r="CK8" s="334"/>
      <c r="CL8" s="334"/>
      <c r="CM8" s="334"/>
      <c r="CN8" s="331"/>
      <c r="CO8" s="331"/>
      <c r="CP8" s="331"/>
      <c r="CQ8" s="331"/>
      <c r="CR8" s="331"/>
      <c r="CS8" s="331"/>
      <c r="CT8" s="331"/>
      <c r="CU8" s="331"/>
      <c r="CV8" s="331"/>
      <c r="CW8" s="331"/>
      <c r="CX8" s="331"/>
      <c r="CY8" s="331"/>
      <c r="CZ8" s="331"/>
      <c r="DA8" s="331"/>
    </row>
    <row r="9" spans="1:107" s="337" customFormat="1" ht="19.5" customHeight="1" x14ac:dyDescent="0.25">
      <c r="A9" s="389">
        <v>4</v>
      </c>
      <c r="B9" s="266" t="s">
        <v>28</v>
      </c>
      <c r="C9" s="512" t="s">
        <v>34</v>
      </c>
      <c r="D9" s="513" t="s">
        <v>1543</v>
      </c>
      <c r="E9" s="256" t="s">
        <v>1339</v>
      </c>
      <c r="F9" s="93" t="s">
        <v>1604</v>
      </c>
      <c r="G9" s="93" t="s">
        <v>1604</v>
      </c>
      <c r="H9" s="93">
        <v>4</v>
      </c>
      <c r="I9" s="93">
        <v>3</v>
      </c>
      <c r="J9" s="93">
        <v>4</v>
      </c>
      <c r="K9" s="93">
        <v>4</v>
      </c>
      <c r="L9" s="93"/>
      <c r="M9" s="93">
        <v>4</v>
      </c>
      <c r="N9" s="93">
        <v>3</v>
      </c>
      <c r="O9" s="93">
        <v>3</v>
      </c>
      <c r="P9" s="93"/>
      <c r="Q9" s="93"/>
      <c r="R9" s="93"/>
      <c r="S9" s="93"/>
      <c r="T9" s="93"/>
      <c r="U9" s="23"/>
      <c r="V9" s="35">
        <f t="shared" si="0"/>
        <v>3</v>
      </c>
      <c r="W9" s="328">
        <f t="shared" si="1"/>
        <v>0</v>
      </c>
      <c r="X9" s="328">
        <f t="shared" si="2"/>
        <v>0</v>
      </c>
      <c r="Y9" s="328">
        <f t="shared" si="3"/>
        <v>0</v>
      </c>
      <c r="Z9" s="328">
        <f t="shared" si="4"/>
        <v>3</v>
      </c>
      <c r="AA9" s="328">
        <f t="shared" si="5"/>
        <v>4</v>
      </c>
      <c r="AB9" s="328">
        <f t="shared" si="6"/>
        <v>0</v>
      </c>
      <c r="AC9" s="328">
        <f t="shared" si="7"/>
        <v>7</v>
      </c>
      <c r="AD9" s="329">
        <f t="shared" si="11"/>
        <v>3.5714285714285716</v>
      </c>
      <c r="AE9" s="330">
        <f t="shared" si="8"/>
        <v>0</v>
      </c>
      <c r="AF9" s="331"/>
      <c r="AG9" s="332" t="str">
        <f t="shared" si="9"/>
        <v>з</v>
      </c>
      <c r="AH9" s="332" t="str">
        <f t="shared" si="9"/>
        <v>з</v>
      </c>
      <c r="AI9" s="332">
        <f t="shared" si="9"/>
        <v>4</v>
      </c>
      <c r="AJ9" s="332">
        <f t="shared" si="9"/>
        <v>3</v>
      </c>
      <c r="AK9" s="332">
        <f t="shared" si="9"/>
        <v>4</v>
      </c>
      <c r="AL9" s="332">
        <f t="shared" si="9"/>
        <v>4</v>
      </c>
      <c r="AM9" s="332" t="str">
        <f t="shared" si="9"/>
        <v/>
      </c>
      <c r="AN9" s="332">
        <f t="shared" si="9"/>
        <v>4</v>
      </c>
      <c r="AO9" s="332">
        <f t="shared" si="9"/>
        <v>3</v>
      </c>
      <c r="AP9" s="332">
        <f t="shared" si="9"/>
        <v>3</v>
      </c>
      <c r="AQ9" s="332" t="str">
        <f t="shared" si="9"/>
        <v/>
      </c>
      <c r="AR9" s="332" t="str">
        <f t="shared" si="9"/>
        <v/>
      </c>
      <c r="AS9" s="332" t="str">
        <f t="shared" si="9"/>
        <v/>
      </c>
      <c r="AT9" s="332" t="str">
        <f t="shared" si="9"/>
        <v/>
      </c>
      <c r="AU9" s="332" t="str">
        <f t="shared" si="9"/>
        <v/>
      </c>
      <c r="AV9" s="332" t="str">
        <f t="shared" si="9"/>
        <v/>
      </c>
      <c r="AW9" s="35">
        <f t="shared" si="10"/>
        <v>2</v>
      </c>
      <c r="AX9" s="333"/>
      <c r="AY9" s="333"/>
      <c r="AZ9" s="333"/>
      <c r="BA9" s="333"/>
      <c r="BB9" s="333"/>
      <c r="BC9" s="333"/>
      <c r="BD9" s="333"/>
      <c r="BE9" s="333"/>
      <c r="BF9" s="333"/>
      <c r="BG9" s="333"/>
      <c r="BH9" s="333"/>
      <c r="BI9" s="333"/>
      <c r="BJ9" s="333"/>
      <c r="BK9" s="333"/>
      <c r="BL9" s="333"/>
      <c r="BM9" s="333"/>
      <c r="BN9" s="333"/>
      <c r="BO9" s="333"/>
      <c r="BP9" s="334"/>
      <c r="BQ9" s="334"/>
      <c r="BR9" s="334"/>
      <c r="BS9" s="334"/>
      <c r="BT9" s="334"/>
      <c r="BU9" s="334"/>
      <c r="BV9" s="334"/>
      <c r="BW9" s="334"/>
      <c r="BX9" s="334"/>
      <c r="BY9" s="334"/>
      <c r="BZ9" s="334"/>
      <c r="CA9" s="334"/>
      <c r="CB9" s="334"/>
      <c r="CC9" s="334"/>
      <c r="CD9" s="334"/>
      <c r="CE9" s="334"/>
      <c r="CF9" s="334"/>
      <c r="CG9" s="333"/>
      <c r="CH9" s="334"/>
      <c r="CI9" s="334"/>
      <c r="CJ9" s="334"/>
      <c r="CK9" s="334"/>
      <c r="CL9" s="334"/>
      <c r="CM9" s="334"/>
      <c r="CN9" s="331"/>
      <c r="CO9" s="331"/>
      <c r="CP9" s="331"/>
      <c r="CQ9" s="331"/>
      <c r="CR9" s="331"/>
      <c r="CS9" s="331"/>
      <c r="CT9" s="331"/>
      <c r="CU9" s="331"/>
      <c r="CV9" s="331"/>
      <c r="CW9" s="331"/>
      <c r="CX9" s="331"/>
      <c r="CY9" s="331"/>
      <c r="CZ9" s="331"/>
      <c r="DA9" s="331"/>
    </row>
    <row r="10" spans="1:107" s="337" customFormat="1" ht="19.5" customHeight="1" x14ac:dyDescent="0.25">
      <c r="A10" s="389">
        <v>5</v>
      </c>
      <c r="B10" s="266" t="s">
        <v>28</v>
      </c>
      <c r="C10" s="512" t="s">
        <v>34</v>
      </c>
      <c r="D10" s="513" t="s">
        <v>1536</v>
      </c>
      <c r="E10" s="256" t="s">
        <v>1339</v>
      </c>
      <c r="F10" s="93" t="s">
        <v>1604</v>
      </c>
      <c r="G10" s="93" t="s">
        <v>1604</v>
      </c>
      <c r="H10" s="93">
        <v>5</v>
      </c>
      <c r="I10" s="93">
        <v>5</v>
      </c>
      <c r="J10" s="93">
        <v>3</v>
      </c>
      <c r="K10" s="93">
        <v>3</v>
      </c>
      <c r="L10" s="93"/>
      <c r="M10" s="93">
        <v>4</v>
      </c>
      <c r="N10" s="93">
        <v>4</v>
      </c>
      <c r="O10" s="93">
        <v>3</v>
      </c>
      <c r="P10" s="93"/>
      <c r="Q10" s="93"/>
      <c r="R10" s="93"/>
      <c r="S10" s="93"/>
      <c r="T10" s="93"/>
      <c r="U10" s="23"/>
      <c r="V10" s="35">
        <f t="shared" si="0"/>
        <v>3</v>
      </c>
      <c r="W10" s="328">
        <f t="shared" si="1"/>
        <v>0</v>
      </c>
      <c r="X10" s="328">
        <f t="shared" si="2"/>
        <v>0</v>
      </c>
      <c r="Y10" s="328">
        <f t="shared" si="3"/>
        <v>0</v>
      </c>
      <c r="Z10" s="328">
        <f t="shared" si="4"/>
        <v>3</v>
      </c>
      <c r="AA10" s="328">
        <f t="shared" si="5"/>
        <v>2</v>
      </c>
      <c r="AB10" s="328">
        <f t="shared" si="6"/>
        <v>2</v>
      </c>
      <c r="AC10" s="328">
        <f t="shared" si="7"/>
        <v>7</v>
      </c>
      <c r="AD10" s="329">
        <f t="shared" si="11"/>
        <v>3.8571428571428572</v>
      </c>
      <c r="AE10" s="330">
        <f t="shared" si="8"/>
        <v>0</v>
      </c>
      <c r="AF10" s="331"/>
      <c r="AG10" s="332" t="str">
        <f t="shared" si="9"/>
        <v>з</v>
      </c>
      <c r="AH10" s="332" t="str">
        <f t="shared" si="9"/>
        <v>з</v>
      </c>
      <c r="AI10" s="332">
        <f t="shared" si="9"/>
        <v>5</v>
      </c>
      <c r="AJ10" s="332">
        <f t="shared" si="9"/>
        <v>5</v>
      </c>
      <c r="AK10" s="332">
        <f t="shared" si="9"/>
        <v>3</v>
      </c>
      <c r="AL10" s="332">
        <f t="shared" si="9"/>
        <v>3</v>
      </c>
      <c r="AM10" s="332" t="str">
        <f t="shared" si="9"/>
        <v/>
      </c>
      <c r="AN10" s="332">
        <f t="shared" si="9"/>
        <v>4</v>
      </c>
      <c r="AO10" s="332">
        <f t="shared" si="9"/>
        <v>4</v>
      </c>
      <c r="AP10" s="332">
        <f t="shared" si="9"/>
        <v>3</v>
      </c>
      <c r="AQ10" s="332" t="str">
        <f t="shared" si="9"/>
        <v/>
      </c>
      <c r="AR10" s="332" t="str">
        <f t="shared" si="9"/>
        <v/>
      </c>
      <c r="AS10" s="332" t="str">
        <f t="shared" si="9"/>
        <v/>
      </c>
      <c r="AT10" s="332" t="str">
        <f t="shared" si="9"/>
        <v/>
      </c>
      <c r="AU10" s="332" t="str">
        <f t="shared" si="9"/>
        <v/>
      </c>
      <c r="AV10" s="332" t="str">
        <f t="shared" si="9"/>
        <v/>
      </c>
      <c r="AW10" s="35">
        <f t="shared" si="10"/>
        <v>2</v>
      </c>
      <c r="AX10" s="333"/>
      <c r="AY10" s="333"/>
      <c r="AZ10" s="333"/>
      <c r="BA10" s="333"/>
      <c r="BB10" s="333"/>
      <c r="BC10" s="333"/>
      <c r="BD10" s="333"/>
      <c r="BE10" s="333"/>
      <c r="BF10" s="333"/>
      <c r="BG10" s="333"/>
      <c r="BH10" s="333"/>
      <c r="BI10" s="333"/>
      <c r="BJ10" s="333"/>
      <c r="BK10" s="333"/>
      <c r="BL10" s="333"/>
      <c r="BM10" s="333"/>
      <c r="BN10" s="333"/>
      <c r="BO10" s="333"/>
      <c r="BP10" s="334"/>
      <c r="BQ10" s="334"/>
      <c r="BR10" s="334"/>
      <c r="BS10" s="334"/>
      <c r="BT10" s="334"/>
      <c r="BU10" s="334"/>
      <c r="BV10" s="334"/>
      <c r="BW10" s="334"/>
      <c r="BX10" s="334"/>
      <c r="BY10" s="334"/>
      <c r="BZ10" s="334"/>
      <c r="CA10" s="334"/>
      <c r="CB10" s="334"/>
      <c r="CC10" s="334"/>
      <c r="CD10" s="334"/>
      <c r="CE10" s="334"/>
      <c r="CF10" s="334"/>
      <c r="CG10" s="333"/>
      <c r="CH10" s="334"/>
      <c r="CI10" s="334"/>
      <c r="CJ10" s="334"/>
      <c r="CK10" s="334"/>
      <c r="CL10" s="334"/>
      <c r="CM10" s="334"/>
      <c r="CN10" s="331"/>
      <c r="CO10" s="331"/>
      <c r="CP10" s="331"/>
      <c r="CQ10" s="331"/>
      <c r="CR10" s="331"/>
      <c r="CS10" s="331"/>
      <c r="CT10" s="331"/>
      <c r="CU10" s="331"/>
      <c r="CV10" s="331"/>
      <c r="CW10" s="331"/>
      <c r="CX10" s="331"/>
      <c r="CY10" s="331"/>
      <c r="CZ10" s="331"/>
      <c r="DA10" s="331"/>
    </row>
    <row r="11" spans="1:107" s="337" customFormat="1" ht="19.5" customHeight="1" x14ac:dyDescent="0.25">
      <c r="A11" s="389">
        <v>6</v>
      </c>
      <c r="B11" s="266" t="s">
        <v>28</v>
      </c>
      <c r="C11" s="512" t="s">
        <v>1252</v>
      </c>
      <c r="D11" s="513" t="s">
        <v>1532</v>
      </c>
      <c r="E11" s="256" t="s">
        <v>1339</v>
      </c>
      <c r="F11" s="93" t="s">
        <v>1604</v>
      </c>
      <c r="G11" s="93" t="s">
        <v>1604</v>
      </c>
      <c r="H11" s="93">
        <v>4</v>
      </c>
      <c r="I11" s="93">
        <v>5</v>
      </c>
      <c r="J11" s="93">
        <v>3</v>
      </c>
      <c r="K11" s="93">
        <v>4</v>
      </c>
      <c r="L11" s="93"/>
      <c r="M11" s="93">
        <v>5</v>
      </c>
      <c r="N11" s="93">
        <v>3</v>
      </c>
      <c r="O11" s="93">
        <v>3</v>
      </c>
      <c r="P11" s="93"/>
      <c r="Q11" s="93"/>
      <c r="R11" s="93"/>
      <c r="S11" s="93"/>
      <c r="T11" s="93"/>
      <c r="U11" s="93"/>
      <c r="V11" s="35">
        <f t="shared" si="0"/>
        <v>3</v>
      </c>
      <c r="W11" s="338">
        <f t="shared" si="1"/>
        <v>0</v>
      </c>
      <c r="X11" s="338">
        <f t="shared" si="2"/>
        <v>0</v>
      </c>
      <c r="Y11" s="338">
        <f t="shared" si="3"/>
        <v>0</v>
      </c>
      <c r="Z11" s="338">
        <f t="shared" si="4"/>
        <v>3</v>
      </c>
      <c r="AA11" s="338">
        <f t="shared" si="5"/>
        <v>2</v>
      </c>
      <c r="AB11" s="338">
        <f t="shared" si="6"/>
        <v>2</v>
      </c>
      <c r="AC11" s="328">
        <f t="shared" si="7"/>
        <v>7</v>
      </c>
      <c r="AD11" s="329">
        <f t="shared" si="11"/>
        <v>3.8571428571428572</v>
      </c>
      <c r="AE11" s="339">
        <f t="shared" si="8"/>
        <v>0</v>
      </c>
      <c r="AG11" s="332" t="str">
        <f t="shared" si="9"/>
        <v>з</v>
      </c>
      <c r="AH11" s="332" t="str">
        <f t="shared" si="9"/>
        <v>з</v>
      </c>
      <c r="AI11" s="332">
        <f t="shared" si="9"/>
        <v>4</v>
      </c>
      <c r="AJ11" s="332">
        <f t="shared" si="9"/>
        <v>5</v>
      </c>
      <c r="AK11" s="332">
        <f t="shared" si="9"/>
        <v>3</v>
      </c>
      <c r="AL11" s="332">
        <f t="shared" si="9"/>
        <v>4</v>
      </c>
      <c r="AM11" s="332" t="str">
        <f t="shared" si="9"/>
        <v/>
      </c>
      <c r="AN11" s="332">
        <f t="shared" si="9"/>
        <v>5</v>
      </c>
      <c r="AO11" s="332">
        <f t="shared" si="9"/>
        <v>3</v>
      </c>
      <c r="AP11" s="332">
        <f t="shared" si="9"/>
        <v>3</v>
      </c>
      <c r="AQ11" s="332" t="str">
        <f t="shared" si="9"/>
        <v/>
      </c>
      <c r="AR11" s="332" t="str">
        <f t="shared" si="9"/>
        <v/>
      </c>
      <c r="AS11" s="332" t="str">
        <f t="shared" si="9"/>
        <v/>
      </c>
      <c r="AT11" s="332" t="str">
        <f t="shared" si="9"/>
        <v/>
      </c>
      <c r="AU11" s="332" t="str">
        <f t="shared" si="9"/>
        <v/>
      </c>
      <c r="AV11" s="332" t="str">
        <f t="shared" si="9"/>
        <v/>
      </c>
      <c r="AW11" s="35">
        <f t="shared" si="10"/>
        <v>2</v>
      </c>
      <c r="AX11" s="340"/>
      <c r="AY11" s="340"/>
      <c r="AZ11" s="340"/>
      <c r="BA11" s="340"/>
      <c r="BB11" s="340"/>
      <c r="BC11" s="340"/>
      <c r="BD11" s="340"/>
      <c r="BE11" s="340"/>
      <c r="BF11" s="340"/>
      <c r="BG11" s="340"/>
      <c r="BH11" s="340"/>
      <c r="BI11" s="340"/>
      <c r="BJ11" s="340"/>
      <c r="BK11" s="340"/>
      <c r="BL11" s="340"/>
      <c r="BM11" s="340"/>
      <c r="BN11" s="340"/>
      <c r="BO11" s="340"/>
      <c r="BP11" s="341"/>
      <c r="BQ11" s="341"/>
      <c r="BR11" s="341"/>
      <c r="BS11" s="341"/>
      <c r="BT11" s="341"/>
      <c r="BU11" s="341"/>
      <c r="BV11" s="341"/>
      <c r="BW11" s="341"/>
      <c r="BX11" s="341"/>
      <c r="BY11" s="341"/>
      <c r="BZ11" s="341"/>
      <c r="CA11" s="341"/>
      <c r="CB11" s="341"/>
      <c r="CC11" s="341"/>
      <c r="CD11" s="341"/>
      <c r="CE11" s="341"/>
      <c r="CF11" s="341"/>
      <c r="CG11" s="340"/>
      <c r="CH11" s="341"/>
      <c r="CI11" s="341"/>
      <c r="CJ11" s="341"/>
      <c r="CK11" s="341"/>
      <c r="CL11" s="341"/>
      <c r="CM11" s="341"/>
    </row>
    <row r="12" spans="1:107" s="337" customFormat="1" ht="19.5" customHeight="1" x14ac:dyDescent="0.25">
      <c r="A12" s="389">
        <v>7</v>
      </c>
      <c r="B12" s="266" t="s">
        <v>28</v>
      </c>
      <c r="C12" s="512" t="s">
        <v>34</v>
      </c>
      <c r="D12" s="513" t="s">
        <v>1531</v>
      </c>
      <c r="E12" s="256" t="s">
        <v>1339</v>
      </c>
      <c r="F12" s="93" t="s">
        <v>1604</v>
      </c>
      <c r="G12" s="93" t="s">
        <v>1604</v>
      </c>
      <c r="H12" s="93">
        <v>5</v>
      </c>
      <c r="I12" s="93">
        <v>3</v>
      </c>
      <c r="J12" s="93">
        <v>4</v>
      </c>
      <c r="K12" s="93">
        <v>5</v>
      </c>
      <c r="L12" s="93"/>
      <c r="M12" s="93">
        <v>3</v>
      </c>
      <c r="N12" s="93">
        <v>3</v>
      </c>
      <c r="O12" s="93">
        <v>4</v>
      </c>
      <c r="P12" s="93"/>
      <c r="Q12" s="93"/>
      <c r="R12" s="93"/>
      <c r="S12" s="93"/>
      <c r="T12" s="93"/>
      <c r="U12" s="23"/>
      <c r="V12" s="35">
        <f t="shared" si="0"/>
        <v>3</v>
      </c>
      <c r="W12" s="328">
        <f t="shared" si="1"/>
        <v>0</v>
      </c>
      <c r="X12" s="328">
        <f t="shared" si="2"/>
        <v>0</v>
      </c>
      <c r="Y12" s="328">
        <f t="shared" si="3"/>
        <v>0</v>
      </c>
      <c r="Z12" s="328">
        <f t="shared" si="4"/>
        <v>3</v>
      </c>
      <c r="AA12" s="328">
        <f t="shared" si="5"/>
        <v>2</v>
      </c>
      <c r="AB12" s="328">
        <f t="shared" si="6"/>
        <v>2</v>
      </c>
      <c r="AC12" s="328">
        <f t="shared" si="7"/>
        <v>7</v>
      </c>
      <c r="AD12" s="329">
        <f t="shared" si="11"/>
        <v>3.8571428571428572</v>
      </c>
      <c r="AE12" s="330">
        <f t="shared" si="8"/>
        <v>0</v>
      </c>
      <c r="AF12" s="331"/>
      <c r="AG12" s="332" t="str">
        <f t="shared" si="9"/>
        <v>з</v>
      </c>
      <c r="AH12" s="332" t="str">
        <f t="shared" si="9"/>
        <v>з</v>
      </c>
      <c r="AI12" s="332">
        <f t="shared" si="9"/>
        <v>5</v>
      </c>
      <c r="AJ12" s="332">
        <f t="shared" si="9"/>
        <v>3</v>
      </c>
      <c r="AK12" s="332">
        <f t="shared" si="9"/>
        <v>4</v>
      </c>
      <c r="AL12" s="332">
        <f t="shared" si="9"/>
        <v>5</v>
      </c>
      <c r="AM12" s="332" t="str">
        <f t="shared" si="9"/>
        <v/>
      </c>
      <c r="AN12" s="332">
        <f t="shared" si="9"/>
        <v>3</v>
      </c>
      <c r="AO12" s="332">
        <f t="shared" si="9"/>
        <v>3</v>
      </c>
      <c r="AP12" s="332">
        <f t="shared" si="9"/>
        <v>4</v>
      </c>
      <c r="AQ12" s="332" t="str">
        <f t="shared" si="9"/>
        <v/>
      </c>
      <c r="AR12" s="332" t="str">
        <f t="shared" si="9"/>
        <v/>
      </c>
      <c r="AS12" s="332" t="str">
        <f t="shared" si="9"/>
        <v/>
      </c>
      <c r="AT12" s="332" t="str">
        <f t="shared" si="9"/>
        <v/>
      </c>
      <c r="AU12" s="332" t="str">
        <f t="shared" si="9"/>
        <v/>
      </c>
      <c r="AV12" s="332" t="str">
        <f t="shared" si="9"/>
        <v/>
      </c>
      <c r="AW12" s="35">
        <f t="shared" si="10"/>
        <v>2</v>
      </c>
      <c r="AX12" s="333"/>
      <c r="AY12" s="333"/>
      <c r="AZ12" s="333"/>
      <c r="BA12" s="333"/>
      <c r="BB12" s="333"/>
      <c r="BC12" s="333"/>
      <c r="BD12" s="333"/>
      <c r="BE12" s="333"/>
      <c r="BF12" s="333"/>
      <c r="BG12" s="333"/>
      <c r="BH12" s="333"/>
      <c r="BI12" s="333"/>
      <c r="BJ12" s="333"/>
      <c r="BK12" s="333"/>
      <c r="BL12" s="333"/>
      <c r="BM12" s="333"/>
      <c r="BN12" s="333"/>
      <c r="BO12" s="333"/>
      <c r="BP12" s="334"/>
      <c r="BQ12" s="334"/>
      <c r="BR12" s="334"/>
      <c r="BS12" s="334"/>
      <c r="BT12" s="334"/>
      <c r="BU12" s="334"/>
      <c r="BV12" s="334"/>
      <c r="BW12" s="334"/>
      <c r="BX12" s="334"/>
      <c r="BY12" s="334"/>
      <c r="BZ12" s="334"/>
      <c r="CA12" s="334"/>
      <c r="CB12" s="334"/>
      <c r="CC12" s="334"/>
      <c r="CD12" s="334"/>
      <c r="CE12" s="334"/>
      <c r="CF12" s="334"/>
      <c r="CG12" s="333"/>
      <c r="CH12" s="334"/>
      <c r="CI12" s="334"/>
      <c r="CJ12" s="334"/>
      <c r="CK12" s="334"/>
      <c r="CL12" s="334"/>
      <c r="CM12" s="334"/>
      <c r="CN12" s="331"/>
      <c r="CO12" s="331"/>
      <c r="CP12" s="331"/>
      <c r="CQ12" s="331"/>
      <c r="CR12" s="331"/>
      <c r="CS12" s="331"/>
      <c r="CT12" s="331"/>
      <c r="CU12" s="331"/>
      <c r="CV12" s="331"/>
      <c r="CW12" s="331"/>
      <c r="CX12" s="331"/>
      <c r="CY12" s="331"/>
      <c r="CZ12" s="331"/>
      <c r="DA12" s="331"/>
    </row>
    <row r="13" spans="1:107" s="337" customFormat="1" ht="19.5" customHeight="1" x14ac:dyDescent="0.25">
      <c r="A13" s="389">
        <v>8</v>
      </c>
      <c r="B13" s="266" t="s">
        <v>28</v>
      </c>
      <c r="C13" s="512" t="s">
        <v>34</v>
      </c>
      <c r="D13" s="513" t="s">
        <v>1534</v>
      </c>
      <c r="E13" s="256" t="s">
        <v>1339</v>
      </c>
      <c r="F13" s="93" t="s">
        <v>1604</v>
      </c>
      <c r="G13" s="93" t="s">
        <v>1604</v>
      </c>
      <c r="H13" s="93">
        <v>5</v>
      </c>
      <c r="I13" s="93">
        <v>5</v>
      </c>
      <c r="J13" s="93">
        <v>3</v>
      </c>
      <c r="K13" s="93">
        <v>5</v>
      </c>
      <c r="L13" s="93"/>
      <c r="M13" s="93">
        <v>3</v>
      </c>
      <c r="N13" s="93">
        <v>4</v>
      </c>
      <c r="O13" s="93">
        <v>4</v>
      </c>
      <c r="P13" s="93"/>
      <c r="Q13" s="93"/>
      <c r="R13" s="93"/>
      <c r="S13" s="93"/>
      <c r="T13" s="93"/>
      <c r="U13" s="23"/>
      <c r="V13" s="35">
        <f t="shared" si="0"/>
        <v>3</v>
      </c>
      <c r="W13" s="328">
        <f t="shared" si="1"/>
        <v>0</v>
      </c>
      <c r="X13" s="328">
        <f t="shared" si="2"/>
        <v>0</v>
      </c>
      <c r="Y13" s="328">
        <f t="shared" si="3"/>
        <v>0</v>
      </c>
      <c r="Z13" s="328">
        <f t="shared" si="4"/>
        <v>2</v>
      </c>
      <c r="AA13" s="328">
        <f t="shared" si="5"/>
        <v>2</v>
      </c>
      <c r="AB13" s="328">
        <f t="shared" si="6"/>
        <v>3</v>
      </c>
      <c r="AC13" s="328">
        <f t="shared" si="7"/>
        <v>7</v>
      </c>
      <c r="AD13" s="329">
        <f t="shared" si="11"/>
        <v>4.1428571428571432</v>
      </c>
      <c r="AE13" s="330">
        <f t="shared" si="8"/>
        <v>0</v>
      </c>
      <c r="AF13" s="331"/>
      <c r="AG13" s="332" t="str">
        <f t="shared" si="9"/>
        <v>з</v>
      </c>
      <c r="AH13" s="332" t="str">
        <f t="shared" si="9"/>
        <v>з</v>
      </c>
      <c r="AI13" s="332">
        <f t="shared" si="9"/>
        <v>5</v>
      </c>
      <c r="AJ13" s="332">
        <f t="shared" si="9"/>
        <v>5</v>
      </c>
      <c r="AK13" s="332">
        <f t="shared" si="9"/>
        <v>3</v>
      </c>
      <c r="AL13" s="332">
        <f t="shared" si="9"/>
        <v>5</v>
      </c>
      <c r="AM13" s="332" t="str">
        <f t="shared" si="9"/>
        <v/>
      </c>
      <c r="AN13" s="332">
        <f t="shared" si="9"/>
        <v>3</v>
      </c>
      <c r="AO13" s="332">
        <f t="shared" si="9"/>
        <v>4</v>
      </c>
      <c r="AP13" s="332">
        <f t="shared" si="9"/>
        <v>4</v>
      </c>
      <c r="AQ13" s="332" t="str">
        <f t="shared" si="9"/>
        <v/>
      </c>
      <c r="AR13" s="332" t="str">
        <f t="shared" si="9"/>
        <v/>
      </c>
      <c r="AS13" s="332" t="str">
        <f t="shared" si="9"/>
        <v/>
      </c>
      <c r="AT13" s="332" t="str">
        <f t="shared" si="9"/>
        <v/>
      </c>
      <c r="AU13" s="332" t="str">
        <f t="shared" si="9"/>
        <v/>
      </c>
      <c r="AV13" s="332" t="str">
        <f t="shared" si="9"/>
        <v/>
      </c>
      <c r="AW13" s="35">
        <f t="shared" si="10"/>
        <v>2</v>
      </c>
      <c r="AX13" s="333"/>
      <c r="AY13" s="333"/>
      <c r="AZ13" s="333"/>
      <c r="BA13" s="333"/>
      <c r="BB13" s="333"/>
      <c r="BC13" s="333"/>
      <c r="BD13" s="333"/>
      <c r="BE13" s="333"/>
      <c r="BF13" s="333"/>
      <c r="BG13" s="333"/>
      <c r="BH13" s="333"/>
      <c r="BI13" s="333"/>
      <c r="BJ13" s="333"/>
      <c r="BK13" s="333"/>
      <c r="BL13" s="333"/>
      <c r="BM13" s="333"/>
      <c r="BN13" s="333"/>
      <c r="BO13" s="333"/>
      <c r="BP13" s="334"/>
      <c r="BQ13" s="334"/>
      <c r="BR13" s="334"/>
      <c r="BS13" s="334"/>
      <c r="BT13" s="334"/>
      <c r="BU13" s="334"/>
      <c r="BV13" s="334"/>
      <c r="BW13" s="334"/>
      <c r="BX13" s="334"/>
      <c r="BY13" s="334"/>
      <c r="BZ13" s="334"/>
      <c r="CA13" s="334"/>
      <c r="CB13" s="334"/>
      <c r="CC13" s="334"/>
      <c r="CD13" s="334"/>
      <c r="CE13" s="334"/>
      <c r="CF13" s="334"/>
      <c r="CG13" s="333"/>
      <c r="CH13" s="334"/>
      <c r="CI13" s="334"/>
      <c r="CJ13" s="334"/>
      <c r="CK13" s="334"/>
      <c r="CL13" s="334"/>
      <c r="CM13" s="334"/>
      <c r="CN13" s="331"/>
      <c r="CO13" s="331"/>
      <c r="CP13" s="331"/>
      <c r="CQ13" s="331"/>
      <c r="CR13" s="331"/>
      <c r="CS13" s="331"/>
      <c r="CT13" s="331"/>
      <c r="CU13" s="331"/>
      <c r="CV13" s="331"/>
      <c r="CW13" s="331"/>
      <c r="CX13" s="331"/>
      <c r="CY13" s="331"/>
      <c r="CZ13" s="331"/>
      <c r="DA13" s="331"/>
    </row>
    <row r="14" spans="1:107" ht="19.5" customHeight="1" x14ac:dyDescent="0.25">
      <c r="A14" s="389">
        <v>9</v>
      </c>
      <c r="B14" s="263"/>
      <c r="C14" s="512" t="s">
        <v>34</v>
      </c>
      <c r="D14" s="513" t="s">
        <v>1541</v>
      </c>
      <c r="E14" s="256" t="s">
        <v>1339</v>
      </c>
      <c r="F14" s="93" t="s">
        <v>1604</v>
      </c>
      <c r="G14" s="93" t="s">
        <v>1604</v>
      </c>
      <c r="H14" s="93">
        <v>4</v>
      </c>
      <c r="I14" s="93">
        <v>4</v>
      </c>
      <c r="J14" s="93">
        <v>3</v>
      </c>
      <c r="K14" s="93">
        <v>4</v>
      </c>
      <c r="L14" s="93"/>
      <c r="M14" s="93">
        <v>3</v>
      </c>
      <c r="N14" s="93">
        <v>3</v>
      </c>
      <c r="O14" s="93">
        <v>4</v>
      </c>
      <c r="P14" s="93"/>
      <c r="Q14" s="93"/>
      <c r="R14" s="97"/>
      <c r="S14" s="93"/>
      <c r="T14" s="93"/>
      <c r="U14" s="23"/>
      <c r="V14" s="18">
        <f t="shared" si="0"/>
        <v>3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3</v>
      </c>
      <c r="AA14" s="95">
        <f t="shared" si="5"/>
        <v>4</v>
      </c>
      <c r="AB14" s="95">
        <f t="shared" si="6"/>
        <v>0</v>
      </c>
      <c r="AC14" s="95">
        <f t="shared" si="7"/>
        <v>7</v>
      </c>
      <c r="AD14" s="242">
        <f t="shared" si="11"/>
        <v>3.5714285714285716</v>
      </c>
      <c r="AE14" s="16">
        <f t="shared" si="8"/>
        <v>0</v>
      </c>
      <c r="AF14" s="9"/>
      <c r="AG14" s="332" t="str">
        <f t="shared" si="9"/>
        <v>з</v>
      </c>
      <c r="AH14" s="332" t="str">
        <f t="shared" si="9"/>
        <v>з</v>
      </c>
      <c r="AI14" s="332">
        <f t="shared" si="9"/>
        <v>4</v>
      </c>
      <c r="AJ14" s="332">
        <f t="shared" si="9"/>
        <v>4</v>
      </c>
      <c r="AK14" s="332">
        <f t="shared" si="9"/>
        <v>3</v>
      </c>
      <c r="AL14" s="332">
        <f t="shared" si="9"/>
        <v>4</v>
      </c>
      <c r="AM14" s="332" t="str">
        <f t="shared" si="9"/>
        <v/>
      </c>
      <c r="AN14" s="332">
        <f t="shared" si="9"/>
        <v>3</v>
      </c>
      <c r="AO14" s="332">
        <f t="shared" si="9"/>
        <v>3</v>
      </c>
      <c r="AP14" s="332">
        <f t="shared" si="9"/>
        <v>4</v>
      </c>
      <c r="AQ14" s="332" t="str">
        <f t="shared" si="9"/>
        <v/>
      </c>
      <c r="AR14" s="332" t="str">
        <f t="shared" si="9"/>
        <v/>
      </c>
      <c r="AS14" s="332" t="str">
        <f t="shared" si="9"/>
        <v/>
      </c>
      <c r="AT14" s="332" t="str">
        <f t="shared" si="9"/>
        <v/>
      </c>
      <c r="AU14" s="332" t="str">
        <f t="shared" si="9"/>
        <v/>
      </c>
      <c r="AV14" s="332" t="str">
        <f t="shared" si="9"/>
        <v/>
      </c>
      <c r="AW14" s="35">
        <f t="shared" si="10"/>
        <v>2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9.5" customHeight="1" x14ac:dyDescent="0.25">
      <c r="A15" s="389">
        <v>10</v>
      </c>
      <c r="B15" s="263"/>
      <c r="C15" s="512" t="s">
        <v>34</v>
      </c>
      <c r="D15" s="513" t="s">
        <v>1544</v>
      </c>
      <c r="E15" s="256" t="s">
        <v>1339</v>
      </c>
      <c r="F15" s="93" t="s">
        <v>1604</v>
      </c>
      <c r="G15" s="93" t="s">
        <v>1604</v>
      </c>
      <c r="H15" s="93">
        <v>4</v>
      </c>
      <c r="I15" s="93">
        <v>5</v>
      </c>
      <c r="J15" s="93">
        <v>3</v>
      </c>
      <c r="K15" s="93">
        <v>3</v>
      </c>
      <c r="L15" s="93"/>
      <c r="M15" s="93">
        <v>3</v>
      </c>
      <c r="N15" s="93">
        <v>3</v>
      </c>
      <c r="O15" s="93">
        <v>3</v>
      </c>
      <c r="P15" s="93"/>
      <c r="Q15" s="93"/>
      <c r="R15" s="97"/>
      <c r="S15" s="93"/>
      <c r="T15" s="93"/>
      <c r="U15" s="23"/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5</v>
      </c>
      <c r="AA15" s="95">
        <f t="shared" si="5"/>
        <v>1</v>
      </c>
      <c r="AB15" s="95">
        <f t="shared" si="6"/>
        <v>1</v>
      </c>
      <c r="AC15" s="95">
        <f t="shared" si="7"/>
        <v>7</v>
      </c>
      <c r="AD15" s="242">
        <f t="shared" si="11"/>
        <v>3.4285714285714284</v>
      </c>
      <c r="AE15" s="16">
        <f t="shared" si="8"/>
        <v>0</v>
      </c>
      <c r="AF15" s="9"/>
      <c r="AG15" s="332" t="str">
        <f t="shared" si="9"/>
        <v>з</v>
      </c>
      <c r="AH15" s="332" t="str">
        <f t="shared" si="9"/>
        <v>з</v>
      </c>
      <c r="AI15" s="332">
        <f t="shared" si="9"/>
        <v>4</v>
      </c>
      <c r="AJ15" s="332">
        <f t="shared" si="9"/>
        <v>5</v>
      </c>
      <c r="AK15" s="332">
        <f t="shared" si="9"/>
        <v>3</v>
      </c>
      <c r="AL15" s="332">
        <f t="shared" si="9"/>
        <v>3</v>
      </c>
      <c r="AM15" s="332" t="str">
        <f t="shared" si="9"/>
        <v/>
      </c>
      <c r="AN15" s="332">
        <f t="shared" si="9"/>
        <v>3</v>
      </c>
      <c r="AO15" s="332">
        <f t="shared" si="9"/>
        <v>3</v>
      </c>
      <c r="AP15" s="332">
        <f t="shared" si="9"/>
        <v>3</v>
      </c>
      <c r="AQ15" s="332" t="str">
        <f t="shared" si="9"/>
        <v/>
      </c>
      <c r="AR15" s="332" t="str">
        <f t="shared" si="9"/>
        <v/>
      </c>
      <c r="AS15" s="332" t="str">
        <f t="shared" si="9"/>
        <v/>
      </c>
      <c r="AT15" s="332" t="str">
        <f t="shared" si="9"/>
        <v/>
      </c>
      <c r="AU15" s="332" t="str">
        <f t="shared" si="9"/>
        <v/>
      </c>
      <c r="AV15" s="332" t="str">
        <f t="shared" si="9"/>
        <v/>
      </c>
      <c r="AW15" s="35">
        <f t="shared" si="10"/>
        <v>2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9.5" customHeight="1" x14ac:dyDescent="0.25">
      <c r="A16" s="389">
        <v>11</v>
      </c>
      <c r="B16" s="263"/>
      <c r="C16" s="512" t="s">
        <v>34</v>
      </c>
      <c r="D16" s="513" t="s">
        <v>1540</v>
      </c>
      <c r="E16" s="256" t="s">
        <v>1339</v>
      </c>
      <c r="F16" s="93" t="s">
        <v>1604</v>
      </c>
      <c r="G16" s="93" t="s">
        <v>1604</v>
      </c>
      <c r="H16" s="93">
        <v>3</v>
      </c>
      <c r="I16" s="93">
        <v>5</v>
      </c>
      <c r="J16" s="93">
        <v>3</v>
      </c>
      <c r="K16" s="93">
        <v>4</v>
      </c>
      <c r="L16" s="93"/>
      <c r="M16" s="93">
        <v>3</v>
      </c>
      <c r="N16" s="93">
        <v>3</v>
      </c>
      <c r="O16" s="93">
        <v>3</v>
      </c>
      <c r="P16" s="93"/>
      <c r="Q16" s="93"/>
      <c r="R16" s="97"/>
      <c r="S16" s="93"/>
      <c r="T16" s="93"/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5</v>
      </c>
      <c r="AA16" s="95">
        <f t="shared" si="5"/>
        <v>1</v>
      </c>
      <c r="AB16" s="95">
        <f t="shared" si="6"/>
        <v>1</v>
      </c>
      <c r="AC16" s="95">
        <f t="shared" si="7"/>
        <v>7</v>
      </c>
      <c r="AD16" s="242">
        <f t="shared" si="11"/>
        <v>3.4285714285714284</v>
      </c>
      <c r="AE16" s="16">
        <f t="shared" si="8"/>
        <v>0</v>
      </c>
      <c r="AF16" s="9"/>
      <c r="AG16" s="332" t="str">
        <f t="shared" si="9"/>
        <v>з</v>
      </c>
      <c r="AH16" s="332" t="str">
        <f t="shared" si="9"/>
        <v>з</v>
      </c>
      <c r="AI16" s="332">
        <f t="shared" si="9"/>
        <v>3</v>
      </c>
      <c r="AJ16" s="332">
        <f t="shared" si="9"/>
        <v>5</v>
      </c>
      <c r="AK16" s="332">
        <f t="shared" si="9"/>
        <v>3</v>
      </c>
      <c r="AL16" s="332">
        <f t="shared" si="9"/>
        <v>4</v>
      </c>
      <c r="AM16" s="332" t="str">
        <f t="shared" si="9"/>
        <v/>
      </c>
      <c r="AN16" s="332">
        <f t="shared" si="9"/>
        <v>3</v>
      </c>
      <c r="AO16" s="332">
        <f t="shared" si="9"/>
        <v>3</v>
      </c>
      <c r="AP16" s="332">
        <f t="shared" si="9"/>
        <v>3</v>
      </c>
      <c r="AQ16" s="332" t="str">
        <f t="shared" si="9"/>
        <v/>
      </c>
      <c r="AR16" s="332" t="str">
        <f t="shared" si="9"/>
        <v/>
      </c>
      <c r="AS16" s="332" t="str">
        <f t="shared" si="9"/>
        <v/>
      </c>
      <c r="AT16" s="332" t="str">
        <f t="shared" si="9"/>
        <v/>
      </c>
      <c r="AU16" s="332" t="str">
        <f t="shared" si="9"/>
        <v/>
      </c>
      <c r="AV16" s="332" t="str">
        <f t="shared" si="9"/>
        <v/>
      </c>
      <c r="AW16" s="35">
        <f t="shared" si="10"/>
        <v>2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9.5" customHeight="1" x14ac:dyDescent="0.25">
      <c r="A17" s="389">
        <v>12</v>
      </c>
      <c r="B17" s="259"/>
      <c r="C17" s="512" t="s">
        <v>34</v>
      </c>
      <c r="D17" s="513" t="s">
        <v>1545</v>
      </c>
      <c r="E17" s="256" t="s">
        <v>1339</v>
      </c>
      <c r="F17" s="93" t="s">
        <v>1604</v>
      </c>
      <c r="G17" s="93" t="s">
        <v>1604</v>
      </c>
      <c r="H17" s="93">
        <v>4</v>
      </c>
      <c r="I17" s="93">
        <v>4</v>
      </c>
      <c r="J17" s="93">
        <v>3</v>
      </c>
      <c r="K17" s="93">
        <v>4</v>
      </c>
      <c r="L17" s="93"/>
      <c r="M17" s="93">
        <v>4</v>
      </c>
      <c r="N17" s="93">
        <v>4</v>
      </c>
      <c r="O17" s="93">
        <v>3</v>
      </c>
      <c r="P17" s="93"/>
      <c r="Q17" s="93"/>
      <c r="R17" s="97"/>
      <c r="S17" s="93"/>
      <c r="T17" s="93"/>
      <c r="U17" s="23"/>
      <c r="V17" s="18">
        <f t="shared" si="0"/>
        <v>3</v>
      </c>
      <c r="W17" s="95">
        <f t="shared" si="1"/>
        <v>0</v>
      </c>
      <c r="X17" s="95">
        <f t="shared" ref="X17:X34" si="12">COUNTIF(AF17:AU17,"д")</f>
        <v>0</v>
      </c>
      <c r="Y17" s="95">
        <f t="shared" si="3"/>
        <v>0</v>
      </c>
      <c r="Z17" s="95">
        <f t="shared" si="4"/>
        <v>2</v>
      </c>
      <c r="AA17" s="95">
        <f t="shared" si="5"/>
        <v>5</v>
      </c>
      <c r="AB17" s="95">
        <f t="shared" si="6"/>
        <v>0</v>
      </c>
      <c r="AC17" s="95">
        <f t="shared" si="7"/>
        <v>7</v>
      </c>
      <c r="AD17" s="242">
        <f t="shared" si="11"/>
        <v>3.7142857142857144</v>
      </c>
      <c r="AE17" s="16">
        <f t="shared" si="8"/>
        <v>0</v>
      </c>
      <c r="AF17" s="9"/>
      <c r="AG17" s="332" t="str">
        <f t="shared" si="9"/>
        <v>з</v>
      </c>
      <c r="AH17" s="332" t="str">
        <f t="shared" si="9"/>
        <v>з</v>
      </c>
      <c r="AI17" s="332">
        <f t="shared" si="9"/>
        <v>4</v>
      </c>
      <c r="AJ17" s="332">
        <f t="shared" si="9"/>
        <v>4</v>
      </c>
      <c r="AK17" s="332">
        <f t="shared" si="9"/>
        <v>3</v>
      </c>
      <c r="AL17" s="332">
        <f t="shared" si="9"/>
        <v>4</v>
      </c>
      <c r="AM17" s="332" t="str">
        <f t="shared" si="9"/>
        <v/>
      </c>
      <c r="AN17" s="332">
        <f t="shared" si="9"/>
        <v>4</v>
      </c>
      <c r="AO17" s="332">
        <f t="shared" si="9"/>
        <v>4</v>
      </c>
      <c r="AP17" s="332">
        <f t="shared" si="9"/>
        <v>3</v>
      </c>
      <c r="AQ17" s="332" t="str">
        <f t="shared" si="9"/>
        <v/>
      </c>
      <c r="AR17" s="332" t="str">
        <f t="shared" si="9"/>
        <v/>
      </c>
      <c r="AS17" s="332" t="str">
        <f t="shared" si="9"/>
        <v/>
      </c>
      <c r="AT17" s="332" t="str">
        <f t="shared" si="9"/>
        <v/>
      </c>
      <c r="AU17" s="332" t="str">
        <f t="shared" si="9"/>
        <v/>
      </c>
      <c r="AV17" s="332" t="str">
        <f t="shared" si="9"/>
        <v/>
      </c>
      <c r="AW17" s="35">
        <f t="shared" si="10"/>
        <v>2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9.5" customHeight="1" x14ac:dyDescent="0.25">
      <c r="A18" s="389">
        <v>13</v>
      </c>
      <c r="B18" s="189"/>
      <c r="C18" s="512" t="s">
        <v>34</v>
      </c>
      <c r="D18" s="513" t="s">
        <v>1533</v>
      </c>
      <c r="E18" s="256" t="s">
        <v>1339</v>
      </c>
      <c r="F18" s="93" t="s">
        <v>1604</v>
      </c>
      <c r="G18" s="93" t="s">
        <v>1604</v>
      </c>
      <c r="H18" s="93">
        <v>4</v>
      </c>
      <c r="I18" s="93">
        <v>5</v>
      </c>
      <c r="J18" s="93">
        <v>4</v>
      </c>
      <c r="K18" s="93">
        <v>5</v>
      </c>
      <c r="L18" s="93"/>
      <c r="M18" s="93">
        <v>4</v>
      </c>
      <c r="N18" s="93">
        <v>5</v>
      </c>
      <c r="O18" s="93">
        <v>3</v>
      </c>
      <c r="P18" s="93"/>
      <c r="Q18" s="93"/>
      <c r="R18" s="97"/>
      <c r="S18" s="93"/>
      <c r="T18" s="93"/>
      <c r="U18" s="23"/>
      <c r="V18" s="18">
        <f t="shared" si="0"/>
        <v>3</v>
      </c>
      <c r="W18" s="95">
        <f t="shared" si="1"/>
        <v>0</v>
      </c>
      <c r="X18" s="95">
        <f t="shared" si="12"/>
        <v>0</v>
      </c>
      <c r="Y18" s="95">
        <f t="shared" si="3"/>
        <v>0</v>
      </c>
      <c r="Z18" s="95">
        <f t="shared" si="4"/>
        <v>1</v>
      </c>
      <c r="AA18" s="95">
        <f t="shared" si="5"/>
        <v>3</v>
      </c>
      <c r="AB18" s="95">
        <f t="shared" si="6"/>
        <v>3</v>
      </c>
      <c r="AC18" s="95">
        <f t="shared" si="7"/>
        <v>7</v>
      </c>
      <c r="AD18" s="242">
        <f t="shared" si="11"/>
        <v>4.2857142857142856</v>
      </c>
      <c r="AE18" s="16">
        <f t="shared" si="8"/>
        <v>0</v>
      </c>
      <c r="AF18" s="9"/>
      <c r="AG18" s="332" t="str">
        <f t="shared" si="9"/>
        <v>з</v>
      </c>
      <c r="AH18" s="332" t="str">
        <f t="shared" si="9"/>
        <v>з</v>
      </c>
      <c r="AI18" s="332">
        <f t="shared" si="9"/>
        <v>4</v>
      </c>
      <c r="AJ18" s="332">
        <f t="shared" si="9"/>
        <v>5</v>
      </c>
      <c r="AK18" s="332">
        <f t="shared" si="9"/>
        <v>4</v>
      </c>
      <c r="AL18" s="332">
        <f t="shared" si="9"/>
        <v>5</v>
      </c>
      <c r="AM18" s="332" t="str">
        <f t="shared" si="9"/>
        <v/>
      </c>
      <c r="AN18" s="332">
        <f t="shared" si="9"/>
        <v>4</v>
      </c>
      <c r="AO18" s="332">
        <f t="shared" si="9"/>
        <v>5</v>
      </c>
      <c r="AP18" s="332">
        <f t="shared" si="9"/>
        <v>3</v>
      </c>
      <c r="AQ18" s="332" t="str">
        <f t="shared" si="9"/>
        <v/>
      </c>
      <c r="AR18" s="332" t="str">
        <f t="shared" si="9"/>
        <v/>
      </c>
      <c r="AS18" s="332" t="str">
        <f t="shared" si="9"/>
        <v/>
      </c>
      <c r="AT18" s="332" t="str">
        <f t="shared" si="9"/>
        <v/>
      </c>
      <c r="AU18" s="332" t="str">
        <f t="shared" si="9"/>
        <v/>
      </c>
      <c r="AV18" s="332" t="str">
        <f t="shared" si="9"/>
        <v/>
      </c>
      <c r="AW18" s="35">
        <f t="shared" si="10"/>
        <v>2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9.5" customHeight="1" x14ac:dyDescent="0.25">
      <c r="A19" s="389">
        <v>14</v>
      </c>
      <c r="B19" s="189"/>
      <c r="C19" s="512" t="s">
        <v>34</v>
      </c>
      <c r="D19" s="513" t="s">
        <v>1535</v>
      </c>
      <c r="E19" s="256" t="s">
        <v>1339</v>
      </c>
      <c r="F19" s="93" t="s">
        <v>1604</v>
      </c>
      <c r="G19" s="93" t="s">
        <v>1604</v>
      </c>
      <c r="H19" s="93">
        <v>4</v>
      </c>
      <c r="I19" s="93">
        <v>5</v>
      </c>
      <c r="J19" s="93">
        <v>3</v>
      </c>
      <c r="K19" s="93">
        <v>3</v>
      </c>
      <c r="L19" s="93"/>
      <c r="M19" s="93">
        <v>3</v>
      </c>
      <c r="N19" s="93">
        <v>3</v>
      </c>
      <c r="O19" s="93">
        <v>3</v>
      </c>
      <c r="P19" s="93"/>
      <c r="Q19" s="93"/>
      <c r="R19" s="93"/>
      <c r="S19" s="93"/>
      <c r="T19" s="93"/>
      <c r="U19" s="23"/>
      <c r="V19" s="18">
        <f t="shared" si="0"/>
        <v>3</v>
      </c>
      <c r="W19" s="95">
        <f t="shared" si="1"/>
        <v>0</v>
      </c>
      <c r="X19" s="95">
        <f t="shared" si="12"/>
        <v>0</v>
      </c>
      <c r="Y19" s="95">
        <f t="shared" si="3"/>
        <v>0</v>
      </c>
      <c r="Z19" s="95">
        <f t="shared" si="4"/>
        <v>5</v>
      </c>
      <c r="AA19" s="95">
        <f t="shared" si="5"/>
        <v>1</v>
      </c>
      <c r="AB19" s="95">
        <f t="shared" si="6"/>
        <v>1</v>
      </c>
      <c r="AC19" s="95">
        <f t="shared" si="7"/>
        <v>7</v>
      </c>
      <c r="AD19" s="242">
        <f t="shared" si="11"/>
        <v>3.4285714285714284</v>
      </c>
      <c r="AE19" s="16">
        <f t="shared" si="8"/>
        <v>0</v>
      </c>
      <c r="AF19" s="9"/>
      <c r="AG19" s="332" t="str">
        <f t="shared" si="9"/>
        <v>з</v>
      </c>
      <c r="AH19" s="332" t="str">
        <f t="shared" si="9"/>
        <v>з</v>
      </c>
      <c r="AI19" s="332">
        <f t="shared" si="9"/>
        <v>4</v>
      </c>
      <c r="AJ19" s="332">
        <f t="shared" si="9"/>
        <v>5</v>
      </c>
      <c r="AK19" s="332">
        <f t="shared" si="9"/>
        <v>3</v>
      </c>
      <c r="AL19" s="332">
        <f t="shared" si="9"/>
        <v>3</v>
      </c>
      <c r="AM19" s="332" t="str">
        <f t="shared" si="9"/>
        <v/>
      </c>
      <c r="AN19" s="332">
        <f t="shared" si="9"/>
        <v>3</v>
      </c>
      <c r="AO19" s="332">
        <f t="shared" si="9"/>
        <v>3</v>
      </c>
      <c r="AP19" s="332">
        <f t="shared" si="9"/>
        <v>3</v>
      </c>
      <c r="AQ19" s="332" t="str">
        <f t="shared" si="9"/>
        <v/>
      </c>
      <c r="AR19" s="332" t="str">
        <f t="shared" si="9"/>
        <v/>
      </c>
      <c r="AS19" s="332" t="str">
        <f t="shared" si="9"/>
        <v/>
      </c>
      <c r="AT19" s="332" t="str">
        <f t="shared" si="9"/>
        <v/>
      </c>
      <c r="AU19" s="332" t="str">
        <f t="shared" si="9"/>
        <v/>
      </c>
      <c r="AV19" s="332" t="str">
        <f t="shared" si="9"/>
        <v/>
      </c>
      <c r="AW19" s="35">
        <f t="shared" si="10"/>
        <v>2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9.5" customHeight="1" x14ac:dyDescent="0.25">
      <c r="A20" s="389">
        <v>15</v>
      </c>
      <c r="B20" s="189"/>
      <c r="C20" s="512" t="s">
        <v>34</v>
      </c>
      <c r="D20" s="513" t="s">
        <v>1537</v>
      </c>
      <c r="E20" s="256" t="s">
        <v>1339</v>
      </c>
      <c r="F20" s="93" t="s">
        <v>1604</v>
      </c>
      <c r="G20" s="93" t="s">
        <v>1604</v>
      </c>
      <c r="H20" s="93">
        <v>3</v>
      </c>
      <c r="I20" s="93">
        <v>4</v>
      </c>
      <c r="J20" s="93">
        <v>3</v>
      </c>
      <c r="K20" s="93">
        <v>3</v>
      </c>
      <c r="L20" s="93"/>
      <c r="M20" s="93">
        <v>3</v>
      </c>
      <c r="N20" s="93">
        <v>3</v>
      </c>
      <c r="O20" s="93">
        <v>3</v>
      </c>
      <c r="P20" s="93"/>
      <c r="Q20" s="93"/>
      <c r="R20" s="97"/>
      <c r="S20" s="93"/>
      <c r="T20" s="93"/>
      <c r="U20" s="23"/>
      <c r="V20" s="18">
        <f t="shared" si="0"/>
        <v>3</v>
      </c>
      <c r="W20" s="95">
        <f t="shared" si="1"/>
        <v>0</v>
      </c>
      <c r="X20" s="95">
        <f t="shared" si="12"/>
        <v>0</v>
      </c>
      <c r="Y20" s="95">
        <f t="shared" si="3"/>
        <v>0</v>
      </c>
      <c r="Z20" s="95">
        <f t="shared" si="4"/>
        <v>6</v>
      </c>
      <c r="AA20" s="95">
        <f t="shared" si="5"/>
        <v>1</v>
      </c>
      <c r="AB20" s="95">
        <f t="shared" si="6"/>
        <v>0</v>
      </c>
      <c r="AC20" s="95">
        <f t="shared" si="7"/>
        <v>7</v>
      </c>
      <c r="AD20" s="242">
        <f t="shared" si="11"/>
        <v>3.1428571428571428</v>
      </c>
      <c r="AE20" s="16">
        <f t="shared" si="8"/>
        <v>0</v>
      </c>
      <c r="AF20" s="9"/>
      <c r="AG20" s="332" t="str">
        <f t="shared" si="9"/>
        <v>з</v>
      </c>
      <c r="AH20" s="332" t="str">
        <f t="shared" si="9"/>
        <v>з</v>
      </c>
      <c r="AI20" s="332">
        <f t="shared" si="9"/>
        <v>3</v>
      </c>
      <c r="AJ20" s="332">
        <f t="shared" si="9"/>
        <v>4</v>
      </c>
      <c r="AK20" s="332">
        <f t="shared" si="9"/>
        <v>3</v>
      </c>
      <c r="AL20" s="332">
        <f t="shared" si="9"/>
        <v>3</v>
      </c>
      <c r="AM20" s="332" t="str">
        <f t="shared" si="9"/>
        <v/>
      </c>
      <c r="AN20" s="332">
        <f t="shared" si="9"/>
        <v>3</v>
      </c>
      <c r="AO20" s="332">
        <f t="shared" si="9"/>
        <v>3</v>
      </c>
      <c r="AP20" s="332">
        <f t="shared" si="9"/>
        <v>3</v>
      </c>
      <c r="AQ20" s="332" t="str">
        <f t="shared" si="9"/>
        <v/>
      </c>
      <c r="AR20" s="332" t="str">
        <f t="shared" si="9"/>
        <v/>
      </c>
      <c r="AS20" s="332" t="str">
        <f t="shared" si="9"/>
        <v/>
      </c>
      <c r="AT20" s="332" t="str">
        <f t="shared" si="9"/>
        <v/>
      </c>
      <c r="AU20" s="332" t="str">
        <f t="shared" si="9"/>
        <v/>
      </c>
      <c r="AV20" s="332" t="str">
        <f t="shared" si="9"/>
        <v/>
      </c>
      <c r="AW20" s="35">
        <f t="shared" si="10"/>
        <v>2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9.5" hidden="1" customHeight="1" x14ac:dyDescent="0.2">
      <c r="A21" s="389">
        <v>16</v>
      </c>
      <c r="B21" s="189"/>
      <c r="C21" s="402"/>
      <c r="D21" s="435"/>
      <c r="E21" s="256"/>
      <c r="F21" s="93"/>
      <c r="G21" s="93"/>
      <c r="H21" s="93"/>
      <c r="I21" s="93"/>
      <c r="J21" s="93"/>
      <c r="K21" s="93"/>
      <c r="L21" s="93"/>
      <c r="M21" s="93"/>
      <c r="N21" s="93"/>
      <c r="O21" s="93"/>
      <c r="P21" s="93"/>
      <c r="Q21" s="93"/>
      <c r="R21" s="97"/>
      <c r="S21" s="93"/>
      <c r="T21" s="93"/>
      <c r="U21" s="23"/>
      <c r="V21" s="18">
        <f t="shared" si="0"/>
        <v>0</v>
      </c>
      <c r="W21" s="95">
        <f t="shared" si="1"/>
        <v>0</v>
      </c>
      <c r="X21" s="95">
        <f t="shared" si="12"/>
        <v>0</v>
      </c>
      <c r="Y21" s="95">
        <f t="shared" si="3"/>
        <v>0</v>
      </c>
      <c r="Z21" s="95">
        <f t="shared" si="4"/>
        <v>0</v>
      </c>
      <c r="AA21" s="95">
        <f t="shared" si="5"/>
        <v>0</v>
      </c>
      <c r="AB21" s="95">
        <f t="shared" si="6"/>
        <v>0</v>
      </c>
      <c r="AC21" s="95">
        <f t="shared" si="7"/>
        <v>0</v>
      </c>
      <c r="AD21" s="242" t="str">
        <f t="shared" si="11"/>
        <v/>
      </c>
      <c r="AE21" s="16">
        <f t="shared" si="8"/>
        <v>0</v>
      </c>
      <c r="AF21" s="9"/>
      <c r="AG21" s="332" t="str">
        <f t="shared" si="9"/>
        <v/>
      </c>
      <c r="AH21" s="332" t="str">
        <f t="shared" si="9"/>
        <v/>
      </c>
      <c r="AI21" s="332" t="str">
        <f t="shared" si="9"/>
        <v/>
      </c>
      <c r="AJ21" s="332" t="str">
        <f t="shared" si="9"/>
        <v/>
      </c>
      <c r="AK21" s="332" t="str">
        <f t="shared" si="9"/>
        <v/>
      </c>
      <c r="AL21" s="332" t="str">
        <f t="shared" si="9"/>
        <v/>
      </c>
      <c r="AM21" s="332" t="str">
        <f t="shared" si="9"/>
        <v/>
      </c>
      <c r="AN21" s="332" t="str">
        <f t="shared" si="9"/>
        <v/>
      </c>
      <c r="AO21" s="332" t="str">
        <f t="shared" si="9"/>
        <v/>
      </c>
      <c r="AP21" s="332" t="str">
        <f t="shared" si="9"/>
        <v/>
      </c>
      <c r="AQ21" s="332" t="str">
        <f t="shared" si="9"/>
        <v/>
      </c>
      <c r="AR21" s="332" t="str">
        <f t="shared" si="9"/>
        <v/>
      </c>
      <c r="AS21" s="332" t="str">
        <f t="shared" si="9"/>
        <v/>
      </c>
      <c r="AT21" s="332" t="str">
        <f t="shared" si="9"/>
        <v/>
      </c>
      <c r="AU21" s="332" t="str">
        <f t="shared" si="9"/>
        <v/>
      </c>
      <c r="AV21" s="332" t="str">
        <f t="shared" ref="AG21:AV36" si="13">IF(ISERROR(VALUE(LEFT(U21))),LEFT(U21),VALUE(LEFT(U21)))</f>
        <v/>
      </c>
      <c r="AW21" s="35">
        <f t="shared" si="10"/>
        <v>0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9.5" hidden="1" customHeight="1" x14ac:dyDescent="0.2">
      <c r="A22" s="389">
        <v>17</v>
      </c>
      <c r="B22" s="189"/>
      <c r="C22" s="402"/>
      <c r="D22" s="435"/>
      <c r="E22" s="256"/>
      <c r="F22" s="93"/>
      <c r="G22" s="93"/>
      <c r="H22" s="93"/>
      <c r="I22" s="93"/>
      <c r="J22" s="93"/>
      <c r="K22" s="93"/>
      <c r="L22" s="93"/>
      <c r="M22" s="93"/>
      <c r="N22" s="93"/>
      <c r="O22" s="93"/>
      <c r="P22" s="93"/>
      <c r="Q22" s="93"/>
      <c r="R22" s="97"/>
      <c r="S22" s="93"/>
      <c r="T22" s="93"/>
      <c r="U22" s="23"/>
      <c r="V22" s="18">
        <f t="shared" si="0"/>
        <v>0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0</v>
      </c>
      <c r="AA22" s="95">
        <f t="shared" si="5"/>
        <v>0</v>
      </c>
      <c r="AB22" s="95">
        <f t="shared" si="6"/>
        <v>0</v>
      </c>
      <c r="AC22" s="95">
        <f t="shared" si="7"/>
        <v>0</v>
      </c>
      <c r="AD22" s="242" t="str">
        <f t="shared" si="11"/>
        <v/>
      </c>
      <c r="AE22" s="16">
        <f t="shared" si="8"/>
        <v>0</v>
      </c>
      <c r="AF22" s="9"/>
      <c r="AG22" s="332" t="str">
        <f t="shared" si="13"/>
        <v/>
      </c>
      <c r="AH22" s="332" t="str">
        <f t="shared" si="13"/>
        <v/>
      </c>
      <c r="AI22" s="332" t="str">
        <f t="shared" si="13"/>
        <v/>
      </c>
      <c r="AJ22" s="332" t="str">
        <f t="shared" si="13"/>
        <v/>
      </c>
      <c r="AK22" s="332" t="str">
        <f t="shared" si="13"/>
        <v/>
      </c>
      <c r="AL22" s="332" t="str">
        <f t="shared" si="13"/>
        <v/>
      </c>
      <c r="AM22" s="332" t="str">
        <f t="shared" si="13"/>
        <v/>
      </c>
      <c r="AN22" s="332" t="str">
        <f t="shared" si="13"/>
        <v/>
      </c>
      <c r="AO22" s="332" t="str">
        <f t="shared" si="13"/>
        <v/>
      </c>
      <c r="AP22" s="332" t="str">
        <f t="shared" si="13"/>
        <v/>
      </c>
      <c r="AQ22" s="332" t="str">
        <f t="shared" si="13"/>
        <v/>
      </c>
      <c r="AR22" s="332" t="str">
        <f t="shared" si="13"/>
        <v/>
      </c>
      <c r="AS22" s="332" t="str">
        <f t="shared" si="13"/>
        <v/>
      </c>
      <c r="AT22" s="332" t="str">
        <f t="shared" si="13"/>
        <v/>
      </c>
      <c r="AU22" s="332" t="str">
        <f t="shared" si="13"/>
        <v/>
      </c>
      <c r="AV22" s="332" t="str">
        <f t="shared" si="13"/>
        <v/>
      </c>
      <c r="AW22" s="35">
        <f t="shared" si="10"/>
        <v>0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9.5" hidden="1" customHeight="1" x14ac:dyDescent="0.2">
      <c r="A23" s="389">
        <v>18</v>
      </c>
      <c r="B23" s="189"/>
      <c r="C23" s="402"/>
      <c r="D23" s="435"/>
      <c r="E23" s="256"/>
      <c r="F23" s="93"/>
      <c r="G23" s="93"/>
      <c r="H23" s="93"/>
      <c r="I23" s="93"/>
      <c r="J23" s="93"/>
      <c r="K23" s="93"/>
      <c r="L23" s="93"/>
      <c r="M23" s="93"/>
      <c r="N23" s="93"/>
      <c r="O23" s="93"/>
      <c r="P23" s="93"/>
      <c r="Q23" s="93"/>
      <c r="R23" s="97"/>
      <c r="S23" s="93"/>
      <c r="T23" s="93"/>
      <c r="U23" s="23"/>
      <c r="V23" s="18">
        <f t="shared" si="0"/>
        <v>0</v>
      </c>
      <c r="W23" s="95">
        <f t="shared" si="1"/>
        <v>0</v>
      </c>
      <c r="X23" s="95">
        <f t="shared" si="12"/>
        <v>0</v>
      </c>
      <c r="Y23" s="95">
        <f t="shared" si="3"/>
        <v>0</v>
      </c>
      <c r="Z23" s="95">
        <f t="shared" si="4"/>
        <v>0</v>
      </c>
      <c r="AA23" s="95">
        <f t="shared" si="5"/>
        <v>0</v>
      </c>
      <c r="AB23" s="95">
        <f t="shared" si="6"/>
        <v>0</v>
      </c>
      <c r="AC23" s="95">
        <f t="shared" si="7"/>
        <v>0</v>
      </c>
      <c r="AD23" s="242" t="str">
        <f t="shared" si="11"/>
        <v/>
      </c>
      <c r="AE23" s="16">
        <f t="shared" si="8"/>
        <v>0</v>
      </c>
      <c r="AF23" s="9"/>
      <c r="AG23" s="332" t="str">
        <f t="shared" si="13"/>
        <v/>
      </c>
      <c r="AH23" s="332" t="str">
        <f t="shared" si="13"/>
        <v/>
      </c>
      <c r="AI23" s="332" t="str">
        <f t="shared" si="13"/>
        <v/>
      </c>
      <c r="AJ23" s="332" t="str">
        <f t="shared" si="13"/>
        <v/>
      </c>
      <c r="AK23" s="332" t="str">
        <f t="shared" si="13"/>
        <v/>
      </c>
      <c r="AL23" s="332" t="str">
        <f t="shared" si="13"/>
        <v/>
      </c>
      <c r="AM23" s="332" t="str">
        <f t="shared" si="13"/>
        <v/>
      </c>
      <c r="AN23" s="332" t="str">
        <f t="shared" si="13"/>
        <v/>
      </c>
      <c r="AO23" s="332" t="str">
        <f t="shared" si="13"/>
        <v/>
      </c>
      <c r="AP23" s="332" t="str">
        <f t="shared" si="13"/>
        <v/>
      </c>
      <c r="AQ23" s="332" t="str">
        <f t="shared" si="13"/>
        <v/>
      </c>
      <c r="AR23" s="332" t="str">
        <f t="shared" si="13"/>
        <v/>
      </c>
      <c r="AS23" s="332" t="str">
        <f t="shared" si="13"/>
        <v/>
      </c>
      <c r="AT23" s="332" t="str">
        <f t="shared" si="13"/>
        <v/>
      </c>
      <c r="AU23" s="332" t="str">
        <f t="shared" si="13"/>
        <v/>
      </c>
      <c r="AV23" s="332" t="str">
        <f t="shared" si="13"/>
        <v/>
      </c>
      <c r="AW23" s="35">
        <f t="shared" si="10"/>
        <v>0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9.5" hidden="1" customHeight="1" x14ac:dyDescent="0.2">
      <c r="A24" s="389">
        <v>19</v>
      </c>
      <c r="B24" s="189"/>
      <c r="C24" s="402"/>
      <c r="D24" s="435"/>
      <c r="E24" s="256"/>
      <c r="F24" s="93"/>
      <c r="G24" s="93"/>
      <c r="H24" s="93"/>
      <c r="I24" s="93"/>
      <c r="J24" s="93"/>
      <c r="K24" s="93"/>
      <c r="L24" s="93"/>
      <c r="M24" s="93"/>
      <c r="N24" s="93"/>
      <c r="O24" s="93"/>
      <c r="P24" s="93"/>
      <c r="Q24" s="93"/>
      <c r="R24" s="97"/>
      <c r="S24" s="93"/>
      <c r="T24" s="93"/>
      <c r="U24" s="23"/>
      <c r="V24" s="18">
        <f t="shared" si="0"/>
        <v>0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0</v>
      </c>
      <c r="AA24" s="95">
        <f t="shared" si="5"/>
        <v>0</v>
      </c>
      <c r="AB24" s="95">
        <f t="shared" si="6"/>
        <v>0</v>
      </c>
      <c r="AC24" s="95">
        <f t="shared" si="7"/>
        <v>0</v>
      </c>
      <c r="AD24" s="242" t="str">
        <f t="shared" si="11"/>
        <v/>
      </c>
      <c r="AE24" s="16">
        <f t="shared" si="8"/>
        <v>0</v>
      </c>
      <c r="AF24" s="9"/>
      <c r="AG24" s="332" t="str">
        <f t="shared" si="13"/>
        <v/>
      </c>
      <c r="AH24" s="332" t="str">
        <f t="shared" si="13"/>
        <v/>
      </c>
      <c r="AI24" s="332" t="str">
        <f t="shared" si="13"/>
        <v/>
      </c>
      <c r="AJ24" s="332" t="str">
        <f t="shared" si="13"/>
        <v/>
      </c>
      <c r="AK24" s="332" t="str">
        <f t="shared" si="13"/>
        <v/>
      </c>
      <c r="AL24" s="332" t="str">
        <f t="shared" si="13"/>
        <v/>
      </c>
      <c r="AM24" s="332" t="str">
        <f t="shared" si="13"/>
        <v/>
      </c>
      <c r="AN24" s="332" t="str">
        <f t="shared" si="13"/>
        <v/>
      </c>
      <c r="AO24" s="332" t="str">
        <f t="shared" si="13"/>
        <v/>
      </c>
      <c r="AP24" s="332" t="str">
        <f t="shared" si="13"/>
        <v/>
      </c>
      <c r="AQ24" s="332" t="str">
        <f t="shared" si="13"/>
        <v/>
      </c>
      <c r="AR24" s="332" t="str">
        <f t="shared" si="13"/>
        <v/>
      </c>
      <c r="AS24" s="332" t="str">
        <f t="shared" si="13"/>
        <v/>
      </c>
      <c r="AT24" s="332" t="str">
        <f t="shared" si="13"/>
        <v/>
      </c>
      <c r="AU24" s="332" t="str">
        <f t="shared" si="13"/>
        <v/>
      </c>
      <c r="AV24" s="332" t="str">
        <f t="shared" si="13"/>
        <v/>
      </c>
      <c r="AW24" s="35">
        <f t="shared" si="10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9.5" hidden="1" customHeight="1" x14ac:dyDescent="0.2">
      <c r="A25" s="389">
        <v>20</v>
      </c>
      <c r="B25" s="189"/>
      <c r="C25" s="402"/>
      <c r="D25" s="402"/>
      <c r="E25" s="256"/>
      <c r="F25" s="93"/>
      <c r="G25" s="93"/>
      <c r="H25" s="93"/>
      <c r="I25" s="93"/>
      <c r="J25" s="93"/>
      <c r="K25" s="93"/>
      <c r="L25" s="93"/>
      <c r="M25" s="93"/>
      <c r="N25" s="93"/>
      <c r="O25" s="93"/>
      <c r="P25" s="93"/>
      <c r="Q25" s="93"/>
      <c r="R25" s="97"/>
      <c r="S25" s="93"/>
      <c r="T25" s="93"/>
      <c r="U25" s="23"/>
      <c r="V25" s="18">
        <f t="shared" si="0"/>
        <v>0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0</v>
      </c>
      <c r="AA25" s="95">
        <f t="shared" si="5"/>
        <v>0</v>
      </c>
      <c r="AB25" s="95">
        <f t="shared" si="6"/>
        <v>0</v>
      </c>
      <c r="AC25" s="95">
        <f t="shared" si="7"/>
        <v>0</v>
      </c>
      <c r="AD25" s="242" t="str">
        <f t="shared" si="11"/>
        <v/>
      </c>
      <c r="AE25" s="16">
        <f t="shared" si="8"/>
        <v>0</v>
      </c>
      <c r="AF25" s="9"/>
      <c r="AG25" s="332" t="str">
        <f t="shared" si="13"/>
        <v/>
      </c>
      <c r="AH25" s="332" t="str">
        <f t="shared" si="13"/>
        <v/>
      </c>
      <c r="AI25" s="332" t="str">
        <f t="shared" si="13"/>
        <v/>
      </c>
      <c r="AJ25" s="332" t="str">
        <f t="shared" si="13"/>
        <v/>
      </c>
      <c r="AK25" s="332" t="str">
        <f t="shared" si="13"/>
        <v/>
      </c>
      <c r="AL25" s="332" t="str">
        <f t="shared" si="13"/>
        <v/>
      </c>
      <c r="AM25" s="332" t="str">
        <f t="shared" si="13"/>
        <v/>
      </c>
      <c r="AN25" s="332" t="str">
        <f t="shared" si="13"/>
        <v/>
      </c>
      <c r="AO25" s="332" t="str">
        <f t="shared" si="13"/>
        <v/>
      </c>
      <c r="AP25" s="332" t="str">
        <f t="shared" si="13"/>
        <v/>
      </c>
      <c r="AQ25" s="332" t="str">
        <f t="shared" si="13"/>
        <v/>
      </c>
      <c r="AR25" s="332" t="str">
        <f t="shared" si="13"/>
        <v/>
      </c>
      <c r="AS25" s="332" t="str">
        <f t="shared" si="13"/>
        <v/>
      </c>
      <c r="AT25" s="332" t="str">
        <f t="shared" si="13"/>
        <v/>
      </c>
      <c r="AU25" s="332" t="str">
        <f t="shared" si="13"/>
        <v/>
      </c>
      <c r="AV25" s="332" t="str">
        <f t="shared" si="13"/>
        <v/>
      </c>
      <c r="AW25" s="35">
        <f t="shared" si="10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9.5" hidden="1" customHeight="1" x14ac:dyDescent="0.2">
      <c r="A26" s="389">
        <v>21</v>
      </c>
      <c r="B26" s="189"/>
      <c r="C26" s="402"/>
      <c r="D26" s="402"/>
      <c r="E26" s="256"/>
      <c r="F26" s="93"/>
      <c r="G26" s="93"/>
      <c r="H26" s="93"/>
      <c r="I26" s="93"/>
      <c r="J26" s="93"/>
      <c r="K26" s="93"/>
      <c r="L26" s="93"/>
      <c r="M26" s="93"/>
      <c r="N26" s="93"/>
      <c r="O26" s="93"/>
      <c r="P26" s="93"/>
      <c r="Q26" s="93"/>
      <c r="R26" s="97"/>
      <c r="S26" s="93"/>
      <c r="T26" s="93"/>
      <c r="U26" s="23"/>
      <c r="V26" s="18">
        <f t="shared" si="0"/>
        <v>0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0</v>
      </c>
      <c r="AA26" s="95">
        <f t="shared" si="5"/>
        <v>0</v>
      </c>
      <c r="AB26" s="95">
        <f t="shared" si="6"/>
        <v>0</v>
      </c>
      <c r="AC26" s="95">
        <f t="shared" si="7"/>
        <v>0</v>
      </c>
      <c r="AD26" s="242" t="str">
        <f t="shared" si="11"/>
        <v/>
      </c>
      <c r="AE26" s="16">
        <f t="shared" si="8"/>
        <v>0</v>
      </c>
      <c r="AF26" s="9"/>
      <c r="AG26" s="332" t="str">
        <f t="shared" si="13"/>
        <v/>
      </c>
      <c r="AH26" s="332" t="str">
        <f t="shared" si="13"/>
        <v/>
      </c>
      <c r="AI26" s="332" t="str">
        <f t="shared" si="13"/>
        <v/>
      </c>
      <c r="AJ26" s="332" t="str">
        <f t="shared" si="13"/>
        <v/>
      </c>
      <c r="AK26" s="332" t="str">
        <f t="shared" si="13"/>
        <v/>
      </c>
      <c r="AL26" s="332" t="str">
        <f t="shared" si="13"/>
        <v/>
      </c>
      <c r="AM26" s="332" t="str">
        <f t="shared" si="13"/>
        <v/>
      </c>
      <c r="AN26" s="332" t="str">
        <f t="shared" si="13"/>
        <v/>
      </c>
      <c r="AO26" s="332" t="str">
        <f t="shared" si="13"/>
        <v/>
      </c>
      <c r="AP26" s="332" t="str">
        <f t="shared" si="13"/>
        <v/>
      </c>
      <c r="AQ26" s="332" t="str">
        <f t="shared" si="13"/>
        <v/>
      </c>
      <c r="AR26" s="332" t="str">
        <f t="shared" si="13"/>
        <v/>
      </c>
      <c r="AS26" s="332" t="str">
        <f t="shared" si="13"/>
        <v/>
      </c>
      <c r="AT26" s="332" t="str">
        <f t="shared" si="13"/>
        <v/>
      </c>
      <c r="AU26" s="332" t="str">
        <f t="shared" si="13"/>
        <v/>
      </c>
      <c r="AV26" s="332" t="str">
        <f t="shared" si="13"/>
        <v/>
      </c>
      <c r="AW26" s="35">
        <f t="shared" si="10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9.5" hidden="1" customHeight="1" x14ac:dyDescent="0.2">
      <c r="A27" s="389">
        <v>22</v>
      </c>
      <c r="B27" s="189"/>
      <c r="C27" s="402"/>
      <c r="D27" s="402"/>
      <c r="E27" s="256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7"/>
      <c r="S27" s="93"/>
      <c r="T27" s="93"/>
      <c r="U27" s="23"/>
      <c r="V27" s="18">
        <f t="shared" si="0"/>
        <v>0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0</v>
      </c>
      <c r="AA27" s="95">
        <f t="shared" si="5"/>
        <v>0</v>
      </c>
      <c r="AB27" s="95">
        <f t="shared" si="6"/>
        <v>0</v>
      </c>
      <c r="AC27" s="95">
        <f t="shared" si="7"/>
        <v>0</v>
      </c>
      <c r="AD27" s="242" t="str">
        <f t="shared" si="11"/>
        <v/>
      </c>
      <c r="AE27" s="16">
        <f t="shared" si="8"/>
        <v>0</v>
      </c>
      <c r="AF27" s="9"/>
      <c r="AG27" s="332" t="str">
        <f t="shared" si="13"/>
        <v/>
      </c>
      <c r="AH27" s="332" t="str">
        <f t="shared" si="13"/>
        <v/>
      </c>
      <c r="AI27" s="332" t="str">
        <f t="shared" si="13"/>
        <v/>
      </c>
      <c r="AJ27" s="332" t="str">
        <f t="shared" si="13"/>
        <v/>
      </c>
      <c r="AK27" s="332" t="str">
        <f t="shared" si="13"/>
        <v/>
      </c>
      <c r="AL27" s="332" t="str">
        <f t="shared" si="13"/>
        <v/>
      </c>
      <c r="AM27" s="332" t="str">
        <f t="shared" si="13"/>
        <v/>
      </c>
      <c r="AN27" s="332" t="str">
        <f t="shared" si="13"/>
        <v/>
      </c>
      <c r="AO27" s="332" t="str">
        <f t="shared" si="13"/>
        <v/>
      </c>
      <c r="AP27" s="332" t="str">
        <f t="shared" si="13"/>
        <v/>
      </c>
      <c r="AQ27" s="332" t="str">
        <f t="shared" si="13"/>
        <v/>
      </c>
      <c r="AR27" s="332" t="str">
        <f t="shared" si="13"/>
        <v/>
      </c>
      <c r="AS27" s="332" t="str">
        <f t="shared" si="13"/>
        <v/>
      </c>
      <c r="AT27" s="332" t="str">
        <f t="shared" si="13"/>
        <v/>
      </c>
      <c r="AU27" s="332" t="str">
        <f t="shared" si="13"/>
        <v/>
      </c>
      <c r="AV27" s="332" t="str">
        <f t="shared" si="13"/>
        <v/>
      </c>
      <c r="AW27" s="35">
        <f t="shared" si="10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9.5" hidden="1" customHeight="1" x14ac:dyDescent="0.2">
      <c r="A28" s="389">
        <v>23</v>
      </c>
      <c r="B28" s="189"/>
      <c r="C28" s="402"/>
      <c r="D28" s="402"/>
      <c r="E28" s="256"/>
      <c r="F28" s="93"/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7"/>
      <c r="S28" s="93"/>
      <c r="T28" s="93"/>
      <c r="U28" s="23"/>
      <c r="V28" s="18">
        <f t="shared" si="0"/>
        <v>0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0</v>
      </c>
      <c r="AA28" s="95">
        <f t="shared" si="5"/>
        <v>0</v>
      </c>
      <c r="AB28" s="95">
        <f t="shared" si="6"/>
        <v>0</v>
      </c>
      <c r="AC28" s="95">
        <f t="shared" si="7"/>
        <v>0</v>
      </c>
      <c r="AD28" s="242" t="str">
        <f t="shared" si="11"/>
        <v/>
      </c>
      <c r="AE28" s="16">
        <f t="shared" si="8"/>
        <v>0</v>
      </c>
      <c r="AF28" s="9"/>
      <c r="AG28" s="332" t="str">
        <f t="shared" si="13"/>
        <v/>
      </c>
      <c r="AH28" s="332" t="str">
        <f t="shared" si="13"/>
        <v/>
      </c>
      <c r="AI28" s="332" t="str">
        <f t="shared" si="13"/>
        <v/>
      </c>
      <c r="AJ28" s="332" t="str">
        <f t="shared" si="13"/>
        <v/>
      </c>
      <c r="AK28" s="332" t="str">
        <f t="shared" si="13"/>
        <v/>
      </c>
      <c r="AL28" s="332" t="str">
        <f t="shared" si="13"/>
        <v/>
      </c>
      <c r="AM28" s="332" t="str">
        <f t="shared" si="13"/>
        <v/>
      </c>
      <c r="AN28" s="332" t="str">
        <f t="shared" si="13"/>
        <v/>
      </c>
      <c r="AO28" s="332" t="str">
        <f t="shared" si="13"/>
        <v/>
      </c>
      <c r="AP28" s="332" t="str">
        <f t="shared" si="13"/>
        <v/>
      </c>
      <c r="AQ28" s="332" t="str">
        <f t="shared" si="13"/>
        <v/>
      </c>
      <c r="AR28" s="332" t="str">
        <f t="shared" si="13"/>
        <v/>
      </c>
      <c r="AS28" s="332" t="str">
        <f t="shared" si="13"/>
        <v/>
      </c>
      <c r="AT28" s="332" t="str">
        <f t="shared" si="13"/>
        <v/>
      </c>
      <c r="AU28" s="332" t="str">
        <f t="shared" si="13"/>
        <v/>
      </c>
      <c r="AV28" s="332" t="str">
        <f t="shared" si="13"/>
        <v/>
      </c>
      <c r="AW28" s="35">
        <f t="shared" si="10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9.5" hidden="1" customHeight="1" x14ac:dyDescent="0.2">
      <c r="A29" s="389">
        <v>24</v>
      </c>
      <c r="B29" s="186"/>
      <c r="C29" s="402"/>
      <c r="D29" s="402"/>
      <c r="E29" s="256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7"/>
      <c r="S29" s="93"/>
      <c r="T29" s="93"/>
      <c r="U29" s="23"/>
      <c r="V29" s="18">
        <f t="shared" si="0"/>
        <v>0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0</v>
      </c>
      <c r="AA29" s="95">
        <f t="shared" si="5"/>
        <v>0</v>
      </c>
      <c r="AB29" s="95">
        <f t="shared" si="6"/>
        <v>0</v>
      </c>
      <c r="AC29" s="95">
        <f t="shared" si="7"/>
        <v>0</v>
      </c>
      <c r="AD29" s="242" t="str">
        <f t="shared" si="11"/>
        <v/>
      </c>
      <c r="AE29" s="16">
        <f t="shared" si="8"/>
        <v>0</v>
      </c>
      <c r="AF29" s="9"/>
      <c r="AG29" s="332" t="str">
        <f t="shared" si="13"/>
        <v/>
      </c>
      <c r="AH29" s="332" t="str">
        <f t="shared" si="13"/>
        <v/>
      </c>
      <c r="AI29" s="332" t="str">
        <f t="shared" si="13"/>
        <v/>
      </c>
      <c r="AJ29" s="332" t="str">
        <f t="shared" si="13"/>
        <v/>
      </c>
      <c r="AK29" s="332" t="str">
        <f t="shared" si="13"/>
        <v/>
      </c>
      <c r="AL29" s="332" t="str">
        <f t="shared" si="13"/>
        <v/>
      </c>
      <c r="AM29" s="332" t="str">
        <f t="shared" si="13"/>
        <v/>
      </c>
      <c r="AN29" s="332" t="str">
        <f t="shared" si="13"/>
        <v/>
      </c>
      <c r="AO29" s="332" t="str">
        <f t="shared" si="13"/>
        <v/>
      </c>
      <c r="AP29" s="332" t="str">
        <f t="shared" si="13"/>
        <v/>
      </c>
      <c r="AQ29" s="332" t="str">
        <f t="shared" si="13"/>
        <v/>
      </c>
      <c r="AR29" s="332" t="str">
        <f t="shared" si="13"/>
        <v/>
      </c>
      <c r="AS29" s="332" t="str">
        <f t="shared" si="13"/>
        <v/>
      </c>
      <c r="AT29" s="332" t="str">
        <f t="shared" si="13"/>
        <v/>
      </c>
      <c r="AU29" s="332" t="str">
        <f t="shared" si="13"/>
        <v/>
      </c>
      <c r="AV29" s="332" t="str">
        <f t="shared" si="13"/>
        <v/>
      </c>
      <c r="AW29" s="35">
        <f t="shared" si="10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9.5" hidden="1" customHeight="1" x14ac:dyDescent="0.2">
      <c r="A30" s="389">
        <v>25</v>
      </c>
      <c r="B30" s="186"/>
      <c r="C30" s="402"/>
      <c r="D30" s="402"/>
      <c r="E30" s="256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7"/>
      <c r="S30" s="93"/>
      <c r="T30" s="93"/>
      <c r="U30" s="23"/>
      <c r="V30" s="18">
        <f t="shared" si="0"/>
        <v>0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0</v>
      </c>
      <c r="AA30" s="95">
        <f t="shared" si="5"/>
        <v>0</v>
      </c>
      <c r="AB30" s="95">
        <f t="shared" si="6"/>
        <v>0</v>
      </c>
      <c r="AC30" s="95">
        <f t="shared" si="7"/>
        <v>0</v>
      </c>
      <c r="AD30" s="242" t="str">
        <f t="shared" si="11"/>
        <v/>
      </c>
      <c r="AE30" s="16">
        <f t="shared" si="8"/>
        <v>0</v>
      </c>
      <c r="AF30" s="9"/>
      <c r="AG30" s="332" t="str">
        <f t="shared" si="13"/>
        <v/>
      </c>
      <c r="AH30" s="332" t="str">
        <f t="shared" si="13"/>
        <v/>
      </c>
      <c r="AI30" s="332" t="str">
        <f t="shared" si="13"/>
        <v/>
      </c>
      <c r="AJ30" s="332" t="str">
        <f t="shared" si="13"/>
        <v/>
      </c>
      <c r="AK30" s="332" t="str">
        <f t="shared" si="13"/>
        <v/>
      </c>
      <c r="AL30" s="332" t="str">
        <f t="shared" si="13"/>
        <v/>
      </c>
      <c r="AM30" s="332" t="str">
        <f t="shared" si="13"/>
        <v/>
      </c>
      <c r="AN30" s="332" t="str">
        <f t="shared" si="13"/>
        <v/>
      </c>
      <c r="AO30" s="332" t="str">
        <f t="shared" si="13"/>
        <v/>
      </c>
      <c r="AP30" s="332" t="str">
        <f t="shared" si="13"/>
        <v/>
      </c>
      <c r="AQ30" s="332" t="str">
        <f t="shared" si="13"/>
        <v/>
      </c>
      <c r="AR30" s="332" t="str">
        <f t="shared" si="13"/>
        <v/>
      </c>
      <c r="AS30" s="332" t="str">
        <f t="shared" si="13"/>
        <v/>
      </c>
      <c r="AT30" s="332" t="str">
        <f t="shared" si="13"/>
        <v/>
      </c>
      <c r="AU30" s="332" t="str">
        <f t="shared" si="13"/>
        <v/>
      </c>
      <c r="AV30" s="332" t="str">
        <f t="shared" si="13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9.5" hidden="1" customHeight="1" x14ac:dyDescent="0.2">
      <c r="A31" s="389">
        <v>26</v>
      </c>
      <c r="B31" s="186"/>
      <c r="C31" s="402"/>
      <c r="D31" s="402"/>
      <c r="E31" s="256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7"/>
      <c r="S31" s="93"/>
      <c r="T31" s="93"/>
      <c r="U31" s="23"/>
      <c r="V31" s="18">
        <f t="shared" si="0"/>
        <v>0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42" t="str">
        <f t="shared" si="11"/>
        <v/>
      </c>
      <c r="AE31" s="16">
        <f t="shared" si="8"/>
        <v>0</v>
      </c>
      <c r="AF31" s="9"/>
      <c r="AG31" s="332" t="str">
        <f t="shared" si="13"/>
        <v/>
      </c>
      <c r="AH31" s="332" t="str">
        <f t="shared" si="13"/>
        <v/>
      </c>
      <c r="AI31" s="332" t="str">
        <f t="shared" si="13"/>
        <v/>
      </c>
      <c r="AJ31" s="332" t="str">
        <f t="shared" si="13"/>
        <v/>
      </c>
      <c r="AK31" s="332" t="str">
        <f t="shared" si="13"/>
        <v/>
      </c>
      <c r="AL31" s="332" t="str">
        <f t="shared" si="13"/>
        <v/>
      </c>
      <c r="AM31" s="332" t="str">
        <f t="shared" si="13"/>
        <v/>
      </c>
      <c r="AN31" s="332" t="str">
        <f t="shared" si="13"/>
        <v/>
      </c>
      <c r="AO31" s="332" t="str">
        <f t="shared" si="13"/>
        <v/>
      </c>
      <c r="AP31" s="332" t="str">
        <f t="shared" si="13"/>
        <v/>
      </c>
      <c r="AQ31" s="332" t="str">
        <f t="shared" si="13"/>
        <v/>
      </c>
      <c r="AR31" s="332" t="str">
        <f t="shared" si="13"/>
        <v/>
      </c>
      <c r="AS31" s="332" t="str">
        <f t="shared" si="13"/>
        <v/>
      </c>
      <c r="AT31" s="332" t="str">
        <f t="shared" si="13"/>
        <v/>
      </c>
      <c r="AU31" s="332" t="str">
        <f t="shared" si="13"/>
        <v/>
      </c>
      <c r="AV31" s="332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9.5" hidden="1" customHeight="1" x14ac:dyDescent="0.2">
      <c r="A32" s="389">
        <v>27</v>
      </c>
      <c r="B32" s="243"/>
      <c r="C32" s="243"/>
      <c r="D32" s="243"/>
      <c r="E32" s="256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42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9.5" hidden="1" customHeight="1" x14ac:dyDescent="0.2">
      <c r="A33" s="389">
        <v>28</v>
      </c>
      <c r="B33" s="243"/>
      <c r="C33" s="243"/>
      <c r="D33" s="243"/>
      <c r="E33" s="256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42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9.5" hidden="1" customHeight="1" x14ac:dyDescent="0.2">
      <c r="A34" s="389">
        <v>29</v>
      </c>
      <c r="B34" s="244"/>
      <c r="C34" s="245"/>
      <c r="D34" s="246"/>
      <c r="E34" s="256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42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9.5" hidden="1" customHeight="1" x14ac:dyDescent="0.2">
      <c r="A35" s="389">
        <v>30</v>
      </c>
      <c r="B35" s="244"/>
      <c r="C35" s="245"/>
      <c r="D35" s="246"/>
      <c r="E35" s="256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42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9.5" hidden="1" customHeight="1" x14ac:dyDescent="0.2">
      <c r="A36" s="389">
        <v>31</v>
      </c>
      <c r="B36" s="244"/>
      <c r="C36" s="245"/>
      <c r="D36" s="246"/>
      <c r="E36" s="256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42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COUNTIF(E6:E36,"С2511")</f>
        <v>15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42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7"/>
      <c r="B38" s="247"/>
      <c r="C38" s="83" t="s">
        <v>12</v>
      </c>
      <c r="D38" s="83"/>
      <c r="E38" s="27"/>
      <c r="F38" s="213" t="str">
        <f t="array" ref="F38:U45">AG38:AV45</f>
        <v xml:space="preserve"> </v>
      </c>
      <c r="G38" s="213" t="str">
        <v xml:space="preserve"> </v>
      </c>
      <c r="H38" s="213">
        <v>4.0666666666666664</v>
      </c>
      <c r="I38" s="213">
        <v>4.333333333333333</v>
      </c>
      <c r="J38" s="213">
        <v>3.2</v>
      </c>
      <c r="K38" s="213">
        <v>3.8666666666666667</v>
      </c>
      <c r="L38" s="213" t="str">
        <v xml:space="preserve"> </v>
      </c>
      <c r="M38" s="213">
        <v>3.4</v>
      </c>
      <c r="N38" s="213">
        <v>3.3333333333333335</v>
      </c>
      <c r="O38" s="248">
        <v>3.4</v>
      </c>
      <c r="P38" s="215" t="str">
        <v xml:space="preserve"> </v>
      </c>
      <c r="Q38" s="215" t="str">
        <v xml:space="preserve"> </v>
      </c>
      <c r="R38" s="215" t="str">
        <v xml:space="preserve"> </v>
      </c>
      <c r="S38" s="213" t="str">
        <v xml:space="preserve"> </v>
      </c>
      <c r="T38" s="213" t="str">
        <v xml:space="preserve"> </v>
      </c>
      <c r="U38" s="213" t="str">
        <v xml:space="preserve"> </v>
      </c>
      <c r="V38" s="18">
        <f>сводн.!T42</f>
        <v>2</v>
      </c>
      <c r="W38" s="95">
        <f>SUM(W6:W37)</f>
        <v>0</v>
      </c>
      <c r="X38" s="95">
        <f>SUM(X6:X37)</f>
        <v>0</v>
      </c>
      <c r="Y38" s="95">
        <f>SUM(Y6:Y37)-X38</f>
        <v>0</v>
      </c>
      <c r="Z38" s="95">
        <f>SUM(Z6:Z37)</f>
        <v>53</v>
      </c>
      <c r="AA38" s="95">
        <f>SUM(AA6:AA37)</f>
        <v>35</v>
      </c>
      <c r="AB38" s="95">
        <f>SUM(AB6:AB37)</f>
        <v>17</v>
      </c>
      <c r="AC38" s="95">
        <f t="shared" si="7"/>
        <v>105</v>
      </c>
      <c r="AD38" s="242">
        <f>IF(ISERROR(((X38+Y38)*2+Z38*3+AA38*4+AB38*5)/SUM(X38,Y38:AB38)),"",((X38+Y38)*2+Z38*3+AA38*4+AB38*5)/SUM(X38,Y38:AB38))</f>
        <v>3.657142857142857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 t="str">
        <f t="shared" si="15"/>
        <v xml:space="preserve"> </v>
      </c>
      <c r="AI38" s="33">
        <f t="shared" si="15"/>
        <v>4.0666666666666664</v>
      </c>
      <c r="AJ38" s="33">
        <f t="shared" si="15"/>
        <v>4.333333333333333</v>
      </c>
      <c r="AK38" s="33">
        <f t="shared" si="15"/>
        <v>3.2</v>
      </c>
      <c r="AL38" s="33">
        <f t="shared" si="15"/>
        <v>3.8666666666666667</v>
      </c>
      <c r="AM38" s="33" t="str">
        <f t="shared" si="15"/>
        <v xml:space="preserve"> </v>
      </c>
      <c r="AN38" s="33">
        <f t="shared" si="15"/>
        <v>3.4</v>
      </c>
      <c r="AO38" s="33">
        <f t="shared" si="15"/>
        <v>3.3333333333333335</v>
      </c>
      <c r="AP38" s="33">
        <f t="shared" si="15"/>
        <v>3.4</v>
      </c>
      <c r="AQ38" s="33" t="str">
        <f t="shared" si="15"/>
        <v xml:space="preserve"> 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6"/>
      <c r="B39" s="216"/>
      <c r="C39" s="218" t="s">
        <v>13</v>
      </c>
      <c r="D39" s="218"/>
      <c r="E39" s="219"/>
      <c r="F39" s="98" t="str">
        <v>0</v>
      </c>
      <c r="G39" s="98" t="str">
        <v>0</v>
      </c>
      <c r="H39" s="98">
        <v>3</v>
      </c>
      <c r="I39" s="98">
        <v>7</v>
      </c>
      <c r="J39" s="98" t="str">
        <v>0</v>
      </c>
      <c r="K39" s="98">
        <v>4</v>
      </c>
      <c r="L39" s="98" t="str">
        <v>0</v>
      </c>
      <c r="M39" s="98">
        <v>1</v>
      </c>
      <c r="N39" s="98">
        <v>1</v>
      </c>
      <c r="O39" s="99">
        <v>1</v>
      </c>
      <c r="P39" s="99" t="str">
        <v>0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9" t="str">
        <f>IF(COUNTIF(V6:V37,5)=0,"0",COUNTIF(V6:V37,5))</f>
        <v>0</v>
      </c>
      <c r="W39" s="209"/>
      <c r="X39" s="580">
        <f>SUM(X38:AB38)</f>
        <v>105</v>
      </c>
      <c r="Y39" s="580"/>
      <c r="Z39" s="580"/>
      <c r="AA39" s="580"/>
      <c r="AB39" s="580"/>
      <c r="AC39" s="494"/>
      <c r="AD39" s="242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 t="str">
        <f t="shared" si="17"/>
        <v>0</v>
      </c>
      <c r="AI39" s="38">
        <f t="shared" si="17"/>
        <v>3</v>
      </c>
      <c r="AJ39" s="38">
        <f t="shared" si="17"/>
        <v>7</v>
      </c>
      <c r="AK39" s="38" t="str">
        <f t="shared" si="17"/>
        <v>0</v>
      </c>
      <c r="AL39" s="38">
        <f t="shared" si="17"/>
        <v>4</v>
      </c>
      <c r="AM39" s="38" t="str">
        <f t="shared" si="17"/>
        <v>0</v>
      </c>
      <c r="AN39" s="38">
        <f t="shared" si="17"/>
        <v>1</v>
      </c>
      <c r="AO39" s="38">
        <f t="shared" si="17"/>
        <v>1</v>
      </c>
      <c r="AP39" s="38">
        <f t="shared" si="17"/>
        <v>1</v>
      </c>
      <c r="AQ39" s="38" t="str">
        <f t="shared" si="17"/>
        <v>0</v>
      </c>
      <c r="AR39" s="38" t="str">
        <f t="shared" si="17"/>
        <v>0</v>
      </c>
      <c r="AS39" s="38" t="str">
        <f t="shared" si="17"/>
        <v>0</v>
      </c>
      <c r="AT39" s="38" t="str">
        <f t="shared" si="17"/>
        <v>0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20"/>
      <c r="B40" s="220"/>
      <c r="C40" s="222" t="s">
        <v>14</v>
      </c>
      <c r="D40" s="222"/>
      <c r="E40" s="223"/>
      <c r="F40" s="100" t="str">
        <v>0</v>
      </c>
      <c r="G40" s="100" t="str">
        <v>0</v>
      </c>
      <c r="H40" s="100">
        <v>10</v>
      </c>
      <c r="I40" s="100">
        <v>6</v>
      </c>
      <c r="J40" s="100">
        <v>3</v>
      </c>
      <c r="K40" s="100">
        <v>5</v>
      </c>
      <c r="L40" s="100" t="str">
        <v>0</v>
      </c>
      <c r="M40" s="100">
        <v>4</v>
      </c>
      <c r="N40" s="100">
        <v>3</v>
      </c>
      <c r="O40" s="101">
        <v>4</v>
      </c>
      <c r="P40" s="101" t="str">
        <v>0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50" t="str">
        <f>IF(COUNTIF(V6:V37,4)=0,"0",COUNTIF(V6:V37,4))</f>
        <v>0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1</v>
      </c>
      <c r="AA40" s="44">
        <f>IF(COUNTIF(AA6:AA37,4)=0," ",COUNTIF(AA6:AA37,4))</f>
        <v>2</v>
      </c>
      <c r="AB40" s="44" t="str">
        <f>IF(COUNTIF(AB6:AB37,4)=0," ",COUNTIF(AB6:AB37,4))</f>
        <v xml:space="preserve"> 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 t="str">
        <f t="shared" si="18"/>
        <v>0</v>
      </c>
      <c r="AI40" s="44">
        <f t="shared" si="18"/>
        <v>10</v>
      </c>
      <c r="AJ40" s="44">
        <f t="shared" si="18"/>
        <v>6</v>
      </c>
      <c r="AK40" s="44">
        <f t="shared" si="18"/>
        <v>3</v>
      </c>
      <c r="AL40" s="44">
        <f t="shared" si="18"/>
        <v>5</v>
      </c>
      <c r="AM40" s="44" t="str">
        <f t="shared" si="18"/>
        <v>0</v>
      </c>
      <c r="AN40" s="44">
        <f t="shared" si="18"/>
        <v>4</v>
      </c>
      <c r="AO40" s="44">
        <f t="shared" si="18"/>
        <v>3</v>
      </c>
      <c r="AP40" s="44">
        <f t="shared" si="18"/>
        <v>4</v>
      </c>
      <c r="AQ40" s="44" t="str">
        <f t="shared" si="18"/>
        <v>0</v>
      </c>
      <c r="AR40" s="44" t="str">
        <f t="shared" si="18"/>
        <v>0</v>
      </c>
      <c r="AS40" s="44" t="str">
        <f t="shared" si="18"/>
        <v>0</v>
      </c>
      <c r="AT40" s="44" t="str">
        <f t="shared" si="18"/>
        <v>0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5" t="s">
        <v>15</v>
      </c>
      <c r="D41" s="225"/>
      <c r="E41" s="226"/>
      <c r="F41" s="102" t="str">
        <v>0</v>
      </c>
      <c r="G41" s="102" t="str">
        <v>0</v>
      </c>
      <c r="H41" s="102">
        <v>2</v>
      </c>
      <c r="I41" s="102">
        <v>2</v>
      </c>
      <c r="J41" s="102">
        <v>12</v>
      </c>
      <c r="K41" s="102">
        <v>6</v>
      </c>
      <c r="L41" s="102" t="str">
        <v>0</v>
      </c>
      <c r="M41" s="102">
        <v>10</v>
      </c>
      <c r="N41" s="102">
        <v>11</v>
      </c>
      <c r="O41" s="103">
        <v>10</v>
      </c>
      <c r="P41" s="103" t="str">
        <v>0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51">
        <f>IF(COUNTIF(V6:V37,3)=0,"0",COUNTIF(V6:V37,3))</f>
        <v>15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6</v>
      </c>
      <c r="AA41" s="52">
        <f>IF(COUNTIF(AA6:AA37,3)=0," ",COUNTIF(AA6:AA37,3))</f>
        <v>2</v>
      </c>
      <c r="AB41" s="52">
        <f>IF(COUNTIF(AB6:AB37,3)=0," ",COUNTIF(AB6:AB37,3))</f>
        <v>2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 t="str">
        <f t="shared" si="19"/>
        <v>0</v>
      </c>
      <c r="AI41" s="52">
        <f t="shared" si="19"/>
        <v>2</v>
      </c>
      <c r="AJ41" s="52">
        <f t="shared" si="19"/>
        <v>2</v>
      </c>
      <c r="AK41" s="52">
        <f t="shared" si="19"/>
        <v>12</v>
      </c>
      <c r="AL41" s="52">
        <f t="shared" si="19"/>
        <v>6</v>
      </c>
      <c r="AM41" s="52" t="str">
        <f t="shared" si="19"/>
        <v>0</v>
      </c>
      <c r="AN41" s="52">
        <f t="shared" si="19"/>
        <v>10</v>
      </c>
      <c r="AO41" s="52">
        <f t="shared" si="19"/>
        <v>11</v>
      </c>
      <c r="AP41" s="52">
        <f t="shared" si="19"/>
        <v>10</v>
      </c>
      <c r="AQ41" s="52" t="str">
        <f t="shared" si="19"/>
        <v>0</v>
      </c>
      <c r="AR41" s="52" t="str">
        <f t="shared" si="19"/>
        <v>0</v>
      </c>
      <c r="AS41" s="52" t="str">
        <f t="shared" si="19"/>
        <v>0</v>
      </c>
      <c r="AT41" s="52" t="str">
        <f t="shared" si="19"/>
        <v>0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7"/>
      <c r="B42" s="247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 t="str">
        <f>IF(COUNTIF(V6:V37,2)=0,"0",COUNTIF(V6:V37,2))</f>
        <v>0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2</v>
      </c>
      <c r="AA42" s="35">
        <f>IF(COUNTIF(AA6:AA37,2)=0," ",COUNTIF(AA6:AA37,2))</f>
        <v>6</v>
      </c>
      <c r="AB42" s="35">
        <f>IF(COUNTIF(AB6:AB37,2)=0," ",COUNTIF(AB6:AB37,2))</f>
        <v>4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0</v>
      </c>
      <c r="AP42" s="35">
        <f t="shared" si="20"/>
        <v>0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7"/>
      <c r="B43" s="247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COUNTBLANK(AD6:AD20)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0</v>
      </c>
      <c r="AI43" s="60">
        <f t="shared" si="22"/>
        <v>0</v>
      </c>
      <c r="AJ43" s="60">
        <f t="shared" si="22"/>
        <v>0</v>
      </c>
      <c r="AK43" s="60">
        <f t="shared" si="22"/>
        <v>0</v>
      </c>
      <c r="AL43" s="60">
        <f t="shared" si="22"/>
        <v>0</v>
      </c>
      <c r="AM43" s="60">
        <f t="shared" si="22"/>
        <v>0</v>
      </c>
      <c r="AN43" s="60">
        <f t="shared" si="22"/>
        <v>0</v>
      </c>
      <c r="AO43" s="60">
        <f t="shared" si="22"/>
        <v>0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7"/>
      <c r="B44" s="247"/>
      <c r="C44" s="83" t="s">
        <v>18</v>
      </c>
      <c r="D44" s="83"/>
      <c r="E44" s="27"/>
      <c r="F44" s="23">
        <v>15</v>
      </c>
      <c r="G44" s="23">
        <v>15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3">IF(COUNTIF(AG6:AG37,"з")=0,"0",COUNTIF(AG6:AG37,"з"))</f>
        <v>15</v>
      </c>
      <c r="AH44" s="35">
        <f t="shared" si="23"/>
        <v>15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7"/>
      <c r="B45" s="247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92"/>
      <c r="X46" s="492"/>
      <c r="Y46" s="492"/>
      <c r="Z46" s="492"/>
      <c r="AA46" s="492"/>
      <c r="AB46" s="492"/>
      <c r="AC46" s="492"/>
      <c r="AD46" s="492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92"/>
      <c r="X47" s="492"/>
      <c r="Y47" s="492"/>
      <c r="Z47" s="492"/>
      <c r="AA47" s="492"/>
      <c r="AB47" s="492"/>
      <c r="AC47" s="492"/>
      <c r="AD47" s="492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92"/>
      <c r="X48" s="492"/>
      <c r="Y48" s="492"/>
      <c r="Z48" s="492"/>
      <c r="AA48" s="492"/>
      <c r="AB48" s="492"/>
      <c r="AC48" s="492"/>
      <c r="AD48" s="492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92"/>
      <c r="X49" s="492"/>
      <c r="Y49" s="492"/>
      <c r="Z49" s="492"/>
      <c r="AA49" s="492"/>
      <c r="AB49" s="492"/>
      <c r="AC49" s="492"/>
      <c r="AD49" s="492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92"/>
      <c r="X50" s="492"/>
      <c r="Y50" s="492"/>
      <c r="Z50" s="492"/>
      <c r="AA50" s="492"/>
      <c r="AB50" s="492"/>
      <c r="AC50" s="492"/>
      <c r="AD50" s="492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92"/>
      <c r="X51" s="492"/>
      <c r="Y51" s="492"/>
      <c r="Z51" s="492"/>
      <c r="AA51" s="492"/>
      <c r="AB51" s="492"/>
      <c r="AC51" s="492"/>
      <c r="AD51" s="492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92"/>
      <c r="X52" s="492"/>
      <c r="Y52" s="492"/>
      <c r="Z52" s="492"/>
      <c r="AA52" s="492"/>
      <c r="AB52" s="492"/>
      <c r="AC52" s="492"/>
      <c r="AD52" s="492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92"/>
      <c r="X53" s="492"/>
      <c r="Y53" s="492"/>
      <c r="Z53" s="492"/>
      <c r="AA53" s="492"/>
      <c r="AB53" s="492"/>
      <c r="AC53" s="492"/>
      <c r="AD53" s="492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92"/>
      <c r="X54" s="492"/>
      <c r="Y54" s="492"/>
      <c r="Z54" s="492"/>
      <c r="AA54" s="492"/>
      <c r="AB54" s="492"/>
      <c r="AC54" s="492"/>
      <c r="AD54" s="492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sortState ref="C6:D20">
    <sortCondition ref="D6:D20"/>
  </sortState>
  <mergeCells count="7">
    <mergeCell ref="BP3:CE3"/>
    <mergeCell ref="X39:AB39"/>
    <mergeCell ref="A3:C4"/>
    <mergeCell ref="AD3:AD5"/>
    <mergeCell ref="H2:L2"/>
    <mergeCell ref="AG3:AW3"/>
    <mergeCell ref="AX3:BM3"/>
  </mergeCells>
  <conditionalFormatting sqref="C5 Y5 AI5 AG5 F5 T5 O5:P5 J5:L5">
    <cfRule type="cellIs" dxfId="10082" priority="38" stopIfTrue="1" operator="equal">
      <formula>5</formula>
    </cfRule>
    <cfRule type="cellIs" dxfId="10081" priority="39" stopIfTrue="1" operator="equal">
      <formula>4</formula>
    </cfRule>
    <cfRule type="cellIs" dxfId="10080" priority="40" stopIfTrue="1" operator="equal">
      <formula>3</formula>
    </cfRule>
  </conditionalFormatting>
  <conditionalFormatting sqref="E6:E45">
    <cfRule type="cellIs" dxfId="10079" priority="36" stopIfTrue="1" operator="equal">
      <formula>4</formula>
    </cfRule>
    <cfRule type="cellIs" dxfId="10078" priority="37" stopIfTrue="1" operator="equal">
      <formula>3</formula>
    </cfRule>
  </conditionalFormatting>
  <conditionalFormatting sqref="Z5:AC5 W40:AF43 AE6:AE39 W39 R6:V45 F34:Q45 AG43:CB43 W44:AW45 AG6:AW42 F6:Q31">
    <cfRule type="cellIs" dxfId="10077" priority="33" stopIfTrue="1" operator="equal">
      <formula>5</formula>
    </cfRule>
    <cfRule type="cellIs" dxfId="10076" priority="34" stopIfTrue="1" operator="equal">
      <formula>4</formula>
    </cfRule>
    <cfRule type="cellIs" dxfId="10075" priority="35" stopIfTrue="1" operator="equal">
      <formula>3</formula>
    </cfRule>
  </conditionalFormatting>
  <conditionalFormatting sqref="AF6:AF37">
    <cfRule type="expression" dxfId="10074" priority="31" stopIfTrue="1">
      <formula>VALUE(RIGHT(AF6))&gt;AE6</formula>
    </cfRule>
    <cfRule type="expression" dxfId="10073" priority="32" stopIfTrue="1">
      <formula>EXACT(RIGHT(AF6,3),"зач")</formula>
    </cfRule>
  </conditionalFormatting>
  <conditionalFormatting sqref="AE3:AJ4 F3:F4 H3:K4 T3:AC4 O3:P4 L3:O3 L4:M4">
    <cfRule type="expression" dxfId="10072" priority="29" stopIfTrue="1">
      <formula>$D$1&lt;F3</formula>
    </cfRule>
    <cfRule type="expression" dxfId="10071" priority="30" stopIfTrue="1">
      <formula>$D$1&gt;F3</formula>
    </cfRule>
  </conditionalFormatting>
  <conditionalFormatting sqref="G5">
    <cfRule type="cellIs" dxfId="10070" priority="26" stopIfTrue="1" operator="equal">
      <formula>5</formula>
    </cfRule>
    <cfRule type="cellIs" dxfId="10069" priority="27" stopIfTrue="1" operator="equal">
      <formula>4</formula>
    </cfRule>
    <cfRule type="cellIs" dxfId="10068" priority="28" stopIfTrue="1" operator="equal">
      <formula>3</formula>
    </cfRule>
  </conditionalFormatting>
  <conditionalFormatting sqref="G3:G4">
    <cfRule type="expression" dxfId="10067" priority="24" stopIfTrue="1">
      <formula>$D$1&lt;G3</formula>
    </cfRule>
    <cfRule type="expression" dxfId="10066" priority="25" stopIfTrue="1">
      <formula>$D$1&gt;G3</formula>
    </cfRule>
  </conditionalFormatting>
  <conditionalFormatting sqref="N5">
    <cfRule type="cellIs" dxfId="10065" priority="21" stopIfTrue="1" operator="equal">
      <formula>5</formula>
    </cfRule>
    <cfRule type="cellIs" dxfId="10064" priority="22" stopIfTrue="1" operator="equal">
      <formula>4</formula>
    </cfRule>
    <cfRule type="cellIs" dxfId="10063" priority="23" stopIfTrue="1" operator="equal">
      <formula>3</formula>
    </cfRule>
  </conditionalFormatting>
  <conditionalFormatting sqref="M5">
    <cfRule type="cellIs" dxfId="10062" priority="18" stopIfTrue="1" operator="equal">
      <formula>5</formula>
    </cfRule>
    <cfRule type="cellIs" dxfId="10061" priority="19" stopIfTrue="1" operator="equal">
      <formula>4</formula>
    </cfRule>
    <cfRule type="cellIs" dxfId="10060" priority="20" stopIfTrue="1" operator="equal">
      <formula>3</formula>
    </cfRule>
  </conditionalFormatting>
  <conditionalFormatting sqref="M4">
    <cfRule type="expression" dxfId="10059" priority="16" stopIfTrue="1">
      <formula>$D$1&lt;M4</formula>
    </cfRule>
    <cfRule type="expression" dxfId="10058" priority="17" stopIfTrue="1">
      <formula>$D$1&gt;M4</formula>
    </cfRule>
  </conditionalFormatting>
  <conditionalFormatting sqref="N4">
    <cfRule type="expression" dxfId="10057" priority="14" stopIfTrue="1">
      <formula>$D$1&lt;N4</formula>
    </cfRule>
    <cfRule type="expression" dxfId="10056" priority="15" stopIfTrue="1">
      <formula>$D$1&gt;N4</formula>
    </cfRule>
  </conditionalFormatting>
  <conditionalFormatting sqref="M5">
    <cfRule type="cellIs" dxfId="10055" priority="11" stopIfTrue="1" operator="equal">
      <formula>5</formula>
    </cfRule>
    <cfRule type="cellIs" dxfId="10054" priority="12" stopIfTrue="1" operator="equal">
      <formula>4</formula>
    </cfRule>
    <cfRule type="cellIs" dxfId="10053" priority="13" stopIfTrue="1" operator="equal">
      <formula>3</formula>
    </cfRule>
  </conditionalFormatting>
  <conditionalFormatting sqref="O5">
    <cfRule type="cellIs" dxfId="10052" priority="8" stopIfTrue="1" operator="equal">
      <formula>5</formula>
    </cfRule>
    <cfRule type="cellIs" dxfId="10051" priority="9" stopIfTrue="1" operator="equal">
      <formula>4</formula>
    </cfRule>
    <cfRule type="cellIs" dxfId="10050" priority="10" stopIfTrue="1" operator="equal">
      <formula>3</formula>
    </cfRule>
  </conditionalFormatting>
  <conditionalFormatting sqref="N5">
    <cfRule type="cellIs" dxfId="10049" priority="5" stopIfTrue="1" operator="equal">
      <formula>5</formula>
    </cfRule>
    <cfRule type="cellIs" dxfId="10048" priority="6" stopIfTrue="1" operator="equal">
      <formula>4</formula>
    </cfRule>
    <cfRule type="cellIs" dxfId="10047" priority="7" stopIfTrue="1" operator="equal">
      <formula>3</formula>
    </cfRule>
  </conditionalFormatting>
  <conditionalFormatting sqref="N4">
    <cfRule type="expression" dxfId="10046" priority="3" stopIfTrue="1">
      <formula>$D$1&lt;N4</formula>
    </cfRule>
    <cfRule type="expression" dxfId="10045" priority="4" stopIfTrue="1">
      <formula>$D$1&gt;N4</formula>
    </cfRule>
  </conditionalFormatting>
  <conditionalFormatting sqref="O4">
    <cfRule type="expression" dxfId="10044" priority="1" stopIfTrue="1">
      <formula>$D$1&lt;O4</formula>
    </cfRule>
    <cfRule type="expression" dxfId="10043" priority="2" stopIfTrue="1">
      <formula>$D$1&gt;O4</formula>
    </cfRule>
  </conditionalFormatting>
  <pageMargins left="0.7" right="0.7" top="0.75" bottom="0.75" header="0.3" footer="0.3"/>
  <pageSetup paperSize="9" scale="68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Normal="100" zoomScaleSheetLayoutView="85" workbookViewId="0">
      <selection activeCell="AD9" sqref="AD9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3.85546875" style="13" customWidth="1"/>
    <col min="4" max="4" width="38.85546875" style="13" bestFit="1" customWidth="1"/>
    <col min="5" max="5" width="6.85546875" style="13" hidden="1" customWidth="1"/>
    <col min="6" max="7" width="6.7109375" customWidth="1"/>
    <col min="8" max="8" width="5.85546875" customWidth="1"/>
    <col min="9" max="10" width="6.42578125" customWidth="1"/>
    <col min="11" max="11" width="6.28515625" customWidth="1"/>
    <col min="12" max="12" width="6" customWidth="1"/>
    <col min="13" max="13" width="6.28515625" customWidth="1"/>
    <col min="14" max="14" width="5.85546875" customWidth="1"/>
    <col min="15" max="15" width="6.28515625" hidden="1" customWidth="1"/>
    <col min="16" max="16" width="6.42578125" hidden="1" customWidth="1"/>
    <col min="17" max="17" width="5.85546875" hidden="1" customWidth="1"/>
    <col min="18" max="19" width="6.5703125" hidden="1" customWidth="1"/>
    <col min="20" max="21" width="5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84" width="3.42578125" style="30" hidden="1" customWidth="1"/>
    <col min="85" max="85" width="3.7109375" style="30" hidden="1" customWidth="1"/>
    <col min="86" max="89" width="8" style="30" hidden="1" customWidth="1"/>
    <col min="90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43659.506923379631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92"/>
      <c r="Z1" s="492"/>
      <c r="AA1" s="492"/>
      <c r="AB1" s="492"/>
      <c r="AC1" s="492"/>
      <c r="AD1" s="492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75" t="s">
        <v>580</v>
      </c>
      <c r="G2" s="476"/>
      <c r="H2" s="581" t="s">
        <v>581</v>
      </c>
      <c r="I2" s="582"/>
      <c r="J2" s="582"/>
      <c r="K2" s="583"/>
      <c r="L2" s="581" t="s">
        <v>545</v>
      </c>
      <c r="M2" s="582"/>
      <c r="N2" s="583"/>
      <c r="O2" s="477"/>
      <c r="P2" s="477"/>
      <c r="Q2" s="243"/>
      <c r="R2" s="243"/>
      <c r="S2" s="243"/>
      <c r="T2" s="474"/>
      <c r="U2" s="227"/>
      <c r="V2" s="7"/>
      <c r="W2" s="8"/>
      <c r="X2" s="8"/>
      <c r="Y2" s="492"/>
      <c r="Z2" s="492"/>
      <c r="AA2" s="492"/>
      <c r="AB2" s="492"/>
      <c r="AC2" s="492"/>
      <c r="AD2" s="492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76" t="s">
        <v>1340</v>
      </c>
      <c r="B3" s="576"/>
      <c r="C3" s="576"/>
      <c r="D3" s="228" t="s">
        <v>0</v>
      </c>
      <c r="E3" s="229"/>
      <c r="F3" s="230">
        <v>42342</v>
      </c>
      <c r="G3" s="230"/>
      <c r="H3" s="230">
        <v>42343</v>
      </c>
      <c r="I3" s="230">
        <v>42348</v>
      </c>
      <c r="J3" s="410">
        <v>42349</v>
      </c>
      <c r="K3" s="230">
        <v>42345</v>
      </c>
      <c r="L3" s="230">
        <v>42243</v>
      </c>
      <c r="M3" s="230">
        <v>42362</v>
      </c>
      <c r="N3" s="230"/>
      <c r="O3" s="230"/>
      <c r="P3" s="231"/>
      <c r="Q3" s="243"/>
      <c r="R3" s="243"/>
      <c r="S3" s="243"/>
      <c r="T3" s="509"/>
      <c r="U3" s="232"/>
      <c r="V3" s="233"/>
      <c r="W3" s="234"/>
      <c r="X3" s="234"/>
      <c r="Y3" s="235"/>
      <c r="Z3" s="235"/>
      <c r="AA3" s="235"/>
      <c r="AB3" s="236"/>
      <c r="AC3" s="236"/>
      <c r="AD3" s="577" t="s">
        <v>9</v>
      </c>
      <c r="AE3" s="14"/>
      <c r="AF3" s="492"/>
      <c r="AG3" s="578"/>
      <c r="AH3" s="578"/>
      <c r="AI3" s="578"/>
      <c r="AJ3" s="578"/>
      <c r="AK3" s="578"/>
      <c r="AL3" s="578"/>
      <c r="AM3" s="578"/>
      <c r="AN3" s="578"/>
      <c r="AO3" s="578"/>
      <c r="AP3" s="578"/>
      <c r="AQ3" s="578"/>
      <c r="AR3" s="578"/>
      <c r="AS3" s="578"/>
      <c r="AT3" s="578"/>
      <c r="AU3" s="578"/>
      <c r="AV3" s="578"/>
      <c r="AW3" s="578"/>
      <c r="AX3" s="579"/>
      <c r="AY3" s="579"/>
      <c r="AZ3" s="579"/>
      <c r="BA3" s="579"/>
      <c r="BB3" s="579"/>
      <c r="BC3" s="579"/>
      <c r="BD3" s="579"/>
      <c r="BE3" s="579"/>
      <c r="BF3" s="579"/>
      <c r="BG3" s="579"/>
      <c r="BH3" s="579"/>
      <c r="BI3" s="579"/>
      <c r="BJ3" s="579"/>
      <c r="BK3" s="579"/>
      <c r="BL3" s="579"/>
      <c r="BM3" s="579"/>
      <c r="BN3" s="11"/>
      <c r="BO3" s="11"/>
      <c r="BP3" s="579"/>
      <c r="BQ3" s="579"/>
      <c r="BR3" s="579"/>
      <c r="BS3" s="579"/>
      <c r="BT3" s="579"/>
      <c r="BU3" s="579"/>
      <c r="BV3" s="579"/>
      <c r="BW3" s="579"/>
      <c r="BX3" s="579"/>
      <c r="BY3" s="579"/>
      <c r="BZ3" s="579"/>
      <c r="CA3" s="579"/>
      <c r="CB3" s="579"/>
      <c r="CC3" s="579"/>
      <c r="CD3" s="579"/>
      <c r="CE3" s="579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customHeight="1" x14ac:dyDescent="0.2">
      <c r="A4" s="576"/>
      <c r="B4" s="576"/>
      <c r="C4" s="576"/>
      <c r="D4" s="237" t="s">
        <v>1</v>
      </c>
      <c r="E4" s="229"/>
      <c r="F4" s="238" t="s">
        <v>1008</v>
      </c>
      <c r="G4" s="238" t="s">
        <v>1010</v>
      </c>
      <c r="H4" s="238" t="s">
        <v>1002</v>
      </c>
      <c r="I4" s="238" t="s">
        <v>1020</v>
      </c>
      <c r="J4" s="238" t="s">
        <v>1021</v>
      </c>
      <c r="K4" s="238" t="s">
        <v>1006</v>
      </c>
      <c r="L4" s="238"/>
      <c r="M4" s="238" t="s">
        <v>1030</v>
      </c>
      <c r="N4" s="238" t="s">
        <v>1032</v>
      </c>
      <c r="O4" s="238"/>
      <c r="P4" s="238"/>
      <c r="Q4" s="243"/>
      <c r="R4" s="243"/>
      <c r="S4" s="243"/>
      <c r="T4" s="509"/>
      <c r="U4" s="239"/>
      <c r="V4" s="232"/>
      <c r="W4" s="232"/>
      <c r="X4" s="232"/>
      <c r="Y4" s="234"/>
      <c r="Z4" s="235"/>
      <c r="AA4" s="235"/>
      <c r="AB4" s="235"/>
      <c r="AC4" s="235"/>
      <c r="AD4" s="577"/>
      <c r="AE4" s="15"/>
      <c r="AF4" s="492"/>
      <c r="AG4" s="492"/>
      <c r="AH4" s="492"/>
      <c r="AI4" s="492"/>
      <c r="AJ4" s="492"/>
      <c r="AK4" s="492"/>
      <c r="AL4" s="492"/>
      <c r="AM4" s="492"/>
      <c r="AN4" s="492"/>
      <c r="AO4" s="492"/>
      <c r="AP4" s="492"/>
      <c r="AQ4" s="492"/>
      <c r="AR4" s="492"/>
      <c r="AS4" s="492"/>
      <c r="AT4" s="492"/>
      <c r="AU4" s="492"/>
      <c r="AV4" s="492"/>
      <c r="AW4" s="9"/>
      <c r="AX4" s="493"/>
      <c r="AY4" s="493"/>
      <c r="AZ4" s="493"/>
      <c r="BA4" s="493"/>
      <c r="BB4" s="493"/>
      <c r="BC4" s="493"/>
      <c r="BD4" s="493"/>
      <c r="BE4" s="493"/>
      <c r="BF4" s="493"/>
      <c r="BG4" s="493"/>
      <c r="BH4" s="493"/>
      <c r="BI4" s="493"/>
      <c r="BJ4" s="493"/>
      <c r="BK4" s="493"/>
      <c r="BL4" s="493"/>
      <c r="BM4" s="493"/>
      <c r="BN4" s="11"/>
      <c r="BO4" s="11"/>
      <c r="BP4" s="493"/>
      <c r="BQ4" s="493"/>
      <c r="BR4" s="493"/>
      <c r="BS4" s="493"/>
      <c r="BT4" s="493"/>
      <c r="BU4" s="493"/>
      <c r="BV4" s="493"/>
      <c r="BW4" s="493"/>
      <c r="BX4" s="493"/>
      <c r="BY4" s="493"/>
      <c r="BZ4" s="493"/>
      <c r="CA4" s="493"/>
      <c r="CB4" s="493"/>
      <c r="CC4" s="493"/>
      <c r="CD4" s="493"/>
      <c r="CE4" s="493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8.75" x14ac:dyDescent="0.2">
      <c r="A5" s="384" t="s">
        <v>546</v>
      </c>
      <c r="B5" s="257" t="s">
        <v>2</v>
      </c>
      <c r="C5" s="385" t="s">
        <v>27</v>
      </c>
      <c r="D5" s="386" t="s">
        <v>3</v>
      </c>
      <c r="E5" s="184" t="s">
        <v>4</v>
      </c>
      <c r="F5" s="313" t="s">
        <v>1014</v>
      </c>
      <c r="G5" s="313" t="s">
        <v>1011</v>
      </c>
      <c r="H5" s="313" t="s">
        <v>1003</v>
      </c>
      <c r="I5" s="313" t="s">
        <v>1005</v>
      </c>
      <c r="J5" s="408" t="s">
        <v>1022</v>
      </c>
      <c r="K5" s="313" t="s">
        <v>1023</v>
      </c>
      <c r="L5" s="325" t="s">
        <v>915</v>
      </c>
      <c r="M5" s="325" t="s">
        <v>1031</v>
      </c>
      <c r="N5" s="362" t="s">
        <v>655</v>
      </c>
      <c r="O5" s="325"/>
      <c r="P5" s="313"/>
      <c r="Q5" s="511"/>
      <c r="R5" s="511"/>
      <c r="S5" s="511"/>
      <c r="T5" s="510"/>
      <c r="U5" s="185"/>
      <c r="V5" s="240" t="s">
        <v>5</v>
      </c>
      <c r="W5" s="241" t="s">
        <v>6</v>
      </c>
      <c r="X5" s="241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37" customFormat="1" ht="19.5" customHeight="1" x14ac:dyDescent="0.25">
      <c r="A6" s="389">
        <v>1</v>
      </c>
      <c r="B6" s="266" t="s">
        <v>28</v>
      </c>
      <c r="C6" s="512" t="s">
        <v>34</v>
      </c>
      <c r="D6" s="513" t="s">
        <v>1557</v>
      </c>
      <c r="E6" s="256" t="s">
        <v>1340</v>
      </c>
      <c r="F6" s="93" t="s">
        <v>1604</v>
      </c>
      <c r="G6" s="93" t="s">
        <v>1604</v>
      </c>
      <c r="H6" s="93">
        <v>4</v>
      </c>
      <c r="I6" s="93">
        <v>4</v>
      </c>
      <c r="J6" s="93">
        <v>3</v>
      </c>
      <c r="K6" s="93">
        <v>3</v>
      </c>
      <c r="L6" s="93">
        <v>3</v>
      </c>
      <c r="M6" s="93">
        <v>3</v>
      </c>
      <c r="N6" s="93">
        <v>3</v>
      </c>
      <c r="O6" s="93"/>
      <c r="P6" s="93"/>
      <c r="Q6" s="93"/>
      <c r="R6" s="93"/>
      <c r="S6" s="93"/>
      <c r="T6" s="93"/>
      <c r="U6" s="23"/>
      <c r="V6" s="35">
        <f t="shared" ref="V6:V37" si="0">IF(AC6&gt;0,IF(SUM(X6:Y6)/AC6&gt;0,2,IF(AND(SUM(X6:Y6)/AC6=0,Z6/AC6&gt;0),3,IF(AND((AB6/AC6+AA6/AC6)=1,AA6/AC6&gt;0),4,5))),0)</f>
        <v>3</v>
      </c>
      <c r="W6" s="328">
        <f t="shared" ref="W6:W34" si="1">COUNTIF(AG6:AV6,"б")</f>
        <v>0</v>
      </c>
      <c r="X6" s="328">
        <f t="shared" ref="X6:X16" si="2">COUNTIF(AG6:AV6,"д")</f>
        <v>0</v>
      </c>
      <c r="Y6" s="328">
        <f t="shared" ref="Y6:Y34" si="3">COUNTIF(AG6:AV6,2)+COUNTIF(AG6:AV6,"н")+COUNTIF(AG6:AV6,"д")</f>
        <v>0</v>
      </c>
      <c r="Z6" s="328">
        <f t="shared" ref="Z6:Z34" si="4">COUNTIF(AG6:AV6,Z$5)</f>
        <v>5</v>
      </c>
      <c r="AA6" s="328">
        <f t="shared" ref="AA6:AA34" si="5">COUNTIF(AG6:AV6,AA$5)</f>
        <v>2</v>
      </c>
      <c r="AB6" s="328">
        <f t="shared" ref="AB6:AB34" si="6">COUNTIF(AG6:AV6,AB$5)</f>
        <v>0</v>
      </c>
      <c r="AC6" s="328">
        <f t="shared" ref="AC6:AC38" si="7">SUM(X6:AB6)</f>
        <v>7</v>
      </c>
      <c r="AD6" s="329">
        <f>IF(ISERROR(((X6+Y6)*2+Z6*3+AA6*4+AB6*5)/SUM(X6,Y6:AB6)),"",((X6+Y6)*2+Z6*3+AA6*4+AB6*5)/SUM(X6,Y6:AB6))</f>
        <v>3.2857142857142856</v>
      </c>
      <c r="AE6" s="330">
        <f t="shared" ref="AE6:AE34" si="8">IF(AX6=5,0.5,IF(AX6=4,0.25,IF(AX6&lt;=3,0)))</f>
        <v>0</v>
      </c>
      <c r="AF6" s="331"/>
      <c r="AG6" s="332" t="str">
        <f t="shared" ref="AG6:AV21" si="9">IF(ISERROR(VALUE(LEFT(F6))),LEFT(F6),VALUE(LEFT(F6)))</f>
        <v>з</v>
      </c>
      <c r="AH6" s="332" t="str">
        <f t="shared" si="9"/>
        <v>з</v>
      </c>
      <c r="AI6" s="332">
        <f t="shared" si="9"/>
        <v>4</v>
      </c>
      <c r="AJ6" s="332">
        <f t="shared" si="9"/>
        <v>4</v>
      </c>
      <c r="AK6" s="332">
        <f t="shared" si="9"/>
        <v>3</v>
      </c>
      <c r="AL6" s="332">
        <f t="shared" si="9"/>
        <v>3</v>
      </c>
      <c r="AM6" s="332">
        <f t="shared" si="9"/>
        <v>3</v>
      </c>
      <c r="AN6" s="332">
        <f t="shared" si="9"/>
        <v>3</v>
      </c>
      <c r="AO6" s="332">
        <f t="shared" si="9"/>
        <v>3</v>
      </c>
      <c r="AP6" s="332" t="str">
        <f t="shared" si="9"/>
        <v/>
      </c>
      <c r="AQ6" s="332" t="str">
        <f t="shared" si="9"/>
        <v/>
      </c>
      <c r="AR6" s="332" t="str">
        <f t="shared" si="9"/>
        <v/>
      </c>
      <c r="AS6" s="332" t="str">
        <f t="shared" si="9"/>
        <v/>
      </c>
      <c r="AT6" s="332" t="str">
        <f t="shared" si="9"/>
        <v/>
      </c>
      <c r="AU6" s="332" t="str">
        <f t="shared" si="9"/>
        <v/>
      </c>
      <c r="AV6" s="332" t="str">
        <f t="shared" si="9"/>
        <v/>
      </c>
      <c r="AW6" s="35">
        <f t="shared" ref="AW6:AW37" si="10">COUNTIF(AG6:AV6,"з")</f>
        <v>2</v>
      </c>
      <c r="AX6" s="333"/>
      <c r="AY6" s="333"/>
      <c r="AZ6" s="333"/>
      <c r="BA6" s="333"/>
      <c r="BB6" s="333"/>
      <c r="BC6" s="333"/>
      <c r="BD6" s="333"/>
      <c r="BE6" s="333"/>
      <c r="BF6" s="333"/>
      <c r="BG6" s="333"/>
      <c r="BH6" s="333"/>
      <c r="BI6" s="333"/>
      <c r="BJ6" s="333"/>
      <c r="BK6" s="333"/>
      <c r="BL6" s="333"/>
      <c r="BM6" s="333"/>
      <c r="BN6" s="333"/>
      <c r="BO6" s="333"/>
      <c r="BP6" s="334"/>
      <c r="BQ6" s="334"/>
      <c r="BR6" s="334"/>
      <c r="BS6" s="334"/>
      <c r="BT6" s="334"/>
      <c r="BU6" s="334"/>
      <c r="BV6" s="334"/>
      <c r="BW6" s="334"/>
      <c r="BX6" s="334"/>
      <c r="BY6" s="334"/>
      <c r="BZ6" s="334"/>
      <c r="CA6" s="334"/>
      <c r="CB6" s="334"/>
      <c r="CC6" s="334"/>
      <c r="CD6" s="334"/>
      <c r="CE6" s="334"/>
      <c r="CF6" s="334"/>
      <c r="CG6" s="333"/>
      <c r="CH6" s="333"/>
      <c r="CI6" s="333"/>
      <c r="CJ6" s="333"/>
      <c r="CK6" s="333"/>
      <c r="CL6" s="333"/>
      <c r="CM6" s="333"/>
      <c r="CN6" s="335"/>
      <c r="CO6" s="335"/>
      <c r="CP6" s="335"/>
      <c r="CQ6" s="335"/>
      <c r="CR6" s="335"/>
      <c r="CS6" s="335"/>
      <c r="CT6" s="335"/>
      <c r="CU6" s="335"/>
      <c r="CV6" s="335"/>
      <c r="CW6" s="335"/>
      <c r="CX6" s="335"/>
      <c r="CY6" s="335"/>
      <c r="CZ6" s="335"/>
      <c r="DA6" s="335"/>
      <c r="DB6" s="336"/>
      <c r="DC6" s="336"/>
    </row>
    <row r="7" spans="1:107" s="337" customFormat="1" ht="19.5" customHeight="1" x14ac:dyDescent="0.25">
      <c r="A7" s="389">
        <v>2</v>
      </c>
      <c r="B7" s="266" t="s">
        <v>28</v>
      </c>
      <c r="C7" s="512" t="s">
        <v>34</v>
      </c>
      <c r="D7" s="562" t="s">
        <v>1548</v>
      </c>
      <c r="E7" s="256" t="s">
        <v>1340</v>
      </c>
      <c r="F7" s="93" t="s">
        <v>1604</v>
      </c>
      <c r="G7" s="93" t="s">
        <v>1604</v>
      </c>
      <c r="H7" s="93">
        <v>5</v>
      </c>
      <c r="I7" s="93">
        <v>5</v>
      </c>
      <c r="J7" s="93">
        <v>4</v>
      </c>
      <c r="K7" s="93">
        <v>5</v>
      </c>
      <c r="L7" s="93" t="s">
        <v>1601</v>
      </c>
      <c r="M7" s="93">
        <v>5</v>
      </c>
      <c r="N7" s="93">
        <v>4</v>
      </c>
      <c r="O7" s="93"/>
      <c r="P7" s="93"/>
      <c r="Q7" s="93"/>
      <c r="R7" s="93"/>
      <c r="S7" s="93"/>
      <c r="T7" s="93"/>
      <c r="U7" s="23"/>
      <c r="V7" s="35">
        <f t="shared" si="0"/>
        <v>4</v>
      </c>
      <c r="W7" s="328">
        <f t="shared" si="1"/>
        <v>1</v>
      </c>
      <c r="X7" s="328">
        <f t="shared" si="2"/>
        <v>0</v>
      </c>
      <c r="Y7" s="328">
        <f t="shared" si="3"/>
        <v>0</v>
      </c>
      <c r="Z7" s="328">
        <f t="shared" si="4"/>
        <v>0</v>
      </c>
      <c r="AA7" s="328">
        <f t="shared" si="5"/>
        <v>2</v>
      </c>
      <c r="AB7" s="328">
        <f t="shared" si="6"/>
        <v>4</v>
      </c>
      <c r="AC7" s="328">
        <f t="shared" si="7"/>
        <v>6</v>
      </c>
      <c r="AD7" s="329">
        <f t="shared" ref="AD7:AD37" si="11">IF(ISERROR(((X7+Y7)*2+Z7*3+AA7*4+AB7*5)/SUM(X7,Y7:AB7)),"",((X7+Y7)*2+Z7*3+AA7*4+AB7*5)/SUM(X7,Y7:AB7))</f>
        <v>4.666666666666667</v>
      </c>
      <c r="AE7" s="330">
        <f t="shared" si="8"/>
        <v>0</v>
      </c>
      <c r="AF7" s="331"/>
      <c r="AG7" s="332" t="str">
        <f t="shared" si="9"/>
        <v>з</v>
      </c>
      <c r="AH7" s="332" t="str">
        <f t="shared" si="9"/>
        <v>з</v>
      </c>
      <c r="AI7" s="332">
        <f t="shared" si="9"/>
        <v>5</v>
      </c>
      <c r="AJ7" s="332">
        <f t="shared" si="9"/>
        <v>5</v>
      </c>
      <c r="AK7" s="332">
        <f t="shared" si="9"/>
        <v>4</v>
      </c>
      <c r="AL7" s="332">
        <f t="shared" si="9"/>
        <v>5</v>
      </c>
      <c r="AM7" s="332" t="str">
        <f t="shared" si="9"/>
        <v>б</v>
      </c>
      <c r="AN7" s="332">
        <f t="shared" si="9"/>
        <v>5</v>
      </c>
      <c r="AO7" s="332">
        <f t="shared" si="9"/>
        <v>4</v>
      </c>
      <c r="AP7" s="332" t="str">
        <f t="shared" si="9"/>
        <v/>
      </c>
      <c r="AQ7" s="332" t="str">
        <f t="shared" si="9"/>
        <v/>
      </c>
      <c r="AR7" s="332" t="str">
        <f t="shared" si="9"/>
        <v/>
      </c>
      <c r="AS7" s="332" t="str">
        <f t="shared" si="9"/>
        <v/>
      </c>
      <c r="AT7" s="332" t="str">
        <f t="shared" si="9"/>
        <v/>
      </c>
      <c r="AU7" s="332" t="str">
        <f t="shared" si="9"/>
        <v/>
      </c>
      <c r="AV7" s="332" t="str">
        <f t="shared" si="9"/>
        <v/>
      </c>
      <c r="AW7" s="35">
        <f t="shared" si="10"/>
        <v>2</v>
      </c>
      <c r="AX7" s="333"/>
      <c r="AY7" s="333"/>
      <c r="AZ7" s="333"/>
      <c r="BA7" s="333"/>
      <c r="BB7" s="333"/>
      <c r="BC7" s="333"/>
      <c r="BD7" s="333"/>
      <c r="BE7" s="333"/>
      <c r="BF7" s="333"/>
      <c r="BG7" s="333"/>
      <c r="BH7" s="333"/>
      <c r="BI7" s="333"/>
      <c r="BJ7" s="333"/>
      <c r="BK7" s="333"/>
      <c r="BL7" s="333"/>
      <c r="BM7" s="333"/>
      <c r="BN7" s="333"/>
      <c r="BO7" s="333"/>
      <c r="BP7" s="334"/>
      <c r="BQ7" s="334"/>
      <c r="BR7" s="334"/>
      <c r="BS7" s="334"/>
      <c r="BT7" s="334"/>
      <c r="BU7" s="334"/>
      <c r="BV7" s="334"/>
      <c r="BW7" s="334"/>
      <c r="BX7" s="334"/>
      <c r="BY7" s="334"/>
      <c r="BZ7" s="334"/>
      <c r="CA7" s="334"/>
      <c r="CB7" s="334"/>
      <c r="CC7" s="334"/>
      <c r="CD7" s="334"/>
      <c r="CE7" s="334"/>
      <c r="CF7" s="334"/>
      <c r="CG7" s="333"/>
      <c r="CH7" s="334"/>
      <c r="CI7" s="334"/>
      <c r="CJ7" s="334"/>
      <c r="CK7" s="334"/>
      <c r="CL7" s="334"/>
      <c r="CM7" s="334"/>
      <c r="CN7" s="331"/>
      <c r="CO7" s="331"/>
      <c r="CP7" s="331"/>
      <c r="CQ7" s="331"/>
      <c r="CR7" s="331"/>
      <c r="CS7" s="331"/>
      <c r="CT7" s="331"/>
      <c r="CU7" s="331"/>
      <c r="CV7" s="331"/>
      <c r="CW7" s="331"/>
      <c r="CX7" s="331"/>
      <c r="CY7" s="331"/>
      <c r="CZ7" s="331"/>
      <c r="DA7" s="331"/>
    </row>
    <row r="8" spans="1:107" s="337" customFormat="1" ht="19.5" customHeight="1" x14ac:dyDescent="0.25">
      <c r="A8" s="389">
        <v>3</v>
      </c>
      <c r="B8" s="266" t="s">
        <v>28</v>
      </c>
      <c r="C8" s="512" t="s">
        <v>35</v>
      </c>
      <c r="D8" s="514" t="s">
        <v>1546</v>
      </c>
      <c r="E8" s="256" t="s">
        <v>1340</v>
      </c>
      <c r="F8" s="93" t="s">
        <v>1604</v>
      </c>
      <c r="G8" s="93" t="s">
        <v>1604</v>
      </c>
      <c r="H8" s="93">
        <v>5</v>
      </c>
      <c r="I8" s="93">
        <v>5</v>
      </c>
      <c r="J8" s="93">
        <v>5</v>
      </c>
      <c r="K8" s="93">
        <v>4</v>
      </c>
      <c r="L8" s="93">
        <v>5</v>
      </c>
      <c r="M8" s="93">
        <v>5</v>
      </c>
      <c r="N8" s="93">
        <v>5</v>
      </c>
      <c r="O8" s="93"/>
      <c r="P8" s="93"/>
      <c r="Q8" s="93"/>
      <c r="R8" s="93"/>
      <c r="S8" s="93"/>
      <c r="T8" s="93"/>
      <c r="U8" s="23"/>
      <c r="V8" s="35">
        <f t="shared" si="0"/>
        <v>4</v>
      </c>
      <c r="W8" s="328">
        <f t="shared" si="1"/>
        <v>0</v>
      </c>
      <c r="X8" s="328">
        <f t="shared" si="2"/>
        <v>0</v>
      </c>
      <c r="Y8" s="328">
        <f t="shared" si="3"/>
        <v>0</v>
      </c>
      <c r="Z8" s="328">
        <f t="shared" si="4"/>
        <v>0</v>
      </c>
      <c r="AA8" s="328">
        <f t="shared" si="5"/>
        <v>1</v>
      </c>
      <c r="AB8" s="328">
        <f t="shared" si="6"/>
        <v>6</v>
      </c>
      <c r="AC8" s="328">
        <f t="shared" si="7"/>
        <v>7</v>
      </c>
      <c r="AD8" s="329">
        <f t="shared" si="11"/>
        <v>4.8571428571428568</v>
      </c>
      <c r="AE8" s="330">
        <f t="shared" si="8"/>
        <v>0</v>
      </c>
      <c r="AF8" s="331"/>
      <c r="AG8" s="332" t="str">
        <f t="shared" si="9"/>
        <v>з</v>
      </c>
      <c r="AH8" s="332" t="str">
        <f t="shared" si="9"/>
        <v>з</v>
      </c>
      <c r="AI8" s="332">
        <f t="shared" si="9"/>
        <v>5</v>
      </c>
      <c r="AJ8" s="332">
        <f t="shared" si="9"/>
        <v>5</v>
      </c>
      <c r="AK8" s="332">
        <f t="shared" si="9"/>
        <v>5</v>
      </c>
      <c r="AL8" s="332">
        <f t="shared" si="9"/>
        <v>4</v>
      </c>
      <c r="AM8" s="332">
        <f t="shared" si="9"/>
        <v>5</v>
      </c>
      <c r="AN8" s="332">
        <f t="shared" si="9"/>
        <v>5</v>
      </c>
      <c r="AO8" s="332">
        <f t="shared" si="9"/>
        <v>5</v>
      </c>
      <c r="AP8" s="332" t="str">
        <f t="shared" si="9"/>
        <v/>
      </c>
      <c r="AQ8" s="332" t="str">
        <f t="shared" si="9"/>
        <v/>
      </c>
      <c r="AR8" s="332" t="str">
        <f t="shared" si="9"/>
        <v/>
      </c>
      <c r="AS8" s="332" t="str">
        <f t="shared" si="9"/>
        <v/>
      </c>
      <c r="AT8" s="332" t="str">
        <f t="shared" si="9"/>
        <v/>
      </c>
      <c r="AU8" s="332" t="str">
        <f t="shared" si="9"/>
        <v/>
      </c>
      <c r="AV8" s="332" t="str">
        <f t="shared" si="9"/>
        <v/>
      </c>
      <c r="AW8" s="35">
        <f t="shared" si="10"/>
        <v>2</v>
      </c>
      <c r="AX8" s="333"/>
      <c r="AY8" s="333"/>
      <c r="AZ8" s="333"/>
      <c r="BA8" s="333"/>
      <c r="BB8" s="333"/>
      <c r="BC8" s="333"/>
      <c r="BD8" s="333"/>
      <c r="BE8" s="333"/>
      <c r="BF8" s="333"/>
      <c r="BG8" s="333"/>
      <c r="BH8" s="333"/>
      <c r="BI8" s="333"/>
      <c r="BJ8" s="333"/>
      <c r="BK8" s="333"/>
      <c r="BL8" s="333"/>
      <c r="BM8" s="333"/>
      <c r="BN8" s="333"/>
      <c r="BO8" s="333"/>
      <c r="BP8" s="334"/>
      <c r="BQ8" s="334"/>
      <c r="BR8" s="334"/>
      <c r="BS8" s="334"/>
      <c r="BT8" s="334"/>
      <c r="BU8" s="334"/>
      <c r="BV8" s="334"/>
      <c r="BW8" s="334"/>
      <c r="BX8" s="334"/>
      <c r="BY8" s="334"/>
      <c r="BZ8" s="334"/>
      <c r="CA8" s="334"/>
      <c r="CB8" s="334"/>
      <c r="CC8" s="334"/>
      <c r="CD8" s="334"/>
      <c r="CE8" s="334"/>
      <c r="CF8" s="334"/>
      <c r="CG8" s="333"/>
      <c r="CH8" s="334"/>
      <c r="CI8" s="334"/>
      <c r="CJ8" s="334"/>
      <c r="CK8" s="334"/>
      <c r="CL8" s="334"/>
      <c r="CM8" s="334"/>
      <c r="CN8" s="331"/>
      <c r="CO8" s="331"/>
      <c r="CP8" s="331"/>
      <c r="CQ8" s="331"/>
      <c r="CR8" s="331"/>
      <c r="CS8" s="331"/>
      <c r="CT8" s="331"/>
      <c r="CU8" s="331"/>
      <c r="CV8" s="331"/>
      <c r="CW8" s="331"/>
      <c r="CX8" s="331"/>
      <c r="CY8" s="331"/>
      <c r="CZ8" s="331"/>
      <c r="DA8" s="331"/>
    </row>
    <row r="9" spans="1:107" s="337" customFormat="1" ht="19.5" customHeight="1" x14ac:dyDescent="0.25">
      <c r="A9" s="389">
        <v>4</v>
      </c>
      <c r="B9" s="266" t="s">
        <v>28</v>
      </c>
      <c r="C9" s="512" t="s">
        <v>34</v>
      </c>
      <c r="D9" s="513" t="s">
        <v>1555</v>
      </c>
      <c r="E9" s="256" t="s">
        <v>1340</v>
      </c>
      <c r="F9" s="93" t="s">
        <v>1604</v>
      </c>
      <c r="G9" s="93" t="s">
        <v>1604</v>
      </c>
      <c r="H9" s="93">
        <v>3</v>
      </c>
      <c r="I9" s="93">
        <v>4</v>
      </c>
      <c r="J9" s="93">
        <v>3</v>
      </c>
      <c r="K9" s="93">
        <v>3</v>
      </c>
      <c r="L9" s="93">
        <v>4</v>
      </c>
      <c r="M9" s="93">
        <v>3</v>
      </c>
      <c r="N9" s="93">
        <v>3</v>
      </c>
      <c r="O9" s="93"/>
      <c r="P9" s="93"/>
      <c r="Q9" s="93"/>
      <c r="R9" s="93"/>
      <c r="S9" s="93"/>
      <c r="T9" s="93"/>
      <c r="U9" s="23"/>
      <c r="V9" s="35">
        <f t="shared" si="0"/>
        <v>3</v>
      </c>
      <c r="W9" s="328">
        <f t="shared" si="1"/>
        <v>0</v>
      </c>
      <c r="X9" s="328">
        <f t="shared" si="2"/>
        <v>0</v>
      </c>
      <c r="Y9" s="328">
        <f t="shared" si="3"/>
        <v>0</v>
      </c>
      <c r="Z9" s="328">
        <f t="shared" si="4"/>
        <v>5</v>
      </c>
      <c r="AA9" s="328">
        <f t="shared" si="5"/>
        <v>2</v>
      </c>
      <c r="AB9" s="328">
        <f t="shared" si="6"/>
        <v>0</v>
      </c>
      <c r="AC9" s="328">
        <f t="shared" si="7"/>
        <v>7</v>
      </c>
      <c r="AD9" s="329">
        <f t="shared" si="11"/>
        <v>3.2857142857142856</v>
      </c>
      <c r="AE9" s="330">
        <f t="shared" si="8"/>
        <v>0</v>
      </c>
      <c r="AF9" s="331"/>
      <c r="AG9" s="332" t="str">
        <f t="shared" si="9"/>
        <v>з</v>
      </c>
      <c r="AH9" s="332" t="str">
        <f t="shared" si="9"/>
        <v>з</v>
      </c>
      <c r="AI9" s="332">
        <f t="shared" si="9"/>
        <v>3</v>
      </c>
      <c r="AJ9" s="332">
        <f t="shared" si="9"/>
        <v>4</v>
      </c>
      <c r="AK9" s="332">
        <f t="shared" si="9"/>
        <v>3</v>
      </c>
      <c r="AL9" s="332">
        <f t="shared" si="9"/>
        <v>3</v>
      </c>
      <c r="AM9" s="332">
        <f t="shared" si="9"/>
        <v>4</v>
      </c>
      <c r="AN9" s="332">
        <f t="shared" si="9"/>
        <v>3</v>
      </c>
      <c r="AO9" s="332">
        <f t="shared" si="9"/>
        <v>3</v>
      </c>
      <c r="AP9" s="332" t="str">
        <f t="shared" si="9"/>
        <v/>
      </c>
      <c r="AQ9" s="332" t="str">
        <f t="shared" si="9"/>
        <v/>
      </c>
      <c r="AR9" s="332" t="str">
        <f t="shared" si="9"/>
        <v/>
      </c>
      <c r="AS9" s="332" t="str">
        <f t="shared" si="9"/>
        <v/>
      </c>
      <c r="AT9" s="332" t="str">
        <f t="shared" si="9"/>
        <v/>
      </c>
      <c r="AU9" s="332" t="str">
        <f t="shared" si="9"/>
        <v/>
      </c>
      <c r="AV9" s="332" t="str">
        <f t="shared" si="9"/>
        <v/>
      </c>
      <c r="AW9" s="35">
        <f t="shared" si="10"/>
        <v>2</v>
      </c>
      <c r="AX9" s="333"/>
      <c r="AY9" s="333"/>
      <c r="AZ9" s="333"/>
      <c r="BA9" s="333"/>
      <c r="BB9" s="333"/>
      <c r="BC9" s="333"/>
      <c r="BD9" s="333"/>
      <c r="BE9" s="333"/>
      <c r="BF9" s="333"/>
      <c r="BG9" s="333"/>
      <c r="BH9" s="333"/>
      <c r="BI9" s="333"/>
      <c r="BJ9" s="333"/>
      <c r="BK9" s="333"/>
      <c r="BL9" s="333"/>
      <c r="BM9" s="333"/>
      <c r="BN9" s="333"/>
      <c r="BO9" s="333"/>
      <c r="BP9" s="334"/>
      <c r="BQ9" s="334"/>
      <c r="BR9" s="334"/>
      <c r="BS9" s="334"/>
      <c r="BT9" s="334"/>
      <c r="BU9" s="334"/>
      <c r="BV9" s="334"/>
      <c r="BW9" s="334"/>
      <c r="BX9" s="334"/>
      <c r="BY9" s="334"/>
      <c r="BZ9" s="334"/>
      <c r="CA9" s="334"/>
      <c r="CB9" s="334"/>
      <c r="CC9" s="334"/>
      <c r="CD9" s="334"/>
      <c r="CE9" s="334"/>
      <c r="CF9" s="334"/>
      <c r="CG9" s="333"/>
      <c r="CH9" s="334"/>
      <c r="CI9" s="334"/>
      <c r="CJ9" s="334"/>
      <c r="CK9" s="334"/>
      <c r="CL9" s="334"/>
      <c r="CM9" s="334"/>
      <c r="CN9" s="331"/>
      <c r="CO9" s="331"/>
      <c r="CP9" s="331"/>
      <c r="CQ9" s="331"/>
      <c r="CR9" s="331"/>
      <c r="CS9" s="331"/>
      <c r="CT9" s="331"/>
      <c r="CU9" s="331"/>
      <c r="CV9" s="331"/>
      <c r="CW9" s="331"/>
      <c r="CX9" s="331"/>
      <c r="CY9" s="331"/>
      <c r="CZ9" s="331"/>
      <c r="DA9" s="331"/>
    </row>
    <row r="10" spans="1:107" s="337" customFormat="1" ht="19.5" customHeight="1" x14ac:dyDescent="0.25">
      <c r="A10" s="389">
        <v>5</v>
      </c>
      <c r="B10" s="266" t="s">
        <v>28</v>
      </c>
      <c r="C10" s="512" t="s">
        <v>34</v>
      </c>
      <c r="D10" s="513" t="s">
        <v>1554</v>
      </c>
      <c r="E10" s="256" t="s">
        <v>1340</v>
      </c>
      <c r="F10" s="93" t="s">
        <v>1604</v>
      </c>
      <c r="G10" s="93" t="s">
        <v>1604</v>
      </c>
      <c r="H10" s="93">
        <v>3</v>
      </c>
      <c r="I10" s="93">
        <v>4</v>
      </c>
      <c r="J10" s="93">
        <v>5</v>
      </c>
      <c r="K10" s="93">
        <v>3</v>
      </c>
      <c r="L10" s="93">
        <v>3</v>
      </c>
      <c r="M10" s="93">
        <v>3</v>
      </c>
      <c r="N10" s="93">
        <v>3</v>
      </c>
      <c r="O10" s="93"/>
      <c r="P10" s="93"/>
      <c r="Q10" s="93"/>
      <c r="R10" s="93"/>
      <c r="S10" s="93"/>
      <c r="T10" s="93"/>
      <c r="U10" s="23"/>
      <c r="V10" s="35">
        <f t="shared" si="0"/>
        <v>3</v>
      </c>
      <c r="W10" s="328">
        <f t="shared" si="1"/>
        <v>0</v>
      </c>
      <c r="X10" s="328">
        <f t="shared" si="2"/>
        <v>0</v>
      </c>
      <c r="Y10" s="328">
        <f t="shared" si="3"/>
        <v>0</v>
      </c>
      <c r="Z10" s="328">
        <f t="shared" si="4"/>
        <v>5</v>
      </c>
      <c r="AA10" s="328">
        <f t="shared" si="5"/>
        <v>1</v>
      </c>
      <c r="AB10" s="328">
        <f t="shared" si="6"/>
        <v>1</v>
      </c>
      <c r="AC10" s="328">
        <f t="shared" si="7"/>
        <v>7</v>
      </c>
      <c r="AD10" s="329">
        <f t="shared" si="11"/>
        <v>3.4285714285714284</v>
      </c>
      <c r="AE10" s="330">
        <f t="shared" si="8"/>
        <v>0</v>
      </c>
      <c r="AF10" s="331"/>
      <c r="AG10" s="332" t="str">
        <f t="shared" si="9"/>
        <v>з</v>
      </c>
      <c r="AH10" s="332" t="str">
        <f t="shared" si="9"/>
        <v>з</v>
      </c>
      <c r="AI10" s="332">
        <f t="shared" si="9"/>
        <v>3</v>
      </c>
      <c r="AJ10" s="332">
        <f t="shared" si="9"/>
        <v>4</v>
      </c>
      <c r="AK10" s="332">
        <f t="shared" si="9"/>
        <v>5</v>
      </c>
      <c r="AL10" s="332">
        <f t="shared" si="9"/>
        <v>3</v>
      </c>
      <c r="AM10" s="332">
        <f t="shared" si="9"/>
        <v>3</v>
      </c>
      <c r="AN10" s="332">
        <f t="shared" si="9"/>
        <v>3</v>
      </c>
      <c r="AO10" s="332">
        <f t="shared" si="9"/>
        <v>3</v>
      </c>
      <c r="AP10" s="332" t="str">
        <f t="shared" si="9"/>
        <v/>
      </c>
      <c r="AQ10" s="332" t="str">
        <f t="shared" si="9"/>
        <v/>
      </c>
      <c r="AR10" s="332" t="str">
        <f t="shared" si="9"/>
        <v/>
      </c>
      <c r="AS10" s="332" t="str">
        <f t="shared" si="9"/>
        <v/>
      </c>
      <c r="AT10" s="332" t="str">
        <f t="shared" si="9"/>
        <v/>
      </c>
      <c r="AU10" s="332" t="str">
        <f t="shared" si="9"/>
        <v/>
      </c>
      <c r="AV10" s="332" t="str">
        <f t="shared" si="9"/>
        <v/>
      </c>
      <c r="AW10" s="35">
        <f t="shared" si="10"/>
        <v>2</v>
      </c>
      <c r="AX10" s="333"/>
      <c r="AY10" s="333"/>
      <c r="AZ10" s="333"/>
      <c r="BA10" s="333"/>
      <c r="BB10" s="333"/>
      <c r="BC10" s="333"/>
      <c r="BD10" s="333"/>
      <c r="BE10" s="333"/>
      <c r="BF10" s="333"/>
      <c r="BG10" s="333"/>
      <c r="BH10" s="333"/>
      <c r="BI10" s="333"/>
      <c r="BJ10" s="333"/>
      <c r="BK10" s="333"/>
      <c r="BL10" s="333"/>
      <c r="BM10" s="333"/>
      <c r="BN10" s="333"/>
      <c r="BO10" s="333"/>
      <c r="BP10" s="334"/>
      <c r="BQ10" s="334"/>
      <c r="BR10" s="334"/>
      <c r="BS10" s="334"/>
      <c r="BT10" s="334"/>
      <c r="BU10" s="334"/>
      <c r="BV10" s="334"/>
      <c r="BW10" s="334"/>
      <c r="BX10" s="334"/>
      <c r="BY10" s="334"/>
      <c r="BZ10" s="334"/>
      <c r="CA10" s="334"/>
      <c r="CB10" s="334"/>
      <c r="CC10" s="334"/>
      <c r="CD10" s="334"/>
      <c r="CE10" s="334"/>
      <c r="CF10" s="334"/>
      <c r="CG10" s="333"/>
      <c r="CH10" s="334"/>
      <c r="CI10" s="334"/>
      <c r="CJ10" s="334"/>
      <c r="CK10" s="334"/>
      <c r="CL10" s="334"/>
      <c r="CM10" s="334"/>
      <c r="CN10" s="331"/>
      <c r="CO10" s="331"/>
      <c r="CP10" s="331"/>
      <c r="CQ10" s="331"/>
      <c r="CR10" s="331"/>
      <c r="CS10" s="331"/>
      <c r="CT10" s="331"/>
      <c r="CU10" s="331"/>
      <c r="CV10" s="331"/>
      <c r="CW10" s="331"/>
      <c r="CX10" s="331"/>
      <c r="CY10" s="331"/>
      <c r="CZ10" s="331"/>
      <c r="DA10" s="331"/>
    </row>
    <row r="11" spans="1:107" s="337" customFormat="1" ht="19.5" customHeight="1" x14ac:dyDescent="0.25">
      <c r="A11" s="389">
        <v>6</v>
      </c>
      <c r="B11" s="266" t="s">
        <v>28</v>
      </c>
      <c r="C11" s="512" t="s">
        <v>1253</v>
      </c>
      <c r="D11" s="513" t="s">
        <v>1553</v>
      </c>
      <c r="E11" s="256" t="s">
        <v>1340</v>
      </c>
      <c r="F11" s="93" t="s">
        <v>1604</v>
      </c>
      <c r="G11" s="93" t="s">
        <v>1604</v>
      </c>
      <c r="H11" s="93">
        <v>4</v>
      </c>
      <c r="I11" s="93">
        <v>3</v>
      </c>
      <c r="J11" s="93">
        <v>3</v>
      </c>
      <c r="K11" s="93">
        <v>3</v>
      </c>
      <c r="L11" s="93">
        <v>5</v>
      </c>
      <c r="M11" s="93">
        <v>4</v>
      </c>
      <c r="N11" s="93">
        <v>3</v>
      </c>
      <c r="O11" s="93"/>
      <c r="P11" s="93"/>
      <c r="Q11" s="93"/>
      <c r="R11" s="93"/>
      <c r="S11" s="93"/>
      <c r="T11" s="93"/>
      <c r="U11" s="93"/>
      <c r="V11" s="35">
        <f t="shared" si="0"/>
        <v>3</v>
      </c>
      <c r="W11" s="338">
        <f t="shared" si="1"/>
        <v>0</v>
      </c>
      <c r="X11" s="338">
        <f t="shared" si="2"/>
        <v>0</v>
      </c>
      <c r="Y11" s="338">
        <f t="shared" si="3"/>
        <v>0</v>
      </c>
      <c r="Z11" s="338">
        <f t="shared" si="4"/>
        <v>4</v>
      </c>
      <c r="AA11" s="338">
        <f t="shared" si="5"/>
        <v>2</v>
      </c>
      <c r="AB11" s="338">
        <f t="shared" si="6"/>
        <v>1</v>
      </c>
      <c r="AC11" s="328">
        <f t="shared" si="7"/>
        <v>7</v>
      </c>
      <c r="AD11" s="329">
        <f t="shared" si="11"/>
        <v>3.5714285714285716</v>
      </c>
      <c r="AE11" s="339">
        <f t="shared" si="8"/>
        <v>0</v>
      </c>
      <c r="AG11" s="332" t="str">
        <f t="shared" si="9"/>
        <v>з</v>
      </c>
      <c r="AH11" s="332" t="str">
        <f t="shared" si="9"/>
        <v>з</v>
      </c>
      <c r="AI11" s="332">
        <f t="shared" si="9"/>
        <v>4</v>
      </c>
      <c r="AJ11" s="332">
        <f t="shared" si="9"/>
        <v>3</v>
      </c>
      <c r="AK11" s="332">
        <f t="shared" si="9"/>
        <v>3</v>
      </c>
      <c r="AL11" s="332">
        <f t="shared" si="9"/>
        <v>3</v>
      </c>
      <c r="AM11" s="332">
        <f t="shared" si="9"/>
        <v>5</v>
      </c>
      <c r="AN11" s="332">
        <f t="shared" si="9"/>
        <v>4</v>
      </c>
      <c r="AO11" s="332">
        <f t="shared" si="9"/>
        <v>3</v>
      </c>
      <c r="AP11" s="332" t="str">
        <f t="shared" si="9"/>
        <v/>
      </c>
      <c r="AQ11" s="332" t="str">
        <f t="shared" si="9"/>
        <v/>
      </c>
      <c r="AR11" s="332" t="str">
        <f t="shared" si="9"/>
        <v/>
      </c>
      <c r="AS11" s="332" t="str">
        <f t="shared" si="9"/>
        <v/>
      </c>
      <c r="AT11" s="332" t="str">
        <f t="shared" si="9"/>
        <v/>
      </c>
      <c r="AU11" s="332" t="str">
        <f t="shared" si="9"/>
        <v/>
      </c>
      <c r="AV11" s="332" t="str">
        <f t="shared" si="9"/>
        <v/>
      </c>
      <c r="AW11" s="35">
        <f t="shared" si="10"/>
        <v>2</v>
      </c>
      <c r="AX11" s="340"/>
      <c r="AY11" s="340"/>
      <c r="AZ11" s="340"/>
      <c r="BA11" s="340"/>
      <c r="BB11" s="340"/>
      <c r="BC11" s="340"/>
      <c r="BD11" s="340"/>
      <c r="BE11" s="340"/>
      <c r="BF11" s="340"/>
      <c r="BG11" s="340"/>
      <c r="BH11" s="340"/>
      <c r="BI11" s="340"/>
      <c r="BJ11" s="340"/>
      <c r="BK11" s="340"/>
      <c r="BL11" s="340"/>
      <c r="BM11" s="340"/>
      <c r="BN11" s="340"/>
      <c r="BO11" s="340"/>
      <c r="BP11" s="341"/>
      <c r="BQ11" s="341"/>
      <c r="BR11" s="341"/>
      <c r="BS11" s="341"/>
      <c r="BT11" s="341"/>
      <c r="BU11" s="341"/>
      <c r="BV11" s="341"/>
      <c r="BW11" s="341"/>
      <c r="BX11" s="341"/>
      <c r="BY11" s="341"/>
      <c r="BZ11" s="341"/>
      <c r="CA11" s="341"/>
      <c r="CB11" s="341"/>
      <c r="CC11" s="341"/>
      <c r="CD11" s="341"/>
      <c r="CE11" s="341"/>
      <c r="CF11" s="341"/>
      <c r="CG11" s="340"/>
      <c r="CH11" s="341"/>
      <c r="CI11" s="341"/>
      <c r="CJ11" s="341"/>
      <c r="CK11" s="341"/>
      <c r="CL11" s="341"/>
      <c r="CM11" s="341"/>
    </row>
    <row r="12" spans="1:107" s="337" customFormat="1" ht="19.5" customHeight="1" x14ac:dyDescent="0.25">
      <c r="A12" s="389">
        <v>7</v>
      </c>
      <c r="B12" s="266" t="s">
        <v>28</v>
      </c>
      <c r="C12" s="512" t="s">
        <v>34</v>
      </c>
      <c r="D12" s="513" t="s">
        <v>1556</v>
      </c>
      <c r="E12" s="256" t="s">
        <v>1340</v>
      </c>
      <c r="F12" s="93" t="s">
        <v>1604</v>
      </c>
      <c r="G12" s="93" t="s">
        <v>1604</v>
      </c>
      <c r="H12" s="93">
        <v>4</v>
      </c>
      <c r="I12" s="93">
        <v>4</v>
      </c>
      <c r="J12" s="93">
        <v>4</v>
      </c>
      <c r="K12" s="93">
        <v>4</v>
      </c>
      <c r="L12" s="93">
        <v>3</v>
      </c>
      <c r="M12" s="93">
        <v>4</v>
      </c>
      <c r="N12" s="93">
        <v>4</v>
      </c>
      <c r="O12" s="93"/>
      <c r="P12" s="93"/>
      <c r="Q12" s="93"/>
      <c r="R12" s="93"/>
      <c r="S12" s="93"/>
      <c r="T12" s="93"/>
      <c r="U12" s="23"/>
      <c r="V12" s="35">
        <f t="shared" si="0"/>
        <v>3</v>
      </c>
      <c r="W12" s="328">
        <f t="shared" si="1"/>
        <v>0</v>
      </c>
      <c r="X12" s="328">
        <f t="shared" si="2"/>
        <v>0</v>
      </c>
      <c r="Y12" s="328">
        <f t="shared" si="3"/>
        <v>0</v>
      </c>
      <c r="Z12" s="328">
        <f t="shared" si="4"/>
        <v>1</v>
      </c>
      <c r="AA12" s="328">
        <f t="shared" si="5"/>
        <v>6</v>
      </c>
      <c r="AB12" s="328">
        <f t="shared" si="6"/>
        <v>0</v>
      </c>
      <c r="AC12" s="328">
        <f t="shared" si="7"/>
        <v>7</v>
      </c>
      <c r="AD12" s="329">
        <f t="shared" si="11"/>
        <v>3.8571428571428572</v>
      </c>
      <c r="AE12" s="330">
        <f t="shared" si="8"/>
        <v>0</v>
      </c>
      <c r="AF12" s="331"/>
      <c r="AG12" s="332" t="str">
        <f t="shared" si="9"/>
        <v>з</v>
      </c>
      <c r="AH12" s="332" t="str">
        <f t="shared" si="9"/>
        <v>з</v>
      </c>
      <c r="AI12" s="332">
        <f t="shared" si="9"/>
        <v>4</v>
      </c>
      <c r="AJ12" s="332">
        <f t="shared" si="9"/>
        <v>4</v>
      </c>
      <c r="AK12" s="332">
        <f t="shared" si="9"/>
        <v>4</v>
      </c>
      <c r="AL12" s="332">
        <f t="shared" si="9"/>
        <v>4</v>
      </c>
      <c r="AM12" s="332">
        <f t="shared" si="9"/>
        <v>3</v>
      </c>
      <c r="AN12" s="332">
        <f t="shared" si="9"/>
        <v>4</v>
      </c>
      <c r="AO12" s="332">
        <f t="shared" si="9"/>
        <v>4</v>
      </c>
      <c r="AP12" s="332" t="str">
        <f t="shared" si="9"/>
        <v/>
      </c>
      <c r="AQ12" s="332" t="str">
        <f t="shared" si="9"/>
        <v/>
      </c>
      <c r="AR12" s="332" t="str">
        <f t="shared" si="9"/>
        <v/>
      </c>
      <c r="AS12" s="332" t="str">
        <f t="shared" si="9"/>
        <v/>
      </c>
      <c r="AT12" s="332" t="str">
        <f t="shared" si="9"/>
        <v/>
      </c>
      <c r="AU12" s="332" t="str">
        <f t="shared" si="9"/>
        <v/>
      </c>
      <c r="AV12" s="332" t="str">
        <f t="shared" si="9"/>
        <v/>
      </c>
      <c r="AW12" s="35">
        <f t="shared" si="10"/>
        <v>2</v>
      </c>
      <c r="AX12" s="333"/>
      <c r="AY12" s="333"/>
      <c r="AZ12" s="333"/>
      <c r="BA12" s="333"/>
      <c r="BB12" s="333"/>
      <c r="BC12" s="333"/>
      <c r="BD12" s="333"/>
      <c r="BE12" s="333"/>
      <c r="BF12" s="333"/>
      <c r="BG12" s="333"/>
      <c r="BH12" s="333"/>
      <c r="BI12" s="333"/>
      <c r="BJ12" s="333"/>
      <c r="BK12" s="333"/>
      <c r="BL12" s="333"/>
      <c r="BM12" s="333"/>
      <c r="BN12" s="333"/>
      <c r="BO12" s="333"/>
      <c r="BP12" s="334"/>
      <c r="BQ12" s="334"/>
      <c r="BR12" s="334"/>
      <c r="BS12" s="334"/>
      <c r="BT12" s="334"/>
      <c r="BU12" s="334"/>
      <c r="BV12" s="334"/>
      <c r="BW12" s="334"/>
      <c r="BX12" s="334"/>
      <c r="BY12" s="334"/>
      <c r="BZ12" s="334"/>
      <c r="CA12" s="334"/>
      <c r="CB12" s="334"/>
      <c r="CC12" s="334"/>
      <c r="CD12" s="334"/>
      <c r="CE12" s="334"/>
      <c r="CF12" s="334"/>
      <c r="CG12" s="333"/>
      <c r="CH12" s="334"/>
      <c r="CI12" s="334"/>
      <c r="CJ12" s="334"/>
      <c r="CK12" s="334"/>
      <c r="CL12" s="334"/>
      <c r="CM12" s="334"/>
      <c r="CN12" s="331"/>
      <c r="CO12" s="331"/>
      <c r="CP12" s="331"/>
      <c r="CQ12" s="331"/>
      <c r="CR12" s="331"/>
      <c r="CS12" s="331"/>
      <c r="CT12" s="331"/>
      <c r="CU12" s="331"/>
      <c r="CV12" s="331"/>
      <c r="CW12" s="331"/>
      <c r="CX12" s="331"/>
      <c r="CY12" s="331"/>
      <c r="CZ12" s="331"/>
      <c r="DA12" s="331"/>
    </row>
    <row r="13" spans="1:107" s="337" customFormat="1" ht="19.5" customHeight="1" x14ac:dyDescent="0.25">
      <c r="A13" s="389">
        <v>8</v>
      </c>
      <c r="B13" s="266" t="s">
        <v>28</v>
      </c>
      <c r="C13" s="512" t="s">
        <v>34</v>
      </c>
      <c r="D13" s="513" t="s">
        <v>1559</v>
      </c>
      <c r="E13" s="256" t="s">
        <v>1340</v>
      </c>
      <c r="F13" s="93" t="s">
        <v>1604</v>
      </c>
      <c r="G13" s="93" t="s">
        <v>1604</v>
      </c>
      <c r="H13" s="93">
        <v>4</v>
      </c>
      <c r="I13" s="93">
        <v>5</v>
      </c>
      <c r="J13" s="93">
        <v>3</v>
      </c>
      <c r="K13" s="93">
        <v>4</v>
      </c>
      <c r="L13" s="93">
        <v>3</v>
      </c>
      <c r="M13" s="93">
        <v>4</v>
      </c>
      <c r="N13" s="93">
        <v>4</v>
      </c>
      <c r="O13" s="93"/>
      <c r="P13" s="93"/>
      <c r="Q13" s="93"/>
      <c r="R13" s="93"/>
      <c r="S13" s="93"/>
      <c r="T13" s="93"/>
      <c r="U13" s="23"/>
      <c r="V13" s="35">
        <f t="shared" si="0"/>
        <v>3</v>
      </c>
      <c r="W13" s="328">
        <f t="shared" si="1"/>
        <v>0</v>
      </c>
      <c r="X13" s="328">
        <f t="shared" si="2"/>
        <v>0</v>
      </c>
      <c r="Y13" s="328">
        <f t="shared" si="3"/>
        <v>0</v>
      </c>
      <c r="Z13" s="328">
        <f t="shared" si="4"/>
        <v>2</v>
      </c>
      <c r="AA13" s="328">
        <f t="shared" si="5"/>
        <v>4</v>
      </c>
      <c r="AB13" s="328">
        <f t="shared" si="6"/>
        <v>1</v>
      </c>
      <c r="AC13" s="328">
        <f t="shared" si="7"/>
        <v>7</v>
      </c>
      <c r="AD13" s="329">
        <f t="shared" si="11"/>
        <v>3.8571428571428572</v>
      </c>
      <c r="AE13" s="330">
        <f t="shared" si="8"/>
        <v>0</v>
      </c>
      <c r="AF13" s="331"/>
      <c r="AG13" s="332" t="str">
        <f t="shared" si="9"/>
        <v>з</v>
      </c>
      <c r="AH13" s="332" t="str">
        <f t="shared" si="9"/>
        <v>з</v>
      </c>
      <c r="AI13" s="332">
        <f t="shared" si="9"/>
        <v>4</v>
      </c>
      <c r="AJ13" s="332">
        <f t="shared" si="9"/>
        <v>5</v>
      </c>
      <c r="AK13" s="332">
        <f t="shared" si="9"/>
        <v>3</v>
      </c>
      <c r="AL13" s="332">
        <f t="shared" si="9"/>
        <v>4</v>
      </c>
      <c r="AM13" s="332">
        <f t="shared" si="9"/>
        <v>3</v>
      </c>
      <c r="AN13" s="332">
        <f t="shared" si="9"/>
        <v>4</v>
      </c>
      <c r="AO13" s="332">
        <f t="shared" si="9"/>
        <v>4</v>
      </c>
      <c r="AP13" s="332" t="str">
        <f t="shared" si="9"/>
        <v/>
      </c>
      <c r="AQ13" s="332" t="str">
        <f t="shared" si="9"/>
        <v/>
      </c>
      <c r="AR13" s="332" t="str">
        <f t="shared" si="9"/>
        <v/>
      </c>
      <c r="AS13" s="332" t="str">
        <f t="shared" si="9"/>
        <v/>
      </c>
      <c r="AT13" s="332" t="str">
        <f t="shared" si="9"/>
        <v/>
      </c>
      <c r="AU13" s="332" t="str">
        <f t="shared" si="9"/>
        <v/>
      </c>
      <c r="AV13" s="332" t="str">
        <f t="shared" si="9"/>
        <v/>
      </c>
      <c r="AW13" s="35">
        <f t="shared" si="10"/>
        <v>2</v>
      </c>
      <c r="AX13" s="333"/>
      <c r="AY13" s="333"/>
      <c r="AZ13" s="333"/>
      <c r="BA13" s="333"/>
      <c r="BB13" s="333"/>
      <c r="BC13" s="333"/>
      <c r="BD13" s="333"/>
      <c r="BE13" s="333"/>
      <c r="BF13" s="333"/>
      <c r="BG13" s="333"/>
      <c r="BH13" s="333"/>
      <c r="BI13" s="333"/>
      <c r="BJ13" s="333"/>
      <c r="BK13" s="333"/>
      <c r="BL13" s="333"/>
      <c r="BM13" s="333"/>
      <c r="BN13" s="333"/>
      <c r="BO13" s="333"/>
      <c r="BP13" s="334"/>
      <c r="BQ13" s="334"/>
      <c r="BR13" s="334"/>
      <c r="BS13" s="334"/>
      <c r="BT13" s="334"/>
      <c r="BU13" s="334"/>
      <c r="BV13" s="334"/>
      <c r="BW13" s="334"/>
      <c r="BX13" s="334"/>
      <c r="BY13" s="334"/>
      <c r="BZ13" s="334"/>
      <c r="CA13" s="334"/>
      <c r="CB13" s="334"/>
      <c r="CC13" s="334"/>
      <c r="CD13" s="334"/>
      <c r="CE13" s="334"/>
      <c r="CF13" s="334"/>
      <c r="CG13" s="333"/>
      <c r="CH13" s="334"/>
      <c r="CI13" s="334"/>
      <c r="CJ13" s="334"/>
      <c r="CK13" s="334"/>
      <c r="CL13" s="334"/>
      <c r="CM13" s="334"/>
      <c r="CN13" s="331"/>
      <c r="CO13" s="331"/>
      <c r="CP13" s="331"/>
      <c r="CQ13" s="331"/>
      <c r="CR13" s="331"/>
      <c r="CS13" s="331"/>
      <c r="CT13" s="331"/>
      <c r="CU13" s="331"/>
      <c r="CV13" s="331"/>
      <c r="CW13" s="331"/>
      <c r="CX13" s="331"/>
      <c r="CY13" s="331"/>
      <c r="CZ13" s="331"/>
      <c r="DA13" s="331"/>
    </row>
    <row r="14" spans="1:107" ht="19.5" customHeight="1" x14ac:dyDescent="0.25">
      <c r="A14" s="389">
        <v>9</v>
      </c>
      <c r="B14" s="263"/>
      <c r="C14" s="512" t="s">
        <v>1252</v>
      </c>
      <c r="D14" s="514" t="s">
        <v>1550</v>
      </c>
      <c r="E14" s="256" t="s">
        <v>1340</v>
      </c>
      <c r="F14" s="93" t="s">
        <v>1604</v>
      </c>
      <c r="G14" s="93" t="s">
        <v>1604</v>
      </c>
      <c r="H14" s="93">
        <v>5</v>
      </c>
      <c r="I14" s="93">
        <v>5</v>
      </c>
      <c r="J14" s="93">
        <v>3</v>
      </c>
      <c r="K14" s="93">
        <v>4</v>
      </c>
      <c r="L14" s="93">
        <v>4</v>
      </c>
      <c r="M14" s="93">
        <v>5</v>
      </c>
      <c r="N14" s="93">
        <v>4</v>
      </c>
      <c r="O14" s="93"/>
      <c r="P14" s="93"/>
      <c r="Q14" s="93"/>
      <c r="R14" s="97"/>
      <c r="S14" s="93"/>
      <c r="T14" s="93"/>
      <c r="U14" s="23"/>
      <c r="V14" s="18">
        <f t="shared" si="0"/>
        <v>3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1</v>
      </c>
      <c r="AA14" s="95">
        <f t="shared" si="5"/>
        <v>3</v>
      </c>
      <c r="AB14" s="95">
        <f t="shared" si="6"/>
        <v>3</v>
      </c>
      <c r="AC14" s="95">
        <f t="shared" si="7"/>
        <v>7</v>
      </c>
      <c r="AD14" s="242">
        <f t="shared" si="11"/>
        <v>4.2857142857142856</v>
      </c>
      <c r="AE14" s="16">
        <f t="shared" si="8"/>
        <v>0</v>
      </c>
      <c r="AF14" s="9"/>
      <c r="AG14" s="332" t="str">
        <f t="shared" si="9"/>
        <v>з</v>
      </c>
      <c r="AH14" s="332" t="str">
        <f t="shared" si="9"/>
        <v>з</v>
      </c>
      <c r="AI14" s="332">
        <f t="shared" si="9"/>
        <v>5</v>
      </c>
      <c r="AJ14" s="332">
        <f t="shared" si="9"/>
        <v>5</v>
      </c>
      <c r="AK14" s="332">
        <f t="shared" si="9"/>
        <v>3</v>
      </c>
      <c r="AL14" s="332">
        <f t="shared" si="9"/>
        <v>4</v>
      </c>
      <c r="AM14" s="332">
        <f t="shared" si="9"/>
        <v>4</v>
      </c>
      <c r="AN14" s="332">
        <f t="shared" si="9"/>
        <v>5</v>
      </c>
      <c r="AO14" s="332">
        <f t="shared" si="9"/>
        <v>4</v>
      </c>
      <c r="AP14" s="332" t="str">
        <f t="shared" si="9"/>
        <v/>
      </c>
      <c r="AQ14" s="332" t="str">
        <f t="shared" si="9"/>
        <v/>
      </c>
      <c r="AR14" s="332" t="str">
        <f t="shared" si="9"/>
        <v/>
      </c>
      <c r="AS14" s="332" t="str">
        <f t="shared" si="9"/>
        <v/>
      </c>
      <c r="AT14" s="332" t="str">
        <f t="shared" si="9"/>
        <v/>
      </c>
      <c r="AU14" s="332" t="str">
        <f t="shared" si="9"/>
        <v/>
      </c>
      <c r="AV14" s="332" t="str">
        <f t="shared" si="9"/>
        <v/>
      </c>
      <c r="AW14" s="35">
        <f t="shared" si="10"/>
        <v>2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9.5" customHeight="1" x14ac:dyDescent="0.25">
      <c r="A15" s="389">
        <v>10</v>
      </c>
      <c r="B15" s="263"/>
      <c r="C15" s="512" t="s">
        <v>34</v>
      </c>
      <c r="D15" s="514" t="s">
        <v>1551</v>
      </c>
      <c r="E15" s="256" t="s">
        <v>1340</v>
      </c>
      <c r="F15" s="93" t="s">
        <v>1604</v>
      </c>
      <c r="G15" s="93" t="s">
        <v>1604</v>
      </c>
      <c r="H15" s="93">
        <v>4</v>
      </c>
      <c r="I15" s="93">
        <v>3</v>
      </c>
      <c r="J15" s="93">
        <v>5</v>
      </c>
      <c r="K15" s="93">
        <v>3</v>
      </c>
      <c r="L15" s="93">
        <v>4</v>
      </c>
      <c r="M15" s="93">
        <v>4</v>
      </c>
      <c r="N15" s="93">
        <v>3</v>
      </c>
      <c r="O15" s="93"/>
      <c r="P15" s="93"/>
      <c r="Q15" s="93"/>
      <c r="R15" s="97"/>
      <c r="S15" s="93"/>
      <c r="T15" s="93"/>
      <c r="U15" s="23"/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3</v>
      </c>
      <c r="AA15" s="95">
        <f t="shared" si="5"/>
        <v>3</v>
      </c>
      <c r="AB15" s="95">
        <f t="shared" si="6"/>
        <v>1</v>
      </c>
      <c r="AC15" s="95">
        <f t="shared" si="7"/>
        <v>7</v>
      </c>
      <c r="AD15" s="242">
        <f t="shared" si="11"/>
        <v>3.7142857142857144</v>
      </c>
      <c r="AE15" s="16">
        <f t="shared" si="8"/>
        <v>0</v>
      </c>
      <c r="AF15" s="9"/>
      <c r="AG15" s="332" t="str">
        <f t="shared" si="9"/>
        <v>з</v>
      </c>
      <c r="AH15" s="332" t="str">
        <f t="shared" si="9"/>
        <v>з</v>
      </c>
      <c r="AI15" s="332">
        <f t="shared" si="9"/>
        <v>4</v>
      </c>
      <c r="AJ15" s="332">
        <f t="shared" si="9"/>
        <v>3</v>
      </c>
      <c r="AK15" s="332">
        <f t="shared" si="9"/>
        <v>5</v>
      </c>
      <c r="AL15" s="332">
        <f t="shared" si="9"/>
        <v>3</v>
      </c>
      <c r="AM15" s="332">
        <f t="shared" si="9"/>
        <v>4</v>
      </c>
      <c r="AN15" s="332">
        <f t="shared" si="9"/>
        <v>4</v>
      </c>
      <c r="AO15" s="332">
        <f t="shared" si="9"/>
        <v>3</v>
      </c>
      <c r="AP15" s="332" t="str">
        <f t="shared" si="9"/>
        <v/>
      </c>
      <c r="AQ15" s="332" t="str">
        <f t="shared" si="9"/>
        <v/>
      </c>
      <c r="AR15" s="332" t="str">
        <f t="shared" si="9"/>
        <v/>
      </c>
      <c r="AS15" s="332" t="str">
        <f t="shared" si="9"/>
        <v/>
      </c>
      <c r="AT15" s="332" t="str">
        <f t="shared" si="9"/>
        <v/>
      </c>
      <c r="AU15" s="332" t="str">
        <f t="shared" si="9"/>
        <v/>
      </c>
      <c r="AV15" s="332" t="str">
        <f t="shared" si="9"/>
        <v/>
      </c>
      <c r="AW15" s="35">
        <f t="shared" si="10"/>
        <v>2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9.5" customHeight="1" x14ac:dyDescent="0.25">
      <c r="A16" s="389">
        <v>11</v>
      </c>
      <c r="B16" s="263"/>
      <c r="C16" s="512" t="s">
        <v>34</v>
      </c>
      <c r="D16" s="513" t="s">
        <v>1558</v>
      </c>
      <c r="E16" s="256" t="s">
        <v>1340</v>
      </c>
      <c r="F16" s="93" t="s">
        <v>1604</v>
      </c>
      <c r="G16" s="93" t="s">
        <v>1604</v>
      </c>
      <c r="H16" s="93">
        <v>4</v>
      </c>
      <c r="I16" s="93">
        <v>5</v>
      </c>
      <c r="J16" s="93">
        <v>3</v>
      </c>
      <c r="K16" s="93">
        <v>3</v>
      </c>
      <c r="L16" s="93">
        <v>4</v>
      </c>
      <c r="M16" s="93">
        <v>3</v>
      </c>
      <c r="N16" s="93">
        <v>3</v>
      </c>
      <c r="O16" s="93"/>
      <c r="P16" s="93"/>
      <c r="Q16" s="93"/>
      <c r="R16" s="97"/>
      <c r="S16" s="93"/>
      <c r="T16" s="93"/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4</v>
      </c>
      <c r="AA16" s="95">
        <f t="shared" si="5"/>
        <v>2</v>
      </c>
      <c r="AB16" s="95">
        <f t="shared" si="6"/>
        <v>1</v>
      </c>
      <c r="AC16" s="95">
        <f t="shared" si="7"/>
        <v>7</v>
      </c>
      <c r="AD16" s="242">
        <f t="shared" si="11"/>
        <v>3.5714285714285716</v>
      </c>
      <c r="AE16" s="16">
        <f t="shared" si="8"/>
        <v>0</v>
      </c>
      <c r="AF16" s="9"/>
      <c r="AG16" s="332" t="str">
        <f t="shared" si="9"/>
        <v>з</v>
      </c>
      <c r="AH16" s="332" t="str">
        <f t="shared" si="9"/>
        <v>з</v>
      </c>
      <c r="AI16" s="332">
        <f t="shared" si="9"/>
        <v>4</v>
      </c>
      <c r="AJ16" s="332">
        <f t="shared" si="9"/>
        <v>5</v>
      </c>
      <c r="AK16" s="332">
        <f t="shared" si="9"/>
        <v>3</v>
      </c>
      <c r="AL16" s="332">
        <f t="shared" si="9"/>
        <v>3</v>
      </c>
      <c r="AM16" s="332">
        <f t="shared" si="9"/>
        <v>4</v>
      </c>
      <c r="AN16" s="332">
        <f t="shared" si="9"/>
        <v>3</v>
      </c>
      <c r="AO16" s="332">
        <f t="shared" si="9"/>
        <v>3</v>
      </c>
      <c r="AP16" s="332" t="str">
        <f t="shared" si="9"/>
        <v/>
      </c>
      <c r="AQ16" s="332" t="str">
        <f t="shared" si="9"/>
        <v/>
      </c>
      <c r="AR16" s="332" t="str">
        <f t="shared" si="9"/>
        <v/>
      </c>
      <c r="AS16" s="332" t="str">
        <f t="shared" si="9"/>
        <v/>
      </c>
      <c r="AT16" s="332" t="str">
        <f t="shared" si="9"/>
        <v/>
      </c>
      <c r="AU16" s="332" t="str">
        <f t="shared" si="9"/>
        <v/>
      </c>
      <c r="AV16" s="332" t="str">
        <f t="shared" si="9"/>
        <v/>
      </c>
      <c r="AW16" s="35">
        <f t="shared" si="10"/>
        <v>2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9.5" customHeight="1" x14ac:dyDescent="0.25">
      <c r="A17" s="389">
        <v>12</v>
      </c>
      <c r="B17" s="259"/>
      <c r="C17" s="512" t="s">
        <v>34</v>
      </c>
      <c r="D17" s="514" t="s">
        <v>1547</v>
      </c>
      <c r="E17" s="256" t="s">
        <v>1340</v>
      </c>
      <c r="F17" s="93" t="s">
        <v>1604</v>
      </c>
      <c r="G17" s="93" t="s">
        <v>1604</v>
      </c>
      <c r="H17" s="93">
        <v>4</v>
      </c>
      <c r="I17" s="93">
        <v>4</v>
      </c>
      <c r="J17" s="93">
        <v>5</v>
      </c>
      <c r="K17" s="93">
        <v>3</v>
      </c>
      <c r="L17" s="93">
        <v>4</v>
      </c>
      <c r="M17" s="93">
        <v>4</v>
      </c>
      <c r="N17" s="93">
        <v>3</v>
      </c>
      <c r="O17" s="93"/>
      <c r="P17" s="93"/>
      <c r="Q17" s="93"/>
      <c r="R17" s="97"/>
      <c r="S17" s="93"/>
      <c r="T17" s="93"/>
      <c r="U17" s="23"/>
      <c r="V17" s="18">
        <f t="shared" si="0"/>
        <v>3</v>
      </c>
      <c r="W17" s="95">
        <f t="shared" si="1"/>
        <v>0</v>
      </c>
      <c r="X17" s="95">
        <f t="shared" ref="X17:X34" si="12">COUNTIF(AF17:AU17,"д")</f>
        <v>0</v>
      </c>
      <c r="Y17" s="95">
        <f t="shared" si="3"/>
        <v>0</v>
      </c>
      <c r="Z17" s="95">
        <f t="shared" si="4"/>
        <v>2</v>
      </c>
      <c r="AA17" s="95">
        <f t="shared" si="5"/>
        <v>4</v>
      </c>
      <c r="AB17" s="95">
        <f t="shared" si="6"/>
        <v>1</v>
      </c>
      <c r="AC17" s="95">
        <f t="shared" si="7"/>
        <v>7</v>
      </c>
      <c r="AD17" s="242">
        <f t="shared" si="11"/>
        <v>3.8571428571428572</v>
      </c>
      <c r="AE17" s="16">
        <f t="shared" si="8"/>
        <v>0</v>
      </c>
      <c r="AF17" s="9"/>
      <c r="AG17" s="332" t="str">
        <f t="shared" si="9"/>
        <v>з</v>
      </c>
      <c r="AH17" s="332" t="str">
        <f t="shared" si="9"/>
        <v>з</v>
      </c>
      <c r="AI17" s="332">
        <f t="shared" si="9"/>
        <v>4</v>
      </c>
      <c r="AJ17" s="332">
        <f t="shared" si="9"/>
        <v>4</v>
      </c>
      <c r="AK17" s="332">
        <f t="shared" si="9"/>
        <v>5</v>
      </c>
      <c r="AL17" s="332">
        <f t="shared" si="9"/>
        <v>3</v>
      </c>
      <c r="AM17" s="332">
        <f t="shared" si="9"/>
        <v>4</v>
      </c>
      <c r="AN17" s="332">
        <f t="shared" si="9"/>
        <v>4</v>
      </c>
      <c r="AO17" s="332">
        <f t="shared" si="9"/>
        <v>3</v>
      </c>
      <c r="AP17" s="332" t="str">
        <f t="shared" si="9"/>
        <v/>
      </c>
      <c r="AQ17" s="332" t="str">
        <f t="shared" si="9"/>
        <v/>
      </c>
      <c r="AR17" s="332" t="str">
        <f t="shared" si="9"/>
        <v/>
      </c>
      <c r="AS17" s="332" t="str">
        <f t="shared" si="9"/>
        <v/>
      </c>
      <c r="AT17" s="332" t="str">
        <f t="shared" si="9"/>
        <v/>
      </c>
      <c r="AU17" s="332" t="str">
        <f t="shared" si="9"/>
        <v/>
      </c>
      <c r="AV17" s="332" t="str">
        <f t="shared" si="9"/>
        <v/>
      </c>
      <c r="AW17" s="35">
        <f t="shared" si="10"/>
        <v>2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9.5" customHeight="1" x14ac:dyDescent="0.25">
      <c r="A18" s="389">
        <v>13</v>
      </c>
      <c r="B18" s="189"/>
      <c r="C18" s="512" t="s">
        <v>34</v>
      </c>
      <c r="D18" s="514" t="s">
        <v>1549</v>
      </c>
      <c r="E18" s="256" t="s">
        <v>1340</v>
      </c>
      <c r="F18" s="93" t="s">
        <v>1604</v>
      </c>
      <c r="G18" s="93" t="s">
        <v>1604</v>
      </c>
      <c r="H18" s="93">
        <v>3</v>
      </c>
      <c r="I18" s="93">
        <v>5</v>
      </c>
      <c r="J18" s="93">
        <v>4</v>
      </c>
      <c r="K18" s="93">
        <v>4</v>
      </c>
      <c r="L18" s="93">
        <v>3</v>
      </c>
      <c r="M18" s="93">
        <v>4</v>
      </c>
      <c r="N18" s="93">
        <v>3</v>
      </c>
      <c r="O18" s="93"/>
      <c r="P18" s="93"/>
      <c r="Q18" s="93"/>
      <c r="R18" s="97"/>
      <c r="S18" s="93"/>
      <c r="T18" s="93"/>
      <c r="U18" s="23"/>
      <c r="V18" s="18">
        <f t="shared" si="0"/>
        <v>3</v>
      </c>
      <c r="W18" s="95">
        <f t="shared" si="1"/>
        <v>0</v>
      </c>
      <c r="X18" s="95">
        <f t="shared" si="12"/>
        <v>0</v>
      </c>
      <c r="Y18" s="95">
        <f t="shared" si="3"/>
        <v>0</v>
      </c>
      <c r="Z18" s="95">
        <f t="shared" si="4"/>
        <v>3</v>
      </c>
      <c r="AA18" s="95">
        <f t="shared" si="5"/>
        <v>3</v>
      </c>
      <c r="AB18" s="95">
        <f t="shared" si="6"/>
        <v>1</v>
      </c>
      <c r="AC18" s="95">
        <f t="shared" si="7"/>
        <v>7</v>
      </c>
      <c r="AD18" s="242">
        <f t="shared" si="11"/>
        <v>3.7142857142857144</v>
      </c>
      <c r="AE18" s="16">
        <f t="shared" si="8"/>
        <v>0</v>
      </c>
      <c r="AF18" s="9"/>
      <c r="AG18" s="332" t="str">
        <f t="shared" si="9"/>
        <v>з</v>
      </c>
      <c r="AH18" s="332" t="str">
        <f t="shared" si="9"/>
        <v>з</v>
      </c>
      <c r="AI18" s="332">
        <f t="shared" si="9"/>
        <v>3</v>
      </c>
      <c r="AJ18" s="332">
        <f t="shared" si="9"/>
        <v>5</v>
      </c>
      <c r="AK18" s="332">
        <f t="shared" si="9"/>
        <v>4</v>
      </c>
      <c r="AL18" s="332">
        <f t="shared" si="9"/>
        <v>4</v>
      </c>
      <c r="AM18" s="332">
        <f t="shared" si="9"/>
        <v>3</v>
      </c>
      <c r="AN18" s="332">
        <f t="shared" si="9"/>
        <v>4</v>
      </c>
      <c r="AO18" s="332">
        <f t="shared" si="9"/>
        <v>3</v>
      </c>
      <c r="AP18" s="332" t="str">
        <f t="shared" si="9"/>
        <v/>
      </c>
      <c r="AQ18" s="332" t="str">
        <f t="shared" si="9"/>
        <v/>
      </c>
      <c r="AR18" s="332" t="str">
        <f t="shared" si="9"/>
        <v/>
      </c>
      <c r="AS18" s="332" t="str">
        <f t="shared" si="9"/>
        <v/>
      </c>
      <c r="AT18" s="332" t="str">
        <f t="shared" si="9"/>
        <v/>
      </c>
      <c r="AU18" s="332" t="str">
        <f t="shared" si="9"/>
        <v/>
      </c>
      <c r="AV18" s="332" t="str">
        <f t="shared" si="9"/>
        <v/>
      </c>
      <c r="AW18" s="35">
        <f t="shared" si="10"/>
        <v>2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9.5" customHeight="1" x14ac:dyDescent="0.25">
      <c r="A19" s="389">
        <v>14</v>
      </c>
      <c r="B19" s="189"/>
      <c r="C19" s="512" t="s">
        <v>34</v>
      </c>
      <c r="D19" s="513" t="s">
        <v>1560</v>
      </c>
      <c r="E19" s="256" t="s">
        <v>1340</v>
      </c>
      <c r="F19" s="93" t="s">
        <v>1604</v>
      </c>
      <c r="G19" s="93" t="s">
        <v>1604</v>
      </c>
      <c r="H19" s="93">
        <v>3</v>
      </c>
      <c r="I19" s="93">
        <v>4</v>
      </c>
      <c r="J19" s="93">
        <v>4</v>
      </c>
      <c r="K19" s="93">
        <v>3</v>
      </c>
      <c r="L19" s="93">
        <v>3</v>
      </c>
      <c r="M19" s="93">
        <v>4</v>
      </c>
      <c r="N19" s="93">
        <v>3</v>
      </c>
      <c r="O19" s="93"/>
      <c r="P19" s="93"/>
      <c r="Q19" s="93"/>
      <c r="R19" s="93"/>
      <c r="S19" s="93"/>
      <c r="T19" s="93"/>
      <c r="U19" s="23"/>
      <c r="V19" s="18">
        <f t="shared" si="0"/>
        <v>3</v>
      </c>
      <c r="W19" s="95">
        <f t="shared" si="1"/>
        <v>0</v>
      </c>
      <c r="X19" s="95">
        <f t="shared" si="12"/>
        <v>0</v>
      </c>
      <c r="Y19" s="95">
        <f t="shared" si="3"/>
        <v>0</v>
      </c>
      <c r="Z19" s="95">
        <f t="shared" si="4"/>
        <v>4</v>
      </c>
      <c r="AA19" s="95">
        <f t="shared" si="5"/>
        <v>3</v>
      </c>
      <c r="AB19" s="95">
        <f t="shared" si="6"/>
        <v>0</v>
      </c>
      <c r="AC19" s="95">
        <f t="shared" si="7"/>
        <v>7</v>
      </c>
      <c r="AD19" s="242">
        <f t="shared" si="11"/>
        <v>3.4285714285714284</v>
      </c>
      <c r="AE19" s="16">
        <f t="shared" si="8"/>
        <v>0</v>
      </c>
      <c r="AF19" s="9"/>
      <c r="AG19" s="332" t="str">
        <f t="shared" si="9"/>
        <v>з</v>
      </c>
      <c r="AH19" s="332" t="str">
        <f t="shared" si="9"/>
        <v>з</v>
      </c>
      <c r="AI19" s="332">
        <f t="shared" si="9"/>
        <v>3</v>
      </c>
      <c r="AJ19" s="332">
        <f t="shared" si="9"/>
        <v>4</v>
      </c>
      <c r="AK19" s="332">
        <f t="shared" si="9"/>
        <v>4</v>
      </c>
      <c r="AL19" s="332">
        <f t="shared" si="9"/>
        <v>3</v>
      </c>
      <c r="AM19" s="332">
        <f t="shared" si="9"/>
        <v>3</v>
      </c>
      <c r="AN19" s="332">
        <f t="shared" si="9"/>
        <v>4</v>
      </c>
      <c r="AO19" s="332">
        <f t="shared" si="9"/>
        <v>3</v>
      </c>
      <c r="AP19" s="332" t="str">
        <f t="shared" si="9"/>
        <v/>
      </c>
      <c r="AQ19" s="332" t="str">
        <f t="shared" si="9"/>
        <v/>
      </c>
      <c r="AR19" s="332" t="str">
        <f t="shared" si="9"/>
        <v/>
      </c>
      <c r="AS19" s="332" t="str">
        <f t="shared" si="9"/>
        <v/>
      </c>
      <c r="AT19" s="332" t="str">
        <f t="shared" si="9"/>
        <v/>
      </c>
      <c r="AU19" s="332" t="str">
        <f t="shared" si="9"/>
        <v/>
      </c>
      <c r="AV19" s="332" t="str">
        <f t="shared" si="9"/>
        <v/>
      </c>
      <c r="AW19" s="35">
        <f t="shared" si="10"/>
        <v>2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9.5" customHeight="1" x14ac:dyDescent="0.25">
      <c r="A20" s="389">
        <v>15</v>
      </c>
      <c r="B20" s="189"/>
      <c r="C20" s="512" t="s">
        <v>34</v>
      </c>
      <c r="D20" s="514" t="s">
        <v>1552</v>
      </c>
      <c r="E20" s="256" t="s">
        <v>1340</v>
      </c>
      <c r="F20" s="93" t="s">
        <v>1604</v>
      </c>
      <c r="G20" s="93" t="s">
        <v>1604</v>
      </c>
      <c r="H20" s="93">
        <v>3</v>
      </c>
      <c r="I20" s="93">
        <v>3</v>
      </c>
      <c r="J20" s="93">
        <v>3</v>
      </c>
      <c r="K20" s="93">
        <v>3</v>
      </c>
      <c r="L20" s="93">
        <v>3</v>
      </c>
      <c r="M20" s="93">
        <v>3</v>
      </c>
      <c r="N20" s="93">
        <v>3</v>
      </c>
      <c r="O20" s="93"/>
      <c r="P20" s="93"/>
      <c r="Q20" s="93"/>
      <c r="R20" s="97"/>
      <c r="S20" s="93"/>
      <c r="T20" s="93"/>
      <c r="U20" s="23"/>
      <c r="V20" s="18">
        <f t="shared" si="0"/>
        <v>3</v>
      </c>
      <c r="W20" s="95">
        <f t="shared" si="1"/>
        <v>0</v>
      </c>
      <c r="X20" s="95">
        <f t="shared" si="12"/>
        <v>0</v>
      </c>
      <c r="Y20" s="95">
        <f t="shared" si="3"/>
        <v>0</v>
      </c>
      <c r="Z20" s="95">
        <f t="shared" si="4"/>
        <v>7</v>
      </c>
      <c r="AA20" s="95">
        <f t="shared" si="5"/>
        <v>0</v>
      </c>
      <c r="AB20" s="95">
        <f t="shared" si="6"/>
        <v>0</v>
      </c>
      <c r="AC20" s="95">
        <f t="shared" si="7"/>
        <v>7</v>
      </c>
      <c r="AD20" s="242">
        <f t="shared" si="11"/>
        <v>3</v>
      </c>
      <c r="AE20" s="16">
        <f t="shared" si="8"/>
        <v>0</v>
      </c>
      <c r="AF20" s="9"/>
      <c r="AG20" s="332" t="str">
        <f t="shared" si="9"/>
        <v>з</v>
      </c>
      <c r="AH20" s="332" t="str">
        <f t="shared" si="9"/>
        <v>з</v>
      </c>
      <c r="AI20" s="332">
        <f t="shared" si="9"/>
        <v>3</v>
      </c>
      <c r="AJ20" s="332">
        <f t="shared" si="9"/>
        <v>3</v>
      </c>
      <c r="AK20" s="332">
        <f t="shared" si="9"/>
        <v>3</v>
      </c>
      <c r="AL20" s="332">
        <f t="shared" si="9"/>
        <v>3</v>
      </c>
      <c r="AM20" s="332">
        <f t="shared" si="9"/>
        <v>3</v>
      </c>
      <c r="AN20" s="332">
        <f t="shared" si="9"/>
        <v>3</v>
      </c>
      <c r="AO20" s="332">
        <f t="shared" si="9"/>
        <v>3</v>
      </c>
      <c r="AP20" s="332" t="str">
        <f t="shared" si="9"/>
        <v/>
      </c>
      <c r="AQ20" s="332" t="str">
        <f t="shared" si="9"/>
        <v/>
      </c>
      <c r="AR20" s="332" t="str">
        <f t="shared" si="9"/>
        <v/>
      </c>
      <c r="AS20" s="332" t="str">
        <f t="shared" si="9"/>
        <v/>
      </c>
      <c r="AT20" s="332" t="str">
        <f t="shared" si="9"/>
        <v/>
      </c>
      <c r="AU20" s="332" t="str">
        <f t="shared" si="9"/>
        <v/>
      </c>
      <c r="AV20" s="332" t="str">
        <f t="shared" si="9"/>
        <v/>
      </c>
      <c r="AW20" s="35">
        <f t="shared" si="10"/>
        <v>2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9.5" hidden="1" customHeight="1" x14ac:dyDescent="0.2">
      <c r="A21" s="389">
        <v>16</v>
      </c>
      <c r="B21" s="189"/>
      <c r="C21" s="402"/>
      <c r="D21" s="435"/>
      <c r="E21" s="256"/>
      <c r="F21" s="93"/>
      <c r="G21" s="93"/>
      <c r="H21" s="93"/>
      <c r="I21" s="93"/>
      <c r="J21" s="93"/>
      <c r="K21" s="93"/>
      <c r="L21" s="93"/>
      <c r="M21" s="93"/>
      <c r="N21" s="93"/>
      <c r="O21" s="93"/>
      <c r="P21" s="93"/>
      <c r="Q21" s="93"/>
      <c r="R21" s="97"/>
      <c r="S21" s="93"/>
      <c r="T21" s="93"/>
      <c r="U21" s="23"/>
      <c r="V21" s="18">
        <f t="shared" si="0"/>
        <v>0</v>
      </c>
      <c r="W21" s="95">
        <f t="shared" si="1"/>
        <v>0</v>
      </c>
      <c r="X21" s="95">
        <f t="shared" si="12"/>
        <v>0</v>
      </c>
      <c r="Y21" s="95">
        <f t="shared" si="3"/>
        <v>0</v>
      </c>
      <c r="Z21" s="95">
        <f t="shared" si="4"/>
        <v>0</v>
      </c>
      <c r="AA21" s="95">
        <f t="shared" si="5"/>
        <v>0</v>
      </c>
      <c r="AB21" s="95">
        <f t="shared" si="6"/>
        <v>0</v>
      </c>
      <c r="AC21" s="95">
        <f t="shared" si="7"/>
        <v>0</v>
      </c>
      <c r="AD21" s="242" t="str">
        <f t="shared" si="11"/>
        <v/>
      </c>
      <c r="AE21" s="16">
        <f t="shared" si="8"/>
        <v>0</v>
      </c>
      <c r="AF21" s="9"/>
      <c r="AG21" s="332" t="str">
        <f t="shared" si="9"/>
        <v/>
      </c>
      <c r="AH21" s="332" t="str">
        <f t="shared" si="9"/>
        <v/>
      </c>
      <c r="AI21" s="332" t="str">
        <f t="shared" si="9"/>
        <v/>
      </c>
      <c r="AJ21" s="332" t="str">
        <f t="shared" si="9"/>
        <v/>
      </c>
      <c r="AK21" s="332" t="str">
        <f t="shared" si="9"/>
        <v/>
      </c>
      <c r="AL21" s="332" t="str">
        <f t="shared" si="9"/>
        <v/>
      </c>
      <c r="AM21" s="332" t="str">
        <f t="shared" si="9"/>
        <v/>
      </c>
      <c r="AN21" s="332" t="str">
        <f t="shared" si="9"/>
        <v/>
      </c>
      <c r="AO21" s="332" t="str">
        <f t="shared" si="9"/>
        <v/>
      </c>
      <c r="AP21" s="332" t="str">
        <f t="shared" si="9"/>
        <v/>
      </c>
      <c r="AQ21" s="332" t="str">
        <f t="shared" si="9"/>
        <v/>
      </c>
      <c r="AR21" s="332" t="str">
        <f t="shared" si="9"/>
        <v/>
      </c>
      <c r="AS21" s="332" t="str">
        <f t="shared" si="9"/>
        <v/>
      </c>
      <c r="AT21" s="332" t="str">
        <f t="shared" si="9"/>
        <v/>
      </c>
      <c r="AU21" s="332" t="str">
        <f t="shared" si="9"/>
        <v/>
      </c>
      <c r="AV21" s="332" t="str">
        <f t="shared" ref="AG21:AV36" si="13">IF(ISERROR(VALUE(LEFT(U21))),LEFT(U21),VALUE(LEFT(U21)))</f>
        <v/>
      </c>
      <c r="AW21" s="35">
        <f t="shared" si="10"/>
        <v>0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9.5" hidden="1" customHeight="1" x14ac:dyDescent="0.2">
      <c r="A22" s="389">
        <v>17</v>
      </c>
      <c r="B22" s="189"/>
      <c r="C22" s="402"/>
      <c r="D22" s="435"/>
      <c r="E22" s="256"/>
      <c r="F22" s="93"/>
      <c r="G22" s="93"/>
      <c r="H22" s="93"/>
      <c r="I22" s="93"/>
      <c r="J22" s="93"/>
      <c r="K22" s="93"/>
      <c r="L22" s="93"/>
      <c r="M22" s="93"/>
      <c r="N22" s="93"/>
      <c r="O22" s="93"/>
      <c r="P22" s="93"/>
      <c r="Q22" s="93"/>
      <c r="R22" s="97"/>
      <c r="S22" s="93"/>
      <c r="T22" s="93"/>
      <c r="U22" s="23"/>
      <c r="V22" s="18">
        <f t="shared" si="0"/>
        <v>0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0</v>
      </c>
      <c r="AA22" s="95">
        <f t="shared" si="5"/>
        <v>0</v>
      </c>
      <c r="AB22" s="95">
        <f t="shared" si="6"/>
        <v>0</v>
      </c>
      <c r="AC22" s="95">
        <f t="shared" si="7"/>
        <v>0</v>
      </c>
      <c r="AD22" s="242" t="str">
        <f t="shared" si="11"/>
        <v/>
      </c>
      <c r="AE22" s="16">
        <f t="shared" si="8"/>
        <v>0</v>
      </c>
      <c r="AF22" s="9"/>
      <c r="AG22" s="332" t="str">
        <f t="shared" si="13"/>
        <v/>
      </c>
      <c r="AH22" s="332" t="str">
        <f t="shared" si="13"/>
        <v/>
      </c>
      <c r="AI22" s="332" t="str">
        <f t="shared" si="13"/>
        <v/>
      </c>
      <c r="AJ22" s="332" t="str">
        <f t="shared" si="13"/>
        <v/>
      </c>
      <c r="AK22" s="332" t="str">
        <f t="shared" si="13"/>
        <v/>
      </c>
      <c r="AL22" s="332" t="str">
        <f t="shared" si="13"/>
        <v/>
      </c>
      <c r="AM22" s="332" t="str">
        <f t="shared" si="13"/>
        <v/>
      </c>
      <c r="AN22" s="332" t="str">
        <f t="shared" si="13"/>
        <v/>
      </c>
      <c r="AO22" s="332" t="str">
        <f t="shared" si="13"/>
        <v/>
      </c>
      <c r="AP22" s="332" t="str">
        <f t="shared" si="13"/>
        <v/>
      </c>
      <c r="AQ22" s="332" t="str">
        <f t="shared" si="13"/>
        <v/>
      </c>
      <c r="AR22" s="332" t="str">
        <f t="shared" si="13"/>
        <v/>
      </c>
      <c r="AS22" s="332" t="str">
        <f t="shared" si="13"/>
        <v/>
      </c>
      <c r="AT22" s="332" t="str">
        <f t="shared" si="13"/>
        <v/>
      </c>
      <c r="AU22" s="332" t="str">
        <f t="shared" si="13"/>
        <v/>
      </c>
      <c r="AV22" s="332" t="str">
        <f t="shared" si="13"/>
        <v/>
      </c>
      <c r="AW22" s="35">
        <f t="shared" si="10"/>
        <v>0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9.5" hidden="1" customHeight="1" x14ac:dyDescent="0.2">
      <c r="A23" s="389">
        <v>18</v>
      </c>
      <c r="B23" s="189"/>
      <c r="C23" s="402"/>
      <c r="D23" s="435"/>
      <c r="E23" s="256"/>
      <c r="F23" s="93"/>
      <c r="G23" s="93"/>
      <c r="H23" s="93"/>
      <c r="I23" s="93"/>
      <c r="J23" s="93"/>
      <c r="K23" s="93"/>
      <c r="L23" s="93"/>
      <c r="M23" s="93"/>
      <c r="N23" s="93"/>
      <c r="O23" s="93"/>
      <c r="P23" s="93"/>
      <c r="Q23" s="93"/>
      <c r="R23" s="97"/>
      <c r="S23" s="93"/>
      <c r="T23" s="93"/>
      <c r="U23" s="23"/>
      <c r="V23" s="18">
        <f t="shared" si="0"/>
        <v>0</v>
      </c>
      <c r="W23" s="95">
        <f t="shared" si="1"/>
        <v>0</v>
      </c>
      <c r="X23" s="95">
        <f t="shared" si="12"/>
        <v>0</v>
      </c>
      <c r="Y23" s="95">
        <f t="shared" si="3"/>
        <v>0</v>
      </c>
      <c r="Z23" s="95">
        <f t="shared" si="4"/>
        <v>0</v>
      </c>
      <c r="AA23" s="95">
        <f t="shared" si="5"/>
        <v>0</v>
      </c>
      <c r="AB23" s="95">
        <f t="shared" si="6"/>
        <v>0</v>
      </c>
      <c r="AC23" s="95">
        <f t="shared" si="7"/>
        <v>0</v>
      </c>
      <c r="AD23" s="242" t="str">
        <f t="shared" si="11"/>
        <v/>
      </c>
      <c r="AE23" s="16">
        <f t="shared" si="8"/>
        <v>0</v>
      </c>
      <c r="AF23" s="9"/>
      <c r="AG23" s="332" t="str">
        <f t="shared" si="13"/>
        <v/>
      </c>
      <c r="AH23" s="332" t="str">
        <f t="shared" si="13"/>
        <v/>
      </c>
      <c r="AI23" s="332" t="str">
        <f t="shared" si="13"/>
        <v/>
      </c>
      <c r="AJ23" s="332" t="str">
        <f t="shared" si="13"/>
        <v/>
      </c>
      <c r="AK23" s="332" t="str">
        <f t="shared" si="13"/>
        <v/>
      </c>
      <c r="AL23" s="332" t="str">
        <f t="shared" si="13"/>
        <v/>
      </c>
      <c r="AM23" s="332" t="str">
        <f t="shared" si="13"/>
        <v/>
      </c>
      <c r="AN23" s="332" t="str">
        <f t="shared" si="13"/>
        <v/>
      </c>
      <c r="AO23" s="332" t="str">
        <f t="shared" si="13"/>
        <v/>
      </c>
      <c r="AP23" s="332" t="str">
        <f t="shared" si="13"/>
        <v/>
      </c>
      <c r="AQ23" s="332" t="str">
        <f t="shared" si="13"/>
        <v/>
      </c>
      <c r="AR23" s="332" t="str">
        <f t="shared" si="13"/>
        <v/>
      </c>
      <c r="AS23" s="332" t="str">
        <f t="shared" si="13"/>
        <v/>
      </c>
      <c r="AT23" s="332" t="str">
        <f t="shared" si="13"/>
        <v/>
      </c>
      <c r="AU23" s="332" t="str">
        <f t="shared" si="13"/>
        <v/>
      </c>
      <c r="AV23" s="332" t="str">
        <f t="shared" si="13"/>
        <v/>
      </c>
      <c r="AW23" s="35">
        <f t="shared" si="10"/>
        <v>0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9.5" hidden="1" customHeight="1" x14ac:dyDescent="0.2">
      <c r="A24" s="389">
        <v>19</v>
      </c>
      <c r="B24" s="189"/>
      <c r="C24" s="402"/>
      <c r="D24" s="435"/>
      <c r="E24" s="256"/>
      <c r="F24" s="93"/>
      <c r="G24" s="93"/>
      <c r="H24" s="93"/>
      <c r="I24" s="93"/>
      <c r="J24" s="93"/>
      <c r="K24" s="93"/>
      <c r="L24" s="93"/>
      <c r="M24" s="93"/>
      <c r="N24" s="93"/>
      <c r="O24" s="93"/>
      <c r="P24" s="93"/>
      <c r="Q24" s="93"/>
      <c r="R24" s="97"/>
      <c r="S24" s="93"/>
      <c r="T24" s="93"/>
      <c r="U24" s="23"/>
      <c r="V24" s="18">
        <f t="shared" si="0"/>
        <v>0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0</v>
      </c>
      <c r="AA24" s="95">
        <f t="shared" si="5"/>
        <v>0</v>
      </c>
      <c r="AB24" s="95">
        <f t="shared" si="6"/>
        <v>0</v>
      </c>
      <c r="AC24" s="95">
        <f t="shared" si="7"/>
        <v>0</v>
      </c>
      <c r="AD24" s="242" t="str">
        <f t="shared" si="11"/>
        <v/>
      </c>
      <c r="AE24" s="16">
        <f t="shared" si="8"/>
        <v>0</v>
      </c>
      <c r="AF24" s="9"/>
      <c r="AG24" s="332" t="str">
        <f t="shared" si="13"/>
        <v/>
      </c>
      <c r="AH24" s="332" t="str">
        <f t="shared" si="13"/>
        <v/>
      </c>
      <c r="AI24" s="332" t="str">
        <f t="shared" si="13"/>
        <v/>
      </c>
      <c r="AJ24" s="332" t="str">
        <f t="shared" si="13"/>
        <v/>
      </c>
      <c r="AK24" s="332" t="str">
        <f t="shared" si="13"/>
        <v/>
      </c>
      <c r="AL24" s="332" t="str">
        <f t="shared" si="13"/>
        <v/>
      </c>
      <c r="AM24" s="332" t="str">
        <f t="shared" si="13"/>
        <v/>
      </c>
      <c r="AN24" s="332" t="str">
        <f t="shared" si="13"/>
        <v/>
      </c>
      <c r="AO24" s="332" t="str">
        <f t="shared" si="13"/>
        <v/>
      </c>
      <c r="AP24" s="332" t="str">
        <f t="shared" si="13"/>
        <v/>
      </c>
      <c r="AQ24" s="332" t="str">
        <f t="shared" si="13"/>
        <v/>
      </c>
      <c r="AR24" s="332" t="str">
        <f t="shared" si="13"/>
        <v/>
      </c>
      <c r="AS24" s="332" t="str">
        <f t="shared" si="13"/>
        <v/>
      </c>
      <c r="AT24" s="332" t="str">
        <f t="shared" si="13"/>
        <v/>
      </c>
      <c r="AU24" s="332" t="str">
        <f t="shared" si="13"/>
        <v/>
      </c>
      <c r="AV24" s="332" t="str">
        <f t="shared" si="13"/>
        <v/>
      </c>
      <c r="AW24" s="35">
        <f t="shared" si="10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9.5" hidden="1" customHeight="1" x14ac:dyDescent="0.2">
      <c r="A25" s="389">
        <v>20</v>
      </c>
      <c r="B25" s="189"/>
      <c r="C25" s="402"/>
      <c r="D25" s="402"/>
      <c r="E25" s="256"/>
      <c r="F25" s="93"/>
      <c r="G25" s="93"/>
      <c r="H25" s="93"/>
      <c r="I25" s="93"/>
      <c r="J25" s="93"/>
      <c r="K25" s="93"/>
      <c r="L25" s="93"/>
      <c r="M25" s="93"/>
      <c r="N25" s="93"/>
      <c r="O25" s="93"/>
      <c r="P25" s="93"/>
      <c r="Q25" s="93"/>
      <c r="R25" s="97"/>
      <c r="S25" s="93"/>
      <c r="T25" s="93"/>
      <c r="U25" s="23"/>
      <c r="V25" s="18">
        <f t="shared" si="0"/>
        <v>0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0</v>
      </c>
      <c r="AA25" s="95">
        <f t="shared" si="5"/>
        <v>0</v>
      </c>
      <c r="AB25" s="95">
        <f t="shared" si="6"/>
        <v>0</v>
      </c>
      <c r="AC25" s="95">
        <f t="shared" si="7"/>
        <v>0</v>
      </c>
      <c r="AD25" s="242" t="str">
        <f t="shared" si="11"/>
        <v/>
      </c>
      <c r="AE25" s="16">
        <f t="shared" si="8"/>
        <v>0</v>
      </c>
      <c r="AF25" s="9"/>
      <c r="AG25" s="332" t="str">
        <f t="shared" si="13"/>
        <v/>
      </c>
      <c r="AH25" s="332" t="str">
        <f t="shared" si="13"/>
        <v/>
      </c>
      <c r="AI25" s="332" t="str">
        <f t="shared" si="13"/>
        <v/>
      </c>
      <c r="AJ25" s="332" t="str">
        <f t="shared" si="13"/>
        <v/>
      </c>
      <c r="AK25" s="332" t="str">
        <f t="shared" si="13"/>
        <v/>
      </c>
      <c r="AL25" s="332" t="str">
        <f t="shared" si="13"/>
        <v/>
      </c>
      <c r="AM25" s="332" t="str">
        <f t="shared" si="13"/>
        <v/>
      </c>
      <c r="AN25" s="332" t="str">
        <f t="shared" si="13"/>
        <v/>
      </c>
      <c r="AO25" s="332" t="str">
        <f t="shared" si="13"/>
        <v/>
      </c>
      <c r="AP25" s="332" t="str">
        <f t="shared" si="13"/>
        <v/>
      </c>
      <c r="AQ25" s="332" t="str">
        <f t="shared" si="13"/>
        <v/>
      </c>
      <c r="AR25" s="332" t="str">
        <f t="shared" si="13"/>
        <v/>
      </c>
      <c r="AS25" s="332" t="str">
        <f t="shared" si="13"/>
        <v/>
      </c>
      <c r="AT25" s="332" t="str">
        <f t="shared" si="13"/>
        <v/>
      </c>
      <c r="AU25" s="332" t="str">
        <f t="shared" si="13"/>
        <v/>
      </c>
      <c r="AV25" s="332" t="str">
        <f t="shared" si="13"/>
        <v/>
      </c>
      <c r="AW25" s="35">
        <f t="shared" si="10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9.5" hidden="1" customHeight="1" x14ac:dyDescent="0.2">
      <c r="A26" s="389">
        <v>21</v>
      </c>
      <c r="B26" s="189"/>
      <c r="C26" s="402"/>
      <c r="D26" s="402"/>
      <c r="E26" s="256"/>
      <c r="F26" s="93"/>
      <c r="G26" s="93"/>
      <c r="H26" s="93"/>
      <c r="I26" s="93"/>
      <c r="J26" s="93"/>
      <c r="K26" s="93"/>
      <c r="L26" s="93"/>
      <c r="M26" s="93"/>
      <c r="N26" s="93"/>
      <c r="O26" s="93"/>
      <c r="P26" s="93"/>
      <c r="Q26" s="93"/>
      <c r="R26" s="97"/>
      <c r="S26" s="93"/>
      <c r="T26" s="93"/>
      <c r="U26" s="23"/>
      <c r="V26" s="18">
        <f t="shared" si="0"/>
        <v>0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0</v>
      </c>
      <c r="AA26" s="95">
        <f t="shared" si="5"/>
        <v>0</v>
      </c>
      <c r="AB26" s="95">
        <f t="shared" si="6"/>
        <v>0</v>
      </c>
      <c r="AC26" s="95">
        <f t="shared" si="7"/>
        <v>0</v>
      </c>
      <c r="AD26" s="242" t="str">
        <f t="shared" si="11"/>
        <v/>
      </c>
      <c r="AE26" s="16">
        <f t="shared" si="8"/>
        <v>0</v>
      </c>
      <c r="AF26" s="9"/>
      <c r="AG26" s="332" t="str">
        <f t="shared" si="13"/>
        <v/>
      </c>
      <c r="AH26" s="332" t="str">
        <f t="shared" si="13"/>
        <v/>
      </c>
      <c r="AI26" s="332" t="str">
        <f t="shared" si="13"/>
        <v/>
      </c>
      <c r="AJ26" s="332" t="str">
        <f t="shared" si="13"/>
        <v/>
      </c>
      <c r="AK26" s="332" t="str">
        <f t="shared" si="13"/>
        <v/>
      </c>
      <c r="AL26" s="332" t="str">
        <f t="shared" si="13"/>
        <v/>
      </c>
      <c r="AM26" s="332" t="str">
        <f t="shared" si="13"/>
        <v/>
      </c>
      <c r="AN26" s="332" t="str">
        <f t="shared" si="13"/>
        <v/>
      </c>
      <c r="AO26" s="332" t="str">
        <f t="shared" si="13"/>
        <v/>
      </c>
      <c r="AP26" s="332" t="str">
        <f t="shared" si="13"/>
        <v/>
      </c>
      <c r="AQ26" s="332" t="str">
        <f t="shared" si="13"/>
        <v/>
      </c>
      <c r="AR26" s="332" t="str">
        <f t="shared" si="13"/>
        <v/>
      </c>
      <c r="AS26" s="332" t="str">
        <f t="shared" si="13"/>
        <v/>
      </c>
      <c r="AT26" s="332" t="str">
        <f t="shared" si="13"/>
        <v/>
      </c>
      <c r="AU26" s="332" t="str">
        <f t="shared" si="13"/>
        <v/>
      </c>
      <c r="AV26" s="332" t="str">
        <f t="shared" si="13"/>
        <v/>
      </c>
      <c r="AW26" s="35">
        <f t="shared" si="10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9.5" hidden="1" customHeight="1" x14ac:dyDescent="0.2">
      <c r="A27" s="389">
        <v>22</v>
      </c>
      <c r="B27" s="189"/>
      <c r="C27" s="402"/>
      <c r="D27" s="402"/>
      <c r="E27" s="256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7"/>
      <c r="S27" s="93"/>
      <c r="T27" s="93"/>
      <c r="U27" s="23"/>
      <c r="V27" s="18">
        <f t="shared" si="0"/>
        <v>0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0</v>
      </c>
      <c r="AA27" s="95">
        <f t="shared" si="5"/>
        <v>0</v>
      </c>
      <c r="AB27" s="95">
        <f t="shared" si="6"/>
        <v>0</v>
      </c>
      <c r="AC27" s="95">
        <f t="shared" si="7"/>
        <v>0</v>
      </c>
      <c r="AD27" s="242" t="str">
        <f t="shared" si="11"/>
        <v/>
      </c>
      <c r="AE27" s="16">
        <f t="shared" si="8"/>
        <v>0</v>
      </c>
      <c r="AF27" s="9"/>
      <c r="AG27" s="332" t="str">
        <f t="shared" si="13"/>
        <v/>
      </c>
      <c r="AH27" s="332" t="str">
        <f t="shared" si="13"/>
        <v/>
      </c>
      <c r="AI27" s="332" t="str">
        <f t="shared" si="13"/>
        <v/>
      </c>
      <c r="AJ27" s="332" t="str">
        <f t="shared" si="13"/>
        <v/>
      </c>
      <c r="AK27" s="332" t="str">
        <f t="shared" si="13"/>
        <v/>
      </c>
      <c r="AL27" s="332" t="str">
        <f t="shared" si="13"/>
        <v/>
      </c>
      <c r="AM27" s="332" t="str">
        <f t="shared" si="13"/>
        <v/>
      </c>
      <c r="AN27" s="332" t="str">
        <f t="shared" si="13"/>
        <v/>
      </c>
      <c r="AO27" s="332" t="str">
        <f t="shared" si="13"/>
        <v/>
      </c>
      <c r="AP27" s="332" t="str">
        <f t="shared" si="13"/>
        <v/>
      </c>
      <c r="AQ27" s="332" t="str">
        <f t="shared" si="13"/>
        <v/>
      </c>
      <c r="AR27" s="332" t="str">
        <f t="shared" si="13"/>
        <v/>
      </c>
      <c r="AS27" s="332" t="str">
        <f t="shared" si="13"/>
        <v/>
      </c>
      <c r="AT27" s="332" t="str">
        <f t="shared" si="13"/>
        <v/>
      </c>
      <c r="AU27" s="332" t="str">
        <f t="shared" si="13"/>
        <v/>
      </c>
      <c r="AV27" s="332" t="str">
        <f t="shared" si="13"/>
        <v/>
      </c>
      <c r="AW27" s="35">
        <f t="shared" si="10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9.5" hidden="1" customHeight="1" x14ac:dyDescent="0.2">
      <c r="A28" s="389">
        <v>23</v>
      </c>
      <c r="B28" s="189"/>
      <c r="C28" s="402"/>
      <c r="D28" s="402"/>
      <c r="E28" s="256"/>
      <c r="F28" s="93"/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7"/>
      <c r="S28" s="93"/>
      <c r="T28" s="93"/>
      <c r="U28" s="23"/>
      <c r="V28" s="18">
        <f t="shared" si="0"/>
        <v>0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0</v>
      </c>
      <c r="AA28" s="95">
        <f t="shared" si="5"/>
        <v>0</v>
      </c>
      <c r="AB28" s="95">
        <f t="shared" si="6"/>
        <v>0</v>
      </c>
      <c r="AC28" s="95">
        <f t="shared" si="7"/>
        <v>0</v>
      </c>
      <c r="AD28" s="242" t="str">
        <f t="shared" si="11"/>
        <v/>
      </c>
      <c r="AE28" s="16">
        <f t="shared" si="8"/>
        <v>0</v>
      </c>
      <c r="AF28" s="9"/>
      <c r="AG28" s="332" t="str">
        <f t="shared" si="13"/>
        <v/>
      </c>
      <c r="AH28" s="332" t="str">
        <f t="shared" si="13"/>
        <v/>
      </c>
      <c r="AI28" s="332" t="str">
        <f t="shared" si="13"/>
        <v/>
      </c>
      <c r="AJ28" s="332" t="str">
        <f t="shared" si="13"/>
        <v/>
      </c>
      <c r="AK28" s="332" t="str">
        <f t="shared" si="13"/>
        <v/>
      </c>
      <c r="AL28" s="332" t="str">
        <f t="shared" si="13"/>
        <v/>
      </c>
      <c r="AM28" s="332" t="str">
        <f t="shared" si="13"/>
        <v/>
      </c>
      <c r="AN28" s="332" t="str">
        <f t="shared" si="13"/>
        <v/>
      </c>
      <c r="AO28" s="332" t="str">
        <f t="shared" si="13"/>
        <v/>
      </c>
      <c r="AP28" s="332" t="str">
        <f t="shared" si="13"/>
        <v/>
      </c>
      <c r="AQ28" s="332" t="str">
        <f t="shared" si="13"/>
        <v/>
      </c>
      <c r="AR28" s="332" t="str">
        <f t="shared" si="13"/>
        <v/>
      </c>
      <c r="AS28" s="332" t="str">
        <f t="shared" si="13"/>
        <v/>
      </c>
      <c r="AT28" s="332" t="str">
        <f t="shared" si="13"/>
        <v/>
      </c>
      <c r="AU28" s="332" t="str">
        <f t="shared" si="13"/>
        <v/>
      </c>
      <c r="AV28" s="332" t="str">
        <f t="shared" si="13"/>
        <v/>
      </c>
      <c r="AW28" s="35">
        <f t="shared" si="10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9.5" hidden="1" customHeight="1" x14ac:dyDescent="0.2">
      <c r="A29" s="389">
        <v>24</v>
      </c>
      <c r="B29" s="186"/>
      <c r="C29" s="402"/>
      <c r="D29" s="402"/>
      <c r="E29" s="256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7"/>
      <c r="S29" s="93"/>
      <c r="T29" s="93"/>
      <c r="U29" s="23"/>
      <c r="V29" s="18">
        <f t="shared" si="0"/>
        <v>0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0</v>
      </c>
      <c r="AA29" s="95">
        <f t="shared" si="5"/>
        <v>0</v>
      </c>
      <c r="AB29" s="95">
        <f t="shared" si="6"/>
        <v>0</v>
      </c>
      <c r="AC29" s="95">
        <f t="shared" si="7"/>
        <v>0</v>
      </c>
      <c r="AD29" s="242" t="str">
        <f t="shared" si="11"/>
        <v/>
      </c>
      <c r="AE29" s="16">
        <f t="shared" si="8"/>
        <v>0</v>
      </c>
      <c r="AF29" s="9"/>
      <c r="AG29" s="332" t="str">
        <f t="shared" si="13"/>
        <v/>
      </c>
      <c r="AH29" s="332" t="str">
        <f t="shared" si="13"/>
        <v/>
      </c>
      <c r="AI29" s="332" t="str">
        <f t="shared" si="13"/>
        <v/>
      </c>
      <c r="AJ29" s="332" t="str">
        <f t="shared" si="13"/>
        <v/>
      </c>
      <c r="AK29" s="332" t="str">
        <f t="shared" si="13"/>
        <v/>
      </c>
      <c r="AL29" s="332" t="str">
        <f t="shared" si="13"/>
        <v/>
      </c>
      <c r="AM29" s="332" t="str">
        <f t="shared" si="13"/>
        <v/>
      </c>
      <c r="AN29" s="332" t="str">
        <f t="shared" si="13"/>
        <v/>
      </c>
      <c r="AO29" s="332" t="str">
        <f t="shared" si="13"/>
        <v/>
      </c>
      <c r="AP29" s="332" t="str">
        <f t="shared" si="13"/>
        <v/>
      </c>
      <c r="AQ29" s="332" t="str">
        <f t="shared" si="13"/>
        <v/>
      </c>
      <c r="AR29" s="332" t="str">
        <f t="shared" si="13"/>
        <v/>
      </c>
      <c r="AS29" s="332" t="str">
        <f t="shared" si="13"/>
        <v/>
      </c>
      <c r="AT29" s="332" t="str">
        <f t="shared" si="13"/>
        <v/>
      </c>
      <c r="AU29" s="332" t="str">
        <f t="shared" si="13"/>
        <v/>
      </c>
      <c r="AV29" s="332" t="str">
        <f t="shared" si="13"/>
        <v/>
      </c>
      <c r="AW29" s="35">
        <f t="shared" si="10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9.5" hidden="1" customHeight="1" x14ac:dyDescent="0.2">
      <c r="A30" s="389">
        <v>25</v>
      </c>
      <c r="B30" s="186"/>
      <c r="C30" s="402"/>
      <c r="D30" s="402"/>
      <c r="E30" s="256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7"/>
      <c r="S30" s="93"/>
      <c r="T30" s="93"/>
      <c r="U30" s="23"/>
      <c r="V30" s="18">
        <f t="shared" si="0"/>
        <v>0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0</v>
      </c>
      <c r="AA30" s="95">
        <f t="shared" si="5"/>
        <v>0</v>
      </c>
      <c r="AB30" s="95">
        <f t="shared" si="6"/>
        <v>0</v>
      </c>
      <c r="AC30" s="95">
        <f t="shared" si="7"/>
        <v>0</v>
      </c>
      <c r="AD30" s="242" t="str">
        <f t="shared" si="11"/>
        <v/>
      </c>
      <c r="AE30" s="16">
        <f t="shared" si="8"/>
        <v>0</v>
      </c>
      <c r="AF30" s="9"/>
      <c r="AG30" s="332" t="str">
        <f t="shared" si="13"/>
        <v/>
      </c>
      <c r="AH30" s="332" t="str">
        <f t="shared" si="13"/>
        <v/>
      </c>
      <c r="AI30" s="332" t="str">
        <f t="shared" si="13"/>
        <v/>
      </c>
      <c r="AJ30" s="332" t="str">
        <f t="shared" si="13"/>
        <v/>
      </c>
      <c r="AK30" s="332" t="str">
        <f t="shared" si="13"/>
        <v/>
      </c>
      <c r="AL30" s="332" t="str">
        <f t="shared" si="13"/>
        <v/>
      </c>
      <c r="AM30" s="332" t="str">
        <f t="shared" si="13"/>
        <v/>
      </c>
      <c r="AN30" s="332" t="str">
        <f t="shared" si="13"/>
        <v/>
      </c>
      <c r="AO30" s="332" t="str">
        <f t="shared" si="13"/>
        <v/>
      </c>
      <c r="AP30" s="332" t="str">
        <f t="shared" si="13"/>
        <v/>
      </c>
      <c r="AQ30" s="332" t="str">
        <f t="shared" si="13"/>
        <v/>
      </c>
      <c r="AR30" s="332" t="str">
        <f t="shared" si="13"/>
        <v/>
      </c>
      <c r="AS30" s="332" t="str">
        <f t="shared" si="13"/>
        <v/>
      </c>
      <c r="AT30" s="332" t="str">
        <f t="shared" si="13"/>
        <v/>
      </c>
      <c r="AU30" s="332" t="str">
        <f t="shared" si="13"/>
        <v/>
      </c>
      <c r="AV30" s="332" t="str">
        <f t="shared" si="13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9.5" hidden="1" customHeight="1" x14ac:dyDescent="0.2">
      <c r="A31" s="389">
        <v>26</v>
      </c>
      <c r="B31" s="186"/>
      <c r="C31" s="402"/>
      <c r="D31" s="402"/>
      <c r="E31" s="256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7"/>
      <c r="S31" s="93"/>
      <c r="T31" s="93"/>
      <c r="U31" s="23"/>
      <c r="V31" s="18">
        <f t="shared" si="0"/>
        <v>0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42" t="str">
        <f t="shared" si="11"/>
        <v/>
      </c>
      <c r="AE31" s="16">
        <f t="shared" si="8"/>
        <v>0</v>
      </c>
      <c r="AF31" s="9"/>
      <c r="AG31" s="332" t="str">
        <f t="shared" si="13"/>
        <v/>
      </c>
      <c r="AH31" s="332" t="str">
        <f t="shared" si="13"/>
        <v/>
      </c>
      <c r="AI31" s="332" t="str">
        <f t="shared" si="13"/>
        <v/>
      </c>
      <c r="AJ31" s="332" t="str">
        <f t="shared" si="13"/>
        <v/>
      </c>
      <c r="AK31" s="332" t="str">
        <f t="shared" si="13"/>
        <v/>
      </c>
      <c r="AL31" s="332" t="str">
        <f t="shared" si="13"/>
        <v/>
      </c>
      <c r="AM31" s="332" t="str">
        <f t="shared" si="13"/>
        <v/>
      </c>
      <c r="AN31" s="332" t="str">
        <f t="shared" si="13"/>
        <v/>
      </c>
      <c r="AO31" s="332" t="str">
        <f t="shared" si="13"/>
        <v/>
      </c>
      <c r="AP31" s="332" t="str">
        <f t="shared" si="13"/>
        <v/>
      </c>
      <c r="AQ31" s="332" t="str">
        <f t="shared" si="13"/>
        <v/>
      </c>
      <c r="AR31" s="332" t="str">
        <f t="shared" si="13"/>
        <v/>
      </c>
      <c r="AS31" s="332" t="str">
        <f t="shared" si="13"/>
        <v/>
      </c>
      <c r="AT31" s="332" t="str">
        <f t="shared" si="13"/>
        <v/>
      </c>
      <c r="AU31" s="332" t="str">
        <f t="shared" si="13"/>
        <v/>
      </c>
      <c r="AV31" s="332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9.5" hidden="1" customHeight="1" x14ac:dyDescent="0.2">
      <c r="A32" s="389">
        <v>27</v>
      </c>
      <c r="B32" s="243"/>
      <c r="C32" s="243"/>
      <c r="D32" s="243"/>
      <c r="E32" s="256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42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9.5" hidden="1" customHeight="1" x14ac:dyDescent="0.2">
      <c r="A33" s="389">
        <v>28</v>
      </c>
      <c r="B33" s="243"/>
      <c r="C33" s="243"/>
      <c r="D33" s="243"/>
      <c r="E33" s="256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42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9.5" hidden="1" customHeight="1" x14ac:dyDescent="0.2">
      <c r="A34" s="389">
        <v>29</v>
      </c>
      <c r="B34" s="244"/>
      <c r="C34" s="245"/>
      <c r="D34" s="246"/>
      <c r="E34" s="256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42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9.5" hidden="1" customHeight="1" x14ac:dyDescent="0.2">
      <c r="A35" s="389">
        <v>30</v>
      </c>
      <c r="B35" s="244"/>
      <c r="C35" s="245"/>
      <c r="D35" s="246"/>
      <c r="E35" s="256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42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9.5" hidden="1" customHeight="1" x14ac:dyDescent="0.2">
      <c r="A36" s="389">
        <v>31</v>
      </c>
      <c r="B36" s="244"/>
      <c r="C36" s="245"/>
      <c r="D36" s="246"/>
      <c r="E36" s="256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42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COUNTIF(E6:E36,"С2512")</f>
        <v>15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42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7"/>
      <c r="B38" s="247"/>
      <c r="C38" s="83" t="s">
        <v>12</v>
      </c>
      <c r="D38" s="83"/>
      <c r="E38" s="27"/>
      <c r="F38" s="213" t="str">
        <f t="array" ref="F38:U45">AG38:AV45</f>
        <v xml:space="preserve"> </v>
      </c>
      <c r="G38" s="213" t="str">
        <v xml:space="preserve"> </v>
      </c>
      <c r="H38" s="213">
        <v>3.8666666666666667</v>
      </c>
      <c r="I38" s="213">
        <v>4.2</v>
      </c>
      <c r="J38" s="213">
        <v>3.8</v>
      </c>
      <c r="K38" s="213">
        <v>3.4666666666666668</v>
      </c>
      <c r="L38" s="213">
        <v>3.6428571428571428</v>
      </c>
      <c r="M38" s="213">
        <v>3.8666666666666667</v>
      </c>
      <c r="N38" s="213">
        <v>3.4</v>
      </c>
      <c r="O38" s="248" t="str">
        <v xml:space="preserve"> </v>
      </c>
      <c r="P38" s="215" t="str">
        <v xml:space="preserve"> </v>
      </c>
      <c r="Q38" s="215" t="str">
        <v xml:space="preserve"> </v>
      </c>
      <c r="R38" s="215" t="str">
        <v xml:space="preserve"> </v>
      </c>
      <c r="S38" s="213" t="str">
        <v xml:space="preserve"> </v>
      </c>
      <c r="T38" s="213" t="str">
        <v xml:space="preserve"> </v>
      </c>
      <c r="U38" s="213" t="str">
        <v xml:space="preserve"> </v>
      </c>
      <c r="V38" s="18">
        <f>сводн.!T42</f>
        <v>2</v>
      </c>
      <c r="W38" s="95">
        <f>SUM(W6:W37)</f>
        <v>1</v>
      </c>
      <c r="X38" s="95">
        <f>SUM(X6:X37)</f>
        <v>0</v>
      </c>
      <c r="Y38" s="95">
        <f>SUM(Y6:Y37)-X38</f>
        <v>0</v>
      </c>
      <c r="Z38" s="95">
        <f>SUM(Z6:Z37)</f>
        <v>46</v>
      </c>
      <c r="AA38" s="95">
        <f>SUM(AA6:AA37)</f>
        <v>38</v>
      </c>
      <c r="AB38" s="95">
        <f>SUM(AB6:AB37)</f>
        <v>20</v>
      </c>
      <c r="AC38" s="95">
        <f t="shared" si="7"/>
        <v>104</v>
      </c>
      <c r="AD38" s="242">
        <f>IF(ISERROR(((X38+Y38)*2+Z38*3+AA38*4+AB38*5)/SUM(X38,Y38:AB38)),"",((X38+Y38)*2+Z38*3+AA38*4+AB38*5)/SUM(X38,Y38:AB38))</f>
        <v>3.75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 t="str">
        <f t="shared" si="15"/>
        <v xml:space="preserve"> </v>
      </c>
      <c r="AI38" s="33">
        <f t="shared" si="15"/>
        <v>3.8666666666666667</v>
      </c>
      <c r="AJ38" s="33">
        <f t="shared" si="15"/>
        <v>4.2</v>
      </c>
      <c r="AK38" s="33">
        <f t="shared" si="15"/>
        <v>3.8</v>
      </c>
      <c r="AL38" s="33">
        <f t="shared" si="15"/>
        <v>3.4666666666666668</v>
      </c>
      <c r="AM38" s="33">
        <f t="shared" si="15"/>
        <v>3.6428571428571428</v>
      </c>
      <c r="AN38" s="33">
        <f t="shared" si="15"/>
        <v>3.8666666666666667</v>
      </c>
      <c r="AO38" s="33">
        <f t="shared" si="15"/>
        <v>3.4</v>
      </c>
      <c r="AP38" s="33" t="str">
        <f t="shared" si="15"/>
        <v xml:space="preserve"> </v>
      </c>
      <c r="AQ38" s="33" t="str">
        <f t="shared" si="15"/>
        <v xml:space="preserve"> 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6"/>
      <c r="B39" s="216"/>
      <c r="C39" s="218" t="s">
        <v>13</v>
      </c>
      <c r="D39" s="218"/>
      <c r="E39" s="219"/>
      <c r="F39" s="98" t="str">
        <v>0</v>
      </c>
      <c r="G39" s="98" t="str">
        <v>0</v>
      </c>
      <c r="H39" s="98">
        <v>3</v>
      </c>
      <c r="I39" s="98">
        <v>6</v>
      </c>
      <c r="J39" s="98">
        <v>4</v>
      </c>
      <c r="K39" s="98">
        <v>1</v>
      </c>
      <c r="L39" s="98">
        <v>2</v>
      </c>
      <c r="M39" s="98">
        <v>3</v>
      </c>
      <c r="N39" s="98">
        <v>1</v>
      </c>
      <c r="O39" s="99" t="str">
        <v>0</v>
      </c>
      <c r="P39" s="99" t="str">
        <v>0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9" t="str">
        <f>IF(COUNTIF(V6:V37,5)=0,"0",COUNTIF(V6:V37,5))</f>
        <v>0</v>
      </c>
      <c r="W39" s="209"/>
      <c r="X39" s="580">
        <f>SUM(X38:AB38)</f>
        <v>104</v>
      </c>
      <c r="Y39" s="580"/>
      <c r="Z39" s="580"/>
      <c r="AA39" s="580"/>
      <c r="AB39" s="580"/>
      <c r="AC39" s="494"/>
      <c r="AD39" s="242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 t="str">
        <f t="shared" si="17"/>
        <v>0</v>
      </c>
      <c r="AI39" s="38">
        <f t="shared" si="17"/>
        <v>3</v>
      </c>
      <c r="AJ39" s="38">
        <f t="shared" si="17"/>
        <v>6</v>
      </c>
      <c r="AK39" s="38">
        <f t="shared" si="17"/>
        <v>4</v>
      </c>
      <c r="AL39" s="38">
        <f t="shared" si="17"/>
        <v>1</v>
      </c>
      <c r="AM39" s="38">
        <f t="shared" si="17"/>
        <v>2</v>
      </c>
      <c r="AN39" s="38">
        <f t="shared" si="17"/>
        <v>3</v>
      </c>
      <c r="AO39" s="38">
        <f t="shared" si="17"/>
        <v>1</v>
      </c>
      <c r="AP39" s="38" t="str">
        <f t="shared" si="17"/>
        <v>0</v>
      </c>
      <c r="AQ39" s="38" t="str">
        <f t="shared" si="17"/>
        <v>0</v>
      </c>
      <c r="AR39" s="38" t="str">
        <f t="shared" si="17"/>
        <v>0</v>
      </c>
      <c r="AS39" s="38" t="str">
        <f t="shared" si="17"/>
        <v>0</v>
      </c>
      <c r="AT39" s="38" t="str">
        <f t="shared" si="17"/>
        <v>0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20"/>
      <c r="B40" s="220"/>
      <c r="C40" s="222" t="s">
        <v>14</v>
      </c>
      <c r="D40" s="222"/>
      <c r="E40" s="223"/>
      <c r="F40" s="100" t="str">
        <v>0</v>
      </c>
      <c r="G40" s="100" t="str">
        <v>0</v>
      </c>
      <c r="H40" s="100">
        <v>7</v>
      </c>
      <c r="I40" s="100">
        <v>6</v>
      </c>
      <c r="J40" s="100">
        <v>4</v>
      </c>
      <c r="K40" s="100">
        <v>5</v>
      </c>
      <c r="L40" s="100">
        <v>5</v>
      </c>
      <c r="M40" s="100">
        <v>7</v>
      </c>
      <c r="N40" s="100">
        <v>4</v>
      </c>
      <c r="O40" s="101" t="str">
        <v>0</v>
      </c>
      <c r="P40" s="101" t="str">
        <v>0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50">
        <f>IF(COUNTIF(V6:V37,4)=0,"0",COUNTIF(V6:V37,4))</f>
        <v>2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3</v>
      </c>
      <c r="AA40" s="44">
        <f>IF(COUNTIF(AA6:AA37,4)=0," ",COUNTIF(AA6:AA37,4))</f>
        <v>2</v>
      </c>
      <c r="AB40" s="44">
        <f>IF(COUNTIF(AB6:AB37,4)=0," ",COUNTIF(AB6:AB37,4))</f>
        <v>1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 t="str">
        <f t="shared" si="18"/>
        <v>0</v>
      </c>
      <c r="AI40" s="44">
        <f t="shared" si="18"/>
        <v>7</v>
      </c>
      <c r="AJ40" s="44">
        <f t="shared" si="18"/>
        <v>6</v>
      </c>
      <c r="AK40" s="44">
        <f t="shared" si="18"/>
        <v>4</v>
      </c>
      <c r="AL40" s="44">
        <f t="shared" si="18"/>
        <v>5</v>
      </c>
      <c r="AM40" s="44">
        <f t="shared" si="18"/>
        <v>5</v>
      </c>
      <c r="AN40" s="44">
        <f t="shared" si="18"/>
        <v>7</v>
      </c>
      <c r="AO40" s="44">
        <f t="shared" si="18"/>
        <v>4</v>
      </c>
      <c r="AP40" s="44" t="str">
        <f t="shared" si="18"/>
        <v>0</v>
      </c>
      <c r="AQ40" s="44" t="str">
        <f t="shared" si="18"/>
        <v>0</v>
      </c>
      <c r="AR40" s="44" t="str">
        <f t="shared" si="18"/>
        <v>0</v>
      </c>
      <c r="AS40" s="44" t="str">
        <f t="shared" si="18"/>
        <v>0</v>
      </c>
      <c r="AT40" s="44" t="str">
        <f t="shared" si="18"/>
        <v>0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5" t="s">
        <v>15</v>
      </c>
      <c r="D41" s="225"/>
      <c r="E41" s="226"/>
      <c r="F41" s="102" t="str">
        <v>0</v>
      </c>
      <c r="G41" s="102" t="str">
        <v>0</v>
      </c>
      <c r="H41" s="102">
        <v>5</v>
      </c>
      <c r="I41" s="102">
        <v>3</v>
      </c>
      <c r="J41" s="102">
        <v>7</v>
      </c>
      <c r="K41" s="102">
        <v>9</v>
      </c>
      <c r="L41" s="102">
        <v>7</v>
      </c>
      <c r="M41" s="102">
        <v>5</v>
      </c>
      <c r="N41" s="102">
        <v>10</v>
      </c>
      <c r="O41" s="103" t="str">
        <v>0</v>
      </c>
      <c r="P41" s="103" t="str">
        <v>0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51">
        <f>IF(COUNTIF(V6:V37,3)=0,"0",COUNTIF(V6:V37,3))</f>
        <v>13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2</v>
      </c>
      <c r="AA41" s="52">
        <f>IF(COUNTIF(AA6:AA37,3)=0," ",COUNTIF(AA6:AA37,3))</f>
        <v>4</v>
      </c>
      <c r="AB41" s="52">
        <f>IF(COUNTIF(AB6:AB37,3)=0," ",COUNTIF(AB6:AB37,3))</f>
        <v>1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 t="str">
        <f t="shared" si="19"/>
        <v>0</v>
      </c>
      <c r="AI41" s="52">
        <f t="shared" si="19"/>
        <v>5</v>
      </c>
      <c r="AJ41" s="52">
        <f t="shared" si="19"/>
        <v>3</v>
      </c>
      <c r="AK41" s="52">
        <f t="shared" si="19"/>
        <v>7</v>
      </c>
      <c r="AL41" s="52">
        <f t="shared" si="19"/>
        <v>9</v>
      </c>
      <c r="AM41" s="52">
        <f t="shared" si="19"/>
        <v>7</v>
      </c>
      <c r="AN41" s="52">
        <f t="shared" si="19"/>
        <v>5</v>
      </c>
      <c r="AO41" s="52">
        <f t="shared" si="19"/>
        <v>10</v>
      </c>
      <c r="AP41" s="52" t="str">
        <f t="shared" si="19"/>
        <v>0</v>
      </c>
      <c r="AQ41" s="52" t="str">
        <f t="shared" si="19"/>
        <v>0</v>
      </c>
      <c r="AR41" s="52" t="str">
        <f t="shared" si="19"/>
        <v>0</v>
      </c>
      <c r="AS41" s="52" t="str">
        <f t="shared" si="19"/>
        <v>0</v>
      </c>
      <c r="AT41" s="52" t="str">
        <f t="shared" si="19"/>
        <v>0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7"/>
      <c r="B42" s="247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 t="str">
        <f>IF(COUNTIF(V6:V37,2)=0,"0",COUNTIF(V6:V37,2))</f>
        <v>0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2</v>
      </c>
      <c r="AA42" s="35">
        <f>IF(COUNTIF(AA6:AA37,2)=0," ",COUNTIF(AA6:AA37,2))</f>
        <v>5</v>
      </c>
      <c r="AB42" s="35" t="str">
        <f>IF(COUNTIF(AB6:AB37,2)=0," ",COUNTIF(AB6:AB37,2))</f>
        <v xml:space="preserve"> 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0</v>
      </c>
      <c r="AP42" s="35">
        <f t="shared" si="20"/>
        <v>0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7"/>
      <c r="B43" s="247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1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COUNTBLANK(AD6:AD20)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0</v>
      </c>
      <c r="AI43" s="60">
        <f t="shared" si="22"/>
        <v>0</v>
      </c>
      <c r="AJ43" s="60">
        <f t="shared" si="22"/>
        <v>0</v>
      </c>
      <c r="AK43" s="60">
        <f t="shared" si="22"/>
        <v>0</v>
      </c>
      <c r="AL43" s="60">
        <f t="shared" si="22"/>
        <v>0</v>
      </c>
      <c r="AM43" s="60">
        <f t="shared" si="22"/>
        <v>1</v>
      </c>
      <c r="AN43" s="60">
        <f t="shared" si="22"/>
        <v>0</v>
      </c>
      <c r="AO43" s="60">
        <f t="shared" si="22"/>
        <v>0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7"/>
      <c r="B44" s="247"/>
      <c r="C44" s="83" t="s">
        <v>18</v>
      </c>
      <c r="D44" s="83"/>
      <c r="E44" s="27"/>
      <c r="F44" s="23">
        <v>15</v>
      </c>
      <c r="G44" s="23">
        <v>15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3">IF(COUNTIF(AG6:AG37,"з")=0,"0",COUNTIF(AG6:AG37,"з"))</f>
        <v>15</v>
      </c>
      <c r="AH44" s="35">
        <f t="shared" si="23"/>
        <v>15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7"/>
      <c r="B45" s="247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92"/>
      <c r="X46" s="492"/>
      <c r="Y46" s="492"/>
      <c r="Z46" s="492"/>
      <c r="AA46" s="492"/>
      <c r="AB46" s="492"/>
      <c r="AC46" s="492"/>
      <c r="AD46" s="492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92"/>
      <c r="X47" s="492"/>
      <c r="Y47" s="492"/>
      <c r="Z47" s="492"/>
      <c r="AA47" s="492"/>
      <c r="AB47" s="492"/>
      <c r="AC47" s="492"/>
      <c r="AD47" s="492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92"/>
      <c r="X48" s="492"/>
      <c r="Y48" s="492"/>
      <c r="Z48" s="492"/>
      <c r="AA48" s="492"/>
      <c r="AB48" s="492"/>
      <c r="AC48" s="492"/>
      <c r="AD48" s="492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92"/>
      <c r="X49" s="492"/>
      <c r="Y49" s="492"/>
      <c r="Z49" s="492"/>
      <c r="AA49" s="492"/>
      <c r="AB49" s="492"/>
      <c r="AC49" s="492"/>
      <c r="AD49" s="492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92"/>
      <c r="X50" s="492"/>
      <c r="Y50" s="492"/>
      <c r="Z50" s="492"/>
      <c r="AA50" s="492"/>
      <c r="AB50" s="492"/>
      <c r="AC50" s="492"/>
      <c r="AD50" s="492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92"/>
      <c r="X51" s="492"/>
      <c r="Y51" s="492"/>
      <c r="Z51" s="492"/>
      <c r="AA51" s="492"/>
      <c r="AB51" s="492"/>
      <c r="AC51" s="492"/>
      <c r="AD51" s="492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92"/>
      <c r="X52" s="492"/>
      <c r="Y52" s="492"/>
      <c r="Z52" s="492"/>
      <c r="AA52" s="492"/>
      <c r="AB52" s="492"/>
      <c r="AC52" s="492"/>
      <c r="AD52" s="492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92"/>
      <c r="X53" s="492"/>
      <c r="Y53" s="492"/>
      <c r="Z53" s="492"/>
      <c r="AA53" s="492"/>
      <c r="AB53" s="492"/>
      <c r="AC53" s="492"/>
      <c r="AD53" s="492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92"/>
      <c r="X54" s="492"/>
      <c r="Y54" s="492"/>
      <c r="Z54" s="492"/>
      <c r="AA54" s="492"/>
      <c r="AB54" s="492"/>
      <c r="AC54" s="492"/>
      <c r="AD54" s="492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sortState ref="C6:D20">
    <sortCondition ref="D6:D20"/>
  </sortState>
  <mergeCells count="8">
    <mergeCell ref="BP3:CE3"/>
    <mergeCell ref="X39:AB39"/>
    <mergeCell ref="H2:K2"/>
    <mergeCell ref="L2:N2"/>
    <mergeCell ref="A3:C4"/>
    <mergeCell ref="AD3:AD5"/>
    <mergeCell ref="AG3:AW3"/>
    <mergeCell ref="AX3:BM3"/>
  </mergeCells>
  <conditionalFormatting sqref="C5 Y5 AI5 AG5 F5 T5 O5:P5 J5:L5">
    <cfRule type="cellIs" dxfId="10042" priority="25" stopIfTrue="1" operator="equal">
      <formula>5</formula>
    </cfRule>
    <cfRule type="cellIs" dxfId="10041" priority="26" stopIfTrue="1" operator="equal">
      <formula>4</formula>
    </cfRule>
    <cfRule type="cellIs" dxfId="10040" priority="27" stopIfTrue="1" operator="equal">
      <formula>3</formula>
    </cfRule>
  </conditionalFormatting>
  <conditionalFormatting sqref="E6:E45">
    <cfRule type="cellIs" dxfId="10039" priority="23" stopIfTrue="1" operator="equal">
      <formula>4</formula>
    </cfRule>
    <cfRule type="cellIs" dxfId="10038" priority="24" stopIfTrue="1" operator="equal">
      <formula>3</formula>
    </cfRule>
  </conditionalFormatting>
  <conditionalFormatting sqref="Z5:AC5 W40:AF43 AE6:AE39 W39 R6:V45 F34:Q45 AG43:CB43 W44:AW45 AG6:AW42 F6:Q31">
    <cfRule type="cellIs" dxfId="10037" priority="20" stopIfTrue="1" operator="equal">
      <formula>5</formula>
    </cfRule>
    <cfRule type="cellIs" dxfId="10036" priority="21" stopIfTrue="1" operator="equal">
      <formula>4</formula>
    </cfRule>
    <cfRule type="cellIs" dxfId="10035" priority="22" stopIfTrue="1" operator="equal">
      <formula>3</formula>
    </cfRule>
  </conditionalFormatting>
  <conditionalFormatting sqref="AF6:AF37">
    <cfRule type="expression" dxfId="10034" priority="18" stopIfTrue="1">
      <formula>VALUE(RIGHT(AF6))&gt;AE6</formula>
    </cfRule>
    <cfRule type="expression" dxfId="10033" priority="19" stopIfTrue="1">
      <formula>EXACT(RIGHT(AF6,3),"зач")</formula>
    </cfRule>
  </conditionalFormatting>
  <conditionalFormatting sqref="AE3:AJ4 F3:F4 H3:K4 T3:AC4 L3:N3 O3:P4 L4">
    <cfRule type="expression" dxfId="10032" priority="16" stopIfTrue="1">
      <formula>$D$1&lt;F3</formula>
    </cfRule>
    <cfRule type="expression" dxfId="10031" priority="17" stopIfTrue="1">
      <formula>$D$1&gt;F3</formula>
    </cfRule>
  </conditionalFormatting>
  <conditionalFormatting sqref="G5">
    <cfRule type="cellIs" dxfId="10030" priority="13" stopIfTrue="1" operator="equal">
      <formula>5</formula>
    </cfRule>
    <cfRule type="cellIs" dxfId="10029" priority="14" stopIfTrue="1" operator="equal">
      <formula>4</formula>
    </cfRule>
    <cfRule type="cellIs" dxfId="10028" priority="15" stopIfTrue="1" operator="equal">
      <formula>3</formula>
    </cfRule>
  </conditionalFormatting>
  <conditionalFormatting sqref="G3:G4">
    <cfRule type="expression" dxfId="10027" priority="11" stopIfTrue="1">
      <formula>$D$1&lt;G3</formula>
    </cfRule>
    <cfRule type="expression" dxfId="10026" priority="12" stopIfTrue="1">
      <formula>$D$1&gt;G3</formula>
    </cfRule>
  </conditionalFormatting>
  <conditionalFormatting sqref="N5">
    <cfRule type="cellIs" dxfId="10025" priority="8" stopIfTrue="1" operator="equal">
      <formula>5</formula>
    </cfRule>
    <cfRule type="cellIs" dxfId="10024" priority="9" stopIfTrue="1" operator="equal">
      <formula>4</formula>
    </cfRule>
    <cfRule type="cellIs" dxfId="10023" priority="10" stopIfTrue="1" operator="equal">
      <formula>3</formula>
    </cfRule>
  </conditionalFormatting>
  <conditionalFormatting sqref="M5">
    <cfRule type="cellIs" dxfId="10022" priority="5" stopIfTrue="1" operator="equal">
      <formula>5</formula>
    </cfRule>
    <cfRule type="cellIs" dxfId="10021" priority="6" stopIfTrue="1" operator="equal">
      <formula>4</formula>
    </cfRule>
    <cfRule type="cellIs" dxfId="10020" priority="7" stopIfTrue="1" operator="equal">
      <formula>3</formula>
    </cfRule>
  </conditionalFormatting>
  <conditionalFormatting sqref="M4">
    <cfRule type="expression" dxfId="10019" priority="3" stopIfTrue="1">
      <formula>$D$1&lt;M4</formula>
    </cfRule>
    <cfRule type="expression" dxfId="10018" priority="4" stopIfTrue="1">
      <formula>$D$1&gt;M4</formula>
    </cfRule>
  </conditionalFormatting>
  <conditionalFormatting sqref="N4">
    <cfRule type="expression" dxfId="10017" priority="1" stopIfTrue="1">
      <formula>$D$1&lt;N4</formula>
    </cfRule>
    <cfRule type="expression" dxfId="10016" priority="2" stopIfTrue="1">
      <formula>$D$1&gt;N4</formula>
    </cfRule>
  </conditionalFormatting>
  <pageMargins left="0.7" right="0.7" top="0.75" bottom="0.75" header="0.3" footer="0.3"/>
  <pageSetup paperSize="9" scale="70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Normal="100" zoomScaleSheetLayoutView="85" workbookViewId="0">
      <selection activeCell="N13" sqref="N13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3.42578125" style="13" customWidth="1"/>
    <col min="4" max="4" width="37" style="13" customWidth="1"/>
    <col min="5" max="5" width="6.85546875" style="13" hidden="1" customWidth="1"/>
    <col min="6" max="7" width="6.7109375" customWidth="1"/>
    <col min="8" max="8" width="5.85546875" customWidth="1"/>
    <col min="9" max="10" width="6.42578125" customWidth="1"/>
    <col min="11" max="11" width="6.28515625" customWidth="1"/>
    <col min="12" max="12" width="6" customWidth="1"/>
    <col min="13" max="14" width="6.28515625" customWidth="1"/>
    <col min="15" max="15" width="6.28515625" hidden="1" customWidth="1"/>
    <col min="16" max="16" width="6.42578125" hidden="1" customWidth="1"/>
    <col min="17" max="17" width="5.85546875" hidden="1" customWidth="1"/>
    <col min="18" max="19" width="6.5703125" hidden="1" customWidth="1"/>
    <col min="20" max="21" width="5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82" width="3.42578125" style="30" hidden="1" customWidth="1"/>
    <col min="83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43659.506923379631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92"/>
      <c r="Z1" s="492"/>
      <c r="AA1" s="492"/>
      <c r="AB1" s="492"/>
      <c r="AC1" s="492"/>
      <c r="AD1" s="492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75" t="s">
        <v>580</v>
      </c>
      <c r="G2" s="476"/>
      <c r="H2" s="581" t="s">
        <v>581</v>
      </c>
      <c r="I2" s="582"/>
      <c r="J2" s="582"/>
      <c r="K2" s="583"/>
      <c r="L2" s="581" t="s">
        <v>545</v>
      </c>
      <c r="M2" s="582"/>
      <c r="N2" s="583"/>
      <c r="O2" s="477"/>
      <c r="P2" s="477"/>
      <c r="Q2" s="243"/>
      <c r="R2" s="243"/>
      <c r="S2" s="243"/>
      <c r="T2" s="474"/>
      <c r="U2" s="227"/>
      <c r="V2" s="7"/>
      <c r="W2" s="8"/>
      <c r="X2" s="8"/>
      <c r="Y2" s="492"/>
      <c r="Z2" s="492"/>
      <c r="AA2" s="492"/>
      <c r="AB2" s="492"/>
      <c r="AC2" s="492"/>
      <c r="AD2" s="492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76" t="s">
        <v>1342</v>
      </c>
      <c r="B3" s="576"/>
      <c r="C3" s="576"/>
      <c r="D3" s="228" t="s">
        <v>0</v>
      </c>
      <c r="E3" s="229"/>
      <c r="F3" s="230">
        <v>42349</v>
      </c>
      <c r="G3" s="230">
        <v>42353</v>
      </c>
      <c r="H3" s="230">
        <v>42350</v>
      </c>
      <c r="I3" s="230">
        <v>42348</v>
      </c>
      <c r="J3" s="410">
        <v>42354</v>
      </c>
      <c r="K3" s="230">
        <v>42342</v>
      </c>
      <c r="L3" s="230">
        <v>42243</v>
      </c>
      <c r="M3" s="230">
        <v>42363</v>
      </c>
      <c r="N3" s="230">
        <v>42056</v>
      </c>
      <c r="O3" s="230"/>
      <c r="P3" s="231"/>
      <c r="Q3" s="243"/>
      <c r="R3" s="243"/>
      <c r="S3" s="243"/>
      <c r="T3" s="509"/>
      <c r="U3" s="232"/>
      <c r="V3" s="233"/>
      <c r="W3" s="234"/>
      <c r="X3" s="234"/>
      <c r="Y3" s="235"/>
      <c r="Z3" s="235"/>
      <c r="AA3" s="235"/>
      <c r="AB3" s="236"/>
      <c r="AC3" s="236"/>
      <c r="AD3" s="577" t="s">
        <v>9</v>
      </c>
      <c r="AE3" s="14"/>
      <c r="AF3" s="492"/>
      <c r="AG3" s="578"/>
      <c r="AH3" s="578"/>
      <c r="AI3" s="578"/>
      <c r="AJ3" s="578"/>
      <c r="AK3" s="578"/>
      <c r="AL3" s="578"/>
      <c r="AM3" s="578"/>
      <c r="AN3" s="578"/>
      <c r="AO3" s="578"/>
      <c r="AP3" s="578"/>
      <c r="AQ3" s="578"/>
      <c r="AR3" s="578"/>
      <c r="AS3" s="578"/>
      <c r="AT3" s="578"/>
      <c r="AU3" s="578"/>
      <c r="AV3" s="578"/>
      <c r="AW3" s="578"/>
      <c r="AX3" s="579"/>
      <c r="AY3" s="579"/>
      <c r="AZ3" s="579"/>
      <c r="BA3" s="579"/>
      <c r="BB3" s="579"/>
      <c r="BC3" s="579"/>
      <c r="BD3" s="579"/>
      <c r="BE3" s="579"/>
      <c r="BF3" s="579"/>
      <c r="BG3" s="579"/>
      <c r="BH3" s="579"/>
      <c r="BI3" s="579"/>
      <c r="BJ3" s="579"/>
      <c r="BK3" s="579"/>
      <c r="BL3" s="579"/>
      <c r="BM3" s="579"/>
      <c r="BN3" s="11"/>
      <c r="BO3" s="11"/>
      <c r="BP3" s="579"/>
      <c r="BQ3" s="579"/>
      <c r="BR3" s="579"/>
      <c r="BS3" s="579"/>
      <c r="BT3" s="579"/>
      <c r="BU3" s="579"/>
      <c r="BV3" s="579"/>
      <c r="BW3" s="579"/>
      <c r="BX3" s="579"/>
      <c r="BY3" s="579"/>
      <c r="BZ3" s="579"/>
      <c r="CA3" s="579"/>
      <c r="CB3" s="579"/>
      <c r="CC3" s="579"/>
      <c r="CD3" s="579"/>
      <c r="CE3" s="579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46.5" customHeight="1" x14ac:dyDescent="0.2">
      <c r="A4" s="576"/>
      <c r="B4" s="576"/>
      <c r="C4" s="576"/>
      <c r="D4" s="237" t="s">
        <v>1</v>
      </c>
      <c r="E4" s="229"/>
      <c r="F4" s="238" t="s">
        <v>1008</v>
      </c>
      <c r="G4" s="238" t="s">
        <v>1010</v>
      </c>
      <c r="H4" s="238" t="s">
        <v>1002</v>
      </c>
      <c r="I4" s="238" t="s">
        <v>1020</v>
      </c>
      <c r="J4" s="238" t="s">
        <v>1021</v>
      </c>
      <c r="K4" s="238" t="s">
        <v>1610</v>
      </c>
      <c r="L4" s="238"/>
      <c r="M4" s="238" t="s">
        <v>1030</v>
      </c>
      <c r="N4" s="238" t="s">
        <v>1032</v>
      </c>
      <c r="O4" s="238"/>
      <c r="P4" s="238"/>
      <c r="Q4" s="243"/>
      <c r="R4" s="243"/>
      <c r="S4" s="243"/>
      <c r="T4" s="509"/>
      <c r="U4" s="239"/>
      <c r="V4" s="232"/>
      <c r="W4" s="232"/>
      <c r="X4" s="232"/>
      <c r="Y4" s="234"/>
      <c r="Z4" s="235"/>
      <c r="AA4" s="235"/>
      <c r="AB4" s="235"/>
      <c r="AC4" s="235"/>
      <c r="AD4" s="577"/>
      <c r="AE4" s="15"/>
      <c r="AF4" s="492"/>
      <c r="AG4" s="492"/>
      <c r="AH4" s="492"/>
      <c r="AI4" s="492"/>
      <c r="AJ4" s="492"/>
      <c r="AK4" s="492"/>
      <c r="AL4" s="492"/>
      <c r="AM4" s="492"/>
      <c r="AN4" s="492"/>
      <c r="AO4" s="492"/>
      <c r="AP4" s="492"/>
      <c r="AQ4" s="492"/>
      <c r="AR4" s="492"/>
      <c r="AS4" s="492"/>
      <c r="AT4" s="492"/>
      <c r="AU4" s="492"/>
      <c r="AV4" s="492"/>
      <c r="AW4" s="9"/>
      <c r="AX4" s="493"/>
      <c r="AY4" s="493"/>
      <c r="AZ4" s="493"/>
      <c r="BA4" s="493"/>
      <c r="BB4" s="493"/>
      <c r="BC4" s="493"/>
      <c r="BD4" s="493"/>
      <c r="BE4" s="493"/>
      <c r="BF4" s="493"/>
      <c r="BG4" s="493"/>
      <c r="BH4" s="493"/>
      <c r="BI4" s="493"/>
      <c r="BJ4" s="493"/>
      <c r="BK4" s="493"/>
      <c r="BL4" s="493"/>
      <c r="BM4" s="493"/>
      <c r="BN4" s="11"/>
      <c r="BO4" s="11"/>
      <c r="BP4" s="493"/>
      <c r="BQ4" s="493"/>
      <c r="BR4" s="493"/>
      <c r="BS4" s="493"/>
      <c r="BT4" s="493"/>
      <c r="BU4" s="493"/>
      <c r="BV4" s="493"/>
      <c r="BW4" s="493"/>
      <c r="BX4" s="493"/>
      <c r="BY4" s="493"/>
      <c r="BZ4" s="493"/>
      <c r="CA4" s="493"/>
      <c r="CB4" s="493"/>
      <c r="CC4" s="493"/>
      <c r="CD4" s="493"/>
      <c r="CE4" s="493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8.75" x14ac:dyDescent="0.2">
      <c r="A5" s="384" t="s">
        <v>546</v>
      </c>
      <c r="B5" s="257" t="s">
        <v>2</v>
      </c>
      <c r="C5" s="385" t="s">
        <v>27</v>
      </c>
      <c r="D5" s="386" t="s">
        <v>3</v>
      </c>
      <c r="E5" s="184" t="s">
        <v>4</v>
      </c>
      <c r="F5" s="313" t="s">
        <v>1014</v>
      </c>
      <c r="G5" s="313" t="s">
        <v>1011</v>
      </c>
      <c r="H5" s="313" t="s">
        <v>1003</v>
      </c>
      <c r="I5" s="313" t="s">
        <v>1005</v>
      </c>
      <c r="J5" s="408" t="s">
        <v>1022</v>
      </c>
      <c r="K5" s="313" t="s">
        <v>1023</v>
      </c>
      <c r="L5" s="325" t="s">
        <v>915</v>
      </c>
      <c r="M5" s="325" t="s">
        <v>1031</v>
      </c>
      <c r="N5" s="362" t="s">
        <v>655</v>
      </c>
      <c r="O5" s="325"/>
      <c r="P5" s="313"/>
      <c r="Q5" s="511"/>
      <c r="R5" s="511"/>
      <c r="S5" s="511"/>
      <c r="T5" s="510"/>
      <c r="U5" s="185"/>
      <c r="V5" s="240" t="s">
        <v>5</v>
      </c>
      <c r="W5" s="241" t="s">
        <v>6</v>
      </c>
      <c r="X5" s="241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37" customFormat="1" ht="19.5" customHeight="1" x14ac:dyDescent="0.2">
      <c r="A6" s="389">
        <v>1</v>
      </c>
      <c r="B6" s="266" t="s">
        <v>28</v>
      </c>
      <c r="C6" s="512" t="s">
        <v>34</v>
      </c>
      <c r="D6" s="518" t="s">
        <v>1578</v>
      </c>
      <c r="E6" s="256" t="s">
        <v>1342</v>
      </c>
      <c r="F6" s="93" t="s">
        <v>1604</v>
      </c>
      <c r="G6" s="93" t="s">
        <v>1604</v>
      </c>
      <c r="H6" s="93">
        <v>4</v>
      </c>
      <c r="I6" s="93">
        <v>5</v>
      </c>
      <c r="J6" s="93">
        <v>3</v>
      </c>
      <c r="K6" s="93">
        <v>4</v>
      </c>
      <c r="L6" s="93">
        <v>3</v>
      </c>
      <c r="M6" s="93">
        <v>5</v>
      </c>
      <c r="N6" s="93" t="s">
        <v>1643</v>
      </c>
      <c r="O6" s="93"/>
      <c r="P6" s="93"/>
      <c r="Q6" s="93"/>
      <c r="R6" s="93"/>
      <c r="S6" s="93"/>
      <c r="T6" s="93"/>
      <c r="U6" s="23"/>
      <c r="V6" s="35">
        <f t="shared" ref="V6:V37" si="0">IF(AC6&gt;0,IF(SUM(X6:Y6)/AC6&gt;0,2,IF(AND(SUM(X6:Y6)/AC6=0,Z6/AC6&gt;0),3,IF(AND((AB6/AC6+AA6/AC6)=1,AA6/AC6&gt;0),4,5))),0)</f>
        <v>2</v>
      </c>
      <c r="W6" s="328">
        <f t="shared" ref="W6:W34" si="1">COUNTIF(AG6:AV6,"б")</f>
        <v>0</v>
      </c>
      <c r="X6" s="328">
        <f t="shared" ref="X6:X16" si="2">COUNTIF(AG6:AV6,"д")</f>
        <v>0</v>
      </c>
      <c r="Y6" s="328">
        <f t="shared" ref="Y6:Y34" si="3">COUNTIF(AG6:AV6,2)+COUNTIF(AG6:AV6,"н")+COUNTIF(AG6:AV6,"д")</f>
        <v>1</v>
      </c>
      <c r="Z6" s="328">
        <f t="shared" ref="Z6:Z34" si="4">COUNTIF(AG6:AV6,Z$5)</f>
        <v>2</v>
      </c>
      <c r="AA6" s="328">
        <f t="shared" ref="AA6:AA34" si="5">COUNTIF(AG6:AV6,AA$5)</f>
        <v>2</v>
      </c>
      <c r="AB6" s="328">
        <f t="shared" ref="AB6:AB34" si="6">COUNTIF(AG6:AV6,AB$5)</f>
        <v>2</v>
      </c>
      <c r="AC6" s="328">
        <f t="shared" ref="AC6:AC38" si="7">SUM(X6:AB6)</f>
        <v>7</v>
      </c>
      <c r="AD6" s="329">
        <f>IF(ISERROR(((X6+Y6)*2+Z6*3+AA6*4+AB6*5)/SUM(X6,Y6:AB6)),"",((X6+Y6)*2+Z6*3+AA6*4+AB6*5)/SUM(X6,Y6:AB6))</f>
        <v>3.7142857142857144</v>
      </c>
      <c r="AE6" s="330">
        <f t="shared" ref="AE6:AE34" si="8">IF(AX6=5,0.5,IF(AX6=4,0.25,IF(AX6&lt;=3,0)))</f>
        <v>0</v>
      </c>
      <c r="AF6" s="331"/>
      <c r="AG6" s="332" t="str">
        <f t="shared" ref="AG6:AV21" si="9">IF(ISERROR(VALUE(LEFT(F6))),LEFT(F6),VALUE(LEFT(F6)))</f>
        <v>з</v>
      </c>
      <c r="AH6" s="332" t="str">
        <f t="shared" si="9"/>
        <v>з</v>
      </c>
      <c r="AI6" s="332">
        <f t="shared" si="9"/>
        <v>4</v>
      </c>
      <c r="AJ6" s="332">
        <f t="shared" si="9"/>
        <v>5</v>
      </c>
      <c r="AK6" s="332">
        <f t="shared" si="9"/>
        <v>3</v>
      </c>
      <c r="AL6" s="332">
        <f t="shared" si="9"/>
        <v>4</v>
      </c>
      <c r="AM6" s="332">
        <f t="shared" si="9"/>
        <v>3</v>
      </c>
      <c r="AN6" s="332">
        <f t="shared" si="9"/>
        <v>5</v>
      </c>
      <c r="AO6" s="332">
        <f t="shared" si="9"/>
        <v>2</v>
      </c>
      <c r="AP6" s="332" t="str">
        <f t="shared" si="9"/>
        <v/>
      </c>
      <c r="AQ6" s="332" t="str">
        <f t="shared" si="9"/>
        <v/>
      </c>
      <c r="AR6" s="332" t="str">
        <f t="shared" si="9"/>
        <v/>
      </c>
      <c r="AS6" s="332" t="str">
        <f t="shared" si="9"/>
        <v/>
      </c>
      <c r="AT6" s="332" t="str">
        <f t="shared" si="9"/>
        <v/>
      </c>
      <c r="AU6" s="332" t="str">
        <f t="shared" si="9"/>
        <v/>
      </c>
      <c r="AV6" s="332" t="str">
        <f t="shared" si="9"/>
        <v/>
      </c>
      <c r="AW6" s="35">
        <f t="shared" ref="AW6:AW37" si="10">COUNTIF(AG6:AV6,"з")</f>
        <v>2</v>
      </c>
      <c r="AX6" s="333"/>
      <c r="AY6" s="333"/>
      <c r="AZ6" s="333"/>
      <c r="BA6" s="333"/>
      <c r="BB6" s="333"/>
      <c r="BC6" s="333"/>
      <c r="BD6" s="333"/>
      <c r="BE6" s="333"/>
      <c r="BF6" s="333"/>
      <c r="BG6" s="333"/>
      <c r="BH6" s="333"/>
      <c r="BI6" s="333"/>
      <c r="BJ6" s="333"/>
      <c r="BK6" s="333"/>
      <c r="BL6" s="333"/>
      <c r="BM6" s="333"/>
      <c r="BN6" s="333"/>
      <c r="BO6" s="333"/>
      <c r="BP6" s="334"/>
      <c r="BQ6" s="334"/>
      <c r="BR6" s="334"/>
      <c r="BS6" s="334"/>
      <c r="BT6" s="334"/>
      <c r="BU6" s="334"/>
      <c r="BV6" s="334"/>
      <c r="BW6" s="334"/>
      <c r="BX6" s="334"/>
      <c r="BY6" s="334"/>
      <c r="BZ6" s="334"/>
      <c r="CA6" s="334"/>
      <c r="CB6" s="334"/>
      <c r="CC6" s="334"/>
      <c r="CD6" s="334"/>
      <c r="CE6" s="334"/>
      <c r="CF6" s="334"/>
      <c r="CG6" s="333"/>
      <c r="CH6" s="333"/>
      <c r="CI6" s="333"/>
      <c r="CJ6" s="333"/>
      <c r="CK6" s="333"/>
      <c r="CL6" s="333"/>
      <c r="CM6" s="333"/>
      <c r="CN6" s="335"/>
      <c r="CO6" s="335"/>
      <c r="CP6" s="335"/>
      <c r="CQ6" s="335"/>
      <c r="CR6" s="335"/>
      <c r="CS6" s="335"/>
      <c r="CT6" s="335"/>
      <c r="CU6" s="335"/>
      <c r="CV6" s="335"/>
      <c r="CW6" s="335"/>
      <c r="CX6" s="335"/>
      <c r="CY6" s="335"/>
      <c r="CZ6" s="335"/>
      <c r="DA6" s="335"/>
      <c r="DB6" s="336"/>
      <c r="DC6" s="336"/>
    </row>
    <row r="7" spans="1:107" s="337" customFormat="1" ht="19.5" customHeight="1" x14ac:dyDescent="0.2">
      <c r="A7" s="389">
        <v>2</v>
      </c>
      <c r="B7" s="266" t="s">
        <v>28</v>
      </c>
      <c r="C7" s="512" t="s">
        <v>34</v>
      </c>
      <c r="D7" s="518" t="s">
        <v>1585</v>
      </c>
      <c r="E7" s="256" t="s">
        <v>1342</v>
      </c>
      <c r="F7" s="93" t="s">
        <v>1604</v>
      </c>
      <c r="G7" s="93" t="s">
        <v>1604</v>
      </c>
      <c r="H7" s="93">
        <v>3</v>
      </c>
      <c r="I7" s="93">
        <v>4</v>
      </c>
      <c r="J7" s="93">
        <v>3</v>
      </c>
      <c r="K7" s="93">
        <v>3</v>
      </c>
      <c r="L7" s="93">
        <v>4</v>
      </c>
      <c r="M7" s="93">
        <v>4</v>
      </c>
      <c r="N7" s="93">
        <v>4</v>
      </c>
      <c r="O7" s="93"/>
      <c r="P7" s="93"/>
      <c r="Q7" s="93"/>
      <c r="R7" s="93"/>
      <c r="S7" s="93"/>
      <c r="T7" s="93"/>
      <c r="U7" s="23"/>
      <c r="V7" s="35">
        <f t="shared" si="0"/>
        <v>3</v>
      </c>
      <c r="W7" s="328">
        <f t="shared" si="1"/>
        <v>0</v>
      </c>
      <c r="X7" s="328">
        <f t="shared" si="2"/>
        <v>0</v>
      </c>
      <c r="Y7" s="328">
        <f t="shared" si="3"/>
        <v>0</v>
      </c>
      <c r="Z7" s="328">
        <f t="shared" si="4"/>
        <v>3</v>
      </c>
      <c r="AA7" s="328">
        <f t="shared" si="5"/>
        <v>4</v>
      </c>
      <c r="AB7" s="328">
        <f t="shared" si="6"/>
        <v>0</v>
      </c>
      <c r="AC7" s="328">
        <f t="shared" si="7"/>
        <v>7</v>
      </c>
      <c r="AD7" s="329">
        <f t="shared" ref="AD7:AD37" si="11">IF(ISERROR(((X7+Y7)*2+Z7*3+AA7*4+AB7*5)/SUM(X7,Y7:AB7)),"",((X7+Y7)*2+Z7*3+AA7*4+AB7*5)/SUM(X7,Y7:AB7))</f>
        <v>3.5714285714285716</v>
      </c>
      <c r="AE7" s="330">
        <f t="shared" si="8"/>
        <v>0</v>
      </c>
      <c r="AF7" s="331"/>
      <c r="AG7" s="332" t="str">
        <f t="shared" si="9"/>
        <v>з</v>
      </c>
      <c r="AH7" s="332" t="str">
        <f t="shared" si="9"/>
        <v>з</v>
      </c>
      <c r="AI7" s="332">
        <f t="shared" si="9"/>
        <v>3</v>
      </c>
      <c r="AJ7" s="332">
        <f t="shared" si="9"/>
        <v>4</v>
      </c>
      <c r="AK7" s="332">
        <f t="shared" si="9"/>
        <v>3</v>
      </c>
      <c r="AL7" s="332">
        <f t="shared" si="9"/>
        <v>3</v>
      </c>
      <c r="AM7" s="332">
        <f t="shared" si="9"/>
        <v>4</v>
      </c>
      <c r="AN7" s="332">
        <f t="shared" si="9"/>
        <v>4</v>
      </c>
      <c r="AO7" s="332">
        <f t="shared" si="9"/>
        <v>4</v>
      </c>
      <c r="AP7" s="332" t="str">
        <f t="shared" si="9"/>
        <v/>
      </c>
      <c r="AQ7" s="332" t="str">
        <f t="shared" si="9"/>
        <v/>
      </c>
      <c r="AR7" s="332" t="str">
        <f t="shared" si="9"/>
        <v/>
      </c>
      <c r="AS7" s="332" t="str">
        <f t="shared" si="9"/>
        <v/>
      </c>
      <c r="AT7" s="332" t="str">
        <f t="shared" si="9"/>
        <v/>
      </c>
      <c r="AU7" s="332" t="str">
        <f t="shared" si="9"/>
        <v/>
      </c>
      <c r="AV7" s="332" t="str">
        <f t="shared" si="9"/>
        <v/>
      </c>
      <c r="AW7" s="35">
        <f t="shared" si="10"/>
        <v>2</v>
      </c>
      <c r="AX7" s="333"/>
      <c r="AY7" s="333"/>
      <c r="AZ7" s="333"/>
      <c r="BA7" s="333"/>
      <c r="BB7" s="333"/>
      <c r="BC7" s="333"/>
      <c r="BD7" s="333"/>
      <c r="BE7" s="333"/>
      <c r="BF7" s="333"/>
      <c r="BG7" s="333"/>
      <c r="BH7" s="333"/>
      <c r="BI7" s="333"/>
      <c r="BJ7" s="333"/>
      <c r="BK7" s="333"/>
      <c r="BL7" s="333"/>
      <c r="BM7" s="333"/>
      <c r="BN7" s="333"/>
      <c r="BO7" s="333"/>
      <c r="BP7" s="334"/>
      <c r="BQ7" s="334"/>
      <c r="BR7" s="334"/>
      <c r="BS7" s="334"/>
      <c r="BT7" s="334"/>
      <c r="BU7" s="334"/>
      <c r="BV7" s="334"/>
      <c r="BW7" s="334"/>
      <c r="BX7" s="334"/>
      <c r="BY7" s="334"/>
      <c r="BZ7" s="334"/>
      <c r="CA7" s="334"/>
      <c r="CB7" s="334"/>
      <c r="CC7" s="334"/>
      <c r="CD7" s="334"/>
      <c r="CE7" s="334"/>
      <c r="CF7" s="334"/>
      <c r="CG7" s="333"/>
      <c r="CH7" s="334"/>
      <c r="CI7" s="334"/>
      <c r="CJ7" s="334"/>
      <c r="CK7" s="334"/>
      <c r="CL7" s="334"/>
      <c r="CM7" s="334"/>
      <c r="CN7" s="331"/>
      <c r="CO7" s="331"/>
      <c r="CP7" s="331"/>
      <c r="CQ7" s="331"/>
      <c r="CR7" s="331"/>
      <c r="CS7" s="331"/>
      <c r="CT7" s="331"/>
      <c r="CU7" s="331"/>
      <c r="CV7" s="331"/>
      <c r="CW7" s="331"/>
      <c r="CX7" s="331"/>
      <c r="CY7" s="331"/>
      <c r="CZ7" s="331"/>
      <c r="DA7" s="331"/>
    </row>
    <row r="8" spans="1:107" s="337" customFormat="1" ht="19.5" customHeight="1" x14ac:dyDescent="0.2">
      <c r="A8" s="389">
        <v>3</v>
      </c>
      <c r="B8" s="266" t="s">
        <v>28</v>
      </c>
      <c r="C8" s="512" t="s">
        <v>34</v>
      </c>
      <c r="D8" s="518" t="s">
        <v>1590</v>
      </c>
      <c r="E8" s="256" t="s">
        <v>1342</v>
      </c>
      <c r="F8" s="93" t="s">
        <v>1604</v>
      </c>
      <c r="G8" s="93" t="s">
        <v>1604</v>
      </c>
      <c r="H8" s="93">
        <v>5</v>
      </c>
      <c r="I8" s="93">
        <v>5</v>
      </c>
      <c r="J8" s="93">
        <v>3</v>
      </c>
      <c r="K8" s="93">
        <v>4</v>
      </c>
      <c r="L8" s="93">
        <v>4</v>
      </c>
      <c r="M8" s="93">
        <v>3</v>
      </c>
      <c r="N8" s="93">
        <v>3</v>
      </c>
      <c r="O8" s="93"/>
      <c r="P8" s="93"/>
      <c r="Q8" s="93"/>
      <c r="R8" s="93"/>
      <c r="S8" s="93"/>
      <c r="T8" s="93"/>
      <c r="U8" s="23"/>
      <c r="V8" s="35">
        <f t="shared" si="0"/>
        <v>3</v>
      </c>
      <c r="W8" s="328">
        <f t="shared" si="1"/>
        <v>0</v>
      </c>
      <c r="X8" s="328">
        <f t="shared" si="2"/>
        <v>0</v>
      </c>
      <c r="Y8" s="328">
        <f t="shared" si="3"/>
        <v>0</v>
      </c>
      <c r="Z8" s="328">
        <f t="shared" si="4"/>
        <v>3</v>
      </c>
      <c r="AA8" s="328">
        <f t="shared" si="5"/>
        <v>2</v>
      </c>
      <c r="AB8" s="328">
        <f t="shared" si="6"/>
        <v>2</v>
      </c>
      <c r="AC8" s="328">
        <f t="shared" si="7"/>
        <v>7</v>
      </c>
      <c r="AD8" s="329">
        <f t="shared" si="11"/>
        <v>3.8571428571428572</v>
      </c>
      <c r="AE8" s="330">
        <f t="shared" si="8"/>
        <v>0</v>
      </c>
      <c r="AF8" s="331"/>
      <c r="AG8" s="332" t="str">
        <f t="shared" si="9"/>
        <v>з</v>
      </c>
      <c r="AH8" s="332" t="str">
        <f t="shared" si="9"/>
        <v>з</v>
      </c>
      <c r="AI8" s="332">
        <f t="shared" si="9"/>
        <v>5</v>
      </c>
      <c r="AJ8" s="332">
        <f t="shared" si="9"/>
        <v>5</v>
      </c>
      <c r="AK8" s="332">
        <f t="shared" si="9"/>
        <v>3</v>
      </c>
      <c r="AL8" s="332">
        <f t="shared" si="9"/>
        <v>4</v>
      </c>
      <c r="AM8" s="332">
        <f t="shared" si="9"/>
        <v>4</v>
      </c>
      <c r="AN8" s="332">
        <f t="shared" si="9"/>
        <v>3</v>
      </c>
      <c r="AO8" s="332">
        <f t="shared" si="9"/>
        <v>3</v>
      </c>
      <c r="AP8" s="332" t="str">
        <f t="shared" si="9"/>
        <v/>
      </c>
      <c r="AQ8" s="332" t="str">
        <f t="shared" si="9"/>
        <v/>
      </c>
      <c r="AR8" s="332" t="str">
        <f t="shared" si="9"/>
        <v/>
      </c>
      <c r="AS8" s="332" t="str">
        <f t="shared" si="9"/>
        <v/>
      </c>
      <c r="AT8" s="332" t="str">
        <f t="shared" si="9"/>
        <v/>
      </c>
      <c r="AU8" s="332" t="str">
        <f t="shared" si="9"/>
        <v/>
      </c>
      <c r="AV8" s="332" t="str">
        <f t="shared" si="9"/>
        <v/>
      </c>
      <c r="AW8" s="35">
        <f t="shared" si="10"/>
        <v>2</v>
      </c>
      <c r="AX8" s="333"/>
      <c r="AY8" s="333"/>
      <c r="AZ8" s="333"/>
      <c r="BA8" s="333"/>
      <c r="BB8" s="333"/>
      <c r="BC8" s="333"/>
      <c r="BD8" s="333"/>
      <c r="BE8" s="333"/>
      <c r="BF8" s="333"/>
      <c r="BG8" s="333"/>
      <c r="BH8" s="333"/>
      <c r="BI8" s="333"/>
      <c r="BJ8" s="333"/>
      <c r="BK8" s="333"/>
      <c r="BL8" s="333"/>
      <c r="BM8" s="333"/>
      <c r="BN8" s="333"/>
      <c r="BO8" s="333"/>
      <c r="BP8" s="334"/>
      <c r="BQ8" s="334"/>
      <c r="BR8" s="334"/>
      <c r="BS8" s="334"/>
      <c r="BT8" s="334"/>
      <c r="BU8" s="334"/>
      <c r="BV8" s="334"/>
      <c r="BW8" s="334"/>
      <c r="BX8" s="334"/>
      <c r="BY8" s="334"/>
      <c r="BZ8" s="334"/>
      <c r="CA8" s="334"/>
      <c r="CB8" s="334"/>
      <c r="CC8" s="334"/>
      <c r="CD8" s="334"/>
      <c r="CE8" s="334"/>
      <c r="CF8" s="334"/>
      <c r="CG8" s="333"/>
      <c r="CH8" s="334"/>
      <c r="CI8" s="334"/>
      <c r="CJ8" s="334"/>
      <c r="CK8" s="334"/>
      <c r="CL8" s="334"/>
      <c r="CM8" s="334"/>
      <c r="CN8" s="331"/>
      <c r="CO8" s="331"/>
      <c r="CP8" s="331"/>
      <c r="CQ8" s="331"/>
      <c r="CR8" s="331"/>
      <c r="CS8" s="331"/>
      <c r="CT8" s="331"/>
      <c r="CU8" s="331"/>
      <c r="CV8" s="331"/>
      <c r="CW8" s="331"/>
      <c r="CX8" s="331"/>
      <c r="CY8" s="331"/>
      <c r="CZ8" s="331"/>
      <c r="DA8" s="331"/>
    </row>
    <row r="9" spans="1:107" s="337" customFormat="1" ht="19.5" customHeight="1" x14ac:dyDescent="0.2">
      <c r="A9" s="389">
        <v>4</v>
      </c>
      <c r="B9" s="266" t="s">
        <v>28</v>
      </c>
      <c r="C9" s="512" t="s">
        <v>34</v>
      </c>
      <c r="D9" s="518" t="s">
        <v>1580</v>
      </c>
      <c r="E9" s="256" t="s">
        <v>1342</v>
      </c>
      <c r="F9" s="93" t="s">
        <v>1604</v>
      </c>
      <c r="G9" s="93" t="s">
        <v>1604</v>
      </c>
      <c r="H9" s="93">
        <v>3</v>
      </c>
      <c r="I9" s="93">
        <v>3</v>
      </c>
      <c r="J9" s="93">
        <v>3</v>
      </c>
      <c r="K9" s="93" t="s">
        <v>1601</v>
      </c>
      <c r="L9" s="93">
        <v>3</v>
      </c>
      <c r="M9" s="93">
        <v>3</v>
      </c>
      <c r="N9" s="93">
        <v>3</v>
      </c>
      <c r="O9" s="93"/>
      <c r="P9" s="93"/>
      <c r="Q9" s="93"/>
      <c r="R9" s="93"/>
      <c r="S9" s="93"/>
      <c r="T9" s="93"/>
      <c r="U9" s="23"/>
      <c r="V9" s="35">
        <f t="shared" si="0"/>
        <v>3</v>
      </c>
      <c r="W9" s="328">
        <f t="shared" si="1"/>
        <v>1</v>
      </c>
      <c r="X9" s="328">
        <f t="shared" si="2"/>
        <v>0</v>
      </c>
      <c r="Y9" s="328">
        <f t="shared" si="3"/>
        <v>0</v>
      </c>
      <c r="Z9" s="328">
        <f t="shared" si="4"/>
        <v>6</v>
      </c>
      <c r="AA9" s="328">
        <f t="shared" si="5"/>
        <v>0</v>
      </c>
      <c r="AB9" s="328">
        <f t="shared" si="6"/>
        <v>0</v>
      </c>
      <c r="AC9" s="328">
        <f t="shared" si="7"/>
        <v>6</v>
      </c>
      <c r="AD9" s="329">
        <f t="shared" si="11"/>
        <v>3</v>
      </c>
      <c r="AE9" s="330">
        <f t="shared" si="8"/>
        <v>0</v>
      </c>
      <c r="AF9" s="331"/>
      <c r="AG9" s="332" t="str">
        <f t="shared" si="9"/>
        <v>з</v>
      </c>
      <c r="AH9" s="332" t="str">
        <f t="shared" si="9"/>
        <v>з</v>
      </c>
      <c r="AI9" s="332">
        <f t="shared" si="9"/>
        <v>3</v>
      </c>
      <c r="AJ9" s="332">
        <f t="shared" si="9"/>
        <v>3</v>
      </c>
      <c r="AK9" s="332">
        <f t="shared" si="9"/>
        <v>3</v>
      </c>
      <c r="AL9" s="332" t="str">
        <f t="shared" si="9"/>
        <v>б</v>
      </c>
      <c r="AM9" s="332">
        <f t="shared" si="9"/>
        <v>3</v>
      </c>
      <c r="AN9" s="332">
        <f t="shared" si="9"/>
        <v>3</v>
      </c>
      <c r="AO9" s="332">
        <f t="shared" si="9"/>
        <v>3</v>
      </c>
      <c r="AP9" s="332" t="str">
        <f t="shared" si="9"/>
        <v/>
      </c>
      <c r="AQ9" s="332" t="str">
        <f t="shared" si="9"/>
        <v/>
      </c>
      <c r="AR9" s="332" t="str">
        <f t="shared" si="9"/>
        <v/>
      </c>
      <c r="AS9" s="332" t="str">
        <f t="shared" si="9"/>
        <v/>
      </c>
      <c r="AT9" s="332" t="str">
        <f t="shared" si="9"/>
        <v/>
      </c>
      <c r="AU9" s="332" t="str">
        <f t="shared" si="9"/>
        <v/>
      </c>
      <c r="AV9" s="332" t="str">
        <f t="shared" si="9"/>
        <v/>
      </c>
      <c r="AW9" s="35">
        <f t="shared" si="10"/>
        <v>2</v>
      </c>
      <c r="AX9" s="333"/>
      <c r="AY9" s="333"/>
      <c r="AZ9" s="333"/>
      <c r="BA9" s="333"/>
      <c r="BB9" s="333"/>
      <c r="BC9" s="333"/>
      <c r="BD9" s="333"/>
      <c r="BE9" s="333"/>
      <c r="BF9" s="333"/>
      <c r="BG9" s="333"/>
      <c r="BH9" s="333"/>
      <c r="BI9" s="333"/>
      <c r="BJ9" s="333"/>
      <c r="BK9" s="333"/>
      <c r="BL9" s="333"/>
      <c r="BM9" s="333"/>
      <c r="BN9" s="333"/>
      <c r="BO9" s="333"/>
      <c r="BP9" s="334"/>
      <c r="BQ9" s="334"/>
      <c r="BR9" s="334"/>
      <c r="BS9" s="334"/>
      <c r="BT9" s="334"/>
      <c r="BU9" s="334"/>
      <c r="BV9" s="334"/>
      <c r="BW9" s="334"/>
      <c r="BX9" s="334"/>
      <c r="BY9" s="334"/>
      <c r="BZ9" s="334"/>
      <c r="CA9" s="334"/>
      <c r="CB9" s="334"/>
      <c r="CC9" s="334"/>
      <c r="CD9" s="334"/>
      <c r="CE9" s="334"/>
      <c r="CF9" s="334"/>
      <c r="CG9" s="333"/>
      <c r="CH9" s="334"/>
      <c r="CI9" s="334"/>
      <c r="CJ9" s="334"/>
      <c r="CK9" s="334"/>
      <c r="CL9" s="334"/>
      <c r="CM9" s="334"/>
      <c r="CN9" s="331"/>
      <c r="CO9" s="331"/>
      <c r="CP9" s="331"/>
      <c r="CQ9" s="331"/>
      <c r="CR9" s="331"/>
      <c r="CS9" s="331"/>
      <c r="CT9" s="331"/>
      <c r="CU9" s="331"/>
      <c r="CV9" s="331"/>
      <c r="CW9" s="331"/>
      <c r="CX9" s="331"/>
      <c r="CY9" s="331"/>
      <c r="CZ9" s="331"/>
      <c r="DA9" s="331"/>
    </row>
    <row r="10" spans="1:107" s="337" customFormat="1" ht="19.5" customHeight="1" x14ac:dyDescent="0.25">
      <c r="A10" s="389">
        <v>5</v>
      </c>
      <c r="B10" s="266" t="s">
        <v>28</v>
      </c>
      <c r="C10" s="512" t="s">
        <v>34</v>
      </c>
      <c r="D10" s="513" t="s">
        <v>1582</v>
      </c>
      <c r="E10" s="256" t="s">
        <v>1342</v>
      </c>
      <c r="F10" s="93" t="s">
        <v>1604</v>
      </c>
      <c r="G10" s="93" t="s">
        <v>1604</v>
      </c>
      <c r="H10" s="93">
        <v>4</v>
      </c>
      <c r="I10" s="93">
        <v>5</v>
      </c>
      <c r="J10" s="93">
        <v>4</v>
      </c>
      <c r="K10" s="93">
        <v>4</v>
      </c>
      <c r="L10" s="93">
        <v>3</v>
      </c>
      <c r="M10" s="93">
        <v>4</v>
      </c>
      <c r="N10" s="93" t="s">
        <v>1643</v>
      </c>
      <c r="O10" s="93"/>
      <c r="P10" s="93"/>
      <c r="Q10" s="93"/>
      <c r="R10" s="93"/>
      <c r="S10" s="93"/>
      <c r="T10" s="93"/>
      <c r="U10" s="23"/>
      <c r="V10" s="35">
        <f t="shared" si="0"/>
        <v>2</v>
      </c>
      <c r="W10" s="328">
        <f t="shared" si="1"/>
        <v>0</v>
      </c>
      <c r="X10" s="328">
        <f t="shared" si="2"/>
        <v>0</v>
      </c>
      <c r="Y10" s="328">
        <f t="shared" si="3"/>
        <v>1</v>
      </c>
      <c r="Z10" s="328">
        <f t="shared" si="4"/>
        <v>1</v>
      </c>
      <c r="AA10" s="328">
        <f t="shared" si="5"/>
        <v>4</v>
      </c>
      <c r="AB10" s="328">
        <f t="shared" si="6"/>
        <v>1</v>
      </c>
      <c r="AC10" s="328">
        <f t="shared" si="7"/>
        <v>7</v>
      </c>
      <c r="AD10" s="329">
        <f t="shared" si="11"/>
        <v>3.7142857142857144</v>
      </c>
      <c r="AE10" s="330">
        <f t="shared" si="8"/>
        <v>0</v>
      </c>
      <c r="AF10" s="331"/>
      <c r="AG10" s="332" t="str">
        <f t="shared" si="9"/>
        <v>з</v>
      </c>
      <c r="AH10" s="332" t="str">
        <f t="shared" si="9"/>
        <v>з</v>
      </c>
      <c r="AI10" s="332">
        <f t="shared" si="9"/>
        <v>4</v>
      </c>
      <c r="AJ10" s="332">
        <f t="shared" si="9"/>
        <v>5</v>
      </c>
      <c r="AK10" s="332">
        <f t="shared" si="9"/>
        <v>4</v>
      </c>
      <c r="AL10" s="332">
        <f t="shared" si="9"/>
        <v>4</v>
      </c>
      <c r="AM10" s="332">
        <f t="shared" si="9"/>
        <v>3</v>
      </c>
      <c r="AN10" s="332">
        <f t="shared" si="9"/>
        <v>4</v>
      </c>
      <c r="AO10" s="332">
        <f t="shared" si="9"/>
        <v>2</v>
      </c>
      <c r="AP10" s="332" t="str">
        <f t="shared" si="9"/>
        <v/>
      </c>
      <c r="AQ10" s="332" t="str">
        <f t="shared" si="9"/>
        <v/>
      </c>
      <c r="AR10" s="332" t="str">
        <f t="shared" si="9"/>
        <v/>
      </c>
      <c r="AS10" s="332" t="str">
        <f t="shared" si="9"/>
        <v/>
      </c>
      <c r="AT10" s="332" t="str">
        <f t="shared" si="9"/>
        <v/>
      </c>
      <c r="AU10" s="332" t="str">
        <f t="shared" si="9"/>
        <v/>
      </c>
      <c r="AV10" s="332" t="str">
        <f t="shared" si="9"/>
        <v/>
      </c>
      <c r="AW10" s="35">
        <f t="shared" si="10"/>
        <v>2</v>
      </c>
      <c r="AX10" s="333"/>
      <c r="AY10" s="333"/>
      <c r="AZ10" s="333"/>
      <c r="BA10" s="333"/>
      <c r="BB10" s="333"/>
      <c r="BC10" s="333"/>
      <c r="BD10" s="333"/>
      <c r="BE10" s="333"/>
      <c r="BF10" s="333"/>
      <c r="BG10" s="333"/>
      <c r="BH10" s="333"/>
      <c r="BI10" s="333"/>
      <c r="BJ10" s="333"/>
      <c r="BK10" s="333"/>
      <c r="BL10" s="333"/>
      <c r="BM10" s="333"/>
      <c r="BN10" s="333"/>
      <c r="BO10" s="333"/>
      <c r="BP10" s="334"/>
      <c r="BQ10" s="334"/>
      <c r="BR10" s="334"/>
      <c r="BS10" s="334"/>
      <c r="BT10" s="334"/>
      <c r="BU10" s="334"/>
      <c r="BV10" s="334"/>
      <c r="BW10" s="334"/>
      <c r="BX10" s="334"/>
      <c r="BY10" s="334"/>
      <c r="BZ10" s="334"/>
      <c r="CA10" s="334"/>
      <c r="CB10" s="334"/>
      <c r="CC10" s="334"/>
      <c r="CD10" s="334"/>
      <c r="CE10" s="334"/>
      <c r="CF10" s="334"/>
      <c r="CG10" s="333"/>
      <c r="CH10" s="334"/>
      <c r="CI10" s="334"/>
      <c r="CJ10" s="334"/>
      <c r="CK10" s="334"/>
      <c r="CL10" s="334"/>
      <c r="CM10" s="334"/>
      <c r="CN10" s="331"/>
      <c r="CO10" s="331"/>
      <c r="CP10" s="331"/>
      <c r="CQ10" s="331"/>
      <c r="CR10" s="331"/>
      <c r="CS10" s="331"/>
      <c r="CT10" s="331"/>
      <c r="CU10" s="331"/>
      <c r="CV10" s="331"/>
      <c r="CW10" s="331"/>
      <c r="CX10" s="331"/>
      <c r="CY10" s="331"/>
      <c r="CZ10" s="331"/>
      <c r="DA10" s="331"/>
    </row>
    <row r="11" spans="1:107" s="337" customFormat="1" ht="19.5" customHeight="1" x14ac:dyDescent="0.2">
      <c r="A11" s="389">
        <v>6</v>
      </c>
      <c r="B11" s="266" t="s">
        <v>28</v>
      </c>
      <c r="C11" s="512" t="s">
        <v>34</v>
      </c>
      <c r="D11" s="518" t="s">
        <v>1586</v>
      </c>
      <c r="E11" s="256" t="s">
        <v>1342</v>
      </c>
      <c r="F11" s="93" t="s">
        <v>1604</v>
      </c>
      <c r="G11" s="93" t="s">
        <v>1604</v>
      </c>
      <c r="H11" s="93">
        <v>4</v>
      </c>
      <c r="I11" s="93">
        <v>4</v>
      </c>
      <c r="J11" s="93">
        <v>4</v>
      </c>
      <c r="K11" s="93">
        <v>4</v>
      </c>
      <c r="L11" s="93">
        <v>3</v>
      </c>
      <c r="M11" s="93">
        <v>4</v>
      </c>
      <c r="N11" s="93">
        <v>3</v>
      </c>
      <c r="O11" s="93"/>
      <c r="P11" s="93"/>
      <c r="Q11" s="93"/>
      <c r="R11" s="93"/>
      <c r="S11" s="93"/>
      <c r="T11" s="93"/>
      <c r="U11" s="93"/>
      <c r="V11" s="35">
        <f t="shared" si="0"/>
        <v>3</v>
      </c>
      <c r="W11" s="338">
        <f t="shared" si="1"/>
        <v>0</v>
      </c>
      <c r="X11" s="338">
        <f t="shared" si="2"/>
        <v>0</v>
      </c>
      <c r="Y11" s="338">
        <f t="shared" si="3"/>
        <v>0</v>
      </c>
      <c r="Z11" s="338">
        <f t="shared" si="4"/>
        <v>2</v>
      </c>
      <c r="AA11" s="338">
        <f t="shared" si="5"/>
        <v>5</v>
      </c>
      <c r="AB11" s="338">
        <f t="shared" si="6"/>
        <v>0</v>
      </c>
      <c r="AC11" s="328">
        <f t="shared" si="7"/>
        <v>7</v>
      </c>
      <c r="AD11" s="329">
        <f t="shared" si="11"/>
        <v>3.7142857142857144</v>
      </c>
      <c r="AE11" s="339">
        <f t="shared" si="8"/>
        <v>0</v>
      </c>
      <c r="AG11" s="332" t="str">
        <f t="shared" si="9"/>
        <v>з</v>
      </c>
      <c r="AH11" s="332" t="str">
        <f t="shared" si="9"/>
        <v>з</v>
      </c>
      <c r="AI11" s="332">
        <f t="shared" si="9"/>
        <v>4</v>
      </c>
      <c r="AJ11" s="332">
        <f t="shared" si="9"/>
        <v>4</v>
      </c>
      <c r="AK11" s="332">
        <f t="shared" si="9"/>
        <v>4</v>
      </c>
      <c r="AL11" s="332">
        <f t="shared" si="9"/>
        <v>4</v>
      </c>
      <c r="AM11" s="332">
        <f t="shared" si="9"/>
        <v>3</v>
      </c>
      <c r="AN11" s="332">
        <f t="shared" si="9"/>
        <v>4</v>
      </c>
      <c r="AO11" s="332">
        <f t="shared" si="9"/>
        <v>3</v>
      </c>
      <c r="AP11" s="332" t="str">
        <f t="shared" si="9"/>
        <v/>
      </c>
      <c r="AQ11" s="332" t="str">
        <f t="shared" si="9"/>
        <v/>
      </c>
      <c r="AR11" s="332" t="str">
        <f t="shared" si="9"/>
        <v/>
      </c>
      <c r="AS11" s="332" t="str">
        <f t="shared" si="9"/>
        <v/>
      </c>
      <c r="AT11" s="332" t="str">
        <f t="shared" si="9"/>
        <v/>
      </c>
      <c r="AU11" s="332" t="str">
        <f t="shared" si="9"/>
        <v/>
      </c>
      <c r="AV11" s="332" t="str">
        <f t="shared" si="9"/>
        <v/>
      </c>
      <c r="AW11" s="35">
        <f t="shared" si="10"/>
        <v>2</v>
      </c>
      <c r="AX11" s="340"/>
      <c r="AY11" s="340"/>
      <c r="AZ11" s="340"/>
      <c r="BA11" s="340"/>
      <c r="BB11" s="340"/>
      <c r="BC11" s="340"/>
      <c r="BD11" s="340"/>
      <c r="BE11" s="340"/>
      <c r="BF11" s="340"/>
      <c r="BG11" s="340"/>
      <c r="BH11" s="340"/>
      <c r="BI11" s="340"/>
      <c r="BJ11" s="340"/>
      <c r="BK11" s="340"/>
      <c r="BL11" s="340"/>
      <c r="BM11" s="340"/>
      <c r="BN11" s="340"/>
      <c r="BO11" s="340"/>
      <c r="BP11" s="341"/>
      <c r="BQ11" s="341"/>
      <c r="BR11" s="341"/>
      <c r="BS11" s="341"/>
      <c r="BT11" s="341"/>
      <c r="BU11" s="341"/>
      <c r="BV11" s="341"/>
      <c r="BW11" s="341"/>
      <c r="BX11" s="341"/>
      <c r="BY11" s="341"/>
      <c r="BZ11" s="341"/>
      <c r="CA11" s="341"/>
      <c r="CB11" s="341"/>
      <c r="CC11" s="341"/>
      <c r="CD11" s="341"/>
      <c r="CE11" s="341"/>
      <c r="CF11" s="341"/>
      <c r="CG11" s="340"/>
      <c r="CH11" s="341"/>
      <c r="CI11" s="341"/>
      <c r="CJ11" s="341"/>
      <c r="CK11" s="341"/>
      <c r="CL11" s="341"/>
      <c r="CM11" s="341"/>
    </row>
    <row r="12" spans="1:107" s="337" customFormat="1" ht="19.5" customHeight="1" x14ac:dyDescent="0.2">
      <c r="A12" s="389">
        <v>7</v>
      </c>
      <c r="B12" s="266" t="s">
        <v>28</v>
      </c>
      <c r="C12" s="512" t="s">
        <v>34</v>
      </c>
      <c r="D12" s="518" t="s">
        <v>1589</v>
      </c>
      <c r="E12" s="256" t="s">
        <v>1342</v>
      </c>
      <c r="F12" s="93" t="s">
        <v>1604</v>
      </c>
      <c r="G12" s="93" t="s">
        <v>1604</v>
      </c>
      <c r="H12" s="93">
        <v>3</v>
      </c>
      <c r="I12" s="93">
        <v>5</v>
      </c>
      <c r="J12" s="93">
        <v>3</v>
      </c>
      <c r="K12" s="93">
        <v>3</v>
      </c>
      <c r="L12" s="93">
        <v>5</v>
      </c>
      <c r="M12" s="93">
        <v>3</v>
      </c>
      <c r="N12" s="93">
        <v>3</v>
      </c>
      <c r="O12" s="93"/>
      <c r="P12" s="93"/>
      <c r="Q12" s="93"/>
      <c r="R12" s="93"/>
      <c r="S12" s="93"/>
      <c r="T12" s="93"/>
      <c r="U12" s="23"/>
      <c r="V12" s="35">
        <f t="shared" si="0"/>
        <v>3</v>
      </c>
      <c r="W12" s="328">
        <f t="shared" si="1"/>
        <v>0</v>
      </c>
      <c r="X12" s="328">
        <f t="shared" si="2"/>
        <v>0</v>
      </c>
      <c r="Y12" s="328">
        <f t="shared" si="3"/>
        <v>0</v>
      </c>
      <c r="Z12" s="328">
        <f t="shared" si="4"/>
        <v>5</v>
      </c>
      <c r="AA12" s="328">
        <f t="shared" si="5"/>
        <v>0</v>
      </c>
      <c r="AB12" s="328">
        <f t="shared" si="6"/>
        <v>2</v>
      </c>
      <c r="AC12" s="328">
        <f t="shared" si="7"/>
        <v>7</v>
      </c>
      <c r="AD12" s="329">
        <f t="shared" si="11"/>
        <v>3.5714285714285716</v>
      </c>
      <c r="AE12" s="330">
        <f t="shared" si="8"/>
        <v>0</v>
      </c>
      <c r="AF12" s="331"/>
      <c r="AG12" s="332" t="str">
        <f t="shared" si="9"/>
        <v>з</v>
      </c>
      <c r="AH12" s="332" t="str">
        <f t="shared" si="9"/>
        <v>з</v>
      </c>
      <c r="AI12" s="332">
        <f t="shared" si="9"/>
        <v>3</v>
      </c>
      <c r="AJ12" s="332">
        <f t="shared" si="9"/>
        <v>5</v>
      </c>
      <c r="AK12" s="332">
        <f t="shared" si="9"/>
        <v>3</v>
      </c>
      <c r="AL12" s="332">
        <f t="shared" si="9"/>
        <v>3</v>
      </c>
      <c r="AM12" s="332">
        <f t="shared" si="9"/>
        <v>5</v>
      </c>
      <c r="AN12" s="332">
        <f t="shared" si="9"/>
        <v>3</v>
      </c>
      <c r="AO12" s="332">
        <f t="shared" si="9"/>
        <v>3</v>
      </c>
      <c r="AP12" s="332" t="str">
        <f t="shared" si="9"/>
        <v/>
      </c>
      <c r="AQ12" s="332" t="str">
        <f t="shared" si="9"/>
        <v/>
      </c>
      <c r="AR12" s="332" t="str">
        <f t="shared" si="9"/>
        <v/>
      </c>
      <c r="AS12" s="332" t="str">
        <f t="shared" si="9"/>
        <v/>
      </c>
      <c r="AT12" s="332" t="str">
        <f t="shared" si="9"/>
        <v/>
      </c>
      <c r="AU12" s="332" t="str">
        <f t="shared" si="9"/>
        <v/>
      </c>
      <c r="AV12" s="332" t="str">
        <f t="shared" si="9"/>
        <v/>
      </c>
      <c r="AW12" s="35">
        <f t="shared" si="10"/>
        <v>2</v>
      </c>
      <c r="AX12" s="333"/>
      <c r="AY12" s="333"/>
      <c r="AZ12" s="333"/>
      <c r="BA12" s="333"/>
      <c r="BB12" s="333"/>
      <c r="BC12" s="333"/>
      <c r="BD12" s="333"/>
      <c r="BE12" s="333"/>
      <c r="BF12" s="333"/>
      <c r="BG12" s="333"/>
      <c r="BH12" s="333"/>
      <c r="BI12" s="333"/>
      <c r="BJ12" s="333"/>
      <c r="BK12" s="333"/>
      <c r="BL12" s="333"/>
      <c r="BM12" s="333"/>
      <c r="BN12" s="333"/>
      <c r="BO12" s="333"/>
      <c r="BP12" s="334"/>
      <c r="BQ12" s="334"/>
      <c r="BR12" s="334"/>
      <c r="BS12" s="334"/>
      <c r="BT12" s="334"/>
      <c r="BU12" s="334"/>
      <c r="BV12" s="334"/>
      <c r="BW12" s="334"/>
      <c r="BX12" s="334"/>
      <c r="BY12" s="334"/>
      <c r="BZ12" s="334"/>
      <c r="CA12" s="334"/>
      <c r="CB12" s="334"/>
      <c r="CC12" s="334"/>
      <c r="CD12" s="334"/>
      <c r="CE12" s="334"/>
      <c r="CF12" s="334"/>
      <c r="CG12" s="333"/>
      <c r="CH12" s="334"/>
      <c r="CI12" s="334"/>
      <c r="CJ12" s="334"/>
      <c r="CK12" s="334"/>
      <c r="CL12" s="334"/>
      <c r="CM12" s="334"/>
      <c r="CN12" s="331"/>
      <c r="CO12" s="331"/>
      <c r="CP12" s="331"/>
      <c r="CQ12" s="331"/>
      <c r="CR12" s="331"/>
      <c r="CS12" s="331"/>
      <c r="CT12" s="331"/>
      <c r="CU12" s="331"/>
      <c r="CV12" s="331"/>
      <c r="CW12" s="331"/>
      <c r="CX12" s="331"/>
      <c r="CY12" s="331"/>
      <c r="CZ12" s="331"/>
      <c r="DA12" s="331"/>
    </row>
    <row r="13" spans="1:107" s="337" customFormat="1" ht="19.5" customHeight="1" x14ac:dyDescent="0.2">
      <c r="A13" s="389">
        <v>8</v>
      </c>
      <c r="B13" s="266" t="s">
        <v>28</v>
      </c>
      <c r="C13" s="521" t="s">
        <v>1253</v>
      </c>
      <c r="D13" s="518" t="s">
        <v>1595</v>
      </c>
      <c r="E13" s="256" t="s">
        <v>1342</v>
      </c>
      <c r="F13" s="93" t="s">
        <v>1604</v>
      </c>
      <c r="G13" s="93" t="s">
        <v>1604</v>
      </c>
      <c r="H13" s="93">
        <v>4</v>
      </c>
      <c r="I13" s="93">
        <v>3</v>
      </c>
      <c r="J13" s="93">
        <v>3</v>
      </c>
      <c r="K13" s="93">
        <v>3</v>
      </c>
      <c r="L13" s="93">
        <v>4</v>
      </c>
      <c r="M13" s="93">
        <v>4</v>
      </c>
      <c r="N13" s="93" t="s">
        <v>1643</v>
      </c>
      <c r="O13" s="93"/>
      <c r="P13" s="93"/>
      <c r="Q13" s="93"/>
      <c r="R13" s="93"/>
      <c r="S13" s="93"/>
      <c r="T13" s="93"/>
      <c r="U13" s="23"/>
      <c r="V13" s="35">
        <f t="shared" si="0"/>
        <v>2</v>
      </c>
      <c r="W13" s="328">
        <f t="shared" si="1"/>
        <v>0</v>
      </c>
      <c r="X13" s="328">
        <f t="shared" si="2"/>
        <v>0</v>
      </c>
      <c r="Y13" s="328">
        <f t="shared" si="3"/>
        <v>1</v>
      </c>
      <c r="Z13" s="328">
        <f t="shared" si="4"/>
        <v>3</v>
      </c>
      <c r="AA13" s="328">
        <f t="shared" si="5"/>
        <v>3</v>
      </c>
      <c r="AB13" s="328">
        <f t="shared" si="6"/>
        <v>0</v>
      </c>
      <c r="AC13" s="328">
        <f t="shared" si="7"/>
        <v>7</v>
      </c>
      <c r="AD13" s="329">
        <f t="shared" si="11"/>
        <v>3.2857142857142856</v>
      </c>
      <c r="AE13" s="330">
        <f t="shared" si="8"/>
        <v>0</v>
      </c>
      <c r="AF13" s="331"/>
      <c r="AG13" s="332" t="str">
        <f t="shared" si="9"/>
        <v>з</v>
      </c>
      <c r="AH13" s="332" t="str">
        <f t="shared" si="9"/>
        <v>з</v>
      </c>
      <c r="AI13" s="332">
        <f t="shared" si="9"/>
        <v>4</v>
      </c>
      <c r="AJ13" s="332">
        <f t="shared" si="9"/>
        <v>3</v>
      </c>
      <c r="AK13" s="332">
        <f t="shared" si="9"/>
        <v>3</v>
      </c>
      <c r="AL13" s="332">
        <f t="shared" si="9"/>
        <v>3</v>
      </c>
      <c r="AM13" s="332">
        <f t="shared" si="9"/>
        <v>4</v>
      </c>
      <c r="AN13" s="332">
        <f t="shared" si="9"/>
        <v>4</v>
      </c>
      <c r="AO13" s="332">
        <f t="shared" si="9"/>
        <v>2</v>
      </c>
      <c r="AP13" s="332" t="str">
        <f t="shared" si="9"/>
        <v/>
      </c>
      <c r="AQ13" s="332" t="str">
        <f t="shared" si="9"/>
        <v/>
      </c>
      <c r="AR13" s="332" t="str">
        <f t="shared" si="9"/>
        <v/>
      </c>
      <c r="AS13" s="332" t="str">
        <f t="shared" si="9"/>
        <v/>
      </c>
      <c r="AT13" s="332" t="str">
        <f t="shared" si="9"/>
        <v/>
      </c>
      <c r="AU13" s="332" t="str">
        <f t="shared" si="9"/>
        <v/>
      </c>
      <c r="AV13" s="332" t="str">
        <f t="shared" si="9"/>
        <v/>
      </c>
      <c r="AW13" s="35">
        <f t="shared" si="10"/>
        <v>2</v>
      </c>
      <c r="AX13" s="333"/>
      <c r="AY13" s="333"/>
      <c r="AZ13" s="333"/>
      <c r="BA13" s="333"/>
      <c r="BB13" s="333"/>
      <c r="BC13" s="333"/>
      <c r="BD13" s="333"/>
      <c r="BE13" s="333"/>
      <c r="BF13" s="333"/>
      <c r="BG13" s="333"/>
      <c r="BH13" s="333"/>
      <c r="BI13" s="333"/>
      <c r="BJ13" s="333"/>
      <c r="BK13" s="333"/>
      <c r="BL13" s="333"/>
      <c r="BM13" s="333"/>
      <c r="BN13" s="333"/>
      <c r="BO13" s="333"/>
      <c r="BP13" s="334"/>
      <c r="BQ13" s="334"/>
      <c r="BR13" s="334"/>
      <c r="BS13" s="334"/>
      <c r="BT13" s="334"/>
      <c r="BU13" s="334"/>
      <c r="BV13" s="334"/>
      <c r="BW13" s="334"/>
      <c r="BX13" s="334"/>
      <c r="BY13" s="334"/>
      <c r="BZ13" s="334"/>
      <c r="CA13" s="334"/>
      <c r="CB13" s="334"/>
      <c r="CC13" s="334"/>
      <c r="CD13" s="334"/>
      <c r="CE13" s="334"/>
      <c r="CF13" s="334"/>
      <c r="CG13" s="333"/>
      <c r="CH13" s="334"/>
      <c r="CI13" s="334"/>
      <c r="CJ13" s="334"/>
      <c r="CK13" s="334"/>
      <c r="CL13" s="334"/>
      <c r="CM13" s="334"/>
      <c r="CN13" s="331"/>
      <c r="CO13" s="331"/>
      <c r="CP13" s="331"/>
      <c r="CQ13" s="331"/>
      <c r="CR13" s="331"/>
      <c r="CS13" s="331"/>
      <c r="CT13" s="331"/>
      <c r="CU13" s="331"/>
      <c r="CV13" s="331"/>
      <c r="CW13" s="331"/>
      <c r="CX13" s="331"/>
      <c r="CY13" s="331"/>
      <c r="CZ13" s="331"/>
      <c r="DA13" s="331"/>
    </row>
    <row r="14" spans="1:107" ht="19.5" customHeight="1" x14ac:dyDescent="0.2">
      <c r="A14" s="389">
        <v>9</v>
      </c>
      <c r="B14" s="263"/>
      <c r="C14" s="512" t="s">
        <v>34</v>
      </c>
      <c r="D14" s="518" t="s">
        <v>1584</v>
      </c>
      <c r="E14" s="256" t="s">
        <v>1342</v>
      </c>
      <c r="F14" s="93" t="s">
        <v>1604</v>
      </c>
      <c r="G14" s="93" t="s">
        <v>1604</v>
      </c>
      <c r="H14" s="93">
        <v>4</v>
      </c>
      <c r="I14" s="93">
        <v>3</v>
      </c>
      <c r="J14" s="93">
        <v>3</v>
      </c>
      <c r="K14" s="93">
        <v>3</v>
      </c>
      <c r="L14" s="93">
        <v>3</v>
      </c>
      <c r="M14" s="93">
        <v>4</v>
      </c>
      <c r="N14" s="93">
        <v>3</v>
      </c>
      <c r="O14" s="93"/>
      <c r="P14" s="93"/>
      <c r="Q14" s="93"/>
      <c r="R14" s="97"/>
      <c r="S14" s="93"/>
      <c r="T14" s="93"/>
      <c r="U14" s="23"/>
      <c r="V14" s="18">
        <f t="shared" si="0"/>
        <v>3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5</v>
      </c>
      <c r="AA14" s="95">
        <f t="shared" si="5"/>
        <v>2</v>
      </c>
      <c r="AB14" s="95">
        <f t="shared" si="6"/>
        <v>0</v>
      </c>
      <c r="AC14" s="95">
        <f t="shared" si="7"/>
        <v>7</v>
      </c>
      <c r="AD14" s="242">
        <f t="shared" si="11"/>
        <v>3.2857142857142856</v>
      </c>
      <c r="AE14" s="16">
        <f t="shared" si="8"/>
        <v>0</v>
      </c>
      <c r="AF14" s="9"/>
      <c r="AG14" s="332" t="str">
        <f t="shared" si="9"/>
        <v>з</v>
      </c>
      <c r="AH14" s="332" t="str">
        <f t="shared" si="9"/>
        <v>з</v>
      </c>
      <c r="AI14" s="332">
        <f t="shared" si="9"/>
        <v>4</v>
      </c>
      <c r="AJ14" s="332">
        <f t="shared" si="9"/>
        <v>3</v>
      </c>
      <c r="AK14" s="332">
        <f t="shared" si="9"/>
        <v>3</v>
      </c>
      <c r="AL14" s="332">
        <f t="shared" si="9"/>
        <v>3</v>
      </c>
      <c r="AM14" s="332">
        <f t="shared" si="9"/>
        <v>3</v>
      </c>
      <c r="AN14" s="332">
        <f t="shared" si="9"/>
        <v>4</v>
      </c>
      <c r="AO14" s="332">
        <f t="shared" si="9"/>
        <v>3</v>
      </c>
      <c r="AP14" s="332" t="str">
        <f t="shared" si="9"/>
        <v/>
      </c>
      <c r="AQ14" s="332" t="str">
        <f t="shared" si="9"/>
        <v/>
      </c>
      <c r="AR14" s="332" t="str">
        <f t="shared" si="9"/>
        <v/>
      </c>
      <c r="AS14" s="332" t="str">
        <f t="shared" si="9"/>
        <v/>
      </c>
      <c r="AT14" s="332" t="str">
        <f t="shared" si="9"/>
        <v/>
      </c>
      <c r="AU14" s="332" t="str">
        <f t="shared" si="9"/>
        <v/>
      </c>
      <c r="AV14" s="332" t="str">
        <f t="shared" si="9"/>
        <v/>
      </c>
      <c r="AW14" s="35">
        <f t="shared" si="10"/>
        <v>2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9.5" customHeight="1" x14ac:dyDescent="0.25">
      <c r="A15" s="389">
        <v>10</v>
      </c>
      <c r="B15" s="263"/>
      <c r="C15" s="519" t="s">
        <v>34</v>
      </c>
      <c r="D15" s="518" t="s">
        <v>1594</v>
      </c>
      <c r="E15" s="256" t="s">
        <v>1342</v>
      </c>
      <c r="F15" s="93" t="s">
        <v>1604</v>
      </c>
      <c r="G15" s="93" t="s">
        <v>1604</v>
      </c>
      <c r="H15" s="93">
        <v>4</v>
      </c>
      <c r="I15" s="93">
        <v>4</v>
      </c>
      <c r="J15" s="93">
        <v>4</v>
      </c>
      <c r="K15" s="93">
        <v>3</v>
      </c>
      <c r="L15" s="93">
        <v>3</v>
      </c>
      <c r="M15" s="93">
        <v>4</v>
      </c>
      <c r="N15" s="93">
        <v>3</v>
      </c>
      <c r="O15" s="93"/>
      <c r="P15" s="93"/>
      <c r="Q15" s="93"/>
      <c r="R15" s="97"/>
      <c r="S15" s="93"/>
      <c r="T15" s="93"/>
      <c r="U15" s="23"/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3</v>
      </c>
      <c r="AA15" s="95">
        <f t="shared" si="5"/>
        <v>4</v>
      </c>
      <c r="AB15" s="95">
        <f t="shared" si="6"/>
        <v>0</v>
      </c>
      <c r="AC15" s="95">
        <f t="shared" si="7"/>
        <v>7</v>
      </c>
      <c r="AD15" s="242">
        <f t="shared" si="11"/>
        <v>3.5714285714285716</v>
      </c>
      <c r="AE15" s="16">
        <f t="shared" si="8"/>
        <v>0</v>
      </c>
      <c r="AF15" s="9"/>
      <c r="AG15" s="332" t="str">
        <f t="shared" si="9"/>
        <v>з</v>
      </c>
      <c r="AH15" s="332" t="str">
        <f t="shared" si="9"/>
        <v>з</v>
      </c>
      <c r="AI15" s="332">
        <f t="shared" si="9"/>
        <v>4</v>
      </c>
      <c r="AJ15" s="332">
        <f t="shared" si="9"/>
        <v>4</v>
      </c>
      <c r="AK15" s="332">
        <f t="shared" si="9"/>
        <v>4</v>
      </c>
      <c r="AL15" s="332">
        <f t="shared" si="9"/>
        <v>3</v>
      </c>
      <c r="AM15" s="332">
        <f t="shared" si="9"/>
        <v>3</v>
      </c>
      <c r="AN15" s="332">
        <f t="shared" si="9"/>
        <v>4</v>
      </c>
      <c r="AO15" s="332">
        <f t="shared" si="9"/>
        <v>3</v>
      </c>
      <c r="AP15" s="332" t="str">
        <f t="shared" si="9"/>
        <v/>
      </c>
      <c r="AQ15" s="332" t="str">
        <f t="shared" si="9"/>
        <v/>
      </c>
      <c r="AR15" s="332" t="str">
        <f t="shared" si="9"/>
        <v/>
      </c>
      <c r="AS15" s="332" t="str">
        <f t="shared" si="9"/>
        <v/>
      </c>
      <c r="AT15" s="332" t="str">
        <f t="shared" si="9"/>
        <v/>
      </c>
      <c r="AU15" s="332" t="str">
        <f t="shared" si="9"/>
        <v/>
      </c>
      <c r="AV15" s="332" t="str">
        <f t="shared" si="9"/>
        <v/>
      </c>
      <c r="AW15" s="35">
        <f t="shared" si="10"/>
        <v>2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9.5" customHeight="1" x14ac:dyDescent="0.25">
      <c r="A16" s="389">
        <v>11</v>
      </c>
      <c r="B16" s="263"/>
      <c r="C16" s="512" t="s">
        <v>34</v>
      </c>
      <c r="D16" s="513" t="s">
        <v>1581</v>
      </c>
      <c r="E16" s="256" t="s">
        <v>1342</v>
      </c>
      <c r="F16" s="93" t="s">
        <v>1604</v>
      </c>
      <c r="G16" s="93" t="s">
        <v>1604</v>
      </c>
      <c r="H16" s="93">
        <v>5</v>
      </c>
      <c r="I16" s="93">
        <v>5</v>
      </c>
      <c r="J16" s="93">
        <v>3</v>
      </c>
      <c r="K16" s="93">
        <v>4</v>
      </c>
      <c r="L16" s="93">
        <v>5</v>
      </c>
      <c r="M16" s="93">
        <v>4</v>
      </c>
      <c r="N16" s="93">
        <v>3</v>
      </c>
      <c r="O16" s="93"/>
      <c r="P16" s="93"/>
      <c r="Q16" s="93"/>
      <c r="R16" s="97"/>
      <c r="S16" s="93"/>
      <c r="T16" s="93"/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2</v>
      </c>
      <c r="AA16" s="95">
        <f t="shared" si="5"/>
        <v>2</v>
      </c>
      <c r="AB16" s="95">
        <f t="shared" si="6"/>
        <v>3</v>
      </c>
      <c r="AC16" s="95">
        <f t="shared" si="7"/>
        <v>7</v>
      </c>
      <c r="AD16" s="242">
        <f t="shared" si="11"/>
        <v>4.1428571428571432</v>
      </c>
      <c r="AE16" s="16">
        <f t="shared" si="8"/>
        <v>0</v>
      </c>
      <c r="AF16" s="9"/>
      <c r="AG16" s="332" t="str">
        <f t="shared" si="9"/>
        <v>з</v>
      </c>
      <c r="AH16" s="332" t="str">
        <f t="shared" si="9"/>
        <v>з</v>
      </c>
      <c r="AI16" s="332">
        <f t="shared" si="9"/>
        <v>5</v>
      </c>
      <c r="AJ16" s="332">
        <f t="shared" si="9"/>
        <v>5</v>
      </c>
      <c r="AK16" s="332">
        <f t="shared" si="9"/>
        <v>3</v>
      </c>
      <c r="AL16" s="332">
        <f t="shared" si="9"/>
        <v>4</v>
      </c>
      <c r="AM16" s="332">
        <f t="shared" si="9"/>
        <v>5</v>
      </c>
      <c r="AN16" s="332">
        <f t="shared" si="9"/>
        <v>4</v>
      </c>
      <c r="AO16" s="332">
        <f t="shared" si="9"/>
        <v>3</v>
      </c>
      <c r="AP16" s="332" t="str">
        <f t="shared" si="9"/>
        <v/>
      </c>
      <c r="AQ16" s="332" t="str">
        <f t="shared" si="9"/>
        <v/>
      </c>
      <c r="AR16" s="332" t="str">
        <f t="shared" si="9"/>
        <v/>
      </c>
      <c r="AS16" s="332" t="str">
        <f t="shared" si="9"/>
        <v/>
      </c>
      <c r="AT16" s="332" t="str">
        <f t="shared" si="9"/>
        <v/>
      </c>
      <c r="AU16" s="332" t="str">
        <f t="shared" si="9"/>
        <v/>
      </c>
      <c r="AV16" s="332" t="str">
        <f t="shared" si="9"/>
        <v/>
      </c>
      <c r="AW16" s="35">
        <f t="shared" si="10"/>
        <v>2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9.5" customHeight="1" x14ac:dyDescent="0.2">
      <c r="A17" s="389">
        <v>12</v>
      </c>
      <c r="B17" s="259"/>
      <c r="C17" s="512" t="s">
        <v>34</v>
      </c>
      <c r="D17" s="518" t="s">
        <v>1591</v>
      </c>
      <c r="E17" s="256" t="s">
        <v>1342</v>
      </c>
      <c r="F17" s="93" t="s">
        <v>1604</v>
      </c>
      <c r="G17" s="93" t="s">
        <v>1604</v>
      </c>
      <c r="H17" s="93">
        <v>4</v>
      </c>
      <c r="I17" s="93">
        <v>5</v>
      </c>
      <c r="J17" s="93">
        <v>4</v>
      </c>
      <c r="K17" s="93">
        <v>4</v>
      </c>
      <c r="L17" s="93">
        <v>3</v>
      </c>
      <c r="M17" s="93">
        <v>4</v>
      </c>
      <c r="N17" s="93">
        <v>3</v>
      </c>
      <c r="O17" s="93"/>
      <c r="P17" s="93"/>
      <c r="Q17" s="93"/>
      <c r="R17" s="97"/>
      <c r="S17" s="93"/>
      <c r="T17" s="93"/>
      <c r="U17" s="23"/>
      <c r="V17" s="18">
        <f t="shared" si="0"/>
        <v>3</v>
      </c>
      <c r="W17" s="95">
        <f t="shared" si="1"/>
        <v>0</v>
      </c>
      <c r="X17" s="95">
        <f t="shared" ref="X17:X34" si="12">COUNTIF(AF17:AU17,"д")</f>
        <v>0</v>
      </c>
      <c r="Y17" s="95">
        <f t="shared" si="3"/>
        <v>0</v>
      </c>
      <c r="Z17" s="95">
        <f t="shared" si="4"/>
        <v>2</v>
      </c>
      <c r="AA17" s="95">
        <f t="shared" si="5"/>
        <v>4</v>
      </c>
      <c r="AB17" s="95">
        <f t="shared" si="6"/>
        <v>1</v>
      </c>
      <c r="AC17" s="95">
        <f t="shared" si="7"/>
        <v>7</v>
      </c>
      <c r="AD17" s="242">
        <f t="shared" si="11"/>
        <v>3.8571428571428572</v>
      </c>
      <c r="AE17" s="16">
        <f t="shared" si="8"/>
        <v>0</v>
      </c>
      <c r="AF17" s="9"/>
      <c r="AG17" s="332" t="str">
        <f t="shared" si="9"/>
        <v>з</v>
      </c>
      <c r="AH17" s="332" t="str">
        <f t="shared" si="9"/>
        <v>з</v>
      </c>
      <c r="AI17" s="332">
        <f t="shared" si="9"/>
        <v>4</v>
      </c>
      <c r="AJ17" s="332">
        <f t="shared" si="9"/>
        <v>5</v>
      </c>
      <c r="AK17" s="332">
        <f t="shared" si="9"/>
        <v>4</v>
      </c>
      <c r="AL17" s="332">
        <f t="shared" si="9"/>
        <v>4</v>
      </c>
      <c r="AM17" s="332">
        <f t="shared" si="9"/>
        <v>3</v>
      </c>
      <c r="AN17" s="332">
        <f t="shared" si="9"/>
        <v>4</v>
      </c>
      <c r="AO17" s="332">
        <f t="shared" si="9"/>
        <v>3</v>
      </c>
      <c r="AP17" s="332" t="str">
        <f t="shared" si="9"/>
        <v/>
      </c>
      <c r="AQ17" s="332" t="str">
        <f t="shared" si="9"/>
        <v/>
      </c>
      <c r="AR17" s="332" t="str">
        <f t="shared" si="9"/>
        <v/>
      </c>
      <c r="AS17" s="332" t="str">
        <f t="shared" si="9"/>
        <v/>
      </c>
      <c r="AT17" s="332" t="str">
        <f t="shared" si="9"/>
        <v/>
      </c>
      <c r="AU17" s="332" t="str">
        <f t="shared" si="9"/>
        <v/>
      </c>
      <c r="AV17" s="332" t="str">
        <f t="shared" si="9"/>
        <v/>
      </c>
      <c r="AW17" s="35">
        <f t="shared" si="10"/>
        <v>2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9.5" customHeight="1" x14ac:dyDescent="0.2">
      <c r="A18" s="389">
        <v>13</v>
      </c>
      <c r="B18" s="189"/>
      <c r="C18" s="512" t="s">
        <v>1252</v>
      </c>
      <c r="D18" s="518" t="s">
        <v>1592</v>
      </c>
      <c r="E18" s="256" t="s">
        <v>1342</v>
      </c>
      <c r="F18" s="93" t="s">
        <v>1604</v>
      </c>
      <c r="G18" s="93" t="s">
        <v>1604</v>
      </c>
      <c r="H18" s="93">
        <v>4</v>
      </c>
      <c r="I18" s="93">
        <v>3</v>
      </c>
      <c r="J18" s="93">
        <v>3</v>
      </c>
      <c r="K18" s="93">
        <v>4</v>
      </c>
      <c r="L18" s="93">
        <v>5</v>
      </c>
      <c r="M18" s="93">
        <v>3</v>
      </c>
      <c r="N18" s="93">
        <v>3</v>
      </c>
      <c r="O18" s="93"/>
      <c r="P18" s="93"/>
      <c r="Q18" s="93"/>
      <c r="R18" s="97"/>
      <c r="S18" s="93"/>
      <c r="T18" s="93"/>
      <c r="U18" s="23"/>
      <c r="V18" s="18">
        <f t="shared" si="0"/>
        <v>3</v>
      </c>
      <c r="W18" s="95">
        <f t="shared" si="1"/>
        <v>0</v>
      </c>
      <c r="X18" s="95">
        <f t="shared" si="12"/>
        <v>0</v>
      </c>
      <c r="Y18" s="95">
        <f t="shared" si="3"/>
        <v>0</v>
      </c>
      <c r="Z18" s="95">
        <f t="shared" si="4"/>
        <v>4</v>
      </c>
      <c r="AA18" s="95">
        <f t="shared" si="5"/>
        <v>2</v>
      </c>
      <c r="AB18" s="95">
        <f t="shared" si="6"/>
        <v>1</v>
      </c>
      <c r="AC18" s="95">
        <f t="shared" si="7"/>
        <v>7</v>
      </c>
      <c r="AD18" s="242">
        <f t="shared" si="11"/>
        <v>3.5714285714285716</v>
      </c>
      <c r="AE18" s="16">
        <f t="shared" si="8"/>
        <v>0</v>
      </c>
      <c r="AF18" s="9"/>
      <c r="AG18" s="332" t="str">
        <f t="shared" si="9"/>
        <v>з</v>
      </c>
      <c r="AH18" s="332" t="str">
        <f t="shared" si="9"/>
        <v>з</v>
      </c>
      <c r="AI18" s="332">
        <f t="shared" si="9"/>
        <v>4</v>
      </c>
      <c r="AJ18" s="332">
        <f t="shared" si="9"/>
        <v>3</v>
      </c>
      <c r="AK18" s="332">
        <f t="shared" si="9"/>
        <v>3</v>
      </c>
      <c r="AL18" s="332">
        <f t="shared" si="9"/>
        <v>4</v>
      </c>
      <c r="AM18" s="332">
        <f t="shared" si="9"/>
        <v>5</v>
      </c>
      <c r="AN18" s="332">
        <f t="shared" si="9"/>
        <v>3</v>
      </c>
      <c r="AO18" s="332">
        <f t="shared" si="9"/>
        <v>3</v>
      </c>
      <c r="AP18" s="332" t="str">
        <f t="shared" si="9"/>
        <v/>
      </c>
      <c r="AQ18" s="332" t="str">
        <f t="shared" si="9"/>
        <v/>
      </c>
      <c r="AR18" s="332" t="str">
        <f t="shared" si="9"/>
        <v/>
      </c>
      <c r="AS18" s="332" t="str">
        <f t="shared" si="9"/>
        <v/>
      </c>
      <c r="AT18" s="332" t="str">
        <f t="shared" si="9"/>
        <v/>
      </c>
      <c r="AU18" s="332" t="str">
        <f t="shared" si="9"/>
        <v/>
      </c>
      <c r="AV18" s="332" t="str">
        <f t="shared" si="9"/>
        <v/>
      </c>
      <c r="AW18" s="35">
        <f t="shared" si="10"/>
        <v>2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9.5" customHeight="1" x14ac:dyDescent="0.2">
      <c r="A19" s="389">
        <v>14</v>
      </c>
      <c r="B19" s="189"/>
      <c r="C19" s="512" t="s">
        <v>34</v>
      </c>
      <c r="D19" s="518" t="s">
        <v>1588</v>
      </c>
      <c r="E19" s="256" t="s">
        <v>1342</v>
      </c>
      <c r="F19" s="93" t="s">
        <v>1604</v>
      </c>
      <c r="G19" s="93" t="s">
        <v>1604</v>
      </c>
      <c r="H19" s="93">
        <v>5</v>
      </c>
      <c r="I19" s="93">
        <v>4</v>
      </c>
      <c r="J19" s="93">
        <v>3</v>
      </c>
      <c r="K19" s="93">
        <v>4</v>
      </c>
      <c r="L19" s="93">
        <v>3</v>
      </c>
      <c r="M19" s="93">
        <v>4</v>
      </c>
      <c r="N19" s="93">
        <v>3</v>
      </c>
      <c r="O19" s="93"/>
      <c r="P19" s="93"/>
      <c r="Q19" s="93"/>
      <c r="R19" s="93"/>
      <c r="S19" s="93"/>
      <c r="T19" s="93"/>
      <c r="U19" s="23"/>
      <c r="V19" s="18">
        <f t="shared" si="0"/>
        <v>3</v>
      </c>
      <c r="W19" s="95">
        <f t="shared" si="1"/>
        <v>0</v>
      </c>
      <c r="X19" s="95">
        <f t="shared" si="12"/>
        <v>0</v>
      </c>
      <c r="Y19" s="95">
        <f t="shared" si="3"/>
        <v>0</v>
      </c>
      <c r="Z19" s="95">
        <f t="shared" si="4"/>
        <v>3</v>
      </c>
      <c r="AA19" s="95">
        <f t="shared" si="5"/>
        <v>3</v>
      </c>
      <c r="AB19" s="95">
        <f t="shared" si="6"/>
        <v>1</v>
      </c>
      <c r="AC19" s="95">
        <f t="shared" si="7"/>
        <v>7</v>
      </c>
      <c r="AD19" s="242">
        <f t="shared" si="11"/>
        <v>3.7142857142857144</v>
      </c>
      <c r="AE19" s="16">
        <f t="shared" si="8"/>
        <v>0</v>
      </c>
      <c r="AF19" s="9"/>
      <c r="AG19" s="332" t="str">
        <f t="shared" si="9"/>
        <v>з</v>
      </c>
      <c r="AH19" s="332" t="str">
        <f t="shared" si="9"/>
        <v>з</v>
      </c>
      <c r="AI19" s="332">
        <f t="shared" si="9"/>
        <v>5</v>
      </c>
      <c r="AJ19" s="332">
        <f t="shared" si="9"/>
        <v>4</v>
      </c>
      <c r="AK19" s="332">
        <f t="shared" si="9"/>
        <v>3</v>
      </c>
      <c r="AL19" s="332">
        <f t="shared" si="9"/>
        <v>4</v>
      </c>
      <c r="AM19" s="332">
        <f t="shared" si="9"/>
        <v>3</v>
      </c>
      <c r="AN19" s="332">
        <f t="shared" si="9"/>
        <v>4</v>
      </c>
      <c r="AO19" s="332">
        <f t="shared" si="9"/>
        <v>3</v>
      </c>
      <c r="AP19" s="332" t="str">
        <f t="shared" si="9"/>
        <v/>
      </c>
      <c r="AQ19" s="332" t="str">
        <f t="shared" si="9"/>
        <v/>
      </c>
      <c r="AR19" s="332" t="str">
        <f t="shared" si="9"/>
        <v/>
      </c>
      <c r="AS19" s="332" t="str">
        <f t="shared" si="9"/>
        <v/>
      </c>
      <c r="AT19" s="332" t="str">
        <f t="shared" si="9"/>
        <v/>
      </c>
      <c r="AU19" s="332" t="str">
        <f t="shared" si="9"/>
        <v/>
      </c>
      <c r="AV19" s="332" t="str">
        <f t="shared" si="9"/>
        <v/>
      </c>
      <c r="AW19" s="35">
        <f t="shared" si="10"/>
        <v>2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9.5" customHeight="1" x14ac:dyDescent="0.25">
      <c r="A20" s="389">
        <v>15</v>
      </c>
      <c r="B20" s="189"/>
      <c r="C20" s="519" t="s">
        <v>34</v>
      </c>
      <c r="D20" s="518" t="s">
        <v>1593</v>
      </c>
      <c r="E20" s="256" t="s">
        <v>1342</v>
      </c>
      <c r="F20" s="93" t="s">
        <v>1604</v>
      </c>
      <c r="G20" s="93" t="s">
        <v>1604</v>
      </c>
      <c r="H20" s="93">
        <v>5</v>
      </c>
      <c r="I20" s="93">
        <v>4</v>
      </c>
      <c r="J20" s="93">
        <v>4</v>
      </c>
      <c r="K20" s="93">
        <v>4</v>
      </c>
      <c r="L20" s="93">
        <v>3</v>
      </c>
      <c r="M20" s="93">
        <v>4</v>
      </c>
      <c r="N20" s="93">
        <v>3</v>
      </c>
      <c r="O20" s="93"/>
      <c r="P20" s="93"/>
      <c r="Q20" s="93"/>
      <c r="R20" s="97"/>
      <c r="S20" s="93"/>
      <c r="T20" s="93"/>
      <c r="U20" s="23"/>
      <c r="V20" s="18">
        <f t="shared" si="0"/>
        <v>3</v>
      </c>
      <c r="W20" s="95">
        <f t="shared" si="1"/>
        <v>0</v>
      </c>
      <c r="X20" s="95">
        <f t="shared" si="12"/>
        <v>0</v>
      </c>
      <c r="Y20" s="95">
        <f t="shared" si="3"/>
        <v>0</v>
      </c>
      <c r="Z20" s="95">
        <f t="shared" si="4"/>
        <v>2</v>
      </c>
      <c r="AA20" s="95">
        <f t="shared" si="5"/>
        <v>4</v>
      </c>
      <c r="AB20" s="95">
        <f t="shared" si="6"/>
        <v>1</v>
      </c>
      <c r="AC20" s="95">
        <f t="shared" si="7"/>
        <v>7</v>
      </c>
      <c r="AD20" s="242">
        <f t="shared" si="11"/>
        <v>3.8571428571428572</v>
      </c>
      <c r="AE20" s="16">
        <f t="shared" si="8"/>
        <v>0</v>
      </c>
      <c r="AF20" s="9"/>
      <c r="AG20" s="332" t="str">
        <f t="shared" si="9"/>
        <v>з</v>
      </c>
      <c r="AH20" s="332" t="str">
        <f t="shared" si="9"/>
        <v>з</v>
      </c>
      <c r="AI20" s="332">
        <f t="shared" si="9"/>
        <v>5</v>
      </c>
      <c r="AJ20" s="332">
        <f t="shared" si="9"/>
        <v>4</v>
      </c>
      <c r="AK20" s="332">
        <f t="shared" si="9"/>
        <v>4</v>
      </c>
      <c r="AL20" s="332">
        <f t="shared" si="9"/>
        <v>4</v>
      </c>
      <c r="AM20" s="332">
        <f t="shared" si="9"/>
        <v>3</v>
      </c>
      <c r="AN20" s="332">
        <f t="shared" si="9"/>
        <v>4</v>
      </c>
      <c r="AO20" s="332">
        <f t="shared" si="9"/>
        <v>3</v>
      </c>
      <c r="AP20" s="332" t="str">
        <f t="shared" si="9"/>
        <v/>
      </c>
      <c r="AQ20" s="332" t="str">
        <f t="shared" si="9"/>
        <v/>
      </c>
      <c r="AR20" s="332" t="str">
        <f t="shared" si="9"/>
        <v/>
      </c>
      <c r="AS20" s="332" t="str">
        <f t="shared" si="9"/>
        <v/>
      </c>
      <c r="AT20" s="332" t="str">
        <f t="shared" si="9"/>
        <v/>
      </c>
      <c r="AU20" s="332" t="str">
        <f t="shared" si="9"/>
        <v/>
      </c>
      <c r="AV20" s="332" t="str">
        <f t="shared" si="9"/>
        <v/>
      </c>
      <c r="AW20" s="35">
        <f t="shared" si="10"/>
        <v>2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9.5" customHeight="1" x14ac:dyDescent="0.2">
      <c r="A21" s="389">
        <v>16</v>
      </c>
      <c r="B21" s="189"/>
      <c r="C21" s="512" t="s">
        <v>34</v>
      </c>
      <c r="D21" s="518" t="s">
        <v>1587</v>
      </c>
      <c r="E21" s="256" t="s">
        <v>1342</v>
      </c>
      <c r="F21" s="93" t="s">
        <v>1604</v>
      </c>
      <c r="G21" s="93" t="s">
        <v>1604</v>
      </c>
      <c r="H21" s="93">
        <v>4</v>
      </c>
      <c r="I21" s="93">
        <v>5</v>
      </c>
      <c r="J21" s="93">
        <v>3</v>
      </c>
      <c r="K21" s="93">
        <v>3</v>
      </c>
      <c r="L21" s="93">
        <v>4</v>
      </c>
      <c r="M21" s="93">
        <v>4</v>
      </c>
      <c r="N21" s="93">
        <v>3</v>
      </c>
      <c r="O21" s="93"/>
      <c r="P21" s="93"/>
      <c r="Q21" s="93"/>
      <c r="R21" s="97"/>
      <c r="S21" s="93"/>
      <c r="T21" s="93"/>
      <c r="U21" s="23"/>
      <c r="V21" s="18">
        <f t="shared" si="0"/>
        <v>3</v>
      </c>
      <c r="W21" s="95">
        <f t="shared" si="1"/>
        <v>0</v>
      </c>
      <c r="X21" s="95">
        <f t="shared" si="12"/>
        <v>0</v>
      </c>
      <c r="Y21" s="95">
        <f t="shared" si="3"/>
        <v>0</v>
      </c>
      <c r="Z21" s="95">
        <f t="shared" si="4"/>
        <v>3</v>
      </c>
      <c r="AA21" s="95">
        <f t="shared" si="5"/>
        <v>3</v>
      </c>
      <c r="AB21" s="95">
        <f t="shared" si="6"/>
        <v>1</v>
      </c>
      <c r="AC21" s="95">
        <f t="shared" si="7"/>
        <v>7</v>
      </c>
      <c r="AD21" s="242">
        <f t="shared" si="11"/>
        <v>3.7142857142857144</v>
      </c>
      <c r="AE21" s="16">
        <f t="shared" si="8"/>
        <v>0</v>
      </c>
      <c r="AF21" s="9"/>
      <c r="AG21" s="332" t="str">
        <f t="shared" si="9"/>
        <v>з</v>
      </c>
      <c r="AH21" s="332" t="str">
        <f t="shared" si="9"/>
        <v>з</v>
      </c>
      <c r="AI21" s="332">
        <f t="shared" si="9"/>
        <v>4</v>
      </c>
      <c r="AJ21" s="332">
        <f t="shared" si="9"/>
        <v>5</v>
      </c>
      <c r="AK21" s="332">
        <f t="shared" si="9"/>
        <v>3</v>
      </c>
      <c r="AL21" s="332">
        <f t="shared" si="9"/>
        <v>3</v>
      </c>
      <c r="AM21" s="332">
        <f t="shared" si="9"/>
        <v>4</v>
      </c>
      <c r="AN21" s="332">
        <f t="shared" si="9"/>
        <v>4</v>
      </c>
      <c r="AO21" s="332">
        <f t="shared" si="9"/>
        <v>3</v>
      </c>
      <c r="AP21" s="332" t="str">
        <f t="shared" si="9"/>
        <v/>
      </c>
      <c r="AQ21" s="332" t="str">
        <f t="shared" si="9"/>
        <v/>
      </c>
      <c r="AR21" s="332" t="str">
        <f t="shared" si="9"/>
        <v/>
      </c>
      <c r="AS21" s="332" t="str">
        <f t="shared" si="9"/>
        <v/>
      </c>
      <c r="AT21" s="332" t="str">
        <f t="shared" si="9"/>
        <v/>
      </c>
      <c r="AU21" s="332" t="str">
        <f t="shared" si="9"/>
        <v/>
      </c>
      <c r="AV21" s="332" t="str">
        <f t="shared" ref="AG21:AV36" si="13">IF(ISERROR(VALUE(LEFT(U21))),LEFT(U21),VALUE(LEFT(U21)))</f>
        <v/>
      </c>
      <c r="AW21" s="35">
        <f t="shared" si="10"/>
        <v>2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9.5" customHeight="1" x14ac:dyDescent="0.2">
      <c r="A22" s="389">
        <v>17</v>
      </c>
      <c r="B22" s="189"/>
      <c r="C22" s="512" t="s">
        <v>1253</v>
      </c>
      <c r="D22" s="518" t="s">
        <v>1579</v>
      </c>
      <c r="E22" s="256" t="s">
        <v>1342</v>
      </c>
      <c r="F22" s="93" t="s">
        <v>1604</v>
      </c>
      <c r="G22" s="93" t="s">
        <v>1604</v>
      </c>
      <c r="H22" s="93">
        <v>4</v>
      </c>
      <c r="I22" s="93">
        <v>4</v>
      </c>
      <c r="J22" s="93">
        <v>4</v>
      </c>
      <c r="K22" s="93">
        <v>4</v>
      </c>
      <c r="L22" s="93">
        <v>4</v>
      </c>
      <c r="M22" s="93">
        <v>4</v>
      </c>
      <c r="N22" s="93">
        <v>3</v>
      </c>
      <c r="O22" s="93"/>
      <c r="P22" s="93"/>
      <c r="Q22" s="93"/>
      <c r="R22" s="97"/>
      <c r="S22" s="93"/>
      <c r="T22" s="93"/>
      <c r="U22" s="23"/>
      <c r="V22" s="18">
        <f t="shared" si="0"/>
        <v>3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1</v>
      </c>
      <c r="AA22" s="95">
        <f t="shared" si="5"/>
        <v>6</v>
      </c>
      <c r="AB22" s="95">
        <f t="shared" si="6"/>
        <v>0</v>
      </c>
      <c r="AC22" s="95">
        <f t="shared" si="7"/>
        <v>7</v>
      </c>
      <c r="AD22" s="242">
        <f t="shared" si="11"/>
        <v>3.8571428571428572</v>
      </c>
      <c r="AE22" s="16">
        <f t="shared" si="8"/>
        <v>0</v>
      </c>
      <c r="AF22" s="9"/>
      <c r="AG22" s="332" t="str">
        <f t="shared" si="13"/>
        <v>з</v>
      </c>
      <c r="AH22" s="332" t="str">
        <f t="shared" si="13"/>
        <v>з</v>
      </c>
      <c r="AI22" s="332">
        <f t="shared" si="13"/>
        <v>4</v>
      </c>
      <c r="AJ22" s="332">
        <f t="shared" si="13"/>
        <v>4</v>
      </c>
      <c r="AK22" s="332">
        <f t="shared" si="13"/>
        <v>4</v>
      </c>
      <c r="AL22" s="332">
        <f t="shared" si="13"/>
        <v>4</v>
      </c>
      <c r="AM22" s="332">
        <f t="shared" si="13"/>
        <v>4</v>
      </c>
      <c r="AN22" s="332">
        <f t="shared" si="13"/>
        <v>4</v>
      </c>
      <c r="AO22" s="332">
        <f t="shared" si="13"/>
        <v>3</v>
      </c>
      <c r="AP22" s="332" t="str">
        <f t="shared" si="13"/>
        <v/>
      </c>
      <c r="AQ22" s="332" t="str">
        <f t="shared" si="13"/>
        <v/>
      </c>
      <c r="AR22" s="332" t="str">
        <f t="shared" si="13"/>
        <v/>
      </c>
      <c r="AS22" s="332" t="str">
        <f t="shared" si="13"/>
        <v/>
      </c>
      <c r="AT22" s="332" t="str">
        <f t="shared" si="13"/>
        <v/>
      </c>
      <c r="AU22" s="332" t="str">
        <f t="shared" si="13"/>
        <v/>
      </c>
      <c r="AV22" s="332" t="str">
        <f t="shared" si="13"/>
        <v/>
      </c>
      <c r="AW22" s="35">
        <f t="shared" si="10"/>
        <v>2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9.5" customHeight="1" x14ac:dyDescent="0.2">
      <c r="A23" s="389">
        <v>18</v>
      </c>
      <c r="B23" s="189"/>
      <c r="C23" s="512" t="s">
        <v>34</v>
      </c>
      <c r="D23" s="520" t="s">
        <v>1583</v>
      </c>
      <c r="E23" s="256" t="s">
        <v>1342</v>
      </c>
      <c r="F23" s="93" t="s">
        <v>1604</v>
      </c>
      <c r="G23" s="93" t="s">
        <v>1604</v>
      </c>
      <c r="H23" s="93">
        <v>4</v>
      </c>
      <c r="I23" s="93">
        <v>3</v>
      </c>
      <c r="J23" s="93">
        <v>5</v>
      </c>
      <c r="K23" s="93">
        <v>5</v>
      </c>
      <c r="L23" s="93">
        <v>4</v>
      </c>
      <c r="M23" s="93">
        <v>5</v>
      </c>
      <c r="N23" s="93">
        <v>3</v>
      </c>
      <c r="O23" s="93"/>
      <c r="P23" s="93"/>
      <c r="Q23" s="93"/>
      <c r="R23" s="97"/>
      <c r="S23" s="93"/>
      <c r="T23" s="93"/>
      <c r="U23" s="23"/>
      <c r="V23" s="18">
        <f t="shared" si="0"/>
        <v>3</v>
      </c>
      <c r="W23" s="95">
        <f t="shared" si="1"/>
        <v>0</v>
      </c>
      <c r="X23" s="95">
        <f t="shared" si="12"/>
        <v>0</v>
      </c>
      <c r="Y23" s="95">
        <f t="shared" si="3"/>
        <v>0</v>
      </c>
      <c r="Z23" s="95">
        <f t="shared" si="4"/>
        <v>2</v>
      </c>
      <c r="AA23" s="95">
        <f t="shared" si="5"/>
        <v>2</v>
      </c>
      <c r="AB23" s="95">
        <f t="shared" si="6"/>
        <v>3</v>
      </c>
      <c r="AC23" s="95">
        <f t="shared" si="7"/>
        <v>7</v>
      </c>
      <c r="AD23" s="242">
        <f t="shared" si="11"/>
        <v>4.1428571428571432</v>
      </c>
      <c r="AE23" s="16">
        <f t="shared" si="8"/>
        <v>0</v>
      </c>
      <c r="AF23" s="9"/>
      <c r="AG23" s="332" t="str">
        <f t="shared" si="13"/>
        <v>з</v>
      </c>
      <c r="AH23" s="332" t="str">
        <f t="shared" si="13"/>
        <v>з</v>
      </c>
      <c r="AI23" s="332">
        <f t="shared" si="13"/>
        <v>4</v>
      </c>
      <c r="AJ23" s="332">
        <f t="shared" si="13"/>
        <v>3</v>
      </c>
      <c r="AK23" s="332">
        <f t="shared" si="13"/>
        <v>5</v>
      </c>
      <c r="AL23" s="332">
        <f t="shared" si="13"/>
        <v>5</v>
      </c>
      <c r="AM23" s="332">
        <f t="shared" si="13"/>
        <v>4</v>
      </c>
      <c r="AN23" s="332">
        <f t="shared" si="13"/>
        <v>5</v>
      </c>
      <c r="AO23" s="332">
        <f t="shared" si="13"/>
        <v>3</v>
      </c>
      <c r="AP23" s="332" t="str">
        <f t="shared" si="13"/>
        <v/>
      </c>
      <c r="AQ23" s="332" t="str">
        <f t="shared" si="13"/>
        <v/>
      </c>
      <c r="AR23" s="332" t="str">
        <f t="shared" si="13"/>
        <v/>
      </c>
      <c r="AS23" s="332" t="str">
        <f t="shared" si="13"/>
        <v/>
      </c>
      <c r="AT23" s="332" t="str">
        <f t="shared" si="13"/>
        <v/>
      </c>
      <c r="AU23" s="332" t="str">
        <f t="shared" si="13"/>
        <v/>
      </c>
      <c r="AV23" s="332" t="str">
        <f t="shared" si="13"/>
        <v/>
      </c>
      <c r="AW23" s="35">
        <f t="shared" si="10"/>
        <v>2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9.5" hidden="1" customHeight="1" x14ac:dyDescent="0.2">
      <c r="A24" s="389">
        <v>19</v>
      </c>
      <c r="B24" s="189"/>
      <c r="C24" s="402"/>
      <c r="D24" s="435"/>
      <c r="E24" s="256"/>
      <c r="F24" s="93"/>
      <c r="G24" s="93"/>
      <c r="H24" s="93"/>
      <c r="I24" s="93"/>
      <c r="J24" s="93"/>
      <c r="K24" s="93"/>
      <c r="L24" s="93"/>
      <c r="M24" s="93"/>
      <c r="N24" s="93"/>
      <c r="O24" s="93"/>
      <c r="P24" s="93"/>
      <c r="Q24" s="93"/>
      <c r="R24" s="97"/>
      <c r="S24" s="93"/>
      <c r="T24" s="93"/>
      <c r="U24" s="23"/>
      <c r="V24" s="18">
        <f t="shared" si="0"/>
        <v>0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0</v>
      </c>
      <c r="AA24" s="95">
        <f t="shared" si="5"/>
        <v>0</v>
      </c>
      <c r="AB24" s="95">
        <f t="shared" si="6"/>
        <v>0</v>
      </c>
      <c r="AC24" s="95">
        <f t="shared" si="7"/>
        <v>0</v>
      </c>
      <c r="AD24" s="242" t="str">
        <f t="shared" si="11"/>
        <v/>
      </c>
      <c r="AE24" s="16">
        <f t="shared" si="8"/>
        <v>0</v>
      </c>
      <c r="AF24" s="9"/>
      <c r="AG24" s="332" t="str">
        <f t="shared" si="13"/>
        <v/>
      </c>
      <c r="AH24" s="332" t="str">
        <f t="shared" si="13"/>
        <v/>
      </c>
      <c r="AI24" s="332" t="str">
        <f t="shared" si="13"/>
        <v/>
      </c>
      <c r="AJ24" s="332" t="str">
        <f t="shared" si="13"/>
        <v/>
      </c>
      <c r="AK24" s="332" t="str">
        <f t="shared" si="13"/>
        <v/>
      </c>
      <c r="AL24" s="332" t="str">
        <f t="shared" si="13"/>
        <v/>
      </c>
      <c r="AM24" s="332" t="str">
        <f t="shared" si="13"/>
        <v/>
      </c>
      <c r="AN24" s="332" t="str">
        <f t="shared" si="13"/>
        <v/>
      </c>
      <c r="AO24" s="332" t="str">
        <f t="shared" si="13"/>
        <v/>
      </c>
      <c r="AP24" s="332" t="str">
        <f t="shared" si="13"/>
        <v/>
      </c>
      <c r="AQ24" s="332" t="str">
        <f t="shared" si="13"/>
        <v/>
      </c>
      <c r="AR24" s="332" t="str">
        <f t="shared" si="13"/>
        <v/>
      </c>
      <c r="AS24" s="332" t="str">
        <f t="shared" si="13"/>
        <v/>
      </c>
      <c r="AT24" s="332" t="str">
        <f t="shared" si="13"/>
        <v/>
      </c>
      <c r="AU24" s="332" t="str">
        <f t="shared" si="13"/>
        <v/>
      </c>
      <c r="AV24" s="332" t="str">
        <f t="shared" si="13"/>
        <v/>
      </c>
      <c r="AW24" s="35">
        <f t="shared" si="10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9.5" hidden="1" customHeight="1" x14ac:dyDescent="0.2">
      <c r="A25" s="389">
        <v>20</v>
      </c>
      <c r="B25" s="189"/>
      <c r="C25" s="402"/>
      <c r="D25" s="402"/>
      <c r="E25" s="256"/>
      <c r="F25" s="93"/>
      <c r="G25" s="93"/>
      <c r="H25" s="93"/>
      <c r="I25" s="93"/>
      <c r="J25" s="93"/>
      <c r="K25" s="93"/>
      <c r="L25" s="93"/>
      <c r="M25" s="93"/>
      <c r="N25" s="93"/>
      <c r="O25" s="93"/>
      <c r="P25" s="93"/>
      <c r="Q25" s="93"/>
      <c r="R25" s="97"/>
      <c r="S25" s="93"/>
      <c r="T25" s="93"/>
      <c r="U25" s="23"/>
      <c r="V25" s="18">
        <f t="shared" si="0"/>
        <v>0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0</v>
      </c>
      <c r="AA25" s="95">
        <f t="shared" si="5"/>
        <v>0</v>
      </c>
      <c r="AB25" s="95">
        <f t="shared" si="6"/>
        <v>0</v>
      </c>
      <c r="AC25" s="95">
        <f t="shared" si="7"/>
        <v>0</v>
      </c>
      <c r="AD25" s="242" t="str">
        <f t="shared" si="11"/>
        <v/>
      </c>
      <c r="AE25" s="16">
        <f t="shared" si="8"/>
        <v>0</v>
      </c>
      <c r="AF25" s="9"/>
      <c r="AG25" s="332" t="str">
        <f t="shared" si="13"/>
        <v/>
      </c>
      <c r="AH25" s="332" t="str">
        <f t="shared" si="13"/>
        <v/>
      </c>
      <c r="AI25" s="332" t="str">
        <f t="shared" si="13"/>
        <v/>
      </c>
      <c r="AJ25" s="332" t="str">
        <f t="shared" si="13"/>
        <v/>
      </c>
      <c r="AK25" s="332" t="str">
        <f t="shared" si="13"/>
        <v/>
      </c>
      <c r="AL25" s="332" t="str">
        <f t="shared" si="13"/>
        <v/>
      </c>
      <c r="AM25" s="332" t="str">
        <f t="shared" si="13"/>
        <v/>
      </c>
      <c r="AN25" s="332" t="str">
        <f t="shared" si="13"/>
        <v/>
      </c>
      <c r="AO25" s="332" t="str">
        <f t="shared" si="13"/>
        <v/>
      </c>
      <c r="AP25" s="332" t="str">
        <f t="shared" si="13"/>
        <v/>
      </c>
      <c r="AQ25" s="332" t="str">
        <f t="shared" si="13"/>
        <v/>
      </c>
      <c r="AR25" s="332" t="str">
        <f t="shared" si="13"/>
        <v/>
      </c>
      <c r="AS25" s="332" t="str">
        <f t="shared" si="13"/>
        <v/>
      </c>
      <c r="AT25" s="332" t="str">
        <f t="shared" si="13"/>
        <v/>
      </c>
      <c r="AU25" s="332" t="str">
        <f t="shared" si="13"/>
        <v/>
      </c>
      <c r="AV25" s="332" t="str">
        <f t="shared" si="13"/>
        <v/>
      </c>
      <c r="AW25" s="35">
        <f t="shared" si="10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9.5" hidden="1" customHeight="1" x14ac:dyDescent="0.2">
      <c r="A26" s="389">
        <v>21</v>
      </c>
      <c r="B26" s="189"/>
      <c r="C26" s="402"/>
      <c r="D26" s="402"/>
      <c r="E26" s="256"/>
      <c r="F26" s="93"/>
      <c r="G26" s="93"/>
      <c r="H26" s="93"/>
      <c r="I26" s="93"/>
      <c r="J26" s="93"/>
      <c r="K26" s="93"/>
      <c r="L26" s="93"/>
      <c r="M26" s="93"/>
      <c r="N26" s="93"/>
      <c r="O26" s="93"/>
      <c r="P26" s="93"/>
      <c r="Q26" s="93"/>
      <c r="R26" s="97"/>
      <c r="S26" s="93"/>
      <c r="T26" s="93"/>
      <c r="U26" s="23"/>
      <c r="V26" s="18">
        <f t="shared" si="0"/>
        <v>0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0</v>
      </c>
      <c r="AA26" s="95">
        <f t="shared" si="5"/>
        <v>0</v>
      </c>
      <c r="AB26" s="95">
        <f t="shared" si="6"/>
        <v>0</v>
      </c>
      <c r="AC26" s="95">
        <f t="shared" si="7"/>
        <v>0</v>
      </c>
      <c r="AD26" s="242" t="str">
        <f t="shared" si="11"/>
        <v/>
      </c>
      <c r="AE26" s="16">
        <f t="shared" si="8"/>
        <v>0</v>
      </c>
      <c r="AF26" s="9"/>
      <c r="AG26" s="332" t="str">
        <f t="shared" si="13"/>
        <v/>
      </c>
      <c r="AH26" s="332" t="str">
        <f t="shared" si="13"/>
        <v/>
      </c>
      <c r="AI26" s="332" t="str">
        <f t="shared" si="13"/>
        <v/>
      </c>
      <c r="AJ26" s="332" t="str">
        <f t="shared" si="13"/>
        <v/>
      </c>
      <c r="AK26" s="332" t="str">
        <f t="shared" si="13"/>
        <v/>
      </c>
      <c r="AL26" s="332" t="str">
        <f t="shared" si="13"/>
        <v/>
      </c>
      <c r="AM26" s="332" t="str">
        <f t="shared" si="13"/>
        <v/>
      </c>
      <c r="AN26" s="332" t="str">
        <f t="shared" si="13"/>
        <v/>
      </c>
      <c r="AO26" s="332" t="str">
        <f t="shared" si="13"/>
        <v/>
      </c>
      <c r="AP26" s="332" t="str">
        <f t="shared" si="13"/>
        <v/>
      </c>
      <c r="AQ26" s="332" t="str">
        <f t="shared" si="13"/>
        <v/>
      </c>
      <c r="AR26" s="332" t="str">
        <f t="shared" si="13"/>
        <v/>
      </c>
      <c r="AS26" s="332" t="str">
        <f t="shared" si="13"/>
        <v/>
      </c>
      <c r="AT26" s="332" t="str">
        <f t="shared" si="13"/>
        <v/>
      </c>
      <c r="AU26" s="332" t="str">
        <f t="shared" si="13"/>
        <v/>
      </c>
      <c r="AV26" s="332" t="str">
        <f t="shared" si="13"/>
        <v/>
      </c>
      <c r="AW26" s="35">
        <f t="shared" si="10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9.5" hidden="1" customHeight="1" x14ac:dyDescent="0.2">
      <c r="A27" s="389">
        <v>22</v>
      </c>
      <c r="B27" s="189"/>
      <c r="C27" s="402"/>
      <c r="D27" s="402"/>
      <c r="E27" s="256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7"/>
      <c r="S27" s="93"/>
      <c r="T27" s="93"/>
      <c r="U27" s="23"/>
      <c r="V27" s="18">
        <f t="shared" si="0"/>
        <v>0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0</v>
      </c>
      <c r="AA27" s="95">
        <f t="shared" si="5"/>
        <v>0</v>
      </c>
      <c r="AB27" s="95">
        <f t="shared" si="6"/>
        <v>0</v>
      </c>
      <c r="AC27" s="95">
        <f t="shared" si="7"/>
        <v>0</v>
      </c>
      <c r="AD27" s="242" t="str">
        <f t="shared" si="11"/>
        <v/>
      </c>
      <c r="AE27" s="16">
        <f t="shared" si="8"/>
        <v>0</v>
      </c>
      <c r="AF27" s="9"/>
      <c r="AG27" s="332" t="str">
        <f t="shared" si="13"/>
        <v/>
      </c>
      <c r="AH27" s="332" t="str">
        <f t="shared" si="13"/>
        <v/>
      </c>
      <c r="AI27" s="332" t="str">
        <f t="shared" si="13"/>
        <v/>
      </c>
      <c r="AJ27" s="332" t="str">
        <f t="shared" si="13"/>
        <v/>
      </c>
      <c r="AK27" s="332" t="str">
        <f t="shared" si="13"/>
        <v/>
      </c>
      <c r="AL27" s="332" t="str">
        <f t="shared" si="13"/>
        <v/>
      </c>
      <c r="AM27" s="332" t="str">
        <f t="shared" si="13"/>
        <v/>
      </c>
      <c r="AN27" s="332" t="str">
        <f t="shared" si="13"/>
        <v/>
      </c>
      <c r="AO27" s="332" t="str">
        <f t="shared" si="13"/>
        <v/>
      </c>
      <c r="AP27" s="332" t="str">
        <f t="shared" si="13"/>
        <v/>
      </c>
      <c r="AQ27" s="332" t="str">
        <f t="shared" si="13"/>
        <v/>
      </c>
      <c r="AR27" s="332" t="str">
        <f t="shared" si="13"/>
        <v/>
      </c>
      <c r="AS27" s="332" t="str">
        <f t="shared" si="13"/>
        <v/>
      </c>
      <c r="AT27" s="332" t="str">
        <f t="shared" si="13"/>
        <v/>
      </c>
      <c r="AU27" s="332" t="str">
        <f t="shared" si="13"/>
        <v/>
      </c>
      <c r="AV27" s="332" t="str">
        <f t="shared" si="13"/>
        <v/>
      </c>
      <c r="AW27" s="35">
        <f t="shared" si="10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9.5" hidden="1" customHeight="1" x14ac:dyDescent="0.2">
      <c r="A28" s="389">
        <v>23</v>
      </c>
      <c r="B28" s="189"/>
      <c r="C28" s="402"/>
      <c r="D28" s="402"/>
      <c r="E28" s="256"/>
      <c r="F28" s="93"/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7"/>
      <c r="S28" s="93"/>
      <c r="T28" s="93"/>
      <c r="U28" s="23"/>
      <c r="V28" s="18">
        <f t="shared" si="0"/>
        <v>0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0</v>
      </c>
      <c r="AA28" s="95">
        <f t="shared" si="5"/>
        <v>0</v>
      </c>
      <c r="AB28" s="95">
        <f t="shared" si="6"/>
        <v>0</v>
      </c>
      <c r="AC28" s="95">
        <f t="shared" si="7"/>
        <v>0</v>
      </c>
      <c r="AD28" s="242" t="str">
        <f t="shared" si="11"/>
        <v/>
      </c>
      <c r="AE28" s="16">
        <f t="shared" si="8"/>
        <v>0</v>
      </c>
      <c r="AF28" s="9"/>
      <c r="AG28" s="332" t="str">
        <f t="shared" si="13"/>
        <v/>
      </c>
      <c r="AH28" s="332" t="str">
        <f t="shared" si="13"/>
        <v/>
      </c>
      <c r="AI28" s="332" t="str">
        <f t="shared" si="13"/>
        <v/>
      </c>
      <c r="AJ28" s="332" t="str">
        <f t="shared" si="13"/>
        <v/>
      </c>
      <c r="AK28" s="332" t="str">
        <f t="shared" si="13"/>
        <v/>
      </c>
      <c r="AL28" s="332" t="str">
        <f t="shared" si="13"/>
        <v/>
      </c>
      <c r="AM28" s="332" t="str">
        <f t="shared" si="13"/>
        <v/>
      </c>
      <c r="AN28" s="332" t="str">
        <f t="shared" si="13"/>
        <v/>
      </c>
      <c r="AO28" s="332" t="str">
        <f t="shared" si="13"/>
        <v/>
      </c>
      <c r="AP28" s="332" t="str">
        <f t="shared" si="13"/>
        <v/>
      </c>
      <c r="AQ28" s="332" t="str">
        <f t="shared" si="13"/>
        <v/>
      </c>
      <c r="AR28" s="332" t="str">
        <f t="shared" si="13"/>
        <v/>
      </c>
      <c r="AS28" s="332" t="str">
        <f t="shared" si="13"/>
        <v/>
      </c>
      <c r="AT28" s="332" t="str">
        <f t="shared" si="13"/>
        <v/>
      </c>
      <c r="AU28" s="332" t="str">
        <f t="shared" si="13"/>
        <v/>
      </c>
      <c r="AV28" s="332" t="str">
        <f t="shared" si="13"/>
        <v/>
      </c>
      <c r="AW28" s="35">
        <f t="shared" si="10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9.5" hidden="1" customHeight="1" x14ac:dyDescent="0.2">
      <c r="A29" s="389">
        <v>24</v>
      </c>
      <c r="B29" s="186"/>
      <c r="C29" s="402"/>
      <c r="D29" s="402"/>
      <c r="E29" s="256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7"/>
      <c r="S29" s="93"/>
      <c r="T29" s="93"/>
      <c r="U29" s="23"/>
      <c r="V29" s="18">
        <f t="shared" si="0"/>
        <v>0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0</v>
      </c>
      <c r="AA29" s="95">
        <f t="shared" si="5"/>
        <v>0</v>
      </c>
      <c r="AB29" s="95">
        <f t="shared" si="6"/>
        <v>0</v>
      </c>
      <c r="AC29" s="95">
        <f t="shared" si="7"/>
        <v>0</v>
      </c>
      <c r="AD29" s="242" t="str">
        <f t="shared" si="11"/>
        <v/>
      </c>
      <c r="AE29" s="16">
        <f t="shared" si="8"/>
        <v>0</v>
      </c>
      <c r="AF29" s="9"/>
      <c r="AG29" s="332" t="str">
        <f t="shared" si="13"/>
        <v/>
      </c>
      <c r="AH29" s="332" t="str">
        <f t="shared" si="13"/>
        <v/>
      </c>
      <c r="AI29" s="332" t="str">
        <f t="shared" si="13"/>
        <v/>
      </c>
      <c r="AJ29" s="332" t="str">
        <f t="shared" si="13"/>
        <v/>
      </c>
      <c r="AK29" s="332" t="str">
        <f t="shared" si="13"/>
        <v/>
      </c>
      <c r="AL29" s="332" t="str">
        <f t="shared" si="13"/>
        <v/>
      </c>
      <c r="AM29" s="332" t="str">
        <f t="shared" si="13"/>
        <v/>
      </c>
      <c r="AN29" s="332" t="str">
        <f t="shared" si="13"/>
        <v/>
      </c>
      <c r="AO29" s="332" t="str">
        <f t="shared" si="13"/>
        <v/>
      </c>
      <c r="AP29" s="332" t="str">
        <f t="shared" si="13"/>
        <v/>
      </c>
      <c r="AQ29" s="332" t="str">
        <f t="shared" si="13"/>
        <v/>
      </c>
      <c r="AR29" s="332" t="str">
        <f t="shared" si="13"/>
        <v/>
      </c>
      <c r="AS29" s="332" t="str">
        <f t="shared" si="13"/>
        <v/>
      </c>
      <c r="AT29" s="332" t="str">
        <f t="shared" si="13"/>
        <v/>
      </c>
      <c r="AU29" s="332" t="str">
        <f t="shared" si="13"/>
        <v/>
      </c>
      <c r="AV29" s="332" t="str">
        <f t="shared" si="13"/>
        <v/>
      </c>
      <c r="AW29" s="35">
        <f t="shared" si="10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9.5" hidden="1" customHeight="1" x14ac:dyDescent="0.2">
      <c r="A30" s="389">
        <v>25</v>
      </c>
      <c r="B30" s="186"/>
      <c r="C30" s="402"/>
      <c r="D30" s="402"/>
      <c r="E30" s="256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7"/>
      <c r="S30" s="93"/>
      <c r="T30" s="93"/>
      <c r="U30" s="23"/>
      <c r="V30" s="18">
        <f t="shared" si="0"/>
        <v>0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0</v>
      </c>
      <c r="AA30" s="95">
        <f t="shared" si="5"/>
        <v>0</v>
      </c>
      <c r="AB30" s="95">
        <f t="shared" si="6"/>
        <v>0</v>
      </c>
      <c r="AC30" s="95">
        <f t="shared" si="7"/>
        <v>0</v>
      </c>
      <c r="AD30" s="242" t="str">
        <f t="shared" si="11"/>
        <v/>
      </c>
      <c r="AE30" s="16">
        <f t="shared" si="8"/>
        <v>0</v>
      </c>
      <c r="AF30" s="9"/>
      <c r="AG30" s="332" t="str">
        <f t="shared" si="13"/>
        <v/>
      </c>
      <c r="AH30" s="332" t="str">
        <f t="shared" si="13"/>
        <v/>
      </c>
      <c r="AI30" s="332" t="str">
        <f t="shared" si="13"/>
        <v/>
      </c>
      <c r="AJ30" s="332" t="str">
        <f t="shared" si="13"/>
        <v/>
      </c>
      <c r="AK30" s="332" t="str">
        <f t="shared" si="13"/>
        <v/>
      </c>
      <c r="AL30" s="332" t="str">
        <f t="shared" si="13"/>
        <v/>
      </c>
      <c r="AM30" s="332" t="str">
        <f t="shared" si="13"/>
        <v/>
      </c>
      <c r="AN30" s="332" t="str">
        <f t="shared" si="13"/>
        <v/>
      </c>
      <c r="AO30" s="332" t="str">
        <f t="shared" si="13"/>
        <v/>
      </c>
      <c r="AP30" s="332" t="str">
        <f t="shared" si="13"/>
        <v/>
      </c>
      <c r="AQ30" s="332" t="str">
        <f t="shared" si="13"/>
        <v/>
      </c>
      <c r="AR30" s="332" t="str">
        <f t="shared" si="13"/>
        <v/>
      </c>
      <c r="AS30" s="332" t="str">
        <f t="shared" si="13"/>
        <v/>
      </c>
      <c r="AT30" s="332" t="str">
        <f t="shared" si="13"/>
        <v/>
      </c>
      <c r="AU30" s="332" t="str">
        <f t="shared" si="13"/>
        <v/>
      </c>
      <c r="AV30" s="332" t="str">
        <f t="shared" si="13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9.5" hidden="1" customHeight="1" x14ac:dyDescent="0.2">
      <c r="A31" s="389">
        <v>26</v>
      </c>
      <c r="B31" s="186"/>
      <c r="C31" s="402"/>
      <c r="D31" s="402"/>
      <c r="E31" s="256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7"/>
      <c r="S31" s="93"/>
      <c r="T31" s="93"/>
      <c r="U31" s="23"/>
      <c r="V31" s="18">
        <f t="shared" si="0"/>
        <v>0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42" t="str">
        <f t="shared" si="11"/>
        <v/>
      </c>
      <c r="AE31" s="16">
        <f t="shared" si="8"/>
        <v>0</v>
      </c>
      <c r="AF31" s="9"/>
      <c r="AG31" s="332" t="str">
        <f t="shared" si="13"/>
        <v/>
      </c>
      <c r="AH31" s="332" t="str">
        <f t="shared" si="13"/>
        <v/>
      </c>
      <c r="AI31" s="332" t="str">
        <f t="shared" si="13"/>
        <v/>
      </c>
      <c r="AJ31" s="332" t="str">
        <f t="shared" si="13"/>
        <v/>
      </c>
      <c r="AK31" s="332" t="str">
        <f t="shared" si="13"/>
        <v/>
      </c>
      <c r="AL31" s="332" t="str">
        <f t="shared" si="13"/>
        <v/>
      </c>
      <c r="AM31" s="332" t="str">
        <f t="shared" si="13"/>
        <v/>
      </c>
      <c r="AN31" s="332" t="str">
        <f t="shared" si="13"/>
        <v/>
      </c>
      <c r="AO31" s="332" t="str">
        <f t="shared" si="13"/>
        <v/>
      </c>
      <c r="AP31" s="332" t="str">
        <f t="shared" si="13"/>
        <v/>
      </c>
      <c r="AQ31" s="332" t="str">
        <f t="shared" si="13"/>
        <v/>
      </c>
      <c r="AR31" s="332" t="str">
        <f t="shared" si="13"/>
        <v/>
      </c>
      <c r="AS31" s="332" t="str">
        <f t="shared" si="13"/>
        <v/>
      </c>
      <c r="AT31" s="332" t="str">
        <f t="shared" si="13"/>
        <v/>
      </c>
      <c r="AU31" s="332" t="str">
        <f t="shared" si="13"/>
        <v/>
      </c>
      <c r="AV31" s="332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9.5" hidden="1" customHeight="1" x14ac:dyDescent="0.2">
      <c r="A32" s="389">
        <v>27</v>
      </c>
      <c r="B32" s="243"/>
      <c r="C32" s="243"/>
      <c r="D32" s="243"/>
      <c r="E32" s="256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42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9.5" hidden="1" customHeight="1" x14ac:dyDescent="0.2">
      <c r="A33" s="389">
        <v>28</v>
      </c>
      <c r="B33" s="243"/>
      <c r="C33" s="243"/>
      <c r="D33" s="243"/>
      <c r="E33" s="256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42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9.5" hidden="1" customHeight="1" x14ac:dyDescent="0.2">
      <c r="A34" s="389">
        <v>29</v>
      </c>
      <c r="B34" s="244"/>
      <c r="C34" s="245"/>
      <c r="D34" s="246"/>
      <c r="E34" s="256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42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9.5" hidden="1" customHeight="1" x14ac:dyDescent="0.2">
      <c r="A35" s="389">
        <v>30</v>
      </c>
      <c r="B35" s="244"/>
      <c r="C35" s="245"/>
      <c r="D35" s="246"/>
      <c r="E35" s="256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42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9.5" hidden="1" customHeight="1" x14ac:dyDescent="0.2">
      <c r="A36" s="389">
        <v>31</v>
      </c>
      <c r="B36" s="244"/>
      <c r="C36" s="245"/>
      <c r="D36" s="246"/>
      <c r="E36" s="256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42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COUNTIF(E6:E36,"С2532")</f>
        <v>18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42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7"/>
      <c r="B38" s="247"/>
      <c r="C38" s="83" t="s">
        <v>12</v>
      </c>
      <c r="D38" s="83"/>
      <c r="E38" s="27"/>
      <c r="F38" s="213" t="str">
        <f t="array" ref="F38:U45">AG38:AV45</f>
        <v xml:space="preserve"> </v>
      </c>
      <c r="G38" s="213" t="str">
        <v xml:space="preserve"> </v>
      </c>
      <c r="H38" s="213">
        <v>4.0555555555555554</v>
      </c>
      <c r="I38" s="213">
        <v>4.1111111111111107</v>
      </c>
      <c r="J38" s="213">
        <v>3.4444444444444446</v>
      </c>
      <c r="K38" s="213">
        <v>3.7058823529411766</v>
      </c>
      <c r="L38" s="213">
        <v>3.6666666666666665</v>
      </c>
      <c r="M38" s="213">
        <v>3.8888888888888888</v>
      </c>
      <c r="N38" s="213">
        <v>2.8888888888888888</v>
      </c>
      <c r="O38" s="248" t="str">
        <v xml:space="preserve"> </v>
      </c>
      <c r="P38" s="215" t="str">
        <v xml:space="preserve"> </v>
      </c>
      <c r="Q38" s="215" t="str">
        <v xml:space="preserve"> </v>
      </c>
      <c r="R38" s="215" t="str">
        <v xml:space="preserve"> </v>
      </c>
      <c r="S38" s="213" t="str">
        <v xml:space="preserve"> </v>
      </c>
      <c r="T38" s="213" t="str">
        <v xml:space="preserve"> </v>
      </c>
      <c r="U38" s="213" t="str">
        <v xml:space="preserve"> </v>
      </c>
      <c r="V38" s="18">
        <f>сводн.!T42</f>
        <v>2</v>
      </c>
      <c r="W38" s="95">
        <f>SUM(W6:W37)</f>
        <v>1</v>
      </c>
      <c r="X38" s="95">
        <f>SUM(X6:X37)</f>
        <v>0</v>
      </c>
      <c r="Y38" s="95">
        <f>SUM(Y6:Y37)-X38</f>
        <v>3</v>
      </c>
      <c r="Z38" s="95">
        <f>SUM(Z6:Z37)</f>
        <v>52</v>
      </c>
      <c r="AA38" s="95">
        <f>SUM(AA6:AA37)</f>
        <v>52</v>
      </c>
      <c r="AB38" s="95">
        <f>SUM(AB6:AB37)</f>
        <v>18</v>
      </c>
      <c r="AC38" s="95">
        <f t="shared" si="7"/>
        <v>125</v>
      </c>
      <c r="AD38" s="242">
        <f>IF(ISERROR(((X38+Y38)*2+Z38*3+AA38*4+AB38*5)/SUM(X38,Y38:AB38)),"",((X38+Y38)*2+Z38*3+AA38*4+AB38*5)/SUM(X38,Y38:AB38))</f>
        <v>3.68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 t="str">
        <f t="shared" si="15"/>
        <v xml:space="preserve"> </v>
      </c>
      <c r="AI38" s="33">
        <f t="shared" si="15"/>
        <v>4.0555555555555554</v>
      </c>
      <c r="AJ38" s="33">
        <f t="shared" si="15"/>
        <v>4.1111111111111107</v>
      </c>
      <c r="AK38" s="33">
        <f t="shared" si="15"/>
        <v>3.4444444444444446</v>
      </c>
      <c r="AL38" s="33">
        <f t="shared" si="15"/>
        <v>3.7058823529411766</v>
      </c>
      <c r="AM38" s="33">
        <f t="shared" si="15"/>
        <v>3.6666666666666665</v>
      </c>
      <c r="AN38" s="33">
        <f t="shared" si="15"/>
        <v>3.8888888888888888</v>
      </c>
      <c r="AO38" s="33">
        <f t="shared" si="15"/>
        <v>2.8888888888888888</v>
      </c>
      <c r="AP38" s="33" t="str">
        <f t="shared" si="15"/>
        <v xml:space="preserve"> </v>
      </c>
      <c r="AQ38" s="33" t="str">
        <f t="shared" si="15"/>
        <v xml:space="preserve"> 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6"/>
      <c r="B39" s="216"/>
      <c r="C39" s="218" t="s">
        <v>13</v>
      </c>
      <c r="D39" s="218"/>
      <c r="E39" s="219"/>
      <c r="F39" s="98" t="str">
        <v>0</v>
      </c>
      <c r="G39" s="98" t="str">
        <v>0</v>
      </c>
      <c r="H39" s="98">
        <v>4</v>
      </c>
      <c r="I39" s="98">
        <v>7</v>
      </c>
      <c r="J39" s="98">
        <v>1</v>
      </c>
      <c r="K39" s="98">
        <v>1</v>
      </c>
      <c r="L39" s="98">
        <v>3</v>
      </c>
      <c r="M39" s="98">
        <v>2</v>
      </c>
      <c r="N39" s="98" t="str">
        <v>0</v>
      </c>
      <c r="O39" s="99" t="str">
        <v>0</v>
      </c>
      <c r="P39" s="99" t="str">
        <v>0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9" t="str">
        <f>IF(COUNTIF(V6:V37,5)=0,"0",COUNTIF(V6:V37,5))</f>
        <v>0</v>
      </c>
      <c r="W39" s="209"/>
      <c r="X39" s="580">
        <f>SUM(X38:AB38)</f>
        <v>125</v>
      </c>
      <c r="Y39" s="580"/>
      <c r="Z39" s="580"/>
      <c r="AA39" s="580"/>
      <c r="AB39" s="580"/>
      <c r="AC39" s="494"/>
      <c r="AD39" s="242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 t="str">
        <f t="shared" si="17"/>
        <v>0</v>
      </c>
      <c r="AI39" s="38">
        <f t="shared" si="17"/>
        <v>4</v>
      </c>
      <c r="AJ39" s="38">
        <f t="shared" si="17"/>
        <v>7</v>
      </c>
      <c r="AK39" s="38">
        <f t="shared" si="17"/>
        <v>1</v>
      </c>
      <c r="AL39" s="38">
        <f t="shared" si="17"/>
        <v>1</v>
      </c>
      <c r="AM39" s="38">
        <f t="shared" si="17"/>
        <v>3</v>
      </c>
      <c r="AN39" s="38">
        <f t="shared" si="17"/>
        <v>2</v>
      </c>
      <c r="AO39" s="38" t="str">
        <f t="shared" si="17"/>
        <v>0</v>
      </c>
      <c r="AP39" s="38" t="str">
        <f t="shared" si="17"/>
        <v>0</v>
      </c>
      <c r="AQ39" s="38" t="str">
        <f t="shared" si="17"/>
        <v>0</v>
      </c>
      <c r="AR39" s="38" t="str">
        <f t="shared" si="17"/>
        <v>0</v>
      </c>
      <c r="AS39" s="38" t="str">
        <f t="shared" si="17"/>
        <v>0</v>
      </c>
      <c r="AT39" s="38" t="str">
        <f t="shared" si="17"/>
        <v>0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20"/>
      <c r="B40" s="220"/>
      <c r="C40" s="222" t="s">
        <v>14</v>
      </c>
      <c r="D40" s="222"/>
      <c r="E40" s="223"/>
      <c r="F40" s="100" t="str">
        <v>0</v>
      </c>
      <c r="G40" s="100" t="str">
        <v>0</v>
      </c>
      <c r="H40" s="100">
        <v>11</v>
      </c>
      <c r="I40" s="100">
        <v>6</v>
      </c>
      <c r="J40" s="100">
        <v>6</v>
      </c>
      <c r="K40" s="100">
        <v>10</v>
      </c>
      <c r="L40" s="100">
        <v>6</v>
      </c>
      <c r="M40" s="100">
        <v>12</v>
      </c>
      <c r="N40" s="100">
        <v>1</v>
      </c>
      <c r="O40" s="101" t="str">
        <v>0</v>
      </c>
      <c r="P40" s="101" t="str">
        <v>0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50" t="str">
        <f>IF(COUNTIF(V6:V37,4)=0,"0",COUNTIF(V6:V37,4))</f>
        <v>0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1</v>
      </c>
      <c r="AA40" s="44">
        <f>IF(COUNTIF(AA6:AA37,4)=0," ",COUNTIF(AA6:AA37,4))</f>
        <v>5</v>
      </c>
      <c r="AB40" s="44" t="str">
        <f>IF(COUNTIF(AB6:AB37,4)=0," ",COUNTIF(AB6:AB37,4))</f>
        <v xml:space="preserve"> 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 t="str">
        <f t="shared" si="18"/>
        <v>0</v>
      </c>
      <c r="AI40" s="44">
        <f t="shared" si="18"/>
        <v>11</v>
      </c>
      <c r="AJ40" s="44">
        <f t="shared" si="18"/>
        <v>6</v>
      </c>
      <c r="AK40" s="44">
        <f t="shared" si="18"/>
        <v>6</v>
      </c>
      <c r="AL40" s="44">
        <f t="shared" si="18"/>
        <v>10</v>
      </c>
      <c r="AM40" s="44">
        <f t="shared" si="18"/>
        <v>6</v>
      </c>
      <c r="AN40" s="44">
        <f t="shared" si="18"/>
        <v>12</v>
      </c>
      <c r="AO40" s="44">
        <f t="shared" si="18"/>
        <v>1</v>
      </c>
      <c r="AP40" s="44" t="str">
        <f t="shared" si="18"/>
        <v>0</v>
      </c>
      <c r="AQ40" s="44" t="str">
        <f t="shared" si="18"/>
        <v>0</v>
      </c>
      <c r="AR40" s="44" t="str">
        <f t="shared" si="18"/>
        <v>0</v>
      </c>
      <c r="AS40" s="44" t="str">
        <f t="shared" si="18"/>
        <v>0</v>
      </c>
      <c r="AT40" s="44" t="str">
        <f t="shared" si="18"/>
        <v>0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5" t="s">
        <v>15</v>
      </c>
      <c r="D41" s="225"/>
      <c r="E41" s="226"/>
      <c r="F41" s="102" t="str">
        <v>0</v>
      </c>
      <c r="G41" s="102" t="str">
        <v>0</v>
      </c>
      <c r="H41" s="102">
        <v>3</v>
      </c>
      <c r="I41" s="102">
        <v>5</v>
      </c>
      <c r="J41" s="102">
        <v>11</v>
      </c>
      <c r="K41" s="102">
        <v>6</v>
      </c>
      <c r="L41" s="102">
        <v>9</v>
      </c>
      <c r="M41" s="102">
        <v>4</v>
      </c>
      <c r="N41" s="102">
        <v>14</v>
      </c>
      <c r="O41" s="103" t="str">
        <v>0</v>
      </c>
      <c r="P41" s="103" t="str">
        <v>0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51">
        <f>IF(COUNTIF(V6:V37,3)=0,"0",COUNTIF(V6:V37,3))</f>
        <v>15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6</v>
      </c>
      <c r="AA41" s="52">
        <f>IF(COUNTIF(AA6:AA37,3)=0," ",COUNTIF(AA6:AA37,3))</f>
        <v>3</v>
      </c>
      <c r="AB41" s="52">
        <f>IF(COUNTIF(AB6:AB37,3)=0," ",COUNTIF(AB6:AB37,3))</f>
        <v>2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 t="str">
        <f t="shared" si="19"/>
        <v>0</v>
      </c>
      <c r="AI41" s="52">
        <f t="shared" si="19"/>
        <v>3</v>
      </c>
      <c r="AJ41" s="52">
        <f t="shared" si="19"/>
        <v>5</v>
      </c>
      <c r="AK41" s="52">
        <f t="shared" si="19"/>
        <v>11</v>
      </c>
      <c r="AL41" s="52">
        <f t="shared" si="19"/>
        <v>6</v>
      </c>
      <c r="AM41" s="52">
        <f t="shared" si="19"/>
        <v>9</v>
      </c>
      <c r="AN41" s="52">
        <f t="shared" si="19"/>
        <v>4</v>
      </c>
      <c r="AO41" s="52">
        <f t="shared" si="19"/>
        <v>14</v>
      </c>
      <c r="AP41" s="52" t="str">
        <f t="shared" si="19"/>
        <v>0</v>
      </c>
      <c r="AQ41" s="52" t="str">
        <f t="shared" si="19"/>
        <v>0</v>
      </c>
      <c r="AR41" s="52" t="str">
        <f t="shared" si="19"/>
        <v>0</v>
      </c>
      <c r="AS41" s="52" t="str">
        <f t="shared" si="19"/>
        <v>0</v>
      </c>
      <c r="AT41" s="52" t="str">
        <f t="shared" si="19"/>
        <v>0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7"/>
      <c r="B42" s="247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3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3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6</v>
      </c>
      <c r="AA42" s="35">
        <f>IF(COUNTIF(AA6:AA37,2)=0," ",COUNTIF(AA6:AA37,2))</f>
        <v>6</v>
      </c>
      <c r="AB42" s="35">
        <f>IF(COUNTIF(AB6:AB37,2)=0," ",COUNTIF(AB6:AB37,2))</f>
        <v>3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3</v>
      </c>
      <c r="AP42" s="35">
        <f t="shared" si="20"/>
        <v>0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7"/>
      <c r="B43" s="247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1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COUNTBLANK(AD6:AD23)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0</v>
      </c>
      <c r="AI43" s="60">
        <f t="shared" si="22"/>
        <v>0</v>
      </c>
      <c r="AJ43" s="60">
        <f t="shared" si="22"/>
        <v>0</v>
      </c>
      <c r="AK43" s="60">
        <f t="shared" si="22"/>
        <v>0</v>
      </c>
      <c r="AL43" s="60">
        <f t="shared" si="22"/>
        <v>1</v>
      </c>
      <c r="AM43" s="60">
        <f t="shared" si="22"/>
        <v>0</v>
      </c>
      <c r="AN43" s="60">
        <f t="shared" si="22"/>
        <v>0</v>
      </c>
      <c r="AO43" s="60">
        <f t="shared" si="22"/>
        <v>0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7"/>
      <c r="B44" s="247"/>
      <c r="C44" s="83" t="s">
        <v>18</v>
      </c>
      <c r="D44" s="83"/>
      <c r="E44" s="27"/>
      <c r="F44" s="23">
        <v>18</v>
      </c>
      <c r="G44" s="23">
        <v>18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3">IF(COUNTIF(AG6:AG37,"з")=0,"0",COUNTIF(AG6:AG37,"з"))</f>
        <v>18</v>
      </c>
      <c r="AH44" s="35">
        <f t="shared" si="23"/>
        <v>18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7"/>
      <c r="B45" s="247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92"/>
      <c r="X46" s="492"/>
      <c r="Y46" s="492"/>
      <c r="Z46" s="492"/>
      <c r="AA46" s="492"/>
      <c r="AB46" s="492"/>
      <c r="AC46" s="492"/>
      <c r="AD46" s="492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92"/>
      <c r="X47" s="492"/>
      <c r="Y47" s="492"/>
      <c r="Z47" s="492"/>
      <c r="AA47" s="492"/>
      <c r="AB47" s="492"/>
      <c r="AC47" s="492"/>
      <c r="AD47" s="492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92"/>
      <c r="X48" s="492"/>
      <c r="Y48" s="492"/>
      <c r="Z48" s="492"/>
      <c r="AA48" s="492"/>
      <c r="AB48" s="492"/>
      <c r="AC48" s="492"/>
      <c r="AD48" s="492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92"/>
      <c r="X49" s="492"/>
      <c r="Y49" s="492"/>
      <c r="Z49" s="492"/>
      <c r="AA49" s="492"/>
      <c r="AB49" s="492"/>
      <c r="AC49" s="492"/>
      <c r="AD49" s="492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92"/>
      <c r="X50" s="492"/>
      <c r="Y50" s="492"/>
      <c r="Z50" s="492"/>
      <c r="AA50" s="492"/>
      <c r="AB50" s="492"/>
      <c r="AC50" s="492"/>
      <c r="AD50" s="492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92"/>
      <c r="X51" s="492"/>
      <c r="Y51" s="492"/>
      <c r="Z51" s="492"/>
      <c r="AA51" s="492"/>
      <c r="AB51" s="492"/>
      <c r="AC51" s="492"/>
      <c r="AD51" s="492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92"/>
      <c r="X52" s="492"/>
      <c r="Y52" s="492"/>
      <c r="Z52" s="492"/>
      <c r="AA52" s="492"/>
      <c r="AB52" s="492"/>
      <c r="AC52" s="492"/>
      <c r="AD52" s="492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92"/>
      <c r="X53" s="492"/>
      <c r="Y53" s="492"/>
      <c r="Z53" s="492"/>
      <c r="AA53" s="492"/>
      <c r="AB53" s="492"/>
      <c r="AC53" s="492"/>
      <c r="AD53" s="492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92"/>
      <c r="X54" s="492"/>
      <c r="Y54" s="492"/>
      <c r="Z54" s="492"/>
      <c r="AA54" s="492"/>
      <c r="AB54" s="492"/>
      <c r="AC54" s="492"/>
      <c r="AD54" s="492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sortState ref="C6:D23">
    <sortCondition ref="D6:D23"/>
  </sortState>
  <mergeCells count="8">
    <mergeCell ref="BP3:CE3"/>
    <mergeCell ref="X39:AB39"/>
    <mergeCell ref="H2:K2"/>
    <mergeCell ref="L2:N2"/>
    <mergeCell ref="A3:C4"/>
    <mergeCell ref="AD3:AD5"/>
    <mergeCell ref="AG3:AW3"/>
    <mergeCell ref="AX3:BM3"/>
  </mergeCells>
  <conditionalFormatting sqref="C5 Y5 AI5 AG5 F5 T5 O5:P5 J5:L5">
    <cfRule type="cellIs" dxfId="10015" priority="25" stopIfTrue="1" operator="equal">
      <formula>5</formula>
    </cfRule>
    <cfRule type="cellIs" dxfId="10014" priority="26" stopIfTrue="1" operator="equal">
      <formula>4</formula>
    </cfRule>
    <cfRule type="cellIs" dxfId="10013" priority="27" stopIfTrue="1" operator="equal">
      <formula>3</formula>
    </cfRule>
  </conditionalFormatting>
  <conditionalFormatting sqref="E6:E45">
    <cfRule type="cellIs" dxfId="10012" priority="23" stopIfTrue="1" operator="equal">
      <formula>4</formula>
    </cfRule>
    <cfRule type="cellIs" dxfId="10011" priority="24" stopIfTrue="1" operator="equal">
      <formula>3</formula>
    </cfRule>
  </conditionalFormatting>
  <conditionalFormatting sqref="Z5:AC5 W40:AF43 AE6:AE39 W39 R6:V45 F34:Q45 AG43:CB43 W44:AW45 AG6:AW42 F6:Q31">
    <cfRule type="cellIs" dxfId="10010" priority="20" stopIfTrue="1" operator="equal">
      <formula>5</formula>
    </cfRule>
    <cfRule type="cellIs" dxfId="10009" priority="21" stopIfTrue="1" operator="equal">
      <formula>4</formula>
    </cfRule>
    <cfRule type="cellIs" dxfId="10008" priority="22" stopIfTrue="1" operator="equal">
      <formula>3</formula>
    </cfRule>
  </conditionalFormatting>
  <conditionalFormatting sqref="AF6:AF37">
    <cfRule type="expression" dxfId="10007" priority="18" stopIfTrue="1">
      <formula>VALUE(RIGHT(AF6))&gt;AE6</formula>
    </cfRule>
    <cfRule type="expression" dxfId="10006" priority="19" stopIfTrue="1">
      <formula>EXACT(RIGHT(AF6,3),"зач")</formula>
    </cfRule>
  </conditionalFormatting>
  <conditionalFormatting sqref="AE3:AJ4 F3:F4 H3:K4 T3:AC4 L3:N3 O3:P4 L4">
    <cfRule type="expression" dxfId="10005" priority="16" stopIfTrue="1">
      <formula>$D$1&lt;F3</formula>
    </cfRule>
    <cfRule type="expression" dxfId="10004" priority="17" stopIfTrue="1">
      <formula>$D$1&gt;F3</formula>
    </cfRule>
  </conditionalFormatting>
  <conditionalFormatting sqref="G5">
    <cfRule type="cellIs" dxfId="10003" priority="13" stopIfTrue="1" operator="equal">
      <formula>5</formula>
    </cfRule>
    <cfRule type="cellIs" dxfId="10002" priority="14" stopIfTrue="1" operator="equal">
      <formula>4</formula>
    </cfRule>
    <cfRule type="cellIs" dxfId="10001" priority="15" stopIfTrue="1" operator="equal">
      <formula>3</formula>
    </cfRule>
  </conditionalFormatting>
  <conditionalFormatting sqref="G3:G4">
    <cfRule type="expression" dxfId="10000" priority="11" stopIfTrue="1">
      <formula>$D$1&lt;G3</formula>
    </cfRule>
    <cfRule type="expression" dxfId="9999" priority="12" stopIfTrue="1">
      <formula>$D$1&gt;G3</formula>
    </cfRule>
  </conditionalFormatting>
  <conditionalFormatting sqref="N5">
    <cfRule type="cellIs" dxfId="9998" priority="8" stopIfTrue="1" operator="equal">
      <formula>5</formula>
    </cfRule>
    <cfRule type="cellIs" dxfId="9997" priority="9" stopIfTrue="1" operator="equal">
      <formula>4</formula>
    </cfRule>
    <cfRule type="cellIs" dxfId="9996" priority="10" stopIfTrue="1" operator="equal">
      <formula>3</formula>
    </cfRule>
  </conditionalFormatting>
  <conditionalFormatting sqref="M5">
    <cfRule type="cellIs" dxfId="9995" priority="5" stopIfTrue="1" operator="equal">
      <formula>5</formula>
    </cfRule>
    <cfRule type="cellIs" dxfId="9994" priority="6" stopIfTrue="1" operator="equal">
      <formula>4</formula>
    </cfRule>
    <cfRule type="cellIs" dxfId="9993" priority="7" stopIfTrue="1" operator="equal">
      <formula>3</formula>
    </cfRule>
  </conditionalFormatting>
  <conditionalFormatting sqref="M4">
    <cfRule type="expression" dxfId="9992" priority="3" stopIfTrue="1">
      <formula>$D$1&lt;M4</formula>
    </cfRule>
    <cfRule type="expression" dxfId="9991" priority="4" stopIfTrue="1">
      <formula>$D$1&gt;M4</formula>
    </cfRule>
  </conditionalFormatting>
  <conditionalFormatting sqref="N4">
    <cfRule type="expression" dxfId="9990" priority="1" stopIfTrue="1">
      <formula>$D$1&lt;N4</formula>
    </cfRule>
    <cfRule type="expression" dxfId="9989" priority="2" stopIfTrue="1">
      <formula>$D$1&gt;N4</formula>
    </cfRule>
  </conditionalFormatting>
  <pageMargins left="0.7" right="0.7" top="0.75" bottom="0.75" header="0.3" footer="0.3"/>
  <pageSetup paperSize="9" scale="71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Normal="100" zoomScaleSheetLayoutView="85" workbookViewId="0">
      <selection activeCell="AD16" sqref="AD16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7109375" style="13" customWidth="1"/>
    <col min="4" max="4" width="35.85546875" style="13" bestFit="1" customWidth="1"/>
    <col min="5" max="5" width="6.85546875" style="13" hidden="1" customWidth="1"/>
    <col min="6" max="7" width="6.7109375" customWidth="1"/>
    <col min="8" max="8" width="5.85546875" customWidth="1"/>
    <col min="9" max="10" width="6.42578125" customWidth="1"/>
    <col min="11" max="11" width="6.28515625" customWidth="1"/>
    <col min="12" max="12" width="6" customWidth="1"/>
    <col min="13" max="13" width="6.28515625" customWidth="1"/>
    <col min="14" max="14" width="5.85546875" customWidth="1"/>
    <col min="15" max="15" width="6.28515625" hidden="1" customWidth="1"/>
    <col min="16" max="16" width="6.42578125" hidden="1" customWidth="1"/>
    <col min="17" max="17" width="5.85546875" hidden="1" customWidth="1"/>
    <col min="18" max="19" width="6.5703125" hidden="1" customWidth="1"/>
    <col min="20" max="21" width="5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84" width="3.42578125" style="30" hidden="1" customWidth="1"/>
    <col min="85" max="85" width="3.7109375" style="30" hidden="1" customWidth="1"/>
    <col min="86" max="90" width="8" style="30" hidden="1" customWidth="1"/>
    <col min="91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43659.506923379631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92"/>
      <c r="Z1" s="492"/>
      <c r="AA1" s="492"/>
      <c r="AB1" s="492"/>
      <c r="AC1" s="492"/>
      <c r="AD1" s="492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75" t="s">
        <v>580</v>
      </c>
      <c r="G2" s="476"/>
      <c r="H2" s="581" t="s">
        <v>581</v>
      </c>
      <c r="I2" s="582"/>
      <c r="J2" s="582"/>
      <c r="K2" s="583"/>
      <c r="L2" s="581" t="s">
        <v>545</v>
      </c>
      <c r="M2" s="582"/>
      <c r="N2" s="583"/>
      <c r="O2" s="477"/>
      <c r="P2" s="477"/>
      <c r="Q2" s="243"/>
      <c r="R2" s="243"/>
      <c r="S2" s="243"/>
      <c r="T2" s="474"/>
      <c r="U2" s="227"/>
      <c r="V2" s="7"/>
      <c r="W2" s="8"/>
      <c r="X2" s="8"/>
      <c r="Y2" s="492"/>
      <c r="Z2" s="492"/>
      <c r="AA2" s="492"/>
      <c r="AB2" s="492"/>
      <c r="AC2" s="492"/>
      <c r="AD2" s="492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76" t="s">
        <v>1341</v>
      </c>
      <c r="B3" s="576"/>
      <c r="C3" s="576"/>
      <c r="D3" s="228" t="s">
        <v>0</v>
      </c>
      <c r="E3" s="229"/>
      <c r="F3" s="230">
        <v>42352</v>
      </c>
      <c r="G3" s="230">
        <v>42353</v>
      </c>
      <c r="H3" s="230">
        <v>42354</v>
      </c>
      <c r="I3" s="230">
        <v>42348</v>
      </c>
      <c r="J3" s="410">
        <v>42349</v>
      </c>
      <c r="K3" s="230" t="s">
        <v>1617</v>
      </c>
      <c r="L3" s="230">
        <v>42243</v>
      </c>
      <c r="M3" s="230">
        <v>42360</v>
      </c>
      <c r="N3" s="230"/>
      <c r="O3" s="230"/>
      <c r="P3" s="231"/>
      <c r="Q3" s="243"/>
      <c r="R3" s="243"/>
      <c r="S3" s="243"/>
      <c r="T3" s="509"/>
      <c r="U3" s="232"/>
      <c r="V3" s="233"/>
      <c r="W3" s="234"/>
      <c r="X3" s="234"/>
      <c r="Y3" s="235"/>
      <c r="Z3" s="235"/>
      <c r="AA3" s="235"/>
      <c r="AB3" s="236"/>
      <c r="AC3" s="236"/>
      <c r="AD3" s="577" t="s">
        <v>9</v>
      </c>
      <c r="AE3" s="14"/>
      <c r="AF3" s="492"/>
      <c r="AG3" s="578"/>
      <c r="AH3" s="578"/>
      <c r="AI3" s="578"/>
      <c r="AJ3" s="578"/>
      <c r="AK3" s="578"/>
      <c r="AL3" s="578"/>
      <c r="AM3" s="578"/>
      <c r="AN3" s="578"/>
      <c r="AO3" s="578"/>
      <c r="AP3" s="578"/>
      <c r="AQ3" s="578"/>
      <c r="AR3" s="578"/>
      <c r="AS3" s="578"/>
      <c r="AT3" s="578"/>
      <c r="AU3" s="578"/>
      <c r="AV3" s="578"/>
      <c r="AW3" s="578"/>
      <c r="AX3" s="579"/>
      <c r="AY3" s="579"/>
      <c r="AZ3" s="579"/>
      <c r="BA3" s="579"/>
      <c r="BB3" s="579"/>
      <c r="BC3" s="579"/>
      <c r="BD3" s="579"/>
      <c r="BE3" s="579"/>
      <c r="BF3" s="579"/>
      <c r="BG3" s="579"/>
      <c r="BH3" s="579"/>
      <c r="BI3" s="579"/>
      <c r="BJ3" s="579"/>
      <c r="BK3" s="579"/>
      <c r="BL3" s="579"/>
      <c r="BM3" s="579"/>
      <c r="BN3" s="11"/>
      <c r="BO3" s="11"/>
      <c r="BP3" s="579"/>
      <c r="BQ3" s="579"/>
      <c r="BR3" s="579"/>
      <c r="BS3" s="579"/>
      <c r="BT3" s="579"/>
      <c r="BU3" s="579"/>
      <c r="BV3" s="579"/>
      <c r="BW3" s="579"/>
      <c r="BX3" s="579"/>
      <c r="BY3" s="579"/>
      <c r="BZ3" s="579"/>
      <c r="CA3" s="579"/>
      <c r="CB3" s="579"/>
      <c r="CC3" s="579"/>
      <c r="CD3" s="579"/>
      <c r="CE3" s="579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9" customHeight="1" x14ac:dyDescent="0.2">
      <c r="A4" s="576"/>
      <c r="B4" s="576"/>
      <c r="C4" s="576"/>
      <c r="D4" s="237" t="s">
        <v>1</v>
      </c>
      <c r="E4" s="229"/>
      <c r="F4" s="238" t="s">
        <v>1008</v>
      </c>
      <c r="G4" s="238" t="s">
        <v>1010</v>
      </c>
      <c r="H4" s="238" t="s">
        <v>1611</v>
      </c>
      <c r="I4" s="238" t="s">
        <v>1020</v>
      </c>
      <c r="J4" s="238" t="s">
        <v>1021</v>
      </c>
      <c r="K4" s="238" t="s">
        <v>1610</v>
      </c>
      <c r="L4" s="238"/>
      <c r="M4" s="238" t="s">
        <v>1030</v>
      </c>
      <c r="N4" s="238" t="s">
        <v>1032</v>
      </c>
      <c r="O4" s="238"/>
      <c r="P4" s="238"/>
      <c r="Q4" s="243"/>
      <c r="R4" s="243"/>
      <c r="S4" s="243"/>
      <c r="T4" s="509"/>
      <c r="U4" s="239"/>
      <c r="V4" s="232"/>
      <c r="W4" s="232"/>
      <c r="X4" s="232"/>
      <c r="Y4" s="234"/>
      <c r="Z4" s="235"/>
      <c r="AA4" s="235"/>
      <c r="AB4" s="235"/>
      <c r="AC4" s="235"/>
      <c r="AD4" s="577"/>
      <c r="AE4" s="15"/>
      <c r="AF4" s="492"/>
      <c r="AG4" s="492"/>
      <c r="AH4" s="492"/>
      <c r="AI4" s="492"/>
      <c r="AJ4" s="492"/>
      <c r="AK4" s="492"/>
      <c r="AL4" s="492"/>
      <c r="AM4" s="492"/>
      <c r="AN4" s="492"/>
      <c r="AO4" s="492"/>
      <c r="AP4" s="492"/>
      <c r="AQ4" s="492"/>
      <c r="AR4" s="492"/>
      <c r="AS4" s="492"/>
      <c r="AT4" s="492"/>
      <c r="AU4" s="492"/>
      <c r="AV4" s="492"/>
      <c r="AW4" s="9"/>
      <c r="AX4" s="493"/>
      <c r="AY4" s="493"/>
      <c r="AZ4" s="493"/>
      <c r="BA4" s="493"/>
      <c r="BB4" s="493"/>
      <c r="BC4" s="493"/>
      <c r="BD4" s="493"/>
      <c r="BE4" s="493"/>
      <c r="BF4" s="493"/>
      <c r="BG4" s="493"/>
      <c r="BH4" s="493"/>
      <c r="BI4" s="493"/>
      <c r="BJ4" s="493"/>
      <c r="BK4" s="493"/>
      <c r="BL4" s="493"/>
      <c r="BM4" s="493"/>
      <c r="BN4" s="11"/>
      <c r="BO4" s="11"/>
      <c r="BP4" s="493"/>
      <c r="BQ4" s="493"/>
      <c r="BR4" s="493"/>
      <c r="BS4" s="493"/>
      <c r="BT4" s="493"/>
      <c r="BU4" s="493"/>
      <c r="BV4" s="493"/>
      <c r="BW4" s="493"/>
      <c r="BX4" s="493"/>
      <c r="BY4" s="493"/>
      <c r="BZ4" s="493"/>
      <c r="CA4" s="493"/>
      <c r="CB4" s="493"/>
      <c r="CC4" s="493"/>
      <c r="CD4" s="493"/>
      <c r="CE4" s="493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8.75" x14ac:dyDescent="0.2">
      <c r="A5" s="384" t="s">
        <v>546</v>
      </c>
      <c r="B5" s="257" t="s">
        <v>2</v>
      </c>
      <c r="C5" s="385" t="s">
        <v>27</v>
      </c>
      <c r="D5" s="386" t="s">
        <v>3</v>
      </c>
      <c r="E5" s="184" t="s">
        <v>4</v>
      </c>
      <c r="F5" s="313" t="s">
        <v>1014</v>
      </c>
      <c r="G5" s="313" t="s">
        <v>1011</v>
      </c>
      <c r="H5" s="313" t="s">
        <v>1003</v>
      </c>
      <c r="I5" s="313" t="s">
        <v>1005</v>
      </c>
      <c r="J5" s="408" t="s">
        <v>1022</v>
      </c>
      <c r="K5" s="313" t="s">
        <v>1023</v>
      </c>
      <c r="L5" s="325" t="s">
        <v>915</v>
      </c>
      <c r="M5" s="325" t="s">
        <v>1031</v>
      </c>
      <c r="N5" s="362" t="s">
        <v>655</v>
      </c>
      <c r="O5" s="325"/>
      <c r="P5" s="313"/>
      <c r="Q5" s="511"/>
      <c r="R5" s="511"/>
      <c r="S5" s="511"/>
      <c r="T5" s="510"/>
      <c r="U5" s="185"/>
      <c r="V5" s="240" t="s">
        <v>5</v>
      </c>
      <c r="W5" s="241" t="s">
        <v>6</v>
      </c>
      <c r="X5" s="241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37" customFormat="1" ht="19.5" customHeight="1" x14ac:dyDescent="0.25">
      <c r="A6" s="389">
        <v>1</v>
      </c>
      <c r="B6" s="266" t="s">
        <v>28</v>
      </c>
      <c r="C6" s="512" t="s">
        <v>34</v>
      </c>
      <c r="D6" s="517" t="s">
        <v>1569</v>
      </c>
      <c r="E6" s="256" t="s">
        <v>1341</v>
      </c>
      <c r="F6" s="93" t="s">
        <v>1604</v>
      </c>
      <c r="G6" s="93" t="s">
        <v>1604</v>
      </c>
      <c r="H6" s="93">
        <v>4</v>
      </c>
      <c r="I6" s="93">
        <v>4</v>
      </c>
      <c r="J6" s="93">
        <v>3</v>
      </c>
      <c r="K6" s="93">
        <v>5</v>
      </c>
      <c r="L6" s="93">
        <v>4</v>
      </c>
      <c r="M6" s="93">
        <v>4</v>
      </c>
      <c r="N6" s="93">
        <v>3</v>
      </c>
      <c r="O6" s="93"/>
      <c r="P6" s="93"/>
      <c r="Q6" s="93"/>
      <c r="R6" s="93"/>
      <c r="S6" s="93"/>
      <c r="T6" s="93"/>
      <c r="U6" s="23"/>
      <c r="V6" s="35">
        <f t="shared" ref="V6:V37" si="0">IF(AC6&gt;0,IF(SUM(X6:Y6)/AC6&gt;0,2,IF(AND(SUM(X6:Y6)/AC6=0,Z6/AC6&gt;0),3,IF(AND((AB6/AC6+AA6/AC6)=1,AA6/AC6&gt;0),4,5))),0)</f>
        <v>3</v>
      </c>
      <c r="W6" s="328">
        <f t="shared" ref="W6:W34" si="1">COUNTIF(AG6:AV6,"б")</f>
        <v>0</v>
      </c>
      <c r="X6" s="328">
        <f t="shared" ref="X6:X16" si="2">COUNTIF(AG6:AV6,"д")</f>
        <v>0</v>
      </c>
      <c r="Y6" s="328">
        <f t="shared" ref="Y6:Y34" si="3">COUNTIF(AG6:AV6,2)+COUNTIF(AG6:AV6,"н")+COUNTIF(AG6:AV6,"д")</f>
        <v>0</v>
      </c>
      <c r="Z6" s="328">
        <f t="shared" ref="Z6:Z34" si="4">COUNTIF(AG6:AV6,Z$5)</f>
        <v>2</v>
      </c>
      <c r="AA6" s="328">
        <f t="shared" ref="AA6:AA34" si="5">COUNTIF(AG6:AV6,AA$5)</f>
        <v>4</v>
      </c>
      <c r="AB6" s="328">
        <f t="shared" ref="AB6:AB34" si="6">COUNTIF(AG6:AV6,AB$5)</f>
        <v>1</v>
      </c>
      <c r="AC6" s="328">
        <f t="shared" ref="AC6:AC38" si="7">SUM(X6:AB6)</f>
        <v>7</v>
      </c>
      <c r="AD6" s="329">
        <f>IF(ISERROR(((X6+Y6)*2+Z6*3+AA6*4+AB6*5)/SUM(X6,Y6:AB6)),"",((X6+Y6)*2+Z6*3+AA6*4+AB6*5)/SUM(X6,Y6:AB6))</f>
        <v>3.8571428571428572</v>
      </c>
      <c r="AE6" s="330">
        <f t="shared" ref="AE6:AE34" si="8">IF(AX6=5,0.5,IF(AX6=4,0.25,IF(AX6&lt;=3,0)))</f>
        <v>0</v>
      </c>
      <c r="AF6" s="331"/>
      <c r="AG6" s="332" t="str">
        <f t="shared" ref="AG6:AV21" si="9">IF(ISERROR(VALUE(LEFT(F6))),LEFT(F6),VALUE(LEFT(F6)))</f>
        <v>з</v>
      </c>
      <c r="AH6" s="332" t="str">
        <f t="shared" si="9"/>
        <v>з</v>
      </c>
      <c r="AI6" s="332">
        <f t="shared" si="9"/>
        <v>4</v>
      </c>
      <c r="AJ6" s="332">
        <f t="shared" si="9"/>
        <v>4</v>
      </c>
      <c r="AK6" s="332">
        <f t="shared" si="9"/>
        <v>3</v>
      </c>
      <c r="AL6" s="332">
        <f t="shared" si="9"/>
        <v>5</v>
      </c>
      <c r="AM6" s="332">
        <f t="shared" si="9"/>
        <v>4</v>
      </c>
      <c r="AN6" s="332">
        <f t="shared" si="9"/>
        <v>4</v>
      </c>
      <c r="AO6" s="332">
        <f t="shared" si="9"/>
        <v>3</v>
      </c>
      <c r="AP6" s="332" t="str">
        <f t="shared" si="9"/>
        <v/>
      </c>
      <c r="AQ6" s="332" t="str">
        <f t="shared" si="9"/>
        <v/>
      </c>
      <c r="AR6" s="332" t="str">
        <f t="shared" si="9"/>
        <v/>
      </c>
      <c r="AS6" s="332" t="str">
        <f t="shared" si="9"/>
        <v/>
      </c>
      <c r="AT6" s="332" t="str">
        <f t="shared" si="9"/>
        <v/>
      </c>
      <c r="AU6" s="332" t="str">
        <f t="shared" si="9"/>
        <v/>
      </c>
      <c r="AV6" s="332" t="str">
        <f t="shared" si="9"/>
        <v/>
      </c>
      <c r="AW6" s="35">
        <f t="shared" ref="AW6:AW37" si="10">COUNTIF(AG6:AV6,"з")</f>
        <v>2</v>
      </c>
      <c r="AX6" s="333"/>
      <c r="AY6" s="333"/>
      <c r="AZ6" s="333"/>
      <c r="BA6" s="333"/>
      <c r="BB6" s="333"/>
      <c r="BC6" s="333"/>
      <c r="BD6" s="333"/>
      <c r="BE6" s="333"/>
      <c r="BF6" s="333"/>
      <c r="BG6" s="333"/>
      <c r="BH6" s="333"/>
      <c r="BI6" s="333"/>
      <c r="BJ6" s="333"/>
      <c r="BK6" s="333"/>
      <c r="BL6" s="333"/>
      <c r="BM6" s="333"/>
      <c r="BN6" s="333"/>
      <c r="BO6" s="333"/>
      <c r="BP6" s="334"/>
      <c r="BQ6" s="334"/>
      <c r="BR6" s="334"/>
      <c r="BS6" s="334"/>
      <c r="BT6" s="334"/>
      <c r="BU6" s="334"/>
      <c r="BV6" s="334"/>
      <c r="BW6" s="334"/>
      <c r="BX6" s="334"/>
      <c r="BY6" s="334"/>
      <c r="BZ6" s="334"/>
      <c r="CA6" s="334"/>
      <c r="CB6" s="334"/>
      <c r="CC6" s="334"/>
      <c r="CD6" s="334"/>
      <c r="CE6" s="334"/>
      <c r="CF6" s="334"/>
      <c r="CG6" s="333"/>
      <c r="CH6" s="333"/>
      <c r="CI6" s="333"/>
      <c r="CJ6" s="333"/>
      <c r="CK6" s="333"/>
      <c r="CL6" s="333"/>
      <c r="CM6" s="333"/>
      <c r="CN6" s="335"/>
      <c r="CO6" s="335"/>
      <c r="CP6" s="335"/>
      <c r="CQ6" s="335"/>
      <c r="CR6" s="335"/>
      <c r="CS6" s="335"/>
      <c r="CT6" s="335"/>
      <c r="CU6" s="335"/>
      <c r="CV6" s="335"/>
      <c r="CW6" s="335"/>
      <c r="CX6" s="335"/>
      <c r="CY6" s="335"/>
      <c r="CZ6" s="335"/>
      <c r="DA6" s="335"/>
      <c r="DB6" s="336"/>
      <c r="DC6" s="336"/>
    </row>
    <row r="7" spans="1:107" s="337" customFormat="1" ht="19.5" customHeight="1" x14ac:dyDescent="0.2">
      <c r="A7" s="389">
        <v>2</v>
      </c>
      <c r="B7" s="266" t="s">
        <v>28</v>
      </c>
      <c r="C7" s="512" t="s">
        <v>1252</v>
      </c>
      <c r="D7" s="518" t="s">
        <v>1562</v>
      </c>
      <c r="E7" s="256" t="s">
        <v>1341</v>
      </c>
      <c r="F7" s="93" t="s">
        <v>1604</v>
      </c>
      <c r="G7" s="93" t="s">
        <v>1604</v>
      </c>
      <c r="H7" s="93">
        <v>3</v>
      </c>
      <c r="I7" s="93">
        <v>5</v>
      </c>
      <c r="J7" s="93">
        <v>3</v>
      </c>
      <c r="K7" s="93">
        <v>3</v>
      </c>
      <c r="L7" s="93">
        <v>4</v>
      </c>
      <c r="M7" s="93">
        <v>4</v>
      </c>
      <c r="N7" s="93">
        <v>3</v>
      </c>
      <c r="O7" s="93"/>
      <c r="P7" s="93"/>
      <c r="Q7" s="93"/>
      <c r="R7" s="93"/>
      <c r="S7" s="93"/>
      <c r="T7" s="93"/>
      <c r="U7" s="23"/>
      <c r="V7" s="35">
        <f t="shared" si="0"/>
        <v>3</v>
      </c>
      <c r="W7" s="328">
        <f t="shared" si="1"/>
        <v>0</v>
      </c>
      <c r="X7" s="328">
        <f t="shared" si="2"/>
        <v>0</v>
      </c>
      <c r="Y7" s="328">
        <f t="shared" si="3"/>
        <v>0</v>
      </c>
      <c r="Z7" s="328">
        <f t="shared" si="4"/>
        <v>4</v>
      </c>
      <c r="AA7" s="328">
        <f t="shared" si="5"/>
        <v>2</v>
      </c>
      <c r="AB7" s="328">
        <f t="shared" si="6"/>
        <v>1</v>
      </c>
      <c r="AC7" s="328">
        <f t="shared" si="7"/>
        <v>7</v>
      </c>
      <c r="AD7" s="329">
        <f t="shared" ref="AD7:AD37" si="11">IF(ISERROR(((X7+Y7)*2+Z7*3+AA7*4+AB7*5)/SUM(X7,Y7:AB7)),"",((X7+Y7)*2+Z7*3+AA7*4+AB7*5)/SUM(X7,Y7:AB7))</f>
        <v>3.5714285714285716</v>
      </c>
      <c r="AE7" s="330">
        <f t="shared" si="8"/>
        <v>0</v>
      </c>
      <c r="AF7" s="331"/>
      <c r="AG7" s="332" t="str">
        <f t="shared" si="9"/>
        <v>з</v>
      </c>
      <c r="AH7" s="332" t="str">
        <f t="shared" si="9"/>
        <v>з</v>
      </c>
      <c r="AI7" s="332">
        <f t="shared" si="9"/>
        <v>3</v>
      </c>
      <c r="AJ7" s="332">
        <f t="shared" si="9"/>
        <v>5</v>
      </c>
      <c r="AK7" s="332">
        <f t="shared" si="9"/>
        <v>3</v>
      </c>
      <c r="AL7" s="332">
        <f t="shared" si="9"/>
        <v>3</v>
      </c>
      <c r="AM7" s="332">
        <f t="shared" si="9"/>
        <v>4</v>
      </c>
      <c r="AN7" s="332">
        <f t="shared" si="9"/>
        <v>4</v>
      </c>
      <c r="AO7" s="332">
        <f t="shared" si="9"/>
        <v>3</v>
      </c>
      <c r="AP7" s="332" t="str">
        <f t="shared" si="9"/>
        <v/>
      </c>
      <c r="AQ7" s="332" t="str">
        <f t="shared" si="9"/>
        <v/>
      </c>
      <c r="AR7" s="332" t="str">
        <f t="shared" si="9"/>
        <v/>
      </c>
      <c r="AS7" s="332" t="str">
        <f t="shared" si="9"/>
        <v/>
      </c>
      <c r="AT7" s="332" t="str">
        <f t="shared" si="9"/>
        <v/>
      </c>
      <c r="AU7" s="332" t="str">
        <f t="shared" si="9"/>
        <v/>
      </c>
      <c r="AV7" s="332" t="str">
        <f t="shared" si="9"/>
        <v/>
      </c>
      <c r="AW7" s="35">
        <f t="shared" si="10"/>
        <v>2</v>
      </c>
      <c r="AX7" s="333"/>
      <c r="AY7" s="333"/>
      <c r="AZ7" s="333"/>
      <c r="BA7" s="333"/>
      <c r="BB7" s="333"/>
      <c r="BC7" s="333"/>
      <c r="BD7" s="333"/>
      <c r="BE7" s="333"/>
      <c r="BF7" s="333"/>
      <c r="BG7" s="333"/>
      <c r="BH7" s="333"/>
      <c r="BI7" s="333"/>
      <c r="BJ7" s="333"/>
      <c r="BK7" s="333"/>
      <c r="BL7" s="333"/>
      <c r="BM7" s="333"/>
      <c r="BN7" s="333"/>
      <c r="BO7" s="333"/>
      <c r="BP7" s="334"/>
      <c r="BQ7" s="334"/>
      <c r="BR7" s="334"/>
      <c r="BS7" s="334"/>
      <c r="BT7" s="334"/>
      <c r="BU7" s="334"/>
      <c r="BV7" s="334"/>
      <c r="BW7" s="334"/>
      <c r="BX7" s="334"/>
      <c r="BY7" s="334"/>
      <c r="BZ7" s="334"/>
      <c r="CA7" s="334"/>
      <c r="CB7" s="334"/>
      <c r="CC7" s="334"/>
      <c r="CD7" s="334"/>
      <c r="CE7" s="334"/>
      <c r="CF7" s="334"/>
      <c r="CG7" s="333"/>
      <c r="CH7" s="334"/>
      <c r="CI7" s="334"/>
      <c r="CJ7" s="334"/>
      <c r="CK7" s="334"/>
      <c r="CL7" s="334"/>
      <c r="CM7" s="334"/>
      <c r="CN7" s="331"/>
      <c r="CO7" s="331"/>
      <c r="CP7" s="331"/>
      <c r="CQ7" s="331"/>
      <c r="CR7" s="331"/>
      <c r="CS7" s="331"/>
      <c r="CT7" s="331"/>
      <c r="CU7" s="331"/>
      <c r="CV7" s="331"/>
      <c r="CW7" s="331"/>
      <c r="CX7" s="331"/>
      <c r="CY7" s="331"/>
      <c r="CZ7" s="331"/>
      <c r="DA7" s="331"/>
    </row>
    <row r="8" spans="1:107" s="337" customFormat="1" ht="19.5" customHeight="1" x14ac:dyDescent="0.2">
      <c r="A8" s="389">
        <v>3</v>
      </c>
      <c r="B8" s="266" t="s">
        <v>28</v>
      </c>
      <c r="C8" s="512" t="s">
        <v>34</v>
      </c>
      <c r="D8" s="518" t="s">
        <v>1563</v>
      </c>
      <c r="E8" s="256" t="s">
        <v>1341</v>
      </c>
      <c r="F8" s="93" t="s">
        <v>1604</v>
      </c>
      <c r="G8" s="93" t="s">
        <v>1604</v>
      </c>
      <c r="H8" s="93">
        <v>3</v>
      </c>
      <c r="I8" s="93">
        <v>4</v>
      </c>
      <c r="J8" s="93">
        <v>4</v>
      </c>
      <c r="K8" s="93">
        <v>3</v>
      </c>
      <c r="L8" s="93">
        <v>3</v>
      </c>
      <c r="M8" s="93">
        <v>3</v>
      </c>
      <c r="N8" s="93">
        <v>3</v>
      </c>
      <c r="O8" s="93"/>
      <c r="P8" s="93"/>
      <c r="Q8" s="93"/>
      <c r="R8" s="93"/>
      <c r="S8" s="93"/>
      <c r="T8" s="93"/>
      <c r="U8" s="23"/>
      <c r="V8" s="35">
        <f t="shared" si="0"/>
        <v>3</v>
      </c>
      <c r="W8" s="328">
        <f t="shared" si="1"/>
        <v>0</v>
      </c>
      <c r="X8" s="328">
        <f t="shared" si="2"/>
        <v>0</v>
      </c>
      <c r="Y8" s="328">
        <f t="shared" si="3"/>
        <v>0</v>
      </c>
      <c r="Z8" s="328">
        <f t="shared" si="4"/>
        <v>5</v>
      </c>
      <c r="AA8" s="328">
        <f t="shared" si="5"/>
        <v>2</v>
      </c>
      <c r="AB8" s="328">
        <f t="shared" si="6"/>
        <v>0</v>
      </c>
      <c r="AC8" s="328">
        <f t="shared" si="7"/>
        <v>7</v>
      </c>
      <c r="AD8" s="329">
        <f t="shared" si="11"/>
        <v>3.2857142857142856</v>
      </c>
      <c r="AE8" s="330">
        <f t="shared" si="8"/>
        <v>0</v>
      </c>
      <c r="AF8" s="331"/>
      <c r="AG8" s="332" t="str">
        <f t="shared" si="9"/>
        <v>з</v>
      </c>
      <c r="AH8" s="332" t="str">
        <f t="shared" si="9"/>
        <v>з</v>
      </c>
      <c r="AI8" s="332">
        <f t="shared" si="9"/>
        <v>3</v>
      </c>
      <c r="AJ8" s="332">
        <f t="shared" si="9"/>
        <v>4</v>
      </c>
      <c r="AK8" s="332">
        <f t="shared" si="9"/>
        <v>4</v>
      </c>
      <c r="AL8" s="332">
        <f t="shared" si="9"/>
        <v>3</v>
      </c>
      <c r="AM8" s="332">
        <f t="shared" si="9"/>
        <v>3</v>
      </c>
      <c r="AN8" s="332">
        <f t="shared" si="9"/>
        <v>3</v>
      </c>
      <c r="AO8" s="332">
        <f t="shared" si="9"/>
        <v>3</v>
      </c>
      <c r="AP8" s="332" t="str">
        <f t="shared" si="9"/>
        <v/>
      </c>
      <c r="AQ8" s="332" t="str">
        <f t="shared" si="9"/>
        <v/>
      </c>
      <c r="AR8" s="332" t="str">
        <f t="shared" si="9"/>
        <v/>
      </c>
      <c r="AS8" s="332" t="str">
        <f t="shared" si="9"/>
        <v/>
      </c>
      <c r="AT8" s="332" t="str">
        <f t="shared" si="9"/>
        <v/>
      </c>
      <c r="AU8" s="332" t="str">
        <f t="shared" si="9"/>
        <v/>
      </c>
      <c r="AV8" s="332" t="str">
        <f t="shared" si="9"/>
        <v/>
      </c>
      <c r="AW8" s="35">
        <f t="shared" si="10"/>
        <v>2</v>
      </c>
      <c r="AX8" s="333"/>
      <c r="AY8" s="333"/>
      <c r="AZ8" s="333"/>
      <c r="BA8" s="333"/>
      <c r="BB8" s="333"/>
      <c r="BC8" s="333"/>
      <c r="BD8" s="333"/>
      <c r="BE8" s="333"/>
      <c r="BF8" s="333"/>
      <c r="BG8" s="333"/>
      <c r="BH8" s="333"/>
      <c r="BI8" s="333"/>
      <c r="BJ8" s="333"/>
      <c r="BK8" s="333"/>
      <c r="BL8" s="333"/>
      <c r="BM8" s="333"/>
      <c r="BN8" s="333"/>
      <c r="BO8" s="333"/>
      <c r="BP8" s="334"/>
      <c r="BQ8" s="334"/>
      <c r="BR8" s="334"/>
      <c r="BS8" s="334"/>
      <c r="BT8" s="334"/>
      <c r="BU8" s="334"/>
      <c r="BV8" s="334"/>
      <c r="BW8" s="334"/>
      <c r="BX8" s="334"/>
      <c r="BY8" s="334"/>
      <c r="BZ8" s="334"/>
      <c r="CA8" s="334"/>
      <c r="CB8" s="334"/>
      <c r="CC8" s="334"/>
      <c r="CD8" s="334"/>
      <c r="CE8" s="334"/>
      <c r="CF8" s="334"/>
      <c r="CG8" s="333"/>
      <c r="CH8" s="334"/>
      <c r="CI8" s="334"/>
      <c r="CJ8" s="334"/>
      <c r="CK8" s="334"/>
      <c r="CL8" s="334"/>
      <c r="CM8" s="334"/>
      <c r="CN8" s="331"/>
      <c r="CO8" s="331"/>
      <c r="CP8" s="331"/>
      <c r="CQ8" s="331"/>
      <c r="CR8" s="331"/>
      <c r="CS8" s="331"/>
      <c r="CT8" s="331"/>
      <c r="CU8" s="331"/>
      <c r="CV8" s="331"/>
      <c r="CW8" s="331"/>
      <c r="CX8" s="331"/>
      <c r="CY8" s="331"/>
      <c r="CZ8" s="331"/>
      <c r="DA8" s="331"/>
    </row>
    <row r="9" spans="1:107" s="337" customFormat="1" ht="19.5" customHeight="1" x14ac:dyDescent="0.25">
      <c r="A9" s="389">
        <v>4</v>
      </c>
      <c r="B9" s="266" t="s">
        <v>28</v>
      </c>
      <c r="C9" s="519" t="s">
        <v>34</v>
      </c>
      <c r="D9" s="518" t="s">
        <v>1576</v>
      </c>
      <c r="E9" s="256" t="s">
        <v>1341</v>
      </c>
      <c r="F9" s="93" t="s">
        <v>1604</v>
      </c>
      <c r="G9" s="93" t="s">
        <v>1604</v>
      </c>
      <c r="H9" s="93">
        <v>3</v>
      </c>
      <c r="I9" s="93">
        <v>5</v>
      </c>
      <c r="J9" s="93">
        <v>3</v>
      </c>
      <c r="K9" s="93">
        <v>3</v>
      </c>
      <c r="L9" s="93">
        <v>4</v>
      </c>
      <c r="M9" s="93">
        <v>3</v>
      </c>
      <c r="N9" s="93">
        <v>3</v>
      </c>
      <c r="O9" s="93"/>
      <c r="P9" s="93"/>
      <c r="Q9" s="93"/>
      <c r="R9" s="93"/>
      <c r="S9" s="93"/>
      <c r="T9" s="93"/>
      <c r="U9" s="23"/>
      <c r="V9" s="35">
        <f t="shared" si="0"/>
        <v>3</v>
      </c>
      <c r="W9" s="328">
        <f t="shared" si="1"/>
        <v>0</v>
      </c>
      <c r="X9" s="328">
        <f t="shared" si="2"/>
        <v>0</v>
      </c>
      <c r="Y9" s="328">
        <f t="shared" si="3"/>
        <v>0</v>
      </c>
      <c r="Z9" s="328">
        <f t="shared" si="4"/>
        <v>5</v>
      </c>
      <c r="AA9" s="328">
        <f t="shared" si="5"/>
        <v>1</v>
      </c>
      <c r="AB9" s="328">
        <f t="shared" si="6"/>
        <v>1</v>
      </c>
      <c r="AC9" s="328">
        <f t="shared" si="7"/>
        <v>7</v>
      </c>
      <c r="AD9" s="329">
        <f t="shared" si="11"/>
        <v>3.4285714285714284</v>
      </c>
      <c r="AE9" s="330">
        <f t="shared" si="8"/>
        <v>0</v>
      </c>
      <c r="AF9" s="331"/>
      <c r="AG9" s="332" t="str">
        <f t="shared" si="9"/>
        <v>з</v>
      </c>
      <c r="AH9" s="332" t="str">
        <f t="shared" si="9"/>
        <v>з</v>
      </c>
      <c r="AI9" s="332">
        <f t="shared" si="9"/>
        <v>3</v>
      </c>
      <c r="AJ9" s="332">
        <f t="shared" si="9"/>
        <v>5</v>
      </c>
      <c r="AK9" s="332">
        <f t="shared" si="9"/>
        <v>3</v>
      </c>
      <c r="AL9" s="332">
        <f t="shared" si="9"/>
        <v>3</v>
      </c>
      <c r="AM9" s="332">
        <f t="shared" si="9"/>
        <v>4</v>
      </c>
      <c r="AN9" s="332">
        <f t="shared" si="9"/>
        <v>3</v>
      </c>
      <c r="AO9" s="332">
        <f t="shared" si="9"/>
        <v>3</v>
      </c>
      <c r="AP9" s="332" t="str">
        <f t="shared" si="9"/>
        <v/>
      </c>
      <c r="AQ9" s="332" t="str">
        <f t="shared" si="9"/>
        <v/>
      </c>
      <c r="AR9" s="332" t="str">
        <f t="shared" si="9"/>
        <v/>
      </c>
      <c r="AS9" s="332" t="str">
        <f t="shared" si="9"/>
        <v/>
      </c>
      <c r="AT9" s="332" t="str">
        <f t="shared" si="9"/>
        <v/>
      </c>
      <c r="AU9" s="332" t="str">
        <f t="shared" si="9"/>
        <v/>
      </c>
      <c r="AV9" s="332" t="str">
        <f t="shared" si="9"/>
        <v/>
      </c>
      <c r="AW9" s="35">
        <f t="shared" si="10"/>
        <v>2</v>
      </c>
      <c r="AX9" s="333"/>
      <c r="AY9" s="333"/>
      <c r="AZ9" s="333"/>
      <c r="BA9" s="333"/>
      <c r="BB9" s="333"/>
      <c r="BC9" s="333"/>
      <c r="BD9" s="333"/>
      <c r="BE9" s="333"/>
      <c r="BF9" s="333"/>
      <c r="BG9" s="333"/>
      <c r="BH9" s="333"/>
      <c r="BI9" s="333"/>
      <c r="BJ9" s="333"/>
      <c r="BK9" s="333"/>
      <c r="BL9" s="333"/>
      <c r="BM9" s="333"/>
      <c r="BN9" s="333"/>
      <c r="BO9" s="333"/>
      <c r="BP9" s="334"/>
      <c r="BQ9" s="334"/>
      <c r="BR9" s="334"/>
      <c r="BS9" s="334"/>
      <c r="BT9" s="334"/>
      <c r="BU9" s="334"/>
      <c r="BV9" s="334"/>
      <c r="BW9" s="334"/>
      <c r="BX9" s="334"/>
      <c r="BY9" s="334"/>
      <c r="BZ9" s="334"/>
      <c r="CA9" s="334"/>
      <c r="CB9" s="334"/>
      <c r="CC9" s="334"/>
      <c r="CD9" s="334"/>
      <c r="CE9" s="334"/>
      <c r="CF9" s="334"/>
      <c r="CG9" s="333"/>
      <c r="CH9" s="334"/>
      <c r="CI9" s="334"/>
      <c r="CJ9" s="334"/>
      <c r="CK9" s="334"/>
      <c r="CL9" s="334"/>
      <c r="CM9" s="334"/>
      <c r="CN9" s="331"/>
      <c r="CO9" s="331"/>
      <c r="CP9" s="331"/>
      <c r="CQ9" s="331"/>
      <c r="CR9" s="331"/>
      <c r="CS9" s="331"/>
      <c r="CT9" s="331"/>
      <c r="CU9" s="331"/>
      <c r="CV9" s="331"/>
      <c r="CW9" s="331"/>
      <c r="CX9" s="331"/>
      <c r="CY9" s="331"/>
      <c r="CZ9" s="331"/>
      <c r="DA9" s="331"/>
    </row>
    <row r="10" spans="1:107" s="337" customFormat="1" ht="19.5" customHeight="1" x14ac:dyDescent="0.2">
      <c r="A10" s="389">
        <v>5</v>
      </c>
      <c r="B10" s="266" t="s">
        <v>28</v>
      </c>
      <c r="C10" s="512" t="s">
        <v>34</v>
      </c>
      <c r="D10" s="518" t="s">
        <v>1565</v>
      </c>
      <c r="E10" s="256" t="s">
        <v>1341</v>
      </c>
      <c r="F10" s="93" t="s">
        <v>1604</v>
      </c>
      <c r="G10" s="93" t="s">
        <v>1604</v>
      </c>
      <c r="H10" s="93">
        <v>3</v>
      </c>
      <c r="I10" s="93">
        <v>3</v>
      </c>
      <c r="J10" s="93">
        <v>3</v>
      </c>
      <c r="K10" s="93">
        <v>4</v>
      </c>
      <c r="L10" s="93">
        <v>3</v>
      </c>
      <c r="M10" s="93">
        <v>3</v>
      </c>
      <c r="N10" s="93">
        <v>3</v>
      </c>
      <c r="O10" s="93"/>
      <c r="P10" s="93"/>
      <c r="Q10" s="93"/>
      <c r="R10" s="93"/>
      <c r="S10" s="93"/>
      <c r="T10" s="93"/>
      <c r="U10" s="23"/>
      <c r="V10" s="35">
        <f t="shared" si="0"/>
        <v>3</v>
      </c>
      <c r="W10" s="328">
        <f t="shared" si="1"/>
        <v>0</v>
      </c>
      <c r="X10" s="328">
        <f t="shared" si="2"/>
        <v>0</v>
      </c>
      <c r="Y10" s="328">
        <f t="shared" si="3"/>
        <v>0</v>
      </c>
      <c r="Z10" s="328">
        <f t="shared" si="4"/>
        <v>6</v>
      </c>
      <c r="AA10" s="328">
        <f t="shared" si="5"/>
        <v>1</v>
      </c>
      <c r="AB10" s="328">
        <f t="shared" si="6"/>
        <v>0</v>
      </c>
      <c r="AC10" s="328">
        <f t="shared" si="7"/>
        <v>7</v>
      </c>
      <c r="AD10" s="329">
        <f t="shared" si="11"/>
        <v>3.1428571428571428</v>
      </c>
      <c r="AE10" s="330">
        <f t="shared" si="8"/>
        <v>0</v>
      </c>
      <c r="AF10" s="331"/>
      <c r="AG10" s="332" t="str">
        <f t="shared" si="9"/>
        <v>з</v>
      </c>
      <c r="AH10" s="332" t="str">
        <f t="shared" si="9"/>
        <v>з</v>
      </c>
      <c r="AI10" s="332">
        <f t="shared" si="9"/>
        <v>3</v>
      </c>
      <c r="AJ10" s="332">
        <f t="shared" si="9"/>
        <v>3</v>
      </c>
      <c r="AK10" s="332">
        <f t="shared" si="9"/>
        <v>3</v>
      </c>
      <c r="AL10" s="332">
        <f t="shared" si="9"/>
        <v>4</v>
      </c>
      <c r="AM10" s="332">
        <f t="shared" si="9"/>
        <v>3</v>
      </c>
      <c r="AN10" s="332">
        <f t="shared" si="9"/>
        <v>3</v>
      </c>
      <c r="AO10" s="332">
        <f t="shared" si="9"/>
        <v>3</v>
      </c>
      <c r="AP10" s="332" t="str">
        <f t="shared" si="9"/>
        <v/>
      </c>
      <c r="AQ10" s="332" t="str">
        <f t="shared" si="9"/>
        <v/>
      </c>
      <c r="AR10" s="332" t="str">
        <f t="shared" si="9"/>
        <v/>
      </c>
      <c r="AS10" s="332" t="str">
        <f t="shared" si="9"/>
        <v/>
      </c>
      <c r="AT10" s="332" t="str">
        <f t="shared" si="9"/>
        <v/>
      </c>
      <c r="AU10" s="332" t="str">
        <f t="shared" si="9"/>
        <v/>
      </c>
      <c r="AV10" s="332" t="str">
        <f t="shared" si="9"/>
        <v/>
      </c>
      <c r="AW10" s="35">
        <f t="shared" si="10"/>
        <v>2</v>
      </c>
      <c r="AX10" s="333"/>
      <c r="AY10" s="333"/>
      <c r="AZ10" s="333"/>
      <c r="BA10" s="333"/>
      <c r="BB10" s="333"/>
      <c r="BC10" s="333"/>
      <c r="BD10" s="333"/>
      <c r="BE10" s="333"/>
      <c r="BF10" s="333"/>
      <c r="BG10" s="333"/>
      <c r="BH10" s="333"/>
      <c r="BI10" s="333"/>
      <c r="BJ10" s="333"/>
      <c r="BK10" s="333"/>
      <c r="BL10" s="333"/>
      <c r="BM10" s="333"/>
      <c r="BN10" s="333"/>
      <c r="BO10" s="333"/>
      <c r="BP10" s="334"/>
      <c r="BQ10" s="334"/>
      <c r="BR10" s="334"/>
      <c r="BS10" s="334"/>
      <c r="BT10" s="334"/>
      <c r="BU10" s="334"/>
      <c r="BV10" s="334"/>
      <c r="BW10" s="334"/>
      <c r="BX10" s="334"/>
      <c r="BY10" s="334"/>
      <c r="BZ10" s="334"/>
      <c r="CA10" s="334"/>
      <c r="CB10" s="334"/>
      <c r="CC10" s="334"/>
      <c r="CD10" s="334"/>
      <c r="CE10" s="334"/>
      <c r="CF10" s="334"/>
      <c r="CG10" s="333"/>
      <c r="CH10" s="334"/>
      <c r="CI10" s="334"/>
      <c r="CJ10" s="334"/>
      <c r="CK10" s="334"/>
      <c r="CL10" s="334"/>
      <c r="CM10" s="334"/>
      <c r="CN10" s="331"/>
      <c r="CO10" s="331"/>
      <c r="CP10" s="331"/>
      <c r="CQ10" s="331"/>
      <c r="CR10" s="331"/>
      <c r="CS10" s="331"/>
      <c r="CT10" s="331"/>
      <c r="CU10" s="331"/>
      <c r="CV10" s="331"/>
      <c r="CW10" s="331"/>
      <c r="CX10" s="331"/>
      <c r="CY10" s="331"/>
      <c r="CZ10" s="331"/>
      <c r="DA10" s="331"/>
    </row>
    <row r="11" spans="1:107" s="337" customFormat="1" ht="19.5" customHeight="1" x14ac:dyDescent="0.2">
      <c r="A11" s="389">
        <v>6</v>
      </c>
      <c r="B11" s="266" t="s">
        <v>28</v>
      </c>
      <c r="C11" s="512" t="s">
        <v>35</v>
      </c>
      <c r="D11" s="518" t="s">
        <v>1573</v>
      </c>
      <c r="E11" s="256" t="s">
        <v>1341</v>
      </c>
      <c r="F11" s="93" t="s">
        <v>1604</v>
      </c>
      <c r="G11" s="93" t="s">
        <v>1604</v>
      </c>
      <c r="H11" s="93">
        <v>5</v>
      </c>
      <c r="I11" s="93">
        <v>5</v>
      </c>
      <c r="J11" s="93">
        <v>3</v>
      </c>
      <c r="K11" s="93">
        <v>4</v>
      </c>
      <c r="L11" s="93">
        <v>5</v>
      </c>
      <c r="M11" s="93">
        <v>4</v>
      </c>
      <c r="N11" s="93">
        <v>3</v>
      </c>
      <c r="O11" s="93"/>
      <c r="P11" s="93"/>
      <c r="Q11" s="93"/>
      <c r="R11" s="93"/>
      <c r="S11" s="93"/>
      <c r="T11" s="93"/>
      <c r="U11" s="93"/>
      <c r="V11" s="35">
        <f t="shared" si="0"/>
        <v>3</v>
      </c>
      <c r="W11" s="338">
        <f t="shared" si="1"/>
        <v>0</v>
      </c>
      <c r="X11" s="338">
        <f t="shared" si="2"/>
        <v>0</v>
      </c>
      <c r="Y11" s="338">
        <f t="shared" si="3"/>
        <v>0</v>
      </c>
      <c r="Z11" s="338">
        <f t="shared" si="4"/>
        <v>2</v>
      </c>
      <c r="AA11" s="338">
        <f t="shared" si="5"/>
        <v>2</v>
      </c>
      <c r="AB11" s="338">
        <f t="shared" si="6"/>
        <v>3</v>
      </c>
      <c r="AC11" s="328">
        <f t="shared" si="7"/>
        <v>7</v>
      </c>
      <c r="AD11" s="329">
        <f t="shared" si="11"/>
        <v>4.1428571428571432</v>
      </c>
      <c r="AE11" s="339">
        <f t="shared" si="8"/>
        <v>0</v>
      </c>
      <c r="AG11" s="332" t="str">
        <f t="shared" si="9"/>
        <v>з</v>
      </c>
      <c r="AH11" s="332" t="str">
        <f t="shared" si="9"/>
        <v>з</v>
      </c>
      <c r="AI11" s="332">
        <f t="shared" si="9"/>
        <v>5</v>
      </c>
      <c r="AJ11" s="332">
        <f t="shared" si="9"/>
        <v>5</v>
      </c>
      <c r="AK11" s="332">
        <f t="shared" si="9"/>
        <v>3</v>
      </c>
      <c r="AL11" s="332">
        <f t="shared" si="9"/>
        <v>4</v>
      </c>
      <c r="AM11" s="332">
        <f t="shared" si="9"/>
        <v>5</v>
      </c>
      <c r="AN11" s="332">
        <f t="shared" si="9"/>
        <v>4</v>
      </c>
      <c r="AO11" s="332">
        <f t="shared" si="9"/>
        <v>3</v>
      </c>
      <c r="AP11" s="332" t="str">
        <f t="shared" si="9"/>
        <v/>
      </c>
      <c r="AQ11" s="332" t="str">
        <f t="shared" si="9"/>
        <v/>
      </c>
      <c r="AR11" s="332" t="str">
        <f t="shared" si="9"/>
        <v/>
      </c>
      <c r="AS11" s="332" t="str">
        <f t="shared" si="9"/>
        <v/>
      </c>
      <c r="AT11" s="332" t="str">
        <f t="shared" si="9"/>
        <v/>
      </c>
      <c r="AU11" s="332" t="str">
        <f t="shared" si="9"/>
        <v/>
      </c>
      <c r="AV11" s="332" t="str">
        <f t="shared" si="9"/>
        <v/>
      </c>
      <c r="AW11" s="35">
        <f t="shared" si="10"/>
        <v>2</v>
      </c>
      <c r="AX11" s="340"/>
      <c r="AY11" s="340"/>
      <c r="AZ11" s="340"/>
      <c r="BA11" s="340"/>
      <c r="BB11" s="340"/>
      <c r="BC11" s="340"/>
      <c r="BD11" s="340"/>
      <c r="BE11" s="340"/>
      <c r="BF11" s="340"/>
      <c r="BG11" s="340"/>
      <c r="BH11" s="340"/>
      <c r="BI11" s="340"/>
      <c r="BJ11" s="340"/>
      <c r="BK11" s="340"/>
      <c r="BL11" s="340"/>
      <c r="BM11" s="340"/>
      <c r="BN11" s="340"/>
      <c r="BO11" s="340"/>
      <c r="BP11" s="341"/>
      <c r="BQ11" s="341"/>
      <c r="BR11" s="341"/>
      <c r="BS11" s="341"/>
      <c r="BT11" s="341"/>
      <c r="BU11" s="341"/>
      <c r="BV11" s="341"/>
      <c r="BW11" s="341"/>
      <c r="BX11" s="341"/>
      <c r="BY11" s="341"/>
      <c r="BZ11" s="341"/>
      <c r="CA11" s="341"/>
      <c r="CB11" s="341"/>
      <c r="CC11" s="341"/>
      <c r="CD11" s="341"/>
      <c r="CE11" s="341"/>
      <c r="CF11" s="341"/>
      <c r="CG11" s="340"/>
      <c r="CH11" s="341"/>
      <c r="CI11" s="341"/>
      <c r="CJ11" s="341"/>
      <c r="CK11" s="341"/>
      <c r="CL11" s="341"/>
      <c r="CM11" s="341"/>
    </row>
    <row r="12" spans="1:107" s="337" customFormat="1" ht="19.5" customHeight="1" x14ac:dyDescent="0.2">
      <c r="A12" s="389">
        <v>7</v>
      </c>
      <c r="B12" s="266" t="s">
        <v>28</v>
      </c>
      <c r="C12" s="512" t="s">
        <v>34</v>
      </c>
      <c r="D12" s="518" t="s">
        <v>1570</v>
      </c>
      <c r="E12" s="256" t="s">
        <v>1341</v>
      </c>
      <c r="F12" s="93" t="s">
        <v>1604</v>
      </c>
      <c r="G12" s="93" t="s">
        <v>1604</v>
      </c>
      <c r="H12" s="93">
        <v>4</v>
      </c>
      <c r="I12" s="93">
        <v>5</v>
      </c>
      <c r="J12" s="93">
        <v>3</v>
      </c>
      <c r="K12" s="93">
        <v>5</v>
      </c>
      <c r="L12" s="93">
        <v>4</v>
      </c>
      <c r="M12" s="93">
        <v>4</v>
      </c>
      <c r="N12" s="93">
        <v>5</v>
      </c>
      <c r="O12" s="93"/>
      <c r="P12" s="93"/>
      <c r="Q12" s="93"/>
      <c r="R12" s="93"/>
      <c r="S12" s="93"/>
      <c r="T12" s="93"/>
      <c r="U12" s="23"/>
      <c r="V12" s="35">
        <f t="shared" si="0"/>
        <v>3</v>
      </c>
      <c r="W12" s="328">
        <f t="shared" si="1"/>
        <v>0</v>
      </c>
      <c r="X12" s="328">
        <f t="shared" si="2"/>
        <v>0</v>
      </c>
      <c r="Y12" s="328">
        <f t="shared" si="3"/>
        <v>0</v>
      </c>
      <c r="Z12" s="328">
        <f t="shared" si="4"/>
        <v>1</v>
      </c>
      <c r="AA12" s="328">
        <f t="shared" si="5"/>
        <v>3</v>
      </c>
      <c r="AB12" s="328">
        <f t="shared" si="6"/>
        <v>3</v>
      </c>
      <c r="AC12" s="328">
        <f t="shared" si="7"/>
        <v>7</v>
      </c>
      <c r="AD12" s="329">
        <f t="shared" si="11"/>
        <v>4.2857142857142856</v>
      </c>
      <c r="AE12" s="330">
        <f t="shared" si="8"/>
        <v>0</v>
      </c>
      <c r="AF12" s="331"/>
      <c r="AG12" s="332" t="str">
        <f t="shared" si="9"/>
        <v>з</v>
      </c>
      <c r="AH12" s="332" t="str">
        <f t="shared" si="9"/>
        <v>з</v>
      </c>
      <c r="AI12" s="332">
        <f t="shared" si="9"/>
        <v>4</v>
      </c>
      <c r="AJ12" s="332">
        <f t="shared" si="9"/>
        <v>5</v>
      </c>
      <c r="AK12" s="332">
        <f t="shared" si="9"/>
        <v>3</v>
      </c>
      <c r="AL12" s="332">
        <f t="shared" si="9"/>
        <v>5</v>
      </c>
      <c r="AM12" s="332">
        <f t="shared" si="9"/>
        <v>4</v>
      </c>
      <c r="AN12" s="332">
        <f t="shared" si="9"/>
        <v>4</v>
      </c>
      <c r="AO12" s="332">
        <f t="shared" si="9"/>
        <v>5</v>
      </c>
      <c r="AP12" s="332" t="str">
        <f t="shared" si="9"/>
        <v/>
      </c>
      <c r="AQ12" s="332" t="str">
        <f t="shared" si="9"/>
        <v/>
      </c>
      <c r="AR12" s="332" t="str">
        <f t="shared" si="9"/>
        <v/>
      </c>
      <c r="AS12" s="332" t="str">
        <f t="shared" si="9"/>
        <v/>
      </c>
      <c r="AT12" s="332" t="str">
        <f t="shared" si="9"/>
        <v/>
      </c>
      <c r="AU12" s="332" t="str">
        <f t="shared" si="9"/>
        <v/>
      </c>
      <c r="AV12" s="332" t="str">
        <f t="shared" si="9"/>
        <v/>
      </c>
      <c r="AW12" s="35">
        <f t="shared" si="10"/>
        <v>2</v>
      </c>
      <c r="AX12" s="333"/>
      <c r="AY12" s="333"/>
      <c r="AZ12" s="333"/>
      <c r="BA12" s="333"/>
      <c r="BB12" s="333"/>
      <c r="BC12" s="333"/>
      <c r="BD12" s="333"/>
      <c r="BE12" s="333"/>
      <c r="BF12" s="333"/>
      <c r="BG12" s="333"/>
      <c r="BH12" s="333"/>
      <c r="BI12" s="333"/>
      <c r="BJ12" s="333"/>
      <c r="BK12" s="333"/>
      <c r="BL12" s="333"/>
      <c r="BM12" s="333"/>
      <c r="BN12" s="333"/>
      <c r="BO12" s="333"/>
      <c r="BP12" s="334"/>
      <c r="BQ12" s="334"/>
      <c r="BR12" s="334"/>
      <c r="BS12" s="334"/>
      <c r="BT12" s="334"/>
      <c r="BU12" s="334"/>
      <c r="BV12" s="334"/>
      <c r="BW12" s="334"/>
      <c r="BX12" s="334"/>
      <c r="BY12" s="334"/>
      <c r="BZ12" s="334"/>
      <c r="CA12" s="334"/>
      <c r="CB12" s="334"/>
      <c r="CC12" s="334"/>
      <c r="CD12" s="334"/>
      <c r="CE12" s="334"/>
      <c r="CF12" s="334"/>
      <c r="CG12" s="333"/>
      <c r="CH12" s="334"/>
      <c r="CI12" s="334"/>
      <c r="CJ12" s="334"/>
      <c r="CK12" s="334"/>
      <c r="CL12" s="334"/>
      <c r="CM12" s="334"/>
      <c r="CN12" s="331"/>
      <c r="CO12" s="331"/>
      <c r="CP12" s="331"/>
      <c r="CQ12" s="331"/>
      <c r="CR12" s="331"/>
      <c r="CS12" s="331"/>
      <c r="CT12" s="331"/>
      <c r="CU12" s="331"/>
      <c r="CV12" s="331"/>
      <c r="CW12" s="331"/>
      <c r="CX12" s="331"/>
      <c r="CY12" s="331"/>
      <c r="CZ12" s="331"/>
      <c r="DA12" s="331"/>
    </row>
    <row r="13" spans="1:107" s="337" customFormat="1" ht="19.5" customHeight="1" x14ac:dyDescent="0.2">
      <c r="A13" s="389">
        <v>8</v>
      </c>
      <c r="B13" s="266" t="s">
        <v>28</v>
      </c>
      <c r="C13" s="512" t="s">
        <v>34</v>
      </c>
      <c r="D13" s="518" t="s">
        <v>1564</v>
      </c>
      <c r="E13" s="256" t="s">
        <v>1341</v>
      </c>
      <c r="F13" s="93" t="s">
        <v>1604</v>
      </c>
      <c r="G13" s="93" t="s">
        <v>1604</v>
      </c>
      <c r="H13" s="93">
        <v>5</v>
      </c>
      <c r="I13" s="93">
        <v>4</v>
      </c>
      <c r="J13" s="93">
        <v>5</v>
      </c>
      <c r="K13" s="93">
        <v>4</v>
      </c>
      <c r="L13" s="93">
        <v>3</v>
      </c>
      <c r="M13" s="93">
        <v>4</v>
      </c>
      <c r="N13" s="93">
        <v>3</v>
      </c>
      <c r="O13" s="93"/>
      <c r="P13" s="93"/>
      <c r="Q13" s="93"/>
      <c r="R13" s="93"/>
      <c r="S13" s="93"/>
      <c r="T13" s="93"/>
      <c r="U13" s="23"/>
      <c r="V13" s="35">
        <f t="shared" si="0"/>
        <v>3</v>
      </c>
      <c r="W13" s="328">
        <f t="shared" si="1"/>
        <v>0</v>
      </c>
      <c r="X13" s="328">
        <f t="shared" si="2"/>
        <v>0</v>
      </c>
      <c r="Y13" s="328">
        <f t="shared" si="3"/>
        <v>0</v>
      </c>
      <c r="Z13" s="328">
        <f t="shared" si="4"/>
        <v>2</v>
      </c>
      <c r="AA13" s="328">
        <f t="shared" si="5"/>
        <v>3</v>
      </c>
      <c r="AB13" s="328">
        <f t="shared" si="6"/>
        <v>2</v>
      </c>
      <c r="AC13" s="328">
        <f t="shared" si="7"/>
        <v>7</v>
      </c>
      <c r="AD13" s="329">
        <f t="shared" si="11"/>
        <v>4</v>
      </c>
      <c r="AE13" s="330">
        <f t="shared" si="8"/>
        <v>0</v>
      </c>
      <c r="AF13" s="331"/>
      <c r="AG13" s="332" t="str">
        <f t="shared" si="9"/>
        <v>з</v>
      </c>
      <c r="AH13" s="332" t="str">
        <f t="shared" si="9"/>
        <v>з</v>
      </c>
      <c r="AI13" s="332">
        <f t="shared" si="9"/>
        <v>5</v>
      </c>
      <c r="AJ13" s="332">
        <f t="shared" si="9"/>
        <v>4</v>
      </c>
      <c r="AK13" s="332">
        <f t="shared" si="9"/>
        <v>5</v>
      </c>
      <c r="AL13" s="332">
        <f t="shared" si="9"/>
        <v>4</v>
      </c>
      <c r="AM13" s="332">
        <f t="shared" si="9"/>
        <v>3</v>
      </c>
      <c r="AN13" s="332">
        <f t="shared" si="9"/>
        <v>4</v>
      </c>
      <c r="AO13" s="332">
        <f t="shared" si="9"/>
        <v>3</v>
      </c>
      <c r="AP13" s="332" t="str">
        <f t="shared" si="9"/>
        <v/>
      </c>
      <c r="AQ13" s="332" t="str">
        <f t="shared" si="9"/>
        <v/>
      </c>
      <c r="AR13" s="332" t="str">
        <f t="shared" si="9"/>
        <v/>
      </c>
      <c r="AS13" s="332" t="str">
        <f t="shared" si="9"/>
        <v/>
      </c>
      <c r="AT13" s="332" t="str">
        <f t="shared" si="9"/>
        <v/>
      </c>
      <c r="AU13" s="332" t="str">
        <f t="shared" si="9"/>
        <v/>
      </c>
      <c r="AV13" s="332" t="str">
        <f t="shared" si="9"/>
        <v/>
      </c>
      <c r="AW13" s="35">
        <f t="shared" si="10"/>
        <v>2</v>
      </c>
      <c r="AX13" s="333"/>
      <c r="AY13" s="333"/>
      <c r="AZ13" s="333"/>
      <c r="BA13" s="333"/>
      <c r="BB13" s="333"/>
      <c r="BC13" s="333"/>
      <c r="BD13" s="333"/>
      <c r="BE13" s="333"/>
      <c r="BF13" s="333"/>
      <c r="BG13" s="333"/>
      <c r="BH13" s="333"/>
      <c r="BI13" s="333"/>
      <c r="BJ13" s="333"/>
      <c r="BK13" s="333"/>
      <c r="BL13" s="333"/>
      <c r="BM13" s="333"/>
      <c r="BN13" s="333"/>
      <c r="BO13" s="333"/>
      <c r="BP13" s="334"/>
      <c r="BQ13" s="334"/>
      <c r="BR13" s="334"/>
      <c r="BS13" s="334"/>
      <c r="BT13" s="334"/>
      <c r="BU13" s="334"/>
      <c r="BV13" s="334"/>
      <c r="BW13" s="334"/>
      <c r="BX13" s="334"/>
      <c r="BY13" s="334"/>
      <c r="BZ13" s="334"/>
      <c r="CA13" s="334"/>
      <c r="CB13" s="334"/>
      <c r="CC13" s="334"/>
      <c r="CD13" s="334"/>
      <c r="CE13" s="334"/>
      <c r="CF13" s="334"/>
      <c r="CG13" s="333"/>
      <c r="CH13" s="334"/>
      <c r="CI13" s="334"/>
      <c r="CJ13" s="334"/>
      <c r="CK13" s="334"/>
      <c r="CL13" s="334"/>
      <c r="CM13" s="334"/>
      <c r="CN13" s="331"/>
      <c r="CO13" s="331"/>
      <c r="CP13" s="331"/>
      <c r="CQ13" s="331"/>
      <c r="CR13" s="331"/>
      <c r="CS13" s="331"/>
      <c r="CT13" s="331"/>
      <c r="CU13" s="331"/>
      <c r="CV13" s="331"/>
      <c r="CW13" s="331"/>
      <c r="CX13" s="331"/>
      <c r="CY13" s="331"/>
      <c r="CZ13" s="331"/>
      <c r="DA13" s="331"/>
    </row>
    <row r="14" spans="1:107" ht="19.5" customHeight="1" x14ac:dyDescent="0.2">
      <c r="A14" s="389">
        <v>9</v>
      </c>
      <c r="B14" s="263"/>
      <c r="C14" s="512" t="s">
        <v>34</v>
      </c>
      <c r="D14" s="518" t="s">
        <v>1566</v>
      </c>
      <c r="E14" s="256" t="s">
        <v>1341</v>
      </c>
      <c r="F14" s="93" t="s">
        <v>1604</v>
      </c>
      <c r="G14" s="93" t="s">
        <v>1604</v>
      </c>
      <c r="H14" s="93">
        <v>5</v>
      </c>
      <c r="I14" s="93">
        <v>5</v>
      </c>
      <c r="J14" s="93">
        <v>3</v>
      </c>
      <c r="K14" s="93">
        <v>4</v>
      </c>
      <c r="L14" s="93">
        <v>3</v>
      </c>
      <c r="M14" s="93">
        <v>4</v>
      </c>
      <c r="N14" s="93">
        <v>3</v>
      </c>
      <c r="O14" s="93"/>
      <c r="P14" s="93"/>
      <c r="Q14" s="93"/>
      <c r="R14" s="97"/>
      <c r="S14" s="93"/>
      <c r="T14" s="93"/>
      <c r="U14" s="23"/>
      <c r="V14" s="18">
        <f t="shared" si="0"/>
        <v>3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3</v>
      </c>
      <c r="AA14" s="95">
        <f t="shared" si="5"/>
        <v>2</v>
      </c>
      <c r="AB14" s="95">
        <f t="shared" si="6"/>
        <v>2</v>
      </c>
      <c r="AC14" s="95">
        <f t="shared" si="7"/>
        <v>7</v>
      </c>
      <c r="AD14" s="242">
        <f t="shared" si="11"/>
        <v>3.8571428571428572</v>
      </c>
      <c r="AE14" s="16">
        <f t="shared" si="8"/>
        <v>0</v>
      </c>
      <c r="AF14" s="9"/>
      <c r="AG14" s="332" t="str">
        <f t="shared" si="9"/>
        <v>з</v>
      </c>
      <c r="AH14" s="332" t="str">
        <f t="shared" si="9"/>
        <v>з</v>
      </c>
      <c r="AI14" s="332">
        <f t="shared" si="9"/>
        <v>5</v>
      </c>
      <c r="AJ14" s="332">
        <f t="shared" si="9"/>
        <v>5</v>
      </c>
      <c r="AK14" s="332">
        <f t="shared" si="9"/>
        <v>3</v>
      </c>
      <c r="AL14" s="332">
        <f t="shared" si="9"/>
        <v>4</v>
      </c>
      <c r="AM14" s="332">
        <f t="shared" si="9"/>
        <v>3</v>
      </c>
      <c r="AN14" s="332">
        <f t="shared" si="9"/>
        <v>4</v>
      </c>
      <c r="AO14" s="332">
        <f t="shared" si="9"/>
        <v>3</v>
      </c>
      <c r="AP14" s="332" t="str">
        <f t="shared" si="9"/>
        <v/>
      </c>
      <c r="AQ14" s="332" t="str">
        <f t="shared" si="9"/>
        <v/>
      </c>
      <c r="AR14" s="332" t="str">
        <f t="shared" si="9"/>
        <v/>
      </c>
      <c r="AS14" s="332" t="str">
        <f t="shared" si="9"/>
        <v/>
      </c>
      <c r="AT14" s="332" t="str">
        <f t="shared" si="9"/>
        <v/>
      </c>
      <c r="AU14" s="332" t="str">
        <f t="shared" si="9"/>
        <v/>
      </c>
      <c r="AV14" s="332" t="str">
        <f t="shared" si="9"/>
        <v/>
      </c>
      <c r="AW14" s="35">
        <f t="shared" si="10"/>
        <v>2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9.5" customHeight="1" x14ac:dyDescent="0.2">
      <c r="A15" s="389">
        <v>10</v>
      </c>
      <c r="B15" s="263"/>
      <c r="C15" s="512" t="s">
        <v>34</v>
      </c>
      <c r="D15" s="518" t="s">
        <v>1571</v>
      </c>
      <c r="E15" s="256" t="s">
        <v>1341</v>
      </c>
      <c r="F15" s="93" t="s">
        <v>1604</v>
      </c>
      <c r="G15" s="93" t="s">
        <v>1604</v>
      </c>
      <c r="H15" s="93">
        <v>3</v>
      </c>
      <c r="I15" s="93">
        <v>5</v>
      </c>
      <c r="J15" s="93">
        <v>3</v>
      </c>
      <c r="K15" s="93">
        <v>4</v>
      </c>
      <c r="L15" s="93">
        <v>5</v>
      </c>
      <c r="M15" s="93">
        <v>4</v>
      </c>
      <c r="N15" s="93">
        <v>4</v>
      </c>
      <c r="O15" s="93"/>
      <c r="P15" s="93"/>
      <c r="Q15" s="93"/>
      <c r="R15" s="97"/>
      <c r="S15" s="93"/>
      <c r="T15" s="93"/>
      <c r="U15" s="23"/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2</v>
      </c>
      <c r="AA15" s="95">
        <f t="shared" si="5"/>
        <v>3</v>
      </c>
      <c r="AB15" s="95">
        <f t="shared" si="6"/>
        <v>2</v>
      </c>
      <c r="AC15" s="95">
        <f t="shared" si="7"/>
        <v>7</v>
      </c>
      <c r="AD15" s="242">
        <f t="shared" si="11"/>
        <v>4</v>
      </c>
      <c r="AE15" s="16">
        <f t="shared" si="8"/>
        <v>0</v>
      </c>
      <c r="AF15" s="9"/>
      <c r="AG15" s="332" t="str">
        <f t="shared" si="9"/>
        <v>з</v>
      </c>
      <c r="AH15" s="332" t="str">
        <f t="shared" si="9"/>
        <v>з</v>
      </c>
      <c r="AI15" s="332">
        <f t="shared" si="9"/>
        <v>3</v>
      </c>
      <c r="AJ15" s="332">
        <f t="shared" si="9"/>
        <v>5</v>
      </c>
      <c r="AK15" s="332">
        <f t="shared" si="9"/>
        <v>3</v>
      </c>
      <c r="AL15" s="332">
        <f t="shared" si="9"/>
        <v>4</v>
      </c>
      <c r="AM15" s="332">
        <f t="shared" si="9"/>
        <v>5</v>
      </c>
      <c r="AN15" s="332">
        <f t="shared" si="9"/>
        <v>4</v>
      </c>
      <c r="AO15" s="332">
        <f t="shared" si="9"/>
        <v>4</v>
      </c>
      <c r="AP15" s="332" t="str">
        <f t="shared" si="9"/>
        <v/>
      </c>
      <c r="AQ15" s="332" t="str">
        <f t="shared" si="9"/>
        <v/>
      </c>
      <c r="AR15" s="332" t="str">
        <f t="shared" si="9"/>
        <v/>
      </c>
      <c r="AS15" s="332" t="str">
        <f t="shared" si="9"/>
        <v/>
      </c>
      <c r="AT15" s="332" t="str">
        <f t="shared" si="9"/>
        <v/>
      </c>
      <c r="AU15" s="332" t="str">
        <f t="shared" si="9"/>
        <v/>
      </c>
      <c r="AV15" s="332" t="str">
        <f t="shared" si="9"/>
        <v/>
      </c>
      <c r="AW15" s="35">
        <f t="shared" si="10"/>
        <v>2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9.5" customHeight="1" x14ac:dyDescent="0.2">
      <c r="A16" s="389">
        <v>11</v>
      </c>
      <c r="B16" s="263"/>
      <c r="C16" s="512" t="s">
        <v>34</v>
      </c>
      <c r="D16" s="518" t="s">
        <v>1568</v>
      </c>
      <c r="E16" s="256" t="s">
        <v>1341</v>
      </c>
      <c r="F16" s="93" t="s">
        <v>1604</v>
      </c>
      <c r="G16" s="93" t="s">
        <v>1604</v>
      </c>
      <c r="H16" s="93">
        <v>5</v>
      </c>
      <c r="I16" s="93">
        <v>5</v>
      </c>
      <c r="J16" s="93">
        <v>3</v>
      </c>
      <c r="K16" s="93">
        <v>5</v>
      </c>
      <c r="L16" s="93">
        <v>4</v>
      </c>
      <c r="M16" s="93">
        <v>5</v>
      </c>
      <c r="N16" s="93">
        <v>3</v>
      </c>
      <c r="O16" s="93"/>
      <c r="P16" s="93"/>
      <c r="Q16" s="93"/>
      <c r="R16" s="97"/>
      <c r="S16" s="93"/>
      <c r="T16" s="93"/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2</v>
      </c>
      <c r="AA16" s="95">
        <f t="shared" si="5"/>
        <v>1</v>
      </c>
      <c r="AB16" s="95">
        <f t="shared" si="6"/>
        <v>4</v>
      </c>
      <c r="AC16" s="95">
        <f t="shared" si="7"/>
        <v>7</v>
      </c>
      <c r="AD16" s="242">
        <f t="shared" si="11"/>
        <v>4.2857142857142856</v>
      </c>
      <c r="AE16" s="16">
        <f t="shared" si="8"/>
        <v>0</v>
      </c>
      <c r="AF16" s="9"/>
      <c r="AG16" s="332" t="str">
        <f t="shared" si="9"/>
        <v>з</v>
      </c>
      <c r="AH16" s="332" t="str">
        <f t="shared" si="9"/>
        <v>з</v>
      </c>
      <c r="AI16" s="332">
        <f t="shared" si="9"/>
        <v>5</v>
      </c>
      <c r="AJ16" s="332">
        <f t="shared" si="9"/>
        <v>5</v>
      </c>
      <c r="AK16" s="332">
        <f t="shared" si="9"/>
        <v>3</v>
      </c>
      <c r="AL16" s="332">
        <f t="shared" si="9"/>
        <v>5</v>
      </c>
      <c r="AM16" s="332">
        <f t="shared" si="9"/>
        <v>4</v>
      </c>
      <c r="AN16" s="332">
        <f t="shared" si="9"/>
        <v>5</v>
      </c>
      <c r="AO16" s="332">
        <f t="shared" si="9"/>
        <v>3</v>
      </c>
      <c r="AP16" s="332" t="str">
        <f t="shared" si="9"/>
        <v/>
      </c>
      <c r="AQ16" s="332" t="str">
        <f t="shared" si="9"/>
        <v/>
      </c>
      <c r="AR16" s="332" t="str">
        <f t="shared" si="9"/>
        <v/>
      </c>
      <c r="AS16" s="332" t="str">
        <f t="shared" si="9"/>
        <v/>
      </c>
      <c r="AT16" s="332" t="str">
        <f t="shared" si="9"/>
        <v/>
      </c>
      <c r="AU16" s="332" t="str">
        <f t="shared" si="9"/>
        <v/>
      </c>
      <c r="AV16" s="332" t="str">
        <f t="shared" si="9"/>
        <v/>
      </c>
      <c r="AW16" s="35">
        <f t="shared" si="10"/>
        <v>2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9.5" customHeight="1" x14ac:dyDescent="0.2">
      <c r="A17" s="389">
        <v>12</v>
      </c>
      <c r="B17" s="259"/>
      <c r="C17" s="512" t="s">
        <v>34</v>
      </c>
      <c r="D17" s="518" t="s">
        <v>1574</v>
      </c>
      <c r="E17" s="256" t="s">
        <v>1341</v>
      </c>
      <c r="F17" s="93" t="s">
        <v>1604</v>
      </c>
      <c r="G17" s="93" t="s">
        <v>1604</v>
      </c>
      <c r="H17" s="93">
        <v>3</v>
      </c>
      <c r="I17" s="93">
        <v>3</v>
      </c>
      <c r="J17" s="93">
        <v>3</v>
      </c>
      <c r="K17" s="93">
        <v>4</v>
      </c>
      <c r="L17" s="93">
        <v>4</v>
      </c>
      <c r="M17" s="93">
        <v>4</v>
      </c>
      <c r="N17" s="93">
        <v>4</v>
      </c>
      <c r="O17" s="93"/>
      <c r="P17" s="93"/>
      <c r="Q17" s="93"/>
      <c r="R17" s="97"/>
      <c r="S17" s="93"/>
      <c r="T17" s="93"/>
      <c r="U17" s="23"/>
      <c r="V17" s="18">
        <f t="shared" si="0"/>
        <v>3</v>
      </c>
      <c r="W17" s="95">
        <f t="shared" si="1"/>
        <v>0</v>
      </c>
      <c r="X17" s="95">
        <f t="shared" ref="X17:X34" si="12">COUNTIF(AF17:AU17,"д")</f>
        <v>0</v>
      </c>
      <c r="Y17" s="95">
        <f t="shared" si="3"/>
        <v>0</v>
      </c>
      <c r="Z17" s="95">
        <f t="shared" si="4"/>
        <v>3</v>
      </c>
      <c r="AA17" s="95">
        <f t="shared" si="5"/>
        <v>4</v>
      </c>
      <c r="AB17" s="95">
        <f t="shared" si="6"/>
        <v>0</v>
      </c>
      <c r="AC17" s="95">
        <f t="shared" si="7"/>
        <v>7</v>
      </c>
      <c r="AD17" s="242">
        <f t="shared" si="11"/>
        <v>3.5714285714285716</v>
      </c>
      <c r="AE17" s="16">
        <f t="shared" si="8"/>
        <v>0</v>
      </c>
      <c r="AF17" s="9"/>
      <c r="AG17" s="332" t="str">
        <f t="shared" si="9"/>
        <v>з</v>
      </c>
      <c r="AH17" s="332" t="str">
        <f t="shared" si="9"/>
        <v>з</v>
      </c>
      <c r="AI17" s="332">
        <f t="shared" si="9"/>
        <v>3</v>
      </c>
      <c r="AJ17" s="332">
        <f t="shared" si="9"/>
        <v>3</v>
      </c>
      <c r="AK17" s="332">
        <f t="shared" si="9"/>
        <v>3</v>
      </c>
      <c r="AL17" s="332">
        <f t="shared" si="9"/>
        <v>4</v>
      </c>
      <c r="AM17" s="332">
        <f t="shared" si="9"/>
        <v>4</v>
      </c>
      <c r="AN17" s="332">
        <f t="shared" si="9"/>
        <v>4</v>
      </c>
      <c r="AO17" s="332">
        <f t="shared" si="9"/>
        <v>4</v>
      </c>
      <c r="AP17" s="332" t="str">
        <f t="shared" si="9"/>
        <v/>
      </c>
      <c r="AQ17" s="332" t="str">
        <f t="shared" si="9"/>
        <v/>
      </c>
      <c r="AR17" s="332" t="str">
        <f t="shared" si="9"/>
        <v/>
      </c>
      <c r="AS17" s="332" t="str">
        <f t="shared" si="9"/>
        <v/>
      </c>
      <c r="AT17" s="332" t="str">
        <f t="shared" si="9"/>
        <v/>
      </c>
      <c r="AU17" s="332" t="str">
        <f t="shared" si="9"/>
        <v/>
      </c>
      <c r="AV17" s="332" t="str">
        <f t="shared" si="9"/>
        <v/>
      </c>
      <c r="AW17" s="35">
        <f t="shared" si="10"/>
        <v>2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9.5" customHeight="1" x14ac:dyDescent="0.2">
      <c r="A18" s="389">
        <v>13</v>
      </c>
      <c r="B18" s="189"/>
      <c r="C18" s="512" t="s">
        <v>34</v>
      </c>
      <c r="D18" s="518" t="s">
        <v>1567</v>
      </c>
      <c r="E18" s="256" t="s">
        <v>1341</v>
      </c>
      <c r="F18" s="93" t="s">
        <v>1604</v>
      </c>
      <c r="G18" s="93" t="s">
        <v>1604</v>
      </c>
      <c r="H18" s="93">
        <v>3</v>
      </c>
      <c r="I18" s="93">
        <v>5</v>
      </c>
      <c r="J18" s="93">
        <v>3</v>
      </c>
      <c r="K18" s="93">
        <v>3</v>
      </c>
      <c r="L18" s="93">
        <v>4</v>
      </c>
      <c r="M18" s="93">
        <v>3</v>
      </c>
      <c r="N18" s="93">
        <v>3</v>
      </c>
      <c r="O18" s="93"/>
      <c r="P18" s="93"/>
      <c r="Q18" s="93"/>
      <c r="R18" s="97"/>
      <c r="S18" s="93"/>
      <c r="T18" s="93"/>
      <c r="U18" s="23"/>
      <c r="V18" s="18">
        <f t="shared" si="0"/>
        <v>3</v>
      </c>
      <c r="W18" s="95">
        <f t="shared" si="1"/>
        <v>0</v>
      </c>
      <c r="X18" s="95">
        <f t="shared" si="12"/>
        <v>0</v>
      </c>
      <c r="Y18" s="95">
        <f t="shared" si="3"/>
        <v>0</v>
      </c>
      <c r="Z18" s="95">
        <f t="shared" si="4"/>
        <v>5</v>
      </c>
      <c r="AA18" s="95">
        <f t="shared" si="5"/>
        <v>1</v>
      </c>
      <c r="AB18" s="95">
        <f t="shared" si="6"/>
        <v>1</v>
      </c>
      <c r="AC18" s="95">
        <f t="shared" si="7"/>
        <v>7</v>
      </c>
      <c r="AD18" s="242">
        <f t="shared" si="11"/>
        <v>3.4285714285714284</v>
      </c>
      <c r="AE18" s="16">
        <f t="shared" si="8"/>
        <v>0</v>
      </c>
      <c r="AF18" s="9"/>
      <c r="AG18" s="332" t="str">
        <f t="shared" si="9"/>
        <v>з</v>
      </c>
      <c r="AH18" s="332" t="str">
        <f t="shared" si="9"/>
        <v>з</v>
      </c>
      <c r="AI18" s="332">
        <f t="shared" si="9"/>
        <v>3</v>
      </c>
      <c r="AJ18" s="332">
        <f t="shared" si="9"/>
        <v>5</v>
      </c>
      <c r="AK18" s="332">
        <f t="shared" si="9"/>
        <v>3</v>
      </c>
      <c r="AL18" s="332">
        <f t="shared" si="9"/>
        <v>3</v>
      </c>
      <c r="AM18" s="332">
        <f t="shared" si="9"/>
        <v>4</v>
      </c>
      <c r="AN18" s="332">
        <f t="shared" si="9"/>
        <v>3</v>
      </c>
      <c r="AO18" s="332">
        <f t="shared" si="9"/>
        <v>3</v>
      </c>
      <c r="AP18" s="332" t="str">
        <f t="shared" si="9"/>
        <v/>
      </c>
      <c r="AQ18" s="332" t="str">
        <f t="shared" si="9"/>
        <v/>
      </c>
      <c r="AR18" s="332" t="str">
        <f t="shared" si="9"/>
        <v/>
      </c>
      <c r="AS18" s="332" t="str">
        <f t="shared" si="9"/>
        <v/>
      </c>
      <c r="AT18" s="332" t="str">
        <f t="shared" si="9"/>
        <v/>
      </c>
      <c r="AU18" s="332" t="str">
        <f t="shared" si="9"/>
        <v/>
      </c>
      <c r="AV18" s="332" t="str">
        <f t="shared" si="9"/>
        <v/>
      </c>
      <c r="AW18" s="35">
        <f t="shared" si="10"/>
        <v>2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9.5" customHeight="1" x14ac:dyDescent="0.2">
      <c r="A19" s="389">
        <v>14</v>
      </c>
      <c r="B19" s="189"/>
      <c r="C19" s="512" t="s">
        <v>34</v>
      </c>
      <c r="D19" s="518" t="s">
        <v>1575</v>
      </c>
      <c r="E19" s="256" t="s">
        <v>1341</v>
      </c>
      <c r="F19" s="93" t="s">
        <v>1604</v>
      </c>
      <c r="G19" s="93" t="s">
        <v>1604</v>
      </c>
      <c r="H19" s="93">
        <v>4</v>
      </c>
      <c r="I19" s="93">
        <v>5</v>
      </c>
      <c r="J19" s="93">
        <v>3</v>
      </c>
      <c r="K19" s="93">
        <v>4</v>
      </c>
      <c r="L19" s="93">
        <v>3</v>
      </c>
      <c r="M19" s="93">
        <v>5</v>
      </c>
      <c r="N19" s="93">
        <v>4</v>
      </c>
      <c r="O19" s="93"/>
      <c r="P19" s="93"/>
      <c r="Q19" s="93"/>
      <c r="R19" s="93"/>
      <c r="S19" s="93"/>
      <c r="T19" s="93"/>
      <c r="U19" s="23"/>
      <c r="V19" s="18">
        <f t="shared" si="0"/>
        <v>3</v>
      </c>
      <c r="W19" s="95">
        <f t="shared" si="1"/>
        <v>0</v>
      </c>
      <c r="X19" s="95">
        <f t="shared" si="12"/>
        <v>0</v>
      </c>
      <c r="Y19" s="95">
        <f t="shared" si="3"/>
        <v>0</v>
      </c>
      <c r="Z19" s="95">
        <f t="shared" si="4"/>
        <v>2</v>
      </c>
      <c r="AA19" s="95">
        <f t="shared" si="5"/>
        <v>3</v>
      </c>
      <c r="AB19" s="95">
        <f t="shared" si="6"/>
        <v>2</v>
      </c>
      <c r="AC19" s="95">
        <f t="shared" si="7"/>
        <v>7</v>
      </c>
      <c r="AD19" s="242">
        <f t="shared" si="11"/>
        <v>4</v>
      </c>
      <c r="AE19" s="16">
        <f t="shared" si="8"/>
        <v>0</v>
      </c>
      <c r="AF19" s="9"/>
      <c r="AG19" s="332" t="str">
        <f t="shared" si="9"/>
        <v>з</v>
      </c>
      <c r="AH19" s="332" t="str">
        <f t="shared" si="9"/>
        <v>з</v>
      </c>
      <c r="AI19" s="332">
        <f t="shared" si="9"/>
        <v>4</v>
      </c>
      <c r="AJ19" s="332">
        <f t="shared" si="9"/>
        <v>5</v>
      </c>
      <c r="AK19" s="332">
        <f t="shared" si="9"/>
        <v>3</v>
      </c>
      <c r="AL19" s="332">
        <f t="shared" si="9"/>
        <v>4</v>
      </c>
      <c r="AM19" s="332">
        <f t="shared" si="9"/>
        <v>3</v>
      </c>
      <c r="AN19" s="332">
        <f t="shared" si="9"/>
        <v>5</v>
      </c>
      <c r="AO19" s="332">
        <f t="shared" si="9"/>
        <v>4</v>
      </c>
      <c r="AP19" s="332" t="str">
        <f t="shared" si="9"/>
        <v/>
      </c>
      <c r="AQ19" s="332" t="str">
        <f t="shared" si="9"/>
        <v/>
      </c>
      <c r="AR19" s="332" t="str">
        <f t="shared" si="9"/>
        <v/>
      </c>
      <c r="AS19" s="332" t="str">
        <f t="shared" si="9"/>
        <v/>
      </c>
      <c r="AT19" s="332" t="str">
        <f t="shared" si="9"/>
        <v/>
      </c>
      <c r="AU19" s="332" t="str">
        <f t="shared" si="9"/>
        <v/>
      </c>
      <c r="AV19" s="332" t="str">
        <f t="shared" si="9"/>
        <v/>
      </c>
      <c r="AW19" s="35">
        <f t="shared" si="10"/>
        <v>2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9.5" customHeight="1" x14ac:dyDescent="0.2">
      <c r="A20" s="389">
        <v>15</v>
      </c>
      <c r="B20" s="189"/>
      <c r="C20" s="512" t="s">
        <v>34</v>
      </c>
      <c r="D20" s="518" t="s">
        <v>1561</v>
      </c>
      <c r="E20" s="256" t="s">
        <v>1341</v>
      </c>
      <c r="F20" s="93" t="s">
        <v>1604</v>
      </c>
      <c r="G20" s="93" t="s">
        <v>1604</v>
      </c>
      <c r="H20" s="93">
        <v>4</v>
      </c>
      <c r="I20" s="93">
        <v>5</v>
      </c>
      <c r="J20" s="93">
        <v>4</v>
      </c>
      <c r="K20" s="93">
        <v>4</v>
      </c>
      <c r="L20" s="93">
        <v>4</v>
      </c>
      <c r="M20" s="93">
        <v>3</v>
      </c>
      <c r="N20" s="93">
        <v>3</v>
      </c>
      <c r="O20" s="93"/>
      <c r="P20" s="93"/>
      <c r="Q20" s="93"/>
      <c r="R20" s="97"/>
      <c r="S20" s="93"/>
      <c r="T20" s="93"/>
      <c r="U20" s="23"/>
      <c r="V20" s="18">
        <f t="shared" si="0"/>
        <v>3</v>
      </c>
      <c r="W20" s="95">
        <f t="shared" si="1"/>
        <v>0</v>
      </c>
      <c r="X20" s="95">
        <f t="shared" si="12"/>
        <v>0</v>
      </c>
      <c r="Y20" s="95">
        <f t="shared" si="3"/>
        <v>0</v>
      </c>
      <c r="Z20" s="95">
        <f t="shared" si="4"/>
        <v>2</v>
      </c>
      <c r="AA20" s="95">
        <f t="shared" si="5"/>
        <v>4</v>
      </c>
      <c r="AB20" s="95">
        <f t="shared" si="6"/>
        <v>1</v>
      </c>
      <c r="AC20" s="95">
        <f t="shared" si="7"/>
        <v>7</v>
      </c>
      <c r="AD20" s="242">
        <f t="shared" si="11"/>
        <v>3.8571428571428572</v>
      </c>
      <c r="AE20" s="16">
        <f t="shared" si="8"/>
        <v>0</v>
      </c>
      <c r="AF20" s="9"/>
      <c r="AG20" s="332" t="str">
        <f t="shared" si="9"/>
        <v>з</v>
      </c>
      <c r="AH20" s="332" t="str">
        <f t="shared" si="9"/>
        <v>з</v>
      </c>
      <c r="AI20" s="332">
        <f t="shared" si="9"/>
        <v>4</v>
      </c>
      <c r="AJ20" s="332">
        <f t="shared" si="9"/>
        <v>5</v>
      </c>
      <c r="AK20" s="332">
        <f t="shared" si="9"/>
        <v>4</v>
      </c>
      <c r="AL20" s="332">
        <f t="shared" si="9"/>
        <v>4</v>
      </c>
      <c r="AM20" s="332">
        <f t="shared" si="9"/>
        <v>4</v>
      </c>
      <c r="AN20" s="332">
        <f t="shared" si="9"/>
        <v>3</v>
      </c>
      <c r="AO20" s="332">
        <f t="shared" si="9"/>
        <v>3</v>
      </c>
      <c r="AP20" s="332" t="str">
        <f t="shared" si="9"/>
        <v/>
      </c>
      <c r="AQ20" s="332" t="str">
        <f t="shared" si="9"/>
        <v/>
      </c>
      <c r="AR20" s="332" t="str">
        <f t="shared" si="9"/>
        <v/>
      </c>
      <c r="AS20" s="332" t="str">
        <f t="shared" si="9"/>
        <v/>
      </c>
      <c r="AT20" s="332" t="str">
        <f t="shared" si="9"/>
        <v/>
      </c>
      <c r="AU20" s="332" t="str">
        <f t="shared" si="9"/>
        <v/>
      </c>
      <c r="AV20" s="332" t="str">
        <f t="shared" si="9"/>
        <v/>
      </c>
      <c r="AW20" s="35">
        <f t="shared" si="10"/>
        <v>2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9.5" customHeight="1" x14ac:dyDescent="0.25">
      <c r="A21" s="389">
        <v>16</v>
      </c>
      <c r="B21" s="189"/>
      <c r="C21" s="519" t="s">
        <v>34</v>
      </c>
      <c r="D21" s="518" t="s">
        <v>1577</v>
      </c>
      <c r="E21" s="256" t="s">
        <v>1341</v>
      </c>
      <c r="F21" s="93" t="s">
        <v>1604</v>
      </c>
      <c r="G21" s="93" t="s">
        <v>1647</v>
      </c>
      <c r="H21" s="93" t="s">
        <v>1602</v>
      </c>
      <c r="I21" s="93">
        <v>3</v>
      </c>
      <c r="J21" s="93">
        <v>3</v>
      </c>
      <c r="K21" s="93" t="s">
        <v>1601</v>
      </c>
      <c r="L21" s="93">
        <v>3</v>
      </c>
      <c r="M21" s="93" t="s">
        <v>1601</v>
      </c>
      <c r="N21" s="93" t="s">
        <v>1601</v>
      </c>
      <c r="O21" s="93"/>
      <c r="P21" s="93"/>
      <c r="Q21" s="93"/>
      <c r="R21" s="97"/>
      <c r="S21" s="93"/>
      <c r="T21" s="93"/>
      <c r="U21" s="23"/>
      <c r="V21" s="18">
        <f t="shared" si="0"/>
        <v>3</v>
      </c>
      <c r="W21" s="95">
        <f t="shared" si="1"/>
        <v>5</v>
      </c>
      <c r="X21" s="95">
        <f t="shared" si="12"/>
        <v>0</v>
      </c>
      <c r="Y21" s="95">
        <f t="shared" si="3"/>
        <v>0</v>
      </c>
      <c r="Z21" s="95">
        <f t="shared" si="4"/>
        <v>3</v>
      </c>
      <c r="AA21" s="95">
        <f t="shared" si="5"/>
        <v>0</v>
      </c>
      <c r="AB21" s="95">
        <f t="shared" si="6"/>
        <v>0</v>
      </c>
      <c r="AC21" s="95">
        <f t="shared" si="7"/>
        <v>3</v>
      </c>
      <c r="AD21" s="242">
        <f t="shared" si="11"/>
        <v>3</v>
      </c>
      <c r="AE21" s="16">
        <f t="shared" si="8"/>
        <v>0</v>
      </c>
      <c r="AF21" s="9"/>
      <c r="AG21" s="332" t="str">
        <f t="shared" si="9"/>
        <v>з</v>
      </c>
      <c r="AH21" s="332" t="str">
        <f t="shared" si="9"/>
        <v>б</v>
      </c>
      <c r="AI21" s="332" t="str">
        <f t="shared" si="9"/>
        <v>б</v>
      </c>
      <c r="AJ21" s="332">
        <f t="shared" si="9"/>
        <v>3</v>
      </c>
      <c r="AK21" s="332">
        <f t="shared" si="9"/>
        <v>3</v>
      </c>
      <c r="AL21" s="332" t="str">
        <f t="shared" si="9"/>
        <v>б</v>
      </c>
      <c r="AM21" s="332">
        <f t="shared" si="9"/>
        <v>3</v>
      </c>
      <c r="AN21" s="332" t="str">
        <f t="shared" si="9"/>
        <v>б</v>
      </c>
      <c r="AO21" s="332" t="str">
        <f t="shared" si="9"/>
        <v>б</v>
      </c>
      <c r="AP21" s="332" t="str">
        <f t="shared" si="9"/>
        <v/>
      </c>
      <c r="AQ21" s="332" t="str">
        <f t="shared" si="9"/>
        <v/>
      </c>
      <c r="AR21" s="332" t="str">
        <f t="shared" si="9"/>
        <v/>
      </c>
      <c r="AS21" s="332" t="str">
        <f t="shared" si="9"/>
        <v/>
      </c>
      <c r="AT21" s="332" t="str">
        <f t="shared" si="9"/>
        <v/>
      </c>
      <c r="AU21" s="332" t="str">
        <f t="shared" si="9"/>
        <v/>
      </c>
      <c r="AV21" s="332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9.5" customHeight="1" x14ac:dyDescent="0.2">
      <c r="A22" s="389">
        <v>17</v>
      </c>
      <c r="B22" s="189"/>
      <c r="C22" s="512" t="s">
        <v>34</v>
      </c>
      <c r="D22" s="518" t="s">
        <v>1572</v>
      </c>
      <c r="E22" s="256" t="s">
        <v>1341</v>
      </c>
      <c r="F22" s="93" t="s">
        <v>1604</v>
      </c>
      <c r="G22" s="93" t="s">
        <v>1604</v>
      </c>
      <c r="H22" s="93">
        <v>4</v>
      </c>
      <c r="I22" s="93">
        <v>4</v>
      </c>
      <c r="J22" s="93">
        <v>3</v>
      </c>
      <c r="K22" s="93">
        <v>4</v>
      </c>
      <c r="L22" s="93">
        <v>4</v>
      </c>
      <c r="M22" s="93">
        <v>4</v>
      </c>
      <c r="N22" s="93">
        <v>4</v>
      </c>
      <c r="O22" s="93"/>
      <c r="P22" s="93"/>
      <c r="Q22" s="93"/>
      <c r="R22" s="97"/>
      <c r="S22" s="93"/>
      <c r="T22" s="93"/>
      <c r="U22" s="23"/>
      <c r="V22" s="18">
        <f t="shared" si="0"/>
        <v>3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1</v>
      </c>
      <c r="AA22" s="95">
        <f t="shared" si="5"/>
        <v>6</v>
      </c>
      <c r="AB22" s="95">
        <f t="shared" si="6"/>
        <v>0</v>
      </c>
      <c r="AC22" s="95">
        <f t="shared" si="7"/>
        <v>7</v>
      </c>
      <c r="AD22" s="242">
        <f t="shared" si="11"/>
        <v>3.8571428571428572</v>
      </c>
      <c r="AE22" s="16">
        <f t="shared" si="8"/>
        <v>0</v>
      </c>
      <c r="AF22" s="9"/>
      <c r="AG22" s="332" t="str">
        <f t="shared" si="13"/>
        <v>з</v>
      </c>
      <c r="AH22" s="332" t="str">
        <f t="shared" si="13"/>
        <v>з</v>
      </c>
      <c r="AI22" s="332">
        <f t="shared" si="13"/>
        <v>4</v>
      </c>
      <c r="AJ22" s="332">
        <f t="shared" si="13"/>
        <v>4</v>
      </c>
      <c r="AK22" s="332">
        <f t="shared" si="13"/>
        <v>3</v>
      </c>
      <c r="AL22" s="332">
        <f t="shared" si="13"/>
        <v>4</v>
      </c>
      <c r="AM22" s="332">
        <f t="shared" si="13"/>
        <v>4</v>
      </c>
      <c r="AN22" s="332">
        <f t="shared" si="13"/>
        <v>4</v>
      </c>
      <c r="AO22" s="332">
        <f t="shared" si="13"/>
        <v>4</v>
      </c>
      <c r="AP22" s="332" t="str">
        <f t="shared" si="13"/>
        <v/>
      </c>
      <c r="AQ22" s="332" t="str">
        <f t="shared" si="13"/>
        <v/>
      </c>
      <c r="AR22" s="332" t="str">
        <f t="shared" si="13"/>
        <v/>
      </c>
      <c r="AS22" s="332" t="str">
        <f t="shared" si="13"/>
        <v/>
      </c>
      <c r="AT22" s="332" t="str">
        <f t="shared" si="13"/>
        <v/>
      </c>
      <c r="AU22" s="332" t="str">
        <f t="shared" si="13"/>
        <v/>
      </c>
      <c r="AV22" s="332" t="str">
        <f t="shared" si="13"/>
        <v/>
      </c>
      <c r="AW22" s="35">
        <f t="shared" si="10"/>
        <v>2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9.5" hidden="1" customHeight="1" x14ac:dyDescent="0.2">
      <c r="A23" s="389">
        <v>18</v>
      </c>
      <c r="B23" s="189"/>
      <c r="C23" s="402"/>
      <c r="D23" s="435"/>
      <c r="E23" s="256"/>
      <c r="F23" s="93"/>
      <c r="G23" s="93"/>
      <c r="H23" s="93"/>
      <c r="I23" s="93"/>
      <c r="J23" s="93"/>
      <c r="K23" s="93"/>
      <c r="L23" s="93"/>
      <c r="M23" s="93"/>
      <c r="N23" s="93"/>
      <c r="O23" s="93"/>
      <c r="P23" s="93"/>
      <c r="Q23" s="93"/>
      <c r="R23" s="97"/>
      <c r="S23" s="93"/>
      <c r="T23" s="93"/>
      <c r="U23" s="23"/>
      <c r="V23" s="18">
        <f t="shared" si="0"/>
        <v>0</v>
      </c>
      <c r="W23" s="95">
        <f t="shared" si="1"/>
        <v>0</v>
      </c>
      <c r="X23" s="95">
        <f t="shared" si="12"/>
        <v>0</v>
      </c>
      <c r="Y23" s="95">
        <f t="shared" si="3"/>
        <v>0</v>
      </c>
      <c r="Z23" s="95">
        <f t="shared" si="4"/>
        <v>0</v>
      </c>
      <c r="AA23" s="95">
        <f t="shared" si="5"/>
        <v>0</v>
      </c>
      <c r="AB23" s="95">
        <f t="shared" si="6"/>
        <v>0</v>
      </c>
      <c r="AC23" s="95">
        <f t="shared" si="7"/>
        <v>0</v>
      </c>
      <c r="AD23" s="242" t="str">
        <f t="shared" si="11"/>
        <v/>
      </c>
      <c r="AE23" s="16">
        <f t="shared" si="8"/>
        <v>0</v>
      </c>
      <c r="AF23" s="9"/>
      <c r="AG23" s="332" t="str">
        <f t="shared" si="13"/>
        <v/>
      </c>
      <c r="AH23" s="332" t="str">
        <f t="shared" si="13"/>
        <v/>
      </c>
      <c r="AI23" s="332" t="str">
        <f t="shared" si="13"/>
        <v/>
      </c>
      <c r="AJ23" s="332" t="str">
        <f t="shared" si="13"/>
        <v/>
      </c>
      <c r="AK23" s="332" t="str">
        <f t="shared" si="13"/>
        <v/>
      </c>
      <c r="AL23" s="332" t="str">
        <f t="shared" si="13"/>
        <v/>
      </c>
      <c r="AM23" s="332" t="str">
        <f t="shared" si="13"/>
        <v/>
      </c>
      <c r="AN23" s="332" t="str">
        <f t="shared" si="13"/>
        <v/>
      </c>
      <c r="AO23" s="332" t="str">
        <f t="shared" si="13"/>
        <v/>
      </c>
      <c r="AP23" s="332" t="str">
        <f t="shared" si="13"/>
        <v/>
      </c>
      <c r="AQ23" s="332" t="str">
        <f t="shared" si="13"/>
        <v/>
      </c>
      <c r="AR23" s="332" t="str">
        <f t="shared" si="13"/>
        <v/>
      </c>
      <c r="AS23" s="332" t="str">
        <f t="shared" si="13"/>
        <v/>
      </c>
      <c r="AT23" s="332" t="str">
        <f t="shared" si="13"/>
        <v/>
      </c>
      <c r="AU23" s="332" t="str">
        <f t="shared" si="13"/>
        <v/>
      </c>
      <c r="AV23" s="332" t="str">
        <f t="shared" si="13"/>
        <v/>
      </c>
      <c r="AW23" s="35">
        <f t="shared" si="10"/>
        <v>0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9.5" hidden="1" customHeight="1" x14ac:dyDescent="0.2">
      <c r="A24" s="389">
        <v>19</v>
      </c>
      <c r="B24" s="189"/>
      <c r="C24" s="402"/>
      <c r="D24" s="435"/>
      <c r="E24" s="256"/>
      <c r="F24" s="93"/>
      <c r="G24" s="93"/>
      <c r="H24" s="93"/>
      <c r="I24" s="93"/>
      <c r="J24" s="93"/>
      <c r="K24" s="93"/>
      <c r="L24" s="93"/>
      <c r="M24" s="93"/>
      <c r="N24" s="93"/>
      <c r="O24" s="93"/>
      <c r="P24" s="93"/>
      <c r="Q24" s="93"/>
      <c r="R24" s="97"/>
      <c r="S24" s="93"/>
      <c r="T24" s="93"/>
      <c r="U24" s="23"/>
      <c r="V24" s="18">
        <f t="shared" si="0"/>
        <v>0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0</v>
      </c>
      <c r="AA24" s="95">
        <f t="shared" si="5"/>
        <v>0</v>
      </c>
      <c r="AB24" s="95">
        <f t="shared" si="6"/>
        <v>0</v>
      </c>
      <c r="AC24" s="95">
        <f t="shared" si="7"/>
        <v>0</v>
      </c>
      <c r="AD24" s="242" t="str">
        <f t="shared" si="11"/>
        <v/>
      </c>
      <c r="AE24" s="16">
        <f t="shared" si="8"/>
        <v>0</v>
      </c>
      <c r="AF24" s="9"/>
      <c r="AG24" s="332" t="str">
        <f t="shared" si="13"/>
        <v/>
      </c>
      <c r="AH24" s="332" t="str">
        <f t="shared" si="13"/>
        <v/>
      </c>
      <c r="AI24" s="332" t="str">
        <f t="shared" si="13"/>
        <v/>
      </c>
      <c r="AJ24" s="332" t="str">
        <f t="shared" si="13"/>
        <v/>
      </c>
      <c r="AK24" s="332" t="str">
        <f t="shared" si="13"/>
        <v/>
      </c>
      <c r="AL24" s="332" t="str">
        <f t="shared" si="13"/>
        <v/>
      </c>
      <c r="AM24" s="332" t="str">
        <f t="shared" si="13"/>
        <v/>
      </c>
      <c r="AN24" s="332" t="str">
        <f t="shared" si="13"/>
        <v/>
      </c>
      <c r="AO24" s="332" t="str">
        <f t="shared" si="13"/>
        <v/>
      </c>
      <c r="AP24" s="332" t="str">
        <f t="shared" si="13"/>
        <v/>
      </c>
      <c r="AQ24" s="332" t="str">
        <f t="shared" si="13"/>
        <v/>
      </c>
      <c r="AR24" s="332" t="str">
        <f t="shared" si="13"/>
        <v/>
      </c>
      <c r="AS24" s="332" t="str">
        <f t="shared" si="13"/>
        <v/>
      </c>
      <c r="AT24" s="332" t="str">
        <f t="shared" si="13"/>
        <v/>
      </c>
      <c r="AU24" s="332" t="str">
        <f t="shared" si="13"/>
        <v/>
      </c>
      <c r="AV24" s="332" t="str">
        <f t="shared" si="13"/>
        <v/>
      </c>
      <c r="AW24" s="35">
        <f t="shared" si="10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9.5" hidden="1" customHeight="1" x14ac:dyDescent="0.2">
      <c r="A25" s="389">
        <v>20</v>
      </c>
      <c r="B25" s="189"/>
      <c r="C25" s="402"/>
      <c r="D25" s="402"/>
      <c r="E25" s="256"/>
      <c r="F25" s="93"/>
      <c r="G25" s="93"/>
      <c r="H25" s="93"/>
      <c r="I25" s="93"/>
      <c r="J25" s="93"/>
      <c r="K25" s="93"/>
      <c r="L25" s="93"/>
      <c r="M25" s="93"/>
      <c r="N25" s="93"/>
      <c r="O25" s="93"/>
      <c r="P25" s="93"/>
      <c r="Q25" s="93"/>
      <c r="R25" s="97"/>
      <c r="S25" s="93"/>
      <c r="T25" s="93"/>
      <c r="U25" s="23"/>
      <c r="V25" s="18">
        <f t="shared" si="0"/>
        <v>0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0</v>
      </c>
      <c r="AA25" s="95">
        <f t="shared" si="5"/>
        <v>0</v>
      </c>
      <c r="AB25" s="95">
        <f t="shared" si="6"/>
        <v>0</v>
      </c>
      <c r="AC25" s="95">
        <f t="shared" si="7"/>
        <v>0</v>
      </c>
      <c r="AD25" s="242" t="str">
        <f t="shared" si="11"/>
        <v/>
      </c>
      <c r="AE25" s="16">
        <f t="shared" si="8"/>
        <v>0</v>
      </c>
      <c r="AF25" s="9"/>
      <c r="AG25" s="332" t="str">
        <f t="shared" si="13"/>
        <v/>
      </c>
      <c r="AH25" s="332" t="str">
        <f t="shared" si="13"/>
        <v/>
      </c>
      <c r="AI25" s="332" t="str">
        <f t="shared" si="13"/>
        <v/>
      </c>
      <c r="AJ25" s="332" t="str">
        <f t="shared" si="13"/>
        <v/>
      </c>
      <c r="AK25" s="332" t="str">
        <f t="shared" si="13"/>
        <v/>
      </c>
      <c r="AL25" s="332" t="str">
        <f t="shared" si="13"/>
        <v/>
      </c>
      <c r="AM25" s="332" t="str">
        <f t="shared" si="13"/>
        <v/>
      </c>
      <c r="AN25" s="332" t="str">
        <f t="shared" si="13"/>
        <v/>
      </c>
      <c r="AO25" s="332" t="str">
        <f t="shared" si="13"/>
        <v/>
      </c>
      <c r="AP25" s="332" t="str">
        <f t="shared" si="13"/>
        <v/>
      </c>
      <c r="AQ25" s="332" t="str">
        <f t="shared" si="13"/>
        <v/>
      </c>
      <c r="AR25" s="332" t="str">
        <f t="shared" si="13"/>
        <v/>
      </c>
      <c r="AS25" s="332" t="str">
        <f t="shared" si="13"/>
        <v/>
      </c>
      <c r="AT25" s="332" t="str">
        <f t="shared" si="13"/>
        <v/>
      </c>
      <c r="AU25" s="332" t="str">
        <f t="shared" si="13"/>
        <v/>
      </c>
      <c r="AV25" s="332" t="str">
        <f t="shared" si="13"/>
        <v/>
      </c>
      <c r="AW25" s="35">
        <f t="shared" si="10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9.5" hidden="1" customHeight="1" x14ac:dyDescent="0.2">
      <c r="A26" s="389">
        <v>21</v>
      </c>
      <c r="B26" s="189"/>
      <c r="C26" s="402"/>
      <c r="D26" s="402"/>
      <c r="E26" s="256"/>
      <c r="F26" s="93"/>
      <c r="G26" s="93"/>
      <c r="H26" s="93"/>
      <c r="I26" s="93"/>
      <c r="J26" s="93"/>
      <c r="K26" s="93"/>
      <c r="L26" s="93"/>
      <c r="M26" s="93"/>
      <c r="N26" s="93"/>
      <c r="O26" s="93"/>
      <c r="P26" s="93"/>
      <c r="Q26" s="93"/>
      <c r="R26" s="97"/>
      <c r="S26" s="93"/>
      <c r="T26" s="93"/>
      <c r="U26" s="23"/>
      <c r="V26" s="18">
        <f t="shared" si="0"/>
        <v>0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0</v>
      </c>
      <c r="AA26" s="95">
        <f t="shared" si="5"/>
        <v>0</v>
      </c>
      <c r="AB26" s="95">
        <f t="shared" si="6"/>
        <v>0</v>
      </c>
      <c r="AC26" s="95">
        <f t="shared" si="7"/>
        <v>0</v>
      </c>
      <c r="AD26" s="242" t="str">
        <f t="shared" si="11"/>
        <v/>
      </c>
      <c r="AE26" s="16">
        <f t="shared" si="8"/>
        <v>0</v>
      </c>
      <c r="AF26" s="9"/>
      <c r="AG26" s="332" t="str">
        <f t="shared" si="13"/>
        <v/>
      </c>
      <c r="AH26" s="332" t="str">
        <f t="shared" si="13"/>
        <v/>
      </c>
      <c r="AI26" s="332" t="str">
        <f t="shared" si="13"/>
        <v/>
      </c>
      <c r="AJ26" s="332" t="str">
        <f t="shared" si="13"/>
        <v/>
      </c>
      <c r="AK26" s="332" t="str">
        <f t="shared" si="13"/>
        <v/>
      </c>
      <c r="AL26" s="332" t="str">
        <f t="shared" si="13"/>
        <v/>
      </c>
      <c r="AM26" s="332" t="str">
        <f t="shared" si="13"/>
        <v/>
      </c>
      <c r="AN26" s="332" t="str">
        <f t="shared" si="13"/>
        <v/>
      </c>
      <c r="AO26" s="332" t="str">
        <f t="shared" si="13"/>
        <v/>
      </c>
      <c r="AP26" s="332" t="str">
        <f t="shared" si="13"/>
        <v/>
      </c>
      <c r="AQ26" s="332" t="str">
        <f t="shared" si="13"/>
        <v/>
      </c>
      <c r="AR26" s="332" t="str">
        <f t="shared" si="13"/>
        <v/>
      </c>
      <c r="AS26" s="332" t="str">
        <f t="shared" si="13"/>
        <v/>
      </c>
      <c r="AT26" s="332" t="str">
        <f t="shared" si="13"/>
        <v/>
      </c>
      <c r="AU26" s="332" t="str">
        <f t="shared" si="13"/>
        <v/>
      </c>
      <c r="AV26" s="332" t="str">
        <f t="shared" si="13"/>
        <v/>
      </c>
      <c r="AW26" s="35">
        <f t="shared" si="10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9.5" hidden="1" customHeight="1" x14ac:dyDescent="0.2">
      <c r="A27" s="389">
        <v>22</v>
      </c>
      <c r="B27" s="189"/>
      <c r="C27" s="402"/>
      <c r="D27" s="402"/>
      <c r="E27" s="256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7"/>
      <c r="S27" s="93"/>
      <c r="T27" s="93"/>
      <c r="U27" s="23"/>
      <c r="V27" s="18">
        <f t="shared" si="0"/>
        <v>0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0</v>
      </c>
      <c r="AA27" s="95">
        <f t="shared" si="5"/>
        <v>0</v>
      </c>
      <c r="AB27" s="95">
        <f t="shared" si="6"/>
        <v>0</v>
      </c>
      <c r="AC27" s="95">
        <f t="shared" si="7"/>
        <v>0</v>
      </c>
      <c r="AD27" s="242" t="str">
        <f t="shared" si="11"/>
        <v/>
      </c>
      <c r="AE27" s="16">
        <f t="shared" si="8"/>
        <v>0</v>
      </c>
      <c r="AF27" s="9"/>
      <c r="AG27" s="332" t="str">
        <f t="shared" si="13"/>
        <v/>
      </c>
      <c r="AH27" s="332" t="str">
        <f t="shared" si="13"/>
        <v/>
      </c>
      <c r="AI27" s="332" t="str">
        <f t="shared" si="13"/>
        <v/>
      </c>
      <c r="AJ27" s="332" t="str">
        <f t="shared" si="13"/>
        <v/>
      </c>
      <c r="AK27" s="332" t="str">
        <f t="shared" si="13"/>
        <v/>
      </c>
      <c r="AL27" s="332" t="str">
        <f t="shared" si="13"/>
        <v/>
      </c>
      <c r="AM27" s="332" t="str">
        <f t="shared" si="13"/>
        <v/>
      </c>
      <c r="AN27" s="332" t="str">
        <f t="shared" si="13"/>
        <v/>
      </c>
      <c r="AO27" s="332" t="str">
        <f t="shared" si="13"/>
        <v/>
      </c>
      <c r="AP27" s="332" t="str">
        <f t="shared" si="13"/>
        <v/>
      </c>
      <c r="AQ27" s="332" t="str">
        <f t="shared" si="13"/>
        <v/>
      </c>
      <c r="AR27" s="332" t="str">
        <f t="shared" si="13"/>
        <v/>
      </c>
      <c r="AS27" s="332" t="str">
        <f t="shared" si="13"/>
        <v/>
      </c>
      <c r="AT27" s="332" t="str">
        <f t="shared" si="13"/>
        <v/>
      </c>
      <c r="AU27" s="332" t="str">
        <f t="shared" si="13"/>
        <v/>
      </c>
      <c r="AV27" s="332" t="str">
        <f t="shared" si="13"/>
        <v/>
      </c>
      <c r="AW27" s="35">
        <f t="shared" si="10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9.5" hidden="1" customHeight="1" x14ac:dyDescent="0.2">
      <c r="A28" s="389">
        <v>23</v>
      </c>
      <c r="B28" s="189"/>
      <c r="C28" s="402"/>
      <c r="D28" s="402"/>
      <c r="E28" s="256"/>
      <c r="F28" s="93"/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7"/>
      <c r="S28" s="93"/>
      <c r="T28" s="93"/>
      <c r="U28" s="23"/>
      <c r="V28" s="18">
        <f t="shared" si="0"/>
        <v>0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0</v>
      </c>
      <c r="AA28" s="95">
        <f t="shared" si="5"/>
        <v>0</v>
      </c>
      <c r="AB28" s="95">
        <f t="shared" si="6"/>
        <v>0</v>
      </c>
      <c r="AC28" s="95">
        <f t="shared" si="7"/>
        <v>0</v>
      </c>
      <c r="AD28" s="242" t="str">
        <f t="shared" si="11"/>
        <v/>
      </c>
      <c r="AE28" s="16">
        <f t="shared" si="8"/>
        <v>0</v>
      </c>
      <c r="AF28" s="9"/>
      <c r="AG28" s="332" t="str">
        <f t="shared" si="13"/>
        <v/>
      </c>
      <c r="AH28" s="332" t="str">
        <f t="shared" si="13"/>
        <v/>
      </c>
      <c r="AI28" s="332" t="str">
        <f t="shared" si="13"/>
        <v/>
      </c>
      <c r="AJ28" s="332" t="str">
        <f t="shared" si="13"/>
        <v/>
      </c>
      <c r="AK28" s="332" t="str">
        <f t="shared" si="13"/>
        <v/>
      </c>
      <c r="AL28" s="332" t="str">
        <f t="shared" si="13"/>
        <v/>
      </c>
      <c r="AM28" s="332" t="str">
        <f t="shared" si="13"/>
        <v/>
      </c>
      <c r="AN28" s="332" t="str">
        <f t="shared" si="13"/>
        <v/>
      </c>
      <c r="AO28" s="332" t="str">
        <f t="shared" si="13"/>
        <v/>
      </c>
      <c r="AP28" s="332" t="str">
        <f t="shared" si="13"/>
        <v/>
      </c>
      <c r="AQ28" s="332" t="str">
        <f t="shared" si="13"/>
        <v/>
      </c>
      <c r="AR28" s="332" t="str">
        <f t="shared" si="13"/>
        <v/>
      </c>
      <c r="AS28" s="332" t="str">
        <f t="shared" si="13"/>
        <v/>
      </c>
      <c r="AT28" s="332" t="str">
        <f t="shared" si="13"/>
        <v/>
      </c>
      <c r="AU28" s="332" t="str">
        <f t="shared" si="13"/>
        <v/>
      </c>
      <c r="AV28" s="332" t="str">
        <f t="shared" si="13"/>
        <v/>
      </c>
      <c r="AW28" s="35">
        <f t="shared" si="10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9.5" hidden="1" customHeight="1" x14ac:dyDescent="0.2">
      <c r="A29" s="389">
        <v>24</v>
      </c>
      <c r="B29" s="186"/>
      <c r="C29" s="402"/>
      <c r="D29" s="402"/>
      <c r="E29" s="256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7"/>
      <c r="S29" s="93"/>
      <c r="T29" s="93"/>
      <c r="U29" s="23"/>
      <c r="V29" s="18">
        <f t="shared" si="0"/>
        <v>0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0</v>
      </c>
      <c r="AA29" s="95">
        <f t="shared" si="5"/>
        <v>0</v>
      </c>
      <c r="AB29" s="95">
        <f t="shared" si="6"/>
        <v>0</v>
      </c>
      <c r="AC29" s="95">
        <f t="shared" si="7"/>
        <v>0</v>
      </c>
      <c r="AD29" s="242" t="str">
        <f t="shared" si="11"/>
        <v/>
      </c>
      <c r="AE29" s="16">
        <f t="shared" si="8"/>
        <v>0</v>
      </c>
      <c r="AF29" s="9"/>
      <c r="AG29" s="332" t="str">
        <f t="shared" si="13"/>
        <v/>
      </c>
      <c r="AH29" s="332" t="str">
        <f t="shared" si="13"/>
        <v/>
      </c>
      <c r="AI29" s="332" t="str">
        <f t="shared" si="13"/>
        <v/>
      </c>
      <c r="AJ29" s="332" t="str">
        <f t="shared" si="13"/>
        <v/>
      </c>
      <c r="AK29" s="332" t="str">
        <f t="shared" si="13"/>
        <v/>
      </c>
      <c r="AL29" s="332" t="str">
        <f t="shared" si="13"/>
        <v/>
      </c>
      <c r="AM29" s="332" t="str">
        <f t="shared" si="13"/>
        <v/>
      </c>
      <c r="AN29" s="332" t="str">
        <f t="shared" si="13"/>
        <v/>
      </c>
      <c r="AO29" s="332" t="str">
        <f t="shared" si="13"/>
        <v/>
      </c>
      <c r="AP29" s="332" t="str">
        <f t="shared" si="13"/>
        <v/>
      </c>
      <c r="AQ29" s="332" t="str">
        <f t="shared" si="13"/>
        <v/>
      </c>
      <c r="AR29" s="332" t="str">
        <f t="shared" si="13"/>
        <v/>
      </c>
      <c r="AS29" s="332" t="str">
        <f t="shared" si="13"/>
        <v/>
      </c>
      <c r="AT29" s="332" t="str">
        <f t="shared" si="13"/>
        <v/>
      </c>
      <c r="AU29" s="332" t="str">
        <f t="shared" si="13"/>
        <v/>
      </c>
      <c r="AV29" s="332" t="str">
        <f t="shared" si="13"/>
        <v/>
      </c>
      <c r="AW29" s="35">
        <f t="shared" si="10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9.5" hidden="1" customHeight="1" x14ac:dyDescent="0.2">
      <c r="A30" s="389">
        <v>25</v>
      </c>
      <c r="B30" s="186"/>
      <c r="C30" s="402"/>
      <c r="D30" s="402"/>
      <c r="E30" s="256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7"/>
      <c r="S30" s="93"/>
      <c r="T30" s="93"/>
      <c r="U30" s="23"/>
      <c r="V30" s="18">
        <f t="shared" si="0"/>
        <v>0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0</v>
      </c>
      <c r="AA30" s="95">
        <f t="shared" si="5"/>
        <v>0</v>
      </c>
      <c r="AB30" s="95">
        <f t="shared" si="6"/>
        <v>0</v>
      </c>
      <c r="AC30" s="95">
        <f t="shared" si="7"/>
        <v>0</v>
      </c>
      <c r="AD30" s="242" t="str">
        <f t="shared" si="11"/>
        <v/>
      </c>
      <c r="AE30" s="16">
        <f t="shared" si="8"/>
        <v>0</v>
      </c>
      <c r="AF30" s="9"/>
      <c r="AG30" s="332" t="str">
        <f t="shared" si="13"/>
        <v/>
      </c>
      <c r="AH30" s="332" t="str">
        <f t="shared" si="13"/>
        <v/>
      </c>
      <c r="AI30" s="332" t="str">
        <f t="shared" si="13"/>
        <v/>
      </c>
      <c r="AJ30" s="332" t="str">
        <f t="shared" si="13"/>
        <v/>
      </c>
      <c r="AK30" s="332" t="str">
        <f t="shared" si="13"/>
        <v/>
      </c>
      <c r="AL30" s="332" t="str">
        <f t="shared" si="13"/>
        <v/>
      </c>
      <c r="AM30" s="332" t="str">
        <f t="shared" si="13"/>
        <v/>
      </c>
      <c r="AN30" s="332" t="str">
        <f t="shared" si="13"/>
        <v/>
      </c>
      <c r="AO30" s="332" t="str">
        <f t="shared" si="13"/>
        <v/>
      </c>
      <c r="AP30" s="332" t="str">
        <f t="shared" si="13"/>
        <v/>
      </c>
      <c r="AQ30" s="332" t="str">
        <f t="shared" si="13"/>
        <v/>
      </c>
      <c r="AR30" s="332" t="str">
        <f t="shared" si="13"/>
        <v/>
      </c>
      <c r="AS30" s="332" t="str">
        <f t="shared" si="13"/>
        <v/>
      </c>
      <c r="AT30" s="332" t="str">
        <f t="shared" si="13"/>
        <v/>
      </c>
      <c r="AU30" s="332" t="str">
        <f t="shared" si="13"/>
        <v/>
      </c>
      <c r="AV30" s="332" t="str">
        <f t="shared" si="13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9.5" hidden="1" customHeight="1" x14ac:dyDescent="0.2">
      <c r="A31" s="389">
        <v>26</v>
      </c>
      <c r="B31" s="186"/>
      <c r="C31" s="402"/>
      <c r="D31" s="402"/>
      <c r="E31" s="256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7"/>
      <c r="S31" s="93"/>
      <c r="T31" s="93"/>
      <c r="U31" s="23"/>
      <c r="V31" s="18">
        <f t="shared" si="0"/>
        <v>0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42" t="str">
        <f t="shared" si="11"/>
        <v/>
      </c>
      <c r="AE31" s="16">
        <f t="shared" si="8"/>
        <v>0</v>
      </c>
      <c r="AF31" s="9"/>
      <c r="AG31" s="332" t="str">
        <f t="shared" si="13"/>
        <v/>
      </c>
      <c r="AH31" s="332" t="str">
        <f t="shared" si="13"/>
        <v/>
      </c>
      <c r="AI31" s="332" t="str">
        <f t="shared" si="13"/>
        <v/>
      </c>
      <c r="AJ31" s="332" t="str">
        <f t="shared" si="13"/>
        <v/>
      </c>
      <c r="AK31" s="332" t="str">
        <f t="shared" si="13"/>
        <v/>
      </c>
      <c r="AL31" s="332" t="str">
        <f t="shared" si="13"/>
        <v/>
      </c>
      <c r="AM31" s="332" t="str">
        <f t="shared" si="13"/>
        <v/>
      </c>
      <c r="AN31" s="332" t="str">
        <f t="shared" si="13"/>
        <v/>
      </c>
      <c r="AO31" s="332" t="str">
        <f t="shared" si="13"/>
        <v/>
      </c>
      <c r="AP31" s="332" t="str">
        <f t="shared" si="13"/>
        <v/>
      </c>
      <c r="AQ31" s="332" t="str">
        <f t="shared" si="13"/>
        <v/>
      </c>
      <c r="AR31" s="332" t="str">
        <f t="shared" si="13"/>
        <v/>
      </c>
      <c r="AS31" s="332" t="str">
        <f t="shared" si="13"/>
        <v/>
      </c>
      <c r="AT31" s="332" t="str">
        <f t="shared" si="13"/>
        <v/>
      </c>
      <c r="AU31" s="332" t="str">
        <f t="shared" si="13"/>
        <v/>
      </c>
      <c r="AV31" s="332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9.5" hidden="1" customHeight="1" x14ac:dyDescent="0.2">
      <c r="A32" s="389">
        <v>27</v>
      </c>
      <c r="B32" s="243"/>
      <c r="C32" s="243"/>
      <c r="D32" s="243"/>
      <c r="E32" s="256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42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9.5" hidden="1" customHeight="1" x14ac:dyDescent="0.2">
      <c r="A33" s="389">
        <v>28</v>
      </c>
      <c r="B33" s="243"/>
      <c r="C33" s="243"/>
      <c r="D33" s="243"/>
      <c r="E33" s="256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42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9.5" hidden="1" customHeight="1" x14ac:dyDescent="0.2">
      <c r="A34" s="389">
        <v>29</v>
      </c>
      <c r="B34" s="244"/>
      <c r="C34" s="245"/>
      <c r="D34" s="246"/>
      <c r="E34" s="256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42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9.5" hidden="1" customHeight="1" x14ac:dyDescent="0.2">
      <c r="A35" s="389">
        <v>30</v>
      </c>
      <c r="B35" s="244"/>
      <c r="C35" s="245"/>
      <c r="D35" s="246"/>
      <c r="E35" s="256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42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9.5" hidden="1" customHeight="1" x14ac:dyDescent="0.2">
      <c r="A36" s="389">
        <v>31</v>
      </c>
      <c r="B36" s="244"/>
      <c r="C36" s="245"/>
      <c r="D36" s="246"/>
      <c r="E36" s="256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42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COUNTIF(E6:E36,"С2531")</f>
        <v>17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42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7"/>
      <c r="B38" s="247"/>
      <c r="C38" s="83" t="s">
        <v>12</v>
      </c>
      <c r="D38" s="83"/>
      <c r="E38" s="27"/>
      <c r="F38" s="213" t="str">
        <f t="array" ref="F38:U45">AG38:AV45</f>
        <v xml:space="preserve"> </v>
      </c>
      <c r="G38" s="213" t="str">
        <v xml:space="preserve"> </v>
      </c>
      <c r="H38" s="213">
        <v>3.8125</v>
      </c>
      <c r="I38" s="213">
        <v>4.4117647058823533</v>
      </c>
      <c r="J38" s="213">
        <v>3.2352941176470589</v>
      </c>
      <c r="K38" s="213">
        <v>3.9375</v>
      </c>
      <c r="L38" s="213">
        <v>3.7647058823529411</v>
      </c>
      <c r="M38" s="213">
        <v>3.8125</v>
      </c>
      <c r="N38" s="213">
        <v>3.375</v>
      </c>
      <c r="O38" s="248" t="str">
        <v xml:space="preserve"> </v>
      </c>
      <c r="P38" s="215" t="str">
        <v xml:space="preserve"> </v>
      </c>
      <c r="Q38" s="215" t="str">
        <v xml:space="preserve"> </v>
      </c>
      <c r="R38" s="215" t="str">
        <v xml:space="preserve"> </v>
      </c>
      <c r="S38" s="213" t="str">
        <v xml:space="preserve"> </v>
      </c>
      <c r="T38" s="213" t="str">
        <v xml:space="preserve"> </v>
      </c>
      <c r="U38" s="213" t="str">
        <v xml:space="preserve"> </v>
      </c>
      <c r="V38" s="18">
        <f>сводн.!T42</f>
        <v>2</v>
      </c>
      <c r="W38" s="95">
        <f>SUM(W6:W37)</f>
        <v>5</v>
      </c>
      <c r="X38" s="95">
        <f>SUM(X6:X37)</f>
        <v>0</v>
      </c>
      <c r="Y38" s="95">
        <f>SUM(Y6:Y37)-X38</f>
        <v>0</v>
      </c>
      <c r="Z38" s="95">
        <f>SUM(Z6:Z37)</f>
        <v>50</v>
      </c>
      <c r="AA38" s="95">
        <f>SUM(AA6:AA37)</f>
        <v>42</v>
      </c>
      <c r="AB38" s="95">
        <f>SUM(AB6:AB37)</f>
        <v>23</v>
      </c>
      <c r="AC38" s="95">
        <f t="shared" si="7"/>
        <v>115</v>
      </c>
      <c r="AD38" s="242">
        <f>IF(ISERROR(((X38+Y38)*2+Z38*3+AA38*4+AB38*5)/SUM(X38,Y38:AB38)),"",((X38+Y38)*2+Z38*3+AA38*4+AB38*5)/SUM(X38,Y38:AB38))</f>
        <v>3.7652173913043478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 t="str">
        <f t="shared" si="15"/>
        <v xml:space="preserve"> </v>
      </c>
      <c r="AI38" s="33">
        <f t="shared" si="15"/>
        <v>3.8125</v>
      </c>
      <c r="AJ38" s="33">
        <f t="shared" si="15"/>
        <v>4.4117647058823533</v>
      </c>
      <c r="AK38" s="33">
        <f t="shared" si="15"/>
        <v>3.2352941176470589</v>
      </c>
      <c r="AL38" s="33">
        <f t="shared" si="15"/>
        <v>3.9375</v>
      </c>
      <c r="AM38" s="33">
        <f t="shared" si="15"/>
        <v>3.7647058823529411</v>
      </c>
      <c r="AN38" s="33">
        <f t="shared" si="15"/>
        <v>3.8125</v>
      </c>
      <c r="AO38" s="33">
        <f t="shared" si="15"/>
        <v>3.375</v>
      </c>
      <c r="AP38" s="33" t="str">
        <f t="shared" si="15"/>
        <v xml:space="preserve"> </v>
      </c>
      <c r="AQ38" s="33" t="str">
        <f t="shared" si="15"/>
        <v xml:space="preserve"> 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6"/>
      <c r="B39" s="216"/>
      <c r="C39" s="218" t="s">
        <v>13</v>
      </c>
      <c r="D39" s="218"/>
      <c r="E39" s="219"/>
      <c r="F39" s="98" t="str">
        <v>0</v>
      </c>
      <c r="G39" s="98" t="str">
        <v>0</v>
      </c>
      <c r="H39" s="98">
        <v>4</v>
      </c>
      <c r="I39" s="98">
        <v>10</v>
      </c>
      <c r="J39" s="98">
        <v>1</v>
      </c>
      <c r="K39" s="98">
        <v>3</v>
      </c>
      <c r="L39" s="98">
        <v>2</v>
      </c>
      <c r="M39" s="98">
        <v>2</v>
      </c>
      <c r="N39" s="98">
        <v>1</v>
      </c>
      <c r="O39" s="99" t="str">
        <v>0</v>
      </c>
      <c r="P39" s="99" t="str">
        <v>0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9" t="str">
        <f>IF(COUNTIF(V6:V37,5)=0,"0",COUNTIF(V6:V37,5))</f>
        <v>0</v>
      </c>
      <c r="W39" s="209"/>
      <c r="X39" s="580">
        <f>SUM(X38:AB38)</f>
        <v>115</v>
      </c>
      <c r="Y39" s="580"/>
      <c r="Z39" s="580"/>
      <c r="AA39" s="580"/>
      <c r="AB39" s="580"/>
      <c r="AC39" s="494"/>
      <c r="AD39" s="242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 t="str">
        <f t="shared" si="17"/>
        <v>0</v>
      </c>
      <c r="AI39" s="38">
        <f t="shared" si="17"/>
        <v>4</v>
      </c>
      <c r="AJ39" s="38">
        <f t="shared" si="17"/>
        <v>10</v>
      </c>
      <c r="AK39" s="38">
        <f t="shared" si="17"/>
        <v>1</v>
      </c>
      <c r="AL39" s="38">
        <f t="shared" si="17"/>
        <v>3</v>
      </c>
      <c r="AM39" s="38">
        <f t="shared" si="17"/>
        <v>2</v>
      </c>
      <c r="AN39" s="38">
        <f t="shared" si="17"/>
        <v>2</v>
      </c>
      <c r="AO39" s="38">
        <f t="shared" si="17"/>
        <v>1</v>
      </c>
      <c r="AP39" s="38" t="str">
        <f t="shared" si="17"/>
        <v>0</v>
      </c>
      <c r="AQ39" s="38" t="str">
        <f t="shared" si="17"/>
        <v>0</v>
      </c>
      <c r="AR39" s="38" t="str">
        <f t="shared" si="17"/>
        <v>0</v>
      </c>
      <c r="AS39" s="38" t="str">
        <f t="shared" si="17"/>
        <v>0</v>
      </c>
      <c r="AT39" s="38" t="str">
        <f t="shared" si="17"/>
        <v>0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20"/>
      <c r="B40" s="220"/>
      <c r="C40" s="222" t="s">
        <v>14</v>
      </c>
      <c r="D40" s="222"/>
      <c r="E40" s="223"/>
      <c r="F40" s="100" t="str">
        <v>0</v>
      </c>
      <c r="G40" s="100" t="str">
        <v>0</v>
      </c>
      <c r="H40" s="100">
        <v>5</v>
      </c>
      <c r="I40" s="100">
        <v>4</v>
      </c>
      <c r="J40" s="100">
        <v>2</v>
      </c>
      <c r="K40" s="100">
        <v>9</v>
      </c>
      <c r="L40" s="100">
        <v>9</v>
      </c>
      <c r="M40" s="100">
        <v>9</v>
      </c>
      <c r="N40" s="100">
        <v>4</v>
      </c>
      <c r="O40" s="101" t="str">
        <v>0</v>
      </c>
      <c r="P40" s="101" t="str">
        <v>0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50" t="str">
        <f>IF(COUNTIF(V6:V37,4)=0,"0",COUNTIF(V6:V37,4))</f>
        <v>0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1</v>
      </c>
      <c r="AA40" s="44">
        <f>IF(COUNTIF(AA6:AA37,4)=0," ",COUNTIF(AA6:AA37,4))</f>
        <v>3</v>
      </c>
      <c r="AB40" s="44">
        <f>IF(COUNTIF(AB6:AB37,4)=0," ",COUNTIF(AB6:AB37,4))</f>
        <v>1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 t="str">
        <f t="shared" si="18"/>
        <v>0</v>
      </c>
      <c r="AI40" s="44">
        <f t="shared" si="18"/>
        <v>5</v>
      </c>
      <c r="AJ40" s="44">
        <f t="shared" si="18"/>
        <v>4</v>
      </c>
      <c r="AK40" s="44">
        <f t="shared" si="18"/>
        <v>2</v>
      </c>
      <c r="AL40" s="44">
        <f t="shared" si="18"/>
        <v>9</v>
      </c>
      <c r="AM40" s="44">
        <f t="shared" si="18"/>
        <v>9</v>
      </c>
      <c r="AN40" s="44">
        <f t="shared" si="18"/>
        <v>9</v>
      </c>
      <c r="AO40" s="44">
        <f t="shared" si="18"/>
        <v>4</v>
      </c>
      <c r="AP40" s="44" t="str">
        <f t="shared" si="18"/>
        <v>0</v>
      </c>
      <c r="AQ40" s="44" t="str">
        <f t="shared" si="18"/>
        <v>0</v>
      </c>
      <c r="AR40" s="44" t="str">
        <f t="shared" si="18"/>
        <v>0</v>
      </c>
      <c r="AS40" s="44" t="str">
        <f t="shared" si="18"/>
        <v>0</v>
      </c>
      <c r="AT40" s="44" t="str">
        <f t="shared" si="18"/>
        <v>0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5" t="s">
        <v>15</v>
      </c>
      <c r="D41" s="225"/>
      <c r="E41" s="226"/>
      <c r="F41" s="102" t="str">
        <v>0</v>
      </c>
      <c r="G41" s="102" t="str">
        <v>0</v>
      </c>
      <c r="H41" s="102">
        <v>7</v>
      </c>
      <c r="I41" s="102">
        <v>3</v>
      </c>
      <c r="J41" s="102">
        <v>14</v>
      </c>
      <c r="K41" s="102">
        <v>4</v>
      </c>
      <c r="L41" s="102">
        <v>6</v>
      </c>
      <c r="M41" s="102">
        <v>5</v>
      </c>
      <c r="N41" s="102">
        <v>11</v>
      </c>
      <c r="O41" s="103" t="str">
        <v>0</v>
      </c>
      <c r="P41" s="103" t="str">
        <v>0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51">
        <f>IF(COUNTIF(V6:V37,3)=0,"0",COUNTIF(V6:V37,3))</f>
        <v>17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3</v>
      </c>
      <c r="AA41" s="52">
        <f>IF(COUNTIF(AA6:AA37,3)=0," ",COUNTIF(AA6:AA37,3))</f>
        <v>4</v>
      </c>
      <c r="AB41" s="52">
        <f>IF(COUNTIF(AB6:AB37,3)=0," ",COUNTIF(AB6:AB37,3))</f>
        <v>2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 t="str">
        <f t="shared" si="19"/>
        <v>0</v>
      </c>
      <c r="AI41" s="52">
        <f t="shared" si="19"/>
        <v>7</v>
      </c>
      <c r="AJ41" s="52">
        <f t="shared" si="19"/>
        <v>3</v>
      </c>
      <c r="AK41" s="52">
        <f t="shared" si="19"/>
        <v>14</v>
      </c>
      <c r="AL41" s="52">
        <f t="shared" si="19"/>
        <v>4</v>
      </c>
      <c r="AM41" s="52">
        <f t="shared" si="19"/>
        <v>6</v>
      </c>
      <c r="AN41" s="52">
        <f t="shared" si="19"/>
        <v>5</v>
      </c>
      <c r="AO41" s="52">
        <f t="shared" si="19"/>
        <v>11</v>
      </c>
      <c r="AP41" s="52" t="str">
        <f t="shared" si="19"/>
        <v>0</v>
      </c>
      <c r="AQ41" s="52" t="str">
        <f t="shared" si="19"/>
        <v>0</v>
      </c>
      <c r="AR41" s="52" t="str">
        <f t="shared" si="19"/>
        <v>0</v>
      </c>
      <c r="AS41" s="52" t="str">
        <f t="shared" si="19"/>
        <v>0</v>
      </c>
      <c r="AT41" s="52" t="str">
        <f t="shared" si="19"/>
        <v>0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7"/>
      <c r="B42" s="247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 t="str">
        <f>IF(COUNTIF(V6:V37,2)=0,"0",COUNTIF(V6:V37,2))</f>
        <v>0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7</v>
      </c>
      <c r="AA42" s="35">
        <f>IF(COUNTIF(AA6:AA37,2)=0," ",COUNTIF(AA6:AA37,2))</f>
        <v>4</v>
      </c>
      <c r="AB42" s="35">
        <f>IF(COUNTIF(AB6:AB37,2)=0," ",COUNTIF(AB6:AB37,2))</f>
        <v>4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0</v>
      </c>
      <c r="AP42" s="35">
        <f t="shared" si="20"/>
        <v>0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7"/>
      <c r="B43" s="247"/>
      <c r="C43" s="83" t="s">
        <v>17</v>
      </c>
      <c r="D43" s="83"/>
      <c r="E43" s="27"/>
      <c r="F43" s="23">
        <v>0</v>
      </c>
      <c r="G43" s="23">
        <v>1</v>
      </c>
      <c r="H43" s="23">
        <v>1</v>
      </c>
      <c r="I43" s="23">
        <v>0</v>
      </c>
      <c r="J43" s="23">
        <v>0</v>
      </c>
      <c r="K43" s="23">
        <v>1</v>
      </c>
      <c r="L43" s="23">
        <v>0</v>
      </c>
      <c r="M43" s="23">
        <v>1</v>
      </c>
      <c r="N43" s="23">
        <v>1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COUNTBLANK(AD6:AD22)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1</v>
      </c>
      <c r="AI43" s="60">
        <f t="shared" si="22"/>
        <v>1</v>
      </c>
      <c r="AJ43" s="60">
        <f t="shared" si="22"/>
        <v>0</v>
      </c>
      <c r="AK43" s="60">
        <f t="shared" si="22"/>
        <v>0</v>
      </c>
      <c r="AL43" s="60">
        <f t="shared" si="22"/>
        <v>1</v>
      </c>
      <c r="AM43" s="60">
        <f t="shared" si="22"/>
        <v>0</v>
      </c>
      <c r="AN43" s="60">
        <f t="shared" si="22"/>
        <v>1</v>
      </c>
      <c r="AO43" s="60">
        <f t="shared" si="22"/>
        <v>1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7"/>
      <c r="B44" s="247"/>
      <c r="C44" s="83" t="s">
        <v>18</v>
      </c>
      <c r="D44" s="83"/>
      <c r="E44" s="27"/>
      <c r="F44" s="23">
        <v>17</v>
      </c>
      <c r="G44" s="23">
        <v>16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3">IF(COUNTIF(AG6:AG37,"з")=0,"0",COUNTIF(AG6:AG37,"з"))</f>
        <v>17</v>
      </c>
      <c r="AH44" s="35">
        <f t="shared" si="23"/>
        <v>16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7"/>
      <c r="B45" s="247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92"/>
      <c r="X46" s="492"/>
      <c r="Y46" s="492"/>
      <c r="Z46" s="492"/>
      <c r="AA46" s="492"/>
      <c r="AB46" s="492"/>
      <c r="AC46" s="492"/>
      <c r="AD46" s="492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92"/>
      <c r="X47" s="492"/>
      <c r="Y47" s="492"/>
      <c r="Z47" s="492"/>
      <c r="AA47" s="492"/>
      <c r="AB47" s="492"/>
      <c r="AC47" s="492"/>
      <c r="AD47" s="492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92"/>
      <c r="X48" s="492"/>
      <c r="Y48" s="492"/>
      <c r="Z48" s="492"/>
      <c r="AA48" s="492"/>
      <c r="AB48" s="492"/>
      <c r="AC48" s="492"/>
      <c r="AD48" s="492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92"/>
      <c r="X49" s="492"/>
      <c r="Y49" s="492"/>
      <c r="Z49" s="492"/>
      <c r="AA49" s="492"/>
      <c r="AB49" s="492"/>
      <c r="AC49" s="492"/>
      <c r="AD49" s="492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92"/>
      <c r="X50" s="492"/>
      <c r="Y50" s="492"/>
      <c r="Z50" s="492"/>
      <c r="AA50" s="492"/>
      <c r="AB50" s="492"/>
      <c r="AC50" s="492"/>
      <c r="AD50" s="492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92"/>
      <c r="X51" s="492"/>
      <c r="Y51" s="492"/>
      <c r="Z51" s="492"/>
      <c r="AA51" s="492"/>
      <c r="AB51" s="492"/>
      <c r="AC51" s="492"/>
      <c r="AD51" s="492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92"/>
      <c r="X52" s="492"/>
      <c r="Y52" s="492"/>
      <c r="Z52" s="492"/>
      <c r="AA52" s="492"/>
      <c r="AB52" s="492"/>
      <c r="AC52" s="492"/>
      <c r="AD52" s="492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92"/>
      <c r="X53" s="492"/>
      <c r="Y53" s="492"/>
      <c r="Z53" s="492"/>
      <c r="AA53" s="492"/>
      <c r="AB53" s="492"/>
      <c r="AC53" s="492"/>
      <c r="AD53" s="492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92"/>
      <c r="X54" s="492"/>
      <c r="Y54" s="492"/>
      <c r="Z54" s="492"/>
      <c r="AA54" s="492"/>
      <c r="AB54" s="492"/>
      <c r="AC54" s="492"/>
      <c r="AD54" s="492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sortState ref="C6:D22">
    <sortCondition ref="D6:D22"/>
  </sortState>
  <mergeCells count="8">
    <mergeCell ref="BP3:CE3"/>
    <mergeCell ref="X39:AB39"/>
    <mergeCell ref="H2:K2"/>
    <mergeCell ref="L2:N2"/>
    <mergeCell ref="A3:C4"/>
    <mergeCell ref="AD3:AD5"/>
    <mergeCell ref="AG3:AW3"/>
    <mergeCell ref="AX3:BM3"/>
  </mergeCells>
  <conditionalFormatting sqref="C5 Y5 AI5 AG5 F5 T5 O5:P5 J5:L5">
    <cfRule type="cellIs" dxfId="9988" priority="25" stopIfTrue="1" operator="equal">
      <formula>5</formula>
    </cfRule>
    <cfRule type="cellIs" dxfId="9987" priority="26" stopIfTrue="1" operator="equal">
      <formula>4</formula>
    </cfRule>
    <cfRule type="cellIs" dxfId="9986" priority="27" stopIfTrue="1" operator="equal">
      <formula>3</formula>
    </cfRule>
  </conditionalFormatting>
  <conditionalFormatting sqref="E6:E45">
    <cfRule type="cellIs" dxfId="9985" priority="23" stopIfTrue="1" operator="equal">
      <formula>4</formula>
    </cfRule>
    <cfRule type="cellIs" dxfId="9984" priority="24" stopIfTrue="1" operator="equal">
      <formula>3</formula>
    </cfRule>
  </conditionalFormatting>
  <conditionalFormatting sqref="Z5:AC5 W40:AF43 AE6:AE39 W39 R6:V45 F34:Q45 AG43:CB43 W44:AW45 AG6:AW42 F6:Q31">
    <cfRule type="cellIs" dxfId="9983" priority="20" stopIfTrue="1" operator="equal">
      <formula>5</formula>
    </cfRule>
    <cfRule type="cellIs" dxfId="9982" priority="21" stopIfTrue="1" operator="equal">
      <formula>4</formula>
    </cfRule>
    <cfRule type="cellIs" dxfId="9981" priority="22" stopIfTrue="1" operator="equal">
      <formula>3</formula>
    </cfRule>
  </conditionalFormatting>
  <conditionalFormatting sqref="AF6:AF37">
    <cfRule type="expression" dxfId="9980" priority="18" stopIfTrue="1">
      <formula>VALUE(RIGHT(AF6))&gt;AE6</formula>
    </cfRule>
    <cfRule type="expression" dxfId="9979" priority="19" stopIfTrue="1">
      <formula>EXACT(RIGHT(AF6,3),"зач")</formula>
    </cfRule>
  </conditionalFormatting>
  <conditionalFormatting sqref="AE3:AJ4 F3:F4 H3:K4 T3:AC4 L3:N3 O3:P4 L4">
    <cfRule type="expression" dxfId="9978" priority="16" stopIfTrue="1">
      <formula>$D$1&lt;F3</formula>
    </cfRule>
    <cfRule type="expression" dxfId="9977" priority="17" stopIfTrue="1">
      <formula>$D$1&gt;F3</formula>
    </cfRule>
  </conditionalFormatting>
  <conditionalFormatting sqref="G5">
    <cfRule type="cellIs" dxfId="9976" priority="13" stopIfTrue="1" operator="equal">
      <formula>5</formula>
    </cfRule>
    <cfRule type="cellIs" dxfId="9975" priority="14" stopIfTrue="1" operator="equal">
      <formula>4</formula>
    </cfRule>
    <cfRule type="cellIs" dxfId="9974" priority="15" stopIfTrue="1" operator="equal">
      <formula>3</formula>
    </cfRule>
  </conditionalFormatting>
  <conditionalFormatting sqref="G3:G4">
    <cfRule type="expression" dxfId="9973" priority="11" stopIfTrue="1">
      <formula>$D$1&lt;G3</formula>
    </cfRule>
    <cfRule type="expression" dxfId="9972" priority="12" stopIfTrue="1">
      <formula>$D$1&gt;G3</formula>
    </cfRule>
  </conditionalFormatting>
  <conditionalFormatting sqref="N5">
    <cfRule type="cellIs" dxfId="9971" priority="8" stopIfTrue="1" operator="equal">
      <formula>5</formula>
    </cfRule>
    <cfRule type="cellIs" dxfId="9970" priority="9" stopIfTrue="1" operator="equal">
      <formula>4</formula>
    </cfRule>
    <cfRule type="cellIs" dxfId="9969" priority="10" stopIfTrue="1" operator="equal">
      <formula>3</formula>
    </cfRule>
  </conditionalFormatting>
  <conditionalFormatting sqref="M5">
    <cfRule type="cellIs" dxfId="9968" priority="5" stopIfTrue="1" operator="equal">
      <formula>5</formula>
    </cfRule>
    <cfRule type="cellIs" dxfId="9967" priority="6" stopIfTrue="1" operator="equal">
      <formula>4</formula>
    </cfRule>
    <cfRule type="cellIs" dxfId="9966" priority="7" stopIfTrue="1" operator="equal">
      <formula>3</formula>
    </cfRule>
  </conditionalFormatting>
  <conditionalFormatting sqref="M4">
    <cfRule type="expression" dxfId="9965" priority="3" stopIfTrue="1">
      <formula>$D$1&lt;M4</formula>
    </cfRule>
    <cfRule type="expression" dxfId="9964" priority="4" stopIfTrue="1">
      <formula>$D$1&gt;M4</formula>
    </cfRule>
  </conditionalFormatting>
  <conditionalFormatting sqref="N4">
    <cfRule type="expression" dxfId="9963" priority="1" stopIfTrue="1">
      <formula>$D$1&lt;N4</formula>
    </cfRule>
    <cfRule type="expression" dxfId="9962" priority="2" stopIfTrue="1">
      <formula>$D$1&gt;N4</formula>
    </cfRule>
  </conditionalFormatting>
  <pageMargins left="0.7" right="0.7" top="0.75" bottom="0.75" header="0.3" footer="0.3"/>
  <pageSetup paperSize="9" scale="72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55" zoomScaleSheetLayoutView="55" workbookViewId="0">
      <pane ySplit="5" topLeftCell="A6" activePane="bottomLeft" state="frozen"/>
      <selection activeCell="F2" sqref="F2:L5"/>
      <selection pane="bottomLeft" activeCell="D17" sqref="D17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6.28515625" style="13" customWidth="1"/>
    <col min="5" max="5" width="10" style="13" hidden="1" customWidth="1"/>
    <col min="6" max="15" width="6.85546875" customWidth="1"/>
    <col min="16" max="21" width="6.85546875" hidden="1" customWidth="1"/>
    <col min="22" max="22" width="5.8554687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43659.506923379631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24"/>
      <c r="Z1" s="424"/>
      <c r="AA1" s="424"/>
      <c r="AB1" s="424"/>
      <c r="AC1" s="424"/>
      <c r="AD1" s="424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75" t="s">
        <v>580</v>
      </c>
      <c r="G2" s="581" t="s">
        <v>581</v>
      </c>
      <c r="H2" s="582"/>
      <c r="I2" s="582"/>
      <c r="J2" s="582"/>
      <c r="K2" s="582"/>
      <c r="L2" s="583"/>
      <c r="M2" s="581" t="s">
        <v>545</v>
      </c>
      <c r="N2" s="583"/>
      <c r="O2" s="473" t="s">
        <v>540</v>
      </c>
      <c r="P2" s="111"/>
      <c r="Q2" s="111"/>
      <c r="R2" s="476"/>
      <c r="S2" s="476"/>
      <c r="T2" s="474"/>
      <c r="U2" s="111"/>
      <c r="V2" s="7"/>
      <c r="W2" s="8"/>
      <c r="X2" s="8"/>
      <c r="Y2" s="424"/>
      <c r="Z2" s="424"/>
      <c r="AA2" s="424"/>
      <c r="AB2" s="424"/>
      <c r="AC2" s="424"/>
      <c r="AD2" s="424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76">
        <v>2431</v>
      </c>
      <c r="B3" s="576"/>
      <c r="C3" s="576"/>
      <c r="D3" s="228" t="s">
        <v>0</v>
      </c>
      <c r="E3" s="229"/>
      <c r="F3" s="230">
        <v>42401</v>
      </c>
      <c r="G3" s="410">
        <v>42405</v>
      </c>
      <c r="H3" s="409">
        <v>42398</v>
      </c>
      <c r="I3" s="176">
        <v>42403</v>
      </c>
      <c r="J3" s="176">
        <v>42406</v>
      </c>
      <c r="K3" s="409">
        <v>42408</v>
      </c>
      <c r="L3" s="230">
        <v>42404</v>
      </c>
      <c r="M3" s="230">
        <v>42412</v>
      </c>
      <c r="N3" s="231">
        <v>42417</v>
      </c>
      <c r="O3" s="176">
        <v>42335</v>
      </c>
      <c r="P3" s="111"/>
      <c r="Q3" s="111"/>
      <c r="R3" s="509"/>
      <c r="S3" s="67"/>
      <c r="T3" s="176"/>
      <c r="U3" s="111"/>
      <c r="V3" s="524"/>
      <c r="W3" s="234"/>
      <c r="X3" s="234"/>
      <c r="Y3" s="235"/>
      <c r="Z3" s="235"/>
      <c r="AA3" s="235"/>
      <c r="AB3" s="236"/>
      <c r="AC3" s="236"/>
      <c r="AD3" s="577" t="s">
        <v>9</v>
      </c>
      <c r="AE3" s="14"/>
      <c r="AF3" s="424"/>
      <c r="AG3" s="578"/>
      <c r="AH3" s="578"/>
      <c r="AI3" s="578"/>
      <c r="AJ3" s="578"/>
      <c r="AK3" s="578"/>
      <c r="AL3" s="578"/>
      <c r="AM3" s="578"/>
      <c r="AN3" s="578"/>
      <c r="AO3" s="578"/>
      <c r="AP3" s="578"/>
      <c r="AQ3" s="578"/>
      <c r="AR3" s="578"/>
      <c r="AS3" s="578"/>
      <c r="AT3" s="578"/>
      <c r="AU3" s="578"/>
      <c r="AV3" s="578"/>
      <c r="AW3" s="578"/>
      <c r="AX3" s="579"/>
      <c r="AY3" s="579"/>
      <c r="AZ3" s="579"/>
      <c r="BA3" s="579"/>
      <c r="BB3" s="579"/>
      <c r="BC3" s="579"/>
      <c r="BD3" s="579"/>
      <c r="BE3" s="579"/>
      <c r="BF3" s="579"/>
      <c r="BG3" s="579"/>
      <c r="BH3" s="579"/>
      <c r="BI3" s="579"/>
      <c r="BJ3" s="579"/>
      <c r="BK3" s="579"/>
      <c r="BL3" s="579"/>
      <c r="BM3" s="579"/>
      <c r="BN3" s="11"/>
      <c r="BO3" s="11"/>
      <c r="BP3" s="579"/>
      <c r="BQ3" s="579"/>
      <c r="BR3" s="579"/>
      <c r="BS3" s="579"/>
      <c r="BT3" s="579"/>
      <c r="BU3" s="579"/>
      <c r="BV3" s="579"/>
      <c r="BW3" s="579"/>
      <c r="BX3" s="579"/>
      <c r="BY3" s="579"/>
      <c r="BZ3" s="579"/>
      <c r="CA3" s="579"/>
      <c r="CB3" s="579"/>
      <c r="CC3" s="579"/>
      <c r="CD3" s="579"/>
      <c r="CE3" s="579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76"/>
      <c r="B4" s="576"/>
      <c r="C4" s="576"/>
      <c r="D4" s="237" t="s">
        <v>1</v>
      </c>
      <c r="E4" s="229"/>
      <c r="F4" s="238" t="s">
        <v>1259</v>
      </c>
      <c r="G4" s="238" t="s">
        <v>656</v>
      </c>
      <c r="H4" s="238" t="s">
        <v>1019</v>
      </c>
      <c r="I4" s="412" t="s">
        <v>1004</v>
      </c>
      <c r="J4" s="412" t="s">
        <v>1278</v>
      </c>
      <c r="K4" s="238" t="s">
        <v>1284</v>
      </c>
      <c r="L4" s="238" t="s">
        <v>1279</v>
      </c>
      <c r="M4" s="238" t="s">
        <v>1623</v>
      </c>
      <c r="N4" s="238" t="s">
        <v>1292</v>
      </c>
      <c r="O4" s="412" t="s">
        <v>1278</v>
      </c>
      <c r="P4" s="111"/>
      <c r="Q4" s="111"/>
      <c r="R4" s="522"/>
      <c r="S4" s="67"/>
      <c r="T4" s="412"/>
      <c r="U4" s="111"/>
      <c r="V4" s="525"/>
      <c r="W4" s="232"/>
      <c r="X4" s="232"/>
      <c r="Y4" s="234"/>
      <c r="Z4" s="235"/>
      <c r="AA4" s="235"/>
      <c r="AB4" s="235"/>
      <c r="AC4" s="235"/>
      <c r="AD4" s="577"/>
      <c r="AE4" s="15"/>
      <c r="AF4" s="424"/>
      <c r="AG4" s="424"/>
      <c r="AH4" s="424"/>
      <c r="AI4" s="424"/>
      <c r="AJ4" s="424"/>
      <c r="AK4" s="424"/>
      <c r="AL4" s="424"/>
      <c r="AM4" s="424"/>
      <c r="AN4" s="424"/>
      <c r="AO4" s="424"/>
      <c r="AP4" s="424"/>
      <c r="AQ4" s="424"/>
      <c r="AR4" s="424"/>
      <c r="AS4" s="424"/>
      <c r="AT4" s="424"/>
      <c r="AU4" s="424"/>
      <c r="AV4" s="424"/>
      <c r="AW4" s="9"/>
      <c r="AX4" s="422"/>
      <c r="AY4" s="422"/>
      <c r="AZ4" s="422"/>
      <c r="BA4" s="422"/>
      <c r="BB4" s="422"/>
      <c r="BC4" s="422"/>
      <c r="BD4" s="422"/>
      <c r="BE4" s="422"/>
      <c r="BF4" s="422"/>
      <c r="BG4" s="422"/>
      <c r="BH4" s="422"/>
      <c r="BI4" s="422"/>
      <c r="BJ4" s="422"/>
      <c r="BK4" s="422"/>
      <c r="BL4" s="422"/>
      <c r="BM4" s="422"/>
      <c r="BN4" s="11"/>
      <c r="BO4" s="11"/>
      <c r="BP4" s="422"/>
      <c r="BQ4" s="422"/>
      <c r="BR4" s="422"/>
      <c r="BS4" s="422"/>
      <c r="BT4" s="422"/>
      <c r="BU4" s="422"/>
      <c r="BV4" s="422"/>
      <c r="BW4" s="422"/>
      <c r="BX4" s="422"/>
      <c r="BY4" s="422"/>
      <c r="BZ4" s="422"/>
      <c r="CA4" s="422"/>
      <c r="CB4" s="422"/>
      <c r="CC4" s="422"/>
      <c r="CD4" s="422"/>
      <c r="CE4" s="422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80.25" x14ac:dyDescent="0.2">
      <c r="A5" s="384" t="s">
        <v>546</v>
      </c>
      <c r="B5" s="257" t="s">
        <v>2</v>
      </c>
      <c r="C5" s="385" t="s">
        <v>27</v>
      </c>
      <c r="D5" s="386" t="s">
        <v>3</v>
      </c>
      <c r="E5" s="184" t="s">
        <v>4</v>
      </c>
      <c r="F5" s="313" t="s">
        <v>1011</v>
      </c>
      <c r="G5" s="408" t="s">
        <v>655</v>
      </c>
      <c r="H5" s="313" t="s">
        <v>1287</v>
      </c>
      <c r="I5" s="313" t="s">
        <v>1005</v>
      </c>
      <c r="J5" s="313" t="s">
        <v>1280</v>
      </c>
      <c r="K5" s="313" t="s">
        <v>1294</v>
      </c>
      <c r="L5" s="325" t="s">
        <v>1276</v>
      </c>
      <c r="M5" s="362" t="s">
        <v>1033</v>
      </c>
      <c r="N5" s="325" t="s">
        <v>1291</v>
      </c>
      <c r="O5" s="313" t="s">
        <v>1280</v>
      </c>
      <c r="P5" s="511"/>
      <c r="Q5" s="511"/>
      <c r="R5" s="523"/>
      <c r="S5" s="92"/>
      <c r="T5" s="313"/>
      <c r="U5" s="511"/>
      <c r="V5" s="526" t="s">
        <v>5</v>
      </c>
      <c r="W5" s="241" t="s">
        <v>6</v>
      </c>
      <c r="X5" s="241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37" customFormat="1" ht="21.75" customHeight="1" x14ac:dyDescent="0.3">
      <c r="A6" s="389">
        <v>1</v>
      </c>
      <c r="B6" s="266" t="s">
        <v>28</v>
      </c>
      <c r="C6" s="427" t="s">
        <v>34</v>
      </c>
      <c r="D6" s="429" t="s">
        <v>789</v>
      </c>
      <c r="E6" s="256">
        <v>2431</v>
      </c>
      <c r="F6" s="93" t="s">
        <v>1648</v>
      </c>
      <c r="G6" s="93">
        <v>4</v>
      </c>
      <c r="H6" s="93">
        <v>4</v>
      </c>
      <c r="I6" s="93">
        <v>4</v>
      </c>
      <c r="J6" s="93">
        <v>4</v>
      </c>
      <c r="K6" s="93" t="s">
        <v>1643</v>
      </c>
      <c r="L6" s="93">
        <v>4</v>
      </c>
      <c r="M6" s="93">
        <v>4</v>
      </c>
      <c r="N6" s="93">
        <v>3</v>
      </c>
      <c r="O6" s="93">
        <v>3</v>
      </c>
      <c r="P6" s="93"/>
      <c r="Q6" s="23"/>
      <c r="R6" s="23"/>
      <c r="S6" s="23"/>
      <c r="T6" s="23"/>
      <c r="U6" s="23"/>
      <c r="V6" s="35">
        <f t="shared" ref="V6:V37" si="0">IF(AC6&gt;0,IF(SUM(X6:Y6)/AC6&gt;0,2,IF(AND(SUM(X6:Y6)/AC6=0,Z6/AC6&gt;0),3,IF(AND((AB6/AC6+AA6/AC6)=1,AA6/AC6&gt;0),4,5))),0)</f>
        <v>2</v>
      </c>
      <c r="W6" s="328">
        <f t="shared" ref="W6:W34" si="1">COUNTIF(AG6:AV6,"б")</f>
        <v>0</v>
      </c>
      <c r="X6" s="328">
        <f t="shared" ref="X6:X16" si="2">COUNTIF(AG6:AV6,"д")</f>
        <v>0</v>
      </c>
      <c r="Y6" s="328">
        <f t="shared" ref="Y6:Y34" si="3">COUNTIF(AG6:AV6,2)+COUNTIF(AG6:AV6,"н")+COUNTIF(AG6:AV6,"д")</f>
        <v>1</v>
      </c>
      <c r="Z6" s="328">
        <f t="shared" ref="Z6:Z34" si="4">COUNTIF(AG6:AV6,Z$5)</f>
        <v>2</v>
      </c>
      <c r="AA6" s="328">
        <f t="shared" ref="AA6:AA34" si="5">COUNTIF(AG6:AV6,AA$5)</f>
        <v>6</v>
      </c>
      <c r="AB6" s="328">
        <f t="shared" ref="AB6:AB34" si="6">COUNTIF(AG6:AV6,AB$5)</f>
        <v>0</v>
      </c>
      <c r="AC6" s="328">
        <f t="shared" ref="AC6:AC38" si="7">SUM(X6:AB6)</f>
        <v>9</v>
      </c>
      <c r="AD6" s="329">
        <f>IF(ISERROR(((X6+Y6)*2+Z6*3+AA6*4+AB6*5)/SUM(X6,Y6:AB6)),"",((X6+Y6)*2+Z6*3+AA6*4+AB6*5)/SUM(X6,Y6:AB6))</f>
        <v>3.5555555555555554</v>
      </c>
      <c r="AE6" s="330">
        <f t="shared" ref="AE6:AE34" si="8">IF(AX6=5,0.5,IF(AX6=4,0.25,IF(AX6&lt;=3,0)))</f>
        <v>0</v>
      </c>
      <c r="AF6" s="331"/>
      <c r="AG6" s="332" t="str">
        <f t="shared" ref="AG6:AV21" si="9">IF(ISERROR(VALUE(LEFT(F6))),LEFT(F6),VALUE(LEFT(F6)))</f>
        <v>з</v>
      </c>
      <c r="AH6" s="332">
        <f t="shared" si="9"/>
        <v>4</v>
      </c>
      <c r="AI6" s="332">
        <f t="shared" si="9"/>
        <v>4</v>
      </c>
      <c r="AJ6" s="332">
        <f t="shared" si="9"/>
        <v>4</v>
      </c>
      <c r="AK6" s="332">
        <f t="shared" si="9"/>
        <v>4</v>
      </c>
      <c r="AL6" s="332">
        <f t="shared" si="9"/>
        <v>2</v>
      </c>
      <c r="AM6" s="332">
        <f t="shared" si="9"/>
        <v>4</v>
      </c>
      <c r="AN6" s="332">
        <f t="shared" si="9"/>
        <v>4</v>
      </c>
      <c r="AO6" s="332">
        <f t="shared" si="9"/>
        <v>3</v>
      </c>
      <c r="AP6" s="332">
        <f t="shared" si="9"/>
        <v>3</v>
      </c>
      <c r="AQ6" s="332" t="str">
        <f t="shared" si="9"/>
        <v/>
      </c>
      <c r="AR6" s="332" t="str">
        <f t="shared" si="9"/>
        <v/>
      </c>
      <c r="AS6" s="332" t="str">
        <f t="shared" si="9"/>
        <v/>
      </c>
      <c r="AT6" s="332" t="str">
        <f t="shared" si="9"/>
        <v/>
      </c>
      <c r="AU6" s="332" t="str">
        <f t="shared" si="9"/>
        <v/>
      </c>
      <c r="AV6" s="332" t="str">
        <f t="shared" si="9"/>
        <v/>
      </c>
      <c r="AW6" s="35">
        <f t="shared" ref="AW6:AW37" si="10">COUNTIF(AG6:AV6,"з")</f>
        <v>1</v>
      </c>
      <c r="AX6" s="333"/>
      <c r="AY6" s="333"/>
      <c r="AZ6" s="333"/>
      <c r="BA6" s="333"/>
      <c r="BB6" s="333"/>
      <c r="BC6" s="333"/>
      <c r="BD6" s="333"/>
      <c r="BE6" s="333"/>
      <c r="BF6" s="333"/>
      <c r="BG6" s="333"/>
      <c r="BH6" s="333"/>
      <c r="BI6" s="333"/>
      <c r="BJ6" s="333"/>
      <c r="BK6" s="333"/>
      <c r="BL6" s="333"/>
      <c r="BM6" s="333"/>
      <c r="BN6" s="333"/>
      <c r="BO6" s="333"/>
      <c r="BP6" s="334"/>
      <c r="BQ6" s="334"/>
      <c r="BR6" s="334"/>
      <c r="BS6" s="334"/>
      <c r="BT6" s="334"/>
      <c r="BU6" s="334"/>
      <c r="BV6" s="334"/>
      <c r="BW6" s="334"/>
      <c r="BX6" s="334"/>
      <c r="BY6" s="334"/>
      <c r="BZ6" s="334"/>
      <c r="CA6" s="334"/>
      <c r="CB6" s="334"/>
      <c r="CC6" s="334"/>
      <c r="CD6" s="334"/>
      <c r="CE6" s="334"/>
      <c r="CF6" s="334"/>
      <c r="CG6" s="333"/>
      <c r="CH6" s="333"/>
      <c r="CI6" s="333"/>
      <c r="CJ6" s="333"/>
      <c r="CK6" s="333"/>
      <c r="CL6" s="333"/>
      <c r="CM6" s="333"/>
      <c r="CN6" s="335"/>
      <c r="CO6" s="335"/>
      <c r="CP6" s="335"/>
      <c r="CQ6" s="335"/>
      <c r="CR6" s="335"/>
      <c r="CS6" s="335"/>
      <c r="CT6" s="335"/>
      <c r="CU6" s="335"/>
      <c r="CV6" s="335"/>
      <c r="CW6" s="335"/>
      <c r="CX6" s="335"/>
      <c r="CY6" s="335"/>
      <c r="CZ6" s="335"/>
      <c r="DA6" s="335"/>
      <c r="DB6" s="336"/>
      <c r="DC6" s="336"/>
    </row>
    <row r="7" spans="1:107" s="337" customFormat="1" ht="21.75" customHeight="1" x14ac:dyDescent="0.3">
      <c r="A7" s="389">
        <v>2</v>
      </c>
      <c r="B7" s="266" t="s">
        <v>28</v>
      </c>
      <c r="C7" s="427" t="s">
        <v>34</v>
      </c>
      <c r="D7" s="429" t="s">
        <v>790</v>
      </c>
      <c r="E7" s="256">
        <v>2431</v>
      </c>
      <c r="F7" s="93" t="s">
        <v>1648</v>
      </c>
      <c r="G7" s="93">
        <v>4</v>
      </c>
      <c r="H7" s="93">
        <v>4</v>
      </c>
      <c r="I7" s="93">
        <v>5</v>
      </c>
      <c r="J7" s="93">
        <v>3</v>
      </c>
      <c r="K7" s="93">
        <v>3</v>
      </c>
      <c r="L7" s="93">
        <v>4</v>
      </c>
      <c r="M7" s="93">
        <v>4</v>
      </c>
      <c r="N7" s="93">
        <v>3</v>
      </c>
      <c r="O7" s="93">
        <v>3</v>
      </c>
      <c r="P7" s="93"/>
      <c r="Q7" s="23"/>
      <c r="R7" s="23"/>
      <c r="S7" s="23"/>
      <c r="T7" s="23"/>
      <c r="U7" s="23"/>
      <c r="V7" s="35">
        <f t="shared" si="0"/>
        <v>3</v>
      </c>
      <c r="W7" s="328">
        <f t="shared" si="1"/>
        <v>0</v>
      </c>
      <c r="X7" s="328">
        <f t="shared" si="2"/>
        <v>0</v>
      </c>
      <c r="Y7" s="328">
        <f t="shared" si="3"/>
        <v>0</v>
      </c>
      <c r="Z7" s="328">
        <f t="shared" si="4"/>
        <v>4</v>
      </c>
      <c r="AA7" s="328">
        <f t="shared" si="5"/>
        <v>4</v>
      </c>
      <c r="AB7" s="328">
        <f t="shared" si="6"/>
        <v>1</v>
      </c>
      <c r="AC7" s="328">
        <f t="shared" si="7"/>
        <v>9</v>
      </c>
      <c r="AD7" s="329">
        <f t="shared" ref="AD7:AD37" si="11">IF(ISERROR(((X7+Y7)*2+Z7*3+AA7*4+AB7*5)/SUM(X7,Y7:AB7)),"",((X7+Y7)*2+Z7*3+AA7*4+AB7*5)/SUM(X7,Y7:AB7))</f>
        <v>3.6666666666666665</v>
      </c>
      <c r="AE7" s="330">
        <f t="shared" si="8"/>
        <v>0</v>
      </c>
      <c r="AF7" s="331"/>
      <c r="AG7" s="332" t="str">
        <f t="shared" si="9"/>
        <v>з</v>
      </c>
      <c r="AH7" s="332">
        <f t="shared" si="9"/>
        <v>4</v>
      </c>
      <c r="AI7" s="332">
        <f t="shared" si="9"/>
        <v>4</v>
      </c>
      <c r="AJ7" s="332">
        <f t="shared" si="9"/>
        <v>5</v>
      </c>
      <c r="AK7" s="332">
        <f t="shared" si="9"/>
        <v>3</v>
      </c>
      <c r="AL7" s="332">
        <f t="shared" si="9"/>
        <v>3</v>
      </c>
      <c r="AM7" s="332">
        <f t="shared" si="9"/>
        <v>4</v>
      </c>
      <c r="AN7" s="332">
        <f t="shared" si="9"/>
        <v>4</v>
      </c>
      <c r="AO7" s="332">
        <f t="shared" si="9"/>
        <v>3</v>
      </c>
      <c r="AP7" s="332">
        <f t="shared" si="9"/>
        <v>3</v>
      </c>
      <c r="AQ7" s="332" t="str">
        <f t="shared" si="9"/>
        <v/>
      </c>
      <c r="AR7" s="332" t="str">
        <f t="shared" si="9"/>
        <v/>
      </c>
      <c r="AS7" s="332" t="str">
        <f t="shared" si="9"/>
        <v/>
      </c>
      <c r="AT7" s="332" t="str">
        <f t="shared" si="9"/>
        <v/>
      </c>
      <c r="AU7" s="332" t="str">
        <f t="shared" si="9"/>
        <v/>
      </c>
      <c r="AV7" s="332" t="str">
        <f t="shared" si="9"/>
        <v/>
      </c>
      <c r="AW7" s="35">
        <f t="shared" si="10"/>
        <v>1</v>
      </c>
      <c r="AX7" s="333"/>
      <c r="AY7" s="333"/>
      <c r="AZ7" s="333"/>
      <c r="BA7" s="333"/>
      <c r="BB7" s="333"/>
      <c r="BC7" s="333"/>
      <c r="BD7" s="333"/>
      <c r="BE7" s="333"/>
      <c r="BF7" s="333"/>
      <c r="BG7" s="333"/>
      <c r="BH7" s="333"/>
      <c r="BI7" s="333"/>
      <c r="BJ7" s="333"/>
      <c r="BK7" s="333"/>
      <c r="BL7" s="333"/>
      <c r="BM7" s="333"/>
      <c r="BN7" s="333"/>
      <c r="BO7" s="333"/>
      <c r="BP7" s="334"/>
      <c r="BQ7" s="334"/>
      <c r="BR7" s="334"/>
      <c r="BS7" s="334"/>
      <c r="BT7" s="334"/>
      <c r="BU7" s="334"/>
      <c r="BV7" s="334"/>
      <c r="BW7" s="334"/>
      <c r="BX7" s="334"/>
      <c r="BY7" s="334"/>
      <c r="BZ7" s="334"/>
      <c r="CA7" s="334"/>
      <c r="CB7" s="334"/>
      <c r="CC7" s="334"/>
      <c r="CD7" s="334"/>
      <c r="CE7" s="334"/>
      <c r="CF7" s="334"/>
      <c r="CG7" s="333"/>
      <c r="CH7" s="334"/>
      <c r="CI7" s="334"/>
      <c r="CJ7" s="334"/>
      <c r="CK7" s="334"/>
      <c r="CL7" s="334"/>
      <c r="CM7" s="334"/>
      <c r="CN7" s="331"/>
      <c r="CO7" s="331"/>
      <c r="CP7" s="331"/>
      <c r="CQ7" s="331"/>
      <c r="CR7" s="331"/>
      <c r="CS7" s="331"/>
      <c r="CT7" s="331"/>
      <c r="CU7" s="331"/>
      <c r="CV7" s="331"/>
      <c r="CW7" s="331"/>
      <c r="CX7" s="331"/>
      <c r="CY7" s="331"/>
      <c r="CZ7" s="331"/>
      <c r="DA7" s="331"/>
    </row>
    <row r="8" spans="1:107" s="337" customFormat="1" ht="21.75" customHeight="1" x14ac:dyDescent="0.3">
      <c r="A8" s="389">
        <v>3</v>
      </c>
      <c r="B8" s="439" t="s">
        <v>28</v>
      </c>
      <c r="C8" s="440" t="s">
        <v>34</v>
      </c>
      <c r="D8" s="441" t="s">
        <v>791</v>
      </c>
      <c r="E8" s="256">
        <v>2431</v>
      </c>
      <c r="F8" s="93" t="s">
        <v>1648</v>
      </c>
      <c r="G8" s="93">
        <v>5</v>
      </c>
      <c r="H8" s="93">
        <v>5</v>
      </c>
      <c r="I8" s="93">
        <v>5</v>
      </c>
      <c r="J8" s="93">
        <v>5</v>
      </c>
      <c r="K8" s="93">
        <v>5</v>
      </c>
      <c r="L8" s="93">
        <v>5</v>
      </c>
      <c r="M8" s="93">
        <v>5</v>
      </c>
      <c r="N8" s="93">
        <v>5</v>
      </c>
      <c r="O8" s="93">
        <v>4</v>
      </c>
      <c r="P8" s="93"/>
      <c r="Q8" s="23"/>
      <c r="R8" s="23"/>
      <c r="S8" s="23"/>
      <c r="T8" s="23"/>
      <c r="U8" s="23"/>
      <c r="V8" s="35">
        <f t="shared" si="0"/>
        <v>4</v>
      </c>
      <c r="W8" s="328">
        <f t="shared" si="1"/>
        <v>0</v>
      </c>
      <c r="X8" s="328">
        <f t="shared" si="2"/>
        <v>0</v>
      </c>
      <c r="Y8" s="328">
        <f t="shared" si="3"/>
        <v>0</v>
      </c>
      <c r="Z8" s="328">
        <f t="shared" si="4"/>
        <v>0</v>
      </c>
      <c r="AA8" s="328">
        <f t="shared" si="5"/>
        <v>1</v>
      </c>
      <c r="AB8" s="328">
        <f t="shared" si="6"/>
        <v>8</v>
      </c>
      <c r="AC8" s="328">
        <f t="shared" si="7"/>
        <v>9</v>
      </c>
      <c r="AD8" s="329">
        <f t="shared" si="11"/>
        <v>4.8888888888888893</v>
      </c>
      <c r="AE8" s="330">
        <f t="shared" si="8"/>
        <v>0</v>
      </c>
      <c r="AF8" s="331"/>
      <c r="AG8" s="332" t="str">
        <f t="shared" si="9"/>
        <v>з</v>
      </c>
      <c r="AH8" s="332">
        <f t="shared" si="9"/>
        <v>5</v>
      </c>
      <c r="AI8" s="332">
        <f t="shared" si="9"/>
        <v>5</v>
      </c>
      <c r="AJ8" s="332">
        <f t="shared" si="9"/>
        <v>5</v>
      </c>
      <c r="AK8" s="332">
        <f t="shared" si="9"/>
        <v>5</v>
      </c>
      <c r="AL8" s="332">
        <f t="shared" si="9"/>
        <v>5</v>
      </c>
      <c r="AM8" s="332">
        <f t="shared" si="9"/>
        <v>5</v>
      </c>
      <c r="AN8" s="332">
        <f t="shared" si="9"/>
        <v>5</v>
      </c>
      <c r="AO8" s="332">
        <f t="shared" si="9"/>
        <v>5</v>
      </c>
      <c r="AP8" s="332">
        <f t="shared" si="9"/>
        <v>4</v>
      </c>
      <c r="AQ8" s="332" t="str">
        <f t="shared" si="9"/>
        <v/>
      </c>
      <c r="AR8" s="332" t="str">
        <f t="shared" si="9"/>
        <v/>
      </c>
      <c r="AS8" s="332" t="str">
        <f t="shared" si="9"/>
        <v/>
      </c>
      <c r="AT8" s="332" t="str">
        <f t="shared" si="9"/>
        <v/>
      </c>
      <c r="AU8" s="332" t="str">
        <f t="shared" si="9"/>
        <v/>
      </c>
      <c r="AV8" s="332" t="str">
        <f t="shared" si="9"/>
        <v/>
      </c>
      <c r="AW8" s="35">
        <f t="shared" si="10"/>
        <v>1</v>
      </c>
      <c r="AX8" s="333"/>
      <c r="AY8" s="333"/>
      <c r="AZ8" s="333"/>
      <c r="BA8" s="333"/>
      <c r="BB8" s="333"/>
      <c r="BC8" s="333"/>
      <c r="BD8" s="333"/>
      <c r="BE8" s="333"/>
      <c r="BF8" s="333"/>
      <c r="BG8" s="333"/>
      <c r="BH8" s="333"/>
      <c r="BI8" s="333"/>
      <c r="BJ8" s="333"/>
      <c r="BK8" s="333"/>
      <c r="BL8" s="333"/>
      <c r="BM8" s="333"/>
      <c r="BN8" s="333"/>
      <c r="BO8" s="333"/>
      <c r="BP8" s="334"/>
      <c r="BQ8" s="334"/>
      <c r="BR8" s="334"/>
      <c r="BS8" s="334"/>
      <c r="BT8" s="334"/>
      <c r="BU8" s="334"/>
      <c r="BV8" s="334"/>
      <c r="BW8" s="334"/>
      <c r="BX8" s="334"/>
      <c r="BY8" s="334"/>
      <c r="BZ8" s="334"/>
      <c r="CA8" s="334"/>
      <c r="CB8" s="334"/>
      <c r="CC8" s="334"/>
      <c r="CD8" s="334"/>
      <c r="CE8" s="334"/>
      <c r="CF8" s="334"/>
      <c r="CG8" s="333"/>
      <c r="CH8" s="334"/>
      <c r="CI8" s="334"/>
      <c r="CJ8" s="334"/>
      <c r="CK8" s="334"/>
      <c r="CL8" s="334"/>
      <c r="CM8" s="334"/>
      <c r="CN8" s="331"/>
      <c r="CO8" s="331"/>
      <c r="CP8" s="331"/>
      <c r="CQ8" s="331"/>
      <c r="CR8" s="331"/>
      <c r="CS8" s="331"/>
      <c r="CT8" s="331"/>
      <c r="CU8" s="331"/>
      <c r="CV8" s="331"/>
      <c r="CW8" s="331"/>
      <c r="CX8" s="331"/>
      <c r="CY8" s="331"/>
      <c r="CZ8" s="331"/>
      <c r="DA8" s="331"/>
    </row>
    <row r="9" spans="1:107" s="337" customFormat="1" ht="21.75" customHeight="1" x14ac:dyDescent="0.3">
      <c r="A9" s="389">
        <v>4</v>
      </c>
      <c r="B9" s="266" t="s">
        <v>28</v>
      </c>
      <c r="C9" s="427" t="s">
        <v>34</v>
      </c>
      <c r="D9" s="429" t="s">
        <v>792</v>
      </c>
      <c r="E9" s="256">
        <v>2431</v>
      </c>
      <c r="F9" s="93" t="s">
        <v>1648</v>
      </c>
      <c r="G9" s="93">
        <v>4</v>
      </c>
      <c r="H9" s="93">
        <v>5</v>
      </c>
      <c r="I9" s="93">
        <v>5</v>
      </c>
      <c r="J9" s="93">
        <v>4</v>
      </c>
      <c r="K9" s="93">
        <v>4</v>
      </c>
      <c r="L9" s="93">
        <v>5</v>
      </c>
      <c r="M9" s="93">
        <v>5</v>
      </c>
      <c r="N9" s="93">
        <v>5</v>
      </c>
      <c r="O9" s="93">
        <v>4</v>
      </c>
      <c r="P9" s="93"/>
      <c r="Q9" s="23"/>
      <c r="R9" s="23"/>
      <c r="S9" s="23"/>
      <c r="T9" s="23"/>
      <c r="U9" s="23"/>
      <c r="V9" s="35">
        <f t="shared" si="0"/>
        <v>4</v>
      </c>
      <c r="W9" s="328">
        <f t="shared" si="1"/>
        <v>0</v>
      </c>
      <c r="X9" s="328">
        <f t="shared" si="2"/>
        <v>0</v>
      </c>
      <c r="Y9" s="328">
        <f t="shared" si="3"/>
        <v>0</v>
      </c>
      <c r="Z9" s="328">
        <f t="shared" si="4"/>
        <v>0</v>
      </c>
      <c r="AA9" s="328">
        <f t="shared" si="5"/>
        <v>4</v>
      </c>
      <c r="AB9" s="328">
        <f t="shared" si="6"/>
        <v>5</v>
      </c>
      <c r="AC9" s="328">
        <f t="shared" si="7"/>
        <v>9</v>
      </c>
      <c r="AD9" s="329">
        <f t="shared" si="11"/>
        <v>4.5555555555555554</v>
      </c>
      <c r="AE9" s="330">
        <f t="shared" si="8"/>
        <v>0</v>
      </c>
      <c r="AF9" s="331"/>
      <c r="AG9" s="332" t="str">
        <f t="shared" si="9"/>
        <v>з</v>
      </c>
      <c r="AH9" s="332">
        <f t="shared" si="9"/>
        <v>4</v>
      </c>
      <c r="AI9" s="332">
        <f t="shared" si="9"/>
        <v>5</v>
      </c>
      <c r="AJ9" s="332">
        <f t="shared" si="9"/>
        <v>5</v>
      </c>
      <c r="AK9" s="332">
        <f t="shared" si="9"/>
        <v>4</v>
      </c>
      <c r="AL9" s="332">
        <f t="shared" si="9"/>
        <v>4</v>
      </c>
      <c r="AM9" s="332">
        <f t="shared" si="9"/>
        <v>5</v>
      </c>
      <c r="AN9" s="332">
        <f t="shared" si="9"/>
        <v>5</v>
      </c>
      <c r="AO9" s="332">
        <f t="shared" si="9"/>
        <v>5</v>
      </c>
      <c r="AP9" s="332">
        <f t="shared" si="9"/>
        <v>4</v>
      </c>
      <c r="AQ9" s="332" t="str">
        <f t="shared" si="9"/>
        <v/>
      </c>
      <c r="AR9" s="332" t="str">
        <f t="shared" si="9"/>
        <v/>
      </c>
      <c r="AS9" s="332" t="str">
        <f t="shared" si="9"/>
        <v/>
      </c>
      <c r="AT9" s="332" t="str">
        <f t="shared" si="9"/>
        <v/>
      </c>
      <c r="AU9" s="332" t="str">
        <f t="shared" si="9"/>
        <v/>
      </c>
      <c r="AV9" s="332" t="str">
        <f t="shared" si="9"/>
        <v/>
      </c>
      <c r="AW9" s="35">
        <f t="shared" si="10"/>
        <v>1</v>
      </c>
      <c r="AX9" s="333"/>
      <c r="AY9" s="333"/>
      <c r="AZ9" s="333"/>
      <c r="BA9" s="333"/>
      <c r="BB9" s="333"/>
      <c r="BC9" s="333"/>
      <c r="BD9" s="333"/>
      <c r="BE9" s="333"/>
      <c r="BF9" s="333"/>
      <c r="BG9" s="333"/>
      <c r="BH9" s="333"/>
      <c r="BI9" s="333"/>
      <c r="BJ9" s="333"/>
      <c r="BK9" s="333"/>
      <c r="BL9" s="333"/>
      <c r="BM9" s="333"/>
      <c r="BN9" s="333"/>
      <c r="BO9" s="333"/>
      <c r="BP9" s="334"/>
      <c r="BQ9" s="334"/>
      <c r="BR9" s="334"/>
      <c r="BS9" s="334"/>
      <c r="BT9" s="334"/>
      <c r="BU9" s="334"/>
      <c r="BV9" s="334"/>
      <c r="BW9" s="334"/>
      <c r="BX9" s="334"/>
      <c r="BY9" s="334"/>
      <c r="BZ9" s="334"/>
      <c r="CA9" s="334"/>
      <c r="CB9" s="334"/>
      <c r="CC9" s="334"/>
      <c r="CD9" s="334"/>
      <c r="CE9" s="334"/>
      <c r="CF9" s="334"/>
      <c r="CG9" s="333"/>
      <c r="CH9" s="334"/>
      <c r="CI9" s="334"/>
      <c r="CJ9" s="334"/>
      <c r="CK9" s="334"/>
      <c r="CL9" s="334"/>
      <c r="CM9" s="334"/>
      <c r="CN9" s="331"/>
      <c r="CO9" s="331"/>
      <c r="CP9" s="331"/>
      <c r="CQ9" s="331"/>
      <c r="CR9" s="331"/>
      <c r="CS9" s="331"/>
      <c r="CT9" s="331"/>
      <c r="CU9" s="331"/>
      <c r="CV9" s="331"/>
      <c r="CW9" s="331"/>
      <c r="CX9" s="331"/>
      <c r="CY9" s="331"/>
      <c r="CZ9" s="331"/>
      <c r="DA9" s="331"/>
    </row>
    <row r="10" spans="1:107" s="337" customFormat="1" ht="21.75" customHeight="1" x14ac:dyDescent="0.3">
      <c r="A10" s="389">
        <v>5</v>
      </c>
      <c r="B10" s="266" t="s">
        <v>28</v>
      </c>
      <c r="C10" s="427" t="s">
        <v>34</v>
      </c>
      <c r="D10" s="429" t="s">
        <v>793</v>
      </c>
      <c r="E10" s="256">
        <v>2431</v>
      </c>
      <c r="F10" s="93" t="s">
        <v>1648</v>
      </c>
      <c r="G10" s="93">
        <v>4</v>
      </c>
      <c r="H10" s="93">
        <v>3</v>
      </c>
      <c r="I10" s="93">
        <v>5</v>
      </c>
      <c r="J10" s="93">
        <v>3</v>
      </c>
      <c r="K10" s="93">
        <v>3</v>
      </c>
      <c r="L10" s="93">
        <v>4</v>
      </c>
      <c r="M10" s="93">
        <v>5</v>
      </c>
      <c r="N10" s="93">
        <v>3</v>
      </c>
      <c r="O10" s="93">
        <v>3</v>
      </c>
      <c r="P10" s="93"/>
      <c r="Q10" s="23"/>
      <c r="R10" s="23"/>
      <c r="S10" s="23"/>
      <c r="T10" s="23"/>
      <c r="U10" s="23"/>
      <c r="V10" s="35">
        <f t="shared" si="0"/>
        <v>3</v>
      </c>
      <c r="W10" s="328">
        <f t="shared" si="1"/>
        <v>0</v>
      </c>
      <c r="X10" s="328">
        <f t="shared" si="2"/>
        <v>0</v>
      </c>
      <c r="Y10" s="328">
        <f t="shared" si="3"/>
        <v>0</v>
      </c>
      <c r="Z10" s="328">
        <f t="shared" si="4"/>
        <v>5</v>
      </c>
      <c r="AA10" s="328">
        <f t="shared" si="5"/>
        <v>2</v>
      </c>
      <c r="AB10" s="328">
        <f t="shared" si="6"/>
        <v>2</v>
      </c>
      <c r="AC10" s="328">
        <f t="shared" si="7"/>
        <v>9</v>
      </c>
      <c r="AD10" s="329">
        <f t="shared" si="11"/>
        <v>3.6666666666666665</v>
      </c>
      <c r="AE10" s="330">
        <f t="shared" si="8"/>
        <v>0</v>
      </c>
      <c r="AF10" s="331"/>
      <c r="AG10" s="332" t="str">
        <f t="shared" si="9"/>
        <v>з</v>
      </c>
      <c r="AH10" s="332">
        <f t="shared" si="9"/>
        <v>4</v>
      </c>
      <c r="AI10" s="332">
        <f t="shared" si="9"/>
        <v>3</v>
      </c>
      <c r="AJ10" s="332">
        <f t="shared" si="9"/>
        <v>5</v>
      </c>
      <c r="AK10" s="332">
        <f t="shared" si="9"/>
        <v>3</v>
      </c>
      <c r="AL10" s="332">
        <f t="shared" si="9"/>
        <v>3</v>
      </c>
      <c r="AM10" s="332">
        <f t="shared" si="9"/>
        <v>4</v>
      </c>
      <c r="AN10" s="332">
        <f t="shared" si="9"/>
        <v>5</v>
      </c>
      <c r="AO10" s="332">
        <f t="shared" si="9"/>
        <v>3</v>
      </c>
      <c r="AP10" s="332">
        <f t="shared" si="9"/>
        <v>3</v>
      </c>
      <c r="AQ10" s="332" t="str">
        <f t="shared" si="9"/>
        <v/>
      </c>
      <c r="AR10" s="332" t="str">
        <f t="shared" si="9"/>
        <v/>
      </c>
      <c r="AS10" s="332" t="str">
        <f t="shared" si="9"/>
        <v/>
      </c>
      <c r="AT10" s="332" t="str">
        <f t="shared" si="9"/>
        <v/>
      </c>
      <c r="AU10" s="332" t="str">
        <f t="shared" si="9"/>
        <v/>
      </c>
      <c r="AV10" s="332" t="str">
        <f t="shared" si="9"/>
        <v/>
      </c>
      <c r="AW10" s="35">
        <f t="shared" si="10"/>
        <v>1</v>
      </c>
      <c r="AX10" s="333"/>
      <c r="AY10" s="333"/>
      <c r="AZ10" s="333"/>
      <c r="BA10" s="333"/>
      <c r="BB10" s="333"/>
      <c r="BC10" s="333"/>
      <c r="BD10" s="333"/>
      <c r="BE10" s="333"/>
      <c r="BF10" s="333"/>
      <c r="BG10" s="333"/>
      <c r="BH10" s="333"/>
      <c r="BI10" s="333"/>
      <c r="BJ10" s="333"/>
      <c r="BK10" s="333"/>
      <c r="BL10" s="333"/>
      <c r="BM10" s="333"/>
      <c r="BN10" s="333"/>
      <c r="BO10" s="333"/>
      <c r="BP10" s="334"/>
      <c r="BQ10" s="334"/>
      <c r="BR10" s="334"/>
      <c r="BS10" s="334"/>
      <c r="BT10" s="334"/>
      <c r="BU10" s="334"/>
      <c r="BV10" s="334"/>
      <c r="BW10" s="334"/>
      <c r="BX10" s="334"/>
      <c r="BY10" s="334"/>
      <c r="BZ10" s="334"/>
      <c r="CA10" s="334"/>
      <c r="CB10" s="334"/>
      <c r="CC10" s="334"/>
      <c r="CD10" s="334"/>
      <c r="CE10" s="334"/>
      <c r="CF10" s="334"/>
      <c r="CG10" s="333"/>
      <c r="CH10" s="334"/>
      <c r="CI10" s="334"/>
      <c r="CJ10" s="334"/>
      <c r="CK10" s="334"/>
      <c r="CL10" s="334"/>
      <c r="CM10" s="334"/>
      <c r="CN10" s="331"/>
      <c r="CO10" s="331"/>
      <c r="CP10" s="331"/>
      <c r="CQ10" s="331"/>
      <c r="CR10" s="331"/>
      <c r="CS10" s="331"/>
      <c r="CT10" s="331"/>
      <c r="CU10" s="331"/>
      <c r="CV10" s="331"/>
      <c r="CW10" s="331"/>
      <c r="CX10" s="331"/>
      <c r="CY10" s="331"/>
      <c r="CZ10" s="331"/>
      <c r="DA10" s="331"/>
    </row>
    <row r="11" spans="1:107" s="337" customFormat="1" ht="21.75" customHeight="1" x14ac:dyDescent="0.3">
      <c r="A11" s="389">
        <v>6</v>
      </c>
      <c r="B11" s="266" t="s">
        <v>28</v>
      </c>
      <c r="C11" s="427" t="s">
        <v>34</v>
      </c>
      <c r="D11" s="429" t="s">
        <v>794</v>
      </c>
      <c r="E11" s="256">
        <v>2431</v>
      </c>
      <c r="F11" s="93" t="s">
        <v>1648</v>
      </c>
      <c r="G11" s="93">
        <v>3</v>
      </c>
      <c r="H11" s="93">
        <v>4</v>
      </c>
      <c r="I11" s="93">
        <v>5</v>
      </c>
      <c r="J11" s="93">
        <v>3</v>
      </c>
      <c r="K11" s="93">
        <v>4</v>
      </c>
      <c r="L11" s="93">
        <v>4</v>
      </c>
      <c r="M11" s="93">
        <v>4</v>
      </c>
      <c r="N11" s="93">
        <v>3</v>
      </c>
      <c r="O11" s="93">
        <v>3</v>
      </c>
      <c r="P11" s="93"/>
      <c r="Q11" s="93"/>
      <c r="R11" s="93"/>
      <c r="S11" s="93"/>
      <c r="T11" s="93"/>
      <c r="U11" s="93"/>
      <c r="V11" s="35">
        <f t="shared" si="0"/>
        <v>3</v>
      </c>
      <c r="W11" s="338">
        <f t="shared" si="1"/>
        <v>0</v>
      </c>
      <c r="X11" s="338">
        <f t="shared" si="2"/>
        <v>0</v>
      </c>
      <c r="Y11" s="338">
        <f t="shared" si="3"/>
        <v>0</v>
      </c>
      <c r="Z11" s="338">
        <f t="shared" si="4"/>
        <v>4</v>
      </c>
      <c r="AA11" s="338">
        <f t="shared" si="5"/>
        <v>4</v>
      </c>
      <c r="AB11" s="338">
        <f t="shared" si="6"/>
        <v>1</v>
      </c>
      <c r="AC11" s="328">
        <f t="shared" si="7"/>
        <v>9</v>
      </c>
      <c r="AD11" s="329">
        <f t="shared" si="11"/>
        <v>3.6666666666666665</v>
      </c>
      <c r="AE11" s="339">
        <f t="shared" si="8"/>
        <v>0</v>
      </c>
      <c r="AG11" s="332" t="str">
        <f t="shared" si="9"/>
        <v>з</v>
      </c>
      <c r="AH11" s="332">
        <f t="shared" si="9"/>
        <v>3</v>
      </c>
      <c r="AI11" s="332">
        <f t="shared" si="9"/>
        <v>4</v>
      </c>
      <c r="AJ11" s="332">
        <f t="shared" si="9"/>
        <v>5</v>
      </c>
      <c r="AK11" s="332">
        <f t="shared" si="9"/>
        <v>3</v>
      </c>
      <c r="AL11" s="332">
        <f t="shared" si="9"/>
        <v>4</v>
      </c>
      <c r="AM11" s="332">
        <f t="shared" si="9"/>
        <v>4</v>
      </c>
      <c r="AN11" s="332">
        <f t="shared" si="9"/>
        <v>4</v>
      </c>
      <c r="AO11" s="332">
        <f t="shared" si="9"/>
        <v>3</v>
      </c>
      <c r="AP11" s="332">
        <f t="shared" si="9"/>
        <v>3</v>
      </c>
      <c r="AQ11" s="332" t="str">
        <f t="shared" si="9"/>
        <v/>
      </c>
      <c r="AR11" s="332" t="str">
        <f t="shared" si="9"/>
        <v/>
      </c>
      <c r="AS11" s="332" t="str">
        <f t="shared" si="9"/>
        <v/>
      </c>
      <c r="AT11" s="332" t="str">
        <f t="shared" si="9"/>
        <v/>
      </c>
      <c r="AU11" s="332" t="str">
        <f t="shared" si="9"/>
        <v/>
      </c>
      <c r="AV11" s="332" t="str">
        <f t="shared" si="9"/>
        <v/>
      </c>
      <c r="AW11" s="35">
        <f t="shared" si="10"/>
        <v>1</v>
      </c>
      <c r="AX11" s="340"/>
      <c r="AY11" s="340"/>
      <c r="AZ11" s="340"/>
      <c r="BA11" s="340"/>
      <c r="BB11" s="340"/>
      <c r="BC11" s="340"/>
      <c r="BD11" s="340"/>
      <c r="BE11" s="340"/>
      <c r="BF11" s="340"/>
      <c r="BG11" s="340"/>
      <c r="BH11" s="340"/>
      <c r="BI11" s="340"/>
      <c r="BJ11" s="340"/>
      <c r="BK11" s="340"/>
      <c r="BL11" s="340"/>
      <c r="BM11" s="340"/>
      <c r="BN11" s="340"/>
      <c r="BO11" s="340"/>
      <c r="BP11" s="341"/>
      <c r="BQ11" s="341"/>
      <c r="BR11" s="341"/>
      <c r="BS11" s="341"/>
      <c r="BT11" s="341"/>
      <c r="BU11" s="341"/>
      <c r="BV11" s="341"/>
      <c r="BW11" s="341"/>
      <c r="BX11" s="341"/>
      <c r="BY11" s="341"/>
      <c r="BZ11" s="341"/>
      <c r="CA11" s="341"/>
      <c r="CB11" s="341"/>
      <c r="CC11" s="341"/>
      <c r="CD11" s="341"/>
      <c r="CE11" s="341"/>
      <c r="CF11" s="341"/>
      <c r="CG11" s="340"/>
      <c r="CH11" s="341"/>
      <c r="CI11" s="341"/>
      <c r="CJ11" s="341"/>
      <c r="CK11" s="341"/>
      <c r="CL11" s="341"/>
      <c r="CM11" s="341"/>
    </row>
    <row r="12" spans="1:107" s="337" customFormat="1" ht="21.75" customHeight="1" x14ac:dyDescent="0.3">
      <c r="A12" s="389">
        <v>7</v>
      </c>
      <c r="B12" s="266" t="s">
        <v>28</v>
      </c>
      <c r="C12" s="427" t="s">
        <v>34</v>
      </c>
      <c r="D12" s="429" t="s">
        <v>795</v>
      </c>
      <c r="E12" s="256">
        <v>2431</v>
      </c>
      <c r="F12" s="93" t="s">
        <v>1648</v>
      </c>
      <c r="G12" s="93">
        <v>3</v>
      </c>
      <c r="H12" s="93">
        <v>3</v>
      </c>
      <c r="I12" s="93" t="s">
        <v>1643</v>
      </c>
      <c r="J12" s="93">
        <v>3</v>
      </c>
      <c r="K12" s="93">
        <v>3</v>
      </c>
      <c r="L12" s="93">
        <v>3</v>
      </c>
      <c r="M12" s="93">
        <v>3</v>
      </c>
      <c r="N12" s="93">
        <v>3</v>
      </c>
      <c r="O12" s="93">
        <v>3</v>
      </c>
      <c r="P12" s="93"/>
      <c r="Q12" s="23"/>
      <c r="R12" s="23"/>
      <c r="S12" s="23"/>
      <c r="T12" s="23"/>
      <c r="U12" s="23"/>
      <c r="V12" s="35">
        <f t="shared" si="0"/>
        <v>2</v>
      </c>
      <c r="W12" s="328">
        <f t="shared" si="1"/>
        <v>0</v>
      </c>
      <c r="X12" s="328">
        <f t="shared" si="2"/>
        <v>0</v>
      </c>
      <c r="Y12" s="328">
        <f t="shared" si="3"/>
        <v>1</v>
      </c>
      <c r="Z12" s="328">
        <f t="shared" si="4"/>
        <v>8</v>
      </c>
      <c r="AA12" s="328">
        <f t="shared" si="5"/>
        <v>0</v>
      </c>
      <c r="AB12" s="328">
        <f t="shared" si="6"/>
        <v>0</v>
      </c>
      <c r="AC12" s="328">
        <f t="shared" si="7"/>
        <v>9</v>
      </c>
      <c r="AD12" s="329">
        <f t="shared" si="11"/>
        <v>2.8888888888888888</v>
      </c>
      <c r="AE12" s="330">
        <f t="shared" si="8"/>
        <v>0</v>
      </c>
      <c r="AF12" s="331"/>
      <c r="AG12" s="332" t="str">
        <f t="shared" si="9"/>
        <v>з</v>
      </c>
      <c r="AH12" s="332">
        <f t="shared" si="9"/>
        <v>3</v>
      </c>
      <c r="AI12" s="332">
        <f t="shared" si="9"/>
        <v>3</v>
      </c>
      <c r="AJ12" s="332">
        <f t="shared" si="9"/>
        <v>2</v>
      </c>
      <c r="AK12" s="332">
        <f t="shared" si="9"/>
        <v>3</v>
      </c>
      <c r="AL12" s="332">
        <f t="shared" si="9"/>
        <v>3</v>
      </c>
      <c r="AM12" s="332">
        <f t="shared" si="9"/>
        <v>3</v>
      </c>
      <c r="AN12" s="332">
        <f t="shared" si="9"/>
        <v>3</v>
      </c>
      <c r="AO12" s="332">
        <f t="shared" si="9"/>
        <v>3</v>
      </c>
      <c r="AP12" s="332">
        <f t="shared" si="9"/>
        <v>3</v>
      </c>
      <c r="AQ12" s="332" t="str">
        <f t="shared" si="9"/>
        <v/>
      </c>
      <c r="AR12" s="332" t="str">
        <f t="shared" si="9"/>
        <v/>
      </c>
      <c r="AS12" s="332" t="str">
        <f t="shared" si="9"/>
        <v/>
      </c>
      <c r="AT12" s="332" t="str">
        <f t="shared" si="9"/>
        <v/>
      </c>
      <c r="AU12" s="332" t="str">
        <f t="shared" si="9"/>
        <v/>
      </c>
      <c r="AV12" s="332" t="str">
        <f t="shared" si="9"/>
        <v/>
      </c>
      <c r="AW12" s="35">
        <f t="shared" si="10"/>
        <v>1</v>
      </c>
      <c r="AX12" s="333"/>
      <c r="AY12" s="333"/>
      <c r="AZ12" s="333"/>
      <c r="BA12" s="333"/>
      <c r="BB12" s="333"/>
      <c r="BC12" s="333"/>
      <c r="BD12" s="333"/>
      <c r="BE12" s="333"/>
      <c r="BF12" s="333"/>
      <c r="BG12" s="333"/>
      <c r="BH12" s="333"/>
      <c r="BI12" s="333"/>
      <c r="BJ12" s="333"/>
      <c r="BK12" s="333"/>
      <c r="BL12" s="333"/>
      <c r="BM12" s="333"/>
      <c r="BN12" s="333"/>
      <c r="BO12" s="333"/>
      <c r="BP12" s="334"/>
      <c r="BQ12" s="334"/>
      <c r="BR12" s="334"/>
      <c r="BS12" s="334"/>
      <c r="BT12" s="334"/>
      <c r="BU12" s="334"/>
      <c r="BV12" s="334"/>
      <c r="BW12" s="334"/>
      <c r="BX12" s="334"/>
      <c r="BY12" s="334"/>
      <c r="BZ12" s="334"/>
      <c r="CA12" s="334"/>
      <c r="CB12" s="334"/>
      <c r="CC12" s="334"/>
      <c r="CD12" s="334"/>
      <c r="CE12" s="334"/>
      <c r="CF12" s="334"/>
      <c r="CG12" s="333"/>
      <c r="CH12" s="334"/>
      <c r="CI12" s="334"/>
      <c r="CJ12" s="334"/>
      <c r="CK12" s="334"/>
      <c r="CL12" s="334"/>
      <c r="CM12" s="334"/>
      <c r="CN12" s="331"/>
      <c r="CO12" s="331"/>
      <c r="CP12" s="331"/>
      <c r="CQ12" s="331"/>
      <c r="CR12" s="331"/>
      <c r="CS12" s="331"/>
      <c r="CT12" s="331"/>
      <c r="CU12" s="331"/>
      <c r="CV12" s="331"/>
      <c r="CW12" s="331"/>
      <c r="CX12" s="331"/>
      <c r="CY12" s="331"/>
      <c r="CZ12" s="331"/>
      <c r="DA12" s="331"/>
    </row>
    <row r="13" spans="1:107" s="337" customFormat="1" ht="21.75" customHeight="1" x14ac:dyDescent="0.3">
      <c r="A13" s="389">
        <v>8</v>
      </c>
      <c r="B13" s="266" t="s">
        <v>28</v>
      </c>
      <c r="C13" s="427" t="s">
        <v>34</v>
      </c>
      <c r="D13" s="429" t="s">
        <v>796</v>
      </c>
      <c r="E13" s="256">
        <v>2431</v>
      </c>
      <c r="F13" s="93" t="s">
        <v>1648</v>
      </c>
      <c r="G13" s="93">
        <v>3</v>
      </c>
      <c r="H13" s="93">
        <v>3</v>
      </c>
      <c r="I13" s="93">
        <v>3</v>
      </c>
      <c r="J13" s="93">
        <v>3</v>
      </c>
      <c r="K13" s="93" t="s">
        <v>1643</v>
      </c>
      <c r="L13" s="93">
        <v>4</v>
      </c>
      <c r="M13" s="93">
        <v>3</v>
      </c>
      <c r="N13" s="93">
        <v>3</v>
      </c>
      <c r="O13" s="93">
        <v>3</v>
      </c>
      <c r="P13" s="93"/>
      <c r="Q13" s="23"/>
      <c r="R13" s="23"/>
      <c r="S13" s="23"/>
      <c r="T13" s="23"/>
      <c r="U13" s="23"/>
      <c r="V13" s="35">
        <f t="shared" si="0"/>
        <v>2</v>
      </c>
      <c r="W13" s="328">
        <f t="shared" si="1"/>
        <v>0</v>
      </c>
      <c r="X13" s="328">
        <f t="shared" si="2"/>
        <v>0</v>
      </c>
      <c r="Y13" s="328">
        <f t="shared" si="3"/>
        <v>1</v>
      </c>
      <c r="Z13" s="328">
        <f t="shared" si="4"/>
        <v>7</v>
      </c>
      <c r="AA13" s="328">
        <f t="shared" si="5"/>
        <v>1</v>
      </c>
      <c r="AB13" s="328">
        <f t="shared" si="6"/>
        <v>0</v>
      </c>
      <c r="AC13" s="328">
        <f t="shared" si="7"/>
        <v>9</v>
      </c>
      <c r="AD13" s="329">
        <f t="shared" si="11"/>
        <v>3</v>
      </c>
      <c r="AE13" s="330">
        <f t="shared" si="8"/>
        <v>0</v>
      </c>
      <c r="AF13" s="331"/>
      <c r="AG13" s="332" t="str">
        <f t="shared" si="9"/>
        <v>з</v>
      </c>
      <c r="AH13" s="332">
        <f t="shared" si="9"/>
        <v>3</v>
      </c>
      <c r="AI13" s="332">
        <f t="shared" si="9"/>
        <v>3</v>
      </c>
      <c r="AJ13" s="332">
        <f t="shared" si="9"/>
        <v>3</v>
      </c>
      <c r="AK13" s="332">
        <f t="shared" si="9"/>
        <v>3</v>
      </c>
      <c r="AL13" s="332">
        <f t="shared" si="9"/>
        <v>2</v>
      </c>
      <c r="AM13" s="332">
        <f t="shared" si="9"/>
        <v>4</v>
      </c>
      <c r="AN13" s="332">
        <f t="shared" si="9"/>
        <v>3</v>
      </c>
      <c r="AO13" s="332">
        <f t="shared" si="9"/>
        <v>3</v>
      </c>
      <c r="AP13" s="332">
        <f t="shared" si="9"/>
        <v>3</v>
      </c>
      <c r="AQ13" s="332" t="str">
        <f t="shared" si="9"/>
        <v/>
      </c>
      <c r="AR13" s="332" t="str">
        <f t="shared" si="9"/>
        <v/>
      </c>
      <c r="AS13" s="332" t="str">
        <f t="shared" si="9"/>
        <v/>
      </c>
      <c r="AT13" s="332" t="str">
        <f t="shared" si="9"/>
        <v/>
      </c>
      <c r="AU13" s="332" t="str">
        <f t="shared" si="9"/>
        <v/>
      </c>
      <c r="AV13" s="332" t="str">
        <f t="shared" si="9"/>
        <v/>
      </c>
      <c r="AW13" s="35">
        <f t="shared" si="10"/>
        <v>1</v>
      </c>
      <c r="AX13" s="333"/>
      <c r="AY13" s="333"/>
      <c r="AZ13" s="333"/>
      <c r="BA13" s="333"/>
      <c r="BB13" s="333"/>
      <c r="BC13" s="333"/>
      <c r="BD13" s="333"/>
      <c r="BE13" s="333"/>
      <c r="BF13" s="333"/>
      <c r="BG13" s="333"/>
      <c r="BH13" s="333"/>
      <c r="BI13" s="333"/>
      <c r="BJ13" s="333"/>
      <c r="BK13" s="333"/>
      <c r="BL13" s="333"/>
      <c r="BM13" s="333"/>
      <c r="BN13" s="333"/>
      <c r="BO13" s="333"/>
      <c r="BP13" s="334"/>
      <c r="BQ13" s="334"/>
      <c r="BR13" s="334"/>
      <c r="BS13" s="334"/>
      <c r="BT13" s="334"/>
      <c r="BU13" s="334"/>
      <c r="BV13" s="334"/>
      <c r="BW13" s="334"/>
      <c r="BX13" s="334"/>
      <c r="BY13" s="334"/>
      <c r="BZ13" s="334"/>
      <c r="CA13" s="334"/>
      <c r="CB13" s="334"/>
      <c r="CC13" s="334"/>
      <c r="CD13" s="334"/>
      <c r="CE13" s="334"/>
      <c r="CF13" s="334"/>
      <c r="CG13" s="333"/>
      <c r="CH13" s="334"/>
      <c r="CI13" s="334"/>
      <c r="CJ13" s="334"/>
      <c r="CK13" s="334"/>
      <c r="CL13" s="334"/>
      <c r="CM13" s="334"/>
      <c r="CN13" s="331"/>
      <c r="CO13" s="331"/>
      <c r="CP13" s="331"/>
      <c r="CQ13" s="331"/>
      <c r="CR13" s="331"/>
      <c r="CS13" s="331"/>
      <c r="CT13" s="331"/>
      <c r="CU13" s="331"/>
      <c r="CV13" s="331"/>
      <c r="CW13" s="331"/>
      <c r="CX13" s="331"/>
      <c r="CY13" s="331"/>
      <c r="CZ13" s="331"/>
      <c r="DA13" s="331"/>
    </row>
    <row r="14" spans="1:107" ht="21.75" customHeight="1" x14ac:dyDescent="0.3">
      <c r="A14" s="389">
        <v>9</v>
      </c>
      <c r="B14" s="263"/>
      <c r="C14" s="427" t="s">
        <v>34</v>
      </c>
      <c r="D14" s="429" t="s">
        <v>797</v>
      </c>
      <c r="E14" s="256">
        <v>2431</v>
      </c>
      <c r="F14" s="93" t="s">
        <v>1648</v>
      </c>
      <c r="G14" s="93">
        <v>3</v>
      </c>
      <c r="H14" s="93">
        <v>4</v>
      </c>
      <c r="I14" s="93" t="s">
        <v>1643</v>
      </c>
      <c r="J14" s="93">
        <v>4</v>
      </c>
      <c r="K14" s="93">
        <v>3</v>
      </c>
      <c r="L14" s="93">
        <v>5</v>
      </c>
      <c r="M14" s="93">
        <v>4</v>
      </c>
      <c r="N14" s="93">
        <v>3</v>
      </c>
      <c r="O14" s="93">
        <v>3</v>
      </c>
      <c r="P14" s="93"/>
      <c r="Q14" s="93"/>
      <c r="R14" s="24"/>
      <c r="S14" s="23"/>
      <c r="T14" s="23"/>
      <c r="U14" s="23"/>
      <c r="V14" s="18">
        <f t="shared" si="0"/>
        <v>2</v>
      </c>
      <c r="W14" s="95">
        <f t="shared" si="1"/>
        <v>0</v>
      </c>
      <c r="X14" s="95">
        <f t="shared" si="2"/>
        <v>0</v>
      </c>
      <c r="Y14" s="95">
        <f t="shared" si="3"/>
        <v>1</v>
      </c>
      <c r="Z14" s="95">
        <f t="shared" si="4"/>
        <v>4</v>
      </c>
      <c r="AA14" s="95">
        <f t="shared" si="5"/>
        <v>3</v>
      </c>
      <c r="AB14" s="95">
        <f t="shared" si="6"/>
        <v>1</v>
      </c>
      <c r="AC14" s="95">
        <f t="shared" si="7"/>
        <v>9</v>
      </c>
      <c r="AD14" s="242">
        <f t="shared" si="11"/>
        <v>3.4444444444444446</v>
      </c>
      <c r="AE14" s="16">
        <f t="shared" si="8"/>
        <v>0</v>
      </c>
      <c r="AF14" s="9"/>
      <c r="AG14" s="332" t="str">
        <f t="shared" si="9"/>
        <v>з</v>
      </c>
      <c r="AH14" s="332">
        <f t="shared" si="9"/>
        <v>3</v>
      </c>
      <c r="AI14" s="332">
        <f t="shared" si="9"/>
        <v>4</v>
      </c>
      <c r="AJ14" s="332">
        <f t="shared" si="9"/>
        <v>2</v>
      </c>
      <c r="AK14" s="332">
        <f t="shared" si="9"/>
        <v>4</v>
      </c>
      <c r="AL14" s="332">
        <f t="shared" si="9"/>
        <v>3</v>
      </c>
      <c r="AM14" s="332">
        <f t="shared" si="9"/>
        <v>5</v>
      </c>
      <c r="AN14" s="332">
        <f t="shared" si="9"/>
        <v>4</v>
      </c>
      <c r="AO14" s="332">
        <f t="shared" si="9"/>
        <v>3</v>
      </c>
      <c r="AP14" s="332">
        <f t="shared" si="9"/>
        <v>3</v>
      </c>
      <c r="AQ14" s="332" t="str">
        <f t="shared" si="9"/>
        <v/>
      </c>
      <c r="AR14" s="332" t="str">
        <f t="shared" si="9"/>
        <v/>
      </c>
      <c r="AS14" s="332" t="str">
        <f t="shared" si="9"/>
        <v/>
      </c>
      <c r="AT14" s="332" t="str">
        <f t="shared" si="9"/>
        <v/>
      </c>
      <c r="AU14" s="332" t="str">
        <f t="shared" si="9"/>
        <v/>
      </c>
      <c r="AV14" s="332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21.75" customHeight="1" x14ac:dyDescent="0.3">
      <c r="A15" s="389">
        <v>10</v>
      </c>
      <c r="B15" s="263"/>
      <c r="C15" s="427" t="s">
        <v>34</v>
      </c>
      <c r="D15" s="429" t="s">
        <v>798</v>
      </c>
      <c r="E15" s="256">
        <v>2431</v>
      </c>
      <c r="F15" s="93" t="s">
        <v>1648</v>
      </c>
      <c r="G15" s="93">
        <v>3</v>
      </c>
      <c r="H15" s="93">
        <v>3</v>
      </c>
      <c r="I15" s="93">
        <v>3</v>
      </c>
      <c r="J15" s="93">
        <v>4</v>
      </c>
      <c r="K15" s="93">
        <v>3</v>
      </c>
      <c r="L15" s="93">
        <v>4</v>
      </c>
      <c r="M15" s="93">
        <v>4</v>
      </c>
      <c r="N15" s="93" t="s">
        <v>1601</v>
      </c>
      <c r="O15" s="93">
        <v>3</v>
      </c>
      <c r="P15" s="93"/>
      <c r="Q15" s="93"/>
      <c r="R15" s="24"/>
      <c r="S15" s="23"/>
      <c r="T15" s="23"/>
      <c r="U15" s="23"/>
      <c r="V15" s="18">
        <f t="shared" si="0"/>
        <v>3</v>
      </c>
      <c r="W15" s="95">
        <f t="shared" si="1"/>
        <v>1</v>
      </c>
      <c r="X15" s="95">
        <f t="shared" si="2"/>
        <v>0</v>
      </c>
      <c r="Y15" s="95">
        <f t="shared" si="3"/>
        <v>0</v>
      </c>
      <c r="Z15" s="95">
        <f t="shared" si="4"/>
        <v>5</v>
      </c>
      <c r="AA15" s="95">
        <f t="shared" si="5"/>
        <v>3</v>
      </c>
      <c r="AB15" s="95">
        <f t="shared" si="6"/>
        <v>0</v>
      </c>
      <c r="AC15" s="95">
        <f t="shared" si="7"/>
        <v>8</v>
      </c>
      <c r="AD15" s="242">
        <f t="shared" si="11"/>
        <v>3.375</v>
      </c>
      <c r="AE15" s="16">
        <f t="shared" si="8"/>
        <v>0</v>
      </c>
      <c r="AF15" s="9"/>
      <c r="AG15" s="332" t="str">
        <f t="shared" si="9"/>
        <v>з</v>
      </c>
      <c r="AH15" s="332">
        <f t="shared" si="9"/>
        <v>3</v>
      </c>
      <c r="AI15" s="332">
        <f t="shared" si="9"/>
        <v>3</v>
      </c>
      <c r="AJ15" s="332">
        <f t="shared" si="9"/>
        <v>3</v>
      </c>
      <c r="AK15" s="332">
        <f t="shared" si="9"/>
        <v>4</v>
      </c>
      <c r="AL15" s="332">
        <f t="shared" si="9"/>
        <v>3</v>
      </c>
      <c r="AM15" s="332">
        <f t="shared" si="9"/>
        <v>4</v>
      </c>
      <c r="AN15" s="332">
        <f t="shared" si="9"/>
        <v>4</v>
      </c>
      <c r="AO15" s="332" t="str">
        <f t="shared" si="9"/>
        <v>б</v>
      </c>
      <c r="AP15" s="332">
        <f t="shared" si="9"/>
        <v>3</v>
      </c>
      <c r="AQ15" s="332" t="str">
        <f t="shared" si="9"/>
        <v/>
      </c>
      <c r="AR15" s="332" t="str">
        <f t="shared" si="9"/>
        <v/>
      </c>
      <c r="AS15" s="332" t="str">
        <f t="shared" si="9"/>
        <v/>
      </c>
      <c r="AT15" s="332" t="str">
        <f t="shared" si="9"/>
        <v/>
      </c>
      <c r="AU15" s="332" t="str">
        <f t="shared" si="9"/>
        <v/>
      </c>
      <c r="AV15" s="332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21.75" customHeight="1" x14ac:dyDescent="0.3">
      <c r="A16" s="389">
        <v>11</v>
      </c>
      <c r="B16" s="263"/>
      <c r="C16" s="427" t="s">
        <v>34</v>
      </c>
      <c r="D16" s="429" t="s">
        <v>799</v>
      </c>
      <c r="E16" s="256">
        <v>2431</v>
      </c>
      <c r="F16" s="93" t="s">
        <v>1648</v>
      </c>
      <c r="G16" s="93">
        <v>4</v>
      </c>
      <c r="H16" s="93">
        <v>5</v>
      </c>
      <c r="I16" s="93">
        <v>5</v>
      </c>
      <c r="J16" s="93">
        <v>5</v>
      </c>
      <c r="K16" s="93" t="s">
        <v>1643</v>
      </c>
      <c r="L16" s="93">
        <v>5</v>
      </c>
      <c r="M16" s="93">
        <v>4</v>
      </c>
      <c r="N16" s="93">
        <v>4</v>
      </c>
      <c r="O16" s="93">
        <v>4</v>
      </c>
      <c r="P16" s="93"/>
      <c r="Q16" s="93"/>
      <c r="R16" s="24"/>
      <c r="S16" s="23"/>
      <c r="T16" s="23"/>
      <c r="U16" s="23"/>
      <c r="V16" s="18">
        <f t="shared" si="0"/>
        <v>2</v>
      </c>
      <c r="W16" s="95">
        <f t="shared" si="1"/>
        <v>0</v>
      </c>
      <c r="X16" s="95">
        <f t="shared" si="2"/>
        <v>0</v>
      </c>
      <c r="Y16" s="95">
        <f t="shared" si="3"/>
        <v>1</v>
      </c>
      <c r="Z16" s="95">
        <f t="shared" si="4"/>
        <v>0</v>
      </c>
      <c r="AA16" s="95">
        <f t="shared" si="5"/>
        <v>4</v>
      </c>
      <c r="AB16" s="95">
        <f t="shared" si="6"/>
        <v>4</v>
      </c>
      <c r="AC16" s="95">
        <f t="shared" si="7"/>
        <v>9</v>
      </c>
      <c r="AD16" s="242">
        <f t="shared" si="11"/>
        <v>4.2222222222222223</v>
      </c>
      <c r="AE16" s="16">
        <f t="shared" si="8"/>
        <v>0</v>
      </c>
      <c r="AF16" s="9"/>
      <c r="AG16" s="332" t="str">
        <f t="shared" si="9"/>
        <v>з</v>
      </c>
      <c r="AH16" s="332">
        <f t="shared" si="9"/>
        <v>4</v>
      </c>
      <c r="AI16" s="332">
        <f t="shared" si="9"/>
        <v>5</v>
      </c>
      <c r="AJ16" s="332">
        <f t="shared" si="9"/>
        <v>5</v>
      </c>
      <c r="AK16" s="332">
        <f t="shared" si="9"/>
        <v>5</v>
      </c>
      <c r="AL16" s="332">
        <f t="shared" si="9"/>
        <v>2</v>
      </c>
      <c r="AM16" s="332">
        <f t="shared" si="9"/>
        <v>5</v>
      </c>
      <c r="AN16" s="332">
        <f t="shared" si="9"/>
        <v>4</v>
      </c>
      <c r="AO16" s="332">
        <f t="shared" si="9"/>
        <v>4</v>
      </c>
      <c r="AP16" s="332">
        <f t="shared" si="9"/>
        <v>4</v>
      </c>
      <c r="AQ16" s="332" t="str">
        <f t="shared" si="9"/>
        <v/>
      </c>
      <c r="AR16" s="332" t="str">
        <f t="shared" si="9"/>
        <v/>
      </c>
      <c r="AS16" s="332" t="str">
        <f t="shared" si="9"/>
        <v/>
      </c>
      <c r="AT16" s="332" t="str">
        <f t="shared" si="9"/>
        <v/>
      </c>
      <c r="AU16" s="332" t="str">
        <f t="shared" si="9"/>
        <v/>
      </c>
      <c r="AV16" s="332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21.75" customHeight="1" x14ac:dyDescent="0.3">
      <c r="A17" s="389">
        <v>12</v>
      </c>
      <c r="B17" s="259"/>
      <c r="C17" s="427" t="s">
        <v>34</v>
      </c>
      <c r="D17" s="429" t="s">
        <v>800</v>
      </c>
      <c r="E17" s="256">
        <v>2431</v>
      </c>
      <c r="F17" s="93" t="s">
        <v>1648</v>
      </c>
      <c r="G17" s="93">
        <v>4</v>
      </c>
      <c r="H17" s="93">
        <v>3</v>
      </c>
      <c r="I17" s="93">
        <v>4</v>
      </c>
      <c r="J17" s="93">
        <v>5</v>
      </c>
      <c r="K17" s="93">
        <v>4</v>
      </c>
      <c r="L17" s="93">
        <v>5</v>
      </c>
      <c r="M17" s="93">
        <v>4</v>
      </c>
      <c r="N17" s="93">
        <v>4</v>
      </c>
      <c r="O17" s="93">
        <v>5</v>
      </c>
      <c r="P17" s="93"/>
      <c r="Q17" s="93"/>
      <c r="R17" s="24"/>
      <c r="S17" s="23"/>
      <c r="T17" s="23"/>
      <c r="U17" s="23"/>
      <c r="V17" s="18">
        <f t="shared" si="0"/>
        <v>3</v>
      </c>
      <c r="W17" s="95">
        <f t="shared" si="1"/>
        <v>0</v>
      </c>
      <c r="X17" s="95">
        <f t="shared" ref="X17:X34" si="12">COUNTIF(AF17:AU17,"д")</f>
        <v>0</v>
      </c>
      <c r="Y17" s="95">
        <f t="shared" si="3"/>
        <v>0</v>
      </c>
      <c r="Z17" s="95">
        <f t="shared" si="4"/>
        <v>1</v>
      </c>
      <c r="AA17" s="95">
        <f t="shared" si="5"/>
        <v>5</v>
      </c>
      <c r="AB17" s="95">
        <f t="shared" si="6"/>
        <v>3</v>
      </c>
      <c r="AC17" s="95">
        <f t="shared" si="7"/>
        <v>9</v>
      </c>
      <c r="AD17" s="242">
        <f t="shared" si="11"/>
        <v>4.2222222222222223</v>
      </c>
      <c r="AE17" s="16">
        <f t="shared" si="8"/>
        <v>0</v>
      </c>
      <c r="AF17" s="9"/>
      <c r="AG17" s="332" t="str">
        <f t="shared" si="9"/>
        <v>з</v>
      </c>
      <c r="AH17" s="332">
        <f t="shared" si="9"/>
        <v>4</v>
      </c>
      <c r="AI17" s="332">
        <f t="shared" si="9"/>
        <v>3</v>
      </c>
      <c r="AJ17" s="332">
        <f t="shared" si="9"/>
        <v>4</v>
      </c>
      <c r="AK17" s="332">
        <f t="shared" si="9"/>
        <v>5</v>
      </c>
      <c r="AL17" s="332">
        <f t="shared" si="9"/>
        <v>4</v>
      </c>
      <c r="AM17" s="332">
        <f t="shared" si="9"/>
        <v>5</v>
      </c>
      <c r="AN17" s="332">
        <f t="shared" si="9"/>
        <v>4</v>
      </c>
      <c r="AO17" s="332">
        <f t="shared" si="9"/>
        <v>4</v>
      </c>
      <c r="AP17" s="332">
        <f t="shared" si="9"/>
        <v>5</v>
      </c>
      <c r="AQ17" s="332" t="str">
        <f t="shared" si="9"/>
        <v/>
      </c>
      <c r="AR17" s="332" t="str">
        <f t="shared" si="9"/>
        <v/>
      </c>
      <c r="AS17" s="332" t="str">
        <f t="shared" si="9"/>
        <v/>
      </c>
      <c r="AT17" s="332" t="str">
        <f t="shared" si="9"/>
        <v/>
      </c>
      <c r="AU17" s="332" t="str">
        <f t="shared" si="9"/>
        <v/>
      </c>
      <c r="AV17" s="332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21.75" customHeight="1" x14ac:dyDescent="0.3">
      <c r="A18" s="389">
        <v>13</v>
      </c>
      <c r="B18" s="189"/>
      <c r="C18" s="427" t="s">
        <v>34</v>
      </c>
      <c r="D18" s="429" t="s">
        <v>802</v>
      </c>
      <c r="E18" s="256">
        <v>2431</v>
      </c>
      <c r="F18" s="93" t="s">
        <v>1648</v>
      </c>
      <c r="G18" s="93">
        <v>3</v>
      </c>
      <c r="H18" s="93">
        <v>3</v>
      </c>
      <c r="I18" s="93">
        <v>4</v>
      </c>
      <c r="J18" s="93">
        <v>3</v>
      </c>
      <c r="K18" s="93">
        <v>3</v>
      </c>
      <c r="L18" s="93">
        <v>5</v>
      </c>
      <c r="M18" s="93">
        <v>4</v>
      </c>
      <c r="N18" s="93">
        <v>3</v>
      </c>
      <c r="O18" s="93">
        <v>3</v>
      </c>
      <c r="P18" s="93"/>
      <c r="Q18" s="93"/>
      <c r="R18" s="24"/>
      <c r="S18" s="23"/>
      <c r="T18" s="23"/>
      <c r="U18" s="23"/>
      <c r="V18" s="18">
        <f t="shared" si="0"/>
        <v>3</v>
      </c>
      <c r="W18" s="95">
        <f t="shared" si="1"/>
        <v>0</v>
      </c>
      <c r="X18" s="95">
        <f t="shared" si="12"/>
        <v>0</v>
      </c>
      <c r="Y18" s="95">
        <f t="shared" si="3"/>
        <v>0</v>
      </c>
      <c r="Z18" s="95">
        <f t="shared" si="4"/>
        <v>6</v>
      </c>
      <c r="AA18" s="95">
        <f t="shared" si="5"/>
        <v>2</v>
      </c>
      <c r="AB18" s="95">
        <f t="shared" si="6"/>
        <v>1</v>
      </c>
      <c r="AC18" s="95">
        <f t="shared" si="7"/>
        <v>9</v>
      </c>
      <c r="AD18" s="242">
        <f t="shared" si="11"/>
        <v>3.4444444444444446</v>
      </c>
      <c r="AE18" s="16">
        <f t="shared" si="8"/>
        <v>0</v>
      </c>
      <c r="AF18" s="9"/>
      <c r="AG18" s="332" t="str">
        <f t="shared" si="9"/>
        <v>з</v>
      </c>
      <c r="AH18" s="332">
        <f t="shared" si="9"/>
        <v>3</v>
      </c>
      <c r="AI18" s="332">
        <f t="shared" si="9"/>
        <v>3</v>
      </c>
      <c r="AJ18" s="332">
        <f t="shared" si="9"/>
        <v>4</v>
      </c>
      <c r="AK18" s="332">
        <f t="shared" si="9"/>
        <v>3</v>
      </c>
      <c r="AL18" s="332">
        <f t="shared" si="9"/>
        <v>3</v>
      </c>
      <c r="AM18" s="332">
        <f t="shared" si="9"/>
        <v>5</v>
      </c>
      <c r="AN18" s="332">
        <f t="shared" si="9"/>
        <v>4</v>
      </c>
      <c r="AO18" s="332">
        <f t="shared" si="9"/>
        <v>3</v>
      </c>
      <c r="AP18" s="332">
        <f t="shared" si="9"/>
        <v>3</v>
      </c>
      <c r="AQ18" s="332" t="str">
        <f t="shared" si="9"/>
        <v/>
      </c>
      <c r="AR18" s="332" t="str">
        <f t="shared" si="9"/>
        <v/>
      </c>
      <c r="AS18" s="332" t="str">
        <f t="shared" si="9"/>
        <v/>
      </c>
      <c r="AT18" s="332" t="str">
        <f t="shared" si="9"/>
        <v/>
      </c>
      <c r="AU18" s="332" t="str">
        <f t="shared" si="9"/>
        <v/>
      </c>
      <c r="AV18" s="332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21.75" customHeight="1" x14ac:dyDescent="0.3">
      <c r="A19" s="389">
        <v>14</v>
      </c>
      <c r="B19" s="189"/>
      <c r="C19" s="427" t="s">
        <v>34</v>
      </c>
      <c r="D19" s="429" t="s">
        <v>803</v>
      </c>
      <c r="E19" s="256">
        <v>2431</v>
      </c>
      <c r="F19" s="93" t="s">
        <v>1648</v>
      </c>
      <c r="G19" s="93">
        <v>3</v>
      </c>
      <c r="H19" s="93">
        <v>4</v>
      </c>
      <c r="I19" s="93">
        <v>5</v>
      </c>
      <c r="J19" s="93">
        <v>3</v>
      </c>
      <c r="K19" s="93">
        <v>3</v>
      </c>
      <c r="L19" s="93">
        <v>4</v>
      </c>
      <c r="M19" s="93">
        <v>4</v>
      </c>
      <c r="N19" s="93">
        <v>3</v>
      </c>
      <c r="O19" s="93">
        <v>4</v>
      </c>
      <c r="P19" s="93"/>
      <c r="Q19" s="93"/>
      <c r="R19" s="23"/>
      <c r="S19" s="23"/>
      <c r="T19" s="23"/>
      <c r="U19" s="23"/>
      <c r="V19" s="18">
        <f t="shared" si="0"/>
        <v>3</v>
      </c>
      <c r="W19" s="95">
        <f t="shared" si="1"/>
        <v>0</v>
      </c>
      <c r="X19" s="95">
        <f t="shared" si="12"/>
        <v>0</v>
      </c>
      <c r="Y19" s="95">
        <f t="shared" si="3"/>
        <v>0</v>
      </c>
      <c r="Z19" s="95">
        <f t="shared" si="4"/>
        <v>4</v>
      </c>
      <c r="AA19" s="95">
        <f t="shared" si="5"/>
        <v>4</v>
      </c>
      <c r="AB19" s="95">
        <f t="shared" si="6"/>
        <v>1</v>
      </c>
      <c r="AC19" s="95">
        <f t="shared" si="7"/>
        <v>9</v>
      </c>
      <c r="AD19" s="242">
        <f t="shared" si="11"/>
        <v>3.6666666666666665</v>
      </c>
      <c r="AE19" s="16">
        <f t="shared" si="8"/>
        <v>0</v>
      </c>
      <c r="AF19" s="9"/>
      <c r="AG19" s="332" t="str">
        <f t="shared" si="9"/>
        <v>з</v>
      </c>
      <c r="AH19" s="332">
        <f t="shared" si="9"/>
        <v>3</v>
      </c>
      <c r="AI19" s="332">
        <f t="shared" si="9"/>
        <v>4</v>
      </c>
      <c r="AJ19" s="332">
        <f t="shared" si="9"/>
        <v>5</v>
      </c>
      <c r="AK19" s="332">
        <f t="shared" si="9"/>
        <v>3</v>
      </c>
      <c r="AL19" s="332">
        <f t="shared" si="9"/>
        <v>3</v>
      </c>
      <c r="AM19" s="332">
        <f t="shared" si="9"/>
        <v>4</v>
      </c>
      <c r="AN19" s="332">
        <f t="shared" si="9"/>
        <v>4</v>
      </c>
      <c r="AO19" s="332">
        <f t="shared" si="9"/>
        <v>3</v>
      </c>
      <c r="AP19" s="332">
        <f t="shared" si="9"/>
        <v>4</v>
      </c>
      <c r="AQ19" s="332" t="str">
        <f t="shared" si="9"/>
        <v/>
      </c>
      <c r="AR19" s="332" t="str">
        <f t="shared" si="9"/>
        <v/>
      </c>
      <c r="AS19" s="332" t="str">
        <f t="shared" si="9"/>
        <v/>
      </c>
      <c r="AT19" s="332" t="str">
        <f t="shared" si="9"/>
        <v/>
      </c>
      <c r="AU19" s="332" t="str">
        <f t="shared" si="9"/>
        <v/>
      </c>
      <c r="AV19" s="332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21.75" customHeight="1" x14ac:dyDescent="0.25">
      <c r="A20" s="389">
        <v>15</v>
      </c>
      <c r="B20" s="189"/>
      <c r="C20" s="440" t="s">
        <v>1253</v>
      </c>
      <c r="D20" s="442" t="s">
        <v>881</v>
      </c>
      <c r="E20" s="256">
        <v>2431</v>
      </c>
      <c r="F20" s="93" t="s">
        <v>1648</v>
      </c>
      <c r="G20" s="93">
        <v>5</v>
      </c>
      <c r="H20" s="93">
        <v>5</v>
      </c>
      <c r="I20" s="93" t="s">
        <v>1603</v>
      </c>
      <c r="J20" s="93">
        <v>4</v>
      </c>
      <c r="K20" s="93">
        <v>4</v>
      </c>
      <c r="L20" s="93">
        <v>5</v>
      </c>
      <c r="M20" s="93">
        <v>5</v>
      </c>
      <c r="N20" s="93">
        <v>5</v>
      </c>
      <c r="O20" s="93">
        <v>4</v>
      </c>
      <c r="P20" s="93"/>
      <c r="Q20" s="93"/>
      <c r="R20" s="24"/>
      <c r="S20" s="23"/>
      <c r="T20" s="23"/>
      <c r="U20" s="23"/>
      <c r="V20" s="18">
        <f t="shared" si="0"/>
        <v>4</v>
      </c>
      <c r="W20" s="95">
        <f t="shared" si="1"/>
        <v>1</v>
      </c>
      <c r="X20" s="95">
        <f t="shared" si="12"/>
        <v>0</v>
      </c>
      <c r="Y20" s="95">
        <f t="shared" si="3"/>
        <v>0</v>
      </c>
      <c r="Z20" s="95">
        <f t="shared" si="4"/>
        <v>0</v>
      </c>
      <c r="AA20" s="95">
        <f t="shared" si="5"/>
        <v>3</v>
      </c>
      <c r="AB20" s="95">
        <f t="shared" si="6"/>
        <v>5</v>
      </c>
      <c r="AC20" s="95">
        <f t="shared" si="7"/>
        <v>8</v>
      </c>
      <c r="AD20" s="242">
        <f t="shared" si="11"/>
        <v>4.625</v>
      </c>
      <c r="AE20" s="16">
        <f t="shared" si="8"/>
        <v>0</v>
      </c>
      <c r="AF20" s="9"/>
      <c r="AG20" s="332" t="str">
        <f t="shared" si="9"/>
        <v>з</v>
      </c>
      <c r="AH20" s="332">
        <f t="shared" si="9"/>
        <v>5</v>
      </c>
      <c r="AI20" s="332">
        <f t="shared" si="9"/>
        <v>5</v>
      </c>
      <c r="AJ20" s="332" t="str">
        <f t="shared" si="9"/>
        <v>б</v>
      </c>
      <c r="AK20" s="332">
        <f t="shared" si="9"/>
        <v>4</v>
      </c>
      <c r="AL20" s="332">
        <f t="shared" si="9"/>
        <v>4</v>
      </c>
      <c r="AM20" s="332">
        <f t="shared" si="9"/>
        <v>5</v>
      </c>
      <c r="AN20" s="332">
        <f t="shared" si="9"/>
        <v>5</v>
      </c>
      <c r="AO20" s="332">
        <f t="shared" si="9"/>
        <v>5</v>
      </c>
      <c r="AP20" s="332">
        <f t="shared" si="9"/>
        <v>4</v>
      </c>
      <c r="AQ20" s="332" t="str">
        <f t="shared" si="9"/>
        <v/>
      </c>
      <c r="AR20" s="332" t="str">
        <f t="shared" si="9"/>
        <v/>
      </c>
      <c r="AS20" s="332" t="str">
        <f t="shared" si="9"/>
        <v/>
      </c>
      <c r="AT20" s="332" t="str">
        <f t="shared" si="9"/>
        <v/>
      </c>
      <c r="AU20" s="332" t="str">
        <f t="shared" si="9"/>
        <v/>
      </c>
      <c r="AV20" s="332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21.75" customHeight="1" x14ac:dyDescent="0.3">
      <c r="A21" s="389">
        <v>16</v>
      </c>
      <c r="B21" s="189"/>
      <c r="C21" s="427" t="s">
        <v>34</v>
      </c>
      <c r="D21" s="429" t="s">
        <v>804</v>
      </c>
      <c r="E21" s="256">
        <v>2431</v>
      </c>
      <c r="F21" s="93" t="s">
        <v>1648</v>
      </c>
      <c r="G21" s="93">
        <v>4</v>
      </c>
      <c r="H21" s="93">
        <v>4</v>
      </c>
      <c r="I21" s="93">
        <v>4</v>
      </c>
      <c r="J21" s="93">
        <v>3</v>
      </c>
      <c r="K21" s="93">
        <v>4</v>
      </c>
      <c r="L21" s="93">
        <v>3</v>
      </c>
      <c r="M21" s="93">
        <v>4</v>
      </c>
      <c r="N21" s="93">
        <v>3</v>
      </c>
      <c r="O21" s="93">
        <v>3</v>
      </c>
      <c r="P21" s="93"/>
      <c r="Q21" s="93"/>
      <c r="R21" s="24"/>
      <c r="S21" s="23"/>
      <c r="T21" s="23"/>
      <c r="U21" s="23"/>
      <c r="V21" s="18">
        <f t="shared" si="0"/>
        <v>3</v>
      </c>
      <c r="W21" s="95">
        <f t="shared" si="1"/>
        <v>0</v>
      </c>
      <c r="X21" s="95">
        <f t="shared" si="12"/>
        <v>0</v>
      </c>
      <c r="Y21" s="95">
        <f t="shared" si="3"/>
        <v>0</v>
      </c>
      <c r="Z21" s="95">
        <f t="shared" si="4"/>
        <v>4</v>
      </c>
      <c r="AA21" s="95">
        <f t="shared" si="5"/>
        <v>5</v>
      </c>
      <c r="AB21" s="95">
        <f t="shared" si="6"/>
        <v>0</v>
      </c>
      <c r="AC21" s="95">
        <f t="shared" si="7"/>
        <v>9</v>
      </c>
      <c r="AD21" s="242">
        <f t="shared" si="11"/>
        <v>3.5555555555555554</v>
      </c>
      <c r="AE21" s="16">
        <f t="shared" si="8"/>
        <v>0</v>
      </c>
      <c r="AF21" s="9"/>
      <c r="AG21" s="332" t="str">
        <f t="shared" si="9"/>
        <v>з</v>
      </c>
      <c r="AH21" s="332">
        <f t="shared" si="9"/>
        <v>4</v>
      </c>
      <c r="AI21" s="332">
        <f t="shared" si="9"/>
        <v>4</v>
      </c>
      <c r="AJ21" s="332">
        <f t="shared" si="9"/>
        <v>4</v>
      </c>
      <c r="AK21" s="332">
        <f t="shared" si="9"/>
        <v>3</v>
      </c>
      <c r="AL21" s="332">
        <f t="shared" si="9"/>
        <v>4</v>
      </c>
      <c r="AM21" s="332">
        <f t="shared" si="9"/>
        <v>3</v>
      </c>
      <c r="AN21" s="332">
        <f t="shared" si="9"/>
        <v>4</v>
      </c>
      <c r="AO21" s="332">
        <f t="shared" si="9"/>
        <v>3</v>
      </c>
      <c r="AP21" s="332">
        <f t="shared" si="9"/>
        <v>3</v>
      </c>
      <c r="AQ21" s="332" t="str">
        <f t="shared" si="9"/>
        <v/>
      </c>
      <c r="AR21" s="332" t="str">
        <f t="shared" si="9"/>
        <v/>
      </c>
      <c r="AS21" s="332" t="str">
        <f t="shared" si="9"/>
        <v/>
      </c>
      <c r="AT21" s="332" t="str">
        <f t="shared" si="9"/>
        <v/>
      </c>
      <c r="AU21" s="332" t="str">
        <f t="shared" si="9"/>
        <v/>
      </c>
      <c r="AV21" s="332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21.75" customHeight="1" x14ac:dyDescent="0.3">
      <c r="A22" s="389">
        <v>17</v>
      </c>
      <c r="B22" s="189"/>
      <c r="C22" s="427" t="s">
        <v>34</v>
      </c>
      <c r="D22" s="429" t="s">
        <v>805</v>
      </c>
      <c r="E22" s="256">
        <v>2431</v>
      </c>
      <c r="F22" s="93" t="s">
        <v>1648</v>
      </c>
      <c r="G22" s="93">
        <v>3</v>
      </c>
      <c r="H22" s="93">
        <v>4</v>
      </c>
      <c r="I22" s="93">
        <v>5</v>
      </c>
      <c r="J22" s="93">
        <v>3</v>
      </c>
      <c r="K22" s="93">
        <v>4</v>
      </c>
      <c r="L22" s="93">
        <v>3</v>
      </c>
      <c r="M22" s="93">
        <v>4</v>
      </c>
      <c r="N22" s="93">
        <v>3</v>
      </c>
      <c r="O22" s="93">
        <v>3</v>
      </c>
      <c r="P22" s="93"/>
      <c r="Q22" s="93"/>
      <c r="R22" s="24"/>
      <c r="S22" s="23"/>
      <c r="T22" s="23"/>
      <c r="U22" s="23"/>
      <c r="V22" s="18">
        <f t="shared" si="0"/>
        <v>3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5</v>
      </c>
      <c r="AA22" s="95">
        <f t="shared" si="5"/>
        <v>3</v>
      </c>
      <c r="AB22" s="95">
        <f t="shared" si="6"/>
        <v>1</v>
      </c>
      <c r="AC22" s="95">
        <f t="shared" si="7"/>
        <v>9</v>
      </c>
      <c r="AD22" s="242">
        <f t="shared" si="11"/>
        <v>3.5555555555555554</v>
      </c>
      <c r="AE22" s="16">
        <f t="shared" si="8"/>
        <v>0</v>
      </c>
      <c r="AF22" s="9"/>
      <c r="AG22" s="332" t="str">
        <f t="shared" si="13"/>
        <v>з</v>
      </c>
      <c r="AH22" s="332">
        <f t="shared" si="13"/>
        <v>3</v>
      </c>
      <c r="AI22" s="332">
        <f t="shared" si="13"/>
        <v>4</v>
      </c>
      <c r="AJ22" s="332">
        <f t="shared" si="13"/>
        <v>5</v>
      </c>
      <c r="AK22" s="332">
        <f t="shared" si="13"/>
        <v>3</v>
      </c>
      <c r="AL22" s="332">
        <f t="shared" si="13"/>
        <v>4</v>
      </c>
      <c r="AM22" s="332">
        <f t="shared" si="13"/>
        <v>3</v>
      </c>
      <c r="AN22" s="332">
        <f t="shared" si="13"/>
        <v>4</v>
      </c>
      <c r="AO22" s="332">
        <f t="shared" si="13"/>
        <v>3</v>
      </c>
      <c r="AP22" s="332">
        <f t="shared" si="13"/>
        <v>3</v>
      </c>
      <c r="AQ22" s="332" t="str">
        <f t="shared" si="13"/>
        <v/>
      </c>
      <c r="AR22" s="332" t="str">
        <f t="shared" si="13"/>
        <v/>
      </c>
      <c r="AS22" s="332" t="str">
        <f t="shared" si="13"/>
        <v/>
      </c>
      <c r="AT22" s="332" t="str">
        <f t="shared" si="13"/>
        <v/>
      </c>
      <c r="AU22" s="332" t="str">
        <f t="shared" si="13"/>
        <v/>
      </c>
      <c r="AV22" s="332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21.75" customHeight="1" x14ac:dyDescent="0.3">
      <c r="A23" s="389">
        <v>18</v>
      </c>
      <c r="B23" s="189"/>
      <c r="C23" s="440" t="s">
        <v>34</v>
      </c>
      <c r="D23" s="441" t="s">
        <v>806</v>
      </c>
      <c r="E23" s="256">
        <v>2431</v>
      </c>
      <c r="F23" s="93" t="s">
        <v>1647</v>
      </c>
      <c r="G23" s="93" t="s">
        <v>1663</v>
      </c>
      <c r="H23" s="93" t="s">
        <v>1603</v>
      </c>
      <c r="I23" s="93" t="s">
        <v>1603</v>
      </c>
      <c r="J23" s="93" t="s">
        <v>1603</v>
      </c>
      <c r="K23" s="93" t="s">
        <v>1603</v>
      </c>
      <c r="L23" s="93" t="s">
        <v>1603</v>
      </c>
      <c r="M23" s="93" t="s">
        <v>1603</v>
      </c>
      <c r="N23" s="93">
        <v>5</v>
      </c>
      <c r="O23" s="93">
        <v>5</v>
      </c>
      <c r="P23" s="93"/>
      <c r="Q23" s="93"/>
      <c r="R23" s="24"/>
      <c r="S23" s="23"/>
      <c r="T23" s="23"/>
      <c r="U23" s="23"/>
      <c r="V23" s="18">
        <f t="shared" si="0"/>
        <v>5</v>
      </c>
      <c r="W23" s="95">
        <f t="shared" si="1"/>
        <v>7</v>
      </c>
      <c r="X23" s="95">
        <f t="shared" si="12"/>
        <v>0</v>
      </c>
      <c r="Y23" s="95">
        <f t="shared" si="3"/>
        <v>0</v>
      </c>
      <c r="Z23" s="95">
        <f t="shared" si="4"/>
        <v>0</v>
      </c>
      <c r="AA23" s="95">
        <f t="shared" si="5"/>
        <v>0</v>
      </c>
      <c r="AB23" s="95">
        <f t="shared" si="6"/>
        <v>2</v>
      </c>
      <c r="AC23" s="95">
        <f t="shared" si="7"/>
        <v>2</v>
      </c>
      <c r="AD23" s="242">
        <f t="shared" si="11"/>
        <v>5</v>
      </c>
      <c r="AE23" s="16">
        <f t="shared" si="8"/>
        <v>0</v>
      </c>
      <c r="AF23" s="9"/>
      <c r="AG23" s="332" t="str">
        <f t="shared" si="13"/>
        <v>б</v>
      </c>
      <c r="AH23" s="332" t="str">
        <f t="shared" si="13"/>
        <v>а</v>
      </c>
      <c r="AI23" s="332" t="str">
        <f t="shared" si="13"/>
        <v>б</v>
      </c>
      <c r="AJ23" s="332" t="str">
        <f t="shared" si="13"/>
        <v>б</v>
      </c>
      <c r="AK23" s="332" t="str">
        <f t="shared" si="13"/>
        <v>б</v>
      </c>
      <c r="AL23" s="332" t="str">
        <f t="shared" si="13"/>
        <v>б</v>
      </c>
      <c r="AM23" s="332" t="str">
        <f t="shared" si="13"/>
        <v>б</v>
      </c>
      <c r="AN23" s="332" t="str">
        <f t="shared" si="13"/>
        <v>б</v>
      </c>
      <c r="AO23" s="332">
        <f t="shared" si="13"/>
        <v>5</v>
      </c>
      <c r="AP23" s="332">
        <f t="shared" si="13"/>
        <v>5</v>
      </c>
      <c r="AQ23" s="332" t="str">
        <f t="shared" si="13"/>
        <v/>
      </c>
      <c r="AR23" s="332" t="str">
        <f t="shared" si="13"/>
        <v/>
      </c>
      <c r="AS23" s="332" t="str">
        <f t="shared" si="13"/>
        <v/>
      </c>
      <c r="AT23" s="332" t="str">
        <f t="shared" si="13"/>
        <v/>
      </c>
      <c r="AU23" s="332" t="str">
        <f t="shared" si="13"/>
        <v/>
      </c>
      <c r="AV23" s="332" t="str">
        <f t="shared" si="13"/>
        <v/>
      </c>
      <c r="AW23" s="35">
        <f t="shared" si="10"/>
        <v>0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21.75" customHeight="1" x14ac:dyDescent="0.3">
      <c r="A24" s="389">
        <v>19</v>
      </c>
      <c r="B24" s="189"/>
      <c r="C24" s="440" t="s">
        <v>34</v>
      </c>
      <c r="D24" s="441" t="s">
        <v>807</v>
      </c>
      <c r="E24" s="256">
        <v>2431</v>
      </c>
      <c r="F24" s="93" t="s">
        <v>1648</v>
      </c>
      <c r="G24" s="93">
        <v>5</v>
      </c>
      <c r="H24" s="93">
        <v>5</v>
      </c>
      <c r="I24" s="93">
        <v>5</v>
      </c>
      <c r="J24" s="93">
        <v>5</v>
      </c>
      <c r="K24" s="93">
        <v>5</v>
      </c>
      <c r="L24" s="93">
        <v>5</v>
      </c>
      <c r="M24" s="93">
        <v>5</v>
      </c>
      <c r="N24" s="93">
        <v>5</v>
      </c>
      <c r="O24" s="93">
        <v>5</v>
      </c>
      <c r="P24" s="93"/>
      <c r="Q24" s="93"/>
      <c r="R24" s="93"/>
      <c r="S24" s="23"/>
      <c r="T24" s="23"/>
      <c r="U24" s="23"/>
      <c r="V24" s="18">
        <f t="shared" si="0"/>
        <v>5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0</v>
      </c>
      <c r="AA24" s="95">
        <f t="shared" si="5"/>
        <v>0</v>
      </c>
      <c r="AB24" s="95">
        <f t="shared" si="6"/>
        <v>9</v>
      </c>
      <c r="AC24" s="95">
        <f t="shared" si="7"/>
        <v>9</v>
      </c>
      <c r="AD24" s="242">
        <f t="shared" si="11"/>
        <v>5</v>
      </c>
      <c r="AE24" s="16">
        <f t="shared" si="8"/>
        <v>0</v>
      </c>
      <c r="AF24" s="9"/>
      <c r="AG24" s="332" t="str">
        <f t="shared" si="13"/>
        <v>з</v>
      </c>
      <c r="AH24" s="332">
        <f t="shared" si="13"/>
        <v>5</v>
      </c>
      <c r="AI24" s="332">
        <f t="shared" si="13"/>
        <v>5</v>
      </c>
      <c r="AJ24" s="332">
        <f t="shared" si="13"/>
        <v>5</v>
      </c>
      <c r="AK24" s="332">
        <f t="shared" si="13"/>
        <v>5</v>
      </c>
      <c r="AL24" s="332">
        <f t="shared" si="13"/>
        <v>5</v>
      </c>
      <c r="AM24" s="332">
        <f t="shared" si="13"/>
        <v>5</v>
      </c>
      <c r="AN24" s="332">
        <f t="shared" si="13"/>
        <v>5</v>
      </c>
      <c r="AO24" s="332">
        <f t="shared" si="13"/>
        <v>5</v>
      </c>
      <c r="AP24" s="332">
        <f t="shared" si="13"/>
        <v>5</v>
      </c>
      <c r="AQ24" s="332" t="str">
        <f t="shared" si="13"/>
        <v/>
      </c>
      <c r="AR24" s="332" t="str">
        <f t="shared" si="13"/>
        <v/>
      </c>
      <c r="AS24" s="332" t="str">
        <f t="shared" si="13"/>
        <v/>
      </c>
      <c r="AT24" s="332" t="str">
        <f t="shared" si="13"/>
        <v/>
      </c>
      <c r="AU24" s="332" t="str">
        <f t="shared" si="13"/>
        <v/>
      </c>
      <c r="AV24" s="332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21.75" customHeight="1" x14ac:dyDescent="0.3">
      <c r="A25" s="389">
        <v>20</v>
      </c>
      <c r="B25" s="189"/>
      <c r="C25" s="427" t="s">
        <v>34</v>
      </c>
      <c r="D25" s="429" t="s">
        <v>808</v>
      </c>
      <c r="E25" s="256">
        <v>2431</v>
      </c>
      <c r="F25" s="93" t="s">
        <v>1648</v>
      </c>
      <c r="G25" s="93">
        <v>4</v>
      </c>
      <c r="H25" s="93">
        <v>5</v>
      </c>
      <c r="I25" s="93" t="s">
        <v>1649</v>
      </c>
      <c r="J25" s="93">
        <v>5</v>
      </c>
      <c r="K25" s="93">
        <v>3</v>
      </c>
      <c r="L25" s="93">
        <v>5</v>
      </c>
      <c r="M25" s="93">
        <v>4</v>
      </c>
      <c r="N25" s="93">
        <v>5</v>
      </c>
      <c r="O25" s="93">
        <v>4</v>
      </c>
      <c r="P25" s="93"/>
      <c r="Q25" s="93"/>
      <c r="R25" s="24"/>
      <c r="S25" s="23"/>
      <c r="T25" s="23"/>
      <c r="U25" s="23"/>
      <c r="V25" s="18">
        <f t="shared" si="0"/>
        <v>2</v>
      </c>
      <c r="W25" s="95">
        <f t="shared" si="1"/>
        <v>0</v>
      </c>
      <c r="X25" s="95">
        <f t="shared" si="12"/>
        <v>0</v>
      </c>
      <c r="Y25" s="95">
        <f t="shared" si="3"/>
        <v>1</v>
      </c>
      <c r="Z25" s="95">
        <f t="shared" si="4"/>
        <v>1</v>
      </c>
      <c r="AA25" s="95">
        <f t="shared" si="5"/>
        <v>3</v>
      </c>
      <c r="AB25" s="95">
        <f t="shared" si="6"/>
        <v>4</v>
      </c>
      <c r="AC25" s="95">
        <f t="shared" si="7"/>
        <v>9</v>
      </c>
      <c r="AD25" s="242">
        <f t="shared" si="11"/>
        <v>4.1111111111111107</v>
      </c>
      <c r="AE25" s="16">
        <f t="shared" si="8"/>
        <v>0</v>
      </c>
      <c r="AF25" s="9"/>
      <c r="AG25" s="332" t="str">
        <f t="shared" si="13"/>
        <v>з</v>
      </c>
      <c r="AH25" s="332">
        <f t="shared" si="13"/>
        <v>4</v>
      </c>
      <c r="AI25" s="332">
        <f t="shared" si="13"/>
        <v>5</v>
      </c>
      <c r="AJ25" s="332">
        <f t="shared" si="13"/>
        <v>2</v>
      </c>
      <c r="AK25" s="332">
        <f t="shared" si="13"/>
        <v>5</v>
      </c>
      <c r="AL25" s="332">
        <f t="shared" si="13"/>
        <v>3</v>
      </c>
      <c r="AM25" s="332">
        <f t="shared" si="13"/>
        <v>5</v>
      </c>
      <c r="AN25" s="332">
        <f t="shared" si="13"/>
        <v>4</v>
      </c>
      <c r="AO25" s="332">
        <f t="shared" si="13"/>
        <v>5</v>
      </c>
      <c r="AP25" s="332">
        <f t="shared" si="13"/>
        <v>4</v>
      </c>
      <c r="AQ25" s="332" t="str">
        <f t="shared" si="13"/>
        <v/>
      </c>
      <c r="AR25" s="332" t="str">
        <f t="shared" si="13"/>
        <v/>
      </c>
      <c r="AS25" s="332" t="str">
        <f t="shared" si="13"/>
        <v/>
      </c>
      <c r="AT25" s="332" t="str">
        <f t="shared" si="13"/>
        <v/>
      </c>
      <c r="AU25" s="332" t="str">
        <f t="shared" si="13"/>
        <v/>
      </c>
      <c r="AV25" s="332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21.75" customHeight="1" x14ac:dyDescent="0.3">
      <c r="A26" s="389">
        <v>21</v>
      </c>
      <c r="B26" s="189"/>
      <c r="C26" s="427" t="s">
        <v>34</v>
      </c>
      <c r="D26" s="429" t="s">
        <v>809</v>
      </c>
      <c r="E26" s="256">
        <v>2431</v>
      </c>
      <c r="F26" s="93" t="s">
        <v>1648</v>
      </c>
      <c r="G26" s="93">
        <v>3</v>
      </c>
      <c r="H26" s="93">
        <v>3</v>
      </c>
      <c r="I26" s="93">
        <v>5</v>
      </c>
      <c r="J26" s="93">
        <v>4</v>
      </c>
      <c r="K26" s="93">
        <v>3</v>
      </c>
      <c r="L26" s="93">
        <v>5</v>
      </c>
      <c r="M26" s="93">
        <v>3</v>
      </c>
      <c r="N26" s="93">
        <v>3</v>
      </c>
      <c r="O26" s="93">
        <v>4</v>
      </c>
      <c r="P26" s="93"/>
      <c r="Q26" s="93"/>
      <c r="R26" s="24"/>
      <c r="S26" s="23"/>
      <c r="T26" s="23"/>
      <c r="U26" s="23"/>
      <c r="V26" s="18">
        <f t="shared" si="0"/>
        <v>3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5</v>
      </c>
      <c r="AA26" s="95">
        <f t="shared" si="5"/>
        <v>2</v>
      </c>
      <c r="AB26" s="95">
        <f t="shared" si="6"/>
        <v>2</v>
      </c>
      <c r="AC26" s="95">
        <f t="shared" si="7"/>
        <v>9</v>
      </c>
      <c r="AD26" s="242">
        <f t="shared" si="11"/>
        <v>3.6666666666666665</v>
      </c>
      <c r="AE26" s="16">
        <f t="shared" si="8"/>
        <v>0</v>
      </c>
      <c r="AF26" s="9"/>
      <c r="AG26" s="332" t="str">
        <f t="shared" si="13"/>
        <v>з</v>
      </c>
      <c r="AH26" s="332">
        <f t="shared" si="13"/>
        <v>3</v>
      </c>
      <c r="AI26" s="332">
        <f t="shared" si="13"/>
        <v>3</v>
      </c>
      <c r="AJ26" s="332">
        <f t="shared" si="13"/>
        <v>5</v>
      </c>
      <c r="AK26" s="332">
        <f t="shared" si="13"/>
        <v>4</v>
      </c>
      <c r="AL26" s="332">
        <f t="shared" si="13"/>
        <v>3</v>
      </c>
      <c r="AM26" s="332">
        <f t="shared" si="13"/>
        <v>5</v>
      </c>
      <c r="AN26" s="332">
        <f t="shared" si="13"/>
        <v>3</v>
      </c>
      <c r="AO26" s="332">
        <f t="shared" si="13"/>
        <v>3</v>
      </c>
      <c r="AP26" s="332">
        <f t="shared" si="13"/>
        <v>4</v>
      </c>
      <c r="AQ26" s="332" t="str">
        <f t="shared" si="13"/>
        <v/>
      </c>
      <c r="AR26" s="332" t="str">
        <f t="shared" si="13"/>
        <v/>
      </c>
      <c r="AS26" s="332" t="str">
        <f t="shared" si="13"/>
        <v/>
      </c>
      <c r="AT26" s="332" t="str">
        <f t="shared" si="13"/>
        <v/>
      </c>
      <c r="AU26" s="332" t="str">
        <f t="shared" si="13"/>
        <v/>
      </c>
      <c r="AV26" s="332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21.75" customHeight="1" x14ac:dyDescent="0.3">
      <c r="A27" s="389">
        <v>22</v>
      </c>
      <c r="B27" s="189"/>
      <c r="C27" s="427" t="s">
        <v>34</v>
      </c>
      <c r="D27" s="429" t="s">
        <v>810</v>
      </c>
      <c r="E27" s="256">
        <v>2431</v>
      </c>
      <c r="F27" s="93" t="s">
        <v>1648</v>
      </c>
      <c r="G27" s="93">
        <v>4</v>
      </c>
      <c r="H27" s="93">
        <v>3</v>
      </c>
      <c r="I27" s="93">
        <v>5</v>
      </c>
      <c r="J27" s="93">
        <v>3</v>
      </c>
      <c r="K27" s="93">
        <v>3</v>
      </c>
      <c r="L27" s="93">
        <v>5</v>
      </c>
      <c r="M27" s="93">
        <v>5</v>
      </c>
      <c r="N27" s="93">
        <v>4</v>
      </c>
      <c r="O27" s="93">
        <v>3</v>
      </c>
      <c r="P27" s="93"/>
      <c r="Q27" s="93"/>
      <c r="R27" s="24"/>
      <c r="S27" s="23"/>
      <c r="T27" s="23"/>
      <c r="U27" s="23"/>
      <c r="V27" s="18">
        <f t="shared" si="0"/>
        <v>3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4</v>
      </c>
      <c r="AA27" s="95">
        <f t="shared" si="5"/>
        <v>2</v>
      </c>
      <c r="AB27" s="95">
        <f t="shared" si="6"/>
        <v>3</v>
      </c>
      <c r="AC27" s="95">
        <f t="shared" si="7"/>
        <v>9</v>
      </c>
      <c r="AD27" s="242">
        <f t="shared" si="11"/>
        <v>3.8888888888888888</v>
      </c>
      <c r="AE27" s="16">
        <f t="shared" si="8"/>
        <v>0</v>
      </c>
      <c r="AF27" s="9"/>
      <c r="AG27" s="332" t="str">
        <f t="shared" si="13"/>
        <v>з</v>
      </c>
      <c r="AH27" s="332">
        <f t="shared" si="13"/>
        <v>4</v>
      </c>
      <c r="AI27" s="332">
        <f t="shared" si="13"/>
        <v>3</v>
      </c>
      <c r="AJ27" s="332">
        <f t="shared" si="13"/>
        <v>5</v>
      </c>
      <c r="AK27" s="332">
        <f t="shared" si="13"/>
        <v>3</v>
      </c>
      <c r="AL27" s="332">
        <f t="shared" si="13"/>
        <v>3</v>
      </c>
      <c r="AM27" s="332">
        <f t="shared" si="13"/>
        <v>5</v>
      </c>
      <c r="AN27" s="332">
        <f t="shared" si="13"/>
        <v>5</v>
      </c>
      <c r="AO27" s="332">
        <f t="shared" si="13"/>
        <v>4</v>
      </c>
      <c r="AP27" s="332">
        <f t="shared" si="13"/>
        <v>3</v>
      </c>
      <c r="AQ27" s="332" t="str">
        <f t="shared" si="13"/>
        <v/>
      </c>
      <c r="AR27" s="332" t="str">
        <f t="shared" si="13"/>
        <v/>
      </c>
      <c r="AS27" s="332" t="str">
        <f t="shared" si="13"/>
        <v/>
      </c>
      <c r="AT27" s="332" t="str">
        <f t="shared" si="13"/>
        <v/>
      </c>
      <c r="AU27" s="332" t="str">
        <f t="shared" si="13"/>
        <v/>
      </c>
      <c r="AV27" s="332" t="str">
        <f t="shared" si="13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21.75" customHeight="1" x14ac:dyDescent="0.3">
      <c r="A28" s="389">
        <v>23</v>
      </c>
      <c r="B28" s="189"/>
      <c r="C28" s="427" t="s">
        <v>35</v>
      </c>
      <c r="D28" s="429" t="s">
        <v>811</v>
      </c>
      <c r="E28" s="256">
        <v>2431</v>
      </c>
      <c r="F28" s="93" t="s">
        <v>1648</v>
      </c>
      <c r="G28" s="93">
        <v>4</v>
      </c>
      <c r="H28" s="93">
        <v>4</v>
      </c>
      <c r="I28" s="93">
        <v>4</v>
      </c>
      <c r="J28" s="93">
        <v>3</v>
      </c>
      <c r="K28" s="93">
        <v>3</v>
      </c>
      <c r="L28" s="93">
        <v>3</v>
      </c>
      <c r="M28" s="93">
        <v>3</v>
      </c>
      <c r="N28" s="93">
        <v>3</v>
      </c>
      <c r="O28" s="93">
        <v>4</v>
      </c>
      <c r="P28" s="93"/>
      <c r="Q28" s="93"/>
      <c r="R28" s="24"/>
      <c r="S28" s="23"/>
      <c r="T28" s="23"/>
      <c r="U28" s="23"/>
      <c r="V28" s="18">
        <f t="shared" si="0"/>
        <v>3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5</v>
      </c>
      <c r="AA28" s="95">
        <f t="shared" si="5"/>
        <v>4</v>
      </c>
      <c r="AB28" s="95">
        <f t="shared" si="6"/>
        <v>0</v>
      </c>
      <c r="AC28" s="95">
        <f t="shared" si="7"/>
        <v>9</v>
      </c>
      <c r="AD28" s="242">
        <f t="shared" si="11"/>
        <v>3.4444444444444446</v>
      </c>
      <c r="AE28" s="16">
        <f t="shared" si="8"/>
        <v>0</v>
      </c>
      <c r="AF28" s="9"/>
      <c r="AG28" s="332" t="str">
        <f t="shared" si="13"/>
        <v>з</v>
      </c>
      <c r="AH28" s="332">
        <f t="shared" si="13"/>
        <v>4</v>
      </c>
      <c r="AI28" s="332">
        <f t="shared" si="13"/>
        <v>4</v>
      </c>
      <c r="AJ28" s="332">
        <f t="shared" si="13"/>
        <v>4</v>
      </c>
      <c r="AK28" s="332">
        <f t="shared" si="13"/>
        <v>3</v>
      </c>
      <c r="AL28" s="332">
        <f t="shared" si="13"/>
        <v>3</v>
      </c>
      <c r="AM28" s="332">
        <f t="shared" si="13"/>
        <v>3</v>
      </c>
      <c r="AN28" s="332">
        <f t="shared" si="13"/>
        <v>3</v>
      </c>
      <c r="AO28" s="332">
        <f t="shared" si="13"/>
        <v>3</v>
      </c>
      <c r="AP28" s="332">
        <f t="shared" si="13"/>
        <v>4</v>
      </c>
      <c r="AQ28" s="332" t="str">
        <f t="shared" si="13"/>
        <v/>
      </c>
      <c r="AR28" s="332" t="str">
        <f t="shared" si="13"/>
        <v/>
      </c>
      <c r="AS28" s="332" t="str">
        <f t="shared" si="13"/>
        <v/>
      </c>
      <c r="AT28" s="332" t="str">
        <f t="shared" si="13"/>
        <v/>
      </c>
      <c r="AU28" s="332" t="str">
        <f t="shared" si="13"/>
        <v/>
      </c>
      <c r="AV28" s="332" t="str">
        <f t="shared" si="13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21.75" customHeight="1" x14ac:dyDescent="0.3">
      <c r="A29" s="389">
        <v>24</v>
      </c>
      <c r="B29" s="186"/>
      <c r="C29" s="427" t="s">
        <v>34</v>
      </c>
      <c r="D29" s="429" t="s">
        <v>812</v>
      </c>
      <c r="E29" s="256">
        <v>2431</v>
      </c>
      <c r="F29" s="93" t="s">
        <v>1648</v>
      </c>
      <c r="G29" s="93">
        <v>3</v>
      </c>
      <c r="H29" s="93">
        <v>3</v>
      </c>
      <c r="I29" s="93">
        <v>5</v>
      </c>
      <c r="J29" s="93">
        <v>3</v>
      </c>
      <c r="K29" s="93">
        <v>3</v>
      </c>
      <c r="L29" s="93">
        <v>5</v>
      </c>
      <c r="M29" s="93">
        <v>4</v>
      </c>
      <c r="N29" s="93">
        <v>3</v>
      </c>
      <c r="O29" s="93">
        <v>3</v>
      </c>
      <c r="P29" s="93"/>
      <c r="Q29" s="93"/>
      <c r="R29" s="24"/>
      <c r="S29" s="23"/>
      <c r="T29" s="23"/>
      <c r="U29" s="23"/>
      <c r="V29" s="18">
        <f t="shared" si="0"/>
        <v>3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6</v>
      </c>
      <c r="AA29" s="95">
        <f t="shared" si="5"/>
        <v>1</v>
      </c>
      <c r="AB29" s="95">
        <f t="shared" si="6"/>
        <v>2</v>
      </c>
      <c r="AC29" s="95">
        <f t="shared" si="7"/>
        <v>9</v>
      </c>
      <c r="AD29" s="242">
        <f t="shared" si="11"/>
        <v>3.5555555555555554</v>
      </c>
      <c r="AE29" s="16">
        <f t="shared" si="8"/>
        <v>0</v>
      </c>
      <c r="AF29" s="9"/>
      <c r="AG29" s="332" t="str">
        <f t="shared" si="13"/>
        <v>з</v>
      </c>
      <c r="AH29" s="332">
        <f t="shared" si="13"/>
        <v>3</v>
      </c>
      <c r="AI29" s="332">
        <f t="shared" si="13"/>
        <v>3</v>
      </c>
      <c r="AJ29" s="332">
        <f t="shared" si="13"/>
        <v>5</v>
      </c>
      <c r="AK29" s="332">
        <f t="shared" si="13"/>
        <v>3</v>
      </c>
      <c r="AL29" s="332">
        <f t="shared" si="13"/>
        <v>3</v>
      </c>
      <c r="AM29" s="332">
        <f t="shared" si="13"/>
        <v>5</v>
      </c>
      <c r="AN29" s="332">
        <f t="shared" si="13"/>
        <v>4</v>
      </c>
      <c r="AO29" s="332">
        <f t="shared" si="13"/>
        <v>3</v>
      </c>
      <c r="AP29" s="332">
        <f t="shared" si="13"/>
        <v>3</v>
      </c>
      <c r="AQ29" s="332" t="str">
        <f t="shared" si="13"/>
        <v/>
      </c>
      <c r="AR29" s="332" t="str">
        <f t="shared" si="13"/>
        <v/>
      </c>
      <c r="AS29" s="332" t="str">
        <f t="shared" si="13"/>
        <v/>
      </c>
      <c r="AT29" s="332" t="str">
        <f t="shared" si="13"/>
        <v/>
      </c>
      <c r="AU29" s="332" t="str">
        <f t="shared" si="13"/>
        <v/>
      </c>
      <c r="AV29" s="332" t="str">
        <f t="shared" si="13"/>
        <v/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21.75" customHeight="1" x14ac:dyDescent="0.3">
      <c r="A30" s="389">
        <v>25</v>
      </c>
      <c r="B30" s="186"/>
      <c r="C30" s="427" t="s">
        <v>34</v>
      </c>
      <c r="D30" s="429" t="s">
        <v>813</v>
      </c>
      <c r="E30" s="256">
        <v>2431</v>
      </c>
      <c r="F30" s="93" t="s">
        <v>1648</v>
      </c>
      <c r="G30" s="93">
        <v>4</v>
      </c>
      <c r="H30" s="93">
        <v>4</v>
      </c>
      <c r="I30" s="93">
        <v>5</v>
      </c>
      <c r="J30" s="93">
        <v>5</v>
      </c>
      <c r="K30" s="93">
        <v>3</v>
      </c>
      <c r="L30" s="93">
        <v>4</v>
      </c>
      <c r="M30" s="93">
        <v>4</v>
      </c>
      <c r="N30" s="93">
        <v>4</v>
      </c>
      <c r="O30" s="93">
        <v>4</v>
      </c>
      <c r="P30" s="93"/>
      <c r="Q30" s="93"/>
      <c r="R30" s="24"/>
      <c r="S30" s="23"/>
      <c r="T30" s="23"/>
      <c r="U30" s="23"/>
      <c r="V30" s="18">
        <f t="shared" si="0"/>
        <v>3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1</v>
      </c>
      <c r="AA30" s="95">
        <f t="shared" si="5"/>
        <v>6</v>
      </c>
      <c r="AB30" s="95">
        <f t="shared" si="6"/>
        <v>2</v>
      </c>
      <c r="AC30" s="95">
        <f t="shared" si="7"/>
        <v>9</v>
      </c>
      <c r="AD30" s="242">
        <f t="shared" si="11"/>
        <v>4.1111111111111107</v>
      </c>
      <c r="AE30" s="16">
        <f t="shared" si="8"/>
        <v>0</v>
      </c>
      <c r="AF30" s="9"/>
      <c r="AG30" s="332" t="str">
        <f t="shared" si="13"/>
        <v>з</v>
      </c>
      <c r="AH30" s="332">
        <f t="shared" si="13"/>
        <v>4</v>
      </c>
      <c r="AI30" s="332">
        <f t="shared" si="13"/>
        <v>4</v>
      </c>
      <c r="AJ30" s="332">
        <f t="shared" si="13"/>
        <v>5</v>
      </c>
      <c r="AK30" s="332">
        <f t="shared" si="13"/>
        <v>5</v>
      </c>
      <c r="AL30" s="332">
        <f t="shared" si="13"/>
        <v>3</v>
      </c>
      <c r="AM30" s="332">
        <f t="shared" si="13"/>
        <v>4</v>
      </c>
      <c r="AN30" s="332">
        <f t="shared" si="13"/>
        <v>4</v>
      </c>
      <c r="AO30" s="332">
        <f t="shared" si="13"/>
        <v>4</v>
      </c>
      <c r="AP30" s="332">
        <f t="shared" si="13"/>
        <v>4</v>
      </c>
      <c r="AQ30" s="332" t="str">
        <f t="shared" si="13"/>
        <v/>
      </c>
      <c r="AR30" s="332" t="str">
        <f t="shared" si="13"/>
        <v/>
      </c>
      <c r="AS30" s="332" t="str">
        <f t="shared" si="13"/>
        <v/>
      </c>
      <c r="AT30" s="332" t="str">
        <f t="shared" si="13"/>
        <v/>
      </c>
      <c r="AU30" s="332" t="str">
        <f t="shared" si="13"/>
        <v/>
      </c>
      <c r="AV30" s="332" t="str">
        <f t="shared" si="13"/>
        <v/>
      </c>
      <c r="AW30" s="35">
        <f t="shared" si="10"/>
        <v>1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">
      <c r="A31" s="389"/>
      <c r="B31" s="186"/>
      <c r="E31" s="256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24"/>
      <c r="S31" s="23"/>
      <c r="T31" s="23"/>
      <c r="U31" s="23"/>
      <c r="V31" s="18">
        <f t="shared" si="0"/>
        <v>0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42" t="str">
        <f t="shared" si="11"/>
        <v/>
      </c>
      <c r="AE31" s="16">
        <f t="shared" si="8"/>
        <v>0</v>
      </c>
      <c r="AF31" s="9"/>
      <c r="AG31" s="332" t="str">
        <f t="shared" si="13"/>
        <v/>
      </c>
      <c r="AH31" s="332" t="str">
        <f t="shared" si="13"/>
        <v/>
      </c>
      <c r="AI31" s="332" t="str">
        <f t="shared" si="13"/>
        <v/>
      </c>
      <c r="AJ31" s="332" t="str">
        <f t="shared" si="13"/>
        <v/>
      </c>
      <c r="AK31" s="332" t="str">
        <f t="shared" si="13"/>
        <v/>
      </c>
      <c r="AL31" s="332" t="str">
        <f t="shared" si="13"/>
        <v/>
      </c>
      <c r="AM31" s="332" t="str">
        <f t="shared" si="13"/>
        <v/>
      </c>
      <c r="AN31" s="332" t="str">
        <f t="shared" si="13"/>
        <v/>
      </c>
      <c r="AO31" s="332" t="str">
        <f t="shared" si="13"/>
        <v/>
      </c>
      <c r="AP31" s="332" t="str">
        <f t="shared" si="13"/>
        <v/>
      </c>
      <c r="AQ31" s="332" t="str">
        <f t="shared" si="13"/>
        <v/>
      </c>
      <c r="AR31" s="332" t="str">
        <f t="shared" si="13"/>
        <v/>
      </c>
      <c r="AS31" s="332" t="str">
        <f t="shared" si="13"/>
        <v/>
      </c>
      <c r="AT31" s="332" t="str">
        <f t="shared" si="13"/>
        <v/>
      </c>
      <c r="AU31" s="332" t="str">
        <f t="shared" si="13"/>
        <v/>
      </c>
      <c r="AV31" s="332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89"/>
      <c r="B32" s="243"/>
      <c r="C32" s="243"/>
      <c r="D32" s="428"/>
      <c r="E32" s="256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42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89"/>
      <c r="B33" s="243"/>
      <c r="C33" s="243"/>
      <c r="D33" s="243"/>
      <c r="E33" s="256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42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89"/>
      <c r="B34" s="244"/>
      <c r="C34" s="245"/>
      <c r="D34" s="246"/>
      <c r="E34" s="256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42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89"/>
      <c r="B35" s="244"/>
      <c r="C35" s="245"/>
      <c r="D35" s="246"/>
      <c r="E35" s="256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42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89"/>
      <c r="B36" s="244"/>
      <c r="C36" s="245"/>
      <c r="D36" s="246"/>
      <c r="E36" s="256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42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COUNTIF(E6:E36,"2431")</f>
        <v>25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42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7"/>
      <c r="B38" s="247"/>
      <c r="C38" s="83" t="s">
        <v>12</v>
      </c>
      <c r="D38" s="83"/>
      <c r="E38" s="27"/>
      <c r="F38" s="213" t="str">
        <f t="array" ref="F38:U45">AG38:AV45</f>
        <v xml:space="preserve"> </v>
      </c>
      <c r="G38" s="213">
        <v>3.7083333333333335</v>
      </c>
      <c r="H38" s="213">
        <v>3.875</v>
      </c>
      <c r="I38" s="213">
        <v>4.2173913043478262</v>
      </c>
      <c r="J38" s="213">
        <v>3.75</v>
      </c>
      <c r="K38" s="213">
        <v>3.2916666666666665</v>
      </c>
      <c r="L38" s="213">
        <v>4.333333333333333</v>
      </c>
      <c r="M38" s="213">
        <v>4.083333333333333</v>
      </c>
      <c r="N38" s="213">
        <v>3.6666666666666665</v>
      </c>
      <c r="O38" s="248">
        <v>3.6</v>
      </c>
      <c r="P38" s="215" t="str">
        <v xml:space="preserve"> </v>
      </c>
      <c r="Q38" s="215" t="str">
        <v xml:space="preserve"> </v>
      </c>
      <c r="R38" s="215" t="str">
        <v xml:space="preserve"> </v>
      </c>
      <c r="S38" s="213" t="str">
        <v xml:space="preserve"> </v>
      </c>
      <c r="T38" s="213" t="str">
        <v xml:space="preserve"> </v>
      </c>
      <c r="U38" s="213" t="str">
        <v xml:space="preserve"> </v>
      </c>
      <c r="V38" s="18">
        <f>сводн.!T42</f>
        <v>2</v>
      </c>
      <c r="W38" s="95">
        <f>SUM(W6:W37)</f>
        <v>9</v>
      </c>
      <c r="X38" s="95">
        <f>SUM(X6:X37)</f>
        <v>0</v>
      </c>
      <c r="Y38" s="95">
        <f>SUM(Y6:Y37)-X38</f>
        <v>6</v>
      </c>
      <c r="Z38" s="95">
        <f>SUM(Z6:Z37)</f>
        <v>81</v>
      </c>
      <c r="AA38" s="95">
        <f>SUM(AA6:AA37)</f>
        <v>72</v>
      </c>
      <c r="AB38" s="95">
        <f>SUM(AB6:AB37)</f>
        <v>57</v>
      </c>
      <c r="AC38" s="95">
        <f t="shared" si="7"/>
        <v>216</v>
      </c>
      <c r="AD38" s="242">
        <f>IF(ISERROR(((X38+Y38)*2+Z38*3+AA38*4+AB38*5)/SUM(X38,Y38:AB38)),"",((X38+Y38)*2+Z38*3+AA38*4+AB38*5)/SUM(X38,Y38:AB38))</f>
        <v>3.8333333333333335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>
        <f t="shared" si="15"/>
        <v>3.7083333333333335</v>
      </c>
      <c r="AI38" s="33">
        <f t="shared" si="15"/>
        <v>3.875</v>
      </c>
      <c r="AJ38" s="33">
        <f t="shared" si="15"/>
        <v>4.2173913043478262</v>
      </c>
      <c r="AK38" s="33">
        <f t="shared" si="15"/>
        <v>3.75</v>
      </c>
      <c r="AL38" s="33">
        <f t="shared" si="15"/>
        <v>3.2916666666666665</v>
      </c>
      <c r="AM38" s="33">
        <f t="shared" si="15"/>
        <v>4.333333333333333</v>
      </c>
      <c r="AN38" s="33">
        <f t="shared" si="15"/>
        <v>4.083333333333333</v>
      </c>
      <c r="AO38" s="33">
        <f t="shared" si="15"/>
        <v>3.6666666666666665</v>
      </c>
      <c r="AP38" s="33">
        <f t="shared" si="15"/>
        <v>3.6</v>
      </c>
      <c r="AQ38" s="33" t="str">
        <f t="shared" si="15"/>
        <v xml:space="preserve"> 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6"/>
      <c r="B39" s="216"/>
      <c r="C39" s="218" t="s">
        <v>13</v>
      </c>
      <c r="D39" s="218"/>
      <c r="E39" s="219"/>
      <c r="F39" s="98" t="str">
        <v>0</v>
      </c>
      <c r="G39" s="98">
        <v>3</v>
      </c>
      <c r="H39" s="98">
        <v>6</v>
      </c>
      <c r="I39" s="98">
        <v>13</v>
      </c>
      <c r="J39" s="98">
        <v>6</v>
      </c>
      <c r="K39" s="98">
        <v>2</v>
      </c>
      <c r="L39" s="98">
        <v>12</v>
      </c>
      <c r="M39" s="98">
        <v>6</v>
      </c>
      <c r="N39" s="98">
        <v>6</v>
      </c>
      <c r="O39" s="99">
        <v>3</v>
      </c>
      <c r="P39" s="99" t="str">
        <v>0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9">
        <f>IF(COUNTIF(V6:V37,5)=0,"0",COUNTIF(V6:V37,5))</f>
        <v>2</v>
      </c>
      <c r="W39" s="209"/>
      <c r="X39" s="580">
        <f>SUM(X38:AB38)</f>
        <v>216</v>
      </c>
      <c r="Y39" s="580"/>
      <c r="Z39" s="580"/>
      <c r="AA39" s="580"/>
      <c r="AB39" s="580"/>
      <c r="AC39" s="423"/>
      <c r="AD39" s="242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>
        <f t="shared" si="17"/>
        <v>3</v>
      </c>
      <c r="AI39" s="38">
        <f t="shared" si="17"/>
        <v>6</v>
      </c>
      <c r="AJ39" s="38">
        <f t="shared" si="17"/>
        <v>13</v>
      </c>
      <c r="AK39" s="38">
        <f t="shared" si="17"/>
        <v>6</v>
      </c>
      <c r="AL39" s="38">
        <f t="shared" si="17"/>
        <v>2</v>
      </c>
      <c r="AM39" s="38">
        <f t="shared" si="17"/>
        <v>12</v>
      </c>
      <c r="AN39" s="38">
        <f t="shared" si="17"/>
        <v>6</v>
      </c>
      <c r="AO39" s="38">
        <f t="shared" si="17"/>
        <v>6</v>
      </c>
      <c r="AP39" s="38">
        <f t="shared" si="17"/>
        <v>3</v>
      </c>
      <c r="AQ39" s="38" t="str">
        <f t="shared" si="17"/>
        <v>0</v>
      </c>
      <c r="AR39" s="38" t="str">
        <f t="shared" si="17"/>
        <v>0</v>
      </c>
      <c r="AS39" s="38" t="str">
        <f t="shared" si="17"/>
        <v>0</v>
      </c>
      <c r="AT39" s="38" t="str">
        <f t="shared" si="17"/>
        <v>0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20"/>
      <c r="B40" s="220"/>
      <c r="C40" s="222" t="s">
        <v>14</v>
      </c>
      <c r="D40" s="222"/>
      <c r="E40" s="223"/>
      <c r="F40" s="100" t="str">
        <v>0</v>
      </c>
      <c r="G40" s="100">
        <v>11</v>
      </c>
      <c r="H40" s="100">
        <v>9</v>
      </c>
      <c r="I40" s="100">
        <v>5</v>
      </c>
      <c r="J40" s="100">
        <v>6</v>
      </c>
      <c r="K40" s="100">
        <v>6</v>
      </c>
      <c r="L40" s="100">
        <v>8</v>
      </c>
      <c r="M40" s="100">
        <v>14</v>
      </c>
      <c r="N40" s="100">
        <v>4</v>
      </c>
      <c r="O40" s="101">
        <v>9</v>
      </c>
      <c r="P40" s="101" t="str">
        <v>0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50">
        <f>IF(COUNTIF(V6:V37,4)=0,"0",COUNTIF(V6:V37,4))</f>
        <v>3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6</v>
      </c>
      <c r="AA40" s="44">
        <f>IF(COUNTIF(AA6:AA37,4)=0," ",COUNTIF(AA6:AA37,4))</f>
        <v>6</v>
      </c>
      <c r="AB40" s="44">
        <f>IF(COUNTIF(AB6:AB37,4)=0," ",COUNTIF(AB6:AB37,4))</f>
        <v>2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>
        <f t="shared" si="18"/>
        <v>11</v>
      </c>
      <c r="AI40" s="44">
        <f t="shared" si="18"/>
        <v>9</v>
      </c>
      <c r="AJ40" s="44">
        <f t="shared" si="18"/>
        <v>5</v>
      </c>
      <c r="AK40" s="44">
        <f t="shared" si="18"/>
        <v>6</v>
      </c>
      <c r="AL40" s="44">
        <f t="shared" si="18"/>
        <v>6</v>
      </c>
      <c r="AM40" s="44">
        <f t="shared" si="18"/>
        <v>8</v>
      </c>
      <c r="AN40" s="44">
        <f t="shared" si="18"/>
        <v>14</v>
      </c>
      <c r="AO40" s="44">
        <f t="shared" si="18"/>
        <v>4</v>
      </c>
      <c r="AP40" s="44">
        <f t="shared" si="18"/>
        <v>9</v>
      </c>
      <c r="AQ40" s="44" t="str">
        <f t="shared" si="18"/>
        <v>0</v>
      </c>
      <c r="AR40" s="44" t="str">
        <f t="shared" si="18"/>
        <v>0</v>
      </c>
      <c r="AS40" s="44" t="str">
        <f t="shared" si="18"/>
        <v>0</v>
      </c>
      <c r="AT40" s="44" t="str">
        <f t="shared" si="18"/>
        <v>0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5" t="s">
        <v>15</v>
      </c>
      <c r="D41" s="225"/>
      <c r="E41" s="226"/>
      <c r="F41" s="102" t="str">
        <v>0</v>
      </c>
      <c r="G41" s="102">
        <v>10</v>
      </c>
      <c r="H41" s="102">
        <v>9</v>
      </c>
      <c r="I41" s="102">
        <v>2</v>
      </c>
      <c r="J41" s="102">
        <v>12</v>
      </c>
      <c r="K41" s="102">
        <v>13</v>
      </c>
      <c r="L41" s="102">
        <v>4</v>
      </c>
      <c r="M41" s="102">
        <v>4</v>
      </c>
      <c r="N41" s="102">
        <v>14</v>
      </c>
      <c r="O41" s="103">
        <v>13</v>
      </c>
      <c r="P41" s="103" t="str">
        <v>0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51">
        <f>IF(COUNTIF(V6:V37,3)=0,"0",COUNTIF(V6:V37,3))</f>
        <v>14</v>
      </c>
      <c r="W41" s="52"/>
      <c r="X41" s="52"/>
      <c r="Y41" s="52" t="str">
        <f>IF(COUNTIF(Y6:Y37,3)=0," ",COUNTIF(Y6:Y37,3))</f>
        <v xml:space="preserve"> </v>
      </c>
      <c r="Z41" s="52" t="str">
        <f>IF(COUNTIF(Z6:Z37,3)=0," ",COUNTIF(Z6:Z37,3))</f>
        <v xml:space="preserve"> </v>
      </c>
      <c r="AA41" s="52">
        <f>IF(COUNTIF(AA6:AA37,3)=0," ",COUNTIF(AA6:AA37,3))</f>
        <v>5</v>
      </c>
      <c r="AB41" s="52">
        <f>IF(COUNTIF(AB6:AB37,3)=0," ",COUNTIF(AB6:AB37,3))</f>
        <v>2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>
        <f t="shared" si="19"/>
        <v>10</v>
      </c>
      <c r="AI41" s="52">
        <f t="shared" si="19"/>
        <v>9</v>
      </c>
      <c r="AJ41" s="52">
        <f t="shared" si="19"/>
        <v>2</v>
      </c>
      <c r="AK41" s="52">
        <f t="shared" si="19"/>
        <v>12</v>
      </c>
      <c r="AL41" s="52">
        <f t="shared" si="19"/>
        <v>13</v>
      </c>
      <c r="AM41" s="52">
        <f t="shared" si="19"/>
        <v>4</v>
      </c>
      <c r="AN41" s="52">
        <f t="shared" si="19"/>
        <v>4</v>
      </c>
      <c r="AO41" s="52">
        <f t="shared" si="19"/>
        <v>14</v>
      </c>
      <c r="AP41" s="52">
        <f t="shared" si="19"/>
        <v>13</v>
      </c>
      <c r="AQ41" s="52" t="str">
        <f t="shared" si="19"/>
        <v>0</v>
      </c>
      <c r="AR41" s="52" t="str">
        <f t="shared" si="19"/>
        <v>0</v>
      </c>
      <c r="AS41" s="52" t="str">
        <f t="shared" si="19"/>
        <v>0</v>
      </c>
      <c r="AT41" s="52" t="str">
        <f t="shared" si="19"/>
        <v>0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7"/>
      <c r="B42" s="247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3</v>
      </c>
      <c r="J42" s="23">
        <v>0</v>
      </c>
      <c r="K42" s="23">
        <v>3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6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1</v>
      </c>
      <c r="AA42" s="35">
        <f>IF(COUNTIF(AA6:AA37,2)=0," ",COUNTIF(AA6:AA37,2))</f>
        <v>4</v>
      </c>
      <c r="AB42" s="35">
        <f>IF(COUNTIF(AB6:AB37,2)=0," ",COUNTIF(AB6:AB37,2))</f>
        <v>5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3</v>
      </c>
      <c r="AK42" s="35">
        <f t="shared" si="20"/>
        <v>0</v>
      </c>
      <c r="AL42" s="35">
        <f t="shared" si="20"/>
        <v>3</v>
      </c>
      <c r="AM42" s="35">
        <f t="shared" si="20"/>
        <v>0</v>
      </c>
      <c r="AN42" s="35">
        <f t="shared" si="20"/>
        <v>0</v>
      </c>
      <c r="AO42" s="35">
        <f t="shared" si="20"/>
        <v>0</v>
      </c>
      <c r="AP42" s="35">
        <f t="shared" si="20"/>
        <v>0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7"/>
      <c r="B43" s="247"/>
      <c r="C43" s="83" t="s">
        <v>17</v>
      </c>
      <c r="D43" s="83"/>
      <c r="E43" s="27"/>
      <c r="F43" s="23">
        <v>1</v>
      </c>
      <c r="G43" s="23">
        <v>1</v>
      </c>
      <c r="H43" s="23">
        <v>1</v>
      </c>
      <c r="I43" s="23">
        <v>2</v>
      </c>
      <c r="J43" s="23">
        <v>1</v>
      </c>
      <c r="K43" s="23">
        <v>1</v>
      </c>
      <c r="L43" s="23">
        <v>1</v>
      </c>
      <c r="M43" s="23">
        <v>1</v>
      </c>
      <c r="N43" s="23">
        <v>1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COUNTBLANK(AD6:AD30)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1</v>
      </c>
      <c r="AH43" s="60">
        <f t="shared" si="22"/>
        <v>1</v>
      </c>
      <c r="AI43" s="60">
        <f t="shared" si="22"/>
        <v>1</v>
      </c>
      <c r="AJ43" s="60">
        <f t="shared" si="22"/>
        <v>2</v>
      </c>
      <c r="AK43" s="60">
        <f t="shared" si="22"/>
        <v>1</v>
      </c>
      <c r="AL43" s="60">
        <f t="shared" si="22"/>
        <v>1</v>
      </c>
      <c r="AM43" s="60">
        <f t="shared" si="22"/>
        <v>1</v>
      </c>
      <c r="AN43" s="60">
        <f t="shared" si="22"/>
        <v>1</v>
      </c>
      <c r="AO43" s="60">
        <f t="shared" si="22"/>
        <v>1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7"/>
      <c r="B44" s="247"/>
      <c r="C44" s="83" t="s">
        <v>18</v>
      </c>
      <c r="D44" s="83"/>
      <c r="E44" s="27"/>
      <c r="F44" s="23">
        <v>24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3">IF(COUNTIF(AG6:AG37,"з")=0,"0",COUNTIF(AG6:AG37,"з"))</f>
        <v>24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7"/>
      <c r="B45" s="247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24"/>
      <c r="X46" s="424"/>
      <c r="Y46" s="424"/>
      <c r="Z46" s="424"/>
      <c r="AA46" s="424"/>
      <c r="AB46" s="424"/>
      <c r="AC46" s="424"/>
      <c r="AD46" s="424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24"/>
      <c r="X47" s="424"/>
      <c r="Y47" s="424"/>
      <c r="Z47" s="424"/>
      <c r="AA47" s="424"/>
      <c r="AB47" s="424"/>
      <c r="AC47" s="424"/>
      <c r="AD47" s="424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24"/>
      <c r="X48" s="424"/>
      <c r="Y48" s="424"/>
      <c r="Z48" s="424"/>
      <c r="AA48" s="424"/>
      <c r="AB48" s="424"/>
      <c r="AC48" s="424"/>
      <c r="AD48" s="424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24"/>
      <c r="X49" s="424"/>
      <c r="Y49" s="424"/>
      <c r="Z49" s="424"/>
      <c r="AA49" s="424"/>
      <c r="AB49" s="424"/>
      <c r="AC49" s="424"/>
      <c r="AD49" s="424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24"/>
      <c r="X50" s="424"/>
      <c r="Y50" s="424"/>
      <c r="Z50" s="424"/>
      <c r="AA50" s="424"/>
      <c r="AB50" s="424"/>
      <c r="AC50" s="424"/>
      <c r="AD50" s="424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24"/>
      <c r="X51" s="424"/>
      <c r="Y51" s="424"/>
      <c r="Z51" s="424"/>
      <c r="AA51" s="424"/>
      <c r="AB51" s="424"/>
      <c r="AC51" s="424"/>
      <c r="AD51" s="424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24"/>
      <c r="X52" s="424"/>
      <c r="Y52" s="424"/>
      <c r="Z52" s="424"/>
      <c r="AA52" s="424"/>
      <c r="AB52" s="424"/>
      <c r="AC52" s="424"/>
      <c r="AD52" s="424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24"/>
      <c r="X53" s="424"/>
      <c r="Y53" s="424"/>
      <c r="Z53" s="424"/>
      <c r="AA53" s="424"/>
      <c r="AB53" s="424"/>
      <c r="AC53" s="424"/>
      <c r="AD53" s="424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24"/>
      <c r="X54" s="424"/>
      <c r="Y54" s="424"/>
      <c r="Z54" s="424"/>
      <c r="AA54" s="424"/>
      <c r="AB54" s="424"/>
      <c r="AC54" s="424"/>
      <c r="AD54" s="424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8">
    <mergeCell ref="BP3:CE3"/>
    <mergeCell ref="X39:AB39"/>
    <mergeCell ref="A3:C4"/>
    <mergeCell ref="G2:L2"/>
    <mergeCell ref="M2:N2"/>
    <mergeCell ref="AD3:AD5"/>
    <mergeCell ref="AG3:AW3"/>
    <mergeCell ref="AX3:BM3"/>
  </mergeCells>
  <conditionalFormatting sqref="C5 Y5 AI5 AG5">
    <cfRule type="cellIs" dxfId="9961" priority="194" stopIfTrue="1" operator="equal">
      <formula>5</formula>
    </cfRule>
    <cfRule type="cellIs" dxfId="9960" priority="195" stopIfTrue="1" operator="equal">
      <formula>4</formula>
    </cfRule>
    <cfRule type="cellIs" dxfId="9959" priority="196" stopIfTrue="1" operator="equal">
      <formula>3</formula>
    </cfRule>
  </conditionalFormatting>
  <conditionalFormatting sqref="E6:E45">
    <cfRule type="cellIs" dxfId="9958" priority="192" stopIfTrue="1" operator="equal">
      <formula>4</formula>
    </cfRule>
    <cfRule type="cellIs" dxfId="9957" priority="193" stopIfTrue="1" operator="equal">
      <formula>3</formula>
    </cfRule>
  </conditionalFormatting>
  <conditionalFormatting sqref="Z5:AC5 W40:AF43 AE6:AE39 W39 F34:Q45 AG43:CB43 W44:AW45 AG6:AW42 G6:Q31 R6:V45">
    <cfRule type="cellIs" dxfId="9956" priority="189" stopIfTrue="1" operator="equal">
      <formula>5</formula>
    </cfRule>
    <cfRule type="cellIs" dxfId="9955" priority="190" stopIfTrue="1" operator="equal">
      <formula>4</formula>
    </cfRule>
    <cfRule type="cellIs" dxfId="9954" priority="191" stopIfTrue="1" operator="equal">
      <formula>3</formula>
    </cfRule>
  </conditionalFormatting>
  <conditionalFormatting sqref="AF6:AF37">
    <cfRule type="expression" dxfId="9953" priority="187" stopIfTrue="1">
      <formula>VALUE(RIGHT(AF6))&gt;AE6</formula>
    </cfRule>
    <cfRule type="expression" dxfId="9952" priority="188" stopIfTrue="1">
      <formula>EXACT(RIGHT(AF6,3),"зач")</formula>
    </cfRule>
  </conditionalFormatting>
  <conditionalFormatting sqref="AE3:AJ4 V3:AC4 R3:S3 M3:N3">
    <cfRule type="expression" dxfId="9951" priority="185" stopIfTrue="1">
      <formula>$D$1&lt;M3</formula>
    </cfRule>
    <cfRule type="expression" dxfId="9950" priority="186" stopIfTrue="1">
      <formula>$D$1&gt;M3</formula>
    </cfRule>
  </conditionalFormatting>
  <conditionalFormatting sqref="F5">
    <cfRule type="cellIs" dxfId="9949" priority="66" stopIfTrue="1" operator="equal">
      <formula>5</formula>
    </cfRule>
    <cfRule type="cellIs" dxfId="9948" priority="67" stopIfTrue="1" operator="equal">
      <formula>4</formula>
    </cfRule>
    <cfRule type="cellIs" dxfId="9947" priority="68" stopIfTrue="1" operator="equal">
      <formula>3</formula>
    </cfRule>
  </conditionalFormatting>
  <conditionalFormatting sqref="F4">
    <cfRule type="expression" dxfId="9946" priority="64" stopIfTrue="1">
      <formula>$D$1&lt;F4</formula>
    </cfRule>
    <cfRule type="expression" dxfId="9945" priority="65" stopIfTrue="1">
      <formula>$D$1&gt;F4</formula>
    </cfRule>
  </conditionalFormatting>
  <conditionalFormatting sqref="O3">
    <cfRule type="expression" dxfId="9944" priority="47" stopIfTrue="1">
      <formula>$D$1&lt;O3</formula>
    </cfRule>
    <cfRule type="expression" dxfId="9943" priority="48" stopIfTrue="1">
      <formula>$D$1&gt;O3</formula>
    </cfRule>
  </conditionalFormatting>
  <conditionalFormatting sqref="F6:F31">
    <cfRule type="cellIs" dxfId="9942" priority="127" stopIfTrue="1" operator="equal">
      <formula>5</formula>
    </cfRule>
    <cfRule type="cellIs" dxfId="9941" priority="128" stopIfTrue="1" operator="equal">
      <formula>4</formula>
    </cfRule>
    <cfRule type="cellIs" dxfId="9940" priority="129" stopIfTrue="1" operator="equal">
      <formula>3</formula>
    </cfRule>
  </conditionalFormatting>
  <conditionalFormatting sqref="N4">
    <cfRule type="expression" dxfId="9939" priority="1" stopIfTrue="1">
      <formula>$D$1&lt;N4</formula>
    </cfRule>
    <cfRule type="expression" dxfId="9938" priority="2" stopIfTrue="1">
      <formula>$D$1&gt;N4</formula>
    </cfRule>
  </conditionalFormatting>
  <conditionalFormatting sqref="M4">
    <cfRule type="expression" dxfId="9937" priority="11" stopIfTrue="1">
      <formula>$D$1&lt;M4</formula>
    </cfRule>
    <cfRule type="expression" dxfId="9936" priority="12" stopIfTrue="1">
      <formula>$D$1&gt;M4</formula>
    </cfRule>
  </conditionalFormatting>
  <conditionalFormatting sqref="M4">
    <cfRule type="expression" dxfId="9935" priority="9" stopIfTrue="1">
      <formula>$D$1&lt;M4</formula>
    </cfRule>
    <cfRule type="expression" dxfId="9934" priority="10" stopIfTrue="1">
      <formula>$D$1&gt;M4</formula>
    </cfRule>
  </conditionalFormatting>
  <conditionalFormatting sqref="M4">
    <cfRule type="expression" dxfId="9933" priority="7" stopIfTrue="1">
      <formula>$D$1&lt;M4</formula>
    </cfRule>
    <cfRule type="expression" dxfId="9932" priority="8" stopIfTrue="1">
      <formula>$D$1&gt;M4</formula>
    </cfRule>
  </conditionalFormatting>
  <conditionalFormatting sqref="M4">
    <cfRule type="expression" dxfId="9931" priority="5" stopIfTrue="1">
      <formula>$D$1&lt;M4</formula>
    </cfRule>
    <cfRule type="expression" dxfId="9930" priority="6" stopIfTrue="1">
      <formula>$D$1&gt;M4</formula>
    </cfRule>
  </conditionalFormatting>
  <conditionalFormatting sqref="M4">
    <cfRule type="expression" dxfId="9929" priority="3" stopIfTrue="1">
      <formula>$D$1&lt;M4</formula>
    </cfRule>
    <cfRule type="expression" dxfId="9928" priority="4" stopIfTrue="1">
      <formula>$D$1&gt;M4</formula>
    </cfRule>
  </conditionalFormatting>
  <conditionalFormatting sqref="R5:S5">
    <cfRule type="cellIs" dxfId="9927" priority="104" stopIfTrue="1" operator="equal">
      <formula>5</formula>
    </cfRule>
    <cfRule type="cellIs" dxfId="9926" priority="105" stopIfTrue="1" operator="equal">
      <formula>4</formula>
    </cfRule>
    <cfRule type="cellIs" dxfId="9925" priority="106" stopIfTrue="1" operator="equal">
      <formula>3</formula>
    </cfRule>
  </conditionalFormatting>
  <conditionalFormatting sqref="F3 K3 R4:S4">
    <cfRule type="expression" dxfId="9924" priority="102" stopIfTrue="1">
      <formula>$D$1&lt;F3</formula>
    </cfRule>
    <cfRule type="expression" dxfId="9923" priority="103" stopIfTrue="1">
      <formula>$D$1&gt;F3</formula>
    </cfRule>
  </conditionalFormatting>
  <conditionalFormatting sqref="R5">
    <cfRule type="cellIs" dxfId="9922" priority="95" stopIfTrue="1" operator="equal">
      <formula>5</formula>
    </cfRule>
    <cfRule type="cellIs" dxfId="9921" priority="96" stopIfTrue="1" operator="equal">
      <formula>4</formula>
    </cfRule>
    <cfRule type="cellIs" dxfId="9920" priority="97" stopIfTrue="1" operator="equal">
      <formula>3</formula>
    </cfRule>
  </conditionalFormatting>
  <conditionalFormatting sqref="R4">
    <cfRule type="expression" dxfId="9919" priority="93" stopIfTrue="1">
      <formula>$D$1&lt;R4</formula>
    </cfRule>
    <cfRule type="expression" dxfId="9918" priority="94" stopIfTrue="1">
      <formula>$D$1&gt;R4</formula>
    </cfRule>
  </conditionalFormatting>
  <conditionalFormatting sqref="S5">
    <cfRule type="cellIs" dxfId="9917" priority="90" stopIfTrue="1" operator="equal">
      <formula>5</formula>
    </cfRule>
    <cfRule type="cellIs" dxfId="9916" priority="91" stopIfTrue="1" operator="equal">
      <formula>4</formula>
    </cfRule>
    <cfRule type="cellIs" dxfId="9915" priority="92" stopIfTrue="1" operator="equal">
      <formula>3</formula>
    </cfRule>
  </conditionalFormatting>
  <conditionalFormatting sqref="S4">
    <cfRule type="expression" dxfId="9914" priority="88" stopIfTrue="1">
      <formula>$D$1&lt;S4</formula>
    </cfRule>
    <cfRule type="expression" dxfId="9913" priority="89" stopIfTrue="1">
      <formula>$D$1&gt;S4</formula>
    </cfRule>
  </conditionalFormatting>
  <conditionalFormatting sqref="S5">
    <cfRule type="cellIs" dxfId="9912" priority="85" stopIfTrue="1" operator="equal">
      <formula>5</formula>
    </cfRule>
    <cfRule type="cellIs" dxfId="9911" priority="86" stopIfTrue="1" operator="equal">
      <formula>4</formula>
    </cfRule>
    <cfRule type="cellIs" dxfId="9910" priority="87" stopIfTrue="1" operator="equal">
      <formula>3</formula>
    </cfRule>
  </conditionalFormatting>
  <conditionalFormatting sqref="S4">
    <cfRule type="expression" dxfId="9909" priority="83" stopIfTrue="1">
      <formula>$D$1&lt;S4</formula>
    </cfRule>
    <cfRule type="expression" dxfId="9908" priority="84" stopIfTrue="1">
      <formula>$D$1&gt;S4</formula>
    </cfRule>
  </conditionalFormatting>
  <conditionalFormatting sqref="G5:H5">
    <cfRule type="cellIs" dxfId="9907" priority="80" stopIfTrue="1" operator="equal">
      <formula>5</formula>
    </cfRule>
    <cfRule type="cellIs" dxfId="9906" priority="81" stopIfTrue="1" operator="equal">
      <formula>4</formula>
    </cfRule>
    <cfRule type="cellIs" dxfId="9905" priority="82" stopIfTrue="1" operator="equal">
      <formula>3</formula>
    </cfRule>
  </conditionalFormatting>
  <conditionalFormatting sqref="G3:H4">
    <cfRule type="expression" dxfId="9904" priority="78" stopIfTrue="1">
      <formula>$D$1&lt;G3</formula>
    </cfRule>
    <cfRule type="expression" dxfId="9903" priority="79" stopIfTrue="1">
      <formula>$D$1&gt;G3</formula>
    </cfRule>
  </conditionalFormatting>
  <conditionalFormatting sqref="I5">
    <cfRule type="cellIs" dxfId="9902" priority="75" stopIfTrue="1" operator="equal">
      <formula>5</formula>
    </cfRule>
    <cfRule type="cellIs" dxfId="9901" priority="76" stopIfTrue="1" operator="equal">
      <formula>4</formula>
    </cfRule>
    <cfRule type="cellIs" dxfId="9900" priority="77" stopIfTrue="1" operator="equal">
      <formula>3</formula>
    </cfRule>
  </conditionalFormatting>
  <conditionalFormatting sqref="I3:I4">
    <cfRule type="expression" dxfId="9899" priority="73" stopIfTrue="1">
      <formula>$D$4&lt;I3</formula>
    </cfRule>
    <cfRule type="expression" dxfId="9898" priority="74" stopIfTrue="1">
      <formula>$D$4&gt;I3</formula>
    </cfRule>
  </conditionalFormatting>
  <conditionalFormatting sqref="I3:I4">
    <cfRule type="expression" dxfId="9897" priority="71" stopIfTrue="1">
      <formula>$D$1&lt;I3</formula>
    </cfRule>
    <cfRule type="expression" dxfId="9896" priority="72" stopIfTrue="1">
      <formula>$D$1&gt;I3</formula>
    </cfRule>
  </conditionalFormatting>
  <conditionalFormatting sqref="I4">
    <cfRule type="expression" dxfId="9895" priority="69" stopIfTrue="1">
      <formula>$D$4&lt;I4</formula>
    </cfRule>
    <cfRule type="expression" dxfId="9894" priority="70" stopIfTrue="1">
      <formula>$D$4&gt;I4</formula>
    </cfRule>
  </conditionalFormatting>
  <conditionalFormatting sqref="T3">
    <cfRule type="expression" dxfId="9893" priority="62" stopIfTrue="1">
      <formula>$D$4&lt;T3</formula>
    </cfRule>
    <cfRule type="expression" dxfId="9892" priority="63" stopIfTrue="1">
      <formula>$D$4&gt;T3</formula>
    </cfRule>
  </conditionalFormatting>
  <conditionalFormatting sqref="T3">
    <cfRule type="expression" dxfId="9891" priority="60" stopIfTrue="1">
      <formula>$D$1&lt;T3</formula>
    </cfRule>
    <cfRule type="expression" dxfId="9890" priority="61" stopIfTrue="1">
      <formula>$D$1&gt;T3</formula>
    </cfRule>
  </conditionalFormatting>
  <conditionalFormatting sqref="T4">
    <cfRule type="expression" dxfId="9889" priority="58" stopIfTrue="1">
      <formula>$D$4&lt;T4</formula>
    </cfRule>
    <cfRule type="expression" dxfId="9888" priority="59" stopIfTrue="1">
      <formula>$D$4&gt;T4</formula>
    </cfRule>
  </conditionalFormatting>
  <conditionalFormatting sqref="T4">
    <cfRule type="expression" dxfId="9887" priority="56" stopIfTrue="1">
      <formula>$D$1&lt;T4</formula>
    </cfRule>
    <cfRule type="expression" dxfId="9886" priority="57" stopIfTrue="1">
      <formula>$D$1&gt;T4</formula>
    </cfRule>
  </conditionalFormatting>
  <conditionalFormatting sqref="T4">
    <cfRule type="expression" dxfId="9885" priority="54" stopIfTrue="1">
      <formula>$D$4&lt;T4</formula>
    </cfRule>
    <cfRule type="expression" dxfId="9884" priority="55" stopIfTrue="1">
      <formula>$D$4&gt;T4</formula>
    </cfRule>
  </conditionalFormatting>
  <conditionalFormatting sqref="T5">
    <cfRule type="cellIs" dxfId="9883" priority="51" stopIfTrue="1" operator="equal">
      <formula>5</formula>
    </cfRule>
    <cfRule type="cellIs" dxfId="9882" priority="52" stopIfTrue="1" operator="equal">
      <formula>4</formula>
    </cfRule>
    <cfRule type="cellIs" dxfId="9881" priority="53" stopIfTrue="1" operator="equal">
      <formula>3</formula>
    </cfRule>
  </conditionalFormatting>
  <conditionalFormatting sqref="O3">
    <cfRule type="expression" dxfId="9880" priority="49" stopIfTrue="1">
      <formula>$D$4&lt;O3</formula>
    </cfRule>
    <cfRule type="expression" dxfId="9879" priority="50" stopIfTrue="1">
      <formula>$D$4&gt;O3</formula>
    </cfRule>
  </conditionalFormatting>
  <conditionalFormatting sqref="O4">
    <cfRule type="expression" dxfId="9878" priority="45" stopIfTrue="1">
      <formula>$D$4&lt;O4</formula>
    </cfRule>
    <cfRule type="expression" dxfId="9877" priority="46" stopIfTrue="1">
      <formula>$D$4&gt;O4</formula>
    </cfRule>
  </conditionalFormatting>
  <conditionalFormatting sqref="O4">
    <cfRule type="expression" dxfId="9876" priority="43" stopIfTrue="1">
      <formula>$D$1&lt;O4</formula>
    </cfRule>
    <cfRule type="expression" dxfId="9875" priority="44" stopIfTrue="1">
      <formula>$D$1&gt;O4</formula>
    </cfRule>
  </conditionalFormatting>
  <conditionalFormatting sqref="O4">
    <cfRule type="expression" dxfId="9874" priority="41" stopIfTrue="1">
      <formula>$D$4&lt;O4</formula>
    </cfRule>
    <cfRule type="expression" dxfId="9873" priority="42" stopIfTrue="1">
      <formula>$D$4&gt;O4</formula>
    </cfRule>
  </conditionalFormatting>
  <conditionalFormatting sqref="O5">
    <cfRule type="cellIs" dxfId="9872" priority="38" stopIfTrue="1" operator="equal">
      <formula>5</formula>
    </cfRule>
    <cfRule type="cellIs" dxfId="9871" priority="39" stopIfTrue="1" operator="equal">
      <formula>4</formula>
    </cfRule>
    <cfRule type="cellIs" dxfId="9870" priority="40" stopIfTrue="1" operator="equal">
      <formula>3</formula>
    </cfRule>
  </conditionalFormatting>
  <conditionalFormatting sqref="J3">
    <cfRule type="expression" dxfId="9869" priority="36" stopIfTrue="1">
      <formula>$D$4&lt;J3</formula>
    </cfRule>
    <cfRule type="expression" dxfId="9868" priority="37" stopIfTrue="1">
      <formula>$D$4&gt;J3</formula>
    </cfRule>
  </conditionalFormatting>
  <conditionalFormatting sqref="J3">
    <cfRule type="expression" dxfId="9867" priority="34" stopIfTrue="1">
      <formula>$D$1&lt;J3</formula>
    </cfRule>
    <cfRule type="expression" dxfId="9866" priority="35" stopIfTrue="1">
      <formula>$D$1&gt;J3</formula>
    </cfRule>
  </conditionalFormatting>
  <conditionalFormatting sqref="J4">
    <cfRule type="expression" dxfId="9865" priority="32" stopIfTrue="1">
      <formula>$D$4&lt;J4</formula>
    </cfRule>
    <cfRule type="expression" dxfId="9864" priority="33" stopIfTrue="1">
      <formula>$D$4&gt;J4</formula>
    </cfRule>
  </conditionalFormatting>
  <conditionalFormatting sqref="J4">
    <cfRule type="expression" dxfId="9863" priority="30" stopIfTrue="1">
      <formula>$D$1&lt;J4</formula>
    </cfRule>
    <cfRule type="expression" dxfId="9862" priority="31" stopIfTrue="1">
      <formula>$D$1&gt;J4</formula>
    </cfRule>
  </conditionalFormatting>
  <conditionalFormatting sqref="J4">
    <cfRule type="expression" dxfId="9861" priority="28" stopIfTrue="1">
      <formula>$D$4&lt;J4</formula>
    </cfRule>
    <cfRule type="expression" dxfId="9860" priority="29" stopIfTrue="1">
      <formula>$D$4&gt;J4</formula>
    </cfRule>
  </conditionalFormatting>
  <conditionalFormatting sqref="J5">
    <cfRule type="cellIs" dxfId="9859" priority="25" stopIfTrue="1" operator="equal">
      <formula>5</formula>
    </cfRule>
    <cfRule type="cellIs" dxfId="9858" priority="26" stopIfTrue="1" operator="equal">
      <formula>4</formula>
    </cfRule>
    <cfRule type="cellIs" dxfId="9857" priority="27" stopIfTrue="1" operator="equal">
      <formula>3</formula>
    </cfRule>
  </conditionalFormatting>
  <conditionalFormatting sqref="K5">
    <cfRule type="cellIs" dxfId="9856" priority="22" stopIfTrue="1" operator="equal">
      <formula>5</formula>
    </cfRule>
    <cfRule type="cellIs" dxfId="9855" priority="23" stopIfTrue="1" operator="equal">
      <formula>4</formula>
    </cfRule>
    <cfRule type="cellIs" dxfId="9854" priority="24" stopIfTrue="1" operator="equal">
      <formula>3</formula>
    </cfRule>
  </conditionalFormatting>
  <conditionalFormatting sqref="K4">
    <cfRule type="expression" dxfId="9853" priority="20" stopIfTrue="1">
      <formula>$D$1&lt;K4</formula>
    </cfRule>
    <cfRule type="expression" dxfId="9852" priority="21" stopIfTrue="1">
      <formula>$D$1&gt;K4</formula>
    </cfRule>
  </conditionalFormatting>
  <conditionalFormatting sqref="L3:L4">
    <cfRule type="expression" dxfId="9851" priority="18" stopIfTrue="1">
      <formula>$D$1&lt;L3</formula>
    </cfRule>
    <cfRule type="expression" dxfId="9850" priority="19" stopIfTrue="1">
      <formula>$D$1&gt;L3</formula>
    </cfRule>
  </conditionalFormatting>
  <conditionalFormatting sqref="M5">
    <cfRule type="cellIs" dxfId="9849" priority="15" stopIfTrue="1" operator="equal">
      <formula>5</formula>
    </cfRule>
    <cfRule type="cellIs" dxfId="9848" priority="16" stopIfTrue="1" operator="equal">
      <formula>4</formula>
    </cfRule>
    <cfRule type="cellIs" dxfId="9847" priority="17" stopIfTrue="1" operator="equal">
      <formula>3</formula>
    </cfRule>
  </conditionalFormatting>
  <conditionalFormatting sqref="M4">
    <cfRule type="expression" dxfId="9846" priority="13" stopIfTrue="1">
      <formula>$D$1&lt;M4</formula>
    </cfRule>
    <cfRule type="expression" dxfId="9845" priority="14" stopIfTrue="1">
      <formula>$D$1&gt;M4</formula>
    </cfRule>
  </conditionalFormatting>
  <pageMargins left="0.7" right="0.7" top="0.75" bottom="0.75" header="0.3" footer="0.3"/>
  <pageSetup paperSize="9" scale="65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A13" zoomScale="85" zoomScaleSheetLayoutView="85" workbookViewId="0">
      <selection activeCell="CX18" sqref="CX18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26.42578125" style="13" customWidth="1"/>
    <col min="5" max="5" width="0.85546875" style="13" hidden="1" customWidth="1"/>
    <col min="6" max="15" width="7" customWidth="1"/>
    <col min="16" max="16" width="6.42578125" hidden="1" customWidth="1"/>
    <col min="17" max="17" width="5.85546875" hidden="1" customWidth="1"/>
    <col min="18" max="19" width="6.42578125" hidden="1" customWidth="1"/>
    <col min="20" max="21" width="5.85546875" hidden="1" customWidth="1"/>
    <col min="22" max="22" width="5.8554687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84" width="3.42578125" style="30" hidden="1" customWidth="1"/>
    <col min="85" max="85" width="3.7109375" style="30" hidden="1" customWidth="1"/>
    <col min="86" max="88" width="8" style="30" hidden="1" customWidth="1"/>
    <col min="89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43659.506923379631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24"/>
      <c r="Z1" s="424"/>
      <c r="AA1" s="424"/>
      <c r="AB1" s="424"/>
      <c r="AC1" s="424"/>
      <c r="AD1" s="424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75" t="s">
        <v>580</v>
      </c>
      <c r="G2" s="581" t="s">
        <v>581</v>
      </c>
      <c r="H2" s="582"/>
      <c r="I2" s="582"/>
      <c r="J2" s="582"/>
      <c r="K2" s="582"/>
      <c r="L2" s="583"/>
      <c r="M2" s="581" t="s">
        <v>545</v>
      </c>
      <c r="N2" s="583"/>
      <c r="O2" s="473" t="s">
        <v>540</v>
      </c>
      <c r="P2" s="477"/>
      <c r="Q2" s="475"/>
      <c r="R2" s="476"/>
      <c r="S2" s="476"/>
      <c r="T2" s="474"/>
      <c r="U2" s="227"/>
      <c r="V2" s="7"/>
      <c r="W2" s="8"/>
      <c r="X2" s="8"/>
      <c r="Y2" s="424"/>
      <c r="Z2" s="424"/>
      <c r="AA2" s="424"/>
      <c r="AB2" s="424"/>
      <c r="AC2" s="424"/>
      <c r="AD2" s="424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76">
        <v>2432</v>
      </c>
      <c r="B3" s="576"/>
      <c r="C3" s="576"/>
      <c r="D3" s="228" t="s">
        <v>0</v>
      </c>
      <c r="E3" s="229"/>
      <c r="F3" s="230"/>
      <c r="G3" s="410">
        <v>42405</v>
      </c>
      <c r="H3" s="409">
        <v>42398</v>
      </c>
      <c r="I3" s="176">
        <v>42403</v>
      </c>
      <c r="J3" s="176">
        <v>42406</v>
      </c>
      <c r="K3" s="409">
        <v>42408</v>
      </c>
      <c r="L3" s="230">
        <v>42402</v>
      </c>
      <c r="M3" s="230">
        <v>42417</v>
      </c>
      <c r="N3" s="231">
        <v>42412</v>
      </c>
      <c r="O3" s="176">
        <v>42331</v>
      </c>
      <c r="P3" s="231"/>
      <c r="Q3" s="230"/>
      <c r="R3" s="230"/>
      <c r="S3" s="230"/>
      <c r="T3" s="67"/>
      <c r="U3" s="232"/>
      <c r="V3" s="233"/>
      <c r="W3" s="234"/>
      <c r="X3" s="234"/>
      <c r="Y3" s="235"/>
      <c r="Z3" s="235"/>
      <c r="AA3" s="235"/>
      <c r="AB3" s="236"/>
      <c r="AC3" s="236"/>
      <c r="AD3" s="577" t="s">
        <v>9</v>
      </c>
      <c r="AE3" s="14"/>
      <c r="AF3" s="424"/>
      <c r="AG3" s="578"/>
      <c r="AH3" s="578"/>
      <c r="AI3" s="578"/>
      <c r="AJ3" s="578"/>
      <c r="AK3" s="578"/>
      <c r="AL3" s="578"/>
      <c r="AM3" s="578"/>
      <c r="AN3" s="578"/>
      <c r="AO3" s="578"/>
      <c r="AP3" s="578"/>
      <c r="AQ3" s="578"/>
      <c r="AR3" s="578"/>
      <c r="AS3" s="578"/>
      <c r="AT3" s="578"/>
      <c r="AU3" s="578"/>
      <c r="AV3" s="578"/>
      <c r="AW3" s="578"/>
      <c r="AX3" s="579"/>
      <c r="AY3" s="579"/>
      <c r="AZ3" s="579"/>
      <c r="BA3" s="579"/>
      <c r="BB3" s="579"/>
      <c r="BC3" s="579"/>
      <c r="BD3" s="579"/>
      <c r="BE3" s="579"/>
      <c r="BF3" s="579"/>
      <c r="BG3" s="579"/>
      <c r="BH3" s="579"/>
      <c r="BI3" s="579"/>
      <c r="BJ3" s="579"/>
      <c r="BK3" s="579"/>
      <c r="BL3" s="579"/>
      <c r="BM3" s="579"/>
      <c r="BN3" s="11"/>
      <c r="BO3" s="11"/>
      <c r="BP3" s="579"/>
      <c r="BQ3" s="579"/>
      <c r="BR3" s="579"/>
      <c r="BS3" s="579"/>
      <c r="BT3" s="579"/>
      <c r="BU3" s="579"/>
      <c r="BV3" s="579"/>
      <c r="BW3" s="579"/>
      <c r="BX3" s="579"/>
      <c r="BY3" s="579"/>
      <c r="BZ3" s="579"/>
      <c r="CA3" s="579"/>
      <c r="CB3" s="579"/>
      <c r="CC3" s="579"/>
      <c r="CD3" s="579"/>
      <c r="CE3" s="579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76"/>
      <c r="B4" s="576"/>
      <c r="C4" s="576"/>
      <c r="D4" s="237" t="s">
        <v>1</v>
      </c>
      <c r="E4" s="229"/>
      <c r="F4" s="238" t="s">
        <v>1259</v>
      </c>
      <c r="G4" s="238" t="s">
        <v>656</v>
      </c>
      <c r="H4" s="238" t="s">
        <v>1019</v>
      </c>
      <c r="I4" s="412" t="s">
        <v>1004</v>
      </c>
      <c r="J4" s="412" t="s">
        <v>1278</v>
      </c>
      <c r="K4" s="238" t="s">
        <v>1284</v>
      </c>
      <c r="L4" s="238" t="s">
        <v>1279</v>
      </c>
      <c r="M4" s="238" t="s">
        <v>1623</v>
      </c>
      <c r="N4" s="238" t="s">
        <v>1292</v>
      </c>
      <c r="O4" s="412" t="s">
        <v>1278</v>
      </c>
      <c r="P4" s="238"/>
      <c r="Q4" s="238"/>
      <c r="R4" s="238"/>
      <c r="S4" s="238"/>
      <c r="T4" s="67"/>
      <c r="U4" s="239"/>
      <c r="V4" s="232"/>
      <c r="W4" s="232"/>
      <c r="X4" s="232"/>
      <c r="Y4" s="234"/>
      <c r="Z4" s="235"/>
      <c r="AA4" s="235"/>
      <c r="AB4" s="235"/>
      <c r="AC4" s="235"/>
      <c r="AD4" s="577"/>
      <c r="AE4" s="15"/>
      <c r="AF4" s="424"/>
      <c r="AG4" s="424"/>
      <c r="AH4" s="424"/>
      <c r="AI4" s="424"/>
      <c r="AJ4" s="424"/>
      <c r="AK4" s="424"/>
      <c r="AL4" s="424"/>
      <c r="AM4" s="424"/>
      <c r="AN4" s="424"/>
      <c r="AO4" s="424"/>
      <c r="AP4" s="424"/>
      <c r="AQ4" s="424"/>
      <c r="AR4" s="424"/>
      <c r="AS4" s="424"/>
      <c r="AT4" s="424"/>
      <c r="AU4" s="424"/>
      <c r="AV4" s="424"/>
      <c r="AW4" s="9"/>
      <c r="AX4" s="422"/>
      <c r="AY4" s="422"/>
      <c r="AZ4" s="422"/>
      <c r="BA4" s="422"/>
      <c r="BB4" s="422"/>
      <c r="BC4" s="422"/>
      <c r="BD4" s="422"/>
      <c r="BE4" s="422"/>
      <c r="BF4" s="422"/>
      <c r="BG4" s="422"/>
      <c r="BH4" s="422"/>
      <c r="BI4" s="422"/>
      <c r="BJ4" s="422"/>
      <c r="BK4" s="422"/>
      <c r="BL4" s="422"/>
      <c r="BM4" s="422"/>
      <c r="BN4" s="11"/>
      <c r="BO4" s="11"/>
      <c r="BP4" s="422"/>
      <c r="BQ4" s="422"/>
      <c r="BR4" s="422"/>
      <c r="BS4" s="422"/>
      <c r="BT4" s="422"/>
      <c r="BU4" s="422"/>
      <c r="BV4" s="422"/>
      <c r="BW4" s="422"/>
      <c r="BX4" s="422"/>
      <c r="BY4" s="422"/>
      <c r="BZ4" s="422"/>
      <c r="CA4" s="422"/>
      <c r="CB4" s="422"/>
      <c r="CC4" s="422"/>
      <c r="CD4" s="422"/>
      <c r="CE4" s="422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8.75" x14ac:dyDescent="0.2">
      <c r="A5" s="384" t="s">
        <v>546</v>
      </c>
      <c r="B5" s="257" t="s">
        <v>2</v>
      </c>
      <c r="C5" s="385" t="s">
        <v>27</v>
      </c>
      <c r="D5" s="386" t="s">
        <v>3</v>
      </c>
      <c r="E5" s="184" t="s">
        <v>4</v>
      </c>
      <c r="F5" s="313" t="s">
        <v>1011</v>
      </c>
      <c r="G5" s="408" t="s">
        <v>655</v>
      </c>
      <c r="H5" s="313" t="s">
        <v>1287</v>
      </c>
      <c r="I5" s="313" t="s">
        <v>1005</v>
      </c>
      <c r="J5" s="313" t="s">
        <v>1280</v>
      </c>
      <c r="K5" s="313" t="s">
        <v>1294</v>
      </c>
      <c r="L5" s="325" t="s">
        <v>1276</v>
      </c>
      <c r="M5" s="362" t="s">
        <v>1033</v>
      </c>
      <c r="N5" s="325" t="s">
        <v>1291</v>
      </c>
      <c r="O5" s="313" t="s">
        <v>1280</v>
      </c>
      <c r="P5" s="313"/>
      <c r="Q5" s="325"/>
      <c r="R5" s="325"/>
      <c r="S5" s="362"/>
      <c r="T5" s="92"/>
      <c r="U5" s="185"/>
      <c r="V5" s="240" t="s">
        <v>5</v>
      </c>
      <c r="W5" s="241" t="s">
        <v>6</v>
      </c>
      <c r="X5" s="241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37" customFormat="1" ht="31.5" x14ac:dyDescent="0.25">
      <c r="A6" s="389">
        <v>1</v>
      </c>
      <c r="B6" s="266" t="s">
        <v>28</v>
      </c>
      <c r="C6" s="427" t="s">
        <v>34</v>
      </c>
      <c r="D6" s="430" t="s">
        <v>814</v>
      </c>
      <c r="E6" s="256">
        <v>2432</v>
      </c>
      <c r="F6" s="93" t="s">
        <v>1604</v>
      </c>
      <c r="G6" s="93">
        <v>4</v>
      </c>
      <c r="H6" s="93">
        <v>4</v>
      </c>
      <c r="I6" s="93">
        <v>5</v>
      </c>
      <c r="J6" s="93">
        <v>3</v>
      </c>
      <c r="K6" s="93">
        <v>4</v>
      </c>
      <c r="L6" s="93">
        <v>3</v>
      </c>
      <c r="M6" s="93">
        <v>4</v>
      </c>
      <c r="N6" s="93">
        <v>4</v>
      </c>
      <c r="O6" s="93">
        <v>3</v>
      </c>
      <c r="P6" s="93"/>
      <c r="Q6" s="93"/>
      <c r="R6" s="93"/>
      <c r="S6" s="23"/>
      <c r="T6" s="23"/>
      <c r="U6" s="23"/>
      <c r="V6" s="35">
        <f t="shared" ref="V6:V37" si="0">IF(AC6&gt;0,IF(SUM(X6:Y6)/AC6&gt;0,2,IF(AND(SUM(X6:Y6)/AC6=0,Z6/AC6&gt;0),3,IF(AND((AB6/AC6+AA6/AC6)=1,AA6/AC6&gt;0),4,5))),0)</f>
        <v>3</v>
      </c>
      <c r="W6" s="328">
        <f t="shared" ref="W6:W34" si="1">COUNTIF(AG6:AV6,"б")</f>
        <v>0</v>
      </c>
      <c r="X6" s="328">
        <f t="shared" ref="X6:X16" si="2">COUNTIF(AG6:AV6,"д")</f>
        <v>0</v>
      </c>
      <c r="Y6" s="328">
        <f t="shared" ref="Y6:Y34" si="3">COUNTIF(AG6:AV6,2)+COUNTIF(AG6:AV6,"н")+COUNTIF(AG6:AV6,"д")</f>
        <v>0</v>
      </c>
      <c r="Z6" s="328">
        <f t="shared" ref="Z6:Z34" si="4">COUNTIF(AG6:AV6,Z$5)</f>
        <v>3</v>
      </c>
      <c r="AA6" s="328">
        <f t="shared" ref="AA6:AA34" si="5">COUNTIF(AG6:AV6,AA$5)</f>
        <v>5</v>
      </c>
      <c r="AB6" s="328">
        <f t="shared" ref="AB6:AB34" si="6">COUNTIF(AG6:AV6,AB$5)</f>
        <v>1</v>
      </c>
      <c r="AC6" s="328">
        <f t="shared" ref="AC6:AC38" si="7">SUM(X6:AB6)</f>
        <v>9</v>
      </c>
      <c r="AD6" s="329">
        <f>IF(ISERROR(((X6+Y6)*2+Z6*3+AA6*4+AB6*5)/SUM(X6,Y6:AB6)),"",((X6+Y6)*2+Z6*3+AA6*4+AB6*5)/SUM(X6,Y6:AB6))</f>
        <v>3.7777777777777777</v>
      </c>
      <c r="AE6" s="330">
        <f t="shared" ref="AE6:AE34" si="8">IF(AX6=5,0.5,IF(AX6=4,0.25,IF(AX6&lt;=3,0)))</f>
        <v>0</v>
      </c>
      <c r="AF6" s="331"/>
      <c r="AG6" s="332" t="str">
        <f t="shared" ref="AG6:AV21" si="9">IF(ISERROR(VALUE(LEFT(F6))),LEFT(F6),VALUE(LEFT(F6)))</f>
        <v>з</v>
      </c>
      <c r="AH6" s="332">
        <f t="shared" si="9"/>
        <v>4</v>
      </c>
      <c r="AI6" s="332">
        <f t="shared" si="9"/>
        <v>4</v>
      </c>
      <c r="AJ6" s="332">
        <f t="shared" si="9"/>
        <v>5</v>
      </c>
      <c r="AK6" s="332">
        <f t="shared" si="9"/>
        <v>3</v>
      </c>
      <c r="AL6" s="332">
        <f t="shared" si="9"/>
        <v>4</v>
      </c>
      <c r="AM6" s="332">
        <f t="shared" si="9"/>
        <v>3</v>
      </c>
      <c r="AN6" s="332">
        <f t="shared" si="9"/>
        <v>4</v>
      </c>
      <c r="AO6" s="332">
        <f t="shared" si="9"/>
        <v>4</v>
      </c>
      <c r="AP6" s="332">
        <f t="shared" si="9"/>
        <v>3</v>
      </c>
      <c r="AQ6" s="332" t="str">
        <f t="shared" si="9"/>
        <v/>
      </c>
      <c r="AR6" s="332" t="str">
        <f t="shared" si="9"/>
        <v/>
      </c>
      <c r="AS6" s="332" t="str">
        <f t="shared" si="9"/>
        <v/>
      </c>
      <c r="AT6" s="332" t="str">
        <f t="shared" si="9"/>
        <v/>
      </c>
      <c r="AU6" s="332" t="str">
        <f t="shared" si="9"/>
        <v/>
      </c>
      <c r="AV6" s="332" t="str">
        <f t="shared" si="9"/>
        <v/>
      </c>
      <c r="AW6" s="35">
        <f t="shared" ref="AW6:AW37" si="10">COUNTIF(AG6:AV6,"з")</f>
        <v>1</v>
      </c>
      <c r="AX6" s="333"/>
      <c r="AY6" s="333"/>
      <c r="AZ6" s="333"/>
      <c r="BA6" s="333"/>
      <c r="BB6" s="333"/>
      <c r="BC6" s="333"/>
      <c r="BD6" s="333"/>
      <c r="BE6" s="333"/>
      <c r="BF6" s="333"/>
      <c r="BG6" s="333"/>
      <c r="BH6" s="333"/>
      <c r="BI6" s="333"/>
      <c r="BJ6" s="333"/>
      <c r="BK6" s="333"/>
      <c r="BL6" s="333"/>
      <c r="BM6" s="333"/>
      <c r="BN6" s="333"/>
      <c r="BO6" s="333"/>
      <c r="BP6" s="334"/>
      <c r="BQ6" s="334"/>
      <c r="BR6" s="334"/>
      <c r="BS6" s="334"/>
      <c r="BT6" s="334"/>
      <c r="BU6" s="334"/>
      <c r="BV6" s="334"/>
      <c r="BW6" s="334"/>
      <c r="BX6" s="334"/>
      <c r="BY6" s="334"/>
      <c r="BZ6" s="334"/>
      <c r="CA6" s="334"/>
      <c r="CB6" s="334"/>
      <c r="CC6" s="334"/>
      <c r="CD6" s="334"/>
      <c r="CE6" s="334"/>
      <c r="CF6" s="334"/>
      <c r="CG6" s="333"/>
      <c r="CH6" s="333"/>
      <c r="CI6" s="333"/>
      <c r="CJ6" s="333"/>
      <c r="CK6" s="333"/>
      <c r="CL6" s="333"/>
      <c r="CM6" s="333"/>
      <c r="CN6" s="335"/>
      <c r="CO6" s="335"/>
      <c r="CP6" s="335"/>
      <c r="CQ6" s="335"/>
      <c r="CR6" s="335"/>
      <c r="CS6" s="335"/>
      <c r="CT6" s="335"/>
      <c r="CU6" s="335"/>
      <c r="CV6" s="335"/>
      <c r="CW6" s="335"/>
      <c r="CX6" s="335"/>
      <c r="CY6" s="335"/>
      <c r="CZ6" s="335"/>
      <c r="DA6" s="335"/>
      <c r="DB6" s="336"/>
      <c r="DC6" s="336"/>
    </row>
    <row r="7" spans="1:107" s="337" customFormat="1" ht="31.5" x14ac:dyDescent="0.25">
      <c r="A7" s="389">
        <v>2</v>
      </c>
      <c r="B7" s="266" t="s">
        <v>28</v>
      </c>
      <c r="C7" s="440" t="s">
        <v>34</v>
      </c>
      <c r="D7" s="442" t="s">
        <v>815</v>
      </c>
      <c r="E7" s="256">
        <v>2432</v>
      </c>
      <c r="F7" s="93" t="s">
        <v>1604</v>
      </c>
      <c r="G7" s="93">
        <v>5</v>
      </c>
      <c r="H7" s="93">
        <v>4</v>
      </c>
      <c r="I7" s="93">
        <v>5</v>
      </c>
      <c r="J7" s="93">
        <v>4</v>
      </c>
      <c r="K7" s="93">
        <v>5</v>
      </c>
      <c r="L7" s="93">
        <v>5</v>
      </c>
      <c r="M7" s="93">
        <v>4</v>
      </c>
      <c r="N7" s="93">
        <v>4</v>
      </c>
      <c r="O7" s="93">
        <v>3</v>
      </c>
      <c r="P7" s="93"/>
      <c r="Q7" s="93"/>
      <c r="R7" s="93"/>
      <c r="S7" s="23"/>
      <c r="T7" s="23"/>
      <c r="U7" s="23"/>
      <c r="V7" s="35">
        <f t="shared" si="0"/>
        <v>3</v>
      </c>
      <c r="W7" s="328">
        <f t="shared" si="1"/>
        <v>0</v>
      </c>
      <c r="X7" s="328">
        <f t="shared" si="2"/>
        <v>0</v>
      </c>
      <c r="Y7" s="328">
        <f t="shared" si="3"/>
        <v>0</v>
      </c>
      <c r="Z7" s="328">
        <f t="shared" si="4"/>
        <v>1</v>
      </c>
      <c r="AA7" s="328">
        <f t="shared" si="5"/>
        <v>4</v>
      </c>
      <c r="AB7" s="328">
        <f t="shared" si="6"/>
        <v>4</v>
      </c>
      <c r="AC7" s="328">
        <f t="shared" si="7"/>
        <v>9</v>
      </c>
      <c r="AD7" s="329">
        <f t="shared" ref="AD7:AD37" si="11">IF(ISERROR(((X7+Y7)*2+Z7*3+AA7*4+AB7*5)/SUM(X7,Y7:AB7)),"",((X7+Y7)*2+Z7*3+AA7*4+AB7*5)/SUM(X7,Y7:AB7))</f>
        <v>4.333333333333333</v>
      </c>
      <c r="AE7" s="330">
        <f t="shared" si="8"/>
        <v>0</v>
      </c>
      <c r="AF7" s="331"/>
      <c r="AG7" s="332" t="str">
        <f t="shared" si="9"/>
        <v>з</v>
      </c>
      <c r="AH7" s="332">
        <f t="shared" si="9"/>
        <v>5</v>
      </c>
      <c r="AI7" s="332">
        <f t="shared" si="9"/>
        <v>4</v>
      </c>
      <c r="AJ7" s="332">
        <f t="shared" si="9"/>
        <v>5</v>
      </c>
      <c r="AK7" s="332">
        <f t="shared" si="9"/>
        <v>4</v>
      </c>
      <c r="AL7" s="332">
        <f t="shared" si="9"/>
        <v>5</v>
      </c>
      <c r="AM7" s="332">
        <f t="shared" si="9"/>
        <v>5</v>
      </c>
      <c r="AN7" s="332">
        <f t="shared" si="9"/>
        <v>4</v>
      </c>
      <c r="AO7" s="332">
        <f t="shared" si="9"/>
        <v>4</v>
      </c>
      <c r="AP7" s="332">
        <f t="shared" si="9"/>
        <v>3</v>
      </c>
      <c r="AQ7" s="332" t="str">
        <f t="shared" si="9"/>
        <v/>
      </c>
      <c r="AR7" s="332" t="str">
        <f t="shared" si="9"/>
        <v/>
      </c>
      <c r="AS7" s="332" t="str">
        <f t="shared" si="9"/>
        <v/>
      </c>
      <c r="AT7" s="332" t="str">
        <f t="shared" si="9"/>
        <v/>
      </c>
      <c r="AU7" s="332" t="str">
        <f t="shared" si="9"/>
        <v/>
      </c>
      <c r="AV7" s="332" t="str">
        <f t="shared" si="9"/>
        <v/>
      </c>
      <c r="AW7" s="35">
        <f t="shared" si="10"/>
        <v>1</v>
      </c>
      <c r="AX7" s="333"/>
      <c r="AY7" s="333"/>
      <c r="AZ7" s="333"/>
      <c r="BA7" s="333"/>
      <c r="BB7" s="333"/>
      <c r="BC7" s="333"/>
      <c r="BD7" s="333"/>
      <c r="BE7" s="333"/>
      <c r="BF7" s="333"/>
      <c r="BG7" s="333"/>
      <c r="BH7" s="333"/>
      <c r="BI7" s="333"/>
      <c r="BJ7" s="333"/>
      <c r="BK7" s="333"/>
      <c r="BL7" s="333"/>
      <c r="BM7" s="333"/>
      <c r="BN7" s="333"/>
      <c r="BO7" s="333"/>
      <c r="BP7" s="334"/>
      <c r="BQ7" s="334"/>
      <c r="BR7" s="334"/>
      <c r="BS7" s="334"/>
      <c r="BT7" s="334"/>
      <c r="BU7" s="334"/>
      <c r="BV7" s="334"/>
      <c r="BW7" s="334"/>
      <c r="BX7" s="334"/>
      <c r="BY7" s="334"/>
      <c r="BZ7" s="334"/>
      <c r="CA7" s="334"/>
      <c r="CB7" s="334"/>
      <c r="CC7" s="334"/>
      <c r="CD7" s="334"/>
      <c r="CE7" s="334"/>
      <c r="CF7" s="334"/>
      <c r="CG7" s="333"/>
      <c r="CH7" s="334"/>
      <c r="CI7" s="334"/>
      <c r="CJ7" s="334"/>
      <c r="CK7" s="334"/>
      <c r="CL7" s="334"/>
      <c r="CM7" s="334"/>
      <c r="CN7" s="331"/>
      <c r="CO7" s="331"/>
      <c r="CP7" s="331"/>
      <c r="CQ7" s="331"/>
      <c r="CR7" s="331"/>
      <c r="CS7" s="331"/>
      <c r="CT7" s="331"/>
      <c r="CU7" s="331"/>
      <c r="CV7" s="331"/>
      <c r="CW7" s="331"/>
      <c r="CX7" s="331"/>
      <c r="CY7" s="331"/>
      <c r="CZ7" s="331"/>
      <c r="DA7" s="331"/>
    </row>
    <row r="8" spans="1:107" s="337" customFormat="1" ht="31.5" x14ac:dyDescent="0.25">
      <c r="A8" s="389">
        <v>3</v>
      </c>
      <c r="B8" s="266" t="s">
        <v>28</v>
      </c>
      <c r="C8" s="427" t="s">
        <v>34</v>
      </c>
      <c r="D8" s="430" t="s">
        <v>816</v>
      </c>
      <c r="E8" s="256">
        <v>2432</v>
      </c>
      <c r="F8" s="93" t="s">
        <v>1604</v>
      </c>
      <c r="G8" s="93">
        <v>3</v>
      </c>
      <c r="H8" s="93">
        <v>3</v>
      </c>
      <c r="I8" s="93">
        <v>5</v>
      </c>
      <c r="J8" s="93">
        <v>4</v>
      </c>
      <c r="K8" s="93">
        <v>3</v>
      </c>
      <c r="L8" s="93">
        <v>5</v>
      </c>
      <c r="M8" s="93">
        <v>4</v>
      </c>
      <c r="N8" s="93">
        <v>3</v>
      </c>
      <c r="O8" s="93">
        <v>3</v>
      </c>
      <c r="P8" s="93"/>
      <c r="Q8" s="93"/>
      <c r="R8" s="93"/>
      <c r="S8" s="23"/>
      <c r="T8" s="23"/>
      <c r="U8" s="23"/>
      <c r="V8" s="35">
        <f t="shared" si="0"/>
        <v>3</v>
      </c>
      <c r="W8" s="328">
        <f t="shared" si="1"/>
        <v>0</v>
      </c>
      <c r="X8" s="328">
        <f t="shared" si="2"/>
        <v>0</v>
      </c>
      <c r="Y8" s="328">
        <f t="shared" si="3"/>
        <v>0</v>
      </c>
      <c r="Z8" s="328">
        <f t="shared" si="4"/>
        <v>5</v>
      </c>
      <c r="AA8" s="328">
        <f t="shared" si="5"/>
        <v>2</v>
      </c>
      <c r="AB8" s="328">
        <f t="shared" si="6"/>
        <v>2</v>
      </c>
      <c r="AC8" s="328">
        <f t="shared" si="7"/>
        <v>9</v>
      </c>
      <c r="AD8" s="329">
        <f t="shared" si="11"/>
        <v>3.6666666666666665</v>
      </c>
      <c r="AE8" s="330">
        <f t="shared" si="8"/>
        <v>0</v>
      </c>
      <c r="AF8" s="331"/>
      <c r="AG8" s="332" t="str">
        <f t="shared" si="9"/>
        <v>з</v>
      </c>
      <c r="AH8" s="332">
        <f t="shared" si="9"/>
        <v>3</v>
      </c>
      <c r="AI8" s="332">
        <f t="shared" si="9"/>
        <v>3</v>
      </c>
      <c r="AJ8" s="332">
        <f t="shared" si="9"/>
        <v>5</v>
      </c>
      <c r="AK8" s="332">
        <f t="shared" si="9"/>
        <v>4</v>
      </c>
      <c r="AL8" s="332">
        <f t="shared" si="9"/>
        <v>3</v>
      </c>
      <c r="AM8" s="332">
        <f t="shared" si="9"/>
        <v>5</v>
      </c>
      <c r="AN8" s="332">
        <f t="shared" si="9"/>
        <v>4</v>
      </c>
      <c r="AO8" s="332">
        <f t="shared" si="9"/>
        <v>3</v>
      </c>
      <c r="AP8" s="332">
        <f t="shared" si="9"/>
        <v>3</v>
      </c>
      <c r="AQ8" s="332" t="str">
        <f t="shared" si="9"/>
        <v/>
      </c>
      <c r="AR8" s="332" t="str">
        <f t="shared" si="9"/>
        <v/>
      </c>
      <c r="AS8" s="332" t="str">
        <f t="shared" si="9"/>
        <v/>
      </c>
      <c r="AT8" s="332" t="str">
        <f t="shared" si="9"/>
        <v/>
      </c>
      <c r="AU8" s="332" t="str">
        <f t="shared" si="9"/>
        <v/>
      </c>
      <c r="AV8" s="332" t="str">
        <f t="shared" si="9"/>
        <v/>
      </c>
      <c r="AW8" s="35">
        <f t="shared" si="10"/>
        <v>1</v>
      </c>
      <c r="AX8" s="333"/>
      <c r="AY8" s="333"/>
      <c r="AZ8" s="333"/>
      <c r="BA8" s="333"/>
      <c r="BB8" s="333"/>
      <c r="BC8" s="333"/>
      <c r="BD8" s="333"/>
      <c r="BE8" s="333"/>
      <c r="BF8" s="333"/>
      <c r="BG8" s="333"/>
      <c r="BH8" s="333"/>
      <c r="BI8" s="333"/>
      <c r="BJ8" s="333"/>
      <c r="BK8" s="333"/>
      <c r="BL8" s="333"/>
      <c r="BM8" s="333"/>
      <c r="BN8" s="333"/>
      <c r="BO8" s="333"/>
      <c r="BP8" s="334"/>
      <c r="BQ8" s="334"/>
      <c r="BR8" s="334"/>
      <c r="BS8" s="334"/>
      <c r="BT8" s="334"/>
      <c r="BU8" s="334"/>
      <c r="BV8" s="334"/>
      <c r="BW8" s="334"/>
      <c r="BX8" s="334"/>
      <c r="BY8" s="334"/>
      <c r="BZ8" s="334"/>
      <c r="CA8" s="334"/>
      <c r="CB8" s="334"/>
      <c r="CC8" s="334"/>
      <c r="CD8" s="334"/>
      <c r="CE8" s="334"/>
      <c r="CF8" s="334"/>
      <c r="CG8" s="333"/>
      <c r="CH8" s="334"/>
      <c r="CI8" s="334"/>
      <c r="CJ8" s="334"/>
      <c r="CK8" s="334"/>
      <c r="CL8" s="334"/>
      <c r="CM8" s="334"/>
      <c r="CN8" s="331"/>
      <c r="CO8" s="331"/>
      <c r="CP8" s="331"/>
      <c r="CQ8" s="331"/>
      <c r="CR8" s="331"/>
      <c r="CS8" s="331"/>
      <c r="CT8" s="331"/>
      <c r="CU8" s="331"/>
      <c r="CV8" s="331"/>
      <c r="CW8" s="331"/>
      <c r="CX8" s="331"/>
      <c r="CY8" s="331"/>
      <c r="CZ8" s="331"/>
      <c r="DA8" s="331"/>
    </row>
    <row r="9" spans="1:107" s="337" customFormat="1" ht="31.5" x14ac:dyDescent="0.25">
      <c r="A9" s="389">
        <v>4</v>
      </c>
      <c r="B9" s="266" t="s">
        <v>28</v>
      </c>
      <c r="C9" s="427" t="s">
        <v>34</v>
      </c>
      <c r="D9" s="430" t="s">
        <v>817</v>
      </c>
      <c r="E9" s="256">
        <v>2432</v>
      </c>
      <c r="F9" s="93" t="s">
        <v>1604</v>
      </c>
      <c r="G9" s="93">
        <v>3</v>
      </c>
      <c r="H9" s="93">
        <v>4</v>
      </c>
      <c r="I9" s="93">
        <v>5</v>
      </c>
      <c r="J9" s="93">
        <v>3</v>
      </c>
      <c r="K9" s="93" t="s">
        <v>1649</v>
      </c>
      <c r="L9" s="93">
        <v>3</v>
      </c>
      <c r="M9" s="93">
        <v>3</v>
      </c>
      <c r="N9" s="93">
        <v>3</v>
      </c>
      <c r="O9" s="93">
        <v>3</v>
      </c>
      <c r="P9" s="93"/>
      <c r="Q9" s="93"/>
      <c r="R9" s="93"/>
      <c r="S9" s="23"/>
      <c r="T9" s="23"/>
      <c r="U9" s="23"/>
      <c r="V9" s="35">
        <f t="shared" si="0"/>
        <v>2</v>
      </c>
      <c r="W9" s="328">
        <f t="shared" si="1"/>
        <v>0</v>
      </c>
      <c r="X9" s="328">
        <f t="shared" si="2"/>
        <v>0</v>
      </c>
      <c r="Y9" s="328">
        <f t="shared" si="3"/>
        <v>1</v>
      </c>
      <c r="Z9" s="328">
        <f t="shared" si="4"/>
        <v>6</v>
      </c>
      <c r="AA9" s="328">
        <f t="shared" si="5"/>
        <v>1</v>
      </c>
      <c r="AB9" s="328">
        <f t="shared" si="6"/>
        <v>1</v>
      </c>
      <c r="AC9" s="328">
        <f t="shared" si="7"/>
        <v>9</v>
      </c>
      <c r="AD9" s="329">
        <f t="shared" si="11"/>
        <v>3.2222222222222223</v>
      </c>
      <c r="AE9" s="330">
        <f t="shared" si="8"/>
        <v>0</v>
      </c>
      <c r="AF9" s="331"/>
      <c r="AG9" s="332" t="str">
        <f t="shared" si="9"/>
        <v>з</v>
      </c>
      <c r="AH9" s="332">
        <f t="shared" si="9"/>
        <v>3</v>
      </c>
      <c r="AI9" s="332">
        <f t="shared" si="9"/>
        <v>4</v>
      </c>
      <c r="AJ9" s="332">
        <f t="shared" si="9"/>
        <v>5</v>
      </c>
      <c r="AK9" s="332">
        <f t="shared" si="9"/>
        <v>3</v>
      </c>
      <c r="AL9" s="332">
        <f t="shared" si="9"/>
        <v>2</v>
      </c>
      <c r="AM9" s="332">
        <f t="shared" si="9"/>
        <v>3</v>
      </c>
      <c r="AN9" s="332">
        <f t="shared" si="9"/>
        <v>3</v>
      </c>
      <c r="AO9" s="332">
        <f t="shared" si="9"/>
        <v>3</v>
      </c>
      <c r="AP9" s="332">
        <f t="shared" si="9"/>
        <v>3</v>
      </c>
      <c r="AQ9" s="332" t="str">
        <f t="shared" si="9"/>
        <v/>
      </c>
      <c r="AR9" s="332" t="str">
        <f t="shared" si="9"/>
        <v/>
      </c>
      <c r="AS9" s="332" t="str">
        <f t="shared" si="9"/>
        <v/>
      </c>
      <c r="AT9" s="332" t="str">
        <f t="shared" si="9"/>
        <v/>
      </c>
      <c r="AU9" s="332" t="str">
        <f t="shared" si="9"/>
        <v/>
      </c>
      <c r="AV9" s="332" t="str">
        <f t="shared" si="9"/>
        <v/>
      </c>
      <c r="AW9" s="35">
        <f t="shared" si="10"/>
        <v>1</v>
      </c>
      <c r="AX9" s="333"/>
      <c r="AY9" s="333"/>
      <c r="AZ9" s="333"/>
      <c r="BA9" s="333"/>
      <c r="BB9" s="333"/>
      <c r="BC9" s="333"/>
      <c r="BD9" s="333"/>
      <c r="BE9" s="333"/>
      <c r="BF9" s="333"/>
      <c r="BG9" s="333"/>
      <c r="BH9" s="333"/>
      <c r="BI9" s="333"/>
      <c r="BJ9" s="333"/>
      <c r="BK9" s="333"/>
      <c r="BL9" s="333"/>
      <c r="BM9" s="333"/>
      <c r="BN9" s="333"/>
      <c r="BO9" s="333"/>
      <c r="BP9" s="334"/>
      <c r="BQ9" s="334"/>
      <c r="BR9" s="334"/>
      <c r="BS9" s="334"/>
      <c r="BT9" s="334"/>
      <c r="BU9" s="334"/>
      <c r="BV9" s="334"/>
      <c r="BW9" s="334"/>
      <c r="BX9" s="334"/>
      <c r="BY9" s="334"/>
      <c r="BZ9" s="334"/>
      <c r="CA9" s="334"/>
      <c r="CB9" s="334"/>
      <c r="CC9" s="334"/>
      <c r="CD9" s="334"/>
      <c r="CE9" s="334"/>
      <c r="CF9" s="334"/>
      <c r="CG9" s="333"/>
      <c r="CH9" s="334"/>
      <c r="CI9" s="334"/>
      <c r="CJ9" s="334"/>
      <c r="CK9" s="334"/>
      <c r="CL9" s="334"/>
      <c r="CM9" s="334"/>
      <c r="CN9" s="331"/>
      <c r="CO9" s="331"/>
      <c r="CP9" s="331"/>
      <c r="CQ9" s="331"/>
      <c r="CR9" s="331"/>
      <c r="CS9" s="331"/>
      <c r="CT9" s="331"/>
      <c r="CU9" s="331"/>
      <c r="CV9" s="331"/>
      <c r="CW9" s="331"/>
      <c r="CX9" s="331"/>
      <c r="CY9" s="331"/>
      <c r="CZ9" s="331"/>
      <c r="DA9" s="331"/>
    </row>
    <row r="10" spans="1:107" s="337" customFormat="1" ht="31.5" x14ac:dyDescent="0.25">
      <c r="A10" s="389">
        <v>5</v>
      </c>
      <c r="B10" s="266" t="s">
        <v>28</v>
      </c>
      <c r="C10" s="427" t="s">
        <v>34</v>
      </c>
      <c r="D10" s="430" t="s">
        <v>818</v>
      </c>
      <c r="E10" s="256">
        <v>2432</v>
      </c>
      <c r="F10" s="93" t="s">
        <v>1604</v>
      </c>
      <c r="G10" s="93">
        <v>4</v>
      </c>
      <c r="H10" s="93">
        <v>3</v>
      </c>
      <c r="I10" s="93">
        <v>5</v>
      </c>
      <c r="J10" s="93">
        <v>4</v>
      </c>
      <c r="K10" s="93">
        <v>3</v>
      </c>
      <c r="L10" s="93">
        <v>4</v>
      </c>
      <c r="M10" s="93">
        <v>5</v>
      </c>
      <c r="N10" s="93">
        <v>4</v>
      </c>
      <c r="O10" s="93">
        <v>3</v>
      </c>
      <c r="P10" s="93"/>
      <c r="Q10" s="93"/>
      <c r="R10" s="93"/>
      <c r="S10" s="23"/>
      <c r="T10" s="23"/>
      <c r="U10" s="23"/>
      <c r="V10" s="35">
        <f t="shared" si="0"/>
        <v>3</v>
      </c>
      <c r="W10" s="328">
        <f t="shared" si="1"/>
        <v>0</v>
      </c>
      <c r="X10" s="328">
        <f t="shared" si="2"/>
        <v>0</v>
      </c>
      <c r="Y10" s="328">
        <f t="shared" si="3"/>
        <v>0</v>
      </c>
      <c r="Z10" s="328">
        <f t="shared" si="4"/>
        <v>3</v>
      </c>
      <c r="AA10" s="328">
        <f t="shared" si="5"/>
        <v>4</v>
      </c>
      <c r="AB10" s="328">
        <f t="shared" si="6"/>
        <v>2</v>
      </c>
      <c r="AC10" s="328">
        <f t="shared" si="7"/>
        <v>9</v>
      </c>
      <c r="AD10" s="329">
        <f t="shared" si="11"/>
        <v>3.8888888888888888</v>
      </c>
      <c r="AE10" s="330">
        <f t="shared" si="8"/>
        <v>0</v>
      </c>
      <c r="AF10" s="331"/>
      <c r="AG10" s="332" t="str">
        <f t="shared" si="9"/>
        <v>з</v>
      </c>
      <c r="AH10" s="332">
        <f t="shared" si="9"/>
        <v>4</v>
      </c>
      <c r="AI10" s="332">
        <f t="shared" si="9"/>
        <v>3</v>
      </c>
      <c r="AJ10" s="332">
        <f t="shared" si="9"/>
        <v>5</v>
      </c>
      <c r="AK10" s="332">
        <f t="shared" si="9"/>
        <v>4</v>
      </c>
      <c r="AL10" s="332">
        <f t="shared" si="9"/>
        <v>3</v>
      </c>
      <c r="AM10" s="332">
        <f t="shared" si="9"/>
        <v>4</v>
      </c>
      <c r="AN10" s="332">
        <f t="shared" si="9"/>
        <v>5</v>
      </c>
      <c r="AO10" s="332">
        <f t="shared" si="9"/>
        <v>4</v>
      </c>
      <c r="AP10" s="332">
        <f t="shared" si="9"/>
        <v>3</v>
      </c>
      <c r="AQ10" s="332" t="str">
        <f t="shared" si="9"/>
        <v/>
      </c>
      <c r="AR10" s="332" t="str">
        <f t="shared" si="9"/>
        <v/>
      </c>
      <c r="AS10" s="332" t="str">
        <f t="shared" si="9"/>
        <v/>
      </c>
      <c r="AT10" s="332" t="str">
        <f t="shared" si="9"/>
        <v/>
      </c>
      <c r="AU10" s="332" t="str">
        <f t="shared" si="9"/>
        <v/>
      </c>
      <c r="AV10" s="332" t="str">
        <f t="shared" si="9"/>
        <v/>
      </c>
      <c r="AW10" s="35">
        <f t="shared" si="10"/>
        <v>1</v>
      </c>
      <c r="AX10" s="333"/>
      <c r="AY10" s="333"/>
      <c r="AZ10" s="333"/>
      <c r="BA10" s="333"/>
      <c r="BB10" s="333"/>
      <c r="BC10" s="333"/>
      <c r="BD10" s="333"/>
      <c r="BE10" s="333"/>
      <c r="BF10" s="333"/>
      <c r="BG10" s="333"/>
      <c r="BH10" s="333"/>
      <c r="BI10" s="333"/>
      <c r="BJ10" s="333"/>
      <c r="BK10" s="333"/>
      <c r="BL10" s="333"/>
      <c r="BM10" s="333"/>
      <c r="BN10" s="333"/>
      <c r="BO10" s="333"/>
      <c r="BP10" s="334"/>
      <c r="BQ10" s="334"/>
      <c r="BR10" s="334"/>
      <c r="BS10" s="334"/>
      <c r="BT10" s="334"/>
      <c r="BU10" s="334"/>
      <c r="BV10" s="334"/>
      <c r="BW10" s="334"/>
      <c r="BX10" s="334"/>
      <c r="BY10" s="334"/>
      <c r="BZ10" s="334"/>
      <c r="CA10" s="334"/>
      <c r="CB10" s="334"/>
      <c r="CC10" s="334"/>
      <c r="CD10" s="334"/>
      <c r="CE10" s="334"/>
      <c r="CF10" s="334"/>
      <c r="CG10" s="333"/>
      <c r="CH10" s="334"/>
      <c r="CI10" s="334"/>
      <c r="CJ10" s="334"/>
      <c r="CK10" s="334"/>
      <c r="CL10" s="334"/>
      <c r="CM10" s="334"/>
      <c r="CN10" s="331"/>
      <c r="CO10" s="331"/>
      <c r="CP10" s="331"/>
      <c r="CQ10" s="331"/>
      <c r="CR10" s="331"/>
      <c r="CS10" s="331"/>
      <c r="CT10" s="331"/>
      <c r="CU10" s="331"/>
      <c r="CV10" s="331"/>
      <c r="CW10" s="331"/>
      <c r="CX10" s="331"/>
      <c r="CY10" s="331"/>
      <c r="CZ10" s="331"/>
      <c r="DA10" s="331"/>
    </row>
    <row r="11" spans="1:107" s="337" customFormat="1" ht="31.5" x14ac:dyDescent="0.25">
      <c r="A11" s="389">
        <v>6</v>
      </c>
      <c r="B11" s="266" t="s">
        <v>28</v>
      </c>
      <c r="C11" s="427" t="s">
        <v>34</v>
      </c>
      <c r="D11" s="430" t="s">
        <v>819</v>
      </c>
      <c r="E11" s="256">
        <v>2432</v>
      </c>
      <c r="F11" s="93" t="s">
        <v>1604</v>
      </c>
      <c r="G11" s="93">
        <v>3</v>
      </c>
      <c r="H11" s="93">
        <v>4</v>
      </c>
      <c r="I11" s="93">
        <v>5</v>
      </c>
      <c r="J11" s="93">
        <v>4</v>
      </c>
      <c r="K11" s="93">
        <v>4</v>
      </c>
      <c r="L11" s="93">
        <v>4</v>
      </c>
      <c r="M11" s="93">
        <v>4</v>
      </c>
      <c r="N11" s="93">
        <v>4</v>
      </c>
      <c r="O11" s="93">
        <v>3</v>
      </c>
      <c r="P11" s="93"/>
      <c r="Q11" s="93"/>
      <c r="R11" s="93"/>
      <c r="S11" s="93"/>
      <c r="T11" s="93"/>
      <c r="U11" s="93"/>
      <c r="V11" s="35">
        <f t="shared" si="0"/>
        <v>3</v>
      </c>
      <c r="W11" s="338">
        <f t="shared" si="1"/>
        <v>0</v>
      </c>
      <c r="X11" s="338">
        <f t="shared" si="2"/>
        <v>0</v>
      </c>
      <c r="Y11" s="338">
        <f t="shared" si="3"/>
        <v>0</v>
      </c>
      <c r="Z11" s="338">
        <f t="shared" si="4"/>
        <v>2</v>
      </c>
      <c r="AA11" s="338">
        <f t="shared" si="5"/>
        <v>6</v>
      </c>
      <c r="AB11" s="338">
        <f t="shared" si="6"/>
        <v>1</v>
      </c>
      <c r="AC11" s="328">
        <f t="shared" si="7"/>
        <v>9</v>
      </c>
      <c r="AD11" s="329">
        <f t="shared" si="11"/>
        <v>3.8888888888888888</v>
      </c>
      <c r="AE11" s="339">
        <f t="shared" si="8"/>
        <v>0</v>
      </c>
      <c r="AG11" s="332" t="str">
        <f t="shared" si="9"/>
        <v>з</v>
      </c>
      <c r="AH11" s="332">
        <f t="shared" si="9"/>
        <v>3</v>
      </c>
      <c r="AI11" s="332">
        <f t="shared" si="9"/>
        <v>4</v>
      </c>
      <c r="AJ11" s="332">
        <f t="shared" si="9"/>
        <v>5</v>
      </c>
      <c r="AK11" s="332">
        <f t="shared" si="9"/>
        <v>4</v>
      </c>
      <c r="AL11" s="332">
        <f t="shared" si="9"/>
        <v>4</v>
      </c>
      <c r="AM11" s="332">
        <f t="shared" si="9"/>
        <v>4</v>
      </c>
      <c r="AN11" s="332">
        <f t="shared" si="9"/>
        <v>4</v>
      </c>
      <c r="AO11" s="332">
        <f t="shared" si="9"/>
        <v>4</v>
      </c>
      <c r="AP11" s="332">
        <f t="shared" si="9"/>
        <v>3</v>
      </c>
      <c r="AQ11" s="332" t="str">
        <f t="shared" si="9"/>
        <v/>
      </c>
      <c r="AR11" s="332" t="str">
        <f t="shared" si="9"/>
        <v/>
      </c>
      <c r="AS11" s="332" t="str">
        <f t="shared" si="9"/>
        <v/>
      </c>
      <c r="AT11" s="332" t="str">
        <f t="shared" si="9"/>
        <v/>
      </c>
      <c r="AU11" s="332" t="str">
        <f t="shared" si="9"/>
        <v/>
      </c>
      <c r="AV11" s="332" t="str">
        <f t="shared" si="9"/>
        <v/>
      </c>
      <c r="AW11" s="35">
        <f t="shared" si="10"/>
        <v>1</v>
      </c>
      <c r="AX11" s="340"/>
      <c r="AY11" s="340"/>
      <c r="AZ11" s="340"/>
      <c r="BA11" s="340"/>
      <c r="BB11" s="340"/>
      <c r="BC11" s="340"/>
      <c r="BD11" s="340"/>
      <c r="BE11" s="340"/>
      <c r="BF11" s="340"/>
      <c r="BG11" s="340"/>
      <c r="BH11" s="340"/>
      <c r="BI11" s="340"/>
      <c r="BJ11" s="340"/>
      <c r="BK11" s="340"/>
      <c r="BL11" s="340"/>
      <c r="BM11" s="340"/>
      <c r="BN11" s="340"/>
      <c r="BO11" s="340"/>
      <c r="BP11" s="341"/>
      <c r="BQ11" s="341"/>
      <c r="BR11" s="341"/>
      <c r="BS11" s="341"/>
      <c r="BT11" s="341"/>
      <c r="BU11" s="341"/>
      <c r="BV11" s="341"/>
      <c r="BW11" s="341"/>
      <c r="BX11" s="341"/>
      <c r="BY11" s="341"/>
      <c r="BZ11" s="341"/>
      <c r="CA11" s="341"/>
      <c r="CB11" s="341"/>
      <c r="CC11" s="341"/>
      <c r="CD11" s="341"/>
      <c r="CE11" s="341"/>
      <c r="CF11" s="341"/>
      <c r="CG11" s="340"/>
      <c r="CH11" s="341"/>
      <c r="CI11" s="341"/>
      <c r="CJ11" s="341"/>
      <c r="CK11" s="341"/>
      <c r="CL11" s="341"/>
      <c r="CM11" s="341"/>
    </row>
    <row r="12" spans="1:107" s="337" customFormat="1" ht="31.5" x14ac:dyDescent="0.25">
      <c r="A12" s="389">
        <v>7</v>
      </c>
      <c r="B12" s="266" t="s">
        <v>28</v>
      </c>
      <c r="C12" s="427" t="s">
        <v>34</v>
      </c>
      <c r="D12" s="430" t="s">
        <v>820</v>
      </c>
      <c r="E12" s="256">
        <v>2432</v>
      </c>
      <c r="F12" s="93" t="s">
        <v>1604</v>
      </c>
      <c r="G12" s="93">
        <v>3</v>
      </c>
      <c r="H12" s="93">
        <v>3</v>
      </c>
      <c r="I12" s="93">
        <v>5</v>
      </c>
      <c r="J12" s="93">
        <v>4</v>
      </c>
      <c r="K12" s="93">
        <v>3</v>
      </c>
      <c r="L12" s="93">
        <v>4</v>
      </c>
      <c r="M12" s="93">
        <v>3</v>
      </c>
      <c r="N12" s="93">
        <v>5</v>
      </c>
      <c r="O12" s="93">
        <v>3</v>
      </c>
      <c r="P12" s="93"/>
      <c r="Q12" s="93"/>
      <c r="R12" s="93"/>
      <c r="S12" s="23"/>
      <c r="T12" s="23"/>
      <c r="U12" s="23"/>
      <c r="V12" s="35">
        <f t="shared" si="0"/>
        <v>3</v>
      </c>
      <c r="W12" s="328">
        <f t="shared" si="1"/>
        <v>0</v>
      </c>
      <c r="X12" s="328">
        <f t="shared" si="2"/>
        <v>0</v>
      </c>
      <c r="Y12" s="328">
        <f t="shared" si="3"/>
        <v>0</v>
      </c>
      <c r="Z12" s="328">
        <f t="shared" si="4"/>
        <v>5</v>
      </c>
      <c r="AA12" s="328">
        <f t="shared" si="5"/>
        <v>2</v>
      </c>
      <c r="AB12" s="328">
        <f t="shared" si="6"/>
        <v>2</v>
      </c>
      <c r="AC12" s="328">
        <f t="shared" si="7"/>
        <v>9</v>
      </c>
      <c r="AD12" s="329">
        <f t="shared" si="11"/>
        <v>3.6666666666666665</v>
      </c>
      <c r="AE12" s="330">
        <f t="shared" si="8"/>
        <v>0</v>
      </c>
      <c r="AF12" s="331"/>
      <c r="AG12" s="332" t="str">
        <f t="shared" si="9"/>
        <v>з</v>
      </c>
      <c r="AH12" s="332">
        <f t="shared" si="9"/>
        <v>3</v>
      </c>
      <c r="AI12" s="332">
        <f t="shared" si="9"/>
        <v>3</v>
      </c>
      <c r="AJ12" s="332">
        <f t="shared" si="9"/>
        <v>5</v>
      </c>
      <c r="AK12" s="332">
        <f t="shared" si="9"/>
        <v>4</v>
      </c>
      <c r="AL12" s="332">
        <f t="shared" si="9"/>
        <v>3</v>
      </c>
      <c r="AM12" s="332">
        <f t="shared" si="9"/>
        <v>4</v>
      </c>
      <c r="AN12" s="332">
        <f t="shared" si="9"/>
        <v>3</v>
      </c>
      <c r="AO12" s="332">
        <f t="shared" si="9"/>
        <v>5</v>
      </c>
      <c r="AP12" s="332">
        <f t="shared" si="9"/>
        <v>3</v>
      </c>
      <c r="AQ12" s="332" t="str">
        <f t="shared" si="9"/>
        <v/>
      </c>
      <c r="AR12" s="332" t="str">
        <f t="shared" si="9"/>
        <v/>
      </c>
      <c r="AS12" s="332" t="str">
        <f t="shared" si="9"/>
        <v/>
      </c>
      <c r="AT12" s="332" t="str">
        <f t="shared" si="9"/>
        <v/>
      </c>
      <c r="AU12" s="332" t="str">
        <f t="shared" si="9"/>
        <v/>
      </c>
      <c r="AV12" s="332" t="str">
        <f t="shared" si="9"/>
        <v/>
      </c>
      <c r="AW12" s="35">
        <f t="shared" si="10"/>
        <v>1</v>
      </c>
      <c r="AX12" s="333"/>
      <c r="AY12" s="333"/>
      <c r="AZ12" s="333"/>
      <c r="BA12" s="333"/>
      <c r="BB12" s="333"/>
      <c r="BC12" s="333"/>
      <c r="BD12" s="333"/>
      <c r="BE12" s="333"/>
      <c r="BF12" s="333"/>
      <c r="BG12" s="333"/>
      <c r="BH12" s="333"/>
      <c r="BI12" s="333"/>
      <c r="BJ12" s="333"/>
      <c r="BK12" s="333"/>
      <c r="BL12" s="333"/>
      <c r="BM12" s="333"/>
      <c r="BN12" s="333"/>
      <c r="BO12" s="333"/>
      <c r="BP12" s="334"/>
      <c r="BQ12" s="334"/>
      <c r="BR12" s="334"/>
      <c r="BS12" s="334"/>
      <c r="BT12" s="334"/>
      <c r="BU12" s="334"/>
      <c r="BV12" s="334"/>
      <c r="BW12" s="334"/>
      <c r="BX12" s="334"/>
      <c r="BY12" s="334"/>
      <c r="BZ12" s="334"/>
      <c r="CA12" s="334"/>
      <c r="CB12" s="334"/>
      <c r="CC12" s="334"/>
      <c r="CD12" s="334"/>
      <c r="CE12" s="334"/>
      <c r="CF12" s="334"/>
      <c r="CG12" s="333"/>
      <c r="CH12" s="334"/>
      <c r="CI12" s="334"/>
      <c r="CJ12" s="334"/>
      <c r="CK12" s="334"/>
      <c r="CL12" s="334"/>
      <c r="CM12" s="334"/>
      <c r="CN12" s="331"/>
      <c r="CO12" s="331"/>
      <c r="CP12" s="331"/>
      <c r="CQ12" s="331"/>
      <c r="CR12" s="331"/>
      <c r="CS12" s="331"/>
      <c r="CT12" s="331"/>
      <c r="CU12" s="331"/>
      <c r="CV12" s="331"/>
      <c r="CW12" s="331"/>
      <c r="CX12" s="331"/>
      <c r="CY12" s="331"/>
      <c r="CZ12" s="331"/>
      <c r="DA12" s="331"/>
    </row>
    <row r="13" spans="1:107" s="337" customFormat="1" ht="31.5" x14ac:dyDescent="0.25">
      <c r="A13" s="389">
        <v>8</v>
      </c>
      <c r="B13" s="266" t="s">
        <v>28</v>
      </c>
      <c r="C13" s="427" t="s">
        <v>34</v>
      </c>
      <c r="D13" s="430" t="s">
        <v>822</v>
      </c>
      <c r="E13" s="256">
        <v>2432</v>
      </c>
      <c r="F13" s="93" t="s">
        <v>1604</v>
      </c>
      <c r="G13" s="93">
        <v>5</v>
      </c>
      <c r="H13" s="93">
        <v>4</v>
      </c>
      <c r="I13" s="93">
        <v>5</v>
      </c>
      <c r="J13" s="93">
        <v>4</v>
      </c>
      <c r="K13" s="93">
        <v>3</v>
      </c>
      <c r="L13" s="93">
        <v>4</v>
      </c>
      <c r="M13" s="93">
        <v>4</v>
      </c>
      <c r="N13" s="93">
        <v>4</v>
      </c>
      <c r="O13" s="93">
        <v>4</v>
      </c>
      <c r="P13" s="93"/>
      <c r="Q13" s="93"/>
      <c r="R13" s="93"/>
      <c r="S13" s="23"/>
      <c r="T13" s="23"/>
      <c r="U13" s="23"/>
      <c r="V13" s="35">
        <f t="shared" si="0"/>
        <v>3</v>
      </c>
      <c r="W13" s="328">
        <f t="shared" si="1"/>
        <v>0</v>
      </c>
      <c r="X13" s="328">
        <f t="shared" si="2"/>
        <v>0</v>
      </c>
      <c r="Y13" s="328">
        <f t="shared" si="3"/>
        <v>0</v>
      </c>
      <c r="Z13" s="328">
        <f t="shared" si="4"/>
        <v>1</v>
      </c>
      <c r="AA13" s="328">
        <f t="shared" si="5"/>
        <v>6</v>
      </c>
      <c r="AB13" s="328">
        <f t="shared" si="6"/>
        <v>2</v>
      </c>
      <c r="AC13" s="328">
        <f t="shared" si="7"/>
        <v>9</v>
      </c>
      <c r="AD13" s="329">
        <f t="shared" si="11"/>
        <v>4.1111111111111107</v>
      </c>
      <c r="AE13" s="330">
        <f t="shared" si="8"/>
        <v>0</v>
      </c>
      <c r="AF13" s="331"/>
      <c r="AG13" s="332" t="str">
        <f t="shared" si="9"/>
        <v>з</v>
      </c>
      <c r="AH13" s="332">
        <f t="shared" si="9"/>
        <v>5</v>
      </c>
      <c r="AI13" s="332">
        <f t="shared" si="9"/>
        <v>4</v>
      </c>
      <c r="AJ13" s="332">
        <f t="shared" si="9"/>
        <v>5</v>
      </c>
      <c r="AK13" s="332">
        <f t="shared" si="9"/>
        <v>4</v>
      </c>
      <c r="AL13" s="332">
        <f t="shared" si="9"/>
        <v>3</v>
      </c>
      <c r="AM13" s="332">
        <f t="shared" si="9"/>
        <v>4</v>
      </c>
      <c r="AN13" s="332">
        <f t="shared" si="9"/>
        <v>4</v>
      </c>
      <c r="AO13" s="332">
        <f t="shared" si="9"/>
        <v>4</v>
      </c>
      <c r="AP13" s="332">
        <f t="shared" si="9"/>
        <v>4</v>
      </c>
      <c r="AQ13" s="332" t="str">
        <f t="shared" si="9"/>
        <v/>
      </c>
      <c r="AR13" s="332" t="str">
        <f t="shared" si="9"/>
        <v/>
      </c>
      <c r="AS13" s="332" t="str">
        <f t="shared" si="9"/>
        <v/>
      </c>
      <c r="AT13" s="332" t="str">
        <f t="shared" si="9"/>
        <v/>
      </c>
      <c r="AU13" s="332" t="str">
        <f t="shared" si="9"/>
        <v/>
      </c>
      <c r="AV13" s="332" t="str">
        <f t="shared" si="9"/>
        <v/>
      </c>
      <c r="AW13" s="35">
        <f t="shared" si="10"/>
        <v>1</v>
      </c>
      <c r="AX13" s="333"/>
      <c r="AY13" s="333"/>
      <c r="AZ13" s="333"/>
      <c r="BA13" s="333"/>
      <c r="BB13" s="333"/>
      <c r="BC13" s="333"/>
      <c r="BD13" s="333"/>
      <c r="BE13" s="333"/>
      <c r="BF13" s="333"/>
      <c r="BG13" s="333"/>
      <c r="BH13" s="333"/>
      <c r="BI13" s="333"/>
      <c r="BJ13" s="333"/>
      <c r="BK13" s="333"/>
      <c r="BL13" s="333"/>
      <c r="BM13" s="333"/>
      <c r="BN13" s="333"/>
      <c r="BO13" s="333"/>
      <c r="BP13" s="334"/>
      <c r="BQ13" s="334"/>
      <c r="BR13" s="334"/>
      <c r="BS13" s="334"/>
      <c r="BT13" s="334"/>
      <c r="BU13" s="334"/>
      <c r="BV13" s="334"/>
      <c r="BW13" s="334"/>
      <c r="BX13" s="334"/>
      <c r="BY13" s="334"/>
      <c r="BZ13" s="334"/>
      <c r="CA13" s="334"/>
      <c r="CB13" s="334"/>
      <c r="CC13" s="334"/>
      <c r="CD13" s="334"/>
      <c r="CE13" s="334"/>
      <c r="CF13" s="334"/>
      <c r="CG13" s="333"/>
      <c r="CH13" s="334"/>
      <c r="CI13" s="334"/>
      <c r="CJ13" s="334"/>
      <c r="CK13" s="334"/>
      <c r="CL13" s="334"/>
      <c r="CM13" s="334"/>
      <c r="CN13" s="331"/>
      <c r="CO13" s="331"/>
      <c r="CP13" s="331"/>
      <c r="CQ13" s="331"/>
      <c r="CR13" s="331"/>
      <c r="CS13" s="331"/>
      <c r="CT13" s="331"/>
      <c r="CU13" s="331"/>
      <c r="CV13" s="331"/>
      <c r="CW13" s="331"/>
      <c r="CX13" s="331"/>
      <c r="CY13" s="331"/>
      <c r="CZ13" s="331"/>
      <c r="DA13" s="331"/>
    </row>
    <row r="14" spans="1:107" ht="31.5" x14ac:dyDescent="0.25">
      <c r="A14" s="389">
        <v>9</v>
      </c>
      <c r="B14" s="263"/>
      <c r="C14" s="427" t="s">
        <v>34</v>
      </c>
      <c r="D14" s="430" t="s">
        <v>824</v>
      </c>
      <c r="E14" s="256">
        <v>2432</v>
      </c>
      <c r="F14" s="93" t="s">
        <v>1604</v>
      </c>
      <c r="G14" s="93">
        <v>3</v>
      </c>
      <c r="H14" s="93">
        <v>3</v>
      </c>
      <c r="I14" s="93">
        <v>5</v>
      </c>
      <c r="J14" s="93">
        <v>3</v>
      </c>
      <c r="K14" s="93">
        <v>3</v>
      </c>
      <c r="L14" s="93">
        <v>3</v>
      </c>
      <c r="M14" s="93">
        <v>4</v>
      </c>
      <c r="N14" s="93">
        <v>3</v>
      </c>
      <c r="O14" s="93">
        <v>3</v>
      </c>
      <c r="P14" s="93"/>
      <c r="Q14" s="93"/>
      <c r="R14" s="97"/>
      <c r="S14" s="23"/>
      <c r="T14" s="23"/>
      <c r="U14" s="23"/>
      <c r="V14" s="18">
        <f t="shared" si="0"/>
        <v>3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7</v>
      </c>
      <c r="AA14" s="95">
        <f t="shared" si="5"/>
        <v>1</v>
      </c>
      <c r="AB14" s="95">
        <f t="shared" si="6"/>
        <v>1</v>
      </c>
      <c r="AC14" s="95">
        <f t="shared" si="7"/>
        <v>9</v>
      </c>
      <c r="AD14" s="242">
        <f t="shared" si="11"/>
        <v>3.3333333333333335</v>
      </c>
      <c r="AE14" s="16">
        <f t="shared" si="8"/>
        <v>0</v>
      </c>
      <c r="AF14" s="9"/>
      <c r="AG14" s="332" t="str">
        <f t="shared" si="9"/>
        <v>з</v>
      </c>
      <c r="AH14" s="332">
        <f t="shared" si="9"/>
        <v>3</v>
      </c>
      <c r="AI14" s="332">
        <f t="shared" si="9"/>
        <v>3</v>
      </c>
      <c r="AJ14" s="332">
        <f t="shared" si="9"/>
        <v>5</v>
      </c>
      <c r="AK14" s="332">
        <f t="shared" si="9"/>
        <v>3</v>
      </c>
      <c r="AL14" s="332">
        <f t="shared" si="9"/>
        <v>3</v>
      </c>
      <c r="AM14" s="332">
        <f t="shared" si="9"/>
        <v>3</v>
      </c>
      <c r="AN14" s="332">
        <f t="shared" si="9"/>
        <v>4</v>
      </c>
      <c r="AO14" s="332">
        <f t="shared" si="9"/>
        <v>3</v>
      </c>
      <c r="AP14" s="332">
        <f t="shared" si="9"/>
        <v>3</v>
      </c>
      <c r="AQ14" s="332" t="str">
        <f t="shared" si="9"/>
        <v/>
      </c>
      <c r="AR14" s="332" t="str">
        <f t="shared" si="9"/>
        <v/>
      </c>
      <c r="AS14" s="332" t="str">
        <f t="shared" si="9"/>
        <v/>
      </c>
      <c r="AT14" s="332" t="str">
        <f t="shared" si="9"/>
        <v/>
      </c>
      <c r="AU14" s="332" t="str">
        <f t="shared" si="9"/>
        <v/>
      </c>
      <c r="AV14" s="332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31.5" x14ac:dyDescent="0.25">
      <c r="A15" s="389">
        <v>10</v>
      </c>
      <c r="B15" s="263"/>
      <c r="C15" s="427" t="s">
        <v>34</v>
      </c>
      <c r="D15" s="430" t="s">
        <v>826</v>
      </c>
      <c r="E15" s="256">
        <v>2432</v>
      </c>
      <c r="F15" s="93" t="s">
        <v>1604</v>
      </c>
      <c r="G15" s="93">
        <v>3</v>
      </c>
      <c r="H15" s="93">
        <v>3</v>
      </c>
      <c r="I15" s="93">
        <v>5</v>
      </c>
      <c r="J15" s="93">
        <v>3</v>
      </c>
      <c r="K15" s="93">
        <v>3</v>
      </c>
      <c r="L15" s="93">
        <v>4</v>
      </c>
      <c r="M15" s="93">
        <v>4</v>
      </c>
      <c r="N15" s="93">
        <v>4</v>
      </c>
      <c r="O15" s="93">
        <v>3</v>
      </c>
      <c r="P15" s="93"/>
      <c r="Q15" s="93"/>
      <c r="R15" s="97"/>
      <c r="S15" s="23"/>
      <c r="T15" s="23"/>
      <c r="U15" s="23"/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5</v>
      </c>
      <c r="AA15" s="95">
        <f t="shared" si="5"/>
        <v>3</v>
      </c>
      <c r="AB15" s="95">
        <f t="shared" si="6"/>
        <v>1</v>
      </c>
      <c r="AC15" s="95">
        <f t="shared" si="7"/>
        <v>9</v>
      </c>
      <c r="AD15" s="242">
        <f t="shared" si="11"/>
        <v>3.5555555555555554</v>
      </c>
      <c r="AE15" s="16">
        <f t="shared" si="8"/>
        <v>0</v>
      </c>
      <c r="AF15" s="9"/>
      <c r="AG15" s="332" t="str">
        <f t="shared" si="9"/>
        <v>з</v>
      </c>
      <c r="AH15" s="332">
        <f t="shared" si="9"/>
        <v>3</v>
      </c>
      <c r="AI15" s="332">
        <f t="shared" si="9"/>
        <v>3</v>
      </c>
      <c r="AJ15" s="332">
        <f t="shared" si="9"/>
        <v>5</v>
      </c>
      <c r="AK15" s="332">
        <f t="shared" si="9"/>
        <v>3</v>
      </c>
      <c r="AL15" s="332">
        <f t="shared" si="9"/>
        <v>3</v>
      </c>
      <c r="AM15" s="332">
        <f t="shared" si="9"/>
        <v>4</v>
      </c>
      <c r="AN15" s="332">
        <f t="shared" si="9"/>
        <v>4</v>
      </c>
      <c r="AO15" s="332">
        <f t="shared" si="9"/>
        <v>4</v>
      </c>
      <c r="AP15" s="332">
        <f t="shared" si="9"/>
        <v>3</v>
      </c>
      <c r="AQ15" s="332" t="str">
        <f t="shared" si="9"/>
        <v/>
      </c>
      <c r="AR15" s="332" t="str">
        <f t="shared" si="9"/>
        <v/>
      </c>
      <c r="AS15" s="332" t="str">
        <f t="shared" si="9"/>
        <v/>
      </c>
      <c r="AT15" s="332" t="str">
        <f t="shared" si="9"/>
        <v/>
      </c>
      <c r="AU15" s="332" t="str">
        <f t="shared" si="9"/>
        <v/>
      </c>
      <c r="AV15" s="332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31.5" x14ac:dyDescent="0.25">
      <c r="A16" s="389">
        <v>11</v>
      </c>
      <c r="B16" s="263"/>
      <c r="C16" s="427" t="s">
        <v>34</v>
      </c>
      <c r="D16" s="430" t="s">
        <v>827</v>
      </c>
      <c r="E16" s="256">
        <v>2432</v>
      </c>
      <c r="F16" s="93" t="s">
        <v>1604</v>
      </c>
      <c r="G16" s="93">
        <v>4</v>
      </c>
      <c r="H16" s="93">
        <v>3</v>
      </c>
      <c r="I16" s="93">
        <v>5</v>
      </c>
      <c r="J16" s="93">
        <v>4</v>
      </c>
      <c r="K16" s="93">
        <v>3</v>
      </c>
      <c r="L16" s="93">
        <v>4</v>
      </c>
      <c r="M16" s="93">
        <v>5</v>
      </c>
      <c r="N16" s="93">
        <v>3</v>
      </c>
      <c r="O16" s="93">
        <v>3</v>
      </c>
      <c r="P16" s="93"/>
      <c r="Q16" s="93"/>
      <c r="R16" s="97"/>
      <c r="S16" s="23"/>
      <c r="T16" s="23"/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4</v>
      </c>
      <c r="AA16" s="95">
        <f t="shared" si="5"/>
        <v>3</v>
      </c>
      <c r="AB16" s="95">
        <f t="shared" si="6"/>
        <v>2</v>
      </c>
      <c r="AC16" s="95">
        <f t="shared" si="7"/>
        <v>9</v>
      </c>
      <c r="AD16" s="242">
        <f t="shared" si="11"/>
        <v>3.7777777777777777</v>
      </c>
      <c r="AE16" s="16">
        <f t="shared" si="8"/>
        <v>0</v>
      </c>
      <c r="AF16" s="9"/>
      <c r="AG16" s="332" t="str">
        <f t="shared" si="9"/>
        <v>з</v>
      </c>
      <c r="AH16" s="332">
        <f t="shared" si="9"/>
        <v>4</v>
      </c>
      <c r="AI16" s="332">
        <f t="shared" si="9"/>
        <v>3</v>
      </c>
      <c r="AJ16" s="332">
        <f t="shared" si="9"/>
        <v>5</v>
      </c>
      <c r="AK16" s="332">
        <f t="shared" si="9"/>
        <v>4</v>
      </c>
      <c r="AL16" s="332">
        <f t="shared" si="9"/>
        <v>3</v>
      </c>
      <c r="AM16" s="332">
        <f t="shared" si="9"/>
        <v>4</v>
      </c>
      <c r="AN16" s="332">
        <f t="shared" si="9"/>
        <v>5</v>
      </c>
      <c r="AO16" s="332">
        <f t="shared" si="9"/>
        <v>3</v>
      </c>
      <c r="AP16" s="332">
        <f t="shared" si="9"/>
        <v>3</v>
      </c>
      <c r="AQ16" s="332" t="str">
        <f t="shared" si="9"/>
        <v/>
      </c>
      <c r="AR16" s="332" t="str">
        <f t="shared" si="9"/>
        <v/>
      </c>
      <c r="AS16" s="332" t="str">
        <f t="shared" si="9"/>
        <v/>
      </c>
      <c r="AT16" s="332" t="str">
        <f t="shared" si="9"/>
        <v/>
      </c>
      <c r="AU16" s="332" t="str">
        <f t="shared" si="9"/>
        <v/>
      </c>
      <c r="AV16" s="332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31.5" x14ac:dyDescent="0.25">
      <c r="A17" s="389">
        <v>12</v>
      </c>
      <c r="B17" s="259"/>
      <c r="C17" s="427" t="s">
        <v>34</v>
      </c>
      <c r="D17" s="430" t="s">
        <v>828</v>
      </c>
      <c r="E17" s="256">
        <v>2432</v>
      </c>
      <c r="F17" s="93" t="s">
        <v>1604</v>
      </c>
      <c r="G17" s="93">
        <v>4</v>
      </c>
      <c r="H17" s="93">
        <v>4</v>
      </c>
      <c r="I17" s="93">
        <v>5</v>
      </c>
      <c r="J17" s="93">
        <v>5</v>
      </c>
      <c r="K17" s="93">
        <v>3</v>
      </c>
      <c r="L17" s="93">
        <v>4</v>
      </c>
      <c r="M17" s="93">
        <v>4</v>
      </c>
      <c r="N17" s="93">
        <v>3</v>
      </c>
      <c r="O17" s="93">
        <v>3</v>
      </c>
      <c r="P17" s="93"/>
      <c r="Q17" s="93"/>
      <c r="R17" s="97"/>
      <c r="S17" s="23"/>
      <c r="T17" s="23"/>
      <c r="U17" s="23"/>
      <c r="V17" s="18">
        <f t="shared" si="0"/>
        <v>3</v>
      </c>
      <c r="W17" s="95">
        <f t="shared" si="1"/>
        <v>0</v>
      </c>
      <c r="X17" s="95">
        <f t="shared" ref="X17:X34" si="12">COUNTIF(AF17:AU17,"д")</f>
        <v>0</v>
      </c>
      <c r="Y17" s="95">
        <f t="shared" si="3"/>
        <v>0</v>
      </c>
      <c r="Z17" s="95">
        <f t="shared" si="4"/>
        <v>3</v>
      </c>
      <c r="AA17" s="95">
        <f t="shared" si="5"/>
        <v>4</v>
      </c>
      <c r="AB17" s="95">
        <f t="shared" si="6"/>
        <v>2</v>
      </c>
      <c r="AC17" s="95">
        <f t="shared" si="7"/>
        <v>9</v>
      </c>
      <c r="AD17" s="242">
        <f t="shared" si="11"/>
        <v>3.8888888888888888</v>
      </c>
      <c r="AE17" s="16">
        <f t="shared" si="8"/>
        <v>0</v>
      </c>
      <c r="AF17" s="9"/>
      <c r="AG17" s="332" t="str">
        <f t="shared" si="9"/>
        <v>з</v>
      </c>
      <c r="AH17" s="332">
        <f t="shared" si="9"/>
        <v>4</v>
      </c>
      <c r="AI17" s="332">
        <f t="shared" si="9"/>
        <v>4</v>
      </c>
      <c r="AJ17" s="332">
        <f t="shared" si="9"/>
        <v>5</v>
      </c>
      <c r="AK17" s="332">
        <f t="shared" si="9"/>
        <v>5</v>
      </c>
      <c r="AL17" s="332">
        <f t="shared" si="9"/>
        <v>3</v>
      </c>
      <c r="AM17" s="332">
        <f t="shared" si="9"/>
        <v>4</v>
      </c>
      <c r="AN17" s="332">
        <f t="shared" si="9"/>
        <v>4</v>
      </c>
      <c r="AO17" s="332">
        <f t="shared" si="9"/>
        <v>3</v>
      </c>
      <c r="AP17" s="332">
        <f t="shared" si="9"/>
        <v>3</v>
      </c>
      <c r="AQ17" s="332" t="str">
        <f t="shared" si="9"/>
        <v/>
      </c>
      <c r="AR17" s="332" t="str">
        <f t="shared" si="9"/>
        <v/>
      </c>
      <c r="AS17" s="332" t="str">
        <f t="shared" si="9"/>
        <v/>
      </c>
      <c r="AT17" s="332" t="str">
        <f t="shared" si="9"/>
        <v/>
      </c>
      <c r="AU17" s="332" t="str">
        <f t="shared" si="9"/>
        <v/>
      </c>
      <c r="AV17" s="332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31.5" x14ac:dyDescent="0.25">
      <c r="A18" s="389">
        <v>13</v>
      </c>
      <c r="B18" s="189"/>
      <c r="C18" s="427" t="s">
        <v>34</v>
      </c>
      <c r="D18" s="430" t="s">
        <v>829</v>
      </c>
      <c r="E18" s="256">
        <v>2432</v>
      </c>
      <c r="F18" s="93" t="s">
        <v>1604</v>
      </c>
      <c r="G18" s="93">
        <v>4</v>
      </c>
      <c r="H18" s="93">
        <v>5</v>
      </c>
      <c r="I18" s="93">
        <v>5</v>
      </c>
      <c r="J18" s="93">
        <v>5</v>
      </c>
      <c r="K18" s="93">
        <v>3</v>
      </c>
      <c r="L18" s="93">
        <v>5</v>
      </c>
      <c r="M18" s="93">
        <v>4</v>
      </c>
      <c r="N18" s="93">
        <v>4</v>
      </c>
      <c r="O18" s="93">
        <v>5</v>
      </c>
      <c r="P18" s="93"/>
      <c r="Q18" s="93"/>
      <c r="R18" s="97"/>
      <c r="S18" s="23"/>
      <c r="T18" s="23"/>
      <c r="U18" s="23"/>
      <c r="V18" s="18">
        <f t="shared" si="0"/>
        <v>3</v>
      </c>
      <c r="W18" s="95">
        <f t="shared" si="1"/>
        <v>0</v>
      </c>
      <c r="X18" s="95">
        <f t="shared" si="12"/>
        <v>0</v>
      </c>
      <c r="Y18" s="95">
        <f t="shared" si="3"/>
        <v>0</v>
      </c>
      <c r="Z18" s="95">
        <f t="shared" si="4"/>
        <v>1</v>
      </c>
      <c r="AA18" s="95">
        <f t="shared" si="5"/>
        <v>3</v>
      </c>
      <c r="AB18" s="95">
        <f t="shared" si="6"/>
        <v>5</v>
      </c>
      <c r="AC18" s="95">
        <f t="shared" si="7"/>
        <v>9</v>
      </c>
      <c r="AD18" s="242">
        <f t="shared" si="11"/>
        <v>4.4444444444444446</v>
      </c>
      <c r="AE18" s="16">
        <f t="shared" si="8"/>
        <v>0</v>
      </c>
      <c r="AF18" s="9"/>
      <c r="AG18" s="332" t="str">
        <f t="shared" si="9"/>
        <v>з</v>
      </c>
      <c r="AH18" s="332">
        <f t="shared" si="9"/>
        <v>4</v>
      </c>
      <c r="AI18" s="332">
        <f t="shared" si="9"/>
        <v>5</v>
      </c>
      <c r="AJ18" s="332">
        <f t="shared" si="9"/>
        <v>5</v>
      </c>
      <c r="AK18" s="332">
        <f t="shared" si="9"/>
        <v>5</v>
      </c>
      <c r="AL18" s="332">
        <f t="shared" si="9"/>
        <v>3</v>
      </c>
      <c r="AM18" s="332">
        <f t="shared" si="9"/>
        <v>5</v>
      </c>
      <c r="AN18" s="332">
        <f t="shared" si="9"/>
        <v>4</v>
      </c>
      <c r="AO18" s="332">
        <f t="shared" si="9"/>
        <v>4</v>
      </c>
      <c r="AP18" s="332">
        <f t="shared" si="9"/>
        <v>5</v>
      </c>
      <c r="AQ18" s="332" t="str">
        <f t="shared" si="9"/>
        <v/>
      </c>
      <c r="AR18" s="332" t="str">
        <f t="shared" si="9"/>
        <v/>
      </c>
      <c r="AS18" s="332" t="str">
        <f t="shared" si="9"/>
        <v/>
      </c>
      <c r="AT18" s="332" t="str">
        <f t="shared" si="9"/>
        <v/>
      </c>
      <c r="AU18" s="332" t="str">
        <f t="shared" si="9"/>
        <v/>
      </c>
      <c r="AV18" s="332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31.5" x14ac:dyDescent="0.25">
      <c r="A19" s="389">
        <v>14</v>
      </c>
      <c r="B19" s="189"/>
      <c r="C19" s="427" t="s">
        <v>34</v>
      </c>
      <c r="D19" s="430" t="s">
        <v>830</v>
      </c>
      <c r="E19" s="256">
        <v>2432</v>
      </c>
      <c r="F19" s="93" t="s">
        <v>1604</v>
      </c>
      <c r="G19" s="93">
        <v>4</v>
      </c>
      <c r="H19" s="93">
        <v>4</v>
      </c>
      <c r="I19" s="93">
        <v>5</v>
      </c>
      <c r="J19" s="93">
        <v>4</v>
      </c>
      <c r="K19" s="93">
        <v>3</v>
      </c>
      <c r="L19" s="93">
        <v>4</v>
      </c>
      <c r="M19" s="93">
        <v>4</v>
      </c>
      <c r="N19" s="93">
        <v>3</v>
      </c>
      <c r="O19" s="93">
        <v>3</v>
      </c>
      <c r="P19" s="93"/>
      <c r="Q19" s="93"/>
      <c r="R19" s="93"/>
      <c r="S19" s="23"/>
      <c r="T19" s="23"/>
      <c r="U19" s="23"/>
      <c r="V19" s="18">
        <f t="shared" si="0"/>
        <v>3</v>
      </c>
      <c r="W19" s="95">
        <f t="shared" si="1"/>
        <v>0</v>
      </c>
      <c r="X19" s="95">
        <f t="shared" si="12"/>
        <v>0</v>
      </c>
      <c r="Y19" s="95">
        <f t="shared" si="3"/>
        <v>0</v>
      </c>
      <c r="Z19" s="95">
        <f t="shared" si="4"/>
        <v>3</v>
      </c>
      <c r="AA19" s="95">
        <f t="shared" si="5"/>
        <v>5</v>
      </c>
      <c r="AB19" s="95">
        <f t="shared" si="6"/>
        <v>1</v>
      </c>
      <c r="AC19" s="95">
        <f t="shared" si="7"/>
        <v>9</v>
      </c>
      <c r="AD19" s="242">
        <f t="shared" si="11"/>
        <v>3.7777777777777777</v>
      </c>
      <c r="AE19" s="16">
        <f t="shared" si="8"/>
        <v>0</v>
      </c>
      <c r="AF19" s="9"/>
      <c r="AG19" s="332" t="str">
        <f t="shared" si="9"/>
        <v>з</v>
      </c>
      <c r="AH19" s="332">
        <f t="shared" si="9"/>
        <v>4</v>
      </c>
      <c r="AI19" s="332">
        <f t="shared" si="9"/>
        <v>4</v>
      </c>
      <c r="AJ19" s="332">
        <f t="shared" si="9"/>
        <v>5</v>
      </c>
      <c r="AK19" s="332">
        <f t="shared" si="9"/>
        <v>4</v>
      </c>
      <c r="AL19" s="332">
        <f t="shared" si="9"/>
        <v>3</v>
      </c>
      <c r="AM19" s="332">
        <f t="shared" si="9"/>
        <v>4</v>
      </c>
      <c r="AN19" s="332">
        <f t="shared" si="9"/>
        <v>4</v>
      </c>
      <c r="AO19" s="332">
        <f t="shared" si="9"/>
        <v>3</v>
      </c>
      <c r="AP19" s="332">
        <f t="shared" si="9"/>
        <v>3</v>
      </c>
      <c r="AQ19" s="332" t="str">
        <f t="shared" si="9"/>
        <v/>
      </c>
      <c r="AR19" s="332" t="str">
        <f t="shared" si="9"/>
        <v/>
      </c>
      <c r="AS19" s="332" t="str">
        <f t="shared" si="9"/>
        <v/>
      </c>
      <c r="AT19" s="332" t="str">
        <f t="shared" si="9"/>
        <v/>
      </c>
      <c r="AU19" s="332" t="str">
        <f t="shared" si="9"/>
        <v/>
      </c>
      <c r="AV19" s="332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31.5" x14ac:dyDescent="0.25">
      <c r="A20" s="389">
        <v>15</v>
      </c>
      <c r="B20" s="189"/>
      <c r="C20" s="427" t="s">
        <v>1252</v>
      </c>
      <c r="D20" s="430" t="s">
        <v>831</v>
      </c>
      <c r="E20" s="256">
        <v>2432</v>
      </c>
      <c r="F20" s="93" t="s">
        <v>1604</v>
      </c>
      <c r="G20" s="93">
        <v>4</v>
      </c>
      <c r="H20" s="93">
        <v>4</v>
      </c>
      <c r="I20" s="93">
        <v>5</v>
      </c>
      <c r="J20" s="93">
        <v>3</v>
      </c>
      <c r="K20" s="93">
        <v>4</v>
      </c>
      <c r="L20" s="93">
        <v>4</v>
      </c>
      <c r="M20" s="93">
        <v>5</v>
      </c>
      <c r="N20" s="93">
        <v>3</v>
      </c>
      <c r="O20" s="93" t="s">
        <v>1601</v>
      </c>
      <c r="P20" s="93"/>
      <c r="Q20" s="93"/>
      <c r="R20" s="97"/>
      <c r="S20" s="23"/>
      <c r="T20" s="23"/>
      <c r="U20" s="23"/>
      <c r="V20" s="18">
        <f t="shared" si="0"/>
        <v>3</v>
      </c>
      <c r="W20" s="95">
        <f t="shared" si="1"/>
        <v>1</v>
      </c>
      <c r="X20" s="95">
        <f t="shared" si="12"/>
        <v>0</v>
      </c>
      <c r="Y20" s="95">
        <f t="shared" si="3"/>
        <v>0</v>
      </c>
      <c r="Z20" s="95">
        <f t="shared" si="4"/>
        <v>2</v>
      </c>
      <c r="AA20" s="95">
        <f t="shared" si="5"/>
        <v>4</v>
      </c>
      <c r="AB20" s="95">
        <f t="shared" si="6"/>
        <v>2</v>
      </c>
      <c r="AC20" s="95">
        <f t="shared" si="7"/>
        <v>8</v>
      </c>
      <c r="AD20" s="242">
        <f t="shared" si="11"/>
        <v>4</v>
      </c>
      <c r="AE20" s="16">
        <f t="shared" si="8"/>
        <v>0</v>
      </c>
      <c r="AF20" s="9"/>
      <c r="AG20" s="332" t="str">
        <f t="shared" si="9"/>
        <v>з</v>
      </c>
      <c r="AH20" s="332">
        <f t="shared" si="9"/>
        <v>4</v>
      </c>
      <c r="AI20" s="332">
        <f t="shared" si="9"/>
        <v>4</v>
      </c>
      <c r="AJ20" s="332">
        <f t="shared" si="9"/>
        <v>5</v>
      </c>
      <c r="AK20" s="332">
        <f t="shared" si="9"/>
        <v>3</v>
      </c>
      <c r="AL20" s="332">
        <f t="shared" si="9"/>
        <v>4</v>
      </c>
      <c r="AM20" s="332">
        <f t="shared" si="9"/>
        <v>4</v>
      </c>
      <c r="AN20" s="332">
        <f t="shared" si="9"/>
        <v>5</v>
      </c>
      <c r="AO20" s="332">
        <f t="shared" si="9"/>
        <v>3</v>
      </c>
      <c r="AP20" s="332" t="str">
        <f t="shared" si="9"/>
        <v>б</v>
      </c>
      <c r="AQ20" s="332" t="str">
        <f t="shared" si="9"/>
        <v/>
      </c>
      <c r="AR20" s="332" t="str">
        <f t="shared" si="9"/>
        <v/>
      </c>
      <c r="AS20" s="332" t="str">
        <f t="shared" si="9"/>
        <v/>
      </c>
      <c r="AT20" s="332" t="str">
        <f t="shared" si="9"/>
        <v/>
      </c>
      <c r="AU20" s="332" t="str">
        <f t="shared" si="9"/>
        <v/>
      </c>
      <c r="AV20" s="332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31.5" x14ac:dyDescent="0.25">
      <c r="A21" s="389">
        <v>16</v>
      </c>
      <c r="B21" s="189"/>
      <c r="C21" s="427" t="s">
        <v>34</v>
      </c>
      <c r="D21" s="430" t="s">
        <v>832</v>
      </c>
      <c r="E21" s="256">
        <v>2432</v>
      </c>
      <c r="F21" s="93" t="s">
        <v>1604</v>
      </c>
      <c r="G21" s="93">
        <v>4</v>
      </c>
      <c r="H21" s="93">
        <v>3</v>
      </c>
      <c r="I21" s="93">
        <v>5</v>
      </c>
      <c r="J21" s="93">
        <v>4</v>
      </c>
      <c r="K21" s="93">
        <v>3</v>
      </c>
      <c r="L21" s="93">
        <v>4</v>
      </c>
      <c r="M21" s="93">
        <v>4</v>
      </c>
      <c r="N21" s="93">
        <v>4</v>
      </c>
      <c r="O21" s="93">
        <v>4</v>
      </c>
      <c r="P21" s="93"/>
      <c r="Q21" s="93"/>
      <c r="R21" s="97"/>
      <c r="S21" s="23"/>
      <c r="T21" s="23"/>
      <c r="U21" s="23"/>
      <c r="V21" s="18">
        <f t="shared" si="0"/>
        <v>3</v>
      </c>
      <c r="W21" s="95">
        <f t="shared" si="1"/>
        <v>0</v>
      </c>
      <c r="X21" s="95">
        <f t="shared" si="12"/>
        <v>0</v>
      </c>
      <c r="Y21" s="95">
        <f t="shared" si="3"/>
        <v>0</v>
      </c>
      <c r="Z21" s="95">
        <f t="shared" si="4"/>
        <v>2</v>
      </c>
      <c r="AA21" s="95">
        <f t="shared" si="5"/>
        <v>6</v>
      </c>
      <c r="AB21" s="95">
        <f t="shared" si="6"/>
        <v>1</v>
      </c>
      <c r="AC21" s="95">
        <f t="shared" si="7"/>
        <v>9</v>
      </c>
      <c r="AD21" s="242">
        <f t="shared" si="11"/>
        <v>3.8888888888888888</v>
      </c>
      <c r="AE21" s="16">
        <f t="shared" si="8"/>
        <v>0</v>
      </c>
      <c r="AF21" s="9"/>
      <c r="AG21" s="332" t="str">
        <f t="shared" si="9"/>
        <v>з</v>
      </c>
      <c r="AH21" s="332">
        <f t="shared" si="9"/>
        <v>4</v>
      </c>
      <c r="AI21" s="332">
        <f t="shared" si="9"/>
        <v>3</v>
      </c>
      <c r="AJ21" s="332">
        <f t="shared" si="9"/>
        <v>5</v>
      </c>
      <c r="AK21" s="332">
        <f t="shared" si="9"/>
        <v>4</v>
      </c>
      <c r="AL21" s="332">
        <f t="shared" si="9"/>
        <v>3</v>
      </c>
      <c r="AM21" s="332">
        <f t="shared" si="9"/>
        <v>4</v>
      </c>
      <c r="AN21" s="332">
        <f t="shared" si="9"/>
        <v>4</v>
      </c>
      <c r="AO21" s="332">
        <f t="shared" si="9"/>
        <v>4</v>
      </c>
      <c r="AP21" s="332">
        <f t="shared" si="9"/>
        <v>4</v>
      </c>
      <c r="AQ21" s="332" t="str">
        <f t="shared" si="9"/>
        <v/>
      </c>
      <c r="AR21" s="332" t="str">
        <f t="shared" si="9"/>
        <v/>
      </c>
      <c r="AS21" s="332" t="str">
        <f t="shared" si="9"/>
        <v/>
      </c>
      <c r="AT21" s="332" t="str">
        <f t="shared" si="9"/>
        <v/>
      </c>
      <c r="AU21" s="332" t="str">
        <f t="shared" si="9"/>
        <v/>
      </c>
      <c r="AV21" s="332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31.5" x14ac:dyDescent="0.25">
      <c r="A22" s="389">
        <v>17</v>
      </c>
      <c r="B22" s="189"/>
      <c r="C22" s="440" t="s">
        <v>34</v>
      </c>
      <c r="D22" s="442" t="s">
        <v>883</v>
      </c>
      <c r="E22" s="256">
        <v>2432</v>
      </c>
      <c r="F22" s="93" t="s">
        <v>1604</v>
      </c>
      <c r="G22" s="93">
        <v>4</v>
      </c>
      <c r="H22" s="93">
        <v>5</v>
      </c>
      <c r="I22" s="93">
        <v>5</v>
      </c>
      <c r="J22" s="93">
        <v>5</v>
      </c>
      <c r="K22" s="93">
        <v>4</v>
      </c>
      <c r="L22" s="93">
        <v>5</v>
      </c>
      <c r="M22" s="93">
        <v>5</v>
      </c>
      <c r="N22" s="93">
        <v>5</v>
      </c>
      <c r="O22" s="93">
        <v>5</v>
      </c>
      <c r="P22" s="93"/>
      <c r="Q22" s="93"/>
      <c r="R22" s="97"/>
      <c r="S22" s="23"/>
      <c r="T22" s="23"/>
      <c r="U22" s="23"/>
      <c r="V22" s="18">
        <f t="shared" si="0"/>
        <v>4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0</v>
      </c>
      <c r="AA22" s="95">
        <f t="shared" si="5"/>
        <v>2</v>
      </c>
      <c r="AB22" s="95">
        <f t="shared" si="6"/>
        <v>7</v>
      </c>
      <c r="AC22" s="95">
        <f t="shared" si="7"/>
        <v>9</v>
      </c>
      <c r="AD22" s="242">
        <f t="shared" si="11"/>
        <v>4.7777777777777777</v>
      </c>
      <c r="AE22" s="16">
        <f t="shared" si="8"/>
        <v>0</v>
      </c>
      <c r="AF22" s="9"/>
      <c r="AG22" s="332" t="str">
        <f t="shared" si="13"/>
        <v>з</v>
      </c>
      <c r="AH22" s="332">
        <f t="shared" si="13"/>
        <v>4</v>
      </c>
      <c r="AI22" s="332">
        <f t="shared" si="13"/>
        <v>5</v>
      </c>
      <c r="AJ22" s="332">
        <f t="shared" si="13"/>
        <v>5</v>
      </c>
      <c r="AK22" s="332">
        <f t="shared" si="13"/>
        <v>5</v>
      </c>
      <c r="AL22" s="332">
        <f t="shared" si="13"/>
        <v>4</v>
      </c>
      <c r="AM22" s="332">
        <f t="shared" si="13"/>
        <v>5</v>
      </c>
      <c r="AN22" s="332">
        <f t="shared" si="13"/>
        <v>5</v>
      </c>
      <c r="AO22" s="332">
        <f t="shared" si="13"/>
        <v>5</v>
      </c>
      <c r="AP22" s="332">
        <f t="shared" si="13"/>
        <v>5</v>
      </c>
      <c r="AQ22" s="332" t="str">
        <f t="shared" si="13"/>
        <v/>
      </c>
      <c r="AR22" s="332" t="str">
        <f t="shared" si="13"/>
        <v/>
      </c>
      <c r="AS22" s="332" t="str">
        <f t="shared" si="13"/>
        <v/>
      </c>
      <c r="AT22" s="332" t="str">
        <f t="shared" si="13"/>
        <v/>
      </c>
      <c r="AU22" s="332" t="str">
        <f t="shared" si="13"/>
        <v/>
      </c>
      <c r="AV22" s="332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31.5" x14ac:dyDescent="0.25">
      <c r="A23" s="389">
        <v>18</v>
      </c>
      <c r="B23" s="189"/>
      <c r="C23" s="427" t="s">
        <v>34</v>
      </c>
      <c r="D23" s="430" t="s">
        <v>833</v>
      </c>
      <c r="E23" s="256">
        <v>2432</v>
      </c>
      <c r="F23" s="93" t="s">
        <v>1604</v>
      </c>
      <c r="G23" s="93">
        <v>3</v>
      </c>
      <c r="H23" s="93">
        <v>4</v>
      </c>
      <c r="I23" s="93">
        <v>5</v>
      </c>
      <c r="J23" s="93">
        <v>3</v>
      </c>
      <c r="K23" s="93">
        <v>3</v>
      </c>
      <c r="L23" s="93">
        <v>5</v>
      </c>
      <c r="M23" s="93">
        <v>5</v>
      </c>
      <c r="N23" s="93">
        <v>3</v>
      </c>
      <c r="O23" s="93">
        <v>3</v>
      </c>
      <c r="P23" s="93"/>
      <c r="Q23" s="93"/>
      <c r="R23" s="97"/>
      <c r="S23" s="23"/>
      <c r="T23" s="23"/>
      <c r="U23" s="23"/>
      <c r="V23" s="18">
        <f t="shared" si="0"/>
        <v>3</v>
      </c>
      <c r="W23" s="95">
        <f t="shared" si="1"/>
        <v>0</v>
      </c>
      <c r="X23" s="95">
        <f t="shared" si="12"/>
        <v>0</v>
      </c>
      <c r="Y23" s="95">
        <f t="shared" si="3"/>
        <v>0</v>
      </c>
      <c r="Z23" s="95">
        <f t="shared" si="4"/>
        <v>5</v>
      </c>
      <c r="AA23" s="95">
        <f t="shared" si="5"/>
        <v>1</v>
      </c>
      <c r="AB23" s="95">
        <f t="shared" si="6"/>
        <v>3</v>
      </c>
      <c r="AC23" s="95">
        <f t="shared" si="7"/>
        <v>9</v>
      </c>
      <c r="AD23" s="242">
        <f t="shared" si="11"/>
        <v>3.7777777777777777</v>
      </c>
      <c r="AE23" s="16">
        <f t="shared" si="8"/>
        <v>0</v>
      </c>
      <c r="AF23" s="9"/>
      <c r="AG23" s="332" t="str">
        <f t="shared" si="13"/>
        <v>з</v>
      </c>
      <c r="AH23" s="332">
        <f t="shared" si="13"/>
        <v>3</v>
      </c>
      <c r="AI23" s="332">
        <f t="shared" si="13"/>
        <v>4</v>
      </c>
      <c r="AJ23" s="332">
        <f t="shared" si="13"/>
        <v>5</v>
      </c>
      <c r="AK23" s="332">
        <f t="shared" si="13"/>
        <v>3</v>
      </c>
      <c r="AL23" s="332">
        <f t="shared" si="13"/>
        <v>3</v>
      </c>
      <c r="AM23" s="332">
        <f t="shared" si="13"/>
        <v>5</v>
      </c>
      <c r="AN23" s="332">
        <f t="shared" si="13"/>
        <v>5</v>
      </c>
      <c r="AO23" s="332">
        <f t="shared" si="13"/>
        <v>3</v>
      </c>
      <c r="AP23" s="332">
        <f t="shared" si="13"/>
        <v>3</v>
      </c>
      <c r="AQ23" s="332" t="str">
        <f t="shared" si="13"/>
        <v/>
      </c>
      <c r="AR23" s="332" t="str">
        <f t="shared" si="13"/>
        <v/>
      </c>
      <c r="AS23" s="332" t="str">
        <f t="shared" si="13"/>
        <v/>
      </c>
      <c r="AT23" s="332" t="str">
        <f t="shared" si="13"/>
        <v/>
      </c>
      <c r="AU23" s="332" t="str">
        <f t="shared" si="13"/>
        <v/>
      </c>
      <c r="AV23" s="332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31.5" x14ac:dyDescent="0.25">
      <c r="A24" s="389">
        <v>19</v>
      </c>
      <c r="B24" s="189"/>
      <c r="C24" s="427" t="s">
        <v>34</v>
      </c>
      <c r="D24" s="430" t="s">
        <v>834</v>
      </c>
      <c r="E24" s="256">
        <v>2432</v>
      </c>
      <c r="F24" s="93" t="s">
        <v>1604</v>
      </c>
      <c r="G24" s="93">
        <v>4</v>
      </c>
      <c r="H24" s="93">
        <v>3</v>
      </c>
      <c r="I24" s="93">
        <v>5</v>
      </c>
      <c r="J24" s="93">
        <v>5</v>
      </c>
      <c r="K24" s="93">
        <v>3</v>
      </c>
      <c r="L24" s="93">
        <v>5</v>
      </c>
      <c r="M24" s="93">
        <v>4</v>
      </c>
      <c r="N24" s="93">
        <v>5</v>
      </c>
      <c r="O24" s="93">
        <v>4</v>
      </c>
      <c r="P24" s="93"/>
      <c r="Q24" s="93"/>
      <c r="R24" s="97"/>
      <c r="S24" s="23"/>
      <c r="T24" s="23"/>
      <c r="U24" s="23"/>
      <c r="V24" s="18">
        <f t="shared" si="0"/>
        <v>3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2</v>
      </c>
      <c r="AA24" s="95">
        <f t="shared" si="5"/>
        <v>3</v>
      </c>
      <c r="AB24" s="95">
        <f t="shared" si="6"/>
        <v>4</v>
      </c>
      <c r="AC24" s="95">
        <f t="shared" si="7"/>
        <v>9</v>
      </c>
      <c r="AD24" s="242">
        <f t="shared" si="11"/>
        <v>4.2222222222222223</v>
      </c>
      <c r="AE24" s="16">
        <f t="shared" si="8"/>
        <v>0</v>
      </c>
      <c r="AF24" s="9"/>
      <c r="AG24" s="332" t="str">
        <f t="shared" si="13"/>
        <v>з</v>
      </c>
      <c r="AH24" s="332">
        <f t="shared" si="13"/>
        <v>4</v>
      </c>
      <c r="AI24" s="332">
        <f t="shared" si="13"/>
        <v>3</v>
      </c>
      <c r="AJ24" s="332">
        <f t="shared" si="13"/>
        <v>5</v>
      </c>
      <c r="AK24" s="332">
        <f t="shared" si="13"/>
        <v>5</v>
      </c>
      <c r="AL24" s="332">
        <f t="shared" si="13"/>
        <v>3</v>
      </c>
      <c r="AM24" s="332">
        <f t="shared" si="13"/>
        <v>5</v>
      </c>
      <c r="AN24" s="332">
        <f t="shared" si="13"/>
        <v>4</v>
      </c>
      <c r="AO24" s="332">
        <f t="shared" si="13"/>
        <v>5</v>
      </c>
      <c r="AP24" s="332">
        <f t="shared" si="13"/>
        <v>4</v>
      </c>
      <c r="AQ24" s="332" t="str">
        <f t="shared" si="13"/>
        <v/>
      </c>
      <c r="AR24" s="332" t="str">
        <f t="shared" si="13"/>
        <v/>
      </c>
      <c r="AS24" s="332" t="str">
        <f t="shared" si="13"/>
        <v/>
      </c>
      <c r="AT24" s="332" t="str">
        <f t="shared" si="13"/>
        <v/>
      </c>
      <c r="AU24" s="332" t="str">
        <f t="shared" si="13"/>
        <v/>
      </c>
      <c r="AV24" s="332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31.5" x14ac:dyDescent="0.25">
      <c r="A25" s="389">
        <v>20</v>
      </c>
      <c r="B25" s="189"/>
      <c r="C25" s="427" t="s">
        <v>34</v>
      </c>
      <c r="D25" s="430" t="s">
        <v>835</v>
      </c>
      <c r="E25" s="256">
        <v>2432</v>
      </c>
      <c r="F25" s="93" t="s">
        <v>1604</v>
      </c>
      <c r="G25" s="93">
        <v>3</v>
      </c>
      <c r="H25" s="93">
        <v>4</v>
      </c>
      <c r="I25" s="93">
        <v>5</v>
      </c>
      <c r="J25" s="93">
        <v>4</v>
      </c>
      <c r="K25" s="93">
        <v>4</v>
      </c>
      <c r="L25" s="93">
        <v>3</v>
      </c>
      <c r="M25" s="93">
        <v>3</v>
      </c>
      <c r="N25" s="93">
        <v>3</v>
      </c>
      <c r="O25" s="93">
        <v>3</v>
      </c>
      <c r="P25" s="93"/>
      <c r="Q25" s="93"/>
      <c r="R25" s="97"/>
      <c r="S25" s="23"/>
      <c r="T25" s="23"/>
      <c r="U25" s="23"/>
      <c r="V25" s="18">
        <f t="shared" si="0"/>
        <v>3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5</v>
      </c>
      <c r="AA25" s="95">
        <f t="shared" si="5"/>
        <v>3</v>
      </c>
      <c r="AB25" s="95">
        <f t="shared" si="6"/>
        <v>1</v>
      </c>
      <c r="AC25" s="95">
        <f t="shared" si="7"/>
        <v>9</v>
      </c>
      <c r="AD25" s="242">
        <f t="shared" si="11"/>
        <v>3.5555555555555554</v>
      </c>
      <c r="AE25" s="16">
        <f t="shared" si="8"/>
        <v>0</v>
      </c>
      <c r="AF25" s="9"/>
      <c r="AG25" s="332" t="str">
        <f t="shared" si="13"/>
        <v>з</v>
      </c>
      <c r="AH25" s="332">
        <f t="shared" si="13"/>
        <v>3</v>
      </c>
      <c r="AI25" s="332">
        <f t="shared" si="13"/>
        <v>4</v>
      </c>
      <c r="AJ25" s="332">
        <f t="shared" si="13"/>
        <v>5</v>
      </c>
      <c r="AK25" s="332">
        <f t="shared" si="13"/>
        <v>4</v>
      </c>
      <c r="AL25" s="332">
        <f t="shared" si="13"/>
        <v>4</v>
      </c>
      <c r="AM25" s="332">
        <f t="shared" si="13"/>
        <v>3</v>
      </c>
      <c r="AN25" s="332">
        <f t="shared" si="13"/>
        <v>3</v>
      </c>
      <c r="AO25" s="332">
        <f t="shared" si="13"/>
        <v>3</v>
      </c>
      <c r="AP25" s="332">
        <f t="shared" si="13"/>
        <v>3</v>
      </c>
      <c r="AQ25" s="332" t="str">
        <f t="shared" si="13"/>
        <v/>
      </c>
      <c r="AR25" s="332" t="str">
        <f t="shared" si="13"/>
        <v/>
      </c>
      <c r="AS25" s="332" t="str">
        <f t="shared" si="13"/>
        <v/>
      </c>
      <c r="AT25" s="332" t="str">
        <f t="shared" si="13"/>
        <v/>
      </c>
      <c r="AU25" s="332" t="str">
        <f t="shared" si="13"/>
        <v/>
      </c>
      <c r="AV25" s="332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31.5" x14ac:dyDescent="0.25">
      <c r="A26" s="389">
        <v>21</v>
      </c>
      <c r="B26" s="189"/>
      <c r="C26" s="427" t="s">
        <v>34</v>
      </c>
      <c r="D26" s="430" t="s">
        <v>836</v>
      </c>
      <c r="E26" s="256">
        <v>2432</v>
      </c>
      <c r="F26" s="93" t="s">
        <v>1604</v>
      </c>
      <c r="G26" s="93">
        <v>4</v>
      </c>
      <c r="H26" s="93">
        <v>4</v>
      </c>
      <c r="I26" s="93">
        <v>5</v>
      </c>
      <c r="J26" s="93">
        <v>4</v>
      </c>
      <c r="K26" s="93">
        <v>3</v>
      </c>
      <c r="L26" s="93">
        <v>3</v>
      </c>
      <c r="M26" s="93">
        <v>4</v>
      </c>
      <c r="N26" s="93">
        <v>4</v>
      </c>
      <c r="O26" s="93">
        <v>4</v>
      </c>
      <c r="P26" s="93"/>
      <c r="Q26" s="93"/>
      <c r="R26" s="97"/>
      <c r="S26" s="23"/>
      <c r="T26" s="23"/>
      <c r="U26" s="23"/>
      <c r="V26" s="18">
        <f t="shared" si="0"/>
        <v>3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2</v>
      </c>
      <c r="AA26" s="95">
        <f t="shared" si="5"/>
        <v>6</v>
      </c>
      <c r="AB26" s="95">
        <f t="shared" si="6"/>
        <v>1</v>
      </c>
      <c r="AC26" s="95">
        <f t="shared" si="7"/>
        <v>9</v>
      </c>
      <c r="AD26" s="242">
        <f t="shared" si="11"/>
        <v>3.8888888888888888</v>
      </c>
      <c r="AE26" s="16">
        <f t="shared" si="8"/>
        <v>0</v>
      </c>
      <c r="AF26" s="9"/>
      <c r="AG26" s="332" t="str">
        <f t="shared" si="13"/>
        <v>з</v>
      </c>
      <c r="AH26" s="332">
        <f t="shared" si="13"/>
        <v>4</v>
      </c>
      <c r="AI26" s="332">
        <f t="shared" si="13"/>
        <v>4</v>
      </c>
      <c r="AJ26" s="332">
        <f t="shared" si="13"/>
        <v>5</v>
      </c>
      <c r="AK26" s="332">
        <f t="shared" si="13"/>
        <v>4</v>
      </c>
      <c r="AL26" s="332">
        <f t="shared" si="13"/>
        <v>3</v>
      </c>
      <c r="AM26" s="332">
        <f t="shared" si="13"/>
        <v>3</v>
      </c>
      <c r="AN26" s="332">
        <f t="shared" si="13"/>
        <v>4</v>
      </c>
      <c r="AO26" s="332">
        <f t="shared" si="13"/>
        <v>4</v>
      </c>
      <c r="AP26" s="332">
        <f t="shared" si="13"/>
        <v>4</v>
      </c>
      <c r="AQ26" s="332" t="str">
        <f t="shared" si="13"/>
        <v/>
      </c>
      <c r="AR26" s="332" t="str">
        <f t="shared" si="13"/>
        <v/>
      </c>
      <c r="AS26" s="332" t="str">
        <f t="shared" si="13"/>
        <v/>
      </c>
      <c r="AT26" s="332" t="str">
        <f t="shared" si="13"/>
        <v/>
      </c>
      <c r="AU26" s="332" t="str">
        <f t="shared" si="13"/>
        <v/>
      </c>
      <c r="AV26" s="332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31.5" x14ac:dyDescent="0.25">
      <c r="A27" s="389">
        <v>22</v>
      </c>
      <c r="B27" s="189"/>
      <c r="C27" s="427" t="s">
        <v>34</v>
      </c>
      <c r="D27" s="430" t="s">
        <v>837</v>
      </c>
      <c r="E27" s="256">
        <v>2432</v>
      </c>
      <c r="F27" s="93" t="s">
        <v>1604</v>
      </c>
      <c r="G27" s="93">
        <v>3</v>
      </c>
      <c r="H27" s="93">
        <v>3</v>
      </c>
      <c r="I27" s="93">
        <v>5</v>
      </c>
      <c r="J27" s="93">
        <v>4</v>
      </c>
      <c r="K27" s="93" t="s">
        <v>1643</v>
      </c>
      <c r="L27" s="93">
        <v>3</v>
      </c>
      <c r="M27" s="93">
        <v>4</v>
      </c>
      <c r="N27" s="93">
        <v>4</v>
      </c>
      <c r="O27" s="93">
        <v>3</v>
      </c>
      <c r="P27" s="93"/>
      <c r="Q27" s="93"/>
      <c r="R27" s="97"/>
      <c r="S27" s="23"/>
      <c r="T27" s="23"/>
      <c r="U27" s="23"/>
      <c r="V27" s="18">
        <f t="shared" si="0"/>
        <v>2</v>
      </c>
      <c r="W27" s="95">
        <f t="shared" si="1"/>
        <v>0</v>
      </c>
      <c r="X27" s="95">
        <f t="shared" si="12"/>
        <v>0</v>
      </c>
      <c r="Y27" s="95">
        <f t="shared" si="3"/>
        <v>1</v>
      </c>
      <c r="Z27" s="95">
        <f t="shared" si="4"/>
        <v>4</v>
      </c>
      <c r="AA27" s="95">
        <f t="shared" si="5"/>
        <v>3</v>
      </c>
      <c r="AB27" s="95">
        <f t="shared" si="6"/>
        <v>1</v>
      </c>
      <c r="AC27" s="95">
        <f t="shared" si="7"/>
        <v>9</v>
      </c>
      <c r="AD27" s="242">
        <f t="shared" si="11"/>
        <v>3.4444444444444446</v>
      </c>
      <c r="AE27" s="16">
        <f t="shared" si="8"/>
        <v>0</v>
      </c>
      <c r="AF27" s="9"/>
      <c r="AG27" s="332" t="str">
        <f t="shared" si="13"/>
        <v>з</v>
      </c>
      <c r="AH27" s="332">
        <f t="shared" si="13"/>
        <v>3</v>
      </c>
      <c r="AI27" s="332">
        <f t="shared" si="13"/>
        <v>3</v>
      </c>
      <c r="AJ27" s="332">
        <f t="shared" si="13"/>
        <v>5</v>
      </c>
      <c r="AK27" s="332">
        <f t="shared" si="13"/>
        <v>4</v>
      </c>
      <c r="AL27" s="332">
        <f t="shared" si="13"/>
        <v>2</v>
      </c>
      <c r="AM27" s="332">
        <f t="shared" si="13"/>
        <v>3</v>
      </c>
      <c r="AN27" s="332">
        <f t="shared" si="13"/>
        <v>4</v>
      </c>
      <c r="AO27" s="332">
        <f t="shared" si="13"/>
        <v>4</v>
      </c>
      <c r="AP27" s="332">
        <f t="shared" si="13"/>
        <v>3</v>
      </c>
      <c r="AQ27" s="332" t="str">
        <f t="shared" si="13"/>
        <v/>
      </c>
      <c r="AR27" s="332" t="str">
        <f t="shared" si="13"/>
        <v/>
      </c>
      <c r="AS27" s="332" t="str">
        <f t="shared" si="13"/>
        <v/>
      </c>
      <c r="AT27" s="332" t="str">
        <f t="shared" si="13"/>
        <v/>
      </c>
      <c r="AU27" s="332" t="str">
        <f t="shared" si="13"/>
        <v/>
      </c>
      <c r="AV27" s="332" t="str">
        <f t="shared" si="13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31.5" x14ac:dyDescent="0.25">
      <c r="A28" s="389">
        <v>23</v>
      </c>
      <c r="B28" s="189"/>
      <c r="C28" s="427" t="s">
        <v>34</v>
      </c>
      <c r="D28" s="430" t="s">
        <v>838</v>
      </c>
      <c r="E28" s="256">
        <v>2432</v>
      </c>
      <c r="F28" s="93" t="s">
        <v>1604</v>
      </c>
      <c r="G28" s="93">
        <v>4</v>
      </c>
      <c r="H28" s="93">
        <v>3</v>
      </c>
      <c r="I28" s="93">
        <v>5</v>
      </c>
      <c r="J28" s="93">
        <v>4</v>
      </c>
      <c r="K28" s="93">
        <v>3</v>
      </c>
      <c r="L28" s="93">
        <v>4</v>
      </c>
      <c r="M28" s="93">
        <v>4</v>
      </c>
      <c r="N28" s="93">
        <v>4</v>
      </c>
      <c r="O28" s="93">
        <v>3</v>
      </c>
      <c r="P28" s="93"/>
      <c r="Q28" s="93"/>
      <c r="R28" s="97"/>
      <c r="S28" s="23"/>
      <c r="T28" s="23"/>
      <c r="U28" s="23"/>
      <c r="V28" s="18">
        <f t="shared" si="0"/>
        <v>3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3</v>
      </c>
      <c r="AA28" s="95">
        <f t="shared" si="5"/>
        <v>5</v>
      </c>
      <c r="AB28" s="95">
        <f t="shared" si="6"/>
        <v>1</v>
      </c>
      <c r="AC28" s="95">
        <f t="shared" si="7"/>
        <v>9</v>
      </c>
      <c r="AD28" s="242">
        <f t="shared" si="11"/>
        <v>3.7777777777777777</v>
      </c>
      <c r="AE28" s="16">
        <f t="shared" si="8"/>
        <v>0</v>
      </c>
      <c r="AF28" s="9"/>
      <c r="AG28" s="332" t="str">
        <f t="shared" si="13"/>
        <v>з</v>
      </c>
      <c r="AH28" s="332">
        <f t="shared" si="13"/>
        <v>4</v>
      </c>
      <c r="AI28" s="332">
        <f t="shared" si="13"/>
        <v>3</v>
      </c>
      <c r="AJ28" s="332">
        <f t="shared" si="13"/>
        <v>5</v>
      </c>
      <c r="AK28" s="332">
        <f t="shared" si="13"/>
        <v>4</v>
      </c>
      <c r="AL28" s="332">
        <f t="shared" si="13"/>
        <v>3</v>
      </c>
      <c r="AM28" s="332">
        <f t="shared" si="13"/>
        <v>4</v>
      </c>
      <c r="AN28" s="332">
        <f t="shared" si="13"/>
        <v>4</v>
      </c>
      <c r="AO28" s="332">
        <f t="shared" si="13"/>
        <v>4</v>
      </c>
      <c r="AP28" s="332">
        <f t="shared" si="13"/>
        <v>3</v>
      </c>
      <c r="AQ28" s="332" t="str">
        <f t="shared" si="13"/>
        <v/>
      </c>
      <c r="AR28" s="332" t="str">
        <f t="shared" si="13"/>
        <v/>
      </c>
      <c r="AS28" s="332" t="str">
        <f t="shared" si="13"/>
        <v/>
      </c>
      <c r="AT28" s="332" t="str">
        <f t="shared" si="13"/>
        <v/>
      </c>
      <c r="AU28" s="332" t="str">
        <f t="shared" si="13"/>
        <v/>
      </c>
      <c r="AV28" s="332" t="str">
        <f t="shared" si="13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31.5" x14ac:dyDescent="0.25">
      <c r="A29" s="389">
        <v>24</v>
      </c>
      <c r="B29" s="186"/>
      <c r="C29" s="427" t="s">
        <v>34</v>
      </c>
      <c r="D29" s="430" t="s">
        <v>910</v>
      </c>
      <c r="E29" s="256">
        <v>2432</v>
      </c>
      <c r="F29" s="93" t="s">
        <v>1604</v>
      </c>
      <c r="G29" s="93">
        <v>4</v>
      </c>
      <c r="H29" s="93">
        <v>4</v>
      </c>
      <c r="I29" s="93">
        <v>5</v>
      </c>
      <c r="J29" s="93">
        <v>4</v>
      </c>
      <c r="K29" s="93">
        <v>4</v>
      </c>
      <c r="L29" s="93">
        <v>5</v>
      </c>
      <c r="M29" s="93">
        <v>4</v>
      </c>
      <c r="N29" s="93">
        <v>5</v>
      </c>
      <c r="O29" s="93">
        <v>4</v>
      </c>
      <c r="P29" s="93"/>
      <c r="Q29" s="93"/>
      <c r="R29" s="97"/>
      <c r="S29" s="23"/>
      <c r="T29" s="23"/>
      <c r="U29" s="23"/>
      <c r="V29" s="18">
        <f t="shared" si="0"/>
        <v>4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0</v>
      </c>
      <c r="AA29" s="95">
        <f t="shared" si="5"/>
        <v>6</v>
      </c>
      <c r="AB29" s="95">
        <f t="shared" si="6"/>
        <v>3</v>
      </c>
      <c r="AC29" s="95">
        <f t="shared" si="7"/>
        <v>9</v>
      </c>
      <c r="AD29" s="242">
        <f t="shared" si="11"/>
        <v>4.333333333333333</v>
      </c>
      <c r="AE29" s="16">
        <f t="shared" si="8"/>
        <v>0</v>
      </c>
      <c r="AF29" s="9"/>
      <c r="AG29" s="332" t="str">
        <f t="shared" si="13"/>
        <v>з</v>
      </c>
      <c r="AH29" s="332">
        <f t="shared" si="13"/>
        <v>4</v>
      </c>
      <c r="AI29" s="332">
        <f t="shared" si="13"/>
        <v>4</v>
      </c>
      <c r="AJ29" s="332">
        <f t="shared" si="13"/>
        <v>5</v>
      </c>
      <c r="AK29" s="332">
        <f t="shared" si="13"/>
        <v>4</v>
      </c>
      <c r="AL29" s="332">
        <f t="shared" si="13"/>
        <v>4</v>
      </c>
      <c r="AM29" s="332">
        <f t="shared" si="13"/>
        <v>5</v>
      </c>
      <c r="AN29" s="332">
        <f t="shared" si="13"/>
        <v>4</v>
      </c>
      <c r="AO29" s="332">
        <f t="shared" si="13"/>
        <v>5</v>
      </c>
      <c r="AP29" s="332">
        <f t="shared" si="13"/>
        <v>4</v>
      </c>
      <c r="AQ29" s="332" t="str">
        <f t="shared" si="13"/>
        <v/>
      </c>
      <c r="AR29" s="332" t="str">
        <f t="shared" si="13"/>
        <v/>
      </c>
      <c r="AS29" s="332" t="str">
        <f t="shared" si="13"/>
        <v/>
      </c>
      <c r="AT29" s="332" t="str">
        <f t="shared" si="13"/>
        <v/>
      </c>
      <c r="AU29" s="332" t="str">
        <f t="shared" si="13"/>
        <v/>
      </c>
      <c r="AV29" s="332" t="str">
        <f t="shared" si="13"/>
        <v/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31.5" x14ac:dyDescent="0.25">
      <c r="A30" s="389">
        <v>25</v>
      </c>
      <c r="B30" s="186"/>
      <c r="C30" s="427" t="s">
        <v>34</v>
      </c>
      <c r="D30" s="430" t="s">
        <v>860</v>
      </c>
      <c r="E30" s="256">
        <v>2432</v>
      </c>
      <c r="F30" s="93" t="s">
        <v>1604</v>
      </c>
      <c r="G30" s="93">
        <v>3</v>
      </c>
      <c r="H30" s="93">
        <v>3</v>
      </c>
      <c r="I30" s="93">
        <v>5</v>
      </c>
      <c r="J30" s="93">
        <v>5</v>
      </c>
      <c r="K30" s="93">
        <v>4</v>
      </c>
      <c r="L30" s="93">
        <v>3</v>
      </c>
      <c r="M30" s="93">
        <v>4</v>
      </c>
      <c r="N30" s="93">
        <v>3</v>
      </c>
      <c r="O30" s="93">
        <v>5</v>
      </c>
      <c r="P30" s="93"/>
      <c r="Q30" s="93"/>
      <c r="R30" s="97"/>
      <c r="S30" s="23"/>
      <c r="T30" s="23"/>
      <c r="U30" s="23"/>
      <c r="V30" s="18">
        <f t="shared" si="0"/>
        <v>3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4</v>
      </c>
      <c r="AA30" s="95">
        <f t="shared" si="5"/>
        <v>2</v>
      </c>
      <c r="AB30" s="95">
        <f t="shared" si="6"/>
        <v>3</v>
      </c>
      <c r="AC30" s="95">
        <f t="shared" si="7"/>
        <v>9</v>
      </c>
      <c r="AD30" s="242">
        <f t="shared" si="11"/>
        <v>3.8888888888888888</v>
      </c>
      <c r="AE30" s="16">
        <f t="shared" si="8"/>
        <v>0</v>
      </c>
      <c r="AF30" s="9"/>
      <c r="AG30" s="332" t="str">
        <f t="shared" si="13"/>
        <v>з</v>
      </c>
      <c r="AH30" s="332">
        <f t="shared" si="13"/>
        <v>3</v>
      </c>
      <c r="AI30" s="332">
        <f t="shared" si="13"/>
        <v>3</v>
      </c>
      <c r="AJ30" s="332">
        <f t="shared" si="13"/>
        <v>5</v>
      </c>
      <c r="AK30" s="332">
        <f t="shared" si="13"/>
        <v>5</v>
      </c>
      <c r="AL30" s="332">
        <f t="shared" si="13"/>
        <v>4</v>
      </c>
      <c r="AM30" s="332">
        <f t="shared" si="13"/>
        <v>3</v>
      </c>
      <c r="AN30" s="332">
        <f t="shared" si="13"/>
        <v>4</v>
      </c>
      <c r="AO30" s="332">
        <f t="shared" si="13"/>
        <v>3</v>
      </c>
      <c r="AP30" s="332">
        <f t="shared" si="13"/>
        <v>5</v>
      </c>
      <c r="AQ30" s="332" t="str">
        <f t="shared" si="13"/>
        <v/>
      </c>
      <c r="AR30" s="332" t="str">
        <f t="shared" si="13"/>
        <v/>
      </c>
      <c r="AS30" s="332" t="str">
        <f t="shared" si="13"/>
        <v/>
      </c>
      <c r="AT30" s="332" t="str">
        <f t="shared" si="13"/>
        <v/>
      </c>
      <c r="AU30" s="332" t="str">
        <f t="shared" si="13"/>
        <v/>
      </c>
      <c r="AV30" s="332" t="str">
        <f t="shared" si="13"/>
        <v/>
      </c>
      <c r="AW30" s="35">
        <f t="shared" si="10"/>
        <v>1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31.5" x14ac:dyDescent="0.25">
      <c r="A31" s="389">
        <v>26</v>
      </c>
      <c r="B31" s="186"/>
      <c r="C31" s="427" t="s">
        <v>1253</v>
      </c>
      <c r="D31" s="430" t="s">
        <v>839</v>
      </c>
      <c r="E31" s="256">
        <v>2432</v>
      </c>
      <c r="F31" s="93" t="s">
        <v>1604</v>
      </c>
      <c r="G31" s="93">
        <v>3</v>
      </c>
      <c r="H31" s="93">
        <v>5</v>
      </c>
      <c r="I31" s="93">
        <v>3</v>
      </c>
      <c r="J31" s="93">
        <v>3</v>
      </c>
      <c r="K31" s="93">
        <v>3</v>
      </c>
      <c r="L31" s="93">
        <v>4</v>
      </c>
      <c r="M31" s="93">
        <v>4</v>
      </c>
      <c r="N31" s="93">
        <v>4</v>
      </c>
      <c r="O31" s="93">
        <v>3</v>
      </c>
      <c r="P31" s="93"/>
      <c r="Q31" s="93"/>
      <c r="R31" s="97"/>
      <c r="S31" s="23"/>
      <c r="T31" s="23"/>
      <c r="U31" s="23"/>
      <c r="V31" s="18">
        <f t="shared" si="0"/>
        <v>3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5</v>
      </c>
      <c r="AA31" s="95">
        <f t="shared" si="5"/>
        <v>3</v>
      </c>
      <c r="AB31" s="95">
        <f t="shared" si="6"/>
        <v>1</v>
      </c>
      <c r="AC31" s="95">
        <f t="shared" si="7"/>
        <v>9</v>
      </c>
      <c r="AD31" s="242">
        <f t="shared" si="11"/>
        <v>3.5555555555555554</v>
      </c>
      <c r="AE31" s="16">
        <f t="shared" si="8"/>
        <v>0</v>
      </c>
      <c r="AF31" s="9"/>
      <c r="AG31" s="332" t="str">
        <f t="shared" si="13"/>
        <v>з</v>
      </c>
      <c r="AH31" s="332">
        <f t="shared" si="13"/>
        <v>3</v>
      </c>
      <c r="AI31" s="332">
        <f t="shared" si="13"/>
        <v>5</v>
      </c>
      <c r="AJ31" s="332">
        <f t="shared" si="13"/>
        <v>3</v>
      </c>
      <c r="AK31" s="332">
        <f t="shared" si="13"/>
        <v>3</v>
      </c>
      <c r="AL31" s="332">
        <f t="shared" si="13"/>
        <v>3</v>
      </c>
      <c r="AM31" s="332">
        <f t="shared" si="13"/>
        <v>4</v>
      </c>
      <c r="AN31" s="332">
        <f t="shared" si="13"/>
        <v>4</v>
      </c>
      <c r="AO31" s="332">
        <f t="shared" si="13"/>
        <v>4</v>
      </c>
      <c r="AP31" s="332">
        <f t="shared" si="13"/>
        <v>3</v>
      </c>
      <c r="AQ31" s="332" t="str">
        <f t="shared" si="13"/>
        <v/>
      </c>
      <c r="AR31" s="332" t="str">
        <f t="shared" si="13"/>
        <v/>
      </c>
      <c r="AS31" s="332" t="str">
        <f t="shared" si="13"/>
        <v/>
      </c>
      <c r="AT31" s="332" t="str">
        <f t="shared" si="13"/>
        <v/>
      </c>
      <c r="AU31" s="332" t="str">
        <f t="shared" si="13"/>
        <v/>
      </c>
      <c r="AV31" s="332" t="str">
        <f t="shared" si="13"/>
        <v/>
      </c>
      <c r="AW31" s="35">
        <f t="shared" si="10"/>
        <v>1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89"/>
      <c r="B32" s="243"/>
      <c r="C32" s="427" t="s">
        <v>34</v>
      </c>
      <c r="D32" s="428"/>
      <c r="E32" s="256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42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89"/>
      <c r="B33" s="243"/>
      <c r="C33" s="427" t="s">
        <v>34</v>
      </c>
      <c r="D33" s="243"/>
      <c r="E33" s="256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42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89"/>
      <c r="B34" s="244"/>
      <c r="C34" s="427" t="s">
        <v>34</v>
      </c>
      <c r="D34" s="246"/>
      <c r="E34" s="256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42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89"/>
      <c r="B35" s="244"/>
      <c r="C35" s="427" t="s">
        <v>34</v>
      </c>
      <c r="D35" s="246"/>
      <c r="E35" s="256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42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89"/>
      <c r="B36" s="244"/>
      <c r="C36" s="427" t="s">
        <v>34</v>
      </c>
      <c r="D36" s="246"/>
      <c r="E36" s="256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42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427" t="s">
        <v>34</v>
      </c>
      <c r="D37" s="113"/>
      <c r="E37" s="27">
        <f>COUNTIF(E6:E36,"2432")</f>
        <v>26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42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7"/>
      <c r="B38" s="247"/>
      <c r="C38" s="83" t="s">
        <v>12</v>
      </c>
      <c r="D38" s="83"/>
      <c r="E38" s="27"/>
      <c r="F38" s="213" t="str">
        <f t="array" ref="F38:U45">AG38:AV45</f>
        <v xml:space="preserve"> </v>
      </c>
      <c r="G38" s="213">
        <v>3.6538461538461537</v>
      </c>
      <c r="H38" s="213">
        <v>3.6923076923076925</v>
      </c>
      <c r="I38" s="213">
        <v>4.9230769230769234</v>
      </c>
      <c r="J38" s="213">
        <v>3.9230769230769229</v>
      </c>
      <c r="K38" s="213">
        <v>3.2692307692307692</v>
      </c>
      <c r="L38" s="213">
        <v>4</v>
      </c>
      <c r="M38" s="213">
        <v>4.0769230769230766</v>
      </c>
      <c r="N38" s="213">
        <v>3.7692307692307692</v>
      </c>
      <c r="O38" s="248">
        <v>3.44</v>
      </c>
      <c r="P38" s="215" t="str">
        <v xml:space="preserve"> </v>
      </c>
      <c r="Q38" s="215" t="str">
        <v xml:space="preserve"> </v>
      </c>
      <c r="R38" s="215" t="str">
        <v xml:space="preserve"> </v>
      </c>
      <c r="S38" s="213" t="str">
        <v xml:space="preserve"> </v>
      </c>
      <c r="T38" s="213" t="str">
        <v xml:space="preserve"> </v>
      </c>
      <c r="U38" s="213" t="str">
        <v xml:space="preserve"> </v>
      </c>
      <c r="V38" s="18">
        <f>сводн.!T42</f>
        <v>2</v>
      </c>
      <c r="W38" s="95">
        <f>SUM(W6:W37)</f>
        <v>1</v>
      </c>
      <c r="X38" s="95">
        <f>SUM(X6:X37)</f>
        <v>0</v>
      </c>
      <c r="Y38" s="95">
        <f>SUM(Y6:Y37)-X38</f>
        <v>2</v>
      </c>
      <c r="Z38" s="95">
        <f>SUM(Z6:Z37)</f>
        <v>83</v>
      </c>
      <c r="AA38" s="95">
        <f>SUM(AA6:AA37)</f>
        <v>93</v>
      </c>
      <c r="AB38" s="95">
        <f>SUM(AB6:AB37)</f>
        <v>55</v>
      </c>
      <c r="AC38" s="95">
        <f t="shared" si="7"/>
        <v>233</v>
      </c>
      <c r="AD38" s="242">
        <f>IF(ISERROR(((X38+Y38)*2+Z38*3+AA38*4+AB38*5)/SUM(X38,Y38:AB38)),"",((X38+Y38)*2+Z38*3+AA38*4+AB38*5)/SUM(X38,Y38:AB38))</f>
        <v>3.8626609442060085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>
        <f t="shared" si="15"/>
        <v>3.6538461538461537</v>
      </c>
      <c r="AI38" s="33">
        <f t="shared" si="15"/>
        <v>3.6923076923076925</v>
      </c>
      <c r="AJ38" s="33">
        <f t="shared" si="15"/>
        <v>4.9230769230769234</v>
      </c>
      <c r="AK38" s="33">
        <f t="shared" si="15"/>
        <v>3.9230769230769229</v>
      </c>
      <c r="AL38" s="33">
        <f t="shared" si="15"/>
        <v>3.2692307692307692</v>
      </c>
      <c r="AM38" s="33">
        <f t="shared" si="15"/>
        <v>4</v>
      </c>
      <c r="AN38" s="33">
        <f t="shared" si="15"/>
        <v>4.0769230769230766</v>
      </c>
      <c r="AO38" s="33">
        <f t="shared" si="15"/>
        <v>3.7692307692307692</v>
      </c>
      <c r="AP38" s="33">
        <f t="shared" si="15"/>
        <v>3.44</v>
      </c>
      <c r="AQ38" s="33" t="str">
        <f t="shared" si="15"/>
        <v xml:space="preserve"> 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6"/>
      <c r="B39" s="216"/>
      <c r="C39" s="218" t="s">
        <v>13</v>
      </c>
      <c r="D39" s="218"/>
      <c r="E39" s="219"/>
      <c r="F39" s="98" t="str">
        <v>0</v>
      </c>
      <c r="G39" s="98">
        <v>2</v>
      </c>
      <c r="H39" s="98">
        <v>3</v>
      </c>
      <c r="I39" s="98">
        <v>25</v>
      </c>
      <c r="J39" s="98">
        <v>5</v>
      </c>
      <c r="K39" s="98">
        <v>1</v>
      </c>
      <c r="L39" s="98">
        <v>7</v>
      </c>
      <c r="M39" s="98">
        <v>5</v>
      </c>
      <c r="N39" s="98">
        <v>4</v>
      </c>
      <c r="O39" s="99">
        <v>3</v>
      </c>
      <c r="P39" s="99" t="str">
        <v>0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9" t="str">
        <f>IF(COUNTIF(V6:V37,5)=0,"0",COUNTIF(V6:V37,5))</f>
        <v>0</v>
      </c>
      <c r="W39" s="209"/>
      <c r="X39" s="580">
        <f>SUM(X38:AB38)</f>
        <v>233</v>
      </c>
      <c r="Y39" s="580"/>
      <c r="Z39" s="580"/>
      <c r="AA39" s="580"/>
      <c r="AB39" s="580"/>
      <c r="AC39" s="423"/>
      <c r="AD39" s="242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>
        <f t="shared" si="17"/>
        <v>2</v>
      </c>
      <c r="AI39" s="38">
        <f t="shared" si="17"/>
        <v>3</v>
      </c>
      <c r="AJ39" s="38">
        <f t="shared" si="17"/>
        <v>25</v>
      </c>
      <c r="AK39" s="38">
        <f t="shared" si="17"/>
        <v>5</v>
      </c>
      <c r="AL39" s="38">
        <f t="shared" si="17"/>
        <v>1</v>
      </c>
      <c r="AM39" s="38">
        <f t="shared" si="17"/>
        <v>7</v>
      </c>
      <c r="AN39" s="38">
        <f t="shared" si="17"/>
        <v>5</v>
      </c>
      <c r="AO39" s="38">
        <f t="shared" si="17"/>
        <v>4</v>
      </c>
      <c r="AP39" s="38">
        <f t="shared" si="17"/>
        <v>3</v>
      </c>
      <c r="AQ39" s="38" t="str">
        <f t="shared" si="17"/>
        <v>0</v>
      </c>
      <c r="AR39" s="38" t="str">
        <f t="shared" si="17"/>
        <v>0</v>
      </c>
      <c r="AS39" s="38" t="str">
        <f t="shared" si="17"/>
        <v>0</v>
      </c>
      <c r="AT39" s="38" t="str">
        <f t="shared" si="17"/>
        <v>0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20"/>
      <c r="B40" s="220"/>
      <c r="C40" s="222" t="s">
        <v>14</v>
      </c>
      <c r="D40" s="222"/>
      <c r="E40" s="223"/>
      <c r="F40" s="100" t="str">
        <v>0</v>
      </c>
      <c r="G40" s="100">
        <v>13</v>
      </c>
      <c r="H40" s="100">
        <v>12</v>
      </c>
      <c r="I40" s="100" t="str">
        <v>0</v>
      </c>
      <c r="J40" s="100">
        <v>14</v>
      </c>
      <c r="K40" s="100">
        <v>7</v>
      </c>
      <c r="L40" s="100">
        <v>12</v>
      </c>
      <c r="M40" s="100">
        <v>18</v>
      </c>
      <c r="N40" s="100">
        <v>12</v>
      </c>
      <c r="O40" s="101">
        <v>5</v>
      </c>
      <c r="P40" s="101" t="str">
        <v>0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50">
        <f>IF(COUNTIF(V6:V37,4)=0,"0",COUNTIF(V6:V37,4))</f>
        <v>2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3</v>
      </c>
      <c r="AA40" s="44">
        <f>IF(COUNTIF(AA6:AA37,4)=0," ",COUNTIF(AA6:AA37,4))</f>
        <v>4</v>
      </c>
      <c r="AB40" s="44">
        <f>IF(COUNTIF(AB6:AB37,4)=0," ",COUNTIF(AB6:AB37,4))</f>
        <v>2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>
        <f t="shared" si="18"/>
        <v>13</v>
      </c>
      <c r="AI40" s="44">
        <f t="shared" si="18"/>
        <v>12</v>
      </c>
      <c r="AJ40" s="44" t="str">
        <f t="shared" si="18"/>
        <v>0</v>
      </c>
      <c r="AK40" s="44">
        <f t="shared" si="18"/>
        <v>14</v>
      </c>
      <c r="AL40" s="44">
        <f t="shared" si="18"/>
        <v>7</v>
      </c>
      <c r="AM40" s="44">
        <f t="shared" si="18"/>
        <v>12</v>
      </c>
      <c r="AN40" s="44">
        <f t="shared" si="18"/>
        <v>18</v>
      </c>
      <c r="AO40" s="44">
        <f t="shared" si="18"/>
        <v>12</v>
      </c>
      <c r="AP40" s="44">
        <f t="shared" si="18"/>
        <v>5</v>
      </c>
      <c r="AQ40" s="44" t="str">
        <f t="shared" si="18"/>
        <v>0</v>
      </c>
      <c r="AR40" s="44" t="str">
        <f t="shared" si="18"/>
        <v>0</v>
      </c>
      <c r="AS40" s="44" t="str">
        <f t="shared" si="18"/>
        <v>0</v>
      </c>
      <c r="AT40" s="44" t="str">
        <f t="shared" si="18"/>
        <v>0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5" t="s">
        <v>15</v>
      </c>
      <c r="D41" s="225"/>
      <c r="E41" s="226"/>
      <c r="F41" s="102" t="str">
        <v>0</v>
      </c>
      <c r="G41" s="102">
        <v>11</v>
      </c>
      <c r="H41" s="102">
        <v>11</v>
      </c>
      <c r="I41" s="102">
        <v>1</v>
      </c>
      <c r="J41" s="102">
        <v>7</v>
      </c>
      <c r="K41" s="102">
        <v>16</v>
      </c>
      <c r="L41" s="102">
        <v>7</v>
      </c>
      <c r="M41" s="102">
        <v>3</v>
      </c>
      <c r="N41" s="102">
        <v>10</v>
      </c>
      <c r="O41" s="103">
        <v>17</v>
      </c>
      <c r="P41" s="103" t="str">
        <v>0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51">
        <f>IF(COUNTIF(V6:V37,3)=0,"0",COUNTIF(V6:V37,3))</f>
        <v>22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5</v>
      </c>
      <c r="AA41" s="52">
        <f>IF(COUNTIF(AA6:AA37,3)=0," ",COUNTIF(AA6:AA37,3))</f>
        <v>7</v>
      </c>
      <c r="AB41" s="52">
        <f>IF(COUNTIF(AB6:AB37,3)=0," ",COUNTIF(AB6:AB37,3))</f>
        <v>3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>
        <f t="shared" si="19"/>
        <v>11</v>
      </c>
      <c r="AI41" s="52">
        <f t="shared" si="19"/>
        <v>11</v>
      </c>
      <c r="AJ41" s="52">
        <f t="shared" si="19"/>
        <v>1</v>
      </c>
      <c r="AK41" s="52">
        <f t="shared" si="19"/>
        <v>7</v>
      </c>
      <c r="AL41" s="52">
        <f t="shared" si="19"/>
        <v>16</v>
      </c>
      <c r="AM41" s="52">
        <f t="shared" si="19"/>
        <v>7</v>
      </c>
      <c r="AN41" s="52">
        <f t="shared" si="19"/>
        <v>3</v>
      </c>
      <c r="AO41" s="52">
        <f t="shared" si="19"/>
        <v>10</v>
      </c>
      <c r="AP41" s="52">
        <f t="shared" si="19"/>
        <v>17</v>
      </c>
      <c r="AQ41" s="52" t="str">
        <f t="shared" si="19"/>
        <v>0</v>
      </c>
      <c r="AR41" s="52" t="str">
        <f t="shared" si="19"/>
        <v>0</v>
      </c>
      <c r="AS41" s="52" t="str">
        <f t="shared" si="19"/>
        <v>0</v>
      </c>
      <c r="AT41" s="52" t="str">
        <f t="shared" si="19"/>
        <v>0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7"/>
      <c r="B42" s="247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2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2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5</v>
      </c>
      <c r="AA42" s="35">
        <f>IF(COUNTIF(AA6:AA37,2)=0," ",COUNTIF(AA6:AA37,2))</f>
        <v>4</v>
      </c>
      <c r="AB42" s="35">
        <f>IF(COUNTIF(AB6:AB37,2)=0," ",COUNTIF(AB6:AB37,2))</f>
        <v>7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2</v>
      </c>
      <c r="AM42" s="35">
        <f t="shared" si="20"/>
        <v>0</v>
      </c>
      <c r="AN42" s="35">
        <f t="shared" si="20"/>
        <v>0</v>
      </c>
      <c r="AO42" s="35">
        <f t="shared" si="20"/>
        <v>0</v>
      </c>
      <c r="AP42" s="35">
        <f t="shared" si="20"/>
        <v>0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7"/>
      <c r="B43" s="247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1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COUNTBLANK(AD6:AD31)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0</v>
      </c>
      <c r="AI43" s="60">
        <f t="shared" si="22"/>
        <v>0</v>
      </c>
      <c r="AJ43" s="60">
        <f t="shared" si="22"/>
        <v>0</v>
      </c>
      <c r="AK43" s="60">
        <f t="shared" si="22"/>
        <v>0</v>
      </c>
      <c r="AL43" s="60">
        <f t="shared" si="22"/>
        <v>0</v>
      </c>
      <c r="AM43" s="60">
        <f t="shared" si="22"/>
        <v>0</v>
      </c>
      <c r="AN43" s="60">
        <f t="shared" si="22"/>
        <v>0</v>
      </c>
      <c r="AO43" s="60">
        <f t="shared" si="22"/>
        <v>0</v>
      </c>
      <c r="AP43" s="60">
        <f t="shared" si="22"/>
        <v>1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7"/>
      <c r="B44" s="247"/>
      <c r="C44" s="83" t="s">
        <v>18</v>
      </c>
      <c r="D44" s="83"/>
      <c r="E44" s="27"/>
      <c r="F44" s="23">
        <v>26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3">IF(COUNTIF(AG6:AG37,"з")=0,"0",COUNTIF(AG6:AG37,"з"))</f>
        <v>26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7"/>
      <c r="B45" s="247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24"/>
      <c r="X46" s="424"/>
      <c r="Y46" s="424"/>
      <c r="Z46" s="424"/>
      <c r="AA46" s="424"/>
      <c r="AB46" s="424"/>
      <c r="AC46" s="424"/>
      <c r="AD46" s="424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24"/>
      <c r="X47" s="424"/>
      <c r="Y47" s="424"/>
      <c r="Z47" s="424"/>
      <c r="AA47" s="424"/>
      <c r="AB47" s="424"/>
      <c r="AC47" s="424"/>
      <c r="AD47" s="424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24"/>
      <c r="X48" s="424"/>
      <c r="Y48" s="424"/>
      <c r="Z48" s="424"/>
      <c r="AA48" s="424"/>
      <c r="AB48" s="424"/>
      <c r="AC48" s="424"/>
      <c r="AD48" s="424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24"/>
      <c r="X49" s="424"/>
      <c r="Y49" s="424"/>
      <c r="Z49" s="424"/>
      <c r="AA49" s="424"/>
      <c r="AB49" s="424"/>
      <c r="AC49" s="424"/>
      <c r="AD49" s="424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24"/>
      <c r="X50" s="424"/>
      <c r="Y50" s="424"/>
      <c r="Z50" s="424"/>
      <c r="AA50" s="424"/>
      <c r="AB50" s="424"/>
      <c r="AC50" s="424"/>
      <c r="AD50" s="424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24"/>
      <c r="X51" s="424"/>
      <c r="Y51" s="424"/>
      <c r="Z51" s="424"/>
      <c r="AA51" s="424"/>
      <c r="AB51" s="424"/>
      <c r="AC51" s="424"/>
      <c r="AD51" s="424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24"/>
      <c r="X52" s="424"/>
      <c r="Y52" s="424"/>
      <c r="Z52" s="424"/>
      <c r="AA52" s="424"/>
      <c r="AB52" s="424"/>
      <c r="AC52" s="424"/>
      <c r="AD52" s="424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24"/>
      <c r="X53" s="424"/>
      <c r="Y53" s="424"/>
      <c r="Z53" s="424"/>
      <c r="AA53" s="424"/>
      <c r="AB53" s="424"/>
      <c r="AC53" s="424"/>
      <c r="AD53" s="424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24"/>
      <c r="X54" s="424"/>
      <c r="Y54" s="424"/>
      <c r="Z54" s="424"/>
      <c r="AA54" s="424"/>
      <c r="AB54" s="424"/>
      <c r="AC54" s="424"/>
      <c r="AD54" s="424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8">
    <mergeCell ref="BP3:CE3"/>
    <mergeCell ref="G2:L2"/>
    <mergeCell ref="M2:N2"/>
    <mergeCell ref="X39:AB39"/>
    <mergeCell ref="A3:C4"/>
    <mergeCell ref="AD3:AD5"/>
    <mergeCell ref="AG3:AW3"/>
    <mergeCell ref="AX3:BM3"/>
  </mergeCells>
  <conditionalFormatting sqref="C5 Y5 AI5 AG5 T5">
    <cfRule type="cellIs" dxfId="9844" priority="206" stopIfTrue="1" operator="equal">
      <formula>5</formula>
    </cfRule>
    <cfRule type="cellIs" dxfId="9843" priority="207" stopIfTrue="1" operator="equal">
      <formula>4</formula>
    </cfRule>
    <cfRule type="cellIs" dxfId="9842" priority="208" stopIfTrue="1" operator="equal">
      <formula>3</formula>
    </cfRule>
  </conditionalFormatting>
  <conditionalFormatting sqref="E6:E45">
    <cfRule type="cellIs" dxfId="9841" priority="204" stopIfTrue="1" operator="equal">
      <formula>4</formula>
    </cfRule>
    <cfRule type="cellIs" dxfId="9840" priority="205" stopIfTrue="1" operator="equal">
      <formula>3</formula>
    </cfRule>
  </conditionalFormatting>
  <conditionalFormatting sqref="Z5:AC5 W40:AF43 AE6:AE39 W39 R6:V45 F34:Q45 AG43:CB43 W44:AW45 AG6:AW42 F6:Q31">
    <cfRule type="cellIs" dxfId="9839" priority="201" stopIfTrue="1" operator="equal">
      <formula>5</formula>
    </cfRule>
    <cfRule type="cellIs" dxfId="9838" priority="202" stopIfTrue="1" operator="equal">
      <formula>4</formula>
    </cfRule>
    <cfRule type="cellIs" dxfId="9837" priority="203" stopIfTrue="1" operator="equal">
      <formula>3</formula>
    </cfRule>
  </conditionalFormatting>
  <conditionalFormatting sqref="AF6:AF37">
    <cfRule type="expression" dxfId="9836" priority="199" stopIfTrue="1">
      <formula>VALUE(RIGHT(AF6))&gt;AE6</formula>
    </cfRule>
    <cfRule type="expression" dxfId="9835" priority="200" stopIfTrue="1">
      <formula>EXACT(RIGHT(AF6,3),"зач")</formula>
    </cfRule>
  </conditionalFormatting>
  <conditionalFormatting sqref="AE3:AJ4 P3:AC3 T4:AC4">
    <cfRule type="expression" dxfId="9834" priority="197" stopIfTrue="1">
      <formula>$D$1&lt;P3</formula>
    </cfRule>
    <cfRule type="expression" dxfId="9833" priority="198" stopIfTrue="1">
      <formula>$D$1&gt;P3</formula>
    </cfRule>
  </conditionalFormatting>
  <conditionalFormatting sqref="P4:Q4">
    <cfRule type="expression" dxfId="9832" priority="127" stopIfTrue="1">
      <formula>$D$1&lt;P4</formula>
    </cfRule>
    <cfRule type="expression" dxfId="9831" priority="128" stopIfTrue="1">
      <formula>$D$1&gt;P4</formula>
    </cfRule>
  </conditionalFormatting>
  <conditionalFormatting sqref="T5">
    <cfRule type="cellIs" dxfId="9830" priority="167" stopIfTrue="1" operator="equal">
      <formula>5</formula>
    </cfRule>
    <cfRule type="cellIs" dxfId="9829" priority="168" stopIfTrue="1" operator="equal">
      <formula>4</formula>
    </cfRule>
    <cfRule type="cellIs" dxfId="9828" priority="169" stopIfTrue="1" operator="equal">
      <formula>3</formula>
    </cfRule>
  </conditionalFormatting>
  <conditionalFormatting sqref="T3:T4">
    <cfRule type="expression" dxfId="9827" priority="165" stopIfTrue="1">
      <formula>$D$1&lt;T3</formula>
    </cfRule>
    <cfRule type="expression" dxfId="9826" priority="166" stopIfTrue="1">
      <formula>$D$1&gt;T3</formula>
    </cfRule>
  </conditionalFormatting>
  <conditionalFormatting sqref="R5">
    <cfRule type="cellIs" dxfId="9825" priority="114" stopIfTrue="1" operator="equal">
      <formula>5</formula>
    </cfRule>
    <cfRule type="cellIs" dxfId="9824" priority="115" stopIfTrue="1" operator="equal">
      <formula>4</formula>
    </cfRule>
    <cfRule type="cellIs" dxfId="9823" priority="116" stopIfTrue="1" operator="equal">
      <formula>3</formula>
    </cfRule>
  </conditionalFormatting>
  <conditionalFormatting sqref="S4">
    <cfRule type="expression" dxfId="9822" priority="82" stopIfTrue="1">
      <formula>$D$1&lt;S4</formula>
    </cfRule>
    <cfRule type="expression" dxfId="9821" priority="83" stopIfTrue="1">
      <formula>$D$1&gt;S4</formula>
    </cfRule>
  </conditionalFormatting>
  <conditionalFormatting sqref="Q3">
    <cfRule type="expression" dxfId="9820" priority="153" stopIfTrue="1">
      <formula>$D$1&lt;Q3</formula>
    </cfRule>
    <cfRule type="expression" dxfId="9819" priority="154" stopIfTrue="1">
      <formula>$D$1&gt;Q3</formula>
    </cfRule>
  </conditionalFormatting>
  <conditionalFormatting sqref="Q4">
    <cfRule type="expression" dxfId="9818" priority="98" stopIfTrue="1">
      <formula>$D$1&lt;Q4</formula>
    </cfRule>
    <cfRule type="expression" dxfId="9817" priority="99" stopIfTrue="1">
      <formula>$D$1&gt;Q4</formula>
    </cfRule>
  </conditionalFormatting>
  <conditionalFormatting sqref="Q4">
    <cfRule type="expression" dxfId="9816" priority="96" stopIfTrue="1">
      <formula>$D$1&lt;Q4</formula>
    </cfRule>
    <cfRule type="expression" dxfId="9815" priority="97" stopIfTrue="1">
      <formula>$D$1&gt;Q4</formula>
    </cfRule>
  </conditionalFormatting>
  <conditionalFormatting sqref="P5">
    <cfRule type="cellIs" dxfId="9814" priority="134" stopIfTrue="1" operator="equal">
      <formula>5</formula>
    </cfRule>
    <cfRule type="cellIs" dxfId="9813" priority="135" stopIfTrue="1" operator="equal">
      <formula>4</formula>
    </cfRule>
    <cfRule type="cellIs" dxfId="9812" priority="136" stopIfTrue="1" operator="equal">
      <formula>3</formula>
    </cfRule>
  </conditionalFormatting>
  <conditionalFormatting sqref="P4:R4">
    <cfRule type="expression" dxfId="9811" priority="132" stopIfTrue="1">
      <formula>$D$1&lt;P4</formula>
    </cfRule>
    <cfRule type="expression" dxfId="9810" priority="133" stopIfTrue="1">
      <formula>$D$1&gt;P4</formula>
    </cfRule>
  </conditionalFormatting>
  <conditionalFormatting sqref="P5">
    <cfRule type="cellIs" dxfId="9809" priority="129" stopIfTrue="1" operator="equal">
      <formula>5</formula>
    </cfRule>
    <cfRule type="cellIs" dxfId="9808" priority="130" stopIfTrue="1" operator="equal">
      <formula>4</formula>
    </cfRule>
    <cfRule type="cellIs" dxfId="9807" priority="131" stopIfTrue="1" operator="equal">
      <formula>3</formula>
    </cfRule>
  </conditionalFormatting>
  <conditionalFormatting sqref="Q5">
    <cfRule type="cellIs" dxfId="9806" priority="124" stopIfTrue="1" operator="equal">
      <formula>5</formula>
    </cfRule>
    <cfRule type="cellIs" dxfId="9805" priority="125" stopIfTrue="1" operator="equal">
      <formula>4</formula>
    </cfRule>
    <cfRule type="cellIs" dxfId="9804" priority="126" stopIfTrue="1" operator="equal">
      <formula>3</formula>
    </cfRule>
  </conditionalFormatting>
  <conditionalFormatting sqref="P4:Q4">
    <cfRule type="expression" dxfId="9803" priority="122" stopIfTrue="1">
      <formula>$D$1&lt;P4</formula>
    </cfRule>
    <cfRule type="expression" dxfId="9802" priority="123" stopIfTrue="1">
      <formula>$D$1&gt;P4</formula>
    </cfRule>
  </conditionalFormatting>
  <conditionalFormatting sqref="P5">
    <cfRule type="cellIs" dxfId="9801" priority="119" stopIfTrue="1" operator="equal">
      <formula>5</formula>
    </cfRule>
    <cfRule type="cellIs" dxfId="9800" priority="120" stopIfTrue="1" operator="equal">
      <formula>4</formula>
    </cfRule>
    <cfRule type="cellIs" dxfId="9799" priority="121" stopIfTrue="1" operator="equal">
      <formula>3</formula>
    </cfRule>
  </conditionalFormatting>
  <conditionalFormatting sqref="P4:Q4">
    <cfRule type="expression" dxfId="9798" priority="117" stopIfTrue="1">
      <formula>$D$1&lt;P4</formula>
    </cfRule>
    <cfRule type="expression" dxfId="9797" priority="118" stopIfTrue="1">
      <formula>$D$1&gt;P4</formula>
    </cfRule>
  </conditionalFormatting>
  <conditionalFormatting sqref="R4">
    <cfRule type="expression" dxfId="9796" priority="112" stopIfTrue="1">
      <formula>$D$1&lt;R4</formula>
    </cfRule>
    <cfRule type="expression" dxfId="9795" priority="113" stopIfTrue="1">
      <formula>$D$1&gt;R4</formula>
    </cfRule>
  </conditionalFormatting>
  <conditionalFormatting sqref="R4">
    <cfRule type="expression" dxfId="9794" priority="110" stopIfTrue="1">
      <formula>$D$1&lt;R4</formula>
    </cfRule>
    <cfRule type="expression" dxfId="9793" priority="111" stopIfTrue="1">
      <formula>$D$1&gt;R4</formula>
    </cfRule>
  </conditionalFormatting>
  <conditionalFormatting sqref="Q5">
    <cfRule type="cellIs" dxfId="9792" priority="93" stopIfTrue="1" operator="equal">
      <formula>5</formula>
    </cfRule>
    <cfRule type="cellIs" dxfId="9791" priority="94" stopIfTrue="1" operator="equal">
      <formula>4</formula>
    </cfRule>
    <cfRule type="cellIs" dxfId="9790" priority="95" stopIfTrue="1" operator="equal">
      <formula>3</formula>
    </cfRule>
  </conditionalFormatting>
  <conditionalFormatting sqref="Q4">
    <cfRule type="expression" dxfId="9789" priority="91" stopIfTrue="1">
      <formula>$D$1&lt;Q4</formula>
    </cfRule>
    <cfRule type="expression" dxfId="9788" priority="92" stopIfTrue="1">
      <formula>$D$1&gt;Q4</formula>
    </cfRule>
  </conditionalFormatting>
  <conditionalFormatting sqref="Q4">
    <cfRule type="expression" dxfId="9787" priority="89" stopIfTrue="1">
      <formula>$D$1&lt;Q4</formula>
    </cfRule>
    <cfRule type="expression" dxfId="9786" priority="90" stopIfTrue="1">
      <formula>$D$1&gt;Q4</formula>
    </cfRule>
  </conditionalFormatting>
  <conditionalFormatting sqref="S5">
    <cfRule type="cellIs" dxfId="9785" priority="86" stopIfTrue="1" operator="equal">
      <formula>5</formula>
    </cfRule>
    <cfRule type="cellIs" dxfId="9784" priority="87" stopIfTrue="1" operator="equal">
      <formula>4</formula>
    </cfRule>
    <cfRule type="cellIs" dxfId="9783" priority="88" stopIfTrue="1" operator="equal">
      <formula>3</formula>
    </cfRule>
  </conditionalFormatting>
  <conditionalFormatting sqref="S4">
    <cfRule type="expression" dxfId="9782" priority="74" stopIfTrue="1">
      <formula>$D$1&lt;S4</formula>
    </cfRule>
    <cfRule type="expression" dxfId="9781" priority="75" stopIfTrue="1">
      <formula>$D$1&gt;S4</formula>
    </cfRule>
  </conditionalFormatting>
  <conditionalFormatting sqref="S4">
    <cfRule type="expression" dxfId="9780" priority="84" stopIfTrue="1">
      <formula>$D$1&lt;S4</formula>
    </cfRule>
    <cfRule type="expression" dxfId="9779" priority="85" stopIfTrue="1">
      <formula>$D$1&gt;S4</formula>
    </cfRule>
  </conditionalFormatting>
  <conditionalFormatting sqref="S4">
    <cfRule type="expression" dxfId="9778" priority="80" stopIfTrue="1">
      <formula>$D$1&lt;S4</formula>
    </cfRule>
    <cfRule type="expression" dxfId="9777" priority="81" stopIfTrue="1">
      <formula>$D$1&gt;S4</formula>
    </cfRule>
  </conditionalFormatting>
  <conditionalFormatting sqref="S4">
    <cfRule type="expression" dxfId="9776" priority="78" stopIfTrue="1">
      <formula>$D$1&lt;S4</formula>
    </cfRule>
    <cfRule type="expression" dxfId="9775" priority="79" stopIfTrue="1">
      <formula>$D$1&gt;S4</formula>
    </cfRule>
  </conditionalFormatting>
  <conditionalFormatting sqref="S4">
    <cfRule type="expression" dxfId="9774" priority="76" stopIfTrue="1">
      <formula>$D$1&lt;S4</formula>
    </cfRule>
    <cfRule type="expression" dxfId="9773" priority="77" stopIfTrue="1">
      <formula>$D$1&gt;S4</formula>
    </cfRule>
  </conditionalFormatting>
  <conditionalFormatting sqref="M3:N3">
    <cfRule type="expression" dxfId="9772" priority="72" stopIfTrue="1">
      <formula>$D$1&lt;M3</formula>
    </cfRule>
    <cfRule type="expression" dxfId="9771" priority="73" stopIfTrue="1">
      <formula>$D$1&gt;M3</formula>
    </cfRule>
  </conditionalFormatting>
  <conditionalFormatting sqref="F5">
    <cfRule type="cellIs" dxfId="9770" priority="53" stopIfTrue="1" operator="equal">
      <formula>5</formula>
    </cfRule>
    <cfRule type="cellIs" dxfId="9769" priority="54" stopIfTrue="1" operator="equal">
      <formula>4</formula>
    </cfRule>
    <cfRule type="cellIs" dxfId="9768" priority="55" stopIfTrue="1" operator="equal">
      <formula>3</formula>
    </cfRule>
  </conditionalFormatting>
  <conditionalFormatting sqref="F4">
    <cfRule type="expression" dxfId="9767" priority="51" stopIfTrue="1">
      <formula>$D$1&lt;F4</formula>
    </cfRule>
    <cfRule type="expression" dxfId="9766" priority="52" stopIfTrue="1">
      <formula>$D$1&gt;F4</formula>
    </cfRule>
  </conditionalFormatting>
  <conditionalFormatting sqref="O3">
    <cfRule type="expression" dxfId="9765" priority="47" stopIfTrue="1">
      <formula>$D$1&lt;O3</formula>
    </cfRule>
    <cfRule type="expression" dxfId="9764" priority="48" stopIfTrue="1">
      <formula>$D$1&gt;O3</formula>
    </cfRule>
  </conditionalFormatting>
  <conditionalFormatting sqref="N4">
    <cfRule type="expression" dxfId="9763" priority="1" stopIfTrue="1">
      <formula>$D$1&lt;N4</formula>
    </cfRule>
    <cfRule type="expression" dxfId="9762" priority="2" stopIfTrue="1">
      <formula>$D$1&gt;N4</formula>
    </cfRule>
  </conditionalFormatting>
  <conditionalFormatting sqref="M4">
    <cfRule type="expression" dxfId="9761" priority="11" stopIfTrue="1">
      <formula>$D$1&lt;M4</formula>
    </cfRule>
    <cfRule type="expression" dxfId="9760" priority="12" stopIfTrue="1">
      <formula>$D$1&gt;M4</formula>
    </cfRule>
  </conditionalFormatting>
  <conditionalFormatting sqref="M4">
    <cfRule type="expression" dxfId="9759" priority="9" stopIfTrue="1">
      <formula>$D$1&lt;M4</formula>
    </cfRule>
    <cfRule type="expression" dxfId="9758" priority="10" stopIfTrue="1">
      <formula>$D$1&gt;M4</formula>
    </cfRule>
  </conditionalFormatting>
  <conditionalFormatting sqref="M4">
    <cfRule type="expression" dxfId="9757" priority="7" stopIfTrue="1">
      <formula>$D$1&lt;M4</formula>
    </cfRule>
    <cfRule type="expression" dxfId="9756" priority="8" stopIfTrue="1">
      <formula>$D$1&gt;M4</formula>
    </cfRule>
  </conditionalFormatting>
  <conditionalFormatting sqref="M4">
    <cfRule type="expression" dxfId="9755" priority="5" stopIfTrue="1">
      <formula>$D$1&lt;M4</formula>
    </cfRule>
    <cfRule type="expression" dxfId="9754" priority="6" stopIfTrue="1">
      <formula>$D$1&gt;M4</formula>
    </cfRule>
  </conditionalFormatting>
  <conditionalFormatting sqref="M4">
    <cfRule type="expression" dxfId="9753" priority="3" stopIfTrue="1">
      <formula>$D$1&lt;M4</formula>
    </cfRule>
    <cfRule type="expression" dxfId="9752" priority="4" stopIfTrue="1">
      <formula>$D$1&gt;M4</formula>
    </cfRule>
  </conditionalFormatting>
  <conditionalFormatting sqref="F3 K3">
    <cfRule type="expression" dxfId="9751" priority="70" stopIfTrue="1">
      <formula>$D$1&lt;F3</formula>
    </cfRule>
    <cfRule type="expression" dxfId="9750" priority="71" stopIfTrue="1">
      <formula>$D$1&gt;F3</formula>
    </cfRule>
  </conditionalFormatting>
  <conditionalFormatting sqref="G5:H5">
    <cfRule type="cellIs" dxfId="9749" priority="67" stopIfTrue="1" operator="equal">
      <formula>5</formula>
    </cfRule>
    <cfRule type="cellIs" dxfId="9748" priority="68" stopIfTrue="1" operator="equal">
      <formula>4</formula>
    </cfRule>
    <cfRule type="cellIs" dxfId="9747" priority="69" stopIfTrue="1" operator="equal">
      <formula>3</formula>
    </cfRule>
  </conditionalFormatting>
  <conditionalFormatting sqref="G3:H4">
    <cfRule type="expression" dxfId="9746" priority="65" stopIfTrue="1">
      <formula>$D$1&lt;G3</formula>
    </cfRule>
    <cfRule type="expression" dxfId="9745" priority="66" stopIfTrue="1">
      <formula>$D$1&gt;G3</formula>
    </cfRule>
  </conditionalFormatting>
  <conditionalFormatting sqref="I5">
    <cfRule type="cellIs" dxfId="9744" priority="62" stopIfTrue="1" operator="equal">
      <formula>5</formula>
    </cfRule>
    <cfRule type="cellIs" dxfId="9743" priority="63" stopIfTrue="1" operator="equal">
      <formula>4</formula>
    </cfRule>
    <cfRule type="cellIs" dxfId="9742" priority="64" stopIfTrue="1" operator="equal">
      <formula>3</formula>
    </cfRule>
  </conditionalFormatting>
  <conditionalFormatting sqref="I3:I4">
    <cfRule type="expression" dxfId="9741" priority="60" stopIfTrue="1">
      <formula>$D$4&lt;I3</formula>
    </cfRule>
    <cfRule type="expression" dxfId="9740" priority="61" stopIfTrue="1">
      <formula>$D$4&gt;I3</formula>
    </cfRule>
  </conditionalFormatting>
  <conditionalFormatting sqref="I3:I4">
    <cfRule type="expression" dxfId="9739" priority="58" stopIfTrue="1">
      <formula>$D$1&lt;I3</formula>
    </cfRule>
    <cfRule type="expression" dxfId="9738" priority="59" stopIfTrue="1">
      <formula>$D$1&gt;I3</formula>
    </cfRule>
  </conditionalFormatting>
  <conditionalFormatting sqref="I4">
    <cfRule type="expression" dxfId="9737" priority="56" stopIfTrue="1">
      <formula>$D$4&lt;I4</formula>
    </cfRule>
    <cfRule type="expression" dxfId="9736" priority="57" stopIfTrue="1">
      <formula>$D$4&gt;I4</formula>
    </cfRule>
  </conditionalFormatting>
  <conditionalFormatting sqref="O3">
    <cfRule type="expression" dxfId="9735" priority="49" stopIfTrue="1">
      <formula>$D$4&lt;O3</formula>
    </cfRule>
    <cfRule type="expression" dxfId="9734" priority="50" stopIfTrue="1">
      <formula>$D$4&gt;O3</formula>
    </cfRule>
  </conditionalFormatting>
  <conditionalFormatting sqref="O4">
    <cfRule type="expression" dxfId="9733" priority="45" stopIfTrue="1">
      <formula>$D$4&lt;O4</formula>
    </cfRule>
    <cfRule type="expression" dxfId="9732" priority="46" stopIfTrue="1">
      <formula>$D$4&gt;O4</formula>
    </cfRule>
  </conditionalFormatting>
  <conditionalFormatting sqref="O4">
    <cfRule type="expression" dxfId="9731" priority="43" stopIfTrue="1">
      <formula>$D$1&lt;O4</formula>
    </cfRule>
    <cfRule type="expression" dxfId="9730" priority="44" stopIfTrue="1">
      <formula>$D$1&gt;O4</formula>
    </cfRule>
  </conditionalFormatting>
  <conditionalFormatting sqref="O4">
    <cfRule type="expression" dxfId="9729" priority="41" stopIfTrue="1">
      <formula>$D$4&lt;O4</formula>
    </cfRule>
    <cfRule type="expression" dxfId="9728" priority="42" stopIfTrue="1">
      <formula>$D$4&gt;O4</formula>
    </cfRule>
  </conditionalFormatting>
  <conditionalFormatting sqref="O5">
    <cfRule type="cellIs" dxfId="9727" priority="38" stopIfTrue="1" operator="equal">
      <formula>5</formula>
    </cfRule>
    <cfRule type="cellIs" dxfId="9726" priority="39" stopIfTrue="1" operator="equal">
      <formula>4</formula>
    </cfRule>
    <cfRule type="cellIs" dxfId="9725" priority="40" stopIfTrue="1" operator="equal">
      <formula>3</formula>
    </cfRule>
  </conditionalFormatting>
  <conditionalFormatting sqref="J3">
    <cfRule type="expression" dxfId="9724" priority="36" stopIfTrue="1">
      <formula>$D$4&lt;J3</formula>
    </cfRule>
    <cfRule type="expression" dxfId="9723" priority="37" stopIfTrue="1">
      <formula>$D$4&gt;J3</formula>
    </cfRule>
  </conditionalFormatting>
  <conditionalFormatting sqref="J3">
    <cfRule type="expression" dxfId="9722" priority="34" stopIfTrue="1">
      <formula>$D$1&lt;J3</formula>
    </cfRule>
    <cfRule type="expression" dxfId="9721" priority="35" stopIfTrue="1">
      <formula>$D$1&gt;J3</formula>
    </cfRule>
  </conditionalFormatting>
  <conditionalFormatting sqref="J4">
    <cfRule type="expression" dxfId="9720" priority="32" stopIfTrue="1">
      <formula>$D$4&lt;J4</formula>
    </cfRule>
    <cfRule type="expression" dxfId="9719" priority="33" stopIfTrue="1">
      <formula>$D$4&gt;J4</formula>
    </cfRule>
  </conditionalFormatting>
  <conditionalFormatting sqref="J4">
    <cfRule type="expression" dxfId="9718" priority="30" stopIfTrue="1">
      <formula>$D$1&lt;J4</formula>
    </cfRule>
    <cfRule type="expression" dxfId="9717" priority="31" stopIfTrue="1">
      <formula>$D$1&gt;J4</formula>
    </cfRule>
  </conditionalFormatting>
  <conditionalFormatting sqref="J4">
    <cfRule type="expression" dxfId="9716" priority="28" stopIfTrue="1">
      <formula>$D$4&lt;J4</formula>
    </cfRule>
    <cfRule type="expression" dxfId="9715" priority="29" stopIfTrue="1">
      <formula>$D$4&gt;J4</formula>
    </cfRule>
  </conditionalFormatting>
  <conditionalFormatting sqref="J5">
    <cfRule type="cellIs" dxfId="9714" priority="25" stopIfTrue="1" operator="equal">
      <formula>5</formula>
    </cfRule>
    <cfRule type="cellIs" dxfId="9713" priority="26" stopIfTrue="1" operator="equal">
      <formula>4</formula>
    </cfRule>
    <cfRule type="cellIs" dxfId="9712" priority="27" stopIfTrue="1" operator="equal">
      <formula>3</formula>
    </cfRule>
  </conditionalFormatting>
  <conditionalFormatting sqref="K5">
    <cfRule type="cellIs" dxfId="9711" priority="22" stopIfTrue="1" operator="equal">
      <formula>5</formula>
    </cfRule>
    <cfRule type="cellIs" dxfId="9710" priority="23" stopIfTrue="1" operator="equal">
      <formula>4</formula>
    </cfRule>
    <cfRule type="cellIs" dxfId="9709" priority="24" stopIfTrue="1" operator="equal">
      <formula>3</formula>
    </cfRule>
  </conditionalFormatting>
  <conditionalFormatting sqref="K4">
    <cfRule type="expression" dxfId="9708" priority="20" stopIfTrue="1">
      <formula>$D$1&lt;K4</formula>
    </cfRule>
    <cfRule type="expression" dxfId="9707" priority="21" stopIfTrue="1">
      <formula>$D$1&gt;K4</formula>
    </cfRule>
  </conditionalFormatting>
  <conditionalFormatting sqref="L3:L4">
    <cfRule type="expression" dxfId="9706" priority="18" stopIfTrue="1">
      <formula>$D$1&lt;L3</formula>
    </cfRule>
    <cfRule type="expression" dxfId="9705" priority="19" stopIfTrue="1">
      <formula>$D$1&gt;L3</formula>
    </cfRule>
  </conditionalFormatting>
  <conditionalFormatting sqref="M5">
    <cfRule type="cellIs" dxfId="9704" priority="15" stopIfTrue="1" operator="equal">
      <formula>5</formula>
    </cfRule>
    <cfRule type="cellIs" dxfId="9703" priority="16" stopIfTrue="1" operator="equal">
      <formula>4</formula>
    </cfRule>
    <cfRule type="cellIs" dxfId="9702" priority="17" stopIfTrue="1" operator="equal">
      <formula>3</formula>
    </cfRule>
  </conditionalFormatting>
  <conditionalFormatting sqref="M4">
    <cfRule type="expression" dxfId="9701" priority="13" stopIfTrue="1">
      <formula>$D$1&lt;M4</formula>
    </cfRule>
    <cfRule type="expression" dxfId="9700" priority="14" stopIfTrue="1">
      <formula>$D$1&gt;M4</formula>
    </cfRule>
  </conditionalFormatting>
  <pageMargins left="0.7" right="0.7" top="0.75" bottom="0.75" header="0.3" footer="0.3"/>
  <pageSetup paperSize="9" scale="69" orientation="portrait" r:id="rId1"/>
  <colBreaks count="1" manualBreakCount="1">
    <brk id="30" max="44" man="1"/>
  </col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C4" zoomScaleSheetLayoutView="100" workbookViewId="0">
      <selection activeCell="F2" sqref="F2:L5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23.28515625" style="13" customWidth="1"/>
    <col min="5" max="5" width="7.5703125" style="13" hidden="1" customWidth="1"/>
    <col min="6" max="7" width="6.7109375" customWidth="1"/>
    <col min="8" max="8" width="8.140625" customWidth="1"/>
    <col min="9" max="15" width="6.7109375" customWidth="1"/>
    <col min="16" max="16" width="6.42578125" hidden="1" customWidth="1"/>
    <col min="17" max="17" width="5.85546875" hidden="1" customWidth="1"/>
    <col min="18" max="18" width="7" hidden="1" customWidth="1"/>
    <col min="19" max="19" width="6.5703125" hidden="1" customWidth="1"/>
    <col min="20" max="21" width="5.85546875" hidden="1" customWidth="1"/>
    <col min="22" max="22" width="7.28515625" customWidth="1"/>
    <col min="23" max="24" width="4.42578125" hidden="1" customWidth="1"/>
    <col min="25" max="28" width="3.7109375" hidden="1" customWidth="1"/>
    <col min="29" max="29" width="1.570312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4" width="4.140625" hidden="1" customWidth="1"/>
    <col min="35" max="44" width="6.5703125" hidden="1" customWidth="1"/>
    <col min="45" max="48" width="4.140625" hidden="1" customWidth="1"/>
    <col min="49" max="49" width="3.85546875" hidden="1" customWidth="1"/>
    <col min="50" max="50" width="6.5703125" hidden="1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43659.506923379631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24"/>
      <c r="Z1" s="424"/>
      <c r="AA1" s="424"/>
      <c r="AB1" s="424"/>
      <c r="AC1" s="424"/>
      <c r="AD1" s="424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75" t="s">
        <v>580</v>
      </c>
      <c r="G2" s="581" t="s">
        <v>581</v>
      </c>
      <c r="H2" s="582"/>
      <c r="I2" s="582"/>
      <c r="J2" s="582"/>
      <c r="K2" s="582"/>
      <c r="L2" s="583"/>
      <c r="M2" s="581" t="s">
        <v>545</v>
      </c>
      <c r="N2" s="583"/>
      <c r="O2" s="473" t="s">
        <v>540</v>
      </c>
      <c r="P2" s="477"/>
      <c r="Q2" s="475"/>
      <c r="R2" s="476"/>
      <c r="S2" s="476"/>
      <c r="T2" s="474"/>
      <c r="U2" s="227"/>
      <c r="V2" s="7"/>
      <c r="W2" s="8"/>
      <c r="X2" s="8"/>
      <c r="Y2" s="424"/>
      <c r="Z2" s="424"/>
      <c r="AA2" s="424"/>
      <c r="AB2" s="424"/>
      <c r="AC2" s="424"/>
      <c r="AD2" s="424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76">
        <v>2433</v>
      </c>
      <c r="B3" s="576"/>
      <c r="C3" s="576"/>
      <c r="D3" s="228" t="s">
        <v>0</v>
      </c>
      <c r="E3" s="229"/>
      <c r="F3" s="230">
        <v>42401</v>
      </c>
      <c r="G3" s="410">
        <v>42405</v>
      </c>
      <c r="H3" s="409">
        <v>42404</v>
      </c>
      <c r="I3" s="176">
        <v>42403</v>
      </c>
      <c r="J3" s="176">
        <v>42406</v>
      </c>
      <c r="K3" s="409">
        <v>42408</v>
      </c>
      <c r="L3" s="230">
        <v>42402</v>
      </c>
      <c r="M3" s="230">
        <v>42420</v>
      </c>
      <c r="N3" s="231">
        <v>42412</v>
      </c>
      <c r="O3" s="176">
        <v>42335</v>
      </c>
      <c r="P3" s="231"/>
      <c r="Q3" s="230"/>
      <c r="R3" s="230"/>
      <c r="S3" s="230"/>
      <c r="T3" s="67"/>
      <c r="U3" s="232"/>
      <c r="V3" s="233"/>
      <c r="W3" s="234"/>
      <c r="X3" s="234"/>
      <c r="Y3" s="235"/>
      <c r="Z3" s="235"/>
      <c r="AA3" s="235"/>
      <c r="AB3" s="236"/>
      <c r="AC3" s="236"/>
      <c r="AD3" s="577" t="s">
        <v>9</v>
      </c>
      <c r="AE3" s="14"/>
      <c r="AF3" s="424"/>
      <c r="AG3" s="578"/>
      <c r="AH3" s="578"/>
      <c r="AI3" s="578"/>
      <c r="AJ3" s="578"/>
      <c r="AK3" s="578"/>
      <c r="AL3" s="578"/>
      <c r="AM3" s="578"/>
      <c r="AN3" s="578"/>
      <c r="AO3" s="578"/>
      <c r="AP3" s="578"/>
      <c r="AQ3" s="578"/>
      <c r="AR3" s="578"/>
      <c r="AS3" s="578"/>
      <c r="AT3" s="578"/>
      <c r="AU3" s="578"/>
      <c r="AV3" s="578"/>
      <c r="AW3" s="578"/>
      <c r="AX3" s="579"/>
      <c r="AY3" s="579"/>
      <c r="AZ3" s="579"/>
      <c r="BA3" s="579"/>
      <c r="BB3" s="579"/>
      <c r="BC3" s="579"/>
      <c r="BD3" s="579"/>
      <c r="BE3" s="579"/>
      <c r="BF3" s="579"/>
      <c r="BG3" s="579"/>
      <c r="BH3" s="579"/>
      <c r="BI3" s="579"/>
      <c r="BJ3" s="579"/>
      <c r="BK3" s="579"/>
      <c r="BL3" s="579"/>
      <c r="BM3" s="579"/>
      <c r="BN3" s="11"/>
      <c r="BO3" s="11"/>
      <c r="BP3" s="579"/>
      <c r="BQ3" s="579"/>
      <c r="BR3" s="579"/>
      <c r="BS3" s="579"/>
      <c r="BT3" s="579"/>
      <c r="BU3" s="579"/>
      <c r="BV3" s="579"/>
      <c r="BW3" s="579"/>
      <c r="BX3" s="579"/>
      <c r="BY3" s="579"/>
      <c r="BZ3" s="579"/>
      <c r="CA3" s="579"/>
      <c r="CB3" s="579"/>
      <c r="CC3" s="579"/>
      <c r="CD3" s="579"/>
      <c r="CE3" s="579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76"/>
      <c r="B4" s="576"/>
      <c r="C4" s="576"/>
      <c r="D4" s="237" t="s">
        <v>1</v>
      </c>
      <c r="E4" s="229"/>
      <c r="F4" s="238" t="s">
        <v>1259</v>
      </c>
      <c r="G4" s="238" t="s">
        <v>656</v>
      </c>
      <c r="H4" s="238" t="s">
        <v>1019</v>
      </c>
      <c r="I4" s="412" t="s">
        <v>1004</v>
      </c>
      <c r="J4" s="412" t="s">
        <v>1278</v>
      </c>
      <c r="K4" s="238" t="s">
        <v>1284</v>
      </c>
      <c r="L4" s="238" t="s">
        <v>1279</v>
      </c>
      <c r="M4" s="238" t="s">
        <v>1623</v>
      </c>
      <c r="N4" s="238" t="s">
        <v>1292</v>
      </c>
      <c r="O4" s="412" t="s">
        <v>1278</v>
      </c>
      <c r="P4" s="238"/>
      <c r="Q4" s="238"/>
      <c r="R4" s="238"/>
      <c r="S4" s="238"/>
      <c r="T4" s="67"/>
      <c r="U4" s="239"/>
      <c r="V4" s="232"/>
      <c r="W4" s="232"/>
      <c r="X4" s="232"/>
      <c r="Y4" s="234"/>
      <c r="Z4" s="235"/>
      <c r="AA4" s="235"/>
      <c r="AB4" s="235"/>
      <c r="AC4" s="235"/>
      <c r="AD4" s="577"/>
      <c r="AE4" s="15"/>
      <c r="AF4" s="424"/>
      <c r="AG4" s="424"/>
      <c r="AH4" s="424"/>
      <c r="AI4" s="424"/>
      <c r="AJ4" s="424"/>
      <c r="AK4" s="424"/>
      <c r="AL4" s="424"/>
      <c r="AM4" s="424"/>
      <c r="AN4" s="424"/>
      <c r="AO4" s="424"/>
      <c r="AP4" s="424"/>
      <c r="AQ4" s="424"/>
      <c r="AR4" s="424"/>
      <c r="AS4" s="424"/>
      <c r="AT4" s="424"/>
      <c r="AU4" s="424"/>
      <c r="AV4" s="424"/>
      <c r="AW4" s="9"/>
      <c r="AX4" s="422"/>
      <c r="AY4" s="422"/>
      <c r="AZ4" s="422"/>
      <c r="BA4" s="422"/>
      <c r="BB4" s="422"/>
      <c r="BC4" s="422"/>
      <c r="BD4" s="422"/>
      <c r="BE4" s="422"/>
      <c r="BF4" s="422"/>
      <c r="BG4" s="422"/>
      <c r="BH4" s="422"/>
      <c r="BI4" s="422"/>
      <c r="BJ4" s="422"/>
      <c r="BK4" s="422"/>
      <c r="BL4" s="422"/>
      <c r="BM4" s="422"/>
      <c r="BN4" s="11"/>
      <c r="BO4" s="11"/>
      <c r="BP4" s="422"/>
      <c r="BQ4" s="422"/>
      <c r="BR4" s="422"/>
      <c r="BS4" s="422"/>
      <c r="BT4" s="422"/>
      <c r="BU4" s="422"/>
      <c r="BV4" s="422"/>
      <c r="BW4" s="422"/>
      <c r="BX4" s="422"/>
      <c r="BY4" s="422"/>
      <c r="BZ4" s="422"/>
      <c r="CA4" s="422"/>
      <c r="CB4" s="422"/>
      <c r="CC4" s="422"/>
      <c r="CD4" s="422"/>
      <c r="CE4" s="422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8" x14ac:dyDescent="0.2">
      <c r="A5" s="384" t="s">
        <v>546</v>
      </c>
      <c r="B5" s="257" t="s">
        <v>2</v>
      </c>
      <c r="C5" s="385" t="s">
        <v>27</v>
      </c>
      <c r="D5" s="386" t="s">
        <v>3</v>
      </c>
      <c r="E5" s="184" t="s">
        <v>4</v>
      </c>
      <c r="F5" s="313" t="s">
        <v>1011</v>
      </c>
      <c r="G5" s="408" t="s">
        <v>655</v>
      </c>
      <c r="H5" s="313" t="s">
        <v>1287</v>
      </c>
      <c r="I5" s="313" t="s">
        <v>1005</v>
      </c>
      <c r="J5" s="313" t="s">
        <v>1280</v>
      </c>
      <c r="K5" s="313" t="s">
        <v>1294</v>
      </c>
      <c r="L5" s="325" t="s">
        <v>1276</v>
      </c>
      <c r="M5" s="362" t="s">
        <v>1033</v>
      </c>
      <c r="N5" s="325" t="s">
        <v>1291</v>
      </c>
      <c r="O5" s="313" t="s">
        <v>1280</v>
      </c>
      <c r="P5" s="313"/>
      <c r="Q5" s="325"/>
      <c r="R5" s="325"/>
      <c r="S5" s="362"/>
      <c r="T5" s="92"/>
      <c r="U5" s="185"/>
      <c r="V5" s="570" t="s">
        <v>5</v>
      </c>
      <c r="W5" s="241" t="s">
        <v>6</v>
      </c>
      <c r="X5" s="241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37" customFormat="1" ht="31.5" x14ac:dyDescent="0.25">
      <c r="A6" s="389">
        <v>1</v>
      </c>
      <c r="B6" s="266" t="s">
        <v>28</v>
      </c>
      <c r="C6" s="427" t="s">
        <v>34</v>
      </c>
      <c r="D6" s="430" t="s">
        <v>840</v>
      </c>
      <c r="E6" s="256">
        <v>2433</v>
      </c>
      <c r="F6" s="93" t="s">
        <v>1648</v>
      </c>
      <c r="G6" s="93">
        <v>3</v>
      </c>
      <c r="H6" s="93">
        <v>3</v>
      </c>
      <c r="I6" s="93">
        <v>5</v>
      </c>
      <c r="J6" s="93">
        <v>3</v>
      </c>
      <c r="K6" s="93" t="s">
        <v>1649</v>
      </c>
      <c r="L6" s="93">
        <v>4</v>
      </c>
      <c r="M6" s="93">
        <v>3</v>
      </c>
      <c r="N6" s="93">
        <v>3</v>
      </c>
      <c r="O6" s="93">
        <v>3</v>
      </c>
      <c r="P6" s="93"/>
      <c r="Q6" s="23"/>
      <c r="R6" s="23"/>
      <c r="S6" s="23"/>
      <c r="T6" s="23"/>
      <c r="U6" s="23"/>
      <c r="V6" s="35">
        <f t="shared" ref="V6:V37" si="0">IF(AC6&gt;0,IF(SUM(X6:Y6)/AC6&gt;0,2,IF(AND(SUM(X6:Y6)/AC6=0,Z6/AC6&gt;0),3,IF(AND((AB6/AC6+AA6/AC6)=1,AA6/AC6&gt;0),4,5))),0)</f>
        <v>2</v>
      </c>
      <c r="W6" s="328">
        <f t="shared" ref="W6:W34" si="1">COUNTIF(AG6:AV6,"б")</f>
        <v>0</v>
      </c>
      <c r="X6" s="328">
        <f t="shared" ref="X6:X16" si="2">COUNTIF(AG6:AV6,"д")</f>
        <v>0</v>
      </c>
      <c r="Y6" s="328">
        <f t="shared" ref="Y6:Y34" si="3">COUNTIF(AG6:AV6,2)+COUNTIF(AG6:AV6,"н")+COUNTIF(AG6:AV6,"д")</f>
        <v>1</v>
      </c>
      <c r="Z6" s="328">
        <f t="shared" ref="Z6:Z34" si="4">COUNTIF(AG6:AV6,Z$5)</f>
        <v>6</v>
      </c>
      <c r="AA6" s="328">
        <f t="shared" ref="AA6:AA34" si="5">COUNTIF(AG6:AV6,AA$5)</f>
        <v>1</v>
      </c>
      <c r="AB6" s="328">
        <f t="shared" ref="AB6:AB34" si="6">COUNTIF(AG6:AV6,AB$5)</f>
        <v>1</v>
      </c>
      <c r="AC6" s="328">
        <f t="shared" ref="AC6:AC38" si="7">SUM(X6:AB6)</f>
        <v>9</v>
      </c>
      <c r="AD6" s="329">
        <f>IF(ISERROR(((X6+Y6)*2+Z6*3+AA6*4+AB6*5)/SUM(X6,Y6:AB6)),"",((X6+Y6)*2+Z6*3+AA6*4+AB6*5)/SUM(X6,Y6:AB6))</f>
        <v>3.2222222222222223</v>
      </c>
      <c r="AE6" s="330">
        <f t="shared" ref="AE6:AE34" si="8">IF(AX6=5,0.5,IF(AX6=4,0.25,IF(AX6&lt;=3,0)))</f>
        <v>0</v>
      </c>
      <c r="AF6" s="331"/>
      <c r="AG6" s="332" t="str">
        <f t="shared" ref="AG6:AV12" si="9">IF(ISERROR(VALUE(LEFT(F6))),LEFT(F6),VALUE(LEFT(F6)))</f>
        <v>з</v>
      </c>
      <c r="AH6" s="332">
        <f t="shared" si="9"/>
        <v>3</v>
      </c>
      <c r="AI6" s="332">
        <f t="shared" si="9"/>
        <v>3</v>
      </c>
      <c r="AJ6" s="332">
        <f t="shared" si="9"/>
        <v>5</v>
      </c>
      <c r="AK6" s="332">
        <f t="shared" si="9"/>
        <v>3</v>
      </c>
      <c r="AL6" s="332">
        <f t="shared" si="9"/>
        <v>2</v>
      </c>
      <c r="AM6" s="332">
        <f t="shared" si="9"/>
        <v>4</v>
      </c>
      <c r="AN6" s="332">
        <f t="shared" si="9"/>
        <v>3</v>
      </c>
      <c r="AO6" s="332">
        <f t="shared" si="9"/>
        <v>3</v>
      </c>
      <c r="AP6" s="332">
        <f t="shared" si="9"/>
        <v>3</v>
      </c>
      <c r="AQ6" s="332" t="str">
        <f t="shared" si="9"/>
        <v/>
      </c>
      <c r="AR6" s="332" t="str">
        <f t="shared" si="9"/>
        <v/>
      </c>
      <c r="AS6" s="332" t="str">
        <f t="shared" si="9"/>
        <v/>
      </c>
      <c r="AT6" s="332" t="str">
        <f t="shared" si="9"/>
        <v/>
      </c>
      <c r="AU6" s="332" t="str">
        <f t="shared" si="9"/>
        <v/>
      </c>
      <c r="AV6" s="332" t="str">
        <f t="shared" si="9"/>
        <v/>
      </c>
      <c r="AW6" s="35">
        <f t="shared" ref="AW6:AW37" si="10">COUNTIF(AG6:AV6,"з")</f>
        <v>1</v>
      </c>
      <c r="AX6" s="333"/>
      <c r="AY6" s="333"/>
      <c r="AZ6" s="333"/>
      <c r="BA6" s="333"/>
      <c r="BB6" s="333"/>
      <c r="BC6" s="333"/>
      <c r="BD6" s="333"/>
      <c r="BE6" s="333"/>
      <c r="BF6" s="333"/>
      <c r="BG6" s="333"/>
      <c r="BH6" s="333"/>
      <c r="BI6" s="333"/>
      <c r="BJ6" s="333"/>
      <c r="BK6" s="333"/>
      <c r="BL6" s="333"/>
      <c r="BM6" s="333"/>
      <c r="BN6" s="333"/>
      <c r="BO6" s="333"/>
      <c r="BP6" s="334"/>
      <c r="BQ6" s="334"/>
      <c r="BR6" s="334"/>
      <c r="BS6" s="334"/>
      <c r="BT6" s="334"/>
      <c r="BU6" s="334"/>
      <c r="BV6" s="334"/>
      <c r="BW6" s="334"/>
      <c r="BX6" s="334"/>
      <c r="BY6" s="334"/>
      <c r="BZ6" s="334"/>
      <c r="CA6" s="334"/>
      <c r="CB6" s="334"/>
      <c r="CC6" s="334"/>
      <c r="CD6" s="334"/>
      <c r="CE6" s="334"/>
      <c r="CF6" s="334"/>
      <c r="CG6" s="333"/>
      <c r="CH6" s="333"/>
      <c r="CI6" s="333"/>
      <c r="CJ6" s="333"/>
      <c r="CK6" s="333"/>
      <c r="CL6" s="333"/>
      <c r="CM6" s="333"/>
      <c r="CN6" s="335"/>
      <c r="CO6" s="335"/>
      <c r="CP6" s="335"/>
      <c r="CQ6" s="335"/>
      <c r="CR6" s="335"/>
      <c r="CS6" s="335"/>
      <c r="CT6" s="335"/>
      <c r="CU6" s="335"/>
      <c r="CV6" s="335"/>
      <c r="CW6" s="335"/>
      <c r="CX6" s="335"/>
      <c r="CY6" s="335"/>
      <c r="CZ6" s="335"/>
      <c r="DA6" s="335"/>
      <c r="DB6" s="336"/>
      <c r="DC6" s="336"/>
    </row>
    <row r="7" spans="1:107" s="337" customFormat="1" ht="31.5" x14ac:dyDescent="0.25">
      <c r="A7" s="389">
        <v>2</v>
      </c>
      <c r="B7" s="266" t="s">
        <v>28</v>
      </c>
      <c r="C7" s="427" t="s">
        <v>34</v>
      </c>
      <c r="D7" s="430" t="s">
        <v>841</v>
      </c>
      <c r="E7" s="256">
        <v>2433</v>
      </c>
      <c r="F7" s="93" t="s">
        <v>1648</v>
      </c>
      <c r="G7" s="93">
        <v>4</v>
      </c>
      <c r="H7" s="93">
        <v>5</v>
      </c>
      <c r="I7" s="93">
        <v>5</v>
      </c>
      <c r="J7" s="93">
        <v>5</v>
      </c>
      <c r="K7" s="93">
        <v>3</v>
      </c>
      <c r="L7" s="93">
        <v>5</v>
      </c>
      <c r="M7" s="93">
        <v>4</v>
      </c>
      <c r="N7" s="93">
        <v>5</v>
      </c>
      <c r="O7" s="93">
        <v>5</v>
      </c>
      <c r="P7" s="93"/>
      <c r="Q7" s="23"/>
      <c r="R7" s="23"/>
      <c r="S7" s="23"/>
      <c r="T7" s="23"/>
      <c r="U7" s="23"/>
      <c r="V7" s="35">
        <f t="shared" si="0"/>
        <v>3</v>
      </c>
      <c r="W7" s="328">
        <f t="shared" si="1"/>
        <v>0</v>
      </c>
      <c r="X7" s="328">
        <f t="shared" si="2"/>
        <v>0</v>
      </c>
      <c r="Y7" s="328">
        <f t="shared" si="3"/>
        <v>0</v>
      </c>
      <c r="Z7" s="328">
        <f t="shared" si="4"/>
        <v>1</v>
      </c>
      <c r="AA7" s="328">
        <f t="shared" si="5"/>
        <v>2</v>
      </c>
      <c r="AB7" s="328">
        <f t="shared" si="6"/>
        <v>6</v>
      </c>
      <c r="AC7" s="328">
        <f t="shared" si="7"/>
        <v>9</v>
      </c>
      <c r="AD7" s="329">
        <f t="shared" ref="AD7:AD37" si="11">IF(ISERROR(((X7+Y7)*2+Z7*3+AA7*4+AB7*5)/SUM(X7,Y7:AB7)),"",((X7+Y7)*2+Z7*3+AA7*4+AB7*5)/SUM(X7,Y7:AB7))</f>
        <v>4.5555555555555554</v>
      </c>
      <c r="AE7" s="330">
        <f t="shared" si="8"/>
        <v>0</v>
      </c>
      <c r="AF7" s="331"/>
      <c r="AG7" s="332" t="str">
        <f t="shared" si="9"/>
        <v>з</v>
      </c>
      <c r="AH7" s="332">
        <f t="shared" si="9"/>
        <v>4</v>
      </c>
      <c r="AI7" s="332">
        <f t="shared" si="9"/>
        <v>5</v>
      </c>
      <c r="AJ7" s="332">
        <f t="shared" si="9"/>
        <v>5</v>
      </c>
      <c r="AK7" s="332">
        <f t="shared" si="9"/>
        <v>5</v>
      </c>
      <c r="AL7" s="332">
        <f t="shared" si="9"/>
        <v>3</v>
      </c>
      <c r="AM7" s="332">
        <f t="shared" si="9"/>
        <v>5</v>
      </c>
      <c r="AN7" s="332">
        <f t="shared" si="9"/>
        <v>4</v>
      </c>
      <c r="AO7" s="332">
        <f t="shared" si="9"/>
        <v>5</v>
      </c>
      <c r="AP7" s="332">
        <f t="shared" si="9"/>
        <v>5</v>
      </c>
      <c r="AQ7" s="332" t="str">
        <f t="shared" si="9"/>
        <v/>
      </c>
      <c r="AR7" s="332" t="str">
        <f t="shared" si="9"/>
        <v/>
      </c>
      <c r="AS7" s="332" t="str">
        <f t="shared" si="9"/>
        <v/>
      </c>
      <c r="AT7" s="332" t="str">
        <f t="shared" si="9"/>
        <v/>
      </c>
      <c r="AU7" s="332" t="str">
        <f t="shared" si="9"/>
        <v/>
      </c>
      <c r="AV7" s="332" t="str">
        <f t="shared" si="9"/>
        <v/>
      </c>
      <c r="AW7" s="35">
        <f t="shared" si="10"/>
        <v>1</v>
      </c>
      <c r="AX7" s="333"/>
      <c r="AY7" s="333"/>
      <c r="AZ7" s="333"/>
      <c r="BA7" s="333"/>
      <c r="BB7" s="333"/>
      <c r="BC7" s="333"/>
      <c r="BD7" s="333"/>
      <c r="BE7" s="333"/>
      <c r="BF7" s="333"/>
      <c r="BG7" s="333"/>
      <c r="BH7" s="333"/>
      <c r="BI7" s="333"/>
      <c r="BJ7" s="333"/>
      <c r="BK7" s="333"/>
      <c r="BL7" s="333"/>
      <c r="BM7" s="333"/>
      <c r="BN7" s="333"/>
      <c r="BO7" s="333"/>
      <c r="BP7" s="334"/>
      <c r="BQ7" s="334"/>
      <c r="BR7" s="334"/>
      <c r="BS7" s="334"/>
      <c r="BT7" s="334"/>
      <c r="BU7" s="334"/>
      <c r="BV7" s="334"/>
      <c r="BW7" s="334"/>
      <c r="BX7" s="334"/>
      <c r="BY7" s="334"/>
      <c r="BZ7" s="334"/>
      <c r="CA7" s="334"/>
      <c r="CB7" s="334"/>
      <c r="CC7" s="334"/>
      <c r="CD7" s="334"/>
      <c r="CE7" s="334"/>
      <c r="CF7" s="334"/>
      <c r="CG7" s="333"/>
      <c r="CH7" s="334"/>
      <c r="CI7" s="334"/>
      <c r="CJ7" s="334"/>
      <c r="CK7" s="334"/>
      <c r="CL7" s="334"/>
      <c r="CM7" s="334"/>
      <c r="CN7" s="331"/>
      <c r="CO7" s="331"/>
      <c r="CP7" s="331"/>
      <c r="CQ7" s="331"/>
      <c r="CR7" s="331"/>
      <c r="CS7" s="331"/>
      <c r="CT7" s="331"/>
      <c r="CU7" s="331"/>
      <c r="CV7" s="331"/>
      <c r="CW7" s="331"/>
      <c r="CX7" s="331"/>
      <c r="CY7" s="331"/>
      <c r="CZ7" s="331"/>
      <c r="DA7" s="331"/>
    </row>
    <row r="8" spans="1:107" s="337" customFormat="1" ht="31.5" x14ac:dyDescent="0.25">
      <c r="A8" s="389">
        <v>3</v>
      </c>
      <c r="B8" s="266" t="s">
        <v>28</v>
      </c>
      <c r="C8" s="427" t="s">
        <v>34</v>
      </c>
      <c r="D8" s="430" t="s">
        <v>866</v>
      </c>
      <c r="E8" s="256">
        <v>2433</v>
      </c>
      <c r="F8" s="93" t="s">
        <v>1648</v>
      </c>
      <c r="G8" s="93">
        <v>3</v>
      </c>
      <c r="H8" s="93">
        <v>4</v>
      </c>
      <c r="I8" s="93">
        <v>4</v>
      </c>
      <c r="J8" s="93" t="s">
        <v>1643</v>
      </c>
      <c r="K8" s="93">
        <v>3</v>
      </c>
      <c r="L8" s="93">
        <v>4</v>
      </c>
      <c r="M8" s="93">
        <v>4</v>
      </c>
      <c r="N8" s="93">
        <v>3</v>
      </c>
      <c r="O8" s="93">
        <v>3</v>
      </c>
      <c r="P8" s="93"/>
      <c r="Q8" s="23"/>
      <c r="R8" s="23"/>
      <c r="S8" s="23"/>
      <c r="T8" s="23"/>
      <c r="U8" s="23"/>
      <c r="V8" s="35">
        <f t="shared" si="0"/>
        <v>2</v>
      </c>
      <c r="W8" s="328">
        <f t="shared" si="1"/>
        <v>0</v>
      </c>
      <c r="X8" s="328">
        <f t="shared" si="2"/>
        <v>0</v>
      </c>
      <c r="Y8" s="328">
        <f t="shared" si="3"/>
        <v>1</v>
      </c>
      <c r="Z8" s="328">
        <f t="shared" si="4"/>
        <v>4</v>
      </c>
      <c r="AA8" s="328">
        <f t="shared" si="5"/>
        <v>4</v>
      </c>
      <c r="AB8" s="328">
        <f t="shared" si="6"/>
        <v>0</v>
      </c>
      <c r="AC8" s="328">
        <f t="shared" si="7"/>
        <v>9</v>
      </c>
      <c r="AD8" s="329">
        <f t="shared" si="11"/>
        <v>3.3333333333333335</v>
      </c>
      <c r="AE8" s="330">
        <f t="shared" si="8"/>
        <v>0</v>
      </c>
      <c r="AF8" s="331"/>
      <c r="AG8" s="332" t="str">
        <f t="shared" si="9"/>
        <v>з</v>
      </c>
      <c r="AH8" s="332">
        <f t="shared" si="9"/>
        <v>3</v>
      </c>
      <c r="AI8" s="332">
        <f t="shared" si="9"/>
        <v>4</v>
      </c>
      <c r="AJ8" s="332">
        <f t="shared" si="9"/>
        <v>4</v>
      </c>
      <c r="AK8" s="332">
        <f t="shared" si="9"/>
        <v>2</v>
      </c>
      <c r="AL8" s="332">
        <f t="shared" si="9"/>
        <v>3</v>
      </c>
      <c r="AM8" s="332">
        <f t="shared" si="9"/>
        <v>4</v>
      </c>
      <c r="AN8" s="332">
        <f t="shared" si="9"/>
        <v>4</v>
      </c>
      <c r="AO8" s="332">
        <f t="shared" si="9"/>
        <v>3</v>
      </c>
      <c r="AP8" s="332">
        <f t="shared" si="9"/>
        <v>3</v>
      </c>
      <c r="AQ8" s="332" t="str">
        <f t="shared" si="9"/>
        <v/>
      </c>
      <c r="AR8" s="332" t="str">
        <f t="shared" si="9"/>
        <v/>
      </c>
      <c r="AS8" s="332" t="str">
        <f t="shared" si="9"/>
        <v/>
      </c>
      <c r="AT8" s="332" t="str">
        <f t="shared" si="9"/>
        <v/>
      </c>
      <c r="AU8" s="332" t="str">
        <f t="shared" si="9"/>
        <v/>
      </c>
      <c r="AV8" s="332" t="str">
        <f t="shared" si="9"/>
        <v/>
      </c>
      <c r="AW8" s="35">
        <f t="shared" si="10"/>
        <v>1</v>
      </c>
      <c r="AX8" s="333"/>
      <c r="AY8" s="333"/>
      <c r="AZ8" s="333"/>
      <c r="BA8" s="333"/>
      <c r="BB8" s="333"/>
      <c r="BC8" s="333"/>
      <c r="BD8" s="333"/>
      <c r="BE8" s="333"/>
      <c r="BF8" s="333"/>
      <c r="BG8" s="333"/>
      <c r="BH8" s="333"/>
      <c r="BI8" s="333"/>
      <c r="BJ8" s="333"/>
      <c r="BK8" s="333"/>
      <c r="BL8" s="333"/>
      <c r="BM8" s="333"/>
      <c r="BN8" s="333"/>
      <c r="BO8" s="333"/>
      <c r="BP8" s="334"/>
      <c r="BQ8" s="334"/>
      <c r="BR8" s="334"/>
      <c r="BS8" s="334"/>
      <c r="BT8" s="334"/>
      <c r="BU8" s="334"/>
      <c r="BV8" s="334"/>
      <c r="BW8" s="334"/>
      <c r="BX8" s="334"/>
      <c r="BY8" s="334"/>
      <c r="BZ8" s="334"/>
      <c r="CA8" s="334"/>
      <c r="CB8" s="334"/>
      <c r="CC8" s="334"/>
      <c r="CD8" s="334"/>
      <c r="CE8" s="334"/>
      <c r="CF8" s="334"/>
      <c r="CG8" s="333"/>
      <c r="CH8" s="334"/>
      <c r="CI8" s="334"/>
      <c r="CJ8" s="334"/>
      <c r="CK8" s="334"/>
      <c r="CL8" s="334"/>
      <c r="CM8" s="334"/>
      <c r="CN8" s="331"/>
      <c r="CO8" s="331"/>
      <c r="CP8" s="331"/>
      <c r="CQ8" s="331"/>
      <c r="CR8" s="331"/>
      <c r="CS8" s="331"/>
      <c r="CT8" s="331"/>
      <c r="CU8" s="331"/>
      <c r="CV8" s="331"/>
      <c r="CW8" s="331"/>
      <c r="CX8" s="331"/>
      <c r="CY8" s="331"/>
      <c r="CZ8" s="331"/>
      <c r="DA8" s="331"/>
    </row>
    <row r="9" spans="1:107" s="337" customFormat="1" ht="31.5" x14ac:dyDescent="0.25">
      <c r="A9" s="389">
        <v>4</v>
      </c>
      <c r="B9" s="266" t="s">
        <v>28</v>
      </c>
      <c r="C9" s="427" t="s">
        <v>34</v>
      </c>
      <c r="D9" s="442" t="s">
        <v>842</v>
      </c>
      <c r="E9" s="256">
        <v>2433</v>
      </c>
      <c r="F9" s="93" t="s">
        <v>1648</v>
      </c>
      <c r="G9" s="93">
        <v>5</v>
      </c>
      <c r="H9" s="93">
        <v>5</v>
      </c>
      <c r="I9" s="93">
        <v>5</v>
      </c>
      <c r="J9" s="93">
        <v>5</v>
      </c>
      <c r="K9" s="93">
        <v>5</v>
      </c>
      <c r="L9" s="93">
        <v>5</v>
      </c>
      <c r="M9" s="93">
        <v>5</v>
      </c>
      <c r="N9" s="93">
        <v>5</v>
      </c>
      <c r="O9" s="93">
        <v>5</v>
      </c>
      <c r="P9" s="93"/>
      <c r="Q9" s="23"/>
      <c r="R9" s="23"/>
      <c r="S9" s="23"/>
      <c r="T9" s="23"/>
      <c r="U9" s="23"/>
      <c r="V9" s="35">
        <f t="shared" si="0"/>
        <v>5</v>
      </c>
      <c r="W9" s="328">
        <f t="shared" si="1"/>
        <v>0</v>
      </c>
      <c r="X9" s="328">
        <f t="shared" si="2"/>
        <v>0</v>
      </c>
      <c r="Y9" s="328">
        <f t="shared" si="3"/>
        <v>0</v>
      </c>
      <c r="Z9" s="328">
        <f t="shared" si="4"/>
        <v>0</v>
      </c>
      <c r="AA9" s="328">
        <f t="shared" si="5"/>
        <v>0</v>
      </c>
      <c r="AB9" s="328">
        <f t="shared" si="6"/>
        <v>9</v>
      </c>
      <c r="AC9" s="328">
        <f t="shared" si="7"/>
        <v>9</v>
      </c>
      <c r="AD9" s="329">
        <f t="shared" si="11"/>
        <v>5</v>
      </c>
      <c r="AE9" s="330">
        <f t="shared" si="8"/>
        <v>0</v>
      </c>
      <c r="AF9" s="331"/>
      <c r="AG9" s="332" t="str">
        <f t="shared" si="9"/>
        <v>з</v>
      </c>
      <c r="AH9" s="332">
        <f t="shared" si="9"/>
        <v>5</v>
      </c>
      <c r="AI9" s="332">
        <f t="shared" si="9"/>
        <v>5</v>
      </c>
      <c r="AJ9" s="332">
        <f t="shared" si="9"/>
        <v>5</v>
      </c>
      <c r="AK9" s="332">
        <f t="shared" si="9"/>
        <v>5</v>
      </c>
      <c r="AL9" s="332">
        <f t="shared" si="9"/>
        <v>5</v>
      </c>
      <c r="AM9" s="332">
        <f t="shared" si="9"/>
        <v>5</v>
      </c>
      <c r="AN9" s="332">
        <f t="shared" si="9"/>
        <v>5</v>
      </c>
      <c r="AO9" s="332">
        <f t="shared" si="9"/>
        <v>5</v>
      </c>
      <c r="AP9" s="332">
        <f t="shared" si="9"/>
        <v>5</v>
      </c>
      <c r="AQ9" s="332" t="str">
        <f t="shared" si="9"/>
        <v/>
      </c>
      <c r="AR9" s="332" t="str">
        <f t="shared" si="9"/>
        <v/>
      </c>
      <c r="AS9" s="332" t="str">
        <f t="shared" si="9"/>
        <v/>
      </c>
      <c r="AT9" s="332" t="str">
        <f t="shared" si="9"/>
        <v/>
      </c>
      <c r="AU9" s="332" t="str">
        <f t="shared" si="9"/>
        <v/>
      </c>
      <c r="AV9" s="332" t="str">
        <f t="shared" si="9"/>
        <v/>
      </c>
      <c r="AW9" s="35">
        <f t="shared" si="10"/>
        <v>1</v>
      </c>
      <c r="AX9" s="333"/>
      <c r="AY9" s="333"/>
      <c r="AZ9" s="333"/>
      <c r="BA9" s="333"/>
      <c r="BB9" s="333"/>
      <c r="BC9" s="333"/>
      <c r="BD9" s="333"/>
      <c r="BE9" s="333"/>
      <c r="BF9" s="333"/>
      <c r="BG9" s="333"/>
      <c r="BH9" s="333"/>
      <c r="BI9" s="333"/>
      <c r="BJ9" s="333"/>
      <c r="BK9" s="333"/>
      <c r="BL9" s="333"/>
      <c r="BM9" s="333"/>
      <c r="BN9" s="333"/>
      <c r="BO9" s="333"/>
      <c r="BP9" s="334"/>
      <c r="BQ9" s="334"/>
      <c r="BR9" s="334"/>
      <c r="BS9" s="334"/>
      <c r="BT9" s="334"/>
      <c r="BU9" s="334"/>
      <c r="BV9" s="334"/>
      <c r="BW9" s="334"/>
      <c r="BX9" s="334"/>
      <c r="BY9" s="334"/>
      <c r="BZ9" s="334"/>
      <c r="CA9" s="334"/>
      <c r="CB9" s="334"/>
      <c r="CC9" s="334"/>
      <c r="CD9" s="334"/>
      <c r="CE9" s="334"/>
      <c r="CF9" s="334"/>
      <c r="CG9" s="333"/>
      <c r="CH9" s="334"/>
      <c r="CI9" s="334"/>
      <c r="CJ9" s="334"/>
      <c r="CK9" s="334"/>
      <c r="CL9" s="334"/>
      <c r="CM9" s="334"/>
      <c r="CN9" s="331"/>
      <c r="CO9" s="331"/>
      <c r="CP9" s="331"/>
      <c r="CQ9" s="331"/>
      <c r="CR9" s="331"/>
      <c r="CS9" s="331"/>
      <c r="CT9" s="331"/>
      <c r="CU9" s="331"/>
      <c r="CV9" s="331"/>
      <c r="CW9" s="331"/>
      <c r="CX9" s="331"/>
      <c r="CY9" s="331"/>
      <c r="CZ9" s="331"/>
      <c r="DA9" s="331"/>
    </row>
    <row r="10" spans="1:107" s="337" customFormat="1" ht="31.5" x14ac:dyDescent="0.25">
      <c r="A10" s="389">
        <v>5</v>
      </c>
      <c r="B10" s="266" t="s">
        <v>28</v>
      </c>
      <c r="C10" s="427" t="s">
        <v>34</v>
      </c>
      <c r="D10" s="430" t="s">
        <v>843</v>
      </c>
      <c r="E10" s="256">
        <v>2433</v>
      </c>
      <c r="F10" s="93" t="s">
        <v>1648</v>
      </c>
      <c r="G10" s="93">
        <v>3</v>
      </c>
      <c r="H10" s="93">
        <v>3</v>
      </c>
      <c r="I10" s="93">
        <v>5</v>
      </c>
      <c r="J10" s="93">
        <v>3</v>
      </c>
      <c r="K10" s="93">
        <v>3</v>
      </c>
      <c r="L10" s="93">
        <v>4</v>
      </c>
      <c r="M10" s="93">
        <v>4</v>
      </c>
      <c r="N10" s="93">
        <v>3</v>
      </c>
      <c r="O10" s="93">
        <v>3</v>
      </c>
      <c r="P10" s="93"/>
      <c r="Q10" s="23"/>
      <c r="R10" s="23"/>
      <c r="S10" s="23"/>
      <c r="T10" s="23"/>
      <c r="U10" s="23"/>
      <c r="V10" s="35">
        <f t="shared" si="0"/>
        <v>3</v>
      </c>
      <c r="W10" s="328">
        <f t="shared" si="1"/>
        <v>0</v>
      </c>
      <c r="X10" s="328">
        <f t="shared" si="2"/>
        <v>0</v>
      </c>
      <c r="Y10" s="328">
        <f t="shared" si="3"/>
        <v>0</v>
      </c>
      <c r="Z10" s="328">
        <f t="shared" si="4"/>
        <v>6</v>
      </c>
      <c r="AA10" s="328">
        <f t="shared" si="5"/>
        <v>2</v>
      </c>
      <c r="AB10" s="328">
        <f t="shared" si="6"/>
        <v>1</v>
      </c>
      <c r="AC10" s="328">
        <f t="shared" si="7"/>
        <v>9</v>
      </c>
      <c r="AD10" s="329">
        <f t="shared" si="11"/>
        <v>3.4444444444444446</v>
      </c>
      <c r="AE10" s="330">
        <f t="shared" si="8"/>
        <v>0</v>
      </c>
      <c r="AF10" s="331"/>
      <c r="AG10" s="332" t="str">
        <f t="shared" si="9"/>
        <v>з</v>
      </c>
      <c r="AH10" s="332">
        <f t="shared" si="9"/>
        <v>3</v>
      </c>
      <c r="AI10" s="332">
        <f t="shared" si="9"/>
        <v>3</v>
      </c>
      <c r="AJ10" s="332">
        <f t="shared" si="9"/>
        <v>5</v>
      </c>
      <c r="AK10" s="332">
        <f t="shared" si="9"/>
        <v>3</v>
      </c>
      <c r="AL10" s="332">
        <f t="shared" si="9"/>
        <v>3</v>
      </c>
      <c r="AM10" s="332">
        <f t="shared" si="9"/>
        <v>4</v>
      </c>
      <c r="AN10" s="332">
        <f t="shared" si="9"/>
        <v>4</v>
      </c>
      <c r="AO10" s="332">
        <f t="shared" si="9"/>
        <v>3</v>
      </c>
      <c r="AP10" s="332">
        <f t="shared" si="9"/>
        <v>3</v>
      </c>
      <c r="AQ10" s="332" t="str">
        <f t="shared" si="9"/>
        <v/>
      </c>
      <c r="AR10" s="332" t="str">
        <f t="shared" si="9"/>
        <v/>
      </c>
      <c r="AS10" s="332" t="str">
        <f t="shared" si="9"/>
        <v/>
      </c>
      <c r="AT10" s="332" t="str">
        <f t="shared" si="9"/>
        <v/>
      </c>
      <c r="AU10" s="332" t="str">
        <f t="shared" si="9"/>
        <v/>
      </c>
      <c r="AV10" s="332" t="str">
        <f t="shared" si="9"/>
        <v/>
      </c>
      <c r="AW10" s="35">
        <f t="shared" si="10"/>
        <v>1</v>
      </c>
      <c r="AX10" s="333"/>
      <c r="AY10" s="333"/>
      <c r="AZ10" s="333"/>
      <c r="BA10" s="333"/>
      <c r="BB10" s="333"/>
      <c r="BC10" s="333"/>
      <c r="BD10" s="333"/>
      <c r="BE10" s="333"/>
      <c r="BF10" s="333"/>
      <c r="BG10" s="333"/>
      <c r="BH10" s="333"/>
      <c r="BI10" s="333"/>
      <c r="BJ10" s="333"/>
      <c r="BK10" s="333"/>
      <c r="BL10" s="333"/>
      <c r="BM10" s="333"/>
      <c r="BN10" s="333"/>
      <c r="BO10" s="333"/>
      <c r="BP10" s="334"/>
      <c r="BQ10" s="334"/>
      <c r="BR10" s="334"/>
      <c r="BS10" s="334"/>
      <c r="BT10" s="334"/>
      <c r="BU10" s="334"/>
      <c r="BV10" s="334"/>
      <c r="BW10" s="334"/>
      <c r="BX10" s="334"/>
      <c r="BY10" s="334"/>
      <c r="BZ10" s="334"/>
      <c r="CA10" s="334"/>
      <c r="CB10" s="334"/>
      <c r="CC10" s="334"/>
      <c r="CD10" s="334"/>
      <c r="CE10" s="334"/>
      <c r="CF10" s="334"/>
      <c r="CG10" s="333"/>
      <c r="CH10" s="334"/>
      <c r="CI10" s="334"/>
      <c r="CJ10" s="334"/>
      <c r="CK10" s="334"/>
      <c r="CL10" s="334"/>
      <c r="CM10" s="334"/>
      <c r="CN10" s="331"/>
      <c r="CO10" s="331"/>
      <c r="CP10" s="331"/>
      <c r="CQ10" s="331"/>
      <c r="CR10" s="331"/>
      <c r="CS10" s="331"/>
      <c r="CT10" s="331"/>
      <c r="CU10" s="331"/>
      <c r="CV10" s="331"/>
      <c r="CW10" s="331"/>
      <c r="CX10" s="331"/>
      <c r="CY10" s="331"/>
      <c r="CZ10" s="331"/>
      <c r="DA10" s="331"/>
    </row>
    <row r="11" spans="1:107" s="337" customFormat="1" ht="31.5" x14ac:dyDescent="0.25">
      <c r="A11" s="389">
        <v>6</v>
      </c>
      <c r="B11" s="266" t="s">
        <v>28</v>
      </c>
      <c r="C11" s="427" t="s">
        <v>34</v>
      </c>
      <c r="D11" s="430" t="s">
        <v>844</v>
      </c>
      <c r="E11" s="256">
        <v>2433</v>
      </c>
      <c r="F11" s="93" t="s">
        <v>1648</v>
      </c>
      <c r="G11" s="93">
        <v>4</v>
      </c>
      <c r="H11" s="93">
        <v>3</v>
      </c>
      <c r="I11" s="93">
        <v>4</v>
      </c>
      <c r="J11" s="93">
        <v>3</v>
      </c>
      <c r="K11" s="93">
        <v>3</v>
      </c>
      <c r="L11" s="93">
        <v>4</v>
      </c>
      <c r="M11" s="93">
        <v>4</v>
      </c>
      <c r="N11" s="93">
        <v>4</v>
      </c>
      <c r="O11" s="93">
        <v>3</v>
      </c>
      <c r="P11" s="93"/>
      <c r="Q11" s="93"/>
      <c r="R11" s="93"/>
      <c r="S11" s="93"/>
      <c r="T11" s="93"/>
      <c r="U11" s="93"/>
      <c r="V11" s="35">
        <f t="shared" si="0"/>
        <v>3</v>
      </c>
      <c r="W11" s="338">
        <f t="shared" si="1"/>
        <v>0</v>
      </c>
      <c r="X11" s="338">
        <f t="shared" si="2"/>
        <v>0</v>
      </c>
      <c r="Y11" s="338">
        <f t="shared" si="3"/>
        <v>0</v>
      </c>
      <c r="Z11" s="338">
        <f t="shared" si="4"/>
        <v>4</v>
      </c>
      <c r="AA11" s="338">
        <f t="shared" si="5"/>
        <v>5</v>
      </c>
      <c r="AB11" s="338">
        <f t="shared" si="6"/>
        <v>0</v>
      </c>
      <c r="AC11" s="328">
        <f t="shared" si="7"/>
        <v>9</v>
      </c>
      <c r="AD11" s="329">
        <f t="shared" si="11"/>
        <v>3.5555555555555554</v>
      </c>
      <c r="AE11" s="339">
        <f t="shared" si="8"/>
        <v>0</v>
      </c>
      <c r="AG11" s="332" t="str">
        <f t="shared" si="9"/>
        <v>з</v>
      </c>
      <c r="AH11" s="332">
        <f t="shared" si="9"/>
        <v>4</v>
      </c>
      <c r="AI11" s="332">
        <f t="shared" si="9"/>
        <v>3</v>
      </c>
      <c r="AJ11" s="332">
        <f t="shared" si="9"/>
        <v>4</v>
      </c>
      <c r="AK11" s="332">
        <f t="shared" si="9"/>
        <v>3</v>
      </c>
      <c r="AL11" s="332">
        <f t="shared" si="9"/>
        <v>3</v>
      </c>
      <c r="AM11" s="332">
        <f t="shared" si="9"/>
        <v>4</v>
      </c>
      <c r="AN11" s="332">
        <f t="shared" si="9"/>
        <v>4</v>
      </c>
      <c r="AO11" s="332">
        <f t="shared" si="9"/>
        <v>4</v>
      </c>
      <c r="AP11" s="332">
        <f t="shared" si="9"/>
        <v>3</v>
      </c>
      <c r="AQ11" s="332" t="str">
        <f t="shared" si="9"/>
        <v/>
      </c>
      <c r="AR11" s="332" t="str">
        <f t="shared" si="9"/>
        <v/>
      </c>
      <c r="AS11" s="332" t="str">
        <f t="shared" si="9"/>
        <v/>
      </c>
      <c r="AT11" s="332" t="str">
        <f t="shared" si="9"/>
        <v/>
      </c>
      <c r="AU11" s="332" t="str">
        <f t="shared" si="9"/>
        <v/>
      </c>
      <c r="AV11" s="332" t="str">
        <f t="shared" si="9"/>
        <v/>
      </c>
      <c r="AW11" s="35">
        <f t="shared" si="10"/>
        <v>1</v>
      </c>
      <c r="AX11" s="340"/>
      <c r="AY11" s="340"/>
      <c r="AZ11" s="340"/>
      <c r="BA11" s="340"/>
      <c r="BB11" s="340"/>
      <c r="BC11" s="340"/>
      <c r="BD11" s="340"/>
      <c r="BE11" s="340"/>
      <c r="BF11" s="340"/>
      <c r="BG11" s="340"/>
      <c r="BH11" s="340"/>
      <c r="BI11" s="340"/>
      <c r="BJ11" s="340"/>
      <c r="BK11" s="340"/>
      <c r="BL11" s="340"/>
      <c r="BM11" s="340"/>
      <c r="BN11" s="340"/>
      <c r="BO11" s="340"/>
      <c r="BP11" s="341"/>
      <c r="BQ11" s="341"/>
      <c r="BR11" s="341"/>
      <c r="BS11" s="341"/>
      <c r="BT11" s="341"/>
      <c r="BU11" s="341"/>
      <c r="BV11" s="341"/>
      <c r="BW11" s="341"/>
      <c r="BX11" s="341"/>
      <c r="BY11" s="341"/>
      <c r="BZ11" s="341"/>
      <c r="CA11" s="341"/>
      <c r="CB11" s="341"/>
      <c r="CC11" s="341"/>
      <c r="CD11" s="341"/>
      <c r="CE11" s="341"/>
      <c r="CF11" s="341"/>
      <c r="CG11" s="340"/>
      <c r="CH11" s="341"/>
      <c r="CI11" s="341"/>
      <c r="CJ11" s="341"/>
      <c r="CK11" s="341"/>
      <c r="CL11" s="341"/>
      <c r="CM11" s="341"/>
    </row>
    <row r="12" spans="1:107" s="337" customFormat="1" ht="31.5" x14ac:dyDescent="0.25">
      <c r="A12" s="389">
        <v>7</v>
      </c>
      <c r="B12" s="266" t="s">
        <v>28</v>
      </c>
      <c r="C12" s="440" t="s">
        <v>34</v>
      </c>
      <c r="D12" s="442" t="s">
        <v>845</v>
      </c>
      <c r="E12" s="256">
        <v>2433</v>
      </c>
      <c r="F12" s="93" t="s">
        <v>1648</v>
      </c>
      <c r="G12" s="93">
        <v>5</v>
      </c>
      <c r="H12" s="93">
        <v>5</v>
      </c>
      <c r="I12" s="93">
        <v>5</v>
      </c>
      <c r="J12" s="93">
        <v>4</v>
      </c>
      <c r="K12" s="93">
        <v>5</v>
      </c>
      <c r="L12" s="93">
        <v>5</v>
      </c>
      <c r="M12" s="93">
        <v>5</v>
      </c>
      <c r="N12" s="93">
        <v>5</v>
      </c>
      <c r="O12" s="93">
        <v>4</v>
      </c>
      <c r="P12" s="93"/>
      <c r="Q12" s="23"/>
      <c r="R12" s="23"/>
      <c r="S12" s="23"/>
      <c r="T12" s="23"/>
      <c r="U12" s="23"/>
      <c r="V12" s="35">
        <f t="shared" si="0"/>
        <v>4</v>
      </c>
      <c r="W12" s="328">
        <f t="shared" si="1"/>
        <v>0</v>
      </c>
      <c r="X12" s="328">
        <f t="shared" si="2"/>
        <v>0</v>
      </c>
      <c r="Y12" s="328">
        <f t="shared" si="3"/>
        <v>0</v>
      </c>
      <c r="Z12" s="328">
        <f t="shared" si="4"/>
        <v>0</v>
      </c>
      <c r="AA12" s="328">
        <f t="shared" si="5"/>
        <v>2</v>
      </c>
      <c r="AB12" s="328">
        <f t="shared" si="6"/>
        <v>7</v>
      </c>
      <c r="AC12" s="328">
        <f t="shared" si="7"/>
        <v>9</v>
      </c>
      <c r="AD12" s="329">
        <f t="shared" si="11"/>
        <v>4.7777777777777777</v>
      </c>
      <c r="AE12" s="330">
        <f t="shared" si="8"/>
        <v>0</v>
      </c>
      <c r="AF12" s="331"/>
      <c r="AG12" s="332" t="str">
        <f t="shared" si="9"/>
        <v>з</v>
      </c>
      <c r="AH12" s="332">
        <f t="shared" si="9"/>
        <v>5</v>
      </c>
      <c r="AI12" s="332">
        <f t="shared" si="9"/>
        <v>5</v>
      </c>
      <c r="AJ12" s="332">
        <f t="shared" si="9"/>
        <v>5</v>
      </c>
      <c r="AK12" s="332">
        <f t="shared" si="9"/>
        <v>4</v>
      </c>
      <c r="AL12" s="332">
        <f t="shared" si="9"/>
        <v>5</v>
      </c>
      <c r="AM12" s="332">
        <f t="shared" si="9"/>
        <v>5</v>
      </c>
      <c r="AN12" s="332">
        <f t="shared" si="9"/>
        <v>5</v>
      </c>
      <c r="AO12" s="332">
        <f t="shared" si="9"/>
        <v>5</v>
      </c>
      <c r="AP12" s="332">
        <f t="shared" si="9"/>
        <v>4</v>
      </c>
      <c r="AQ12" s="332" t="str">
        <f t="shared" si="9"/>
        <v/>
      </c>
      <c r="AR12" s="332" t="str">
        <f t="shared" si="9"/>
        <v/>
      </c>
      <c r="AS12" s="332" t="str">
        <f t="shared" si="9"/>
        <v/>
      </c>
      <c r="AT12" s="332" t="str">
        <f t="shared" si="9"/>
        <v/>
      </c>
      <c r="AU12" s="332" t="str">
        <f t="shared" si="9"/>
        <v/>
      </c>
      <c r="AV12" s="332" t="str">
        <f t="shared" si="9"/>
        <v/>
      </c>
      <c r="AW12" s="35">
        <f t="shared" si="10"/>
        <v>1</v>
      </c>
      <c r="AX12" s="333"/>
      <c r="AY12" s="333"/>
      <c r="AZ12" s="333"/>
      <c r="BA12" s="333"/>
      <c r="BB12" s="333"/>
      <c r="BC12" s="333"/>
      <c r="BD12" s="333"/>
      <c r="BE12" s="333"/>
      <c r="BF12" s="333"/>
      <c r="BG12" s="333"/>
      <c r="BH12" s="333"/>
      <c r="BI12" s="333"/>
      <c r="BJ12" s="333"/>
      <c r="BK12" s="333"/>
      <c r="BL12" s="333"/>
      <c r="BM12" s="333"/>
      <c r="BN12" s="333"/>
      <c r="BO12" s="333"/>
      <c r="BP12" s="334"/>
      <c r="BQ12" s="334"/>
      <c r="BR12" s="334"/>
      <c r="BS12" s="334"/>
      <c r="BT12" s="334"/>
      <c r="BU12" s="334"/>
      <c r="BV12" s="334"/>
      <c r="BW12" s="334"/>
      <c r="BX12" s="334"/>
      <c r="BY12" s="334"/>
      <c r="BZ12" s="334"/>
      <c r="CA12" s="334"/>
      <c r="CB12" s="334"/>
      <c r="CC12" s="334"/>
      <c r="CD12" s="334"/>
      <c r="CE12" s="334"/>
      <c r="CF12" s="334"/>
      <c r="CG12" s="333"/>
      <c r="CH12" s="334"/>
      <c r="CI12" s="334"/>
      <c r="CJ12" s="334"/>
      <c r="CK12" s="334"/>
      <c r="CL12" s="334"/>
      <c r="CM12" s="334"/>
      <c r="CN12" s="331"/>
      <c r="CO12" s="331"/>
      <c r="CP12" s="331"/>
      <c r="CQ12" s="331"/>
      <c r="CR12" s="331"/>
      <c r="CS12" s="331"/>
      <c r="CT12" s="331"/>
      <c r="CU12" s="331"/>
      <c r="CV12" s="331"/>
      <c r="CW12" s="331"/>
      <c r="CX12" s="331"/>
      <c r="CY12" s="331"/>
      <c r="CZ12" s="331"/>
      <c r="DA12" s="331"/>
    </row>
    <row r="13" spans="1:107" s="337" customFormat="1" ht="31.5" x14ac:dyDescent="0.25">
      <c r="A13" s="389">
        <v>8</v>
      </c>
      <c r="B13" s="266" t="s">
        <v>28</v>
      </c>
      <c r="C13" s="427" t="s">
        <v>34</v>
      </c>
      <c r="D13" s="430" t="s">
        <v>846</v>
      </c>
      <c r="E13" s="256">
        <v>2433</v>
      </c>
      <c r="F13" s="93" t="s">
        <v>1648</v>
      </c>
      <c r="G13" s="93">
        <v>3</v>
      </c>
      <c r="H13" s="93">
        <v>3</v>
      </c>
      <c r="I13" s="93">
        <v>5</v>
      </c>
      <c r="J13" s="93">
        <v>3</v>
      </c>
      <c r="K13" s="93">
        <v>3</v>
      </c>
      <c r="L13" s="93">
        <v>4</v>
      </c>
      <c r="M13" s="93">
        <v>3</v>
      </c>
      <c r="N13" s="93">
        <v>3</v>
      </c>
      <c r="O13" s="93">
        <v>3</v>
      </c>
      <c r="P13" s="93"/>
      <c r="Q13" s="23"/>
      <c r="R13" s="23"/>
      <c r="S13" s="23"/>
      <c r="T13" s="23"/>
      <c r="U13" s="23"/>
      <c r="V13" s="35">
        <f t="shared" si="0"/>
        <v>3</v>
      </c>
      <c r="W13" s="328">
        <f t="shared" si="1"/>
        <v>0</v>
      </c>
      <c r="X13" s="328">
        <f t="shared" si="2"/>
        <v>0</v>
      </c>
      <c r="Y13" s="328">
        <f t="shared" si="3"/>
        <v>0</v>
      </c>
      <c r="Z13" s="328">
        <f t="shared" si="4"/>
        <v>7</v>
      </c>
      <c r="AA13" s="328">
        <f t="shared" si="5"/>
        <v>1</v>
      </c>
      <c r="AB13" s="328">
        <f t="shared" si="6"/>
        <v>1</v>
      </c>
      <c r="AC13" s="328">
        <f t="shared" si="7"/>
        <v>9</v>
      </c>
      <c r="AD13" s="329">
        <f t="shared" si="11"/>
        <v>3.3333333333333335</v>
      </c>
      <c r="AE13" s="330">
        <f t="shared" si="8"/>
        <v>0</v>
      </c>
      <c r="AF13" s="331"/>
      <c r="AG13" s="332" t="str">
        <f t="shared" ref="AG13:AG29" si="12">IF(ISERROR(VALUE(LEFT(F13))),LEFT(F13),VALUE(LEFT(F13)))</f>
        <v>з</v>
      </c>
      <c r="AH13" s="332">
        <f t="shared" ref="AH13:AH29" si="13">IF(ISERROR(VALUE(LEFT(G13))),LEFT(G13),VALUE(LEFT(G13)))</f>
        <v>3</v>
      </c>
      <c r="AI13" s="332">
        <f t="shared" ref="AI13:AI29" si="14">IF(ISERROR(VALUE(LEFT(H13))),LEFT(H13),VALUE(LEFT(H13)))</f>
        <v>3</v>
      </c>
      <c r="AJ13" s="332">
        <f t="shared" ref="AJ13:AJ29" si="15">IF(ISERROR(VALUE(LEFT(I13))),LEFT(I13),VALUE(LEFT(I13)))</f>
        <v>5</v>
      </c>
      <c r="AK13" s="332">
        <f t="shared" ref="AK13:AK29" si="16">IF(ISERROR(VALUE(LEFT(J13))),LEFT(J13),VALUE(LEFT(J13)))</f>
        <v>3</v>
      </c>
      <c r="AL13" s="332">
        <f t="shared" ref="AL13:AL29" si="17">IF(ISERROR(VALUE(LEFT(K13))),LEFT(K13),VALUE(LEFT(K13)))</f>
        <v>3</v>
      </c>
      <c r="AM13" s="332">
        <f t="shared" ref="AM13:AM29" si="18">IF(ISERROR(VALUE(LEFT(L13))),LEFT(L13),VALUE(LEFT(L13)))</f>
        <v>4</v>
      </c>
      <c r="AN13" s="332">
        <f t="shared" ref="AN13:AN29" si="19">IF(ISERROR(VALUE(LEFT(M13))),LEFT(M13),VALUE(LEFT(M13)))</f>
        <v>3</v>
      </c>
      <c r="AO13" s="332">
        <f t="shared" ref="AO13:AO29" si="20">IF(ISERROR(VALUE(LEFT(N13))),LEFT(N13),VALUE(LEFT(N13)))</f>
        <v>3</v>
      </c>
      <c r="AP13" s="332">
        <f t="shared" ref="AP13:AP29" si="21">IF(ISERROR(VALUE(LEFT(O13))),LEFT(O13),VALUE(LEFT(O13)))</f>
        <v>3</v>
      </c>
      <c r="AQ13" s="332" t="str">
        <f t="shared" ref="AQ13:AQ29" si="22">IF(ISERROR(VALUE(LEFT(P13))),LEFT(P13),VALUE(LEFT(P13)))</f>
        <v/>
      </c>
      <c r="AR13" s="332" t="str">
        <f t="shared" ref="AR13:AR29" si="23">IF(ISERROR(VALUE(LEFT(Q13))),LEFT(Q13),VALUE(LEFT(Q13)))</f>
        <v/>
      </c>
      <c r="AS13" s="332" t="str">
        <f t="shared" ref="AS13:AS29" si="24">IF(ISERROR(VALUE(LEFT(R13))),LEFT(R13),VALUE(LEFT(R13)))</f>
        <v/>
      </c>
      <c r="AT13" s="332" t="str">
        <f t="shared" ref="AT13:AT29" si="25">IF(ISERROR(VALUE(LEFT(S13))),LEFT(S13),VALUE(LEFT(S13)))</f>
        <v/>
      </c>
      <c r="AU13" s="332" t="str">
        <f t="shared" ref="AU13:AU29" si="26">IF(ISERROR(VALUE(LEFT(T13))),LEFT(T13),VALUE(LEFT(T13)))</f>
        <v/>
      </c>
      <c r="AV13" s="332" t="str">
        <f t="shared" ref="AV13:AV29" si="27">IF(ISERROR(VALUE(LEFT(U13))),LEFT(U13),VALUE(LEFT(U13)))</f>
        <v/>
      </c>
      <c r="AW13" s="35">
        <f t="shared" si="10"/>
        <v>1</v>
      </c>
      <c r="AX13" s="333"/>
      <c r="AY13" s="333"/>
      <c r="AZ13" s="333"/>
      <c r="BA13" s="333"/>
      <c r="BB13" s="333"/>
      <c r="BC13" s="333"/>
      <c r="BD13" s="333"/>
      <c r="BE13" s="333"/>
      <c r="BF13" s="333"/>
      <c r="BG13" s="333"/>
      <c r="BH13" s="333"/>
      <c r="BI13" s="333"/>
      <c r="BJ13" s="333"/>
      <c r="BK13" s="333"/>
      <c r="BL13" s="333"/>
      <c r="BM13" s="333"/>
      <c r="BN13" s="333"/>
      <c r="BO13" s="333"/>
      <c r="BP13" s="334"/>
      <c r="BQ13" s="334"/>
      <c r="BR13" s="334"/>
      <c r="BS13" s="334"/>
      <c r="BT13" s="334"/>
      <c r="BU13" s="334"/>
      <c r="BV13" s="334"/>
      <c r="BW13" s="334"/>
      <c r="BX13" s="334"/>
      <c r="BY13" s="334"/>
      <c r="BZ13" s="334"/>
      <c r="CA13" s="334"/>
      <c r="CB13" s="334"/>
      <c r="CC13" s="334"/>
      <c r="CD13" s="334"/>
      <c r="CE13" s="334"/>
      <c r="CF13" s="334"/>
      <c r="CG13" s="333"/>
      <c r="CH13" s="334"/>
      <c r="CI13" s="334"/>
      <c r="CJ13" s="334"/>
      <c r="CK13" s="334"/>
      <c r="CL13" s="334"/>
      <c r="CM13" s="334"/>
      <c r="CN13" s="331"/>
      <c r="CO13" s="331"/>
      <c r="CP13" s="331"/>
      <c r="CQ13" s="331"/>
      <c r="CR13" s="331"/>
      <c r="CS13" s="331"/>
      <c r="CT13" s="331"/>
      <c r="CU13" s="331"/>
      <c r="CV13" s="331"/>
      <c r="CW13" s="331"/>
      <c r="CX13" s="331"/>
      <c r="CY13" s="331"/>
      <c r="CZ13" s="331"/>
      <c r="DA13" s="331"/>
    </row>
    <row r="14" spans="1:107" ht="31.5" x14ac:dyDescent="0.25">
      <c r="A14" s="389">
        <v>9</v>
      </c>
      <c r="B14" s="263"/>
      <c r="C14" s="440" t="s">
        <v>34</v>
      </c>
      <c r="D14" s="442" t="s">
        <v>823</v>
      </c>
      <c r="E14" s="256">
        <v>2433</v>
      </c>
      <c r="F14" s="93" t="s">
        <v>1648</v>
      </c>
      <c r="G14" s="438">
        <v>5</v>
      </c>
      <c r="H14" s="438">
        <v>5</v>
      </c>
      <c r="I14" s="93">
        <v>5</v>
      </c>
      <c r="J14" s="93">
        <v>5</v>
      </c>
      <c r="K14" s="93">
        <v>5</v>
      </c>
      <c r="L14" s="93">
        <v>5</v>
      </c>
      <c r="M14" s="93">
        <v>5</v>
      </c>
      <c r="N14" s="93">
        <v>5</v>
      </c>
      <c r="O14" s="93">
        <v>4</v>
      </c>
      <c r="P14" s="93"/>
      <c r="Q14" s="93"/>
      <c r="R14" s="24"/>
      <c r="S14" s="23"/>
      <c r="T14" s="23"/>
      <c r="U14" s="23"/>
      <c r="V14" s="18">
        <f t="shared" si="0"/>
        <v>4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0</v>
      </c>
      <c r="AA14" s="95">
        <f t="shared" si="5"/>
        <v>1</v>
      </c>
      <c r="AB14" s="95">
        <f t="shared" si="6"/>
        <v>8</v>
      </c>
      <c r="AC14" s="95">
        <f t="shared" si="7"/>
        <v>9</v>
      </c>
      <c r="AD14" s="242">
        <f t="shared" si="11"/>
        <v>4.8888888888888893</v>
      </c>
      <c r="AE14" s="16">
        <f t="shared" si="8"/>
        <v>0</v>
      </c>
      <c r="AF14" s="9"/>
      <c r="AG14" s="332" t="str">
        <f t="shared" si="12"/>
        <v>з</v>
      </c>
      <c r="AH14" s="332">
        <f t="shared" si="13"/>
        <v>5</v>
      </c>
      <c r="AI14" s="332">
        <f t="shared" si="14"/>
        <v>5</v>
      </c>
      <c r="AJ14" s="332">
        <f t="shared" si="15"/>
        <v>5</v>
      </c>
      <c r="AK14" s="332">
        <f t="shared" si="16"/>
        <v>5</v>
      </c>
      <c r="AL14" s="332">
        <f t="shared" si="17"/>
        <v>5</v>
      </c>
      <c r="AM14" s="332">
        <f t="shared" si="18"/>
        <v>5</v>
      </c>
      <c r="AN14" s="332">
        <f t="shared" si="19"/>
        <v>5</v>
      </c>
      <c r="AO14" s="332">
        <f t="shared" si="20"/>
        <v>5</v>
      </c>
      <c r="AP14" s="332">
        <f t="shared" si="21"/>
        <v>4</v>
      </c>
      <c r="AQ14" s="332" t="str">
        <f t="shared" si="22"/>
        <v/>
      </c>
      <c r="AR14" s="332" t="str">
        <f t="shared" si="23"/>
        <v/>
      </c>
      <c r="AS14" s="332" t="str">
        <f t="shared" si="24"/>
        <v/>
      </c>
      <c r="AT14" s="332" t="str">
        <f t="shared" si="25"/>
        <v/>
      </c>
      <c r="AU14" s="332" t="str">
        <f t="shared" si="26"/>
        <v/>
      </c>
      <c r="AV14" s="332" t="str">
        <f t="shared" si="27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31.5" x14ac:dyDescent="0.25">
      <c r="A15" s="389">
        <v>10</v>
      </c>
      <c r="B15" s="263"/>
      <c r="C15" s="427" t="s">
        <v>34</v>
      </c>
      <c r="D15" s="430" t="s">
        <v>847</v>
      </c>
      <c r="E15" s="256">
        <v>2433</v>
      </c>
      <c r="F15" s="93" t="s">
        <v>1648</v>
      </c>
      <c r="G15" s="93">
        <v>3</v>
      </c>
      <c r="H15" s="93">
        <v>3</v>
      </c>
      <c r="I15" s="93">
        <v>5</v>
      </c>
      <c r="J15" s="93">
        <v>3</v>
      </c>
      <c r="K15" s="93">
        <v>3</v>
      </c>
      <c r="L15" s="93">
        <v>4</v>
      </c>
      <c r="M15" s="93" t="s">
        <v>1636</v>
      </c>
      <c r="N15" s="93">
        <v>3</v>
      </c>
      <c r="O15" s="93">
        <v>4</v>
      </c>
      <c r="P15" s="93"/>
      <c r="Q15" s="93"/>
      <c r="R15" s="24"/>
      <c r="S15" s="23"/>
      <c r="T15" s="23"/>
      <c r="U15" s="23"/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5</v>
      </c>
      <c r="AA15" s="95">
        <f t="shared" si="5"/>
        <v>2</v>
      </c>
      <c r="AB15" s="95">
        <f t="shared" si="6"/>
        <v>1</v>
      </c>
      <c r="AC15" s="95">
        <f t="shared" si="7"/>
        <v>8</v>
      </c>
      <c r="AD15" s="242">
        <f t="shared" si="11"/>
        <v>3.5</v>
      </c>
      <c r="AE15" s="16">
        <f t="shared" si="8"/>
        <v>0</v>
      </c>
      <c r="AF15" s="9"/>
      <c r="AG15" s="332" t="str">
        <f t="shared" si="12"/>
        <v>з</v>
      </c>
      <c r="AH15" s="332">
        <f t="shared" si="13"/>
        <v>3</v>
      </c>
      <c r="AI15" s="332">
        <f t="shared" si="14"/>
        <v>3</v>
      </c>
      <c r="AJ15" s="332">
        <f t="shared" si="15"/>
        <v>5</v>
      </c>
      <c r="AK15" s="332">
        <f t="shared" si="16"/>
        <v>3</v>
      </c>
      <c r="AL15" s="332">
        <f t="shared" si="17"/>
        <v>3</v>
      </c>
      <c r="AM15" s="332">
        <f t="shared" si="18"/>
        <v>4</v>
      </c>
      <c r="AN15" s="332" t="str">
        <f t="shared" si="19"/>
        <v>а</v>
      </c>
      <c r="AO15" s="332">
        <f t="shared" si="20"/>
        <v>3</v>
      </c>
      <c r="AP15" s="332">
        <f t="shared" si="21"/>
        <v>4</v>
      </c>
      <c r="AQ15" s="332" t="str">
        <f t="shared" si="22"/>
        <v/>
      </c>
      <c r="AR15" s="332" t="str">
        <f t="shared" si="23"/>
        <v/>
      </c>
      <c r="AS15" s="332" t="str">
        <f t="shared" si="24"/>
        <v/>
      </c>
      <c r="AT15" s="332" t="str">
        <f t="shared" si="25"/>
        <v/>
      </c>
      <c r="AU15" s="332" t="str">
        <f t="shared" si="26"/>
        <v/>
      </c>
      <c r="AV15" s="332" t="str">
        <f t="shared" si="27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31.5" x14ac:dyDescent="0.25">
      <c r="A16" s="389">
        <v>11</v>
      </c>
      <c r="B16" s="263"/>
      <c r="C16" s="427" t="s">
        <v>34</v>
      </c>
      <c r="D16" s="430" t="s">
        <v>848</v>
      </c>
      <c r="E16" s="256">
        <v>2433</v>
      </c>
      <c r="F16" s="93" t="s">
        <v>1648</v>
      </c>
      <c r="G16" s="93">
        <v>4</v>
      </c>
      <c r="H16" s="93">
        <v>3</v>
      </c>
      <c r="I16" s="93">
        <v>5</v>
      </c>
      <c r="J16" s="93">
        <v>4</v>
      </c>
      <c r="K16" s="93">
        <v>3</v>
      </c>
      <c r="L16" s="93">
        <v>5</v>
      </c>
      <c r="M16" s="93">
        <v>3</v>
      </c>
      <c r="N16" s="93">
        <v>3</v>
      </c>
      <c r="O16" s="93">
        <v>3</v>
      </c>
      <c r="P16" s="93"/>
      <c r="Q16" s="93"/>
      <c r="R16" s="24"/>
      <c r="S16" s="23"/>
      <c r="T16" s="23"/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5</v>
      </c>
      <c r="AA16" s="95">
        <f t="shared" si="5"/>
        <v>2</v>
      </c>
      <c r="AB16" s="95">
        <f t="shared" si="6"/>
        <v>2</v>
      </c>
      <c r="AC16" s="95">
        <f t="shared" si="7"/>
        <v>9</v>
      </c>
      <c r="AD16" s="242">
        <f t="shared" si="11"/>
        <v>3.6666666666666665</v>
      </c>
      <c r="AE16" s="16">
        <f t="shared" si="8"/>
        <v>0</v>
      </c>
      <c r="AF16" s="9"/>
      <c r="AG16" s="332" t="str">
        <f t="shared" si="12"/>
        <v>з</v>
      </c>
      <c r="AH16" s="332">
        <f t="shared" si="13"/>
        <v>4</v>
      </c>
      <c r="AI16" s="332">
        <f t="shared" si="14"/>
        <v>3</v>
      </c>
      <c r="AJ16" s="332">
        <f t="shared" si="15"/>
        <v>5</v>
      </c>
      <c r="AK16" s="332">
        <f t="shared" si="16"/>
        <v>4</v>
      </c>
      <c r="AL16" s="332">
        <f t="shared" si="17"/>
        <v>3</v>
      </c>
      <c r="AM16" s="332">
        <f t="shared" si="18"/>
        <v>5</v>
      </c>
      <c r="AN16" s="332">
        <f t="shared" si="19"/>
        <v>3</v>
      </c>
      <c r="AO16" s="332">
        <f t="shared" si="20"/>
        <v>3</v>
      </c>
      <c r="AP16" s="332">
        <f t="shared" si="21"/>
        <v>3</v>
      </c>
      <c r="AQ16" s="332" t="str">
        <f t="shared" si="22"/>
        <v/>
      </c>
      <c r="AR16" s="332" t="str">
        <f t="shared" si="23"/>
        <v/>
      </c>
      <c r="AS16" s="332" t="str">
        <f t="shared" si="24"/>
        <v/>
      </c>
      <c r="AT16" s="332" t="str">
        <f t="shared" si="25"/>
        <v/>
      </c>
      <c r="AU16" s="332" t="str">
        <f t="shared" si="26"/>
        <v/>
      </c>
      <c r="AV16" s="332" t="str">
        <f t="shared" si="27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32.25" customHeight="1" x14ac:dyDescent="0.25">
      <c r="A17" s="389">
        <v>12</v>
      </c>
      <c r="B17" s="259"/>
      <c r="C17" s="427" t="s">
        <v>34</v>
      </c>
      <c r="D17" s="430" t="s">
        <v>850</v>
      </c>
      <c r="E17" s="256">
        <v>2433</v>
      </c>
      <c r="F17" s="93" t="s">
        <v>1648</v>
      </c>
      <c r="G17" s="93">
        <v>4</v>
      </c>
      <c r="H17" s="93">
        <v>5</v>
      </c>
      <c r="I17" s="93">
        <v>5</v>
      </c>
      <c r="J17" s="93">
        <v>4</v>
      </c>
      <c r="K17" s="93">
        <v>4</v>
      </c>
      <c r="L17" s="93">
        <v>5</v>
      </c>
      <c r="M17" s="93">
        <v>4</v>
      </c>
      <c r="N17" s="93">
        <v>3</v>
      </c>
      <c r="O17" s="93">
        <v>4</v>
      </c>
      <c r="P17" s="93"/>
      <c r="Q17" s="93"/>
      <c r="R17" s="24"/>
      <c r="S17" s="23"/>
      <c r="T17" s="23"/>
      <c r="U17" s="23"/>
      <c r="V17" s="18">
        <f t="shared" si="0"/>
        <v>3</v>
      </c>
      <c r="W17" s="95">
        <f t="shared" si="1"/>
        <v>0</v>
      </c>
      <c r="X17" s="95">
        <f t="shared" ref="X17:X34" si="28">COUNTIF(AF17:AU17,"д")</f>
        <v>0</v>
      </c>
      <c r="Y17" s="95">
        <f t="shared" si="3"/>
        <v>0</v>
      </c>
      <c r="Z17" s="95">
        <f t="shared" si="4"/>
        <v>1</v>
      </c>
      <c r="AA17" s="95">
        <f t="shared" si="5"/>
        <v>5</v>
      </c>
      <c r="AB17" s="95">
        <f t="shared" si="6"/>
        <v>3</v>
      </c>
      <c r="AC17" s="95">
        <f t="shared" si="7"/>
        <v>9</v>
      </c>
      <c r="AD17" s="242">
        <f t="shared" si="11"/>
        <v>4.2222222222222223</v>
      </c>
      <c r="AE17" s="16">
        <f t="shared" si="8"/>
        <v>0</v>
      </c>
      <c r="AF17" s="9"/>
      <c r="AG17" s="332" t="str">
        <f t="shared" si="12"/>
        <v>з</v>
      </c>
      <c r="AH17" s="332">
        <f t="shared" si="13"/>
        <v>4</v>
      </c>
      <c r="AI17" s="332">
        <f t="shared" si="14"/>
        <v>5</v>
      </c>
      <c r="AJ17" s="332">
        <f t="shared" si="15"/>
        <v>5</v>
      </c>
      <c r="AK17" s="332">
        <f t="shared" si="16"/>
        <v>4</v>
      </c>
      <c r="AL17" s="332">
        <f t="shared" si="17"/>
        <v>4</v>
      </c>
      <c r="AM17" s="332">
        <f t="shared" si="18"/>
        <v>5</v>
      </c>
      <c r="AN17" s="332">
        <f t="shared" si="19"/>
        <v>4</v>
      </c>
      <c r="AO17" s="332">
        <f t="shared" si="20"/>
        <v>3</v>
      </c>
      <c r="AP17" s="332">
        <f t="shared" si="21"/>
        <v>4</v>
      </c>
      <c r="AQ17" s="332" t="str">
        <f t="shared" si="22"/>
        <v/>
      </c>
      <c r="AR17" s="332" t="str">
        <f t="shared" si="23"/>
        <v/>
      </c>
      <c r="AS17" s="332" t="str">
        <f t="shared" si="24"/>
        <v/>
      </c>
      <c r="AT17" s="332" t="str">
        <f t="shared" si="25"/>
        <v/>
      </c>
      <c r="AU17" s="332" t="str">
        <f t="shared" si="26"/>
        <v/>
      </c>
      <c r="AV17" s="332" t="str">
        <f t="shared" si="27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35.25" customHeight="1" x14ac:dyDescent="0.25">
      <c r="A18" s="389">
        <v>13</v>
      </c>
      <c r="B18" s="189"/>
      <c r="C18" s="427" t="s">
        <v>34</v>
      </c>
      <c r="D18" s="430" t="s">
        <v>851</v>
      </c>
      <c r="E18" s="256">
        <v>2433</v>
      </c>
      <c r="F18" s="93" t="s">
        <v>1648</v>
      </c>
      <c r="G18" s="93">
        <v>3</v>
      </c>
      <c r="H18" s="93">
        <v>4</v>
      </c>
      <c r="I18" s="93">
        <v>5</v>
      </c>
      <c r="J18" s="93">
        <v>3</v>
      </c>
      <c r="K18" s="93">
        <v>4</v>
      </c>
      <c r="L18" s="93">
        <v>4</v>
      </c>
      <c r="M18" s="93">
        <v>4</v>
      </c>
      <c r="N18" s="93">
        <v>3</v>
      </c>
      <c r="O18" s="93">
        <v>3</v>
      </c>
      <c r="P18" s="93"/>
      <c r="Q18" s="93"/>
      <c r="R18" s="24"/>
      <c r="S18" s="23"/>
      <c r="T18" s="23"/>
      <c r="U18" s="23"/>
      <c r="V18" s="18">
        <f t="shared" si="0"/>
        <v>3</v>
      </c>
      <c r="W18" s="95">
        <f t="shared" si="1"/>
        <v>0</v>
      </c>
      <c r="X18" s="95">
        <f t="shared" si="28"/>
        <v>0</v>
      </c>
      <c r="Y18" s="95">
        <f t="shared" si="3"/>
        <v>0</v>
      </c>
      <c r="Z18" s="95">
        <f t="shared" si="4"/>
        <v>4</v>
      </c>
      <c r="AA18" s="95">
        <f t="shared" si="5"/>
        <v>4</v>
      </c>
      <c r="AB18" s="95">
        <f t="shared" si="6"/>
        <v>1</v>
      </c>
      <c r="AC18" s="95">
        <f t="shared" si="7"/>
        <v>9</v>
      </c>
      <c r="AD18" s="242">
        <f t="shared" si="11"/>
        <v>3.6666666666666665</v>
      </c>
      <c r="AE18" s="16">
        <f t="shared" si="8"/>
        <v>0</v>
      </c>
      <c r="AF18" s="9"/>
      <c r="AG18" s="332" t="str">
        <f t="shared" si="12"/>
        <v>з</v>
      </c>
      <c r="AH18" s="332">
        <f t="shared" si="13"/>
        <v>3</v>
      </c>
      <c r="AI18" s="332">
        <f t="shared" si="14"/>
        <v>4</v>
      </c>
      <c r="AJ18" s="332">
        <f t="shared" si="15"/>
        <v>5</v>
      </c>
      <c r="AK18" s="332">
        <f t="shared" si="16"/>
        <v>3</v>
      </c>
      <c r="AL18" s="332">
        <f t="shared" si="17"/>
        <v>4</v>
      </c>
      <c r="AM18" s="332">
        <f t="shared" si="18"/>
        <v>4</v>
      </c>
      <c r="AN18" s="332">
        <f t="shared" si="19"/>
        <v>4</v>
      </c>
      <c r="AO18" s="332">
        <f t="shared" si="20"/>
        <v>3</v>
      </c>
      <c r="AP18" s="332">
        <f t="shared" si="21"/>
        <v>3</v>
      </c>
      <c r="AQ18" s="332" t="str">
        <f t="shared" si="22"/>
        <v/>
      </c>
      <c r="AR18" s="332" t="str">
        <f t="shared" si="23"/>
        <v/>
      </c>
      <c r="AS18" s="332" t="str">
        <f t="shared" si="24"/>
        <v/>
      </c>
      <c r="AT18" s="332" t="str">
        <f t="shared" si="25"/>
        <v/>
      </c>
      <c r="AU18" s="332" t="str">
        <f t="shared" si="26"/>
        <v/>
      </c>
      <c r="AV18" s="332" t="str">
        <f t="shared" si="27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34.5" customHeight="1" x14ac:dyDescent="0.25">
      <c r="A19" s="389">
        <v>14</v>
      </c>
      <c r="B19" s="189"/>
      <c r="C19" s="427" t="s">
        <v>34</v>
      </c>
      <c r="D19" s="430" t="s">
        <v>852</v>
      </c>
      <c r="E19" s="256">
        <v>2433</v>
      </c>
      <c r="F19" s="93" t="s">
        <v>1648</v>
      </c>
      <c r="G19" s="93">
        <v>4</v>
      </c>
      <c r="H19" s="93">
        <v>3</v>
      </c>
      <c r="I19" s="93">
        <v>5</v>
      </c>
      <c r="J19" s="93">
        <v>3</v>
      </c>
      <c r="K19" s="93">
        <v>4</v>
      </c>
      <c r="L19" s="93">
        <v>4</v>
      </c>
      <c r="M19" s="93">
        <v>4</v>
      </c>
      <c r="N19" s="93">
        <v>3</v>
      </c>
      <c r="O19" s="93">
        <v>3</v>
      </c>
      <c r="P19" s="93"/>
      <c r="Q19" s="93"/>
      <c r="R19" s="23"/>
      <c r="S19" s="23"/>
      <c r="T19" s="23"/>
      <c r="U19" s="23"/>
      <c r="V19" s="18">
        <f t="shared" si="0"/>
        <v>3</v>
      </c>
      <c r="W19" s="95">
        <f t="shared" si="1"/>
        <v>0</v>
      </c>
      <c r="X19" s="95">
        <f t="shared" si="28"/>
        <v>0</v>
      </c>
      <c r="Y19" s="95">
        <f t="shared" si="3"/>
        <v>0</v>
      </c>
      <c r="Z19" s="95">
        <f t="shared" si="4"/>
        <v>4</v>
      </c>
      <c r="AA19" s="95">
        <f t="shared" si="5"/>
        <v>4</v>
      </c>
      <c r="AB19" s="95">
        <f t="shared" si="6"/>
        <v>1</v>
      </c>
      <c r="AC19" s="95">
        <f t="shared" si="7"/>
        <v>9</v>
      </c>
      <c r="AD19" s="242">
        <f t="shared" si="11"/>
        <v>3.6666666666666665</v>
      </c>
      <c r="AE19" s="16">
        <f t="shared" si="8"/>
        <v>0</v>
      </c>
      <c r="AF19" s="9"/>
      <c r="AG19" s="332" t="str">
        <f t="shared" si="12"/>
        <v>з</v>
      </c>
      <c r="AH19" s="332">
        <f t="shared" si="13"/>
        <v>4</v>
      </c>
      <c r="AI19" s="332">
        <f t="shared" si="14"/>
        <v>3</v>
      </c>
      <c r="AJ19" s="332">
        <f t="shared" si="15"/>
        <v>5</v>
      </c>
      <c r="AK19" s="332">
        <f t="shared" si="16"/>
        <v>3</v>
      </c>
      <c r="AL19" s="332">
        <f t="shared" si="17"/>
        <v>4</v>
      </c>
      <c r="AM19" s="332">
        <f t="shared" si="18"/>
        <v>4</v>
      </c>
      <c r="AN19" s="332">
        <f t="shared" si="19"/>
        <v>4</v>
      </c>
      <c r="AO19" s="332">
        <f t="shared" si="20"/>
        <v>3</v>
      </c>
      <c r="AP19" s="332">
        <f t="shared" si="21"/>
        <v>3</v>
      </c>
      <c r="AQ19" s="332" t="str">
        <f t="shared" si="22"/>
        <v/>
      </c>
      <c r="AR19" s="332" t="str">
        <f t="shared" si="23"/>
        <v/>
      </c>
      <c r="AS19" s="332" t="str">
        <f t="shared" si="24"/>
        <v/>
      </c>
      <c r="AT19" s="332" t="str">
        <f t="shared" si="25"/>
        <v/>
      </c>
      <c r="AU19" s="332" t="str">
        <f t="shared" si="26"/>
        <v/>
      </c>
      <c r="AV19" s="332" t="str">
        <f t="shared" si="27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31.5" x14ac:dyDescent="0.25">
      <c r="A20" s="389">
        <v>15</v>
      </c>
      <c r="B20" s="189"/>
      <c r="C20" s="427" t="s">
        <v>34</v>
      </c>
      <c r="D20" s="430" t="s">
        <v>853</v>
      </c>
      <c r="E20" s="256">
        <v>2433</v>
      </c>
      <c r="F20" s="93" t="s">
        <v>1648</v>
      </c>
      <c r="G20" s="93">
        <v>3</v>
      </c>
      <c r="H20" s="93">
        <v>5</v>
      </c>
      <c r="I20" s="93">
        <v>5</v>
      </c>
      <c r="J20" s="93">
        <v>4</v>
      </c>
      <c r="K20" s="93">
        <v>4</v>
      </c>
      <c r="L20" s="93">
        <v>4</v>
      </c>
      <c r="M20" s="93">
        <v>4</v>
      </c>
      <c r="N20" s="93">
        <v>5</v>
      </c>
      <c r="O20" s="93">
        <v>4</v>
      </c>
      <c r="P20" s="93"/>
      <c r="Q20" s="93"/>
      <c r="R20" s="24"/>
      <c r="S20" s="23"/>
      <c r="T20" s="23"/>
      <c r="U20" s="23"/>
      <c r="V20" s="18">
        <f t="shared" si="0"/>
        <v>3</v>
      </c>
      <c r="W20" s="95">
        <f t="shared" si="1"/>
        <v>0</v>
      </c>
      <c r="X20" s="95">
        <f t="shared" si="28"/>
        <v>0</v>
      </c>
      <c r="Y20" s="95">
        <f t="shared" si="3"/>
        <v>0</v>
      </c>
      <c r="Z20" s="95">
        <f t="shared" si="4"/>
        <v>1</v>
      </c>
      <c r="AA20" s="95">
        <f t="shared" si="5"/>
        <v>5</v>
      </c>
      <c r="AB20" s="95">
        <f t="shared" si="6"/>
        <v>3</v>
      </c>
      <c r="AC20" s="95">
        <f t="shared" si="7"/>
        <v>9</v>
      </c>
      <c r="AD20" s="242">
        <f t="shared" si="11"/>
        <v>4.2222222222222223</v>
      </c>
      <c r="AE20" s="16">
        <f t="shared" si="8"/>
        <v>0</v>
      </c>
      <c r="AF20" s="9"/>
      <c r="AG20" s="332" t="str">
        <f t="shared" si="12"/>
        <v>з</v>
      </c>
      <c r="AH20" s="332">
        <f t="shared" si="13"/>
        <v>3</v>
      </c>
      <c r="AI20" s="332">
        <f t="shared" si="14"/>
        <v>5</v>
      </c>
      <c r="AJ20" s="332">
        <f t="shared" si="15"/>
        <v>5</v>
      </c>
      <c r="AK20" s="332">
        <f t="shared" si="16"/>
        <v>4</v>
      </c>
      <c r="AL20" s="332">
        <f t="shared" si="17"/>
        <v>4</v>
      </c>
      <c r="AM20" s="332">
        <f t="shared" si="18"/>
        <v>4</v>
      </c>
      <c r="AN20" s="332">
        <f t="shared" si="19"/>
        <v>4</v>
      </c>
      <c r="AO20" s="332">
        <f t="shared" si="20"/>
        <v>5</v>
      </c>
      <c r="AP20" s="332">
        <f t="shared" si="21"/>
        <v>4</v>
      </c>
      <c r="AQ20" s="332" t="str">
        <f t="shared" si="22"/>
        <v/>
      </c>
      <c r="AR20" s="332" t="str">
        <f t="shared" si="23"/>
        <v/>
      </c>
      <c r="AS20" s="332" t="str">
        <f t="shared" si="24"/>
        <v/>
      </c>
      <c r="AT20" s="332" t="str">
        <f t="shared" si="25"/>
        <v/>
      </c>
      <c r="AU20" s="332" t="str">
        <f t="shared" si="26"/>
        <v/>
      </c>
      <c r="AV20" s="332" t="str">
        <f t="shared" si="27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31.5" x14ac:dyDescent="0.25">
      <c r="A21" s="389">
        <v>16</v>
      </c>
      <c r="B21" s="189"/>
      <c r="C21" s="427" t="s">
        <v>34</v>
      </c>
      <c r="D21" s="430" t="s">
        <v>854</v>
      </c>
      <c r="E21" s="256">
        <v>2433</v>
      </c>
      <c r="F21" s="93" t="s">
        <v>1648</v>
      </c>
      <c r="G21" s="93">
        <v>5</v>
      </c>
      <c r="H21" s="93">
        <v>5</v>
      </c>
      <c r="I21" s="93">
        <v>5</v>
      </c>
      <c r="J21" s="93">
        <v>5</v>
      </c>
      <c r="K21" s="93">
        <v>3</v>
      </c>
      <c r="L21" s="93">
        <v>5</v>
      </c>
      <c r="M21" s="93">
        <v>5</v>
      </c>
      <c r="N21" s="93">
        <v>4</v>
      </c>
      <c r="O21" s="93">
        <v>4</v>
      </c>
      <c r="P21" s="93"/>
      <c r="Q21" s="93"/>
      <c r="R21" s="24"/>
      <c r="S21" s="23"/>
      <c r="T21" s="23"/>
      <c r="U21" s="23"/>
      <c r="V21" s="18">
        <f t="shared" si="0"/>
        <v>3</v>
      </c>
      <c r="W21" s="95">
        <f t="shared" si="1"/>
        <v>0</v>
      </c>
      <c r="X21" s="95">
        <f t="shared" si="28"/>
        <v>0</v>
      </c>
      <c r="Y21" s="95">
        <f t="shared" si="3"/>
        <v>0</v>
      </c>
      <c r="Z21" s="95">
        <f t="shared" si="4"/>
        <v>1</v>
      </c>
      <c r="AA21" s="95">
        <f t="shared" si="5"/>
        <v>2</v>
      </c>
      <c r="AB21" s="95">
        <f t="shared" si="6"/>
        <v>6</v>
      </c>
      <c r="AC21" s="95">
        <f t="shared" si="7"/>
        <v>9</v>
      </c>
      <c r="AD21" s="242">
        <f t="shared" si="11"/>
        <v>4.5555555555555554</v>
      </c>
      <c r="AE21" s="16">
        <f t="shared" si="8"/>
        <v>0</v>
      </c>
      <c r="AF21" s="9"/>
      <c r="AG21" s="332" t="str">
        <f t="shared" si="12"/>
        <v>з</v>
      </c>
      <c r="AH21" s="332">
        <f t="shared" si="13"/>
        <v>5</v>
      </c>
      <c r="AI21" s="332">
        <f t="shared" si="14"/>
        <v>5</v>
      </c>
      <c r="AJ21" s="332">
        <f t="shared" si="15"/>
        <v>5</v>
      </c>
      <c r="AK21" s="332">
        <f t="shared" si="16"/>
        <v>5</v>
      </c>
      <c r="AL21" s="332">
        <f t="shared" si="17"/>
        <v>3</v>
      </c>
      <c r="AM21" s="332">
        <f t="shared" si="18"/>
        <v>5</v>
      </c>
      <c r="AN21" s="332">
        <f t="shared" si="19"/>
        <v>5</v>
      </c>
      <c r="AO21" s="332">
        <f t="shared" si="20"/>
        <v>4</v>
      </c>
      <c r="AP21" s="332">
        <f t="shared" si="21"/>
        <v>4</v>
      </c>
      <c r="AQ21" s="332" t="str">
        <f t="shared" si="22"/>
        <v/>
      </c>
      <c r="AR21" s="332" t="str">
        <f t="shared" si="23"/>
        <v/>
      </c>
      <c r="AS21" s="332" t="str">
        <f t="shared" si="24"/>
        <v/>
      </c>
      <c r="AT21" s="332" t="str">
        <f t="shared" si="25"/>
        <v/>
      </c>
      <c r="AU21" s="332" t="str">
        <f t="shared" si="26"/>
        <v/>
      </c>
      <c r="AV21" s="332" t="str">
        <f t="shared" si="27"/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31.5" x14ac:dyDescent="0.25">
      <c r="A22" s="389">
        <v>17</v>
      </c>
      <c r="B22" s="189"/>
      <c r="C22" s="427" t="s">
        <v>34</v>
      </c>
      <c r="D22" s="430" t="s">
        <v>855</v>
      </c>
      <c r="E22" s="256">
        <v>2433</v>
      </c>
      <c r="F22" s="93" t="s">
        <v>1648</v>
      </c>
      <c r="G22" s="93">
        <v>4</v>
      </c>
      <c r="H22" s="93">
        <v>4</v>
      </c>
      <c r="I22" s="93">
        <v>5</v>
      </c>
      <c r="J22" s="93">
        <v>3</v>
      </c>
      <c r="K22" s="93">
        <v>3</v>
      </c>
      <c r="L22" s="93">
        <v>5</v>
      </c>
      <c r="M22" s="93">
        <v>4</v>
      </c>
      <c r="N22" s="93">
        <v>4</v>
      </c>
      <c r="O22" s="93">
        <v>3</v>
      </c>
      <c r="P22" s="93"/>
      <c r="Q22" s="93"/>
      <c r="R22" s="24"/>
      <c r="S22" s="23"/>
      <c r="T22" s="23"/>
      <c r="U22" s="23"/>
      <c r="V22" s="18">
        <f t="shared" si="0"/>
        <v>3</v>
      </c>
      <c r="W22" s="95">
        <f t="shared" si="1"/>
        <v>0</v>
      </c>
      <c r="X22" s="95">
        <f t="shared" si="28"/>
        <v>0</v>
      </c>
      <c r="Y22" s="95">
        <f t="shared" si="3"/>
        <v>0</v>
      </c>
      <c r="Z22" s="95">
        <f t="shared" si="4"/>
        <v>3</v>
      </c>
      <c r="AA22" s="95">
        <f t="shared" si="5"/>
        <v>4</v>
      </c>
      <c r="AB22" s="95">
        <f t="shared" si="6"/>
        <v>2</v>
      </c>
      <c r="AC22" s="95">
        <f t="shared" si="7"/>
        <v>9</v>
      </c>
      <c r="AD22" s="242">
        <f t="shared" si="11"/>
        <v>3.8888888888888888</v>
      </c>
      <c r="AE22" s="16">
        <f t="shared" si="8"/>
        <v>0</v>
      </c>
      <c r="AF22" s="9"/>
      <c r="AG22" s="332" t="str">
        <f t="shared" si="12"/>
        <v>з</v>
      </c>
      <c r="AH22" s="332">
        <f t="shared" si="13"/>
        <v>4</v>
      </c>
      <c r="AI22" s="332">
        <f t="shared" si="14"/>
        <v>4</v>
      </c>
      <c r="AJ22" s="332">
        <f t="shared" si="15"/>
        <v>5</v>
      </c>
      <c r="AK22" s="332">
        <f t="shared" si="16"/>
        <v>3</v>
      </c>
      <c r="AL22" s="332">
        <f t="shared" si="17"/>
        <v>3</v>
      </c>
      <c r="AM22" s="332">
        <f t="shared" si="18"/>
        <v>5</v>
      </c>
      <c r="AN22" s="332">
        <f t="shared" si="19"/>
        <v>4</v>
      </c>
      <c r="AO22" s="332">
        <f t="shared" si="20"/>
        <v>4</v>
      </c>
      <c r="AP22" s="332">
        <f t="shared" si="21"/>
        <v>3</v>
      </c>
      <c r="AQ22" s="332" t="str">
        <f t="shared" si="22"/>
        <v/>
      </c>
      <c r="AR22" s="332" t="str">
        <f t="shared" si="23"/>
        <v/>
      </c>
      <c r="AS22" s="332" t="str">
        <f t="shared" si="24"/>
        <v/>
      </c>
      <c r="AT22" s="332" t="str">
        <f t="shared" si="25"/>
        <v/>
      </c>
      <c r="AU22" s="332" t="str">
        <f t="shared" si="26"/>
        <v/>
      </c>
      <c r="AV22" s="332" t="str">
        <f t="shared" si="27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31.5" x14ac:dyDescent="0.25">
      <c r="A23" s="389">
        <v>18</v>
      </c>
      <c r="B23" s="189"/>
      <c r="C23" s="427" t="s">
        <v>34</v>
      </c>
      <c r="D23" s="430" t="s">
        <v>856</v>
      </c>
      <c r="E23" s="256">
        <v>2433</v>
      </c>
      <c r="F23" s="93" t="s">
        <v>1648</v>
      </c>
      <c r="G23" s="93">
        <v>3</v>
      </c>
      <c r="H23" s="93">
        <v>3</v>
      </c>
      <c r="I23" s="93">
        <v>5</v>
      </c>
      <c r="J23" s="93">
        <v>3</v>
      </c>
      <c r="K23" s="93">
        <v>4</v>
      </c>
      <c r="L23" s="93">
        <v>4</v>
      </c>
      <c r="M23" s="93">
        <v>4</v>
      </c>
      <c r="N23" s="93">
        <v>4</v>
      </c>
      <c r="O23" s="93">
        <v>3</v>
      </c>
      <c r="P23" s="93"/>
      <c r="Q23" s="93"/>
      <c r="R23" s="24"/>
      <c r="S23" s="23"/>
      <c r="T23" s="23"/>
      <c r="U23" s="23"/>
      <c r="V23" s="18">
        <f t="shared" si="0"/>
        <v>3</v>
      </c>
      <c r="W23" s="95">
        <f t="shared" si="1"/>
        <v>0</v>
      </c>
      <c r="X23" s="95">
        <f t="shared" si="28"/>
        <v>0</v>
      </c>
      <c r="Y23" s="95">
        <f t="shared" si="3"/>
        <v>0</v>
      </c>
      <c r="Z23" s="95">
        <f t="shared" si="4"/>
        <v>4</v>
      </c>
      <c r="AA23" s="95">
        <f t="shared" si="5"/>
        <v>4</v>
      </c>
      <c r="AB23" s="95">
        <f t="shared" si="6"/>
        <v>1</v>
      </c>
      <c r="AC23" s="95">
        <f t="shared" si="7"/>
        <v>9</v>
      </c>
      <c r="AD23" s="242">
        <f t="shared" si="11"/>
        <v>3.6666666666666665</v>
      </c>
      <c r="AE23" s="16">
        <f t="shared" si="8"/>
        <v>0</v>
      </c>
      <c r="AF23" s="9"/>
      <c r="AG23" s="332" t="str">
        <f t="shared" si="12"/>
        <v>з</v>
      </c>
      <c r="AH23" s="332">
        <f t="shared" si="13"/>
        <v>3</v>
      </c>
      <c r="AI23" s="332">
        <f t="shared" si="14"/>
        <v>3</v>
      </c>
      <c r="AJ23" s="332">
        <f t="shared" si="15"/>
        <v>5</v>
      </c>
      <c r="AK23" s="332">
        <f t="shared" si="16"/>
        <v>3</v>
      </c>
      <c r="AL23" s="332">
        <f t="shared" si="17"/>
        <v>4</v>
      </c>
      <c r="AM23" s="332">
        <f t="shared" si="18"/>
        <v>4</v>
      </c>
      <c r="AN23" s="332">
        <f t="shared" si="19"/>
        <v>4</v>
      </c>
      <c r="AO23" s="332">
        <f t="shared" si="20"/>
        <v>4</v>
      </c>
      <c r="AP23" s="332">
        <f t="shared" si="21"/>
        <v>3</v>
      </c>
      <c r="AQ23" s="332" t="str">
        <f t="shared" si="22"/>
        <v/>
      </c>
      <c r="AR23" s="332" t="str">
        <f t="shared" si="23"/>
        <v/>
      </c>
      <c r="AS23" s="332" t="str">
        <f t="shared" si="24"/>
        <v/>
      </c>
      <c r="AT23" s="332" t="str">
        <f t="shared" si="25"/>
        <v/>
      </c>
      <c r="AU23" s="332" t="str">
        <f t="shared" si="26"/>
        <v/>
      </c>
      <c r="AV23" s="332" t="str">
        <f t="shared" si="27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31.5" x14ac:dyDescent="0.25">
      <c r="A24" s="389">
        <v>19</v>
      </c>
      <c r="B24" s="189"/>
      <c r="C24" s="427" t="s">
        <v>34</v>
      </c>
      <c r="D24" s="430" t="s">
        <v>857</v>
      </c>
      <c r="E24" s="256">
        <v>2433</v>
      </c>
      <c r="F24" s="93" t="s">
        <v>1648</v>
      </c>
      <c r="G24" s="93">
        <v>3</v>
      </c>
      <c r="H24" s="93">
        <v>4</v>
      </c>
      <c r="I24" s="93">
        <v>3</v>
      </c>
      <c r="J24" s="93">
        <v>3</v>
      </c>
      <c r="K24" s="93">
        <v>3</v>
      </c>
      <c r="L24" s="93">
        <v>4</v>
      </c>
      <c r="M24" s="93">
        <v>3</v>
      </c>
      <c r="N24" s="93">
        <v>3</v>
      </c>
      <c r="O24" s="93">
        <v>3</v>
      </c>
      <c r="P24" s="93"/>
      <c r="Q24" s="93"/>
      <c r="R24" s="24"/>
      <c r="S24" s="23"/>
      <c r="T24" s="23"/>
      <c r="U24" s="23"/>
      <c r="V24" s="18">
        <f t="shared" si="0"/>
        <v>3</v>
      </c>
      <c r="W24" s="95">
        <f t="shared" si="1"/>
        <v>0</v>
      </c>
      <c r="X24" s="95">
        <f t="shared" si="28"/>
        <v>0</v>
      </c>
      <c r="Y24" s="95">
        <f t="shared" si="3"/>
        <v>0</v>
      </c>
      <c r="Z24" s="95">
        <f t="shared" si="4"/>
        <v>7</v>
      </c>
      <c r="AA24" s="95">
        <f t="shared" si="5"/>
        <v>2</v>
      </c>
      <c r="AB24" s="95">
        <f t="shared" si="6"/>
        <v>0</v>
      </c>
      <c r="AC24" s="95">
        <f t="shared" si="7"/>
        <v>9</v>
      </c>
      <c r="AD24" s="242">
        <f t="shared" si="11"/>
        <v>3.2222222222222223</v>
      </c>
      <c r="AE24" s="16">
        <f t="shared" si="8"/>
        <v>0</v>
      </c>
      <c r="AF24" s="9"/>
      <c r="AG24" s="332" t="str">
        <f t="shared" si="12"/>
        <v>з</v>
      </c>
      <c r="AH24" s="332">
        <f t="shared" si="13"/>
        <v>3</v>
      </c>
      <c r="AI24" s="332">
        <f t="shared" si="14"/>
        <v>4</v>
      </c>
      <c r="AJ24" s="332">
        <f t="shared" si="15"/>
        <v>3</v>
      </c>
      <c r="AK24" s="332">
        <f t="shared" si="16"/>
        <v>3</v>
      </c>
      <c r="AL24" s="332">
        <f t="shared" si="17"/>
        <v>3</v>
      </c>
      <c r="AM24" s="332">
        <f t="shared" si="18"/>
        <v>4</v>
      </c>
      <c r="AN24" s="332">
        <f t="shared" si="19"/>
        <v>3</v>
      </c>
      <c r="AO24" s="332">
        <f t="shared" si="20"/>
        <v>3</v>
      </c>
      <c r="AP24" s="332">
        <f t="shared" si="21"/>
        <v>3</v>
      </c>
      <c r="AQ24" s="332" t="str">
        <f t="shared" si="22"/>
        <v/>
      </c>
      <c r="AR24" s="332" t="str">
        <f t="shared" si="23"/>
        <v/>
      </c>
      <c r="AS24" s="332" t="str">
        <f t="shared" si="24"/>
        <v/>
      </c>
      <c r="AT24" s="332" t="str">
        <f t="shared" si="25"/>
        <v/>
      </c>
      <c r="AU24" s="332" t="str">
        <f t="shared" si="26"/>
        <v/>
      </c>
      <c r="AV24" s="332" t="str">
        <f t="shared" si="27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31.5" x14ac:dyDescent="0.25">
      <c r="A25" s="389">
        <v>20</v>
      </c>
      <c r="B25" s="189"/>
      <c r="C25" s="427" t="s">
        <v>34</v>
      </c>
      <c r="D25" s="430" t="s">
        <v>858</v>
      </c>
      <c r="E25" s="256">
        <v>2433</v>
      </c>
      <c r="F25" s="93" t="s">
        <v>1648</v>
      </c>
      <c r="G25" s="93">
        <v>4</v>
      </c>
      <c r="H25" s="93">
        <v>4</v>
      </c>
      <c r="I25" s="93">
        <v>5</v>
      </c>
      <c r="J25" s="93">
        <v>3</v>
      </c>
      <c r="K25" s="93" t="s">
        <v>1643</v>
      </c>
      <c r="L25" s="93">
        <v>4</v>
      </c>
      <c r="M25" s="93">
        <v>4</v>
      </c>
      <c r="N25" s="93">
        <v>4</v>
      </c>
      <c r="O25" s="93">
        <v>3</v>
      </c>
      <c r="P25" s="93"/>
      <c r="Q25" s="93"/>
      <c r="R25" s="93"/>
      <c r="S25" s="23"/>
      <c r="T25" s="23"/>
      <c r="U25" s="23"/>
      <c r="V25" s="18">
        <f t="shared" si="0"/>
        <v>2</v>
      </c>
      <c r="W25" s="95">
        <f t="shared" si="1"/>
        <v>0</v>
      </c>
      <c r="X25" s="95">
        <f t="shared" si="28"/>
        <v>0</v>
      </c>
      <c r="Y25" s="95">
        <f t="shared" si="3"/>
        <v>1</v>
      </c>
      <c r="Z25" s="95">
        <f t="shared" si="4"/>
        <v>2</v>
      </c>
      <c r="AA25" s="95">
        <f t="shared" si="5"/>
        <v>5</v>
      </c>
      <c r="AB25" s="95">
        <f t="shared" si="6"/>
        <v>1</v>
      </c>
      <c r="AC25" s="95">
        <f t="shared" si="7"/>
        <v>9</v>
      </c>
      <c r="AD25" s="242">
        <f t="shared" si="11"/>
        <v>3.6666666666666665</v>
      </c>
      <c r="AE25" s="16">
        <f t="shared" si="8"/>
        <v>0</v>
      </c>
      <c r="AF25" s="9"/>
      <c r="AG25" s="332" t="str">
        <f t="shared" si="12"/>
        <v>з</v>
      </c>
      <c r="AH25" s="332">
        <f t="shared" si="13"/>
        <v>4</v>
      </c>
      <c r="AI25" s="332">
        <f t="shared" si="14"/>
        <v>4</v>
      </c>
      <c r="AJ25" s="332">
        <f t="shared" si="15"/>
        <v>5</v>
      </c>
      <c r="AK25" s="332">
        <f t="shared" si="16"/>
        <v>3</v>
      </c>
      <c r="AL25" s="332">
        <f t="shared" si="17"/>
        <v>2</v>
      </c>
      <c r="AM25" s="332">
        <f t="shared" si="18"/>
        <v>4</v>
      </c>
      <c r="AN25" s="332">
        <f t="shared" si="19"/>
        <v>4</v>
      </c>
      <c r="AO25" s="332">
        <f t="shared" si="20"/>
        <v>4</v>
      </c>
      <c r="AP25" s="332">
        <f t="shared" si="21"/>
        <v>3</v>
      </c>
      <c r="AQ25" s="332" t="str">
        <f t="shared" si="22"/>
        <v/>
      </c>
      <c r="AR25" s="332" t="str">
        <f t="shared" si="23"/>
        <v/>
      </c>
      <c r="AS25" s="332" t="str">
        <f t="shared" si="24"/>
        <v/>
      </c>
      <c r="AT25" s="332" t="str">
        <f t="shared" si="25"/>
        <v/>
      </c>
      <c r="AU25" s="332" t="str">
        <f t="shared" si="26"/>
        <v/>
      </c>
      <c r="AV25" s="332" t="str">
        <f t="shared" si="27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31.5" x14ac:dyDescent="0.25">
      <c r="A26" s="389">
        <v>21</v>
      </c>
      <c r="B26" s="189"/>
      <c r="C26" s="427" t="s">
        <v>34</v>
      </c>
      <c r="D26" s="430" t="s">
        <v>859</v>
      </c>
      <c r="E26" s="256">
        <v>2433</v>
      </c>
      <c r="F26" s="93" t="s">
        <v>1648</v>
      </c>
      <c r="G26" s="93">
        <v>3</v>
      </c>
      <c r="H26" s="93">
        <v>4</v>
      </c>
      <c r="I26" s="93">
        <v>5</v>
      </c>
      <c r="J26" s="93">
        <v>3</v>
      </c>
      <c r="K26" s="93">
        <v>3</v>
      </c>
      <c r="L26" s="93">
        <v>4</v>
      </c>
      <c r="M26" s="93">
        <v>4</v>
      </c>
      <c r="N26" s="93">
        <v>3</v>
      </c>
      <c r="O26" s="93">
        <v>3</v>
      </c>
      <c r="P26" s="93"/>
      <c r="Q26" s="93"/>
      <c r="R26" s="24"/>
      <c r="S26" s="23"/>
      <c r="T26" s="23"/>
      <c r="U26" s="23"/>
      <c r="V26" s="18">
        <f t="shared" si="0"/>
        <v>3</v>
      </c>
      <c r="W26" s="95">
        <f t="shared" si="1"/>
        <v>0</v>
      </c>
      <c r="X26" s="95">
        <f t="shared" si="28"/>
        <v>0</v>
      </c>
      <c r="Y26" s="95">
        <f t="shared" si="3"/>
        <v>0</v>
      </c>
      <c r="Z26" s="95">
        <f t="shared" si="4"/>
        <v>5</v>
      </c>
      <c r="AA26" s="95">
        <f t="shared" si="5"/>
        <v>3</v>
      </c>
      <c r="AB26" s="95">
        <f t="shared" si="6"/>
        <v>1</v>
      </c>
      <c r="AC26" s="95">
        <f t="shared" si="7"/>
        <v>9</v>
      </c>
      <c r="AD26" s="242">
        <f t="shared" si="11"/>
        <v>3.5555555555555554</v>
      </c>
      <c r="AE26" s="16">
        <f t="shared" si="8"/>
        <v>0</v>
      </c>
      <c r="AF26" s="9"/>
      <c r="AG26" s="332" t="str">
        <f t="shared" si="12"/>
        <v>з</v>
      </c>
      <c r="AH26" s="332">
        <f t="shared" si="13"/>
        <v>3</v>
      </c>
      <c r="AI26" s="332">
        <f t="shared" si="14"/>
        <v>4</v>
      </c>
      <c r="AJ26" s="332">
        <f t="shared" si="15"/>
        <v>5</v>
      </c>
      <c r="AK26" s="332">
        <f t="shared" si="16"/>
        <v>3</v>
      </c>
      <c r="AL26" s="332">
        <f t="shared" si="17"/>
        <v>3</v>
      </c>
      <c r="AM26" s="332">
        <f t="shared" si="18"/>
        <v>4</v>
      </c>
      <c r="AN26" s="332">
        <f t="shared" si="19"/>
        <v>4</v>
      </c>
      <c r="AO26" s="332">
        <f t="shared" si="20"/>
        <v>3</v>
      </c>
      <c r="AP26" s="332">
        <f t="shared" si="21"/>
        <v>3</v>
      </c>
      <c r="AQ26" s="332" t="str">
        <f t="shared" si="22"/>
        <v/>
      </c>
      <c r="AR26" s="332" t="str">
        <f t="shared" si="23"/>
        <v/>
      </c>
      <c r="AS26" s="332" t="str">
        <f t="shared" si="24"/>
        <v/>
      </c>
      <c r="AT26" s="332" t="str">
        <f t="shared" si="25"/>
        <v/>
      </c>
      <c r="AU26" s="332" t="str">
        <f t="shared" si="26"/>
        <v/>
      </c>
      <c r="AV26" s="332" t="str">
        <f t="shared" si="27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31.5" x14ac:dyDescent="0.25">
      <c r="A27" s="389">
        <v>22</v>
      </c>
      <c r="B27" s="189"/>
      <c r="C27" s="427" t="s">
        <v>34</v>
      </c>
      <c r="D27" s="430" t="s">
        <v>861</v>
      </c>
      <c r="E27" s="256">
        <v>2433</v>
      </c>
      <c r="F27" s="93" t="s">
        <v>1648</v>
      </c>
      <c r="G27" s="93">
        <v>3</v>
      </c>
      <c r="H27" s="93">
        <v>4</v>
      </c>
      <c r="I27" s="93">
        <v>5</v>
      </c>
      <c r="J27" s="93">
        <v>4</v>
      </c>
      <c r="K27" s="93" t="s">
        <v>1602</v>
      </c>
      <c r="L27" s="93">
        <v>4</v>
      </c>
      <c r="M27" s="93">
        <v>4</v>
      </c>
      <c r="N27" s="93">
        <v>4</v>
      </c>
      <c r="O27" s="93">
        <v>3</v>
      </c>
      <c r="P27" s="93"/>
      <c r="Q27" s="93"/>
      <c r="R27" s="24"/>
      <c r="S27" s="23"/>
      <c r="T27" s="23"/>
      <c r="U27" s="23"/>
      <c r="V27" s="18">
        <f t="shared" si="0"/>
        <v>3</v>
      </c>
      <c r="W27" s="95">
        <f t="shared" si="1"/>
        <v>1</v>
      </c>
      <c r="X27" s="95">
        <f t="shared" si="28"/>
        <v>0</v>
      </c>
      <c r="Y27" s="95">
        <f t="shared" si="3"/>
        <v>0</v>
      </c>
      <c r="Z27" s="95">
        <f t="shared" si="4"/>
        <v>2</v>
      </c>
      <c r="AA27" s="95">
        <f t="shared" si="5"/>
        <v>5</v>
      </c>
      <c r="AB27" s="95">
        <f t="shared" si="6"/>
        <v>1</v>
      </c>
      <c r="AC27" s="95">
        <f t="shared" si="7"/>
        <v>8</v>
      </c>
      <c r="AD27" s="242">
        <f t="shared" si="11"/>
        <v>3.875</v>
      </c>
      <c r="AE27" s="16">
        <f t="shared" si="8"/>
        <v>0</v>
      </c>
      <c r="AF27" s="9"/>
      <c r="AG27" s="332" t="str">
        <f t="shared" si="12"/>
        <v>з</v>
      </c>
      <c r="AH27" s="332">
        <f t="shared" si="13"/>
        <v>3</v>
      </c>
      <c r="AI27" s="332">
        <f t="shared" si="14"/>
        <v>4</v>
      </c>
      <c r="AJ27" s="332">
        <f t="shared" si="15"/>
        <v>5</v>
      </c>
      <c r="AK27" s="332">
        <f t="shared" si="16"/>
        <v>4</v>
      </c>
      <c r="AL27" s="332" t="str">
        <f t="shared" si="17"/>
        <v>б</v>
      </c>
      <c r="AM27" s="332">
        <f t="shared" si="18"/>
        <v>4</v>
      </c>
      <c r="AN27" s="332">
        <f t="shared" si="19"/>
        <v>4</v>
      </c>
      <c r="AO27" s="332">
        <f t="shared" si="20"/>
        <v>4</v>
      </c>
      <c r="AP27" s="332">
        <f t="shared" si="21"/>
        <v>3</v>
      </c>
      <c r="AQ27" s="332" t="str">
        <f t="shared" si="22"/>
        <v/>
      </c>
      <c r="AR27" s="332" t="str">
        <f t="shared" si="23"/>
        <v/>
      </c>
      <c r="AS27" s="332" t="str">
        <f t="shared" si="24"/>
        <v/>
      </c>
      <c r="AT27" s="332" t="str">
        <f t="shared" si="25"/>
        <v/>
      </c>
      <c r="AU27" s="332" t="str">
        <f t="shared" si="26"/>
        <v/>
      </c>
      <c r="AV27" s="332" t="str">
        <f t="shared" si="27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31.5" x14ac:dyDescent="0.25">
      <c r="A28" s="389">
        <v>23</v>
      </c>
      <c r="B28" s="189"/>
      <c r="C28" s="427" t="s">
        <v>34</v>
      </c>
      <c r="D28" s="430" t="s">
        <v>862</v>
      </c>
      <c r="E28" s="256">
        <v>2433</v>
      </c>
      <c r="F28" s="93" t="s">
        <v>1648</v>
      </c>
      <c r="G28" s="93">
        <v>3</v>
      </c>
      <c r="H28" s="93">
        <v>3</v>
      </c>
      <c r="I28" s="93">
        <v>5</v>
      </c>
      <c r="J28" s="93">
        <v>3</v>
      </c>
      <c r="K28" s="93">
        <v>3</v>
      </c>
      <c r="L28" s="93">
        <v>4</v>
      </c>
      <c r="M28" s="93">
        <v>4</v>
      </c>
      <c r="N28" s="93">
        <v>3</v>
      </c>
      <c r="O28" s="93">
        <v>3</v>
      </c>
      <c r="P28" s="93"/>
      <c r="Q28" s="93"/>
      <c r="R28" s="24"/>
      <c r="S28" s="23"/>
      <c r="T28" s="23"/>
      <c r="U28" s="23"/>
      <c r="V28" s="18">
        <f t="shared" si="0"/>
        <v>3</v>
      </c>
      <c r="W28" s="95">
        <f t="shared" si="1"/>
        <v>0</v>
      </c>
      <c r="X28" s="95">
        <f t="shared" si="28"/>
        <v>0</v>
      </c>
      <c r="Y28" s="95">
        <f t="shared" si="3"/>
        <v>0</v>
      </c>
      <c r="Z28" s="95">
        <f t="shared" si="4"/>
        <v>6</v>
      </c>
      <c r="AA28" s="95">
        <f t="shared" si="5"/>
        <v>2</v>
      </c>
      <c r="AB28" s="95">
        <f t="shared" si="6"/>
        <v>1</v>
      </c>
      <c r="AC28" s="95">
        <f t="shared" si="7"/>
        <v>9</v>
      </c>
      <c r="AD28" s="242">
        <f t="shared" si="11"/>
        <v>3.4444444444444446</v>
      </c>
      <c r="AE28" s="16">
        <f t="shared" si="8"/>
        <v>0</v>
      </c>
      <c r="AF28" s="9"/>
      <c r="AG28" s="332" t="str">
        <f t="shared" si="12"/>
        <v>з</v>
      </c>
      <c r="AH28" s="332">
        <f t="shared" si="13"/>
        <v>3</v>
      </c>
      <c r="AI28" s="332">
        <f t="shared" si="14"/>
        <v>3</v>
      </c>
      <c r="AJ28" s="332">
        <f t="shared" si="15"/>
        <v>5</v>
      </c>
      <c r="AK28" s="332">
        <f t="shared" si="16"/>
        <v>3</v>
      </c>
      <c r="AL28" s="332">
        <f t="shared" si="17"/>
        <v>3</v>
      </c>
      <c r="AM28" s="332">
        <f t="shared" si="18"/>
        <v>4</v>
      </c>
      <c r="AN28" s="332">
        <f t="shared" si="19"/>
        <v>4</v>
      </c>
      <c r="AO28" s="332">
        <f t="shared" si="20"/>
        <v>3</v>
      </c>
      <c r="AP28" s="332">
        <f t="shared" si="21"/>
        <v>3</v>
      </c>
      <c r="AQ28" s="332" t="str">
        <f t="shared" si="22"/>
        <v/>
      </c>
      <c r="AR28" s="332" t="str">
        <f t="shared" si="23"/>
        <v/>
      </c>
      <c r="AS28" s="332" t="str">
        <f t="shared" si="24"/>
        <v/>
      </c>
      <c r="AT28" s="332" t="str">
        <f t="shared" si="25"/>
        <v/>
      </c>
      <c r="AU28" s="332" t="str">
        <f t="shared" si="26"/>
        <v/>
      </c>
      <c r="AV28" s="332" t="str">
        <f t="shared" si="27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31.5" x14ac:dyDescent="0.25">
      <c r="A29" s="389">
        <v>24</v>
      </c>
      <c r="B29" s="186"/>
      <c r="C29" s="427" t="s">
        <v>34</v>
      </c>
      <c r="D29" s="430" t="s">
        <v>863</v>
      </c>
      <c r="E29" s="256">
        <v>2433</v>
      </c>
      <c r="F29" s="93" t="s">
        <v>1648</v>
      </c>
      <c r="G29" s="93">
        <v>5</v>
      </c>
      <c r="H29" s="93">
        <v>4</v>
      </c>
      <c r="I29" s="93">
        <v>5</v>
      </c>
      <c r="J29" s="93">
        <v>5</v>
      </c>
      <c r="K29" s="93">
        <v>3</v>
      </c>
      <c r="L29" s="93">
        <v>5</v>
      </c>
      <c r="M29" s="93">
        <v>4</v>
      </c>
      <c r="N29" s="93">
        <v>5</v>
      </c>
      <c r="O29" s="93">
        <v>5</v>
      </c>
      <c r="P29" s="93"/>
      <c r="Q29" s="93"/>
      <c r="R29" s="24"/>
      <c r="S29" s="23"/>
      <c r="T29" s="23"/>
      <c r="U29" s="23"/>
      <c r="V29" s="18">
        <f t="shared" si="0"/>
        <v>3</v>
      </c>
      <c r="W29" s="95">
        <f t="shared" si="1"/>
        <v>0</v>
      </c>
      <c r="X29" s="95">
        <f t="shared" si="28"/>
        <v>0</v>
      </c>
      <c r="Y29" s="95">
        <f t="shared" si="3"/>
        <v>0</v>
      </c>
      <c r="Z29" s="95">
        <f t="shared" si="4"/>
        <v>1</v>
      </c>
      <c r="AA29" s="95">
        <f t="shared" si="5"/>
        <v>2</v>
      </c>
      <c r="AB29" s="95">
        <f t="shared" si="6"/>
        <v>6</v>
      </c>
      <c r="AC29" s="95">
        <f t="shared" si="7"/>
        <v>9</v>
      </c>
      <c r="AD29" s="242">
        <f t="shared" si="11"/>
        <v>4.5555555555555554</v>
      </c>
      <c r="AE29" s="16">
        <f t="shared" si="8"/>
        <v>0</v>
      </c>
      <c r="AF29" s="9"/>
      <c r="AG29" s="332" t="str">
        <f t="shared" si="12"/>
        <v>з</v>
      </c>
      <c r="AH29" s="332">
        <f t="shared" si="13"/>
        <v>5</v>
      </c>
      <c r="AI29" s="332">
        <f t="shared" si="14"/>
        <v>4</v>
      </c>
      <c r="AJ29" s="332">
        <f t="shared" si="15"/>
        <v>5</v>
      </c>
      <c r="AK29" s="332">
        <f t="shared" si="16"/>
        <v>5</v>
      </c>
      <c r="AL29" s="332">
        <f t="shared" si="17"/>
        <v>3</v>
      </c>
      <c r="AM29" s="332">
        <f t="shared" si="18"/>
        <v>5</v>
      </c>
      <c r="AN29" s="332">
        <f t="shared" si="19"/>
        <v>4</v>
      </c>
      <c r="AO29" s="332">
        <f t="shared" si="20"/>
        <v>5</v>
      </c>
      <c r="AP29" s="332">
        <f t="shared" si="21"/>
        <v>5</v>
      </c>
      <c r="AQ29" s="332" t="str">
        <f t="shared" si="22"/>
        <v/>
      </c>
      <c r="AR29" s="332" t="str">
        <f t="shared" si="23"/>
        <v/>
      </c>
      <c r="AS29" s="332" t="str">
        <f t="shared" si="24"/>
        <v/>
      </c>
      <c r="AT29" s="332" t="str">
        <f t="shared" si="25"/>
        <v/>
      </c>
      <c r="AU29" s="332" t="str">
        <f t="shared" si="26"/>
        <v/>
      </c>
      <c r="AV29" s="332" t="str">
        <f t="shared" si="27"/>
        <v/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hidden="1" x14ac:dyDescent="0.2">
      <c r="A30" s="389">
        <v>25</v>
      </c>
      <c r="B30" s="186"/>
      <c r="C30" s="427"/>
      <c r="E30" s="256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24"/>
      <c r="S30" s="23"/>
      <c r="T30" s="23"/>
      <c r="U30" s="23"/>
      <c r="V30" s="18">
        <f t="shared" si="0"/>
        <v>0</v>
      </c>
      <c r="W30" s="95">
        <f t="shared" si="1"/>
        <v>0</v>
      </c>
      <c r="X30" s="95">
        <f t="shared" si="28"/>
        <v>0</v>
      </c>
      <c r="Y30" s="95">
        <f t="shared" si="3"/>
        <v>0</v>
      </c>
      <c r="Z30" s="95">
        <f t="shared" si="4"/>
        <v>0</v>
      </c>
      <c r="AA30" s="95">
        <f t="shared" si="5"/>
        <v>0</v>
      </c>
      <c r="AB30" s="95">
        <f t="shared" si="6"/>
        <v>0</v>
      </c>
      <c r="AC30" s="95">
        <f t="shared" si="7"/>
        <v>0</v>
      </c>
      <c r="AD30" s="242" t="str">
        <f t="shared" si="11"/>
        <v/>
      </c>
      <c r="AE30" s="16">
        <f t="shared" si="8"/>
        <v>0</v>
      </c>
      <c r="AF30" s="9"/>
      <c r="AG30" s="332" t="str">
        <f t="shared" ref="AG30:AV36" si="29">IF(ISERROR(VALUE(LEFT(F30))),LEFT(F30),VALUE(LEFT(F30)))</f>
        <v/>
      </c>
      <c r="AH30" s="332" t="str">
        <f t="shared" si="29"/>
        <v/>
      </c>
      <c r="AI30" s="332" t="str">
        <f t="shared" si="29"/>
        <v/>
      </c>
      <c r="AJ30" s="332" t="str">
        <f t="shared" si="29"/>
        <v/>
      </c>
      <c r="AK30" s="332" t="str">
        <f t="shared" si="29"/>
        <v/>
      </c>
      <c r="AL30" s="332" t="str">
        <f t="shared" si="29"/>
        <v/>
      </c>
      <c r="AM30" s="332" t="str">
        <f t="shared" si="29"/>
        <v/>
      </c>
      <c r="AN30" s="332" t="str">
        <f t="shared" si="29"/>
        <v/>
      </c>
      <c r="AO30" s="332" t="str">
        <f t="shared" si="29"/>
        <v/>
      </c>
      <c r="AP30" s="332" t="str">
        <f t="shared" si="29"/>
        <v/>
      </c>
      <c r="AQ30" s="332" t="str">
        <f t="shared" si="29"/>
        <v/>
      </c>
      <c r="AR30" s="332" t="str">
        <f t="shared" si="29"/>
        <v/>
      </c>
      <c r="AS30" s="332" t="str">
        <f t="shared" si="29"/>
        <v/>
      </c>
      <c r="AT30" s="332" t="str">
        <f t="shared" si="29"/>
        <v/>
      </c>
      <c r="AU30" s="332" t="str">
        <f t="shared" si="29"/>
        <v/>
      </c>
      <c r="AV30" s="332" t="str">
        <f t="shared" si="29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">
      <c r="A31" s="389">
        <v>26</v>
      </c>
      <c r="B31" s="186"/>
      <c r="C31" s="427"/>
      <c r="E31" s="256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24"/>
      <c r="S31" s="23"/>
      <c r="T31" s="23"/>
      <c r="U31" s="23"/>
      <c r="V31" s="18">
        <f t="shared" si="0"/>
        <v>0</v>
      </c>
      <c r="W31" s="95">
        <f t="shared" si="1"/>
        <v>0</v>
      </c>
      <c r="X31" s="95">
        <f t="shared" si="28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42" t="str">
        <f t="shared" si="11"/>
        <v/>
      </c>
      <c r="AE31" s="16">
        <f t="shared" si="8"/>
        <v>0</v>
      </c>
      <c r="AF31" s="9"/>
      <c r="AG31" s="332" t="str">
        <f t="shared" si="29"/>
        <v/>
      </c>
      <c r="AH31" s="332" t="str">
        <f t="shared" si="29"/>
        <v/>
      </c>
      <c r="AI31" s="332" t="str">
        <f t="shared" si="29"/>
        <v/>
      </c>
      <c r="AJ31" s="332" t="str">
        <f t="shared" si="29"/>
        <v/>
      </c>
      <c r="AK31" s="332" t="str">
        <f t="shared" si="29"/>
        <v/>
      </c>
      <c r="AL31" s="332" t="str">
        <f t="shared" si="29"/>
        <v/>
      </c>
      <c r="AM31" s="332" t="str">
        <f t="shared" si="29"/>
        <v/>
      </c>
      <c r="AN31" s="332" t="str">
        <f t="shared" si="29"/>
        <v/>
      </c>
      <c r="AO31" s="332" t="str">
        <f t="shared" si="29"/>
        <v/>
      </c>
      <c r="AP31" s="332" t="str">
        <f t="shared" si="29"/>
        <v/>
      </c>
      <c r="AQ31" s="332" t="str">
        <f t="shared" si="29"/>
        <v/>
      </c>
      <c r="AR31" s="332" t="str">
        <f t="shared" si="29"/>
        <v/>
      </c>
      <c r="AS31" s="332" t="str">
        <f t="shared" si="29"/>
        <v/>
      </c>
      <c r="AT31" s="332" t="str">
        <f t="shared" si="29"/>
        <v/>
      </c>
      <c r="AU31" s="332" t="str">
        <f t="shared" si="29"/>
        <v/>
      </c>
      <c r="AV31" s="332" t="str">
        <f t="shared" si="29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89"/>
      <c r="B32" s="243"/>
      <c r="C32" s="243"/>
      <c r="D32" s="428"/>
      <c r="E32" s="256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28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42" t="str">
        <f t="shared" si="11"/>
        <v/>
      </c>
      <c r="AE32" s="16">
        <f t="shared" si="8"/>
        <v>0</v>
      </c>
      <c r="AF32" s="9"/>
      <c r="AG32" s="17" t="str">
        <f t="shared" si="29"/>
        <v/>
      </c>
      <c r="AH32" s="17" t="str">
        <f t="shared" si="29"/>
        <v/>
      </c>
      <c r="AI32" s="17" t="str">
        <f t="shared" si="29"/>
        <v/>
      </c>
      <c r="AJ32" s="17" t="str">
        <f t="shared" si="29"/>
        <v/>
      </c>
      <c r="AK32" s="17" t="str">
        <f t="shared" si="29"/>
        <v/>
      </c>
      <c r="AL32" s="17" t="str">
        <f t="shared" si="29"/>
        <v/>
      </c>
      <c r="AM32" s="17" t="str">
        <f t="shared" si="29"/>
        <v/>
      </c>
      <c r="AN32" s="17" t="str">
        <f t="shared" si="29"/>
        <v/>
      </c>
      <c r="AO32" s="17" t="str">
        <f t="shared" si="29"/>
        <v/>
      </c>
      <c r="AP32" s="17" t="str">
        <f t="shared" si="29"/>
        <v/>
      </c>
      <c r="AQ32" s="17" t="str">
        <f t="shared" si="29"/>
        <v/>
      </c>
      <c r="AR32" s="17" t="str">
        <f t="shared" si="29"/>
        <v/>
      </c>
      <c r="AS32" s="17" t="str">
        <f t="shared" si="29"/>
        <v/>
      </c>
      <c r="AT32" s="17" t="str">
        <f t="shared" si="29"/>
        <v/>
      </c>
      <c r="AU32" s="17" t="str">
        <f t="shared" si="29"/>
        <v/>
      </c>
      <c r="AV32" s="17" t="str">
        <f t="shared" si="29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89"/>
      <c r="B33" s="243"/>
      <c r="C33" s="243"/>
      <c r="D33" s="243"/>
      <c r="E33" s="256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28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42" t="str">
        <f t="shared" si="11"/>
        <v/>
      </c>
      <c r="AE33" s="16">
        <f t="shared" si="8"/>
        <v>0</v>
      </c>
      <c r="AF33" s="9"/>
      <c r="AG33" s="17" t="str">
        <f t="shared" si="29"/>
        <v/>
      </c>
      <c r="AH33" s="17" t="str">
        <f t="shared" si="29"/>
        <v/>
      </c>
      <c r="AI33" s="17" t="str">
        <f t="shared" si="29"/>
        <v/>
      </c>
      <c r="AJ33" s="17" t="str">
        <f t="shared" si="29"/>
        <v/>
      </c>
      <c r="AK33" s="17" t="str">
        <f t="shared" si="29"/>
        <v/>
      </c>
      <c r="AL33" s="17" t="str">
        <f t="shared" si="29"/>
        <v/>
      </c>
      <c r="AM33" s="17" t="str">
        <f t="shared" si="29"/>
        <v/>
      </c>
      <c r="AN33" s="17" t="str">
        <f t="shared" si="29"/>
        <v/>
      </c>
      <c r="AO33" s="17" t="str">
        <f t="shared" si="29"/>
        <v/>
      </c>
      <c r="AP33" s="17" t="str">
        <f t="shared" si="29"/>
        <v/>
      </c>
      <c r="AQ33" s="17" t="str">
        <f t="shared" si="29"/>
        <v/>
      </c>
      <c r="AR33" s="17" t="str">
        <f t="shared" si="29"/>
        <v/>
      </c>
      <c r="AS33" s="17" t="str">
        <f t="shared" si="29"/>
        <v/>
      </c>
      <c r="AT33" s="17" t="str">
        <f t="shared" si="29"/>
        <v/>
      </c>
      <c r="AU33" s="17" t="str">
        <f t="shared" si="29"/>
        <v/>
      </c>
      <c r="AV33" s="17" t="str">
        <f t="shared" si="29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89"/>
      <c r="B34" s="244"/>
      <c r="C34" s="245"/>
      <c r="D34" s="246"/>
      <c r="E34" s="256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28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42" t="str">
        <f t="shared" si="11"/>
        <v/>
      </c>
      <c r="AE34" s="16">
        <f t="shared" si="8"/>
        <v>0</v>
      </c>
      <c r="AF34" s="9"/>
      <c r="AG34" s="17" t="str">
        <f t="shared" si="29"/>
        <v/>
      </c>
      <c r="AH34" s="17" t="str">
        <f t="shared" si="29"/>
        <v/>
      </c>
      <c r="AI34" s="17" t="str">
        <f t="shared" si="29"/>
        <v/>
      </c>
      <c r="AJ34" s="17" t="str">
        <f t="shared" si="29"/>
        <v/>
      </c>
      <c r="AK34" s="17" t="str">
        <f t="shared" si="29"/>
        <v/>
      </c>
      <c r="AL34" s="17" t="str">
        <f t="shared" si="29"/>
        <v/>
      </c>
      <c r="AM34" s="17" t="str">
        <f t="shared" si="29"/>
        <v/>
      </c>
      <c r="AN34" s="17" t="str">
        <f t="shared" si="29"/>
        <v/>
      </c>
      <c r="AO34" s="17" t="str">
        <f t="shared" si="29"/>
        <v/>
      </c>
      <c r="AP34" s="17" t="str">
        <f t="shared" si="29"/>
        <v/>
      </c>
      <c r="AQ34" s="17" t="str">
        <f t="shared" si="29"/>
        <v/>
      </c>
      <c r="AR34" s="17" t="str">
        <f t="shared" si="29"/>
        <v/>
      </c>
      <c r="AS34" s="17" t="str">
        <f t="shared" si="29"/>
        <v/>
      </c>
      <c r="AT34" s="17" t="str">
        <f t="shared" si="29"/>
        <v/>
      </c>
      <c r="AU34" s="17" t="str">
        <f t="shared" si="29"/>
        <v/>
      </c>
      <c r="AV34" s="17" t="str">
        <f t="shared" si="29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89"/>
      <c r="B35" s="244"/>
      <c r="C35" s="245"/>
      <c r="D35" s="246"/>
      <c r="E35" s="256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42" t="str">
        <f t="shared" si="11"/>
        <v/>
      </c>
      <c r="AE35" s="16">
        <f>IF(AX35=5,0.5,IF(AX35=4,0.25,IF(AX35&lt;=3,0)))</f>
        <v>0</v>
      </c>
      <c r="AF35" s="9"/>
      <c r="AG35" s="17" t="str">
        <f t="shared" si="29"/>
        <v/>
      </c>
      <c r="AH35" s="17" t="str">
        <f t="shared" si="29"/>
        <v/>
      </c>
      <c r="AI35" s="17" t="str">
        <f t="shared" si="29"/>
        <v/>
      </c>
      <c r="AJ35" s="17" t="str">
        <f t="shared" si="29"/>
        <v/>
      </c>
      <c r="AK35" s="17" t="str">
        <f t="shared" si="29"/>
        <v/>
      </c>
      <c r="AL35" s="17" t="str">
        <f t="shared" si="29"/>
        <v/>
      </c>
      <c r="AM35" s="17" t="str">
        <f t="shared" si="29"/>
        <v/>
      </c>
      <c r="AN35" s="17" t="str">
        <f t="shared" si="29"/>
        <v/>
      </c>
      <c r="AO35" s="17" t="str">
        <f t="shared" si="29"/>
        <v/>
      </c>
      <c r="AP35" s="17" t="str">
        <f t="shared" si="29"/>
        <v/>
      </c>
      <c r="AQ35" s="17" t="str">
        <f t="shared" si="29"/>
        <v/>
      </c>
      <c r="AR35" s="17" t="str">
        <f t="shared" si="29"/>
        <v/>
      </c>
      <c r="AS35" s="17" t="str">
        <f t="shared" si="29"/>
        <v/>
      </c>
      <c r="AT35" s="17" t="str">
        <f t="shared" si="29"/>
        <v/>
      </c>
      <c r="AU35" s="17" t="str">
        <f t="shared" si="29"/>
        <v/>
      </c>
      <c r="AV35" s="17" t="str">
        <f t="shared" si="29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89"/>
      <c r="B36" s="244"/>
      <c r="C36" s="245"/>
      <c r="D36" s="246"/>
      <c r="E36" s="256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42" t="str">
        <f t="shared" si="11"/>
        <v/>
      </c>
      <c r="AE36" s="16">
        <f>IF(AX36=5,0.5,IF(AX36=4,0.25,IF(AX36&lt;=3,0)))</f>
        <v>0</v>
      </c>
      <c r="AF36" s="9"/>
      <c r="AG36" s="17" t="str">
        <f t="shared" si="29"/>
        <v/>
      </c>
      <c r="AH36" s="17" t="str">
        <f t="shared" si="29"/>
        <v/>
      </c>
      <c r="AI36" s="17" t="str">
        <f t="shared" si="29"/>
        <v/>
      </c>
      <c r="AJ36" s="17" t="str">
        <f t="shared" si="29"/>
        <v/>
      </c>
      <c r="AK36" s="17" t="str">
        <f t="shared" si="29"/>
        <v/>
      </c>
      <c r="AL36" s="17" t="str">
        <f t="shared" si="29"/>
        <v/>
      </c>
      <c r="AM36" s="17" t="str">
        <f t="shared" si="29"/>
        <v/>
      </c>
      <c r="AN36" s="17" t="str">
        <f t="shared" si="29"/>
        <v/>
      </c>
      <c r="AO36" s="17" t="str">
        <f t="shared" si="29"/>
        <v/>
      </c>
      <c r="AP36" s="17" t="str">
        <f t="shared" si="29"/>
        <v/>
      </c>
      <c r="AQ36" s="17" t="str">
        <f t="shared" si="29"/>
        <v/>
      </c>
      <c r="AR36" s="17" t="str">
        <f t="shared" si="29"/>
        <v/>
      </c>
      <c r="AS36" s="17" t="str">
        <f t="shared" si="29"/>
        <v/>
      </c>
      <c r="AT36" s="17" t="str">
        <f t="shared" si="29"/>
        <v/>
      </c>
      <c r="AU36" s="17" t="str">
        <f t="shared" si="29"/>
        <v/>
      </c>
      <c r="AV36" s="17" t="str">
        <f t="shared" si="29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COUNTIF(E6:E36,"2433")</f>
        <v>24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42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30">IF(ISERROR(VALUE(LEFT(F37))),LEFT(F37),VALUE(LEFT(F37)))</f>
        <v/>
      </c>
      <c r="AH37" s="17" t="str">
        <f t="shared" si="30"/>
        <v/>
      </c>
      <c r="AI37" s="17" t="str">
        <f t="shared" si="30"/>
        <v/>
      </c>
      <c r="AJ37" s="17" t="str">
        <f t="shared" si="30"/>
        <v/>
      </c>
      <c r="AK37" s="17" t="str">
        <f t="shared" si="30"/>
        <v/>
      </c>
      <c r="AL37" s="17" t="str">
        <f t="shared" si="30"/>
        <v/>
      </c>
      <c r="AM37" s="17" t="str">
        <f t="shared" si="30"/>
        <v/>
      </c>
      <c r="AN37" s="17" t="str">
        <f t="shared" si="30"/>
        <v/>
      </c>
      <c r="AO37" s="17" t="str">
        <f t="shared" si="30"/>
        <v/>
      </c>
      <c r="AP37" s="17" t="str">
        <f t="shared" si="30"/>
        <v/>
      </c>
      <c r="AQ37" s="17" t="str">
        <f t="shared" si="30"/>
        <v/>
      </c>
      <c r="AR37" s="17" t="str">
        <f t="shared" si="30"/>
        <v/>
      </c>
      <c r="AS37" s="17" t="str">
        <f t="shared" si="30"/>
        <v/>
      </c>
      <c r="AT37" s="17" t="str">
        <f t="shared" si="30"/>
        <v/>
      </c>
      <c r="AU37" s="17" t="str">
        <f t="shared" si="30"/>
        <v/>
      </c>
      <c r="AV37" s="17" t="str">
        <f t="shared" si="30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7"/>
      <c r="B38" s="247"/>
      <c r="C38" s="83" t="s">
        <v>12</v>
      </c>
      <c r="D38" s="83"/>
      <c r="E38" s="27"/>
      <c r="F38" s="213" t="str">
        <f t="array" ref="F38:U45">AG38:AV45</f>
        <v xml:space="preserve"> </v>
      </c>
      <c r="G38" s="213">
        <v>3.7083333333333335</v>
      </c>
      <c r="H38" s="213">
        <v>3.9166666666666665</v>
      </c>
      <c r="I38" s="213">
        <v>4.833333333333333</v>
      </c>
      <c r="J38" s="213">
        <v>3.5833333333333335</v>
      </c>
      <c r="K38" s="213">
        <v>3.3913043478260869</v>
      </c>
      <c r="L38" s="213">
        <v>4.375</v>
      </c>
      <c r="M38" s="213">
        <v>4</v>
      </c>
      <c r="N38" s="213">
        <v>3.75</v>
      </c>
      <c r="O38" s="248">
        <v>3.5</v>
      </c>
      <c r="P38" s="215" t="str">
        <v xml:space="preserve"> </v>
      </c>
      <c r="Q38" s="215" t="str">
        <v xml:space="preserve"> </v>
      </c>
      <c r="R38" s="215" t="str">
        <v xml:space="preserve"> </v>
      </c>
      <c r="S38" s="213" t="str">
        <v xml:space="preserve"> </v>
      </c>
      <c r="T38" s="213" t="str">
        <v xml:space="preserve"> </v>
      </c>
      <c r="U38" s="213" t="str">
        <v xml:space="preserve"> </v>
      </c>
      <c r="V38" s="18">
        <f>сводн.!T42</f>
        <v>2</v>
      </c>
      <c r="W38" s="95">
        <f>SUM(W6:W37)</f>
        <v>1</v>
      </c>
      <c r="X38" s="95">
        <f>SUM(X6:X37)</f>
        <v>0</v>
      </c>
      <c r="Y38" s="95">
        <f>SUM(Y6:Y37)-X38</f>
        <v>3</v>
      </c>
      <c r="Z38" s="95">
        <f>SUM(Z6:Z37)</f>
        <v>79</v>
      </c>
      <c r="AA38" s="95">
        <f>SUM(AA6:AA37)</f>
        <v>69</v>
      </c>
      <c r="AB38" s="95">
        <f>SUM(AB6:AB37)</f>
        <v>63</v>
      </c>
      <c r="AC38" s="95">
        <f t="shared" si="7"/>
        <v>214</v>
      </c>
      <c r="AD38" s="242">
        <f>IF(ISERROR(((X38+Y38)*2+Z38*3+AA38*4+AB38*5)/SUM(X38,Y38:AB38)),"",((X38+Y38)*2+Z38*3+AA38*4+AB38*5)/SUM(X38,Y38:AB38))</f>
        <v>3.8971962616822431</v>
      </c>
      <c r="AE38" s="32"/>
      <c r="AF38" s="9"/>
      <c r="AG38" s="33" t="str">
        <f t="shared" ref="AG38:AV38" si="31">IF(COUNT(AG6:AG37)=0," ",SUM(AG6:AG37)/COUNT(AG6:AG37))</f>
        <v xml:space="preserve"> </v>
      </c>
      <c r="AH38" s="33">
        <f t="shared" si="31"/>
        <v>3.7083333333333335</v>
      </c>
      <c r="AI38" s="33">
        <f>IF(COUNT(AI6:AI37)=0," ",SUM(AI6:AI37)/COUNT(AI6:AI37))</f>
        <v>3.9166666666666665</v>
      </c>
      <c r="AJ38" s="33">
        <f t="shared" si="31"/>
        <v>4.833333333333333</v>
      </c>
      <c r="AK38" s="33">
        <f t="shared" si="31"/>
        <v>3.5833333333333335</v>
      </c>
      <c r="AL38" s="33">
        <f t="shared" si="31"/>
        <v>3.3913043478260869</v>
      </c>
      <c r="AM38" s="33">
        <f t="shared" si="31"/>
        <v>4.375</v>
      </c>
      <c r="AN38" s="33">
        <f t="shared" si="31"/>
        <v>4</v>
      </c>
      <c r="AO38" s="33">
        <f t="shared" si="31"/>
        <v>3.75</v>
      </c>
      <c r="AP38" s="33">
        <f t="shared" si="31"/>
        <v>3.5</v>
      </c>
      <c r="AQ38" s="33" t="str">
        <f t="shared" si="31"/>
        <v xml:space="preserve"> </v>
      </c>
      <c r="AR38" s="33" t="str">
        <f t="shared" si="31"/>
        <v xml:space="preserve"> </v>
      </c>
      <c r="AS38" s="33" t="str">
        <f t="shared" si="31"/>
        <v xml:space="preserve"> </v>
      </c>
      <c r="AT38" s="33" t="str">
        <f t="shared" si="31"/>
        <v xml:space="preserve"> </v>
      </c>
      <c r="AU38" s="33" t="str">
        <f t="shared" si="31"/>
        <v xml:space="preserve"> </v>
      </c>
      <c r="AV38" s="34" t="str">
        <f t="shared" si="31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6"/>
      <c r="B39" s="216"/>
      <c r="C39" s="218" t="s">
        <v>13</v>
      </c>
      <c r="D39" s="218"/>
      <c r="E39" s="219"/>
      <c r="F39" s="98" t="str">
        <v>0</v>
      </c>
      <c r="G39" s="98">
        <v>5</v>
      </c>
      <c r="H39" s="98">
        <v>7</v>
      </c>
      <c r="I39" s="98">
        <v>21</v>
      </c>
      <c r="J39" s="98">
        <v>5</v>
      </c>
      <c r="K39" s="98">
        <v>3</v>
      </c>
      <c r="L39" s="98">
        <v>9</v>
      </c>
      <c r="M39" s="98">
        <v>4</v>
      </c>
      <c r="N39" s="98">
        <v>6</v>
      </c>
      <c r="O39" s="99">
        <v>3</v>
      </c>
      <c r="P39" s="99" t="str">
        <v>0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9">
        <f>IF(COUNTIF(V6:V37,5)=0,"0",COUNTIF(V6:V37,5))</f>
        <v>1</v>
      </c>
      <c r="W39" s="209"/>
      <c r="X39" s="580">
        <f>SUM(X38:AB38)</f>
        <v>214</v>
      </c>
      <c r="Y39" s="580"/>
      <c r="Z39" s="580"/>
      <c r="AA39" s="580"/>
      <c r="AB39" s="580"/>
      <c r="AC39" s="423"/>
      <c r="AD39" s="242">
        <f t="shared" ref="AD39" si="32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33">IF(COUNTIF(AG6:AG37,5)=0,"0",COUNTIF(AG6:AG37,5))</f>
        <v>0</v>
      </c>
      <c r="AH39" s="38">
        <f t="shared" si="33"/>
        <v>5</v>
      </c>
      <c r="AI39" s="38">
        <f t="shared" si="33"/>
        <v>7</v>
      </c>
      <c r="AJ39" s="38">
        <f t="shared" si="33"/>
        <v>21</v>
      </c>
      <c r="AK39" s="38">
        <f t="shared" si="33"/>
        <v>5</v>
      </c>
      <c r="AL39" s="38">
        <f t="shared" si="33"/>
        <v>3</v>
      </c>
      <c r="AM39" s="38">
        <f t="shared" si="33"/>
        <v>9</v>
      </c>
      <c r="AN39" s="38">
        <f t="shared" si="33"/>
        <v>4</v>
      </c>
      <c r="AO39" s="38">
        <f t="shared" si="33"/>
        <v>6</v>
      </c>
      <c r="AP39" s="38">
        <f t="shared" si="33"/>
        <v>3</v>
      </c>
      <c r="AQ39" s="38" t="str">
        <f t="shared" si="33"/>
        <v>0</v>
      </c>
      <c r="AR39" s="38" t="str">
        <f t="shared" si="33"/>
        <v>0</v>
      </c>
      <c r="AS39" s="38" t="str">
        <f t="shared" si="33"/>
        <v>0</v>
      </c>
      <c r="AT39" s="38" t="str">
        <f t="shared" si="33"/>
        <v>0</v>
      </c>
      <c r="AU39" s="38" t="str">
        <f t="shared" si="33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20"/>
      <c r="B40" s="220"/>
      <c r="C40" s="222" t="s">
        <v>14</v>
      </c>
      <c r="D40" s="222"/>
      <c r="E40" s="223"/>
      <c r="F40" s="100" t="str">
        <v>0</v>
      </c>
      <c r="G40" s="100">
        <v>7</v>
      </c>
      <c r="H40" s="100">
        <v>8</v>
      </c>
      <c r="I40" s="100">
        <v>2</v>
      </c>
      <c r="J40" s="100">
        <v>5</v>
      </c>
      <c r="K40" s="100">
        <v>5</v>
      </c>
      <c r="L40" s="100">
        <v>15</v>
      </c>
      <c r="M40" s="100">
        <v>15</v>
      </c>
      <c r="N40" s="100">
        <v>6</v>
      </c>
      <c r="O40" s="101">
        <v>6</v>
      </c>
      <c r="P40" s="101" t="str">
        <v>0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50">
        <f>IF(COUNTIF(V6:V37,4)=0,"0",COUNTIF(V6:V37,4))</f>
        <v>2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5</v>
      </c>
      <c r="AA40" s="44">
        <f>IF(COUNTIF(AA6:AA37,4)=0," ",COUNTIF(AA6:AA37,4))</f>
        <v>5</v>
      </c>
      <c r="AB40" s="44" t="str">
        <f>IF(COUNTIF(AB6:AB37,4)=0," ",COUNTIF(AB6:AB37,4))</f>
        <v xml:space="preserve"> 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34">IF(COUNTIF(AG6:AG37,4)=0,"0",COUNTIF(AG6:AG37,4))</f>
        <v>0</v>
      </c>
      <c r="AH40" s="44">
        <f t="shared" si="34"/>
        <v>7</v>
      </c>
      <c r="AI40" s="44">
        <f t="shared" si="34"/>
        <v>8</v>
      </c>
      <c r="AJ40" s="44">
        <f t="shared" si="34"/>
        <v>2</v>
      </c>
      <c r="AK40" s="44">
        <f t="shared" si="34"/>
        <v>5</v>
      </c>
      <c r="AL40" s="44">
        <f t="shared" si="34"/>
        <v>5</v>
      </c>
      <c r="AM40" s="44">
        <f t="shared" si="34"/>
        <v>15</v>
      </c>
      <c r="AN40" s="44">
        <f t="shared" si="34"/>
        <v>15</v>
      </c>
      <c r="AO40" s="44">
        <f t="shared" si="34"/>
        <v>6</v>
      </c>
      <c r="AP40" s="44">
        <f t="shared" si="34"/>
        <v>6</v>
      </c>
      <c r="AQ40" s="44" t="str">
        <f t="shared" si="34"/>
        <v>0</v>
      </c>
      <c r="AR40" s="44" t="str">
        <f t="shared" si="34"/>
        <v>0</v>
      </c>
      <c r="AS40" s="44" t="str">
        <f t="shared" si="34"/>
        <v>0</v>
      </c>
      <c r="AT40" s="44" t="str">
        <f t="shared" si="34"/>
        <v>0</v>
      </c>
      <c r="AU40" s="44" t="str">
        <f t="shared" si="34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5" t="s">
        <v>15</v>
      </c>
      <c r="D41" s="225"/>
      <c r="E41" s="226"/>
      <c r="F41" s="102" t="str">
        <v>0</v>
      </c>
      <c r="G41" s="102">
        <v>12</v>
      </c>
      <c r="H41" s="102">
        <v>9</v>
      </c>
      <c r="I41" s="102">
        <v>1</v>
      </c>
      <c r="J41" s="102">
        <v>13</v>
      </c>
      <c r="K41" s="102">
        <v>13</v>
      </c>
      <c r="L41" s="102" t="str">
        <v>0</v>
      </c>
      <c r="M41" s="102">
        <v>4</v>
      </c>
      <c r="N41" s="102">
        <v>12</v>
      </c>
      <c r="O41" s="103">
        <v>15</v>
      </c>
      <c r="P41" s="103" t="str">
        <v>0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51">
        <f>IF(COUNTIF(V6:V37,3)=0,"0",COUNTIF(V6:V37,3))</f>
        <v>18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1</v>
      </c>
      <c r="AA41" s="52">
        <f>IF(COUNTIF(AA6:AA37,3)=0," ",COUNTIF(AA6:AA37,3))</f>
        <v>1</v>
      </c>
      <c r="AB41" s="52">
        <f>IF(COUNTIF(AB6:AB37,3)=0," ",COUNTIF(AB6:AB37,3))</f>
        <v>2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35">IF(COUNTIF(AG6:AG37,3)=0,"0",COUNTIF(AG6:AG37,3))</f>
        <v>0</v>
      </c>
      <c r="AH41" s="52">
        <f t="shared" si="35"/>
        <v>12</v>
      </c>
      <c r="AI41" s="52">
        <f t="shared" si="35"/>
        <v>9</v>
      </c>
      <c r="AJ41" s="52">
        <f t="shared" si="35"/>
        <v>1</v>
      </c>
      <c r="AK41" s="52">
        <f t="shared" si="35"/>
        <v>13</v>
      </c>
      <c r="AL41" s="52">
        <f t="shared" si="35"/>
        <v>13</v>
      </c>
      <c r="AM41" s="52" t="str">
        <f t="shared" si="35"/>
        <v>0</v>
      </c>
      <c r="AN41" s="52">
        <f t="shared" si="35"/>
        <v>4</v>
      </c>
      <c r="AO41" s="52">
        <f t="shared" si="35"/>
        <v>12</v>
      </c>
      <c r="AP41" s="52">
        <f t="shared" si="35"/>
        <v>15</v>
      </c>
      <c r="AQ41" s="52" t="str">
        <f t="shared" si="35"/>
        <v>0</v>
      </c>
      <c r="AR41" s="52" t="str">
        <f t="shared" si="35"/>
        <v>0</v>
      </c>
      <c r="AS41" s="52" t="str">
        <f t="shared" si="35"/>
        <v>0</v>
      </c>
      <c r="AT41" s="52" t="str">
        <f t="shared" si="35"/>
        <v>0</v>
      </c>
      <c r="AU41" s="52" t="str">
        <f t="shared" si="35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7"/>
      <c r="B42" s="247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1</v>
      </c>
      <c r="K42" s="23">
        <v>2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3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2</v>
      </c>
      <c r="AA42" s="35">
        <f>IF(COUNTIF(AA6:AA37,2)=0," ",COUNTIF(AA6:AA37,2))</f>
        <v>9</v>
      </c>
      <c r="AB42" s="35">
        <f>IF(COUNTIF(AB6:AB37,2)=0," ",COUNTIF(AB6:AB37,2))</f>
        <v>2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36">COUNTIF(AG6:AG36,2)+COUNTIF(AG6:AG36,"д")</f>
        <v>0</v>
      </c>
      <c r="AH42" s="35">
        <f t="shared" si="36"/>
        <v>0</v>
      </c>
      <c r="AI42" s="35">
        <f t="shared" si="36"/>
        <v>0</v>
      </c>
      <c r="AJ42" s="35">
        <f t="shared" si="36"/>
        <v>0</v>
      </c>
      <c r="AK42" s="35">
        <f t="shared" si="36"/>
        <v>1</v>
      </c>
      <c r="AL42" s="35">
        <f t="shared" si="36"/>
        <v>2</v>
      </c>
      <c r="AM42" s="35">
        <f t="shared" si="36"/>
        <v>0</v>
      </c>
      <c r="AN42" s="35">
        <f t="shared" si="36"/>
        <v>0</v>
      </c>
      <c r="AO42" s="35">
        <f t="shared" si="36"/>
        <v>0</v>
      </c>
      <c r="AP42" s="35">
        <f t="shared" si="36"/>
        <v>0</v>
      </c>
      <c r="AQ42" s="35">
        <f t="shared" si="36"/>
        <v>0</v>
      </c>
      <c r="AR42" s="35">
        <f t="shared" si="36"/>
        <v>0</v>
      </c>
      <c r="AS42" s="35">
        <f t="shared" si="36"/>
        <v>0</v>
      </c>
      <c r="AT42" s="35">
        <f t="shared" si="36"/>
        <v>0</v>
      </c>
      <c r="AU42" s="35">
        <f t="shared" si="36"/>
        <v>0</v>
      </c>
      <c r="AV42" s="35">
        <f t="shared" si="36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7"/>
      <c r="B43" s="247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1</v>
      </c>
      <c r="L43" s="23">
        <v>0</v>
      </c>
      <c r="M43" s="23">
        <v>1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37">COUNTBLANK(V6:V26)</f>
        <v>0</v>
      </c>
      <c r="W43" s="35">
        <f t="shared" si="37"/>
        <v>0</v>
      </c>
      <c r="X43" s="35">
        <f t="shared" si="37"/>
        <v>0</v>
      </c>
      <c r="Y43" s="35">
        <f t="shared" si="37"/>
        <v>0</v>
      </c>
      <c r="Z43" s="35">
        <f t="shared" si="37"/>
        <v>0</v>
      </c>
      <c r="AA43" s="35">
        <f t="shared" si="37"/>
        <v>0</v>
      </c>
      <c r="AB43" s="35">
        <f t="shared" si="37"/>
        <v>0</v>
      </c>
      <c r="AC43" s="35"/>
      <c r="AD43" s="35">
        <f>COUNTBLANK(AD6:AD30)</f>
        <v>1</v>
      </c>
      <c r="AE43" s="61" t="str">
        <f>IF(COUNTIF(AE6:AE37,"б")=0," ",COUNTIF(AE6:AE37,"б"))</f>
        <v xml:space="preserve"> </v>
      </c>
      <c r="AF43" s="60">
        <f t="shared" ref="AF43:CB43" si="38">IF(COUNTIF(AF6:AF37,"б")=0+COUNTIF(AF6:AF37,"а")=0,"0",COUNTIF(AF6:AF37,"б")+COUNTIF(AF6:AF37,"а"))</f>
        <v>0</v>
      </c>
      <c r="AG43" s="60">
        <f t="shared" si="38"/>
        <v>0</v>
      </c>
      <c r="AH43" s="60">
        <f t="shared" si="38"/>
        <v>0</v>
      </c>
      <c r="AI43" s="60">
        <f t="shared" si="38"/>
        <v>0</v>
      </c>
      <c r="AJ43" s="60">
        <f t="shared" si="38"/>
        <v>0</v>
      </c>
      <c r="AK43" s="60">
        <f t="shared" si="38"/>
        <v>0</v>
      </c>
      <c r="AL43" s="60">
        <f t="shared" si="38"/>
        <v>1</v>
      </c>
      <c r="AM43" s="60">
        <f t="shared" si="38"/>
        <v>0</v>
      </c>
      <c r="AN43" s="60">
        <f t="shared" si="38"/>
        <v>1</v>
      </c>
      <c r="AO43" s="60">
        <f t="shared" si="38"/>
        <v>0</v>
      </c>
      <c r="AP43" s="60">
        <f t="shared" si="38"/>
        <v>0</v>
      </c>
      <c r="AQ43" s="60">
        <f t="shared" si="38"/>
        <v>0</v>
      </c>
      <c r="AR43" s="60">
        <f t="shared" si="38"/>
        <v>0</v>
      </c>
      <c r="AS43" s="60">
        <f t="shared" si="38"/>
        <v>0</v>
      </c>
      <c r="AT43" s="60">
        <f t="shared" si="38"/>
        <v>0</v>
      </c>
      <c r="AU43" s="60">
        <f t="shared" si="38"/>
        <v>0</v>
      </c>
      <c r="AV43" s="60">
        <f t="shared" si="38"/>
        <v>0</v>
      </c>
      <c r="AW43" s="60">
        <f t="shared" si="38"/>
        <v>0</v>
      </c>
      <c r="AX43" s="60">
        <f t="shared" si="38"/>
        <v>0</v>
      </c>
      <c r="AY43" s="60">
        <f t="shared" si="38"/>
        <v>0</v>
      </c>
      <c r="AZ43" s="60">
        <f t="shared" si="38"/>
        <v>0</v>
      </c>
      <c r="BA43" s="60">
        <f t="shared" si="38"/>
        <v>0</v>
      </c>
      <c r="BB43" s="60">
        <f t="shared" si="38"/>
        <v>0</v>
      </c>
      <c r="BC43" s="60">
        <f t="shared" si="38"/>
        <v>0</v>
      </c>
      <c r="BD43" s="60">
        <f t="shared" si="38"/>
        <v>0</v>
      </c>
      <c r="BE43" s="60">
        <f t="shared" si="38"/>
        <v>0</v>
      </c>
      <c r="BF43" s="60">
        <f t="shared" si="38"/>
        <v>0</v>
      </c>
      <c r="BG43" s="60">
        <f t="shared" si="38"/>
        <v>0</v>
      </c>
      <c r="BH43" s="60">
        <f t="shared" si="38"/>
        <v>0</v>
      </c>
      <c r="BI43" s="60">
        <f t="shared" si="38"/>
        <v>0</v>
      </c>
      <c r="BJ43" s="60">
        <f t="shared" si="38"/>
        <v>0</v>
      </c>
      <c r="BK43" s="60">
        <f t="shared" si="38"/>
        <v>0</v>
      </c>
      <c r="BL43" s="60">
        <f t="shared" si="38"/>
        <v>0</v>
      </c>
      <c r="BM43" s="60">
        <f t="shared" si="38"/>
        <v>0</v>
      </c>
      <c r="BN43" s="60">
        <f t="shared" si="38"/>
        <v>0</v>
      </c>
      <c r="BO43" s="60">
        <f t="shared" si="38"/>
        <v>0</v>
      </c>
      <c r="BP43" s="60">
        <f t="shared" si="38"/>
        <v>0</v>
      </c>
      <c r="BQ43" s="60">
        <f t="shared" si="38"/>
        <v>0</v>
      </c>
      <c r="BR43" s="60">
        <f t="shared" si="38"/>
        <v>0</v>
      </c>
      <c r="BS43" s="60">
        <f t="shared" si="38"/>
        <v>0</v>
      </c>
      <c r="BT43" s="60">
        <f t="shared" si="38"/>
        <v>0</v>
      </c>
      <c r="BU43" s="60">
        <f t="shared" si="38"/>
        <v>0</v>
      </c>
      <c r="BV43" s="60">
        <f t="shared" si="38"/>
        <v>0</v>
      </c>
      <c r="BW43" s="60">
        <f t="shared" si="38"/>
        <v>0</v>
      </c>
      <c r="BX43" s="60">
        <f t="shared" si="38"/>
        <v>0</v>
      </c>
      <c r="BY43" s="60">
        <f t="shared" si="38"/>
        <v>0</v>
      </c>
      <c r="BZ43" s="60">
        <f t="shared" si="38"/>
        <v>0</v>
      </c>
      <c r="CA43" s="60">
        <f t="shared" si="38"/>
        <v>0</v>
      </c>
      <c r="CB43" s="60">
        <f t="shared" si="38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7"/>
      <c r="B44" s="247"/>
      <c r="C44" s="83" t="s">
        <v>18</v>
      </c>
      <c r="D44" s="83"/>
      <c r="E44" s="27"/>
      <c r="F44" s="23">
        <v>24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39">IF(COUNTIF(AG6:AG37,"з")=0,"0",COUNTIF(AG6:AG37,"з"))</f>
        <v>24</v>
      </c>
      <c r="AH44" s="35" t="str">
        <f t="shared" si="39"/>
        <v>0</v>
      </c>
      <c r="AI44" s="35" t="str">
        <f t="shared" si="39"/>
        <v>0</v>
      </c>
      <c r="AJ44" s="35" t="str">
        <f t="shared" si="39"/>
        <v>0</v>
      </c>
      <c r="AK44" s="35" t="str">
        <f t="shared" si="39"/>
        <v>0</v>
      </c>
      <c r="AL44" s="35" t="str">
        <f t="shared" si="39"/>
        <v>0</v>
      </c>
      <c r="AM44" s="35" t="str">
        <f t="shared" si="39"/>
        <v>0</v>
      </c>
      <c r="AN44" s="35" t="str">
        <f t="shared" si="39"/>
        <v>0</v>
      </c>
      <c r="AO44" s="35" t="str">
        <f t="shared" si="39"/>
        <v>0</v>
      </c>
      <c r="AP44" s="35" t="str">
        <f t="shared" si="39"/>
        <v>0</v>
      </c>
      <c r="AQ44" s="35" t="str">
        <f t="shared" si="39"/>
        <v>0</v>
      </c>
      <c r="AR44" s="35" t="str">
        <f t="shared" si="39"/>
        <v>0</v>
      </c>
      <c r="AS44" s="35" t="str">
        <f t="shared" si="39"/>
        <v>0</v>
      </c>
      <c r="AT44" s="35" t="str">
        <f t="shared" si="39"/>
        <v>0</v>
      </c>
      <c r="AU44" s="35" t="str">
        <f t="shared" si="39"/>
        <v>0</v>
      </c>
      <c r="AV44" s="35" t="str">
        <f t="shared" si="39"/>
        <v>0</v>
      </c>
      <c r="AW44" s="35" t="str">
        <f t="shared" si="39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7"/>
      <c r="B45" s="247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40">IF(COUNTIF(AG6:AG37,"н")=0,"0",COUNTIF(AG6:AG37,"н"))</f>
        <v>0</v>
      </c>
      <c r="AH45" s="35" t="str">
        <f t="shared" si="40"/>
        <v>0</v>
      </c>
      <c r="AI45" s="35" t="str">
        <f t="shared" si="40"/>
        <v>0</v>
      </c>
      <c r="AJ45" s="35" t="str">
        <f t="shared" si="40"/>
        <v>0</v>
      </c>
      <c r="AK45" s="35" t="str">
        <f t="shared" si="40"/>
        <v>0</v>
      </c>
      <c r="AL45" s="35" t="str">
        <f t="shared" si="40"/>
        <v>0</v>
      </c>
      <c r="AM45" s="35" t="str">
        <f t="shared" si="40"/>
        <v>0</v>
      </c>
      <c r="AN45" s="35" t="str">
        <f t="shared" si="40"/>
        <v>0</v>
      </c>
      <c r="AO45" s="35" t="str">
        <f t="shared" si="40"/>
        <v>0</v>
      </c>
      <c r="AP45" s="35" t="str">
        <f t="shared" si="40"/>
        <v>0</v>
      </c>
      <c r="AQ45" s="35" t="str">
        <f t="shared" si="40"/>
        <v>0</v>
      </c>
      <c r="AR45" s="35" t="str">
        <f t="shared" si="40"/>
        <v>0</v>
      </c>
      <c r="AS45" s="35" t="str">
        <f t="shared" si="40"/>
        <v>0</v>
      </c>
      <c r="AT45" s="35" t="str">
        <f t="shared" si="40"/>
        <v>0</v>
      </c>
      <c r="AU45" s="35" t="str">
        <f t="shared" si="40"/>
        <v>0</v>
      </c>
      <c r="AV45" s="35" t="str">
        <f t="shared" si="40"/>
        <v>0</v>
      </c>
      <c r="AW45" s="35" t="str">
        <f t="shared" si="40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24"/>
      <c r="X46" s="424"/>
      <c r="Y46" s="424"/>
      <c r="Z46" s="424"/>
      <c r="AA46" s="424"/>
      <c r="AB46" s="424"/>
      <c r="AC46" s="424"/>
      <c r="AD46" s="424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24"/>
      <c r="X47" s="424"/>
      <c r="Y47" s="424"/>
      <c r="Z47" s="424"/>
      <c r="AA47" s="424"/>
      <c r="AB47" s="424"/>
      <c r="AC47" s="424"/>
      <c r="AD47" s="424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24"/>
      <c r="X48" s="424"/>
      <c r="Y48" s="424"/>
      <c r="Z48" s="424"/>
      <c r="AA48" s="424"/>
      <c r="AB48" s="424"/>
      <c r="AC48" s="424"/>
      <c r="AD48" s="424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24"/>
      <c r="X49" s="424"/>
      <c r="Y49" s="424"/>
      <c r="Z49" s="424"/>
      <c r="AA49" s="424"/>
      <c r="AB49" s="424"/>
      <c r="AC49" s="424"/>
      <c r="AD49" s="424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24"/>
      <c r="X50" s="424"/>
      <c r="Y50" s="424"/>
      <c r="Z50" s="424"/>
      <c r="AA50" s="424"/>
      <c r="AB50" s="424"/>
      <c r="AC50" s="424"/>
      <c r="AD50" s="424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24"/>
      <c r="X51" s="424"/>
      <c r="Y51" s="424"/>
      <c r="Z51" s="424"/>
      <c r="AA51" s="424"/>
      <c r="AB51" s="424"/>
      <c r="AC51" s="424"/>
      <c r="AD51" s="424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24"/>
      <c r="X52" s="424"/>
      <c r="Y52" s="424"/>
      <c r="Z52" s="424"/>
      <c r="AA52" s="424"/>
      <c r="AB52" s="424"/>
      <c r="AC52" s="424"/>
      <c r="AD52" s="424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24"/>
      <c r="X53" s="424"/>
      <c r="Y53" s="424"/>
      <c r="Z53" s="424"/>
      <c r="AA53" s="424"/>
      <c r="AB53" s="424"/>
      <c r="AC53" s="424"/>
      <c r="AD53" s="424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24"/>
      <c r="X54" s="424"/>
      <c r="Y54" s="424"/>
      <c r="Z54" s="424"/>
      <c r="AA54" s="424"/>
      <c r="AB54" s="424"/>
      <c r="AC54" s="424"/>
      <c r="AD54" s="424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8">
    <mergeCell ref="BP3:CE3"/>
    <mergeCell ref="G2:L2"/>
    <mergeCell ref="M2:N2"/>
    <mergeCell ref="X39:AB39"/>
    <mergeCell ref="A3:C4"/>
    <mergeCell ref="AD3:AD5"/>
    <mergeCell ref="AG3:AW3"/>
    <mergeCell ref="AX3:BM3"/>
  </mergeCells>
  <conditionalFormatting sqref="C5 Y5 AI5 AG5 T5">
    <cfRule type="cellIs" dxfId="9699" priority="212" stopIfTrue="1" operator="equal">
      <formula>5</formula>
    </cfRule>
    <cfRule type="cellIs" dxfId="9698" priority="213" stopIfTrue="1" operator="equal">
      <formula>4</formula>
    </cfRule>
    <cfRule type="cellIs" dxfId="9697" priority="214" stopIfTrue="1" operator="equal">
      <formula>3</formula>
    </cfRule>
  </conditionalFormatting>
  <conditionalFormatting sqref="E6:E45">
    <cfRule type="cellIs" dxfId="9696" priority="210" stopIfTrue="1" operator="equal">
      <formula>4</formula>
    </cfRule>
    <cfRule type="cellIs" dxfId="9695" priority="211" stopIfTrue="1" operator="equal">
      <formula>3</formula>
    </cfRule>
  </conditionalFormatting>
  <conditionalFormatting sqref="Z5:AC5 W40:AF43 AE6:AE39 W39 F34:Q45 AG43:CB43 W44:AW45 F31:Q31 R6:V45 G17:R31 AG6:AW42 G6:Q15">
    <cfRule type="cellIs" dxfId="9694" priority="207" stopIfTrue="1" operator="equal">
      <formula>5</formula>
    </cfRule>
    <cfRule type="cellIs" dxfId="9693" priority="208" stopIfTrue="1" operator="equal">
      <formula>4</formula>
    </cfRule>
    <cfRule type="cellIs" dxfId="9692" priority="209" stopIfTrue="1" operator="equal">
      <formula>3</formula>
    </cfRule>
  </conditionalFormatting>
  <conditionalFormatting sqref="AF6:AF37">
    <cfRule type="expression" dxfId="9691" priority="205" stopIfTrue="1">
      <formula>VALUE(RIGHT(AF6))&gt;AE6</formula>
    </cfRule>
    <cfRule type="expression" dxfId="9690" priority="206" stopIfTrue="1">
      <formula>EXACT(RIGHT(AF6,3),"зач")</formula>
    </cfRule>
  </conditionalFormatting>
  <conditionalFormatting sqref="AE3:AJ4 P3:AC3 T4:AC4">
    <cfRule type="expression" dxfId="9689" priority="203" stopIfTrue="1">
      <formula>$D$1&lt;P3</formula>
    </cfRule>
    <cfRule type="expression" dxfId="9688" priority="204" stopIfTrue="1">
      <formula>$D$1&gt;P3</formula>
    </cfRule>
  </conditionalFormatting>
  <conditionalFormatting sqref="T5">
    <cfRule type="cellIs" dxfId="9687" priority="173" stopIfTrue="1" operator="equal">
      <formula>5</formula>
    </cfRule>
    <cfRule type="cellIs" dxfId="9686" priority="174" stopIfTrue="1" operator="equal">
      <formula>4</formula>
    </cfRule>
    <cfRule type="cellIs" dxfId="9685" priority="175" stopIfTrue="1" operator="equal">
      <formula>3</formula>
    </cfRule>
  </conditionalFormatting>
  <conditionalFormatting sqref="T3:T4">
    <cfRule type="expression" dxfId="9684" priority="171" stopIfTrue="1">
      <formula>$D$1&lt;T3</formula>
    </cfRule>
    <cfRule type="expression" dxfId="9683" priority="172" stopIfTrue="1">
      <formula>$D$1&gt;T3</formula>
    </cfRule>
  </conditionalFormatting>
  <conditionalFormatting sqref="Q3">
    <cfRule type="expression" dxfId="9682" priority="159" stopIfTrue="1">
      <formula>$D$1&lt;Q3</formula>
    </cfRule>
    <cfRule type="expression" dxfId="9681" priority="160" stopIfTrue="1">
      <formula>$D$1&gt;Q3</formula>
    </cfRule>
  </conditionalFormatting>
  <conditionalFormatting sqref="F6:F31">
    <cfRule type="cellIs" dxfId="9680" priority="147" stopIfTrue="1" operator="equal">
      <formula>5</formula>
    </cfRule>
    <cfRule type="cellIs" dxfId="9679" priority="148" stopIfTrue="1" operator="equal">
      <formula>4</formula>
    </cfRule>
    <cfRule type="cellIs" dxfId="9678" priority="149" stopIfTrue="1" operator="equal">
      <formula>3</formula>
    </cfRule>
  </conditionalFormatting>
  <conditionalFormatting sqref="P5">
    <cfRule type="cellIs" dxfId="9677" priority="139" stopIfTrue="1" operator="equal">
      <formula>5</formula>
    </cfRule>
    <cfRule type="cellIs" dxfId="9676" priority="140" stopIfTrue="1" operator="equal">
      <formula>4</formula>
    </cfRule>
    <cfRule type="cellIs" dxfId="9675" priority="141" stopIfTrue="1" operator="equal">
      <formula>3</formula>
    </cfRule>
  </conditionalFormatting>
  <conditionalFormatting sqref="P4:R4">
    <cfRule type="expression" dxfId="9674" priority="137" stopIfTrue="1">
      <formula>$D$1&lt;P4</formula>
    </cfRule>
    <cfRule type="expression" dxfId="9673" priority="138" stopIfTrue="1">
      <formula>$D$1&gt;P4</formula>
    </cfRule>
  </conditionalFormatting>
  <conditionalFormatting sqref="P5">
    <cfRule type="cellIs" dxfId="9672" priority="134" stopIfTrue="1" operator="equal">
      <formula>5</formula>
    </cfRule>
    <cfRule type="cellIs" dxfId="9671" priority="135" stopIfTrue="1" operator="equal">
      <formula>4</formula>
    </cfRule>
    <cfRule type="cellIs" dxfId="9670" priority="136" stopIfTrue="1" operator="equal">
      <formula>3</formula>
    </cfRule>
  </conditionalFormatting>
  <conditionalFormatting sqref="P4:Q4">
    <cfRule type="expression" dxfId="9669" priority="132" stopIfTrue="1">
      <formula>$D$1&lt;P4</formula>
    </cfRule>
    <cfRule type="expression" dxfId="9668" priority="133" stopIfTrue="1">
      <formula>$D$1&gt;P4</formula>
    </cfRule>
  </conditionalFormatting>
  <conditionalFormatting sqref="Q5">
    <cfRule type="cellIs" dxfId="9667" priority="129" stopIfTrue="1" operator="equal">
      <formula>5</formula>
    </cfRule>
    <cfRule type="cellIs" dxfId="9666" priority="130" stopIfTrue="1" operator="equal">
      <formula>4</formula>
    </cfRule>
    <cfRule type="cellIs" dxfId="9665" priority="131" stopIfTrue="1" operator="equal">
      <formula>3</formula>
    </cfRule>
  </conditionalFormatting>
  <conditionalFormatting sqref="P4:Q4">
    <cfRule type="expression" dxfId="9664" priority="127" stopIfTrue="1">
      <formula>$D$1&lt;P4</formula>
    </cfRule>
    <cfRule type="expression" dxfId="9663" priority="128" stopIfTrue="1">
      <formula>$D$1&gt;P4</formula>
    </cfRule>
  </conditionalFormatting>
  <conditionalFormatting sqref="P5">
    <cfRule type="cellIs" dxfId="9662" priority="124" stopIfTrue="1" operator="equal">
      <formula>5</formula>
    </cfRule>
    <cfRule type="cellIs" dxfId="9661" priority="125" stopIfTrue="1" operator="equal">
      <formula>4</formula>
    </cfRule>
    <cfRule type="cellIs" dxfId="9660" priority="126" stopIfTrue="1" operator="equal">
      <formula>3</formula>
    </cfRule>
  </conditionalFormatting>
  <conditionalFormatting sqref="P4:Q4">
    <cfRule type="expression" dxfId="9659" priority="122" stopIfTrue="1">
      <formula>$D$1&lt;P4</formula>
    </cfRule>
    <cfRule type="expression" dxfId="9658" priority="123" stopIfTrue="1">
      <formula>$D$1&gt;P4</formula>
    </cfRule>
  </conditionalFormatting>
  <conditionalFormatting sqref="R5">
    <cfRule type="cellIs" dxfId="9657" priority="119" stopIfTrue="1" operator="equal">
      <formula>5</formula>
    </cfRule>
    <cfRule type="cellIs" dxfId="9656" priority="120" stopIfTrue="1" operator="equal">
      <formula>4</formula>
    </cfRule>
    <cfRule type="cellIs" dxfId="9655" priority="121" stopIfTrue="1" operator="equal">
      <formula>3</formula>
    </cfRule>
  </conditionalFormatting>
  <conditionalFormatting sqref="R4">
    <cfRule type="expression" dxfId="9654" priority="117" stopIfTrue="1">
      <formula>$D$1&lt;R4</formula>
    </cfRule>
    <cfRule type="expression" dxfId="9653" priority="118" stopIfTrue="1">
      <formula>$D$1&gt;R4</formula>
    </cfRule>
  </conditionalFormatting>
  <conditionalFormatting sqref="R4">
    <cfRule type="expression" dxfId="9652" priority="115" stopIfTrue="1">
      <formula>$D$1&lt;R4</formula>
    </cfRule>
    <cfRule type="expression" dxfId="9651" priority="116" stopIfTrue="1">
      <formula>$D$1&gt;R4</formula>
    </cfRule>
  </conditionalFormatting>
  <conditionalFormatting sqref="Q4">
    <cfRule type="expression" dxfId="9650" priority="103" stopIfTrue="1">
      <formula>$D$1&lt;Q4</formula>
    </cfRule>
    <cfRule type="expression" dxfId="9649" priority="104" stopIfTrue="1">
      <formula>$D$1&gt;Q4</formula>
    </cfRule>
  </conditionalFormatting>
  <conditionalFormatting sqref="Q4">
    <cfRule type="expression" dxfId="9648" priority="101" stopIfTrue="1">
      <formula>$D$1&lt;Q4</formula>
    </cfRule>
    <cfRule type="expression" dxfId="9647" priority="102" stopIfTrue="1">
      <formula>$D$1&gt;Q4</formula>
    </cfRule>
  </conditionalFormatting>
  <conditionalFormatting sqref="Q5">
    <cfRule type="cellIs" dxfId="9646" priority="98" stopIfTrue="1" operator="equal">
      <formula>5</formula>
    </cfRule>
    <cfRule type="cellIs" dxfId="9645" priority="99" stopIfTrue="1" operator="equal">
      <formula>4</formula>
    </cfRule>
    <cfRule type="cellIs" dxfId="9644" priority="100" stopIfTrue="1" operator="equal">
      <formula>3</formula>
    </cfRule>
  </conditionalFormatting>
  <conditionalFormatting sqref="Q4">
    <cfRule type="expression" dxfId="9643" priority="96" stopIfTrue="1">
      <formula>$D$1&lt;Q4</formula>
    </cfRule>
    <cfRule type="expression" dxfId="9642" priority="97" stopIfTrue="1">
      <formula>$D$1&gt;Q4</formula>
    </cfRule>
  </conditionalFormatting>
  <conditionalFormatting sqref="Q4">
    <cfRule type="expression" dxfId="9641" priority="94" stopIfTrue="1">
      <formula>$D$1&lt;Q4</formula>
    </cfRule>
    <cfRule type="expression" dxfId="9640" priority="95" stopIfTrue="1">
      <formula>$D$1&gt;Q4</formula>
    </cfRule>
  </conditionalFormatting>
  <conditionalFormatting sqref="G16:Q16">
    <cfRule type="cellIs" dxfId="9639" priority="89" stopIfTrue="1" operator="equal">
      <formula>5</formula>
    </cfRule>
    <cfRule type="cellIs" dxfId="9638" priority="90" stopIfTrue="1" operator="equal">
      <formula>4</formula>
    </cfRule>
    <cfRule type="cellIs" dxfId="9637" priority="91" stopIfTrue="1" operator="equal">
      <formula>3</formula>
    </cfRule>
  </conditionalFormatting>
  <conditionalFormatting sqref="S5">
    <cfRule type="cellIs" dxfId="9636" priority="86" stopIfTrue="1" operator="equal">
      <formula>5</formula>
    </cfRule>
    <cfRule type="cellIs" dxfId="9635" priority="87" stopIfTrue="1" operator="equal">
      <formula>4</formula>
    </cfRule>
    <cfRule type="cellIs" dxfId="9634" priority="88" stopIfTrue="1" operator="equal">
      <formula>3</formula>
    </cfRule>
  </conditionalFormatting>
  <conditionalFormatting sqref="S4">
    <cfRule type="expression" dxfId="9633" priority="74" stopIfTrue="1">
      <formula>$D$1&lt;S4</formula>
    </cfRule>
    <cfRule type="expression" dxfId="9632" priority="75" stopIfTrue="1">
      <formula>$D$1&gt;S4</formula>
    </cfRule>
  </conditionalFormatting>
  <conditionalFormatting sqref="S4">
    <cfRule type="expression" dxfId="9631" priority="84" stopIfTrue="1">
      <formula>$D$1&lt;S4</formula>
    </cfRule>
    <cfRule type="expression" dxfId="9630" priority="85" stopIfTrue="1">
      <formula>$D$1&gt;S4</formula>
    </cfRule>
  </conditionalFormatting>
  <conditionalFormatting sqref="S4">
    <cfRule type="expression" dxfId="9629" priority="82" stopIfTrue="1">
      <formula>$D$1&lt;S4</formula>
    </cfRule>
    <cfRule type="expression" dxfId="9628" priority="83" stopIfTrue="1">
      <formula>$D$1&gt;S4</formula>
    </cfRule>
  </conditionalFormatting>
  <conditionalFormatting sqref="S4">
    <cfRule type="expression" dxfId="9627" priority="80" stopIfTrue="1">
      <formula>$D$1&lt;S4</formula>
    </cfRule>
    <cfRule type="expression" dxfId="9626" priority="81" stopIfTrue="1">
      <formula>$D$1&gt;S4</formula>
    </cfRule>
  </conditionalFormatting>
  <conditionalFormatting sqref="S4">
    <cfRule type="expression" dxfId="9625" priority="78" stopIfTrue="1">
      <formula>$D$1&lt;S4</formula>
    </cfRule>
    <cfRule type="expression" dxfId="9624" priority="79" stopIfTrue="1">
      <formula>$D$1&gt;S4</formula>
    </cfRule>
  </conditionalFormatting>
  <conditionalFormatting sqref="S4">
    <cfRule type="expression" dxfId="9623" priority="76" stopIfTrue="1">
      <formula>$D$1&lt;S4</formula>
    </cfRule>
    <cfRule type="expression" dxfId="9622" priority="77" stopIfTrue="1">
      <formula>$D$1&gt;S4</formula>
    </cfRule>
  </conditionalFormatting>
  <conditionalFormatting sqref="M3:N3">
    <cfRule type="expression" dxfId="9621" priority="72" stopIfTrue="1">
      <formula>$D$1&lt;M3</formula>
    </cfRule>
    <cfRule type="expression" dxfId="9620" priority="73" stopIfTrue="1">
      <formula>$D$1&gt;M3</formula>
    </cfRule>
  </conditionalFormatting>
  <conditionalFormatting sqref="F5">
    <cfRule type="cellIs" dxfId="9619" priority="53" stopIfTrue="1" operator="equal">
      <formula>5</formula>
    </cfRule>
    <cfRule type="cellIs" dxfId="9618" priority="54" stopIfTrue="1" operator="equal">
      <formula>4</formula>
    </cfRule>
    <cfRule type="cellIs" dxfId="9617" priority="55" stopIfTrue="1" operator="equal">
      <formula>3</formula>
    </cfRule>
  </conditionalFormatting>
  <conditionalFormatting sqref="F4">
    <cfRule type="expression" dxfId="9616" priority="51" stopIfTrue="1">
      <formula>$D$1&lt;F4</formula>
    </cfRule>
    <cfRule type="expression" dxfId="9615" priority="52" stopIfTrue="1">
      <formula>$D$1&gt;F4</formula>
    </cfRule>
  </conditionalFormatting>
  <conditionalFormatting sqref="O3">
    <cfRule type="expression" dxfId="9614" priority="47" stopIfTrue="1">
      <formula>$D$1&lt;O3</formula>
    </cfRule>
    <cfRule type="expression" dxfId="9613" priority="48" stopIfTrue="1">
      <formula>$D$1&gt;O3</formula>
    </cfRule>
  </conditionalFormatting>
  <conditionalFormatting sqref="N4">
    <cfRule type="expression" dxfId="9612" priority="1" stopIfTrue="1">
      <formula>$D$1&lt;N4</formula>
    </cfRule>
    <cfRule type="expression" dxfId="9611" priority="2" stopIfTrue="1">
      <formula>$D$1&gt;N4</formula>
    </cfRule>
  </conditionalFormatting>
  <conditionalFormatting sqref="M4">
    <cfRule type="expression" dxfId="9610" priority="11" stopIfTrue="1">
      <formula>$D$1&lt;M4</formula>
    </cfRule>
    <cfRule type="expression" dxfId="9609" priority="12" stopIfTrue="1">
      <formula>$D$1&gt;M4</formula>
    </cfRule>
  </conditionalFormatting>
  <conditionalFormatting sqref="M4">
    <cfRule type="expression" dxfId="9608" priority="9" stopIfTrue="1">
      <formula>$D$1&lt;M4</formula>
    </cfRule>
    <cfRule type="expression" dxfId="9607" priority="10" stopIfTrue="1">
      <formula>$D$1&gt;M4</formula>
    </cfRule>
  </conditionalFormatting>
  <conditionalFormatting sqref="M4">
    <cfRule type="expression" dxfId="9606" priority="7" stopIfTrue="1">
      <formula>$D$1&lt;M4</formula>
    </cfRule>
    <cfRule type="expression" dxfId="9605" priority="8" stopIfTrue="1">
      <formula>$D$1&gt;M4</formula>
    </cfRule>
  </conditionalFormatting>
  <conditionalFormatting sqref="M4">
    <cfRule type="expression" dxfId="9604" priority="5" stopIfTrue="1">
      <formula>$D$1&lt;M4</formula>
    </cfRule>
    <cfRule type="expression" dxfId="9603" priority="6" stopIfTrue="1">
      <formula>$D$1&gt;M4</formula>
    </cfRule>
  </conditionalFormatting>
  <conditionalFormatting sqref="M4">
    <cfRule type="expression" dxfId="9602" priority="3" stopIfTrue="1">
      <formula>$D$1&lt;M4</formula>
    </cfRule>
    <cfRule type="expression" dxfId="9601" priority="4" stopIfTrue="1">
      <formula>$D$1&gt;M4</formula>
    </cfRule>
  </conditionalFormatting>
  <conditionalFormatting sqref="F3 K3">
    <cfRule type="expression" dxfId="9600" priority="70" stopIfTrue="1">
      <formula>$D$1&lt;F3</formula>
    </cfRule>
    <cfRule type="expression" dxfId="9599" priority="71" stopIfTrue="1">
      <formula>$D$1&gt;F3</formula>
    </cfRule>
  </conditionalFormatting>
  <conditionalFormatting sqref="G5:H5">
    <cfRule type="cellIs" dxfId="9598" priority="67" stopIfTrue="1" operator="equal">
      <formula>5</formula>
    </cfRule>
    <cfRule type="cellIs" dxfId="9597" priority="68" stopIfTrue="1" operator="equal">
      <formula>4</formula>
    </cfRule>
    <cfRule type="cellIs" dxfId="9596" priority="69" stopIfTrue="1" operator="equal">
      <formula>3</formula>
    </cfRule>
  </conditionalFormatting>
  <conditionalFormatting sqref="G3:H4">
    <cfRule type="expression" dxfId="9595" priority="65" stopIfTrue="1">
      <formula>$D$1&lt;G3</formula>
    </cfRule>
    <cfRule type="expression" dxfId="9594" priority="66" stopIfTrue="1">
      <formula>$D$1&gt;G3</formula>
    </cfRule>
  </conditionalFormatting>
  <conditionalFormatting sqref="I5">
    <cfRule type="cellIs" dxfId="9593" priority="62" stopIfTrue="1" operator="equal">
      <formula>5</formula>
    </cfRule>
    <cfRule type="cellIs" dxfId="9592" priority="63" stopIfTrue="1" operator="equal">
      <formula>4</formula>
    </cfRule>
    <cfRule type="cellIs" dxfId="9591" priority="64" stopIfTrue="1" operator="equal">
      <formula>3</formula>
    </cfRule>
  </conditionalFormatting>
  <conditionalFormatting sqref="I3:I4">
    <cfRule type="expression" dxfId="9590" priority="60" stopIfTrue="1">
      <formula>$D$4&lt;I3</formula>
    </cfRule>
    <cfRule type="expression" dxfId="9589" priority="61" stopIfTrue="1">
      <formula>$D$4&gt;I3</formula>
    </cfRule>
  </conditionalFormatting>
  <conditionalFormatting sqref="I3:I4">
    <cfRule type="expression" dxfId="9588" priority="58" stopIfTrue="1">
      <formula>$D$1&lt;I3</formula>
    </cfRule>
    <cfRule type="expression" dxfId="9587" priority="59" stopIfTrue="1">
      <formula>$D$1&gt;I3</formula>
    </cfRule>
  </conditionalFormatting>
  <conditionalFormatting sqref="I4">
    <cfRule type="expression" dxfId="9586" priority="56" stopIfTrue="1">
      <formula>$D$4&lt;I4</formula>
    </cfRule>
    <cfRule type="expression" dxfId="9585" priority="57" stopIfTrue="1">
      <formula>$D$4&gt;I4</formula>
    </cfRule>
  </conditionalFormatting>
  <conditionalFormatting sqref="O3">
    <cfRule type="expression" dxfId="9584" priority="49" stopIfTrue="1">
      <formula>$D$4&lt;O3</formula>
    </cfRule>
    <cfRule type="expression" dxfId="9583" priority="50" stopIfTrue="1">
      <formula>$D$4&gt;O3</formula>
    </cfRule>
  </conditionalFormatting>
  <conditionalFormatting sqref="O4">
    <cfRule type="expression" dxfId="9582" priority="45" stopIfTrue="1">
      <formula>$D$4&lt;O4</formula>
    </cfRule>
    <cfRule type="expression" dxfId="9581" priority="46" stopIfTrue="1">
      <formula>$D$4&gt;O4</formula>
    </cfRule>
  </conditionalFormatting>
  <conditionalFormatting sqref="O4">
    <cfRule type="expression" dxfId="9580" priority="43" stopIfTrue="1">
      <formula>$D$1&lt;O4</formula>
    </cfRule>
    <cfRule type="expression" dxfId="9579" priority="44" stopIfTrue="1">
      <formula>$D$1&gt;O4</formula>
    </cfRule>
  </conditionalFormatting>
  <conditionalFormatting sqref="O4">
    <cfRule type="expression" dxfId="9578" priority="41" stopIfTrue="1">
      <formula>$D$4&lt;O4</formula>
    </cfRule>
    <cfRule type="expression" dxfId="9577" priority="42" stopIfTrue="1">
      <formula>$D$4&gt;O4</formula>
    </cfRule>
  </conditionalFormatting>
  <conditionalFormatting sqref="O5">
    <cfRule type="cellIs" dxfId="9576" priority="38" stopIfTrue="1" operator="equal">
      <formula>5</formula>
    </cfRule>
    <cfRule type="cellIs" dxfId="9575" priority="39" stopIfTrue="1" operator="equal">
      <formula>4</formula>
    </cfRule>
    <cfRule type="cellIs" dxfId="9574" priority="40" stopIfTrue="1" operator="equal">
      <formula>3</formula>
    </cfRule>
  </conditionalFormatting>
  <conditionalFormatting sqref="J3">
    <cfRule type="expression" dxfId="9573" priority="36" stopIfTrue="1">
      <formula>$D$4&lt;J3</formula>
    </cfRule>
    <cfRule type="expression" dxfId="9572" priority="37" stopIfTrue="1">
      <formula>$D$4&gt;J3</formula>
    </cfRule>
  </conditionalFormatting>
  <conditionalFormatting sqref="J3">
    <cfRule type="expression" dxfId="9571" priority="34" stopIfTrue="1">
      <formula>$D$1&lt;J3</formula>
    </cfRule>
    <cfRule type="expression" dxfId="9570" priority="35" stopIfTrue="1">
      <formula>$D$1&gt;J3</formula>
    </cfRule>
  </conditionalFormatting>
  <conditionalFormatting sqref="J4">
    <cfRule type="expression" dxfId="9569" priority="32" stopIfTrue="1">
      <formula>$D$4&lt;J4</formula>
    </cfRule>
    <cfRule type="expression" dxfId="9568" priority="33" stopIfTrue="1">
      <formula>$D$4&gt;J4</formula>
    </cfRule>
  </conditionalFormatting>
  <conditionalFormatting sqref="J4">
    <cfRule type="expression" dxfId="9567" priority="30" stopIfTrue="1">
      <formula>$D$1&lt;J4</formula>
    </cfRule>
    <cfRule type="expression" dxfId="9566" priority="31" stopIfTrue="1">
      <formula>$D$1&gt;J4</formula>
    </cfRule>
  </conditionalFormatting>
  <conditionalFormatting sqref="J4">
    <cfRule type="expression" dxfId="9565" priority="28" stopIfTrue="1">
      <formula>$D$4&lt;J4</formula>
    </cfRule>
    <cfRule type="expression" dxfId="9564" priority="29" stopIfTrue="1">
      <formula>$D$4&gt;J4</formula>
    </cfRule>
  </conditionalFormatting>
  <conditionalFormatting sqref="J5">
    <cfRule type="cellIs" dxfId="9563" priority="25" stopIfTrue="1" operator="equal">
      <formula>5</formula>
    </cfRule>
    <cfRule type="cellIs" dxfId="9562" priority="26" stopIfTrue="1" operator="equal">
      <formula>4</formula>
    </cfRule>
    <cfRule type="cellIs" dxfId="9561" priority="27" stopIfTrue="1" operator="equal">
      <formula>3</formula>
    </cfRule>
  </conditionalFormatting>
  <conditionalFormatting sqref="K5">
    <cfRule type="cellIs" dxfId="9560" priority="22" stopIfTrue="1" operator="equal">
      <formula>5</formula>
    </cfRule>
    <cfRule type="cellIs" dxfId="9559" priority="23" stopIfTrue="1" operator="equal">
      <formula>4</formula>
    </cfRule>
    <cfRule type="cellIs" dxfId="9558" priority="24" stopIfTrue="1" operator="equal">
      <formula>3</formula>
    </cfRule>
  </conditionalFormatting>
  <conditionalFormatting sqref="K4">
    <cfRule type="expression" dxfId="9557" priority="20" stopIfTrue="1">
      <formula>$D$1&lt;K4</formula>
    </cfRule>
    <cfRule type="expression" dxfId="9556" priority="21" stopIfTrue="1">
      <formula>$D$1&gt;K4</formula>
    </cfRule>
  </conditionalFormatting>
  <conditionalFormatting sqref="L3:L4">
    <cfRule type="expression" dxfId="9555" priority="18" stopIfTrue="1">
      <formula>$D$1&lt;L3</formula>
    </cfRule>
    <cfRule type="expression" dxfId="9554" priority="19" stopIfTrue="1">
      <formula>$D$1&gt;L3</formula>
    </cfRule>
  </conditionalFormatting>
  <conditionalFormatting sqref="M5">
    <cfRule type="cellIs" dxfId="9553" priority="15" stopIfTrue="1" operator="equal">
      <formula>5</formula>
    </cfRule>
    <cfRule type="cellIs" dxfId="9552" priority="16" stopIfTrue="1" operator="equal">
      <formula>4</formula>
    </cfRule>
    <cfRule type="cellIs" dxfId="9551" priority="17" stopIfTrue="1" operator="equal">
      <formula>3</formula>
    </cfRule>
  </conditionalFormatting>
  <conditionalFormatting sqref="M4">
    <cfRule type="expression" dxfId="9550" priority="13" stopIfTrue="1">
      <formula>$D$1&lt;M4</formula>
    </cfRule>
    <cfRule type="expression" dxfId="9549" priority="14" stopIfTrue="1">
      <formula>$D$1&gt;M4</formula>
    </cfRule>
  </conditionalFormatting>
  <pageMargins left="0.7" right="0.7" top="0.75" bottom="0.75" header="0.3" footer="0.3"/>
  <pageSetup paperSize="9" scale="71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A10" zoomScale="85" zoomScaleSheetLayoutView="85" workbookViewId="0">
      <selection activeCell="F2" sqref="F2:L5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24.28515625" style="13" customWidth="1"/>
    <col min="5" max="5" width="6.7109375" style="13" hidden="1" customWidth="1"/>
    <col min="6" max="15" width="6.7109375" customWidth="1"/>
    <col min="16" max="16" width="6.42578125" hidden="1" customWidth="1"/>
    <col min="17" max="17" width="5.85546875" hidden="1" customWidth="1"/>
    <col min="18" max="18" width="6.7109375" hidden="1" customWidth="1"/>
    <col min="19" max="19" width="6.42578125" hidden="1" customWidth="1"/>
    <col min="20" max="21" width="5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43659.506923379631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24"/>
      <c r="Z1" s="424"/>
      <c r="AA1" s="424"/>
      <c r="AB1" s="424"/>
      <c r="AC1" s="424"/>
      <c r="AD1" s="424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75" t="s">
        <v>580</v>
      </c>
      <c r="G2" s="581" t="s">
        <v>581</v>
      </c>
      <c r="H2" s="582"/>
      <c r="I2" s="582"/>
      <c r="J2" s="582"/>
      <c r="K2" s="582"/>
      <c r="L2" s="583"/>
      <c r="M2" s="581" t="s">
        <v>545</v>
      </c>
      <c r="N2" s="583"/>
      <c r="O2" s="473" t="s">
        <v>540</v>
      </c>
      <c r="P2" s="477"/>
      <c r="Q2" s="475"/>
      <c r="R2" s="476"/>
      <c r="S2" s="476"/>
      <c r="T2" s="474"/>
      <c r="U2" s="227"/>
      <c r="V2" s="7"/>
      <c r="W2" s="8"/>
      <c r="X2" s="8"/>
      <c r="Y2" s="424"/>
      <c r="Z2" s="424"/>
      <c r="AA2" s="424"/>
      <c r="AB2" s="424"/>
      <c r="AC2" s="424"/>
      <c r="AD2" s="424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76">
        <v>2434</v>
      </c>
      <c r="B3" s="576"/>
      <c r="C3" s="576"/>
      <c r="D3" s="228" t="s">
        <v>0</v>
      </c>
      <c r="E3" s="229"/>
      <c r="F3" s="230">
        <v>42401</v>
      </c>
      <c r="G3" s="410">
        <v>42405</v>
      </c>
      <c r="H3" s="409">
        <v>42402</v>
      </c>
      <c r="I3" s="176">
        <v>42403</v>
      </c>
      <c r="J3" s="176">
        <v>42406</v>
      </c>
      <c r="K3" s="409">
        <v>42408</v>
      </c>
      <c r="L3" s="230">
        <v>42399</v>
      </c>
      <c r="M3" s="230">
        <v>42412</v>
      </c>
      <c r="N3" s="231">
        <v>42417</v>
      </c>
      <c r="O3" s="176">
        <v>42336</v>
      </c>
      <c r="P3" s="231"/>
      <c r="Q3" s="230"/>
      <c r="R3" s="230"/>
      <c r="S3" s="230"/>
      <c r="T3" s="67"/>
      <c r="U3" s="232"/>
      <c r="V3" s="233"/>
      <c r="W3" s="234"/>
      <c r="X3" s="234"/>
      <c r="Y3" s="235"/>
      <c r="Z3" s="235"/>
      <c r="AA3" s="235"/>
      <c r="AB3" s="236"/>
      <c r="AC3" s="236"/>
      <c r="AD3" s="577" t="s">
        <v>9</v>
      </c>
      <c r="AE3" s="14"/>
      <c r="AF3" s="424"/>
      <c r="AG3" s="578"/>
      <c r="AH3" s="578"/>
      <c r="AI3" s="578"/>
      <c r="AJ3" s="578"/>
      <c r="AK3" s="578"/>
      <c r="AL3" s="578"/>
      <c r="AM3" s="578"/>
      <c r="AN3" s="578"/>
      <c r="AO3" s="578"/>
      <c r="AP3" s="578"/>
      <c r="AQ3" s="578"/>
      <c r="AR3" s="578"/>
      <c r="AS3" s="578"/>
      <c r="AT3" s="578"/>
      <c r="AU3" s="578"/>
      <c r="AV3" s="578"/>
      <c r="AW3" s="578"/>
      <c r="AX3" s="579"/>
      <c r="AY3" s="579"/>
      <c r="AZ3" s="579"/>
      <c r="BA3" s="579"/>
      <c r="BB3" s="579"/>
      <c r="BC3" s="579"/>
      <c r="BD3" s="579"/>
      <c r="BE3" s="579"/>
      <c r="BF3" s="579"/>
      <c r="BG3" s="579"/>
      <c r="BH3" s="579"/>
      <c r="BI3" s="579"/>
      <c r="BJ3" s="579"/>
      <c r="BK3" s="579"/>
      <c r="BL3" s="579"/>
      <c r="BM3" s="579"/>
      <c r="BN3" s="11"/>
      <c r="BO3" s="11"/>
      <c r="BP3" s="579"/>
      <c r="BQ3" s="579"/>
      <c r="BR3" s="579"/>
      <c r="BS3" s="579"/>
      <c r="BT3" s="579"/>
      <c r="BU3" s="579"/>
      <c r="BV3" s="579"/>
      <c r="BW3" s="579"/>
      <c r="BX3" s="579"/>
      <c r="BY3" s="579"/>
      <c r="BZ3" s="579"/>
      <c r="CA3" s="579"/>
      <c r="CB3" s="579"/>
      <c r="CC3" s="579"/>
      <c r="CD3" s="579"/>
      <c r="CE3" s="579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76"/>
      <c r="B4" s="576"/>
      <c r="C4" s="576"/>
      <c r="D4" s="237" t="s">
        <v>1</v>
      </c>
      <c r="E4" s="229"/>
      <c r="F4" s="238" t="s">
        <v>1259</v>
      </c>
      <c r="G4" s="238" t="s">
        <v>656</v>
      </c>
      <c r="H4" s="238" t="s">
        <v>1019</v>
      </c>
      <c r="I4" s="412" t="s">
        <v>1004</v>
      </c>
      <c r="J4" s="412" t="s">
        <v>1278</v>
      </c>
      <c r="K4" s="238" t="s">
        <v>1284</v>
      </c>
      <c r="L4" s="238" t="s">
        <v>1279</v>
      </c>
      <c r="M4" s="238" t="s">
        <v>1034</v>
      </c>
      <c r="N4" s="238" t="s">
        <v>1292</v>
      </c>
      <c r="O4" s="412" t="s">
        <v>1278</v>
      </c>
      <c r="P4" s="238"/>
      <c r="Q4" s="238"/>
      <c r="R4" s="238"/>
      <c r="S4" s="238"/>
      <c r="T4" s="67"/>
      <c r="U4" s="239"/>
      <c r="V4" s="232"/>
      <c r="W4" s="232"/>
      <c r="X4" s="232"/>
      <c r="Y4" s="234"/>
      <c r="Z4" s="235"/>
      <c r="AA4" s="235"/>
      <c r="AB4" s="235"/>
      <c r="AC4" s="235"/>
      <c r="AD4" s="577"/>
      <c r="AE4" s="15"/>
      <c r="AF4" s="424"/>
      <c r="AG4" s="424"/>
      <c r="AH4" s="424"/>
      <c r="AI4" s="424"/>
      <c r="AJ4" s="424"/>
      <c r="AK4" s="424"/>
      <c r="AL4" s="424"/>
      <c r="AM4" s="424"/>
      <c r="AN4" s="424"/>
      <c r="AO4" s="424"/>
      <c r="AP4" s="424"/>
      <c r="AQ4" s="424"/>
      <c r="AR4" s="424"/>
      <c r="AS4" s="424"/>
      <c r="AT4" s="424"/>
      <c r="AU4" s="424"/>
      <c r="AV4" s="424"/>
      <c r="AW4" s="9"/>
      <c r="AX4" s="422"/>
      <c r="AY4" s="422"/>
      <c r="AZ4" s="422"/>
      <c r="BA4" s="422"/>
      <c r="BB4" s="422"/>
      <c r="BC4" s="422"/>
      <c r="BD4" s="422"/>
      <c r="BE4" s="422"/>
      <c r="BF4" s="422"/>
      <c r="BG4" s="422"/>
      <c r="BH4" s="422"/>
      <c r="BI4" s="422"/>
      <c r="BJ4" s="422"/>
      <c r="BK4" s="422"/>
      <c r="BL4" s="422"/>
      <c r="BM4" s="422"/>
      <c r="BN4" s="11"/>
      <c r="BO4" s="11"/>
      <c r="BP4" s="422"/>
      <c r="BQ4" s="422"/>
      <c r="BR4" s="422"/>
      <c r="BS4" s="422"/>
      <c r="BT4" s="422"/>
      <c r="BU4" s="422"/>
      <c r="BV4" s="422"/>
      <c r="BW4" s="422"/>
      <c r="BX4" s="422"/>
      <c r="BY4" s="422"/>
      <c r="BZ4" s="422"/>
      <c r="CA4" s="422"/>
      <c r="CB4" s="422"/>
      <c r="CC4" s="422"/>
      <c r="CD4" s="422"/>
      <c r="CE4" s="422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8.75" x14ac:dyDescent="0.2">
      <c r="A5" s="384" t="s">
        <v>546</v>
      </c>
      <c r="B5" s="257" t="s">
        <v>2</v>
      </c>
      <c r="C5" s="385" t="s">
        <v>27</v>
      </c>
      <c r="D5" s="386" t="s">
        <v>3</v>
      </c>
      <c r="E5" s="184" t="s">
        <v>4</v>
      </c>
      <c r="F5" s="313" t="s">
        <v>1011</v>
      </c>
      <c r="G5" s="408" t="s">
        <v>655</v>
      </c>
      <c r="H5" s="313" t="s">
        <v>1287</v>
      </c>
      <c r="I5" s="313" t="s">
        <v>1005</v>
      </c>
      <c r="J5" s="313" t="s">
        <v>1280</v>
      </c>
      <c r="K5" s="313" t="s">
        <v>1294</v>
      </c>
      <c r="L5" s="325" t="s">
        <v>1276</v>
      </c>
      <c r="M5" s="362" t="s">
        <v>1033</v>
      </c>
      <c r="N5" s="325" t="s">
        <v>1291</v>
      </c>
      <c r="O5" s="313" t="s">
        <v>1280</v>
      </c>
      <c r="P5" s="313"/>
      <c r="Q5" s="325"/>
      <c r="R5" s="325"/>
      <c r="S5" s="362"/>
      <c r="T5" s="92"/>
      <c r="U5" s="185"/>
      <c r="V5" s="240" t="s">
        <v>5</v>
      </c>
      <c r="W5" s="241" t="s">
        <v>6</v>
      </c>
      <c r="X5" s="241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37" customFormat="1" ht="31.5" x14ac:dyDescent="0.25">
      <c r="A6" s="389">
        <v>1</v>
      </c>
      <c r="B6" s="266" t="s">
        <v>28</v>
      </c>
      <c r="C6" s="427" t="s">
        <v>34</v>
      </c>
      <c r="D6" s="430" t="s">
        <v>864</v>
      </c>
      <c r="E6" s="256">
        <v>2434</v>
      </c>
      <c r="F6" s="93" t="s">
        <v>1648</v>
      </c>
      <c r="G6" s="93">
        <v>4</v>
      </c>
      <c r="H6" s="93">
        <v>4</v>
      </c>
      <c r="I6" s="93">
        <v>5</v>
      </c>
      <c r="J6" s="93">
        <v>4</v>
      </c>
      <c r="K6" s="93" t="s">
        <v>1643</v>
      </c>
      <c r="L6" s="93">
        <v>5</v>
      </c>
      <c r="M6" s="93">
        <v>4</v>
      </c>
      <c r="N6" s="93">
        <v>4</v>
      </c>
      <c r="O6" s="93">
        <v>3</v>
      </c>
      <c r="P6" s="93"/>
      <c r="Q6" s="23"/>
      <c r="R6" s="23"/>
      <c r="S6" s="23"/>
      <c r="T6" s="23"/>
      <c r="U6" s="23"/>
      <c r="V6" s="35">
        <f t="shared" ref="V6:V37" si="0">IF(AC6&gt;0,IF(SUM(X6:Y6)/AC6&gt;0,2,IF(AND(SUM(X6:Y6)/AC6=0,Z6/AC6&gt;0),3,IF(AND((AB6/AC6+AA6/AC6)=1,AA6/AC6&gt;0),4,5))),0)</f>
        <v>2</v>
      </c>
      <c r="W6" s="328">
        <f t="shared" ref="W6:W34" si="1">COUNTIF(AG6:AV6,"б")</f>
        <v>0</v>
      </c>
      <c r="X6" s="328">
        <f t="shared" ref="X6:X16" si="2">COUNTIF(AG6:AV6,"д")</f>
        <v>0</v>
      </c>
      <c r="Y6" s="328">
        <f t="shared" ref="Y6:Y34" si="3">COUNTIF(AG6:AV6,2)+COUNTIF(AG6:AV6,"н")+COUNTIF(AG6:AV6,"д")</f>
        <v>1</v>
      </c>
      <c r="Z6" s="328">
        <f t="shared" ref="Z6:Z34" si="4">COUNTIF(AG6:AV6,Z$5)</f>
        <v>1</v>
      </c>
      <c r="AA6" s="328">
        <f t="shared" ref="AA6:AA34" si="5">COUNTIF(AG6:AV6,AA$5)</f>
        <v>5</v>
      </c>
      <c r="AB6" s="328">
        <f t="shared" ref="AB6:AB34" si="6">COUNTIF(AG6:AV6,AB$5)</f>
        <v>2</v>
      </c>
      <c r="AC6" s="328">
        <f t="shared" ref="AC6:AC38" si="7">SUM(X6:AB6)</f>
        <v>9</v>
      </c>
      <c r="AD6" s="329">
        <f>IF(ISERROR(((X6+Y6)*2+Z6*3+AA6*4+AB6*5)/SUM(X6,Y6:AB6)),"",((X6+Y6)*2+Z6*3+AA6*4+AB6*5)/SUM(X6,Y6:AB6))</f>
        <v>3.8888888888888888</v>
      </c>
      <c r="AE6" s="330">
        <f t="shared" ref="AE6:AE34" si="8">IF(AX6=5,0.5,IF(AX6=4,0.25,IF(AX6&lt;=3,0)))</f>
        <v>0</v>
      </c>
      <c r="AF6" s="331"/>
      <c r="AG6" s="332" t="str">
        <f t="shared" ref="AG6:AV21" si="9">IF(ISERROR(VALUE(LEFT(F6))),LEFT(F6),VALUE(LEFT(F6)))</f>
        <v>з</v>
      </c>
      <c r="AH6" s="332">
        <f t="shared" si="9"/>
        <v>4</v>
      </c>
      <c r="AI6" s="332">
        <f t="shared" si="9"/>
        <v>4</v>
      </c>
      <c r="AJ6" s="332">
        <f t="shared" si="9"/>
        <v>5</v>
      </c>
      <c r="AK6" s="332">
        <f t="shared" si="9"/>
        <v>4</v>
      </c>
      <c r="AL6" s="332">
        <f t="shared" si="9"/>
        <v>2</v>
      </c>
      <c r="AM6" s="332">
        <f t="shared" si="9"/>
        <v>5</v>
      </c>
      <c r="AN6" s="332">
        <f t="shared" si="9"/>
        <v>4</v>
      </c>
      <c r="AO6" s="332">
        <f t="shared" si="9"/>
        <v>4</v>
      </c>
      <c r="AP6" s="332">
        <f t="shared" si="9"/>
        <v>3</v>
      </c>
      <c r="AQ6" s="332" t="str">
        <f t="shared" si="9"/>
        <v/>
      </c>
      <c r="AR6" s="332" t="str">
        <f t="shared" si="9"/>
        <v/>
      </c>
      <c r="AS6" s="332" t="str">
        <f t="shared" si="9"/>
        <v/>
      </c>
      <c r="AT6" s="332" t="str">
        <f t="shared" si="9"/>
        <v/>
      </c>
      <c r="AU6" s="332" t="str">
        <f t="shared" si="9"/>
        <v/>
      </c>
      <c r="AV6" s="332" t="str">
        <f t="shared" si="9"/>
        <v/>
      </c>
      <c r="AW6" s="35">
        <f t="shared" ref="AW6:AW37" si="10">COUNTIF(AG6:AV6,"з")</f>
        <v>1</v>
      </c>
      <c r="AX6" s="333"/>
      <c r="AY6" s="333"/>
      <c r="AZ6" s="333"/>
      <c r="BA6" s="333"/>
      <c r="BB6" s="333"/>
      <c r="BC6" s="333"/>
      <c r="BD6" s="333"/>
      <c r="BE6" s="333"/>
      <c r="BF6" s="333"/>
      <c r="BG6" s="333"/>
      <c r="BH6" s="333"/>
      <c r="BI6" s="333"/>
      <c r="BJ6" s="333"/>
      <c r="BK6" s="333"/>
      <c r="BL6" s="333"/>
      <c r="BM6" s="333"/>
      <c r="BN6" s="333"/>
      <c r="BO6" s="333"/>
      <c r="BP6" s="334"/>
      <c r="BQ6" s="334"/>
      <c r="BR6" s="334"/>
      <c r="BS6" s="334"/>
      <c r="BT6" s="334"/>
      <c r="BU6" s="334"/>
      <c r="BV6" s="334"/>
      <c r="BW6" s="334"/>
      <c r="BX6" s="334"/>
      <c r="BY6" s="334"/>
      <c r="BZ6" s="334"/>
      <c r="CA6" s="334"/>
      <c r="CB6" s="334"/>
      <c r="CC6" s="334"/>
      <c r="CD6" s="334"/>
      <c r="CE6" s="334"/>
      <c r="CF6" s="334"/>
      <c r="CG6" s="333"/>
      <c r="CH6" s="333"/>
      <c r="CI6" s="333"/>
      <c r="CJ6" s="333"/>
      <c r="CK6" s="333"/>
      <c r="CL6" s="333"/>
      <c r="CM6" s="333"/>
      <c r="CN6" s="335"/>
      <c r="CO6" s="335"/>
      <c r="CP6" s="335"/>
      <c r="CQ6" s="335"/>
      <c r="CR6" s="335"/>
      <c r="CS6" s="335"/>
      <c r="CT6" s="335"/>
      <c r="CU6" s="335"/>
      <c r="CV6" s="335"/>
      <c r="CW6" s="335"/>
      <c r="CX6" s="335"/>
      <c r="CY6" s="335"/>
      <c r="CZ6" s="335"/>
      <c r="DA6" s="335"/>
      <c r="DB6" s="336"/>
      <c r="DC6" s="336"/>
    </row>
    <row r="7" spans="1:107" s="337" customFormat="1" ht="31.5" x14ac:dyDescent="0.25">
      <c r="A7" s="389">
        <v>2</v>
      </c>
      <c r="B7" s="266" t="s">
        <v>28</v>
      </c>
      <c r="C7" s="427" t="s">
        <v>34</v>
      </c>
      <c r="D7" s="430" t="s">
        <v>865</v>
      </c>
      <c r="E7" s="256">
        <v>2434</v>
      </c>
      <c r="F7" s="93" t="s">
        <v>1648</v>
      </c>
      <c r="G7" s="93">
        <v>4</v>
      </c>
      <c r="H7" s="93">
        <v>4</v>
      </c>
      <c r="I7" s="93">
        <v>5</v>
      </c>
      <c r="J7" s="93" t="s">
        <v>1654</v>
      </c>
      <c r="K7" s="93">
        <v>3</v>
      </c>
      <c r="L7" s="93">
        <v>5</v>
      </c>
      <c r="M7" s="93" t="s">
        <v>1654</v>
      </c>
      <c r="N7" s="93" t="s">
        <v>1636</v>
      </c>
      <c r="O7" s="93">
        <v>5</v>
      </c>
      <c r="P7" s="93"/>
      <c r="Q7" s="23"/>
      <c r="R7" s="23"/>
      <c r="S7" s="23"/>
      <c r="T7" s="23"/>
      <c r="U7" s="23"/>
      <c r="V7" s="35">
        <f t="shared" si="0"/>
        <v>3</v>
      </c>
      <c r="W7" s="328">
        <f t="shared" si="1"/>
        <v>0</v>
      </c>
      <c r="X7" s="328">
        <f t="shared" si="2"/>
        <v>0</v>
      </c>
      <c r="Y7" s="328">
        <f t="shared" si="3"/>
        <v>0</v>
      </c>
      <c r="Z7" s="328">
        <f t="shared" si="4"/>
        <v>1</v>
      </c>
      <c r="AA7" s="328">
        <f t="shared" si="5"/>
        <v>2</v>
      </c>
      <c r="AB7" s="328">
        <f t="shared" si="6"/>
        <v>3</v>
      </c>
      <c r="AC7" s="328">
        <f t="shared" si="7"/>
        <v>6</v>
      </c>
      <c r="AD7" s="329">
        <f t="shared" ref="AD7:AD37" si="11">IF(ISERROR(((X7+Y7)*2+Z7*3+AA7*4+AB7*5)/SUM(X7,Y7:AB7)),"",((X7+Y7)*2+Z7*3+AA7*4+AB7*5)/SUM(X7,Y7:AB7))</f>
        <v>4.333333333333333</v>
      </c>
      <c r="AE7" s="330">
        <f t="shared" si="8"/>
        <v>0</v>
      </c>
      <c r="AF7" s="331"/>
      <c r="AG7" s="332" t="str">
        <f t="shared" si="9"/>
        <v>з</v>
      </c>
      <c r="AH7" s="332">
        <f t="shared" si="9"/>
        <v>4</v>
      </c>
      <c r="AI7" s="332">
        <f t="shared" si="9"/>
        <v>4</v>
      </c>
      <c r="AJ7" s="332">
        <f t="shared" si="9"/>
        <v>5</v>
      </c>
      <c r="AK7" s="332" t="str">
        <f t="shared" si="9"/>
        <v>а</v>
      </c>
      <c r="AL7" s="332">
        <f t="shared" si="9"/>
        <v>3</v>
      </c>
      <c r="AM7" s="332">
        <f t="shared" si="9"/>
        <v>5</v>
      </c>
      <c r="AN7" s="332" t="str">
        <f t="shared" si="9"/>
        <v>а</v>
      </c>
      <c r="AO7" s="332" t="str">
        <f t="shared" si="9"/>
        <v>а</v>
      </c>
      <c r="AP7" s="332">
        <f t="shared" si="9"/>
        <v>5</v>
      </c>
      <c r="AQ7" s="332" t="str">
        <f t="shared" si="9"/>
        <v/>
      </c>
      <c r="AR7" s="332" t="str">
        <f t="shared" si="9"/>
        <v/>
      </c>
      <c r="AS7" s="332" t="str">
        <f t="shared" si="9"/>
        <v/>
      </c>
      <c r="AT7" s="332" t="str">
        <f t="shared" si="9"/>
        <v/>
      </c>
      <c r="AU7" s="332" t="str">
        <f t="shared" si="9"/>
        <v/>
      </c>
      <c r="AV7" s="332" t="str">
        <f t="shared" si="9"/>
        <v/>
      </c>
      <c r="AW7" s="35">
        <f t="shared" si="10"/>
        <v>1</v>
      </c>
      <c r="AX7" s="333"/>
      <c r="AY7" s="333"/>
      <c r="AZ7" s="333"/>
      <c r="BA7" s="333"/>
      <c r="BB7" s="333"/>
      <c r="BC7" s="333"/>
      <c r="BD7" s="333"/>
      <c r="BE7" s="333"/>
      <c r="BF7" s="333"/>
      <c r="BG7" s="333"/>
      <c r="BH7" s="333"/>
      <c r="BI7" s="333"/>
      <c r="BJ7" s="333"/>
      <c r="BK7" s="333"/>
      <c r="BL7" s="333"/>
      <c r="BM7" s="333"/>
      <c r="BN7" s="333"/>
      <c r="BO7" s="333"/>
      <c r="BP7" s="334"/>
      <c r="BQ7" s="334"/>
      <c r="BR7" s="334"/>
      <c r="BS7" s="334"/>
      <c r="BT7" s="334"/>
      <c r="BU7" s="334"/>
      <c r="BV7" s="334"/>
      <c r="BW7" s="334"/>
      <c r="BX7" s="334"/>
      <c r="BY7" s="334"/>
      <c r="BZ7" s="334"/>
      <c r="CA7" s="334"/>
      <c r="CB7" s="334"/>
      <c r="CC7" s="334"/>
      <c r="CD7" s="334"/>
      <c r="CE7" s="334"/>
      <c r="CF7" s="334"/>
      <c r="CG7" s="333"/>
      <c r="CH7" s="334"/>
      <c r="CI7" s="334"/>
      <c r="CJ7" s="334"/>
      <c r="CK7" s="334"/>
      <c r="CL7" s="334"/>
      <c r="CM7" s="334"/>
      <c r="CN7" s="331"/>
      <c r="CO7" s="331"/>
      <c r="CP7" s="331"/>
      <c r="CQ7" s="331"/>
      <c r="CR7" s="331"/>
      <c r="CS7" s="331"/>
      <c r="CT7" s="331"/>
      <c r="CU7" s="331"/>
      <c r="CV7" s="331"/>
      <c r="CW7" s="331"/>
      <c r="CX7" s="331"/>
      <c r="CY7" s="331"/>
      <c r="CZ7" s="331"/>
      <c r="DA7" s="331"/>
    </row>
    <row r="8" spans="1:107" s="337" customFormat="1" ht="31.5" x14ac:dyDescent="0.25">
      <c r="A8" s="389">
        <v>3</v>
      </c>
      <c r="B8" s="266" t="s">
        <v>28</v>
      </c>
      <c r="C8" s="427" t="s">
        <v>34</v>
      </c>
      <c r="D8" s="430" t="s">
        <v>868</v>
      </c>
      <c r="E8" s="256">
        <v>2434</v>
      </c>
      <c r="F8" s="93" t="s">
        <v>1648</v>
      </c>
      <c r="G8" s="93">
        <v>4</v>
      </c>
      <c r="H8" s="93">
        <v>4</v>
      </c>
      <c r="I8" s="93">
        <v>5</v>
      </c>
      <c r="J8" s="93">
        <v>4</v>
      </c>
      <c r="K8" s="93">
        <v>4</v>
      </c>
      <c r="L8" s="93">
        <v>4</v>
      </c>
      <c r="M8" s="93">
        <v>4</v>
      </c>
      <c r="N8" s="93">
        <v>3</v>
      </c>
      <c r="O8" s="93">
        <v>3</v>
      </c>
      <c r="P8" s="93"/>
      <c r="Q8" s="23"/>
      <c r="R8" s="23"/>
      <c r="S8" s="23"/>
      <c r="T8" s="23"/>
      <c r="U8" s="23"/>
      <c r="V8" s="35">
        <f t="shared" si="0"/>
        <v>3</v>
      </c>
      <c r="W8" s="328">
        <f t="shared" si="1"/>
        <v>0</v>
      </c>
      <c r="X8" s="328">
        <f t="shared" si="2"/>
        <v>0</v>
      </c>
      <c r="Y8" s="328">
        <f t="shared" si="3"/>
        <v>0</v>
      </c>
      <c r="Z8" s="328">
        <f t="shared" si="4"/>
        <v>2</v>
      </c>
      <c r="AA8" s="328">
        <f t="shared" si="5"/>
        <v>6</v>
      </c>
      <c r="AB8" s="328">
        <f t="shared" si="6"/>
        <v>1</v>
      </c>
      <c r="AC8" s="328">
        <f t="shared" si="7"/>
        <v>9</v>
      </c>
      <c r="AD8" s="329">
        <f t="shared" si="11"/>
        <v>3.8888888888888888</v>
      </c>
      <c r="AE8" s="330">
        <f t="shared" si="8"/>
        <v>0</v>
      </c>
      <c r="AF8" s="331"/>
      <c r="AG8" s="332" t="str">
        <f t="shared" si="9"/>
        <v>з</v>
      </c>
      <c r="AH8" s="332">
        <f t="shared" si="9"/>
        <v>4</v>
      </c>
      <c r="AI8" s="332">
        <f t="shared" si="9"/>
        <v>4</v>
      </c>
      <c r="AJ8" s="332">
        <f t="shared" si="9"/>
        <v>5</v>
      </c>
      <c r="AK8" s="332">
        <f t="shared" si="9"/>
        <v>4</v>
      </c>
      <c r="AL8" s="332">
        <f t="shared" si="9"/>
        <v>4</v>
      </c>
      <c r="AM8" s="332">
        <f t="shared" si="9"/>
        <v>4</v>
      </c>
      <c r="AN8" s="332">
        <f t="shared" si="9"/>
        <v>4</v>
      </c>
      <c r="AO8" s="332">
        <f t="shared" si="9"/>
        <v>3</v>
      </c>
      <c r="AP8" s="332">
        <f t="shared" si="9"/>
        <v>3</v>
      </c>
      <c r="AQ8" s="332" t="str">
        <f t="shared" si="9"/>
        <v/>
      </c>
      <c r="AR8" s="332" t="str">
        <f t="shared" si="9"/>
        <v/>
      </c>
      <c r="AS8" s="332" t="str">
        <f t="shared" si="9"/>
        <v/>
      </c>
      <c r="AT8" s="332" t="str">
        <f t="shared" si="9"/>
        <v/>
      </c>
      <c r="AU8" s="332" t="str">
        <f t="shared" si="9"/>
        <v/>
      </c>
      <c r="AV8" s="332" t="str">
        <f t="shared" si="9"/>
        <v/>
      </c>
      <c r="AW8" s="35">
        <f t="shared" si="10"/>
        <v>1</v>
      </c>
      <c r="AX8" s="333"/>
      <c r="AY8" s="333"/>
      <c r="AZ8" s="333"/>
      <c r="BA8" s="333"/>
      <c r="BB8" s="333"/>
      <c r="BC8" s="333"/>
      <c r="BD8" s="333"/>
      <c r="BE8" s="333"/>
      <c r="BF8" s="333"/>
      <c r="BG8" s="333"/>
      <c r="BH8" s="333"/>
      <c r="BI8" s="333"/>
      <c r="BJ8" s="333"/>
      <c r="BK8" s="333"/>
      <c r="BL8" s="333"/>
      <c r="BM8" s="333"/>
      <c r="BN8" s="333"/>
      <c r="BO8" s="333"/>
      <c r="BP8" s="334"/>
      <c r="BQ8" s="334"/>
      <c r="BR8" s="334"/>
      <c r="BS8" s="334"/>
      <c r="BT8" s="334"/>
      <c r="BU8" s="334"/>
      <c r="BV8" s="334"/>
      <c r="BW8" s="334"/>
      <c r="BX8" s="334"/>
      <c r="BY8" s="334"/>
      <c r="BZ8" s="334"/>
      <c r="CA8" s="334"/>
      <c r="CB8" s="334"/>
      <c r="CC8" s="334"/>
      <c r="CD8" s="334"/>
      <c r="CE8" s="334"/>
      <c r="CF8" s="334"/>
      <c r="CG8" s="333"/>
      <c r="CH8" s="334"/>
      <c r="CI8" s="334"/>
      <c r="CJ8" s="334"/>
      <c r="CK8" s="334"/>
      <c r="CL8" s="334"/>
      <c r="CM8" s="334"/>
      <c r="CN8" s="331"/>
      <c r="CO8" s="331"/>
      <c r="CP8" s="331"/>
      <c r="CQ8" s="331"/>
      <c r="CR8" s="331"/>
      <c r="CS8" s="331"/>
      <c r="CT8" s="331"/>
      <c r="CU8" s="331"/>
      <c r="CV8" s="331"/>
      <c r="CW8" s="331"/>
      <c r="CX8" s="331"/>
      <c r="CY8" s="331"/>
      <c r="CZ8" s="331"/>
      <c r="DA8" s="331"/>
    </row>
    <row r="9" spans="1:107" s="337" customFormat="1" ht="31.5" x14ac:dyDescent="0.25">
      <c r="A9" s="389">
        <v>4</v>
      </c>
      <c r="B9" s="266" t="s">
        <v>28</v>
      </c>
      <c r="C9" s="440" t="s">
        <v>34</v>
      </c>
      <c r="D9" s="442" t="s">
        <v>867</v>
      </c>
      <c r="E9" s="256">
        <v>2434</v>
      </c>
      <c r="F9" s="93" t="s">
        <v>1648</v>
      </c>
      <c r="G9" s="93">
        <v>4</v>
      </c>
      <c r="H9" s="93">
        <v>5</v>
      </c>
      <c r="I9" s="93">
        <v>5</v>
      </c>
      <c r="J9" s="93">
        <v>3</v>
      </c>
      <c r="K9" s="93">
        <v>3</v>
      </c>
      <c r="L9" s="93">
        <v>4</v>
      </c>
      <c r="M9" s="93">
        <v>4</v>
      </c>
      <c r="N9" s="93">
        <v>5</v>
      </c>
      <c r="O9" s="93">
        <v>5</v>
      </c>
      <c r="P9" s="93"/>
      <c r="Q9" s="23"/>
      <c r="R9" s="23"/>
      <c r="S9" s="23"/>
      <c r="T9" s="23"/>
      <c r="U9" s="23"/>
      <c r="V9" s="35">
        <f t="shared" si="0"/>
        <v>3</v>
      </c>
      <c r="W9" s="328">
        <f t="shared" si="1"/>
        <v>0</v>
      </c>
      <c r="X9" s="328">
        <f t="shared" si="2"/>
        <v>0</v>
      </c>
      <c r="Y9" s="328">
        <f t="shared" si="3"/>
        <v>0</v>
      </c>
      <c r="Z9" s="328">
        <f t="shared" si="4"/>
        <v>2</v>
      </c>
      <c r="AA9" s="328">
        <f t="shared" si="5"/>
        <v>3</v>
      </c>
      <c r="AB9" s="328">
        <f t="shared" si="6"/>
        <v>4</v>
      </c>
      <c r="AC9" s="328">
        <f t="shared" si="7"/>
        <v>9</v>
      </c>
      <c r="AD9" s="329">
        <f t="shared" si="11"/>
        <v>4.2222222222222223</v>
      </c>
      <c r="AE9" s="330">
        <f t="shared" si="8"/>
        <v>0</v>
      </c>
      <c r="AF9" s="331"/>
      <c r="AG9" s="332" t="str">
        <f t="shared" si="9"/>
        <v>з</v>
      </c>
      <c r="AH9" s="332">
        <f t="shared" si="9"/>
        <v>4</v>
      </c>
      <c r="AI9" s="332">
        <f t="shared" si="9"/>
        <v>5</v>
      </c>
      <c r="AJ9" s="332">
        <f t="shared" si="9"/>
        <v>5</v>
      </c>
      <c r="AK9" s="332">
        <f t="shared" si="9"/>
        <v>3</v>
      </c>
      <c r="AL9" s="332">
        <f t="shared" si="9"/>
        <v>3</v>
      </c>
      <c r="AM9" s="332">
        <f t="shared" si="9"/>
        <v>4</v>
      </c>
      <c r="AN9" s="332">
        <f t="shared" si="9"/>
        <v>4</v>
      </c>
      <c r="AO9" s="332">
        <f t="shared" si="9"/>
        <v>5</v>
      </c>
      <c r="AP9" s="332">
        <f t="shared" si="9"/>
        <v>5</v>
      </c>
      <c r="AQ9" s="332" t="str">
        <f t="shared" si="9"/>
        <v/>
      </c>
      <c r="AR9" s="332" t="str">
        <f t="shared" si="9"/>
        <v/>
      </c>
      <c r="AS9" s="332" t="str">
        <f t="shared" si="9"/>
        <v/>
      </c>
      <c r="AT9" s="332" t="str">
        <f t="shared" si="9"/>
        <v/>
      </c>
      <c r="AU9" s="332" t="str">
        <f t="shared" si="9"/>
        <v/>
      </c>
      <c r="AV9" s="332" t="str">
        <f t="shared" si="9"/>
        <v/>
      </c>
      <c r="AW9" s="35">
        <f t="shared" si="10"/>
        <v>1</v>
      </c>
      <c r="AX9" s="333"/>
      <c r="AY9" s="333"/>
      <c r="AZ9" s="333"/>
      <c r="BA9" s="333"/>
      <c r="BB9" s="333"/>
      <c r="BC9" s="333"/>
      <c r="BD9" s="333"/>
      <c r="BE9" s="333"/>
      <c r="BF9" s="333"/>
      <c r="BG9" s="333"/>
      <c r="BH9" s="333"/>
      <c r="BI9" s="333"/>
      <c r="BJ9" s="333"/>
      <c r="BK9" s="333"/>
      <c r="BL9" s="333"/>
      <c r="BM9" s="333"/>
      <c r="BN9" s="333"/>
      <c r="BO9" s="333"/>
      <c r="BP9" s="334"/>
      <c r="BQ9" s="334"/>
      <c r="BR9" s="334"/>
      <c r="BS9" s="334"/>
      <c r="BT9" s="334"/>
      <c r="BU9" s="334"/>
      <c r="BV9" s="334"/>
      <c r="BW9" s="334"/>
      <c r="BX9" s="334"/>
      <c r="BY9" s="334"/>
      <c r="BZ9" s="334"/>
      <c r="CA9" s="334"/>
      <c r="CB9" s="334"/>
      <c r="CC9" s="334"/>
      <c r="CD9" s="334"/>
      <c r="CE9" s="334"/>
      <c r="CF9" s="334"/>
      <c r="CG9" s="333"/>
      <c r="CH9" s="334"/>
      <c r="CI9" s="334"/>
      <c r="CJ9" s="334"/>
      <c r="CK9" s="334"/>
      <c r="CL9" s="334"/>
      <c r="CM9" s="334"/>
      <c r="CN9" s="331"/>
      <c r="CO9" s="331"/>
      <c r="CP9" s="331"/>
      <c r="CQ9" s="331"/>
      <c r="CR9" s="331"/>
      <c r="CS9" s="331"/>
      <c r="CT9" s="331"/>
      <c r="CU9" s="331"/>
      <c r="CV9" s="331"/>
      <c r="CW9" s="331"/>
      <c r="CX9" s="331"/>
      <c r="CY9" s="331"/>
      <c r="CZ9" s="331"/>
      <c r="DA9" s="331"/>
    </row>
    <row r="10" spans="1:107" s="337" customFormat="1" ht="31.5" x14ac:dyDescent="0.25">
      <c r="A10" s="389">
        <v>5</v>
      </c>
      <c r="B10" s="266" t="s">
        <v>28</v>
      </c>
      <c r="C10" s="427" t="s">
        <v>34</v>
      </c>
      <c r="D10" s="430" t="s">
        <v>869</v>
      </c>
      <c r="E10" s="256">
        <v>2434</v>
      </c>
      <c r="F10" s="93" t="s">
        <v>1648</v>
      </c>
      <c r="G10" s="93">
        <v>3</v>
      </c>
      <c r="H10" s="93">
        <v>3</v>
      </c>
      <c r="I10" s="93">
        <v>5</v>
      </c>
      <c r="J10" s="93">
        <v>3</v>
      </c>
      <c r="K10" s="93">
        <v>4</v>
      </c>
      <c r="L10" s="93">
        <v>3</v>
      </c>
      <c r="M10" s="93">
        <v>4</v>
      </c>
      <c r="N10" s="93">
        <v>3</v>
      </c>
      <c r="O10" s="93">
        <v>3</v>
      </c>
      <c r="P10" s="93"/>
      <c r="Q10" s="23"/>
      <c r="R10" s="23"/>
      <c r="S10" s="23"/>
      <c r="T10" s="23"/>
      <c r="U10" s="23"/>
      <c r="V10" s="35">
        <f t="shared" si="0"/>
        <v>3</v>
      </c>
      <c r="W10" s="328">
        <f t="shared" si="1"/>
        <v>0</v>
      </c>
      <c r="X10" s="328">
        <f t="shared" si="2"/>
        <v>0</v>
      </c>
      <c r="Y10" s="328">
        <f t="shared" si="3"/>
        <v>0</v>
      </c>
      <c r="Z10" s="328">
        <f t="shared" si="4"/>
        <v>6</v>
      </c>
      <c r="AA10" s="328">
        <f t="shared" si="5"/>
        <v>2</v>
      </c>
      <c r="AB10" s="328">
        <f t="shared" si="6"/>
        <v>1</v>
      </c>
      <c r="AC10" s="328">
        <f t="shared" si="7"/>
        <v>9</v>
      </c>
      <c r="AD10" s="329">
        <f t="shared" si="11"/>
        <v>3.4444444444444446</v>
      </c>
      <c r="AE10" s="330">
        <f t="shared" si="8"/>
        <v>0</v>
      </c>
      <c r="AF10" s="331"/>
      <c r="AG10" s="332" t="str">
        <f t="shared" si="9"/>
        <v>з</v>
      </c>
      <c r="AH10" s="332">
        <f t="shared" si="9"/>
        <v>3</v>
      </c>
      <c r="AI10" s="332">
        <f t="shared" si="9"/>
        <v>3</v>
      </c>
      <c r="AJ10" s="332">
        <f t="shared" si="9"/>
        <v>5</v>
      </c>
      <c r="AK10" s="332">
        <f t="shared" si="9"/>
        <v>3</v>
      </c>
      <c r="AL10" s="332">
        <f t="shared" si="9"/>
        <v>4</v>
      </c>
      <c r="AM10" s="332">
        <f t="shared" si="9"/>
        <v>3</v>
      </c>
      <c r="AN10" s="332">
        <f t="shared" si="9"/>
        <v>4</v>
      </c>
      <c r="AO10" s="332">
        <f t="shared" si="9"/>
        <v>3</v>
      </c>
      <c r="AP10" s="332">
        <f t="shared" si="9"/>
        <v>3</v>
      </c>
      <c r="AQ10" s="332" t="str">
        <f t="shared" si="9"/>
        <v/>
      </c>
      <c r="AR10" s="332" t="str">
        <f t="shared" si="9"/>
        <v/>
      </c>
      <c r="AS10" s="332" t="str">
        <f t="shared" si="9"/>
        <v/>
      </c>
      <c r="AT10" s="332" t="str">
        <f t="shared" si="9"/>
        <v/>
      </c>
      <c r="AU10" s="332" t="str">
        <f t="shared" si="9"/>
        <v/>
      </c>
      <c r="AV10" s="332" t="str">
        <f t="shared" si="9"/>
        <v/>
      </c>
      <c r="AW10" s="35">
        <f t="shared" si="10"/>
        <v>1</v>
      </c>
      <c r="AX10" s="333"/>
      <c r="AY10" s="333"/>
      <c r="AZ10" s="333"/>
      <c r="BA10" s="333"/>
      <c r="BB10" s="333"/>
      <c r="BD10" s="333"/>
      <c r="BE10" s="333"/>
      <c r="BF10" s="333"/>
      <c r="BG10" s="333"/>
      <c r="BH10" s="333"/>
      <c r="BI10" s="333"/>
      <c r="BJ10" s="333"/>
      <c r="BK10" s="333"/>
      <c r="BL10" s="333"/>
      <c r="BM10" s="333"/>
      <c r="BN10" s="333"/>
      <c r="BO10" s="333"/>
      <c r="BP10" s="334"/>
      <c r="BQ10" s="334"/>
      <c r="BR10" s="334"/>
      <c r="BS10" s="334"/>
      <c r="BT10" s="334"/>
      <c r="BU10" s="334"/>
      <c r="BV10" s="334"/>
      <c r="BW10" s="334"/>
      <c r="BX10" s="334"/>
      <c r="BY10" s="334"/>
      <c r="BZ10" s="334"/>
      <c r="CA10" s="334"/>
      <c r="CB10" s="334"/>
      <c r="CC10" s="334"/>
      <c r="CD10" s="334"/>
      <c r="CE10" s="334"/>
      <c r="CF10" s="334"/>
      <c r="CG10" s="333"/>
      <c r="CH10" s="334"/>
      <c r="CI10" s="334"/>
      <c r="CJ10" s="334"/>
      <c r="CK10" s="334"/>
      <c r="CL10" s="334"/>
      <c r="CM10" s="334"/>
      <c r="CN10" s="331"/>
      <c r="CO10" s="331"/>
      <c r="CP10" s="331"/>
      <c r="CQ10" s="331"/>
      <c r="CR10" s="331"/>
      <c r="CS10" s="331"/>
      <c r="CT10" s="331"/>
      <c r="CU10" s="331"/>
      <c r="CV10" s="331"/>
      <c r="CW10" s="331"/>
      <c r="CX10" s="331"/>
      <c r="CY10" s="331"/>
      <c r="CZ10" s="331"/>
      <c r="DA10" s="331"/>
    </row>
    <row r="11" spans="1:107" s="337" customFormat="1" ht="25.5" customHeight="1" x14ac:dyDescent="0.25">
      <c r="A11" s="389">
        <v>6</v>
      </c>
      <c r="B11" s="266" t="s">
        <v>28</v>
      </c>
      <c r="C11" s="427" t="s">
        <v>34</v>
      </c>
      <c r="D11" s="430" t="s">
        <v>821</v>
      </c>
      <c r="E11" s="256">
        <v>2434</v>
      </c>
      <c r="F11" s="93" t="s">
        <v>1648</v>
      </c>
      <c r="G11" s="93">
        <v>4</v>
      </c>
      <c r="H11" s="93">
        <v>4</v>
      </c>
      <c r="I11" s="93">
        <v>5</v>
      </c>
      <c r="J11" s="93">
        <v>4</v>
      </c>
      <c r="K11" s="93">
        <v>4</v>
      </c>
      <c r="L11" s="93">
        <v>4</v>
      </c>
      <c r="M11" s="93">
        <v>4</v>
      </c>
      <c r="N11" s="93">
        <v>3</v>
      </c>
      <c r="O11" s="93">
        <v>4</v>
      </c>
      <c r="P11" s="93"/>
      <c r="Q11" s="93"/>
      <c r="R11" s="93"/>
      <c r="S11" s="93"/>
      <c r="T11" s="93"/>
      <c r="U11" s="93"/>
      <c r="V11" s="35">
        <f t="shared" si="0"/>
        <v>3</v>
      </c>
      <c r="W11" s="338">
        <f t="shared" si="1"/>
        <v>0</v>
      </c>
      <c r="X11" s="338">
        <f t="shared" si="2"/>
        <v>0</v>
      </c>
      <c r="Y11" s="338">
        <f t="shared" si="3"/>
        <v>0</v>
      </c>
      <c r="Z11" s="338">
        <f t="shared" si="4"/>
        <v>1</v>
      </c>
      <c r="AA11" s="338">
        <f t="shared" si="5"/>
        <v>7</v>
      </c>
      <c r="AB11" s="338">
        <f t="shared" si="6"/>
        <v>1</v>
      </c>
      <c r="AC11" s="328">
        <f t="shared" si="7"/>
        <v>9</v>
      </c>
      <c r="AD11" s="329">
        <f t="shared" si="11"/>
        <v>4</v>
      </c>
      <c r="AE11" s="339">
        <f t="shared" si="8"/>
        <v>0</v>
      </c>
      <c r="AG11" s="332" t="str">
        <f t="shared" si="9"/>
        <v>з</v>
      </c>
      <c r="AH11" s="332">
        <f t="shared" si="9"/>
        <v>4</v>
      </c>
      <c r="AI11" s="332">
        <f t="shared" si="9"/>
        <v>4</v>
      </c>
      <c r="AJ11" s="332">
        <f t="shared" si="9"/>
        <v>5</v>
      </c>
      <c r="AK11" s="332">
        <f t="shared" si="9"/>
        <v>4</v>
      </c>
      <c r="AL11" s="332">
        <f t="shared" si="9"/>
        <v>4</v>
      </c>
      <c r="AM11" s="332">
        <f t="shared" si="9"/>
        <v>4</v>
      </c>
      <c r="AN11" s="332">
        <f t="shared" si="9"/>
        <v>4</v>
      </c>
      <c r="AO11" s="332">
        <f t="shared" si="9"/>
        <v>3</v>
      </c>
      <c r="AP11" s="332">
        <f t="shared" si="9"/>
        <v>4</v>
      </c>
      <c r="AQ11" s="332" t="str">
        <f t="shared" si="9"/>
        <v/>
      </c>
      <c r="AR11" s="332" t="str">
        <f t="shared" si="9"/>
        <v/>
      </c>
      <c r="AS11" s="332" t="str">
        <f t="shared" si="9"/>
        <v/>
      </c>
      <c r="AT11" s="332" t="str">
        <f t="shared" si="9"/>
        <v/>
      </c>
      <c r="AU11" s="332" t="str">
        <f t="shared" si="9"/>
        <v/>
      </c>
      <c r="AV11" s="332" t="str">
        <f t="shared" si="9"/>
        <v/>
      </c>
      <c r="AW11" s="35">
        <f t="shared" si="10"/>
        <v>1</v>
      </c>
      <c r="AX11" s="340"/>
      <c r="AY11" s="340"/>
      <c r="AZ11" s="340"/>
      <c r="BA11" s="340"/>
      <c r="BB11" s="340"/>
      <c r="BC11" s="340"/>
      <c r="BD11" s="340"/>
      <c r="BE11" s="340"/>
      <c r="BF11" s="340"/>
      <c r="BG11" s="340"/>
      <c r="BH11" s="340"/>
      <c r="BI11" s="340"/>
      <c r="BJ11" s="340"/>
      <c r="BK11" s="340"/>
      <c r="BL11" s="340"/>
      <c r="BM11" s="340"/>
      <c r="BN11" s="340"/>
      <c r="BO11" s="340"/>
      <c r="BP11" s="341"/>
      <c r="BQ11" s="341"/>
      <c r="BR11" s="341"/>
      <c r="BS11" s="341"/>
      <c r="BT11" s="341"/>
      <c r="BU11" s="341"/>
      <c r="BV11" s="341"/>
      <c r="BW11" s="341"/>
      <c r="BX11" s="341"/>
      <c r="BY11" s="341"/>
      <c r="BZ11" s="341"/>
      <c r="CA11" s="341"/>
      <c r="CB11" s="341"/>
      <c r="CC11" s="341"/>
      <c r="CD11" s="341"/>
      <c r="CE11" s="341"/>
      <c r="CF11" s="341"/>
      <c r="CG11" s="340"/>
      <c r="CH11" s="341"/>
      <c r="CI11" s="341"/>
      <c r="CJ11" s="341"/>
      <c r="CK11" s="341"/>
      <c r="CL11" s="341"/>
      <c r="CM11" s="341"/>
    </row>
    <row r="12" spans="1:107" s="337" customFormat="1" ht="31.5" x14ac:dyDescent="0.25">
      <c r="A12" s="389">
        <v>7</v>
      </c>
      <c r="B12" s="266" t="s">
        <v>28</v>
      </c>
      <c r="C12" s="427" t="s">
        <v>34</v>
      </c>
      <c r="D12" s="430" t="s">
        <v>870</v>
      </c>
      <c r="E12" s="256">
        <v>2434</v>
      </c>
      <c r="F12" s="93" t="s">
        <v>1648</v>
      </c>
      <c r="G12" s="93">
        <v>4</v>
      </c>
      <c r="H12" s="93">
        <v>4</v>
      </c>
      <c r="I12" s="93">
        <v>5</v>
      </c>
      <c r="J12" s="93">
        <v>3</v>
      </c>
      <c r="K12" s="93">
        <v>4</v>
      </c>
      <c r="L12" s="93">
        <v>3</v>
      </c>
      <c r="M12" s="93">
        <v>4</v>
      </c>
      <c r="N12" s="93">
        <v>4</v>
      </c>
      <c r="O12" s="93">
        <v>3</v>
      </c>
      <c r="P12" s="93"/>
      <c r="Q12" s="23"/>
      <c r="R12" s="23"/>
      <c r="S12" s="23"/>
      <c r="T12" s="23"/>
      <c r="U12" s="23"/>
      <c r="V12" s="35">
        <f t="shared" si="0"/>
        <v>3</v>
      </c>
      <c r="W12" s="328">
        <f t="shared" si="1"/>
        <v>0</v>
      </c>
      <c r="X12" s="328">
        <f t="shared" si="2"/>
        <v>0</v>
      </c>
      <c r="Y12" s="328">
        <f t="shared" si="3"/>
        <v>0</v>
      </c>
      <c r="Z12" s="328">
        <f t="shared" si="4"/>
        <v>3</v>
      </c>
      <c r="AA12" s="328">
        <f t="shared" si="5"/>
        <v>5</v>
      </c>
      <c r="AB12" s="328">
        <f t="shared" si="6"/>
        <v>1</v>
      </c>
      <c r="AC12" s="328">
        <f t="shared" si="7"/>
        <v>9</v>
      </c>
      <c r="AD12" s="329">
        <f t="shared" si="11"/>
        <v>3.7777777777777777</v>
      </c>
      <c r="AE12" s="330">
        <f t="shared" si="8"/>
        <v>0</v>
      </c>
      <c r="AF12" s="331"/>
      <c r="AG12" s="332" t="str">
        <f t="shared" si="9"/>
        <v>з</v>
      </c>
      <c r="AH12" s="332">
        <f t="shared" si="9"/>
        <v>4</v>
      </c>
      <c r="AI12" s="332">
        <f t="shared" si="9"/>
        <v>4</v>
      </c>
      <c r="AJ12" s="332">
        <f t="shared" si="9"/>
        <v>5</v>
      </c>
      <c r="AK12" s="332">
        <f t="shared" si="9"/>
        <v>3</v>
      </c>
      <c r="AL12" s="332">
        <f t="shared" si="9"/>
        <v>4</v>
      </c>
      <c r="AM12" s="332">
        <f t="shared" si="9"/>
        <v>3</v>
      </c>
      <c r="AN12" s="332">
        <f t="shared" si="9"/>
        <v>4</v>
      </c>
      <c r="AO12" s="332">
        <f t="shared" si="9"/>
        <v>4</v>
      </c>
      <c r="AP12" s="332">
        <f t="shared" si="9"/>
        <v>3</v>
      </c>
      <c r="AQ12" s="332" t="str">
        <f t="shared" si="9"/>
        <v/>
      </c>
      <c r="AR12" s="332" t="str">
        <f t="shared" si="9"/>
        <v/>
      </c>
      <c r="AS12" s="332" t="str">
        <f t="shared" si="9"/>
        <v/>
      </c>
      <c r="AT12" s="332" t="str">
        <f t="shared" si="9"/>
        <v/>
      </c>
      <c r="AU12" s="332" t="str">
        <f t="shared" si="9"/>
        <v/>
      </c>
      <c r="AV12" s="332" t="str">
        <f t="shared" si="9"/>
        <v/>
      </c>
      <c r="AW12" s="35">
        <f t="shared" si="10"/>
        <v>1</v>
      </c>
      <c r="AX12" s="333"/>
      <c r="AY12" s="333"/>
      <c r="AZ12" s="333"/>
      <c r="BA12" s="333"/>
      <c r="BB12" s="333"/>
      <c r="BC12" s="333"/>
      <c r="BD12" s="333"/>
      <c r="BE12" s="333"/>
      <c r="BF12" s="333"/>
      <c r="BG12" s="333"/>
      <c r="BH12" s="333"/>
      <c r="BI12" s="333"/>
      <c r="BJ12" s="333"/>
      <c r="BK12" s="333"/>
      <c r="BL12" s="333"/>
      <c r="BM12" s="333"/>
      <c r="BN12" s="333"/>
      <c r="BO12" s="333"/>
      <c r="BP12" s="334"/>
      <c r="BQ12" s="334"/>
      <c r="BR12" s="334"/>
      <c r="BS12" s="334"/>
      <c r="BT12" s="334"/>
      <c r="BU12" s="334"/>
      <c r="BV12" s="334"/>
      <c r="BW12" s="334"/>
      <c r="BX12" s="334"/>
      <c r="BY12" s="334"/>
      <c r="BZ12" s="334"/>
      <c r="CA12" s="334"/>
      <c r="CB12" s="334"/>
      <c r="CC12" s="334"/>
      <c r="CD12" s="334"/>
      <c r="CE12" s="334"/>
      <c r="CF12" s="334"/>
      <c r="CG12" s="333"/>
      <c r="CH12" s="334"/>
      <c r="CI12" s="334"/>
      <c r="CJ12" s="334"/>
      <c r="CK12" s="334"/>
      <c r="CL12" s="334"/>
      <c r="CM12" s="334"/>
      <c r="CN12" s="331"/>
      <c r="CO12" s="331"/>
      <c r="CP12" s="331"/>
      <c r="CQ12" s="331"/>
      <c r="CR12" s="331"/>
      <c r="CS12" s="331"/>
      <c r="CT12" s="331"/>
      <c r="CU12" s="331"/>
      <c r="CV12" s="331"/>
      <c r="CW12" s="331"/>
      <c r="CX12" s="331"/>
      <c r="CY12" s="331"/>
      <c r="CZ12" s="331"/>
      <c r="DA12" s="331"/>
    </row>
    <row r="13" spans="1:107" s="337" customFormat="1" ht="31.5" x14ac:dyDescent="0.25">
      <c r="A13" s="389">
        <v>8</v>
      </c>
      <c r="B13" s="266" t="s">
        <v>28</v>
      </c>
      <c r="C13" s="427" t="s">
        <v>34</v>
      </c>
      <c r="D13" s="430" t="s">
        <v>871</v>
      </c>
      <c r="E13" s="256">
        <v>2434</v>
      </c>
      <c r="F13" s="93" t="s">
        <v>1648</v>
      </c>
      <c r="G13" s="93">
        <v>4</v>
      </c>
      <c r="H13" s="93">
        <v>3</v>
      </c>
      <c r="I13" s="93">
        <v>5</v>
      </c>
      <c r="J13" s="93">
        <v>3</v>
      </c>
      <c r="K13" s="93">
        <v>3</v>
      </c>
      <c r="L13" s="93">
        <v>4</v>
      </c>
      <c r="M13" s="93">
        <v>3</v>
      </c>
      <c r="N13" s="93">
        <v>4</v>
      </c>
      <c r="O13" s="93">
        <v>3</v>
      </c>
      <c r="P13" s="93"/>
      <c r="Q13" s="23"/>
      <c r="R13" s="23"/>
      <c r="S13" s="23"/>
      <c r="T13" s="23"/>
      <c r="U13" s="23"/>
      <c r="V13" s="35">
        <f t="shared" si="0"/>
        <v>3</v>
      </c>
      <c r="W13" s="328">
        <f t="shared" si="1"/>
        <v>0</v>
      </c>
      <c r="X13" s="328">
        <f t="shared" si="2"/>
        <v>0</v>
      </c>
      <c r="Y13" s="328">
        <f t="shared" si="3"/>
        <v>0</v>
      </c>
      <c r="Z13" s="328">
        <f t="shared" si="4"/>
        <v>5</v>
      </c>
      <c r="AA13" s="328">
        <f t="shared" si="5"/>
        <v>3</v>
      </c>
      <c r="AB13" s="328">
        <f t="shared" si="6"/>
        <v>1</v>
      </c>
      <c r="AC13" s="328">
        <f t="shared" si="7"/>
        <v>9</v>
      </c>
      <c r="AD13" s="329">
        <f t="shared" si="11"/>
        <v>3.5555555555555554</v>
      </c>
      <c r="AE13" s="330">
        <f t="shared" si="8"/>
        <v>0</v>
      </c>
      <c r="AF13" s="331"/>
      <c r="AG13" s="332" t="str">
        <f t="shared" si="9"/>
        <v>з</v>
      </c>
      <c r="AH13" s="332">
        <f t="shared" si="9"/>
        <v>4</v>
      </c>
      <c r="AI13" s="332">
        <f t="shared" si="9"/>
        <v>3</v>
      </c>
      <c r="AJ13" s="332">
        <f t="shared" si="9"/>
        <v>5</v>
      </c>
      <c r="AK13" s="332">
        <f t="shared" si="9"/>
        <v>3</v>
      </c>
      <c r="AL13" s="332">
        <f t="shared" si="9"/>
        <v>3</v>
      </c>
      <c r="AM13" s="332">
        <f t="shared" si="9"/>
        <v>4</v>
      </c>
      <c r="AN13" s="332">
        <f t="shared" si="9"/>
        <v>3</v>
      </c>
      <c r="AO13" s="332">
        <f t="shared" si="9"/>
        <v>4</v>
      </c>
      <c r="AP13" s="332">
        <f t="shared" si="9"/>
        <v>3</v>
      </c>
      <c r="AQ13" s="332" t="str">
        <f t="shared" si="9"/>
        <v/>
      </c>
      <c r="AR13" s="332" t="str">
        <f t="shared" si="9"/>
        <v/>
      </c>
      <c r="AS13" s="332" t="str">
        <f t="shared" si="9"/>
        <v/>
      </c>
      <c r="AT13" s="332" t="str">
        <f t="shared" si="9"/>
        <v/>
      </c>
      <c r="AU13" s="332" t="str">
        <f t="shared" si="9"/>
        <v/>
      </c>
      <c r="AV13" s="332" t="str">
        <f t="shared" si="9"/>
        <v/>
      </c>
      <c r="AW13" s="35">
        <f t="shared" si="10"/>
        <v>1</v>
      </c>
      <c r="AX13" s="333"/>
      <c r="AY13" s="333"/>
      <c r="AZ13" s="333"/>
      <c r="BA13" s="333"/>
      <c r="BB13" s="333"/>
      <c r="BC13" s="333"/>
      <c r="BD13" s="333"/>
      <c r="BE13" s="333"/>
      <c r="BF13" s="333"/>
      <c r="BG13" s="333"/>
      <c r="BH13" s="333"/>
      <c r="BI13" s="333"/>
      <c r="BJ13" s="333"/>
      <c r="BK13" s="333"/>
      <c r="BL13" s="333"/>
      <c r="BM13" s="333"/>
      <c r="BN13" s="333"/>
      <c r="BO13" s="333"/>
      <c r="BP13" s="334"/>
      <c r="BQ13" s="334"/>
      <c r="BR13" s="334"/>
      <c r="BS13" s="334"/>
      <c r="BT13" s="334"/>
      <c r="BU13" s="334"/>
      <c r="BV13" s="334"/>
      <c r="BW13" s="334"/>
      <c r="BX13" s="334"/>
      <c r="BY13" s="334"/>
      <c r="BZ13" s="334"/>
      <c r="CA13" s="334"/>
      <c r="CB13" s="334"/>
      <c r="CC13" s="334"/>
      <c r="CD13" s="334"/>
      <c r="CE13" s="334"/>
      <c r="CF13" s="334"/>
      <c r="CG13" s="333"/>
      <c r="CH13" s="334"/>
      <c r="CI13" s="334"/>
      <c r="CJ13" s="334"/>
      <c r="CK13" s="334"/>
      <c r="CL13" s="334"/>
      <c r="CM13" s="334"/>
      <c r="CN13" s="331"/>
      <c r="CO13" s="331"/>
      <c r="CP13" s="331"/>
      <c r="CQ13" s="331"/>
      <c r="CR13" s="331"/>
      <c r="CS13" s="331"/>
      <c r="CT13" s="331"/>
      <c r="CU13" s="331"/>
      <c r="CV13" s="331"/>
      <c r="CW13" s="331"/>
      <c r="CX13" s="331"/>
      <c r="CY13" s="331"/>
      <c r="CZ13" s="331"/>
      <c r="DA13" s="331"/>
    </row>
    <row r="14" spans="1:107" ht="31.5" x14ac:dyDescent="0.25">
      <c r="A14" s="389">
        <v>9</v>
      </c>
      <c r="B14" s="263"/>
      <c r="C14" s="427" t="s">
        <v>34</v>
      </c>
      <c r="D14" s="430" t="s">
        <v>872</v>
      </c>
      <c r="E14" s="256">
        <v>2434</v>
      </c>
      <c r="F14" s="93" t="s">
        <v>1648</v>
      </c>
      <c r="G14" s="93">
        <v>3</v>
      </c>
      <c r="H14" s="93">
        <v>3</v>
      </c>
      <c r="I14" s="93">
        <v>5</v>
      </c>
      <c r="J14" s="93" t="s">
        <v>1643</v>
      </c>
      <c r="K14" s="93">
        <v>3</v>
      </c>
      <c r="L14" s="93">
        <v>4</v>
      </c>
      <c r="M14" s="93">
        <v>3</v>
      </c>
      <c r="N14" s="93">
        <v>3</v>
      </c>
      <c r="O14" s="93">
        <v>3</v>
      </c>
      <c r="P14" s="93"/>
      <c r="Q14" s="93"/>
      <c r="R14" s="24"/>
      <c r="S14" s="23"/>
      <c r="T14" s="23"/>
      <c r="U14" s="23"/>
      <c r="V14" s="18">
        <f t="shared" si="0"/>
        <v>2</v>
      </c>
      <c r="W14" s="95">
        <f t="shared" si="1"/>
        <v>0</v>
      </c>
      <c r="X14" s="95">
        <f t="shared" si="2"/>
        <v>0</v>
      </c>
      <c r="Y14" s="95">
        <f t="shared" si="3"/>
        <v>1</v>
      </c>
      <c r="Z14" s="95">
        <f t="shared" si="4"/>
        <v>6</v>
      </c>
      <c r="AA14" s="95">
        <f t="shared" si="5"/>
        <v>1</v>
      </c>
      <c r="AB14" s="95">
        <f t="shared" si="6"/>
        <v>1</v>
      </c>
      <c r="AC14" s="95">
        <f t="shared" si="7"/>
        <v>9</v>
      </c>
      <c r="AD14" s="242">
        <f t="shared" si="11"/>
        <v>3.2222222222222223</v>
      </c>
      <c r="AE14" s="16">
        <f t="shared" si="8"/>
        <v>0</v>
      </c>
      <c r="AF14" s="9"/>
      <c r="AG14" s="332" t="str">
        <f t="shared" si="9"/>
        <v>з</v>
      </c>
      <c r="AH14" s="332">
        <f t="shared" si="9"/>
        <v>3</v>
      </c>
      <c r="AI14" s="332">
        <f t="shared" si="9"/>
        <v>3</v>
      </c>
      <c r="AJ14" s="332">
        <f t="shared" si="9"/>
        <v>5</v>
      </c>
      <c r="AK14" s="332">
        <f t="shared" si="9"/>
        <v>2</v>
      </c>
      <c r="AL14" s="332">
        <f t="shared" si="9"/>
        <v>3</v>
      </c>
      <c r="AM14" s="332">
        <f t="shared" si="9"/>
        <v>4</v>
      </c>
      <c r="AN14" s="332">
        <f t="shared" si="9"/>
        <v>3</v>
      </c>
      <c r="AO14" s="332">
        <f t="shared" si="9"/>
        <v>3</v>
      </c>
      <c r="AP14" s="332">
        <f t="shared" si="9"/>
        <v>3</v>
      </c>
      <c r="AQ14" s="332" t="str">
        <f t="shared" si="9"/>
        <v/>
      </c>
      <c r="AR14" s="332" t="str">
        <f t="shared" si="9"/>
        <v/>
      </c>
      <c r="AS14" s="332" t="str">
        <f t="shared" si="9"/>
        <v/>
      </c>
      <c r="AT14" s="332" t="str">
        <f t="shared" si="9"/>
        <v/>
      </c>
      <c r="AU14" s="332" t="str">
        <f t="shared" si="9"/>
        <v/>
      </c>
      <c r="AV14" s="332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31.5" x14ac:dyDescent="0.25">
      <c r="A15" s="389">
        <v>10</v>
      </c>
      <c r="B15" s="263"/>
      <c r="C15" s="427" t="s">
        <v>34</v>
      </c>
      <c r="D15" s="430" t="s">
        <v>873</v>
      </c>
      <c r="E15" s="256">
        <v>2434</v>
      </c>
      <c r="F15" s="93" t="s">
        <v>1648</v>
      </c>
      <c r="G15" s="93">
        <v>4</v>
      </c>
      <c r="H15" s="93">
        <v>4</v>
      </c>
      <c r="I15" s="93">
        <v>5</v>
      </c>
      <c r="J15" s="93" t="s">
        <v>1636</v>
      </c>
      <c r="K15" s="93">
        <v>3</v>
      </c>
      <c r="L15" s="93">
        <v>3</v>
      </c>
      <c r="M15" s="93" t="s">
        <v>1654</v>
      </c>
      <c r="N15" s="93" t="s">
        <v>1636</v>
      </c>
      <c r="O15" s="93">
        <v>3</v>
      </c>
      <c r="P15" s="93"/>
      <c r="Q15" s="93"/>
      <c r="R15" s="24"/>
      <c r="S15" s="23"/>
      <c r="T15" s="23"/>
      <c r="U15" s="23"/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3</v>
      </c>
      <c r="AA15" s="95">
        <f t="shared" si="5"/>
        <v>2</v>
      </c>
      <c r="AB15" s="95">
        <f t="shared" si="6"/>
        <v>1</v>
      </c>
      <c r="AC15" s="95">
        <f t="shared" si="7"/>
        <v>6</v>
      </c>
      <c r="AD15" s="242">
        <f t="shared" si="11"/>
        <v>3.6666666666666665</v>
      </c>
      <c r="AE15" s="16">
        <f t="shared" si="8"/>
        <v>0</v>
      </c>
      <c r="AF15" s="9"/>
      <c r="AG15" s="332" t="str">
        <f t="shared" si="9"/>
        <v>з</v>
      </c>
      <c r="AH15" s="332">
        <f t="shared" si="9"/>
        <v>4</v>
      </c>
      <c r="AI15" s="332">
        <f t="shared" si="9"/>
        <v>4</v>
      </c>
      <c r="AJ15" s="332">
        <f t="shared" si="9"/>
        <v>5</v>
      </c>
      <c r="AK15" s="332" t="str">
        <f t="shared" si="9"/>
        <v>а</v>
      </c>
      <c r="AL15" s="332">
        <f t="shared" si="9"/>
        <v>3</v>
      </c>
      <c r="AM15" s="332">
        <f t="shared" si="9"/>
        <v>3</v>
      </c>
      <c r="AN15" s="332" t="str">
        <f t="shared" si="9"/>
        <v>а</v>
      </c>
      <c r="AO15" s="332" t="str">
        <f t="shared" si="9"/>
        <v>а</v>
      </c>
      <c r="AP15" s="332">
        <f t="shared" si="9"/>
        <v>3</v>
      </c>
      <c r="AQ15" s="332" t="str">
        <f t="shared" si="9"/>
        <v/>
      </c>
      <c r="AR15" s="332" t="str">
        <f t="shared" si="9"/>
        <v/>
      </c>
      <c r="AS15" s="332" t="str">
        <f t="shared" si="9"/>
        <v/>
      </c>
      <c r="AT15" s="332" t="str">
        <f t="shared" si="9"/>
        <v/>
      </c>
      <c r="AU15" s="332" t="str">
        <f t="shared" si="9"/>
        <v/>
      </c>
      <c r="AV15" s="332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31.5" x14ac:dyDescent="0.25">
      <c r="A16" s="389">
        <v>11</v>
      </c>
      <c r="B16" s="263"/>
      <c r="C16" s="427" t="s">
        <v>34</v>
      </c>
      <c r="D16" s="430" t="s">
        <v>849</v>
      </c>
      <c r="E16" s="256">
        <v>2434</v>
      </c>
      <c r="F16" s="93" t="s">
        <v>1648</v>
      </c>
      <c r="G16" s="93">
        <v>3</v>
      </c>
      <c r="H16" s="93">
        <v>3</v>
      </c>
      <c r="I16" s="93">
        <v>5</v>
      </c>
      <c r="J16" s="93" t="s">
        <v>1643</v>
      </c>
      <c r="K16" s="93" t="s">
        <v>1643</v>
      </c>
      <c r="L16" s="93">
        <v>3</v>
      </c>
      <c r="M16" s="93">
        <v>4</v>
      </c>
      <c r="N16" s="93">
        <v>3</v>
      </c>
      <c r="O16" s="93">
        <v>3</v>
      </c>
      <c r="P16" s="93"/>
      <c r="Q16" s="93"/>
      <c r="R16" s="24"/>
      <c r="S16" s="23"/>
      <c r="T16" s="23"/>
      <c r="U16" s="23"/>
      <c r="V16" s="18">
        <f t="shared" si="0"/>
        <v>2</v>
      </c>
      <c r="W16" s="95">
        <f t="shared" si="1"/>
        <v>0</v>
      </c>
      <c r="X16" s="95">
        <f t="shared" si="2"/>
        <v>0</v>
      </c>
      <c r="Y16" s="95">
        <f t="shared" si="3"/>
        <v>2</v>
      </c>
      <c r="Z16" s="95">
        <f t="shared" si="4"/>
        <v>5</v>
      </c>
      <c r="AA16" s="95">
        <f t="shared" si="5"/>
        <v>1</v>
      </c>
      <c r="AB16" s="95">
        <f t="shared" si="6"/>
        <v>1</v>
      </c>
      <c r="AC16" s="95">
        <f t="shared" si="7"/>
        <v>9</v>
      </c>
      <c r="AD16" s="242">
        <f t="shared" si="11"/>
        <v>3.1111111111111112</v>
      </c>
      <c r="AE16" s="16">
        <f t="shared" si="8"/>
        <v>0</v>
      </c>
      <c r="AF16" s="9"/>
      <c r="AG16" s="332" t="str">
        <f t="shared" si="9"/>
        <v>з</v>
      </c>
      <c r="AH16" s="332">
        <f t="shared" si="9"/>
        <v>3</v>
      </c>
      <c r="AI16" s="332">
        <f t="shared" si="9"/>
        <v>3</v>
      </c>
      <c r="AJ16" s="332">
        <f t="shared" si="9"/>
        <v>5</v>
      </c>
      <c r="AK16" s="332">
        <f t="shared" si="9"/>
        <v>2</v>
      </c>
      <c r="AL16" s="332">
        <f t="shared" si="9"/>
        <v>2</v>
      </c>
      <c r="AM16" s="332">
        <f t="shared" si="9"/>
        <v>3</v>
      </c>
      <c r="AN16" s="332">
        <f t="shared" si="9"/>
        <v>4</v>
      </c>
      <c r="AO16" s="332">
        <f t="shared" si="9"/>
        <v>3</v>
      </c>
      <c r="AP16" s="332">
        <f t="shared" si="9"/>
        <v>3</v>
      </c>
      <c r="AQ16" s="332" t="str">
        <f t="shared" si="9"/>
        <v/>
      </c>
      <c r="AR16" s="332" t="str">
        <f t="shared" si="9"/>
        <v/>
      </c>
      <c r="AS16" s="332" t="str">
        <f t="shared" si="9"/>
        <v/>
      </c>
      <c r="AT16" s="332" t="str">
        <f t="shared" si="9"/>
        <v/>
      </c>
      <c r="AU16" s="332" t="str">
        <f t="shared" si="9"/>
        <v/>
      </c>
      <c r="AV16" s="332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31.5" x14ac:dyDescent="0.25">
      <c r="A17" s="389">
        <v>12</v>
      </c>
      <c r="B17" s="259"/>
      <c r="C17" s="427" t="s">
        <v>34</v>
      </c>
      <c r="D17" s="430" t="s">
        <v>874</v>
      </c>
      <c r="E17" s="256">
        <v>2434</v>
      </c>
      <c r="F17" s="93" t="s">
        <v>1648</v>
      </c>
      <c r="G17" s="93">
        <v>3</v>
      </c>
      <c r="H17" s="93">
        <v>3</v>
      </c>
      <c r="I17" s="93">
        <v>5</v>
      </c>
      <c r="J17" s="93">
        <v>3</v>
      </c>
      <c r="K17" s="93">
        <v>3</v>
      </c>
      <c r="L17" s="93">
        <v>4</v>
      </c>
      <c r="M17" s="93">
        <v>3</v>
      </c>
      <c r="N17" s="93">
        <v>3</v>
      </c>
      <c r="O17" s="93">
        <v>3</v>
      </c>
      <c r="P17" s="93"/>
      <c r="Q17" s="93"/>
      <c r="R17" s="24"/>
      <c r="S17" s="23"/>
      <c r="T17" s="23"/>
      <c r="U17" s="23"/>
      <c r="V17" s="18">
        <f t="shared" si="0"/>
        <v>3</v>
      </c>
      <c r="W17" s="95">
        <f t="shared" si="1"/>
        <v>0</v>
      </c>
      <c r="X17" s="95">
        <f t="shared" ref="X17:X34" si="12">COUNTIF(AF17:AU17,"д")</f>
        <v>0</v>
      </c>
      <c r="Y17" s="95">
        <f t="shared" si="3"/>
        <v>0</v>
      </c>
      <c r="Z17" s="95">
        <f t="shared" si="4"/>
        <v>7</v>
      </c>
      <c r="AA17" s="95">
        <f t="shared" si="5"/>
        <v>1</v>
      </c>
      <c r="AB17" s="95">
        <f t="shared" si="6"/>
        <v>1</v>
      </c>
      <c r="AC17" s="95">
        <f t="shared" si="7"/>
        <v>9</v>
      </c>
      <c r="AD17" s="242">
        <f t="shared" si="11"/>
        <v>3.3333333333333335</v>
      </c>
      <c r="AE17" s="16">
        <f t="shared" si="8"/>
        <v>0</v>
      </c>
      <c r="AF17" s="9"/>
      <c r="AG17" s="332" t="str">
        <f t="shared" si="9"/>
        <v>з</v>
      </c>
      <c r="AH17" s="332">
        <f t="shared" si="9"/>
        <v>3</v>
      </c>
      <c r="AI17" s="332">
        <f t="shared" si="9"/>
        <v>3</v>
      </c>
      <c r="AJ17" s="332">
        <f t="shared" si="9"/>
        <v>5</v>
      </c>
      <c r="AK17" s="332">
        <f t="shared" si="9"/>
        <v>3</v>
      </c>
      <c r="AL17" s="332">
        <f t="shared" si="9"/>
        <v>3</v>
      </c>
      <c r="AM17" s="332">
        <f t="shared" si="9"/>
        <v>4</v>
      </c>
      <c r="AN17" s="332">
        <f t="shared" si="9"/>
        <v>3</v>
      </c>
      <c r="AO17" s="332">
        <f t="shared" si="9"/>
        <v>3</v>
      </c>
      <c r="AP17" s="332">
        <f t="shared" si="9"/>
        <v>3</v>
      </c>
      <c r="AQ17" s="332" t="str">
        <f t="shared" si="9"/>
        <v/>
      </c>
      <c r="AR17" s="332" t="str">
        <f t="shared" si="9"/>
        <v/>
      </c>
      <c r="AS17" s="332" t="str">
        <f t="shared" si="9"/>
        <v/>
      </c>
      <c r="AT17" s="332" t="str">
        <f t="shared" si="9"/>
        <v/>
      </c>
      <c r="AU17" s="332" t="str">
        <f t="shared" si="9"/>
        <v/>
      </c>
      <c r="AV17" s="332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31.5" x14ac:dyDescent="0.25">
      <c r="A18" s="389">
        <v>13</v>
      </c>
      <c r="B18" s="189"/>
      <c r="C18" s="440" t="s">
        <v>34</v>
      </c>
      <c r="D18" s="442" t="s">
        <v>875</v>
      </c>
      <c r="E18" s="256">
        <v>2434</v>
      </c>
      <c r="F18" s="93" t="s">
        <v>1648</v>
      </c>
      <c r="G18" s="93">
        <v>5</v>
      </c>
      <c r="H18" s="93">
        <v>5</v>
      </c>
      <c r="I18" s="93">
        <v>5</v>
      </c>
      <c r="J18" s="93">
        <v>5</v>
      </c>
      <c r="K18" s="93">
        <v>5</v>
      </c>
      <c r="L18" s="93">
        <v>5</v>
      </c>
      <c r="M18" s="93">
        <v>5</v>
      </c>
      <c r="N18" s="93">
        <v>5</v>
      </c>
      <c r="O18" s="93">
        <v>5</v>
      </c>
      <c r="P18" s="93"/>
      <c r="Q18" s="93"/>
      <c r="R18" s="24"/>
      <c r="S18" s="23"/>
      <c r="T18" s="23"/>
      <c r="U18" s="23"/>
      <c r="V18" s="18">
        <f t="shared" si="0"/>
        <v>5</v>
      </c>
      <c r="W18" s="95">
        <f t="shared" si="1"/>
        <v>0</v>
      </c>
      <c r="X18" s="95">
        <f t="shared" si="12"/>
        <v>0</v>
      </c>
      <c r="Y18" s="95">
        <f t="shared" si="3"/>
        <v>0</v>
      </c>
      <c r="Z18" s="95">
        <f t="shared" si="4"/>
        <v>0</v>
      </c>
      <c r="AA18" s="95">
        <f t="shared" si="5"/>
        <v>0</v>
      </c>
      <c r="AB18" s="95">
        <f t="shared" si="6"/>
        <v>9</v>
      </c>
      <c r="AC18" s="95">
        <f t="shared" si="7"/>
        <v>9</v>
      </c>
      <c r="AD18" s="242">
        <f t="shared" si="11"/>
        <v>5</v>
      </c>
      <c r="AE18" s="16">
        <f t="shared" si="8"/>
        <v>0</v>
      </c>
      <c r="AF18" s="9"/>
      <c r="AG18" s="332" t="str">
        <f t="shared" si="9"/>
        <v>з</v>
      </c>
      <c r="AH18" s="332">
        <f t="shared" si="9"/>
        <v>5</v>
      </c>
      <c r="AI18" s="332">
        <f t="shared" si="9"/>
        <v>5</v>
      </c>
      <c r="AJ18" s="332">
        <f t="shared" si="9"/>
        <v>5</v>
      </c>
      <c r="AK18" s="332">
        <f t="shared" si="9"/>
        <v>5</v>
      </c>
      <c r="AL18" s="332">
        <f t="shared" si="9"/>
        <v>5</v>
      </c>
      <c r="AM18" s="332">
        <f t="shared" si="9"/>
        <v>5</v>
      </c>
      <c r="AN18" s="332">
        <f t="shared" si="9"/>
        <v>5</v>
      </c>
      <c r="AO18" s="332">
        <f t="shared" si="9"/>
        <v>5</v>
      </c>
      <c r="AP18" s="332">
        <f t="shared" si="9"/>
        <v>5</v>
      </c>
      <c r="AQ18" s="332" t="str">
        <f t="shared" si="9"/>
        <v/>
      </c>
      <c r="AR18" s="332" t="str">
        <f t="shared" si="9"/>
        <v/>
      </c>
      <c r="AS18" s="332" t="str">
        <f t="shared" si="9"/>
        <v/>
      </c>
      <c r="AT18" s="332" t="str">
        <f t="shared" si="9"/>
        <v/>
      </c>
      <c r="AU18" s="332" t="str">
        <f t="shared" si="9"/>
        <v/>
      </c>
      <c r="AV18" s="332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31.5" x14ac:dyDescent="0.25">
      <c r="A19" s="389">
        <v>14</v>
      </c>
      <c r="B19" s="189"/>
      <c r="C19" s="427" t="s">
        <v>34</v>
      </c>
      <c r="D19" s="430" t="s">
        <v>876</v>
      </c>
      <c r="E19" s="256">
        <v>2434</v>
      </c>
      <c r="F19" s="93" t="s">
        <v>1648</v>
      </c>
      <c r="G19" s="93">
        <v>5</v>
      </c>
      <c r="H19" s="93">
        <v>5</v>
      </c>
      <c r="I19" s="93">
        <v>5</v>
      </c>
      <c r="J19" s="93">
        <v>5</v>
      </c>
      <c r="K19" s="93">
        <v>3</v>
      </c>
      <c r="L19" s="93">
        <v>4</v>
      </c>
      <c r="M19" s="93">
        <v>4</v>
      </c>
      <c r="N19" s="93">
        <v>4</v>
      </c>
      <c r="O19" s="93">
        <v>5</v>
      </c>
      <c r="P19" s="93"/>
      <c r="Q19" s="93"/>
      <c r="R19" s="23"/>
      <c r="S19" s="23"/>
      <c r="T19" s="23"/>
      <c r="U19" s="23"/>
      <c r="V19" s="18">
        <f t="shared" si="0"/>
        <v>3</v>
      </c>
      <c r="W19" s="95">
        <f t="shared" si="1"/>
        <v>0</v>
      </c>
      <c r="X19" s="95">
        <f t="shared" si="12"/>
        <v>0</v>
      </c>
      <c r="Y19" s="95">
        <f t="shared" si="3"/>
        <v>0</v>
      </c>
      <c r="Z19" s="95">
        <f t="shared" si="4"/>
        <v>1</v>
      </c>
      <c r="AA19" s="95">
        <f t="shared" si="5"/>
        <v>3</v>
      </c>
      <c r="AB19" s="95">
        <f t="shared" si="6"/>
        <v>5</v>
      </c>
      <c r="AC19" s="95">
        <f t="shared" si="7"/>
        <v>9</v>
      </c>
      <c r="AD19" s="242">
        <f t="shared" si="11"/>
        <v>4.4444444444444446</v>
      </c>
      <c r="AE19" s="16">
        <f t="shared" si="8"/>
        <v>0</v>
      </c>
      <c r="AF19" s="9"/>
      <c r="AG19" s="332" t="str">
        <f t="shared" si="9"/>
        <v>з</v>
      </c>
      <c r="AH19" s="332">
        <f t="shared" si="9"/>
        <v>5</v>
      </c>
      <c r="AI19" s="332">
        <f t="shared" si="9"/>
        <v>5</v>
      </c>
      <c r="AJ19" s="332">
        <f t="shared" si="9"/>
        <v>5</v>
      </c>
      <c r="AK19" s="332">
        <f t="shared" si="9"/>
        <v>5</v>
      </c>
      <c r="AL19" s="332">
        <f t="shared" si="9"/>
        <v>3</v>
      </c>
      <c r="AM19" s="332">
        <f t="shared" si="9"/>
        <v>4</v>
      </c>
      <c r="AN19" s="332">
        <f t="shared" si="9"/>
        <v>4</v>
      </c>
      <c r="AO19" s="332">
        <f t="shared" si="9"/>
        <v>4</v>
      </c>
      <c r="AP19" s="332">
        <f t="shared" si="9"/>
        <v>5</v>
      </c>
      <c r="AQ19" s="332" t="str">
        <f t="shared" si="9"/>
        <v/>
      </c>
      <c r="AR19" s="332" t="str">
        <f t="shared" si="9"/>
        <v/>
      </c>
      <c r="AS19" s="332" t="str">
        <f t="shared" si="9"/>
        <v/>
      </c>
      <c r="AT19" s="332" t="str">
        <f t="shared" si="9"/>
        <v/>
      </c>
      <c r="AU19" s="332" t="str">
        <f t="shared" si="9"/>
        <v/>
      </c>
      <c r="AV19" s="332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39" customHeight="1" x14ac:dyDescent="0.3">
      <c r="A20" s="389">
        <v>15</v>
      </c>
      <c r="B20" s="189"/>
      <c r="C20" s="427" t="s">
        <v>34</v>
      </c>
      <c r="D20" s="429" t="s">
        <v>801</v>
      </c>
      <c r="E20" s="256">
        <v>2434</v>
      </c>
      <c r="F20" s="93" t="s">
        <v>1648</v>
      </c>
      <c r="G20" s="93">
        <v>4</v>
      </c>
      <c r="H20" s="93">
        <v>4</v>
      </c>
      <c r="I20" s="93">
        <v>5</v>
      </c>
      <c r="J20" s="93">
        <v>3</v>
      </c>
      <c r="K20" s="93">
        <v>3</v>
      </c>
      <c r="L20" s="93">
        <v>4</v>
      </c>
      <c r="M20" s="93">
        <v>4</v>
      </c>
      <c r="N20" s="93">
        <v>3</v>
      </c>
      <c r="O20" s="93">
        <v>4</v>
      </c>
      <c r="P20" s="93"/>
      <c r="Q20" s="93"/>
      <c r="R20" s="24"/>
      <c r="S20" s="23"/>
      <c r="T20" s="23"/>
      <c r="U20" s="23"/>
      <c r="V20" s="18">
        <f t="shared" si="0"/>
        <v>3</v>
      </c>
      <c r="W20" s="95">
        <f t="shared" si="1"/>
        <v>0</v>
      </c>
      <c r="X20" s="95">
        <f t="shared" si="12"/>
        <v>0</v>
      </c>
      <c r="Y20" s="95">
        <f t="shared" si="3"/>
        <v>0</v>
      </c>
      <c r="Z20" s="95">
        <f t="shared" si="4"/>
        <v>3</v>
      </c>
      <c r="AA20" s="95">
        <f t="shared" si="5"/>
        <v>5</v>
      </c>
      <c r="AB20" s="95">
        <f t="shared" si="6"/>
        <v>1</v>
      </c>
      <c r="AC20" s="95">
        <f t="shared" si="7"/>
        <v>9</v>
      </c>
      <c r="AD20" s="242">
        <f t="shared" si="11"/>
        <v>3.7777777777777777</v>
      </c>
      <c r="AE20" s="16">
        <f t="shared" si="8"/>
        <v>0</v>
      </c>
      <c r="AF20" s="9"/>
      <c r="AG20" s="332" t="str">
        <f t="shared" si="9"/>
        <v>з</v>
      </c>
      <c r="AH20" s="332">
        <f t="shared" si="9"/>
        <v>4</v>
      </c>
      <c r="AI20" s="332">
        <f t="shared" si="9"/>
        <v>4</v>
      </c>
      <c r="AJ20" s="332">
        <f t="shared" si="9"/>
        <v>5</v>
      </c>
      <c r="AK20" s="332">
        <f t="shared" si="9"/>
        <v>3</v>
      </c>
      <c r="AL20" s="332">
        <f t="shared" si="9"/>
        <v>3</v>
      </c>
      <c r="AM20" s="332">
        <f t="shared" si="9"/>
        <v>4</v>
      </c>
      <c r="AN20" s="332">
        <f t="shared" si="9"/>
        <v>4</v>
      </c>
      <c r="AO20" s="332">
        <f t="shared" si="9"/>
        <v>3</v>
      </c>
      <c r="AP20" s="332">
        <f t="shared" si="9"/>
        <v>4</v>
      </c>
      <c r="AQ20" s="332" t="str">
        <f t="shared" si="9"/>
        <v/>
      </c>
      <c r="AR20" s="332" t="str">
        <f t="shared" si="9"/>
        <v/>
      </c>
      <c r="AS20" s="332" t="str">
        <f t="shared" si="9"/>
        <v/>
      </c>
      <c r="AT20" s="332" t="str">
        <f t="shared" si="9"/>
        <v/>
      </c>
      <c r="AU20" s="332" t="str">
        <f t="shared" si="9"/>
        <v/>
      </c>
      <c r="AV20" s="332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31.5" x14ac:dyDescent="0.25">
      <c r="A21" s="389">
        <v>16</v>
      </c>
      <c r="B21" s="189"/>
      <c r="C21" s="427" t="s">
        <v>34</v>
      </c>
      <c r="D21" s="430" t="s">
        <v>877</v>
      </c>
      <c r="E21" s="256">
        <v>2434</v>
      </c>
      <c r="F21" s="93" t="s">
        <v>1648</v>
      </c>
      <c r="G21" s="93">
        <v>3</v>
      </c>
      <c r="H21" s="93">
        <v>4</v>
      </c>
      <c r="I21" s="93">
        <v>5</v>
      </c>
      <c r="J21" s="93">
        <v>3</v>
      </c>
      <c r="K21" s="93">
        <v>3</v>
      </c>
      <c r="L21" s="93">
        <v>4</v>
      </c>
      <c r="M21" s="93">
        <v>4</v>
      </c>
      <c r="N21" s="93">
        <v>3</v>
      </c>
      <c r="O21" s="93">
        <v>3</v>
      </c>
      <c r="P21" s="93"/>
      <c r="Q21" s="93"/>
      <c r="R21" s="24"/>
      <c r="S21" s="23"/>
      <c r="T21" s="23"/>
      <c r="U21" s="23"/>
      <c r="V21" s="18">
        <f t="shared" si="0"/>
        <v>3</v>
      </c>
      <c r="W21" s="95">
        <f t="shared" si="1"/>
        <v>0</v>
      </c>
      <c r="X21" s="95">
        <f t="shared" si="12"/>
        <v>0</v>
      </c>
      <c r="Y21" s="95">
        <f t="shared" si="3"/>
        <v>0</v>
      </c>
      <c r="Z21" s="95">
        <f t="shared" si="4"/>
        <v>5</v>
      </c>
      <c r="AA21" s="95">
        <f t="shared" si="5"/>
        <v>3</v>
      </c>
      <c r="AB21" s="95">
        <f t="shared" si="6"/>
        <v>1</v>
      </c>
      <c r="AC21" s="95">
        <f t="shared" si="7"/>
        <v>9</v>
      </c>
      <c r="AD21" s="242">
        <f t="shared" si="11"/>
        <v>3.5555555555555554</v>
      </c>
      <c r="AE21" s="16">
        <f t="shared" si="8"/>
        <v>0</v>
      </c>
      <c r="AF21" s="9"/>
      <c r="AG21" s="332" t="str">
        <f t="shared" si="9"/>
        <v>з</v>
      </c>
      <c r="AH21" s="332">
        <f t="shared" si="9"/>
        <v>3</v>
      </c>
      <c r="AI21" s="332">
        <f t="shared" si="9"/>
        <v>4</v>
      </c>
      <c r="AJ21" s="332">
        <f t="shared" si="9"/>
        <v>5</v>
      </c>
      <c r="AK21" s="332">
        <f t="shared" si="9"/>
        <v>3</v>
      </c>
      <c r="AL21" s="332">
        <f t="shared" si="9"/>
        <v>3</v>
      </c>
      <c r="AM21" s="332">
        <f t="shared" si="9"/>
        <v>4</v>
      </c>
      <c r="AN21" s="332">
        <f t="shared" si="9"/>
        <v>4</v>
      </c>
      <c r="AO21" s="332">
        <f t="shared" si="9"/>
        <v>3</v>
      </c>
      <c r="AP21" s="332">
        <f t="shared" si="9"/>
        <v>3</v>
      </c>
      <c r="AQ21" s="332" t="str">
        <f t="shared" si="9"/>
        <v/>
      </c>
      <c r="AR21" s="332" t="str">
        <f t="shared" si="9"/>
        <v/>
      </c>
      <c r="AS21" s="332" t="str">
        <f t="shared" si="9"/>
        <v/>
      </c>
      <c r="AT21" s="332" t="str">
        <f t="shared" si="9"/>
        <v/>
      </c>
      <c r="AU21" s="332" t="str">
        <f t="shared" si="9"/>
        <v/>
      </c>
      <c r="AV21" s="332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31.5" x14ac:dyDescent="0.25">
      <c r="A22" s="389">
        <v>17</v>
      </c>
      <c r="B22" s="189"/>
      <c r="C22" s="427" t="s">
        <v>34</v>
      </c>
      <c r="D22" s="430" t="s">
        <v>878</v>
      </c>
      <c r="E22" s="256">
        <v>2434</v>
      </c>
      <c r="F22" s="93" t="s">
        <v>1648</v>
      </c>
      <c r="G22" s="93">
        <v>3</v>
      </c>
      <c r="H22" s="93" t="s">
        <v>1602</v>
      </c>
      <c r="I22" s="93">
        <v>5</v>
      </c>
      <c r="J22" s="93" t="s">
        <v>1601</v>
      </c>
      <c r="K22" s="93" t="s">
        <v>1602</v>
      </c>
      <c r="L22" s="93" t="s">
        <v>1654</v>
      </c>
      <c r="M22" s="93">
        <v>4</v>
      </c>
      <c r="N22" s="93">
        <v>4</v>
      </c>
      <c r="O22" s="93">
        <v>3</v>
      </c>
      <c r="P22" s="93"/>
      <c r="Q22" s="93"/>
      <c r="R22" s="24"/>
      <c r="S22" s="23"/>
      <c r="T22" s="23"/>
      <c r="U22" s="23"/>
      <c r="V22" s="18">
        <f t="shared" si="0"/>
        <v>3</v>
      </c>
      <c r="W22" s="95">
        <f t="shared" si="1"/>
        <v>3</v>
      </c>
      <c r="X22" s="95">
        <f t="shared" si="12"/>
        <v>0</v>
      </c>
      <c r="Y22" s="95">
        <f t="shared" si="3"/>
        <v>0</v>
      </c>
      <c r="Z22" s="95">
        <f t="shared" si="4"/>
        <v>2</v>
      </c>
      <c r="AA22" s="95">
        <f t="shared" si="5"/>
        <v>2</v>
      </c>
      <c r="AB22" s="95">
        <f t="shared" si="6"/>
        <v>1</v>
      </c>
      <c r="AC22" s="95">
        <f t="shared" si="7"/>
        <v>5</v>
      </c>
      <c r="AD22" s="242">
        <f t="shared" si="11"/>
        <v>3.8</v>
      </c>
      <c r="AE22" s="16">
        <f t="shared" si="8"/>
        <v>0</v>
      </c>
      <c r="AF22" s="9"/>
      <c r="AG22" s="332" t="str">
        <f t="shared" si="13"/>
        <v>з</v>
      </c>
      <c r="AH22" s="332">
        <f t="shared" si="13"/>
        <v>3</v>
      </c>
      <c r="AI22" s="332" t="str">
        <f t="shared" si="13"/>
        <v>б</v>
      </c>
      <c r="AJ22" s="332">
        <f t="shared" si="13"/>
        <v>5</v>
      </c>
      <c r="AK22" s="332" t="str">
        <f t="shared" si="13"/>
        <v>б</v>
      </c>
      <c r="AL22" s="332" t="str">
        <f t="shared" si="13"/>
        <v>б</v>
      </c>
      <c r="AM22" s="332" t="str">
        <f t="shared" si="13"/>
        <v>а</v>
      </c>
      <c r="AN22" s="332">
        <f t="shared" si="13"/>
        <v>4</v>
      </c>
      <c r="AO22" s="332">
        <f t="shared" si="13"/>
        <v>4</v>
      </c>
      <c r="AP22" s="332">
        <f t="shared" si="13"/>
        <v>3</v>
      </c>
      <c r="AQ22" s="332" t="str">
        <f t="shared" si="13"/>
        <v/>
      </c>
      <c r="AR22" s="332" t="str">
        <f t="shared" si="13"/>
        <v/>
      </c>
      <c r="AS22" s="332" t="str">
        <f t="shared" si="13"/>
        <v/>
      </c>
      <c r="AT22" s="332" t="str">
        <f t="shared" si="13"/>
        <v/>
      </c>
      <c r="AU22" s="332" t="str">
        <f t="shared" si="13"/>
        <v/>
      </c>
      <c r="AV22" s="332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31.5" x14ac:dyDescent="0.25">
      <c r="A23" s="389">
        <v>18</v>
      </c>
      <c r="B23" s="189"/>
      <c r="C23" s="427" t="s">
        <v>34</v>
      </c>
      <c r="D23" s="430" t="s">
        <v>879</v>
      </c>
      <c r="E23" s="256">
        <v>2434</v>
      </c>
      <c r="F23" s="93" t="s">
        <v>1648</v>
      </c>
      <c r="G23" s="93">
        <v>3</v>
      </c>
      <c r="H23" s="93">
        <v>3</v>
      </c>
      <c r="I23" s="93">
        <v>5</v>
      </c>
      <c r="J23" s="93">
        <v>3</v>
      </c>
      <c r="K23" s="93">
        <v>3</v>
      </c>
      <c r="L23" s="93">
        <v>4</v>
      </c>
      <c r="M23" s="93">
        <v>4</v>
      </c>
      <c r="N23" s="93">
        <v>3</v>
      </c>
      <c r="O23" s="93">
        <v>4</v>
      </c>
      <c r="P23" s="93"/>
      <c r="Q23" s="93"/>
      <c r="R23" s="24"/>
      <c r="S23" s="23"/>
      <c r="T23" s="23"/>
      <c r="U23" s="23"/>
      <c r="V23" s="18">
        <f t="shared" si="0"/>
        <v>3</v>
      </c>
      <c r="W23" s="95">
        <f t="shared" si="1"/>
        <v>0</v>
      </c>
      <c r="X23" s="95">
        <f t="shared" si="12"/>
        <v>0</v>
      </c>
      <c r="Y23" s="95">
        <f t="shared" si="3"/>
        <v>0</v>
      </c>
      <c r="Z23" s="95">
        <f t="shared" si="4"/>
        <v>5</v>
      </c>
      <c r="AA23" s="95">
        <f t="shared" si="5"/>
        <v>3</v>
      </c>
      <c r="AB23" s="95">
        <f t="shared" si="6"/>
        <v>1</v>
      </c>
      <c r="AC23" s="95">
        <f t="shared" si="7"/>
        <v>9</v>
      </c>
      <c r="AD23" s="242">
        <f t="shared" si="11"/>
        <v>3.5555555555555554</v>
      </c>
      <c r="AE23" s="16">
        <f t="shared" si="8"/>
        <v>0</v>
      </c>
      <c r="AF23" s="9"/>
      <c r="AG23" s="332" t="str">
        <f t="shared" si="13"/>
        <v>з</v>
      </c>
      <c r="AH23" s="332">
        <f t="shared" si="13"/>
        <v>3</v>
      </c>
      <c r="AI23" s="332">
        <f t="shared" si="13"/>
        <v>3</v>
      </c>
      <c r="AJ23" s="332">
        <f t="shared" si="13"/>
        <v>5</v>
      </c>
      <c r="AK23" s="332">
        <f t="shared" si="13"/>
        <v>3</v>
      </c>
      <c r="AL23" s="332">
        <f t="shared" si="13"/>
        <v>3</v>
      </c>
      <c r="AM23" s="332">
        <f t="shared" si="13"/>
        <v>4</v>
      </c>
      <c r="AN23" s="332">
        <f t="shared" si="13"/>
        <v>4</v>
      </c>
      <c r="AO23" s="332">
        <f t="shared" si="13"/>
        <v>3</v>
      </c>
      <c r="AP23" s="332">
        <f t="shared" si="13"/>
        <v>4</v>
      </c>
      <c r="AQ23" s="332" t="str">
        <f t="shared" si="13"/>
        <v/>
      </c>
      <c r="AR23" s="332" t="str">
        <f t="shared" si="13"/>
        <v/>
      </c>
      <c r="AS23" s="332" t="str">
        <f t="shared" si="13"/>
        <v/>
      </c>
      <c r="AT23" s="332" t="str">
        <f t="shared" si="13"/>
        <v/>
      </c>
      <c r="AU23" s="332" t="str">
        <f t="shared" si="13"/>
        <v/>
      </c>
      <c r="AV23" s="332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31.5" x14ac:dyDescent="0.25">
      <c r="A24" s="389">
        <v>19</v>
      </c>
      <c r="B24" s="189"/>
      <c r="C24" s="427" t="s">
        <v>34</v>
      </c>
      <c r="D24" s="430" t="s">
        <v>880</v>
      </c>
      <c r="E24" s="256">
        <v>2434</v>
      </c>
      <c r="F24" s="93" t="s">
        <v>1648</v>
      </c>
      <c r="G24" s="93">
        <v>4</v>
      </c>
      <c r="H24" s="93">
        <v>3</v>
      </c>
      <c r="I24" s="93">
        <v>5</v>
      </c>
      <c r="J24" s="93">
        <v>3</v>
      </c>
      <c r="K24" s="93">
        <v>4</v>
      </c>
      <c r="L24" s="93">
        <v>4</v>
      </c>
      <c r="M24" s="93">
        <v>4</v>
      </c>
      <c r="N24" s="93">
        <v>3</v>
      </c>
      <c r="O24" s="93">
        <v>3</v>
      </c>
      <c r="P24" s="93"/>
      <c r="Q24" s="93"/>
      <c r="R24" s="24"/>
      <c r="S24" s="23"/>
      <c r="T24" s="23"/>
      <c r="U24" s="23"/>
      <c r="V24" s="18">
        <f t="shared" si="0"/>
        <v>3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4</v>
      </c>
      <c r="AA24" s="95">
        <f t="shared" si="5"/>
        <v>4</v>
      </c>
      <c r="AB24" s="95">
        <f t="shared" si="6"/>
        <v>1</v>
      </c>
      <c r="AC24" s="95">
        <f t="shared" si="7"/>
        <v>9</v>
      </c>
      <c r="AD24" s="242">
        <f t="shared" si="11"/>
        <v>3.6666666666666665</v>
      </c>
      <c r="AE24" s="16">
        <f t="shared" si="8"/>
        <v>0</v>
      </c>
      <c r="AF24" s="9"/>
      <c r="AG24" s="332" t="str">
        <f t="shared" si="13"/>
        <v>з</v>
      </c>
      <c r="AH24" s="332">
        <f t="shared" si="13"/>
        <v>4</v>
      </c>
      <c r="AI24" s="332">
        <f t="shared" si="13"/>
        <v>3</v>
      </c>
      <c r="AJ24" s="332">
        <f t="shared" si="13"/>
        <v>5</v>
      </c>
      <c r="AK24" s="332">
        <f t="shared" si="13"/>
        <v>3</v>
      </c>
      <c r="AL24" s="332">
        <f t="shared" si="13"/>
        <v>4</v>
      </c>
      <c r="AM24" s="332">
        <f t="shared" si="13"/>
        <v>4</v>
      </c>
      <c r="AN24" s="332">
        <f t="shared" si="13"/>
        <v>4</v>
      </c>
      <c r="AO24" s="332">
        <f t="shared" si="13"/>
        <v>3</v>
      </c>
      <c r="AP24" s="332">
        <f t="shared" si="13"/>
        <v>3</v>
      </c>
      <c r="AQ24" s="332" t="str">
        <f t="shared" si="13"/>
        <v/>
      </c>
      <c r="AR24" s="332" t="str">
        <f t="shared" si="13"/>
        <v/>
      </c>
      <c r="AS24" s="332" t="str">
        <f t="shared" si="13"/>
        <v/>
      </c>
      <c r="AT24" s="332" t="str">
        <f t="shared" si="13"/>
        <v/>
      </c>
      <c r="AU24" s="332" t="str">
        <f t="shared" si="13"/>
        <v/>
      </c>
      <c r="AV24" s="332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31.5" x14ac:dyDescent="0.25">
      <c r="A25" s="389">
        <v>20</v>
      </c>
      <c r="B25" s="189"/>
      <c r="C25" s="427" t="s">
        <v>34</v>
      </c>
      <c r="D25" s="430" t="s">
        <v>882</v>
      </c>
      <c r="E25" s="256">
        <v>2434</v>
      </c>
      <c r="F25" s="93" t="s">
        <v>1648</v>
      </c>
      <c r="G25" s="93">
        <v>4</v>
      </c>
      <c r="H25" s="93">
        <v>5</v>
      </c>
      <c r="I25" s="93">
        <v>5</v>
      </c>
      <c r="J25" s="93">
        <v>5</v>
      </c>
      <c r="K25" s="93">
        <v>5</v>
      </c>
      <c r="L25" s="93">
        <v>3</v>
      </c>
      <c r="M25" s="93">
        <v>5</v>
      </c>
      <c r="N25" s="93">
        <v>5</v>
      </c>
      <c r="O25" s="93">
        <v>4</v>
      </c>
      <c r="P25" s="93"/>
      <c r="Q25" s="93"/>
      <c r="R25" s="24"/>
      <c r="S25" s="23"/>
      <c r="T25" s="23"/>
      <c r="U25" s="23"/>
      <c r="V25" s="18">
        <f t="shared" si="0"/>
        <v>3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1</v>
      </c>
      <c r="AA25" s="95">
        <f t="shared" si="5"/>
        <v>2</v>
      </c>
      <c r="AB25" s="95">
        <f t="shared" si="6"/>
        <v>6</v>
      </c>
      <c r="AC25" s="95">
        <f t="shared" si="7"/>
        <v>9</v>
      </c>
      <c r="AD25" s="242">
        <f t="shared" si="11"/>
        <v>4.5555555555555554</v>
      </c>
      <c r="AE25" s="16">
        <f t="shared" si="8"/>
        <v>0</v>
      </c>
      <c r="AF25" s="9"/>
      <c r="AG25" s="332" t="str">
        <f t="shared" si="13"/>
        <v>з</v>
      </c>
      <c r="AH25" s="332">
        <f t="shared" si="13"/>
        <v>4</v>
      </c>
      <c r="AI25" s="332">
        <f t="shared" si="13"/>
        <v>5</v>
      </c>
      <c r="AJ25" s="332">
        <f t="shared" si="13"/>
        <v>5</v>
      </c>
      <c r="AK25" s="332">
        <f t="shared" si="13"/>
        <v>5</v>
      </c>
      <c r="AL25" s="332">
        <f t="shared" si="13"/>
        <v>5</v>
      </c>
      <c r="AM25" s="332">
        <f t="shared" si="13"/>
        <v>3</v>
      </c>
      <c r="AN25" s="332">
        <f t="shared" si="13"/>
        <v>5</v>
      </c>
      <c r="AO25" s="332">
        <f t="shared" si="13"/>
        <v>5</v>
      </c>
      <c r="AP25" s="332">
        <f t="shared" si="13"/>
        <v>4</v>
      </c>
      <c r="AQ25" s="332" t="str">
        <f t="shared" si="13"/>
        <v/>
      </c>
      <c r="AR25" s="332" t="str">
        <f t="shared" si="13"/>
        <v/>
      </c>
      <c r="AS25" s="332" t="str">
        <f t="shared" si="13"/>
        <v/>
      </c>
      <c r="AT25" s="332" t="str">
        <f t="shared" si="13"/>
        <v/>
      </c>
      <c r="AU25" s="332" t="str">
        <f t="shared" si="13"/>
        <v/>
      </c>
      <c r="AV25" s="332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31.5" x14ac:dyDescent="0.25">
      <c r="A26" s="389">
        <v>21</v>
      </c>
      <c r="B26" s="189"/>
      <c r="C26" s="440" t="s">
        <v>34</v>
      </c>
      <c r="D26" s="442" t="s">
        <v>884</v>
      </c>
      <c r="E26" s="256">
        <v>2434</v>
      </c>
      <c r="F26" s="93" t="s">
        <v>1648</v>
      </c>
      <c r="G26" s="93">
        <v>5</v>
      </c>
      <c r="H26" s="93">
        <v>5</v>
      </c>
      <c r="I26" s="93">
        <v>5</v>
      </c>
      <c r="J26" s="93">
        <v>4</v>
      </c>
      <c r="K26" s="93">
        <v>4</v>
      </c>
      <c r="L26" s="93">
        <v>4</v>
      </c>
      <c r="M26" s="93">
        <v>4</v>
      </c>
      <c r="N26" s="93">
        <v>4</v>
      </c>
      <c r="O26" s="93">
        <v>4</v>
      </c>
      <c r="P26" s="93"/>
      <c r="Q26" s="93"/>
      <c r="R26" s="24"/>
      <c r="S26" s="23"/>
      <c r="T26" s="23"/>
      <c r="U26" s="23"/>
      <c r="V26" s="18">
        <f t="shared" si="0"/>
        <v>4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0</v>
      </c>
      <c r="AA26" s="95">
        <f t="shared" si="5"/>
        <v>6</v>
      </c>
      <c r="AB26" s="95">
        <f t="shared" si="6"/>
        <v>3</v>
      </c>
      <c r="AC26" s="95">
        <f t="shared" si="7"/>
        <v>9</v>
      </c>
      <c r="AD26" s="242">
        <f t="shared" si="11"/>
        <v>4.333333333333333</v>
      </c>
      <c r="AE26" s="16">
        <f t="shared" si="8"/>
        <v>0</v>
      </c>
      <c r="AF26" s="9"/>
      <c r="AG26" s="332" t="str">
        <f t="shared" si="13"/>
        <v>з</v>
      </c>
      <c r="AH26" s="332">
        <f t="shared" si="13"/>
        <v>5</v>
      </c>
      <c r="AI26" s="332">
        <f t="shared" si="13"/>
        <v>5</v>
      </c>
      <c r="AJ26" s="332">
        <f t="shared" si="13"/>
        <v>5</v>
      </c>
      <c r="AK26" s="332">
        <f t="shared" si="13"/>
        <v>4</v>
      </c>
      <c r="AL26" s="332">
        <f t="shared" si="13"/>
        <v>4</v>
      </c>
      <c r="AM26" s="332">
        <f t="shared" si="13"/>
        <v>4</v>
      </c>
      <c r="AN26" s="332">
        <f t="shared" si="13"/>
        <v>4</v>
      </c>
      <c r="AO26" s="332">
        <f t="shared" si="13"/>
        <v>4</v>
      </c>
      <c r="AP26" s="332">
        <f t="shared" si="13"/>
        <v>4</v>
      </c>
      <c r="AQ26" s="332" t="str">
        <f t="shared" si="13"/>
        <v/>
      </c>
      <c r="AR26" s="332" t="str">
        <f t="shared" si="13"/>
        <v/>
      </c>
      <c r="AS26" s="332" t="str">
        <f t="shared" si="13"/>
        <v/>
      </c>
      <c r="AT26" s="332" t="str">
        <f t="shared" si="13"/>
        <v/>
      </c>
      <c r="AU26" s="332" t="str">
        <f t="shared" si="13"/>
        <v/>
      </c>
      <c r="AV26" s="332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31.5" x14ac:dyDescent="0.25">
      <c r="A27" s="389">
        <v>22</v>
      </c>
      <c r="B27" s="189"/>
      <c r="C27" s="427" t="s">
        <v>34</v>
      </c>
      <c r="D27" s="430" t="s">
        <v>885</v>
      </c>
      <c r="E27" s="256">
        <v>2434</v>
      </c>
      <c r="F27" s="93" t="s">
        <v>1648</v>
      </c>
      <c r="G27" s="93">
        <v>4</v>
      </c>
      <c r="H27" s="93">
        <v>4</v>
      </c>
      <c r="I27" s="93">
        <v>5</v>
      </c>
      <c r="J27" s="93">
        <v>5</v>
      </c>
      <c r="K27" s="93">
        <v>3</v>
      </c>
      <c r="L27" s="93">
        <v>3</v>
      </c>
      <c r="M27" s="93">
        <v>3</v>
      </c>
      <c r="N27" s="93">
        <v>3</v>
      </c>
      <c r="O27" s="93">
        <v>5</v>
      </c>
      <c r="P27" s="93"/>
      <c r="Q27" s="93"/>
      <c r="R27" s="24"/>
      <c r="S27" s="23"/>
      <c r="T27" s="23"/>
      <c r="U27" s="23"/>
      <c r="V27" s="18">
        <f t="shared" si="0"/>
        <v>3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4</v>
      </c>
      <c r="AA27" s="95">
        <f t="shared" si="5"/>
        <v>2</v>
      </c>
      <c r="AB27" s="95">
        <f t="shared" si="6"/>
        <v>3</v>
      </c>
      <c r="AC27" s="95">
        <f t="shared" si="7"/>
        <v>9</v>
      </c>
      <c r="AD27" s="242">
        <f t="shared" si="11"/>
        <v>3.8888888888888888</v>
      </c>
      <c r="AE27" s="16">
        <f t="shared" si="8"/>
        <v>0</v>
      </c>
      <c r="AF27" s="9"/>
      <c r="AG27" s="332" t="str">
        <f t="shared" si="13"/>
        <v>з</v>
      </c>
      <c r="AH27" s="332">
        <f t="shared" si="13"/>
        <v>4</v>
      </c>
      <c r="AI27" s="332">
        <f t="shared" si="13"/>
        <v>4</v>
      </c>
      <c r="AJ27" s="332">
        <f t="shared" si="13"/>
        <v>5</v>
      </c>
      <c r="AK27" s="332">
        <f t="shared" si="13"/>
        <v>5</v>
      </c>
      <c r="AL27" s="332">
        <f t="shared" si="13"/>
        <v>3</v>
      </c>
      <c r="AM27" s="332">
        <f t="shared" si="13"/>
        <v>3</v>
      </c>
      <c r="AN27" s="332">
        <f t="shared" si="13"/>
        <v>3</v>
      </c>
      <c r="AO27" s="332">
        <f t="shared" si="13"/>
        <v>3</v>
      </c>
      <c r="AP27" s="332">
        <f t="shared" si="13"/>
        <v>5</v>
      </c>
      <c r="AQ27" s="332" t="str">
        <f t="shared" si="13"/>
        <v/>
      </c>
      <c r="AR27" s="332" t="str">
        <f t="shared" si="13"/>
        <v/>
      </c>
      <c r="AS27" s="332" t="str">
        <f t="shared" si="13"/>
        <v/>
      </c>
      <c r="AT27" s="332" t="str">
        <f t="shared" si="13"/>
        <v/>
      </c>
      <c r="AU27" s="332" t="str">
        <f t="shared" si="13"/>
        <v/>
      </c>
      <c r="AV27" s="332" t="str">
        <f t="shared" si="13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31.5" x14ac:dyDescent="0.25">
      <c r="A28" s="389">
        <v>23</v>
      </c>
      <c r="B28" s="189"/>
      <c r="C28" s="427" t="s">
        <v>34</v>
      </c>
      <c r="D28" s="430" t="s">
        <v>886</v>
      </c>
      <c r="E28" s="256">
        <v>2434</v>
      </c>
      <c r="F28" s="93" t="s">
        <v>1648</v>
      </c>
      <c r="G28" s="93">
        <v>3</v>
      </c>
      <c r="H28" s="93">
        <v>4</v>
      </c>
      <c r="I28" s="93">
        <v>5</v>
      </c>
      <c r="J28" s="93">
        <v>3</v>
      </c>
      <c r="K28" s="93">
        <v>4</v>
      </c>
      <c r="L28" s="93">
        <v>3</v>
      </c>
      <c r="M28" s="93">
        <v>4</v>
      </c>
      <c r="N28" s="93">
        <v>3</v>
      </c>
      <c r="O28" s="93">
        <v>3</v>
      </c>
      <c r="P28" s="93"/>
      <c r="Q28" s="93"/>
      <c r="R28" s="24"/>
      <c r="S28" s="23"/>
      <c r="T28" s="23"/>
      <c r="U28" s="23"/>
      <c r="V28" s="18">
        <f t="shared" si="0"/>
        <v>3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5</v>
      </c>
      <c r="AA28" s="95">
        <f t="shared" si="5"/>
        <v>3</v>
      </c>
      <c r="AB28" s="95">
        <f t="shared" si="6"/>
        <v>1</v>
      </c>
      <c r="AC28" s="95">
        <f t="shared" si="7"/>
        <v>9</v>
      </c>
      <c r="AD28" s="242">
        <f t="shared" si="11"/>
        <v>3.5555555555555554</v>
      </c>
      <c r="AE28" s="16">
        <f t="shared" si="8"/>
        <v>0</v>
      </c>
      <c r="AF28" s="9"/>
      <c r="AG28" s="332" t="str">
        <f t="shared" si="13"/>
        <v>з</v>
      </c>
      <c r="AH28" s="332">
        <f t="shared" si="13"/>
        <v>3</v>
      </c>
      <c r="AI28" s="332">
        <f t="shared" si="13"/>
        <v>4</v>
      </c>
      <c r="AJ28" s="332">
        <f t="shared" si="13"/>
        <v>5</v>
      </c>
      <c r="AK28" s="332">
        <f t="shared" si="13"/>
        <v>3</v>
      </c>
      <c r="AL28" s="332">
        <f t="shared" si="13"/>
        <v>4</v>
      </c>
      <c r="AM28" s="332">
        <f t="shared" si="13"/>
        <v>3</v>
      </c>
      <c r="AN28" s="332">
        <f t="shared" si="13"/>
        <v>4</v>
      </c>
      <c r="AO28" s="332">
        <f t="shared" si="13"/>
        <v>3</v>
      </c>
      <c r="AP28" s="332">
        <f t="shared" si="13"/>
        <v>3</v>
      </c>
      <c r="AQ28" s="332" t="str">
        <f t="shared" si="13"/>
        <v/>
      </c>
      <c r="AR28" s="332" t="str">
        <f t="shared" si="13"/>
        <v/>
      </c>
      <c r="AS28" s="332" t="str">
        <f t="shared" si="13"/>
        <v/>
      </c>
      <c r="AT28" s="332" t="str">
        <f t="shared" si="13"/>
        <v/>
      </c>
      <c r="AU28" s="332" t="str">
        <f t="shared" si="13"/>
        <v/>
      </c>
      <c r="AV28" s="332" t="str">
        <f t="shared" si="13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31.5" x14ac:dyDescent="0.25">
      <c r="A29" s="389">
        <v>24</v>
      </c>
      <c r="B29" s="186"/>
      <c r="C29" s="427" t="s">
        <v>34</v>
      </c>
      <c r="D29" s="430" t="s">
        <v>887</v>
      </c>
      <c r="E29" s="256">
        <v>2434</v>
      </c>
      <c r="F29" s="93" t="s">
        <v>1648</v>
      </c>
      <c r="G29" s="93">
        <v>3</v>
      </c>
      <c r="H29" s="93">
        <v>3</v>
      </c>
      <c r="I29" s="93">
        <v>5</v>
      </c>
      <c r="J29" s="93">
        <v>3</v>
      </c>
      <c r="K29" s="93">
        <v>3</v>
      </c>
      <c r="L29" s="93">
        <v>4</v>
      </c>
      <c r="M29" s="93">
        <v>4</v>
      </c>
      <c r="N29" s="93">
        <v>3</v>
      </c>
      <c r="O29" s="93">
        <v>3</v>
      </c>
      <c r="P29" s="93"/>
      <c r="Q29" s="93"/>
      <c r="R29" s="24"/>
      <c r="S29" s="23"/>
      <c r="T29" s="23"/>
      <c r="U29" s="23"/>
      <c r="V29" s="18">
        <f t="shared" si="0"/>
        <v>3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6</v>
      </c>
      <c r="AA29" s="95">
        <f t="shared" si="5"/>
        <v>2</v>
      </c>
      <c r="AB29" s="95">
        <f t="shared" si="6"/>
        <v>1</v>
      </c>
      <c r="AC29" s="95">
        <f t="shared" si="7"/>
        <v>9</v>
      </c>
      <c r="AD29" s="242">
        <f t="shared" si="11"/>
        <v>3.4444444444444446</v>
      </c>
      <c r="AE29" s="16">
        <f t="shared" si="8"/>
        <v>0</v>
      </c>
      <c r="AF29" s="9"/>
      <c r="AG29" s="332" t="str">
        <f t="shared" si="13"/>
        <v>з</v>
      </c>
      <c r="AH29" s="332">
        <f t="shared" si="13"/>
        <v>3</v>
      </c>
      <c r="AI29" s="332">
        <f t="shared" si="13"/>
        <v>3</v>
      </c>
      <c r="AJ29" s="332">
        <f t="shared" si="13"/>
        <v>5</v>
      </c>
      <c r="AK29" s="332">
        <f t="shared" si="13"/>
        <v>3</v>
      </c>
      <c r="AL29" s="332">
        <f t="shared" si="13"/>
        <v>3</v>
      </c>
      <c r="AM29" s="332">
        <f t="shared" si="13"/>
        <v>4</v>
      </c>
      <c r="AN29" s="332">
        <f t="shared" si="13"/>
        <v>4</v>
      </c>
      <c r="AO29" s="332">
        <f t="shared" si="13"/>
        <v>3</v>
      </c>
      <c r="AP29" s="332">
        <f t="shared" si="13"/>
        <v>3</v>
      </c>
      <c r="AQ29" s="332" t="str">
        <f t="shared" si="13"/>
        <v/>
      </c>
      <c r="AR29" s="332" t="str">
        <f t="shared" si="13"/>
        <v/>
      </c>
      <c r="AS29" s="332" t="str">
        <f t="shared" si="13"/>
        <v/>
      </c>
      <c r="AT29" s="332" t="str">
        <f t="shared" si="13"/>
        <v/>
      </c>
      <c r="AU29" s="332" t="str">
        <f t="shared" si="13"/>
        <v/>
      </c>
      <c r="AV29" s="332" t="str">
        <f t="shared" si="13"/>
        <v/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31.5" x14ac:dyDescent="0.25">
      <c r="A30" s="389">
        <v>25</v>
      </c>
      <c r="B30" s="186"/>
      <c r="C30" s="427" t="s">
        <v>34</v>
      </c>
      <c r="D30" s="430" t="s">
        <v>888</v>
      </c>
      <c r="E30" s="256">
        <v>2434</v>
      </c>
      <c r="F30" s="93" t="s">
        <v>1648</v>
      </c>
      <c r="G30" s="93">
        <v>3</v>
      </c>
      <c r="H30" s="93">
        <v>4</v>
      </c>
      <c r="I30" s="93">
        <v>5</v>
      </c>
      <c r="J30" s="93" t="s">
        <v>1643</v>
      </c>
      <c r="K30" s="93">
        <v>3</v>
      </c>
      <c r="L30" s="93">
        <v>3</v>
      </c>
      <c r="M30" s="93">
        <v>3</v>
      </c>
      <c r="N30" s="93">
        <v>3</v>
      </c>
      <c r="O30" s="93">
        <v>3</v>
      </c>
      <c r="P30" s="93"/>
      <c r="Q30" s="93"/>
      <c r="R30" s="24"/>
      <c r="S30" s="23"/>
      <c r="T30" s="23"/>
      <c r="U30" s="23"/>
      <c r="V30" s="18">
        <f t="shared" si="0"/>
        <v>2</v>
      </c>
      <c r="W30" s="95">
        <f t="shared" si="1"/>
        <v>0</v>
      </c>
      <c r="X30" s="95">
        <f t="shared" si="12"/>
        <v>0</v>
      </c>
      <c r="Y30" s="95">
        <f t="shared" si="3"/>
        <v>1</v>
      </c>
      <c r="Z30" s="95">
        <f t="shared" si="4"/>
        <v>6</v>
      </c>
      <c r="AA30" s="95">
        <f t="shared" si="5"/>
        <v>1</v>
      </c>
      <c r="AB30" s="95">
        <f t="shared" si="6"/>
        <v>1</v>
      </c>
      <c r="AC30" s="95">
        <f t="shared" si="7"/>
        <v>9</v>
      </c>
      <c r="AD30" s="242">
        <f t="shared" si="11"/>
        <v>3.2222222222222223</v>
      </c>
      <c r="AE30" s="16">
        <f t="shared" si="8"/>
        <v>0</v>
      </c>
      <c r="AF30" s="9"/>
      <c r="AG30" s="332" t="str">
        <f t="shared" si="13"/>
        <v>з</v>
      </c>
      <c r="AH30" s="332">
        <f t="shared" si="13"/>
        <v>3</v>
      </c>
      <c r="AI30" s="332">
        <f t="shared" si="13"/>
        <v>4</v>
      </c>
      <c r="AJ30" s="332">
        <f t="shared" si="13"/>
        <v>5</v>
      </c>
      <c r="AK30" s="332">
        <f t="shared" si="13"/>
        <v>2</v>
      </c>
      <c r="AL30" s="332">
        <f t="shared" si="13"/>
        <v>3</v>
      </c>
      <c r="AM30" s="332">
        <f t="shared" si="13"/>
        <v>3</v>
      </c>
      <c r="AN30" s="332">
        <f t="shared" si="13"/>
        <v>3</v>
      </c>
      <c r="AO30" s="332">
        <f t="shared" si="13"/>
        <v>3</v>
      </c>
      <c r="AP30" s="332">
        <f t="shared" si="13"/>
        <v>3</v>
      </c>
      <c r="AQ30" s="332" t="str">
        <f t="shared" si="13"/>
        <v/>
      </c>
      <c r="AR30" s="332" t="str">
        <f t="shared" si="13"/>
        <v/>
      </c>
      <c r="AS30" s="332" t="str">
        <f t="shared" si="13"/>
        <v/>
      </c>
      <c r="AT30" s="332" t="str">
        <f t="shared" si="13"/>
        <v/>
      </c>
      <c r="AU30" s="332" t="str">
        <f t="shared" si="13"/>
        <v/>
      </c>
      <c r="AV30" s="332" t="str">
        <f t="shared" si="13"/>
        <v/>
      </c>
      <c r="AW30" s="35">
        <f t="shared" si="10"/>
        <v>1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">
      <c r="A31" s="389"/>
      <c r="B31" s="186"/>
      <c r="C31" s="402"/>
      <c r="D31" s="431"/>
      <c r="E31" s="256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24"/>
      <c r="S31" s="23"/>
      <c r="T31" s="23"/>
      <c r="U31" s="23"/>
      <c r="V31" s="18">
        <f t="shared" si="0"/>
        <v>0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42" t="str">
        <f t="shared" si="11"/>
        <v/>
      </c>
      <c r="AE31" s="16">
        <f t="shared" si="8"/>
        <v>0</v>
      </c>
      <c r="AF31" s="9"/>
      <c r="AG31" s="332" t="str">
        <f t="shared" si="13"/>
        <v/>
      </c>
      <c r="AH31" s="332" t="str">
        <f t="shared" si="13"/>
        <v/>
      </c>
      <c r="AI31" s="332" t="str">
        <f t="shared" si="13"/>
        <v/>
      </c>
      <c r="AJ31" s="332" t="str">
        <f t="shared" si="13"/>
        <v/>
      </c>
      <c r="AK31" s="332" t="str">
        <f t="shared" si="13"/>
        <v/>
      </c>
      <c r="AL31" s="332" t="str">
        <f t="shared" si="13"/>
        <v/>
      </c>
      <c r="AM31" s="332" t="str">
        <f t="shared" si="13"/>
        <v/>
      </c>
      <c r="AN31" s="332" t="str">
        <f t="shared" si="13"/>
        <v/>
      </c>
      <c r="AO31" s="332" t="str">
        <f t="shared" si="13"/>
        <v/>
      </c>
      <c r="AP31" s="332" t="str">
        <f t="shared" si="13"/>
        <v/>
      </c>
      <c r="AQ31" s="332" t="str">
        <f t="shared" si="13"/>
        <v/>
      </c>
      <c r="AR31" s="332" t="str">
        <f t="shared" si="13"/>
        <v/>
      </c>
      <c r="AS31" s="332" t="str">
        <f t="shared" si="13"/>
        <v/>
      </c>
      <c r="AT31" s="332" t="str">
        <f t="shared" si="13"/>
        <v/>
      </c>
      <c r="AU31" s="332" t="str">
        <f t="shared" si="13"/>
        <v/>
      </c>
      <c r="AV31" s="332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89"/>
      <c r="B32" s="243"/>
      <c r="C32" s="243"/>
      <c r="D32" s="243"/>
      <c r="E32" s="256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42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89"/>
      <c r="B33" s="243"/>
      <c r="C33" s="243"/>
      <c r="D33" s="243"/>
      <c r="E33" s="256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42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89"/>
      <c r="B34" s="244"/>
      <c r="C34" s="245"/>
      <c r="D34" s="246"/>
      <c r="E34" s="256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42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89"/>
      <c r="B35" s="244"/>
      <c r="C35" s="245"/>
      <c r="D35" s="246"/>
      <c r="E35" s="256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42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89"/>
      <c r="B36" s="244"/>
      <c r="C36" s="245"/>
      <c r="D36" s="246"/>
      <c r="E36" s="256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42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COUNTIF(E6:E36,"2434")</f>
        <v>25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42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7"/>
      <c r="B38" s="247"/>
      <c r="C38" s="83" t="s">
        <v>12</v>
      </c>
      <c r="D38" s="83"/>
      <c r="E38" s="27"/>
      <c r="F38" s="213" t="str">
        <f t="array" ref="F38:U45">AG38:AV45</f>
        <v xml:space="preserve"> </v>
      </c>
      <c r="G38" s="213">
        <v>3.72</v>
      </c>
      <c r="H38" s="213">
        <v>3.875</v>
      </c>
      <c r="I38" s="213">
        <v>5</v>
      </c>
      <c r="J38" s="213">
        <v>3.4090909090909092</v>
      </c>
      <c r="K38" s="213">
        <v>3.375</v>
      </c>
      <c r="L38" s="213">
        <v>3.7916666666666665</v>
      </c>
      <c r="M38" s="213">
        <v>3.8695652173913042</v>
      </c>
      <c r="N38" s="213">
        <v>3.5217391304347827</v>
      </c>
      <c r="O38" s="248">
        <v>3.6</v>
      </c>
      <c r="P38" s="215" t="str">
        <v xml:space="preserve"> </v>
      </c>
      <c r="Q38" s="215" t="str">
        <v xml:space="preserve"> </v>
      </c>
      <c r="R38" s="215" t="str">
        <v xml:space="preserve"> </v>
      </c>
      <c r="S38" s="213" t="str">
        <v xml:space="preserve"> </v>
      </c>
      <c r="T38" s="213" t="str">
        <v xml:space="preserve"> </v>
      </c>
      <c r="U38" s="213" t="str">
        <v xml:space="preserve"> </v>
      </c>
      <c r="V38" s="18">
        <f>сводн.!T42</f>
        <v>2</v>
      </c>
      <c r="W38" s="95">
        <f>SUM(W6:W37)</f>
        <v>3</v>
      </c>
      <c r="X38" s="95">
        <f>SUM(X6:X37)</f>
        <v>0</v>
      </c>
      <c r="Y38" s="95">
        <f>SUM(Y6:Y37)-X38</f>
        <v>5</v>
      </c>
      <c r="Z38" s="95">
        <f>SUM(Z6:Z37)</f>
        <v>84</v>
      </c>
      <c r="AA38" s="95">
        <f>SUM(AA6:AA37)</f>
        <v>74</v>
      </c>
      <c r="AB38" s="95">
        <f>SUM(AB6:AB37)</f>
        <v>52</v>
      </c>
      <c r="AC38" s="95">
        <f t="shared" si="7"/>
        <v>215</v>
      </c>
      <c r="AD38" s="242">
        <f>IF(ISERROR(((X38+Y38)*2+Z38*3+AA38*4+AB38*5)/SUM(X38,Y38:AB38)),"",((X38+Y38)*2+Z38*3+AA38*4+AB38*5)/SUM(X38,Y38:AB38))</f>
        <v>3.8046511627906976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>
        <f t="shared" si="15"/>
        <v>3.72</v>
      </c>
      <c r="AI38" s="33">
        <f t="shared" si="15"/>
        <v>3.875</v>
      </c>
      <c r="AJ38" s="33">
        <f t="shared" si="15"/>
        <v>5</v>
      </c>
      <c r="AK38" s="33">
        <f t="shared" si="15"/>
        <v>3.4090909090909092</v>
      </c>
      <c r="AL38" s="33">
        <f t="shared" si="15"/>
        <v>3.375</v>
      </c>
      <c r="AM38" s="33">
        <f t="shared" si="15"/>
        <v>3.7916666666666665</v>
      </c>
      <c r="AN38" s="33">
        <f t="shared" si="15"/>
        <v>3.8695652173913042</v>
      </c>
      <c r="AO38" s="33">
        <f t="shared" si="15"/>
        <v>3.5217391304347827</v>
      </c>
      <c r="AP38" s="33">
        <f t="shared" si="15"/>
        <v>3.6</v>
      </c>
      <c r="AQ38" s="33" t="str">
        <f t="shared" si="15"/>
        <v xml:space="preserve"> 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6"/>
      <c r="B39" s="216"/>
      <c r="C39" s="218" t="s">
        <v>13</v>
      </c>
      <c r="D39" s="218"/>
      <c r="E39" s="219"/>
      <c r="F39" s="98" t="str">
        <v>0</v>
      </c>
      <c r="G39" s="98">
        <v>3</v>
      </c>
      <c r="H39" s="98">
        <v>5</v>
      </c>
      <c r="I39" s="98">
        <v>25</v>
      </c>
      <c r="J39" s="98">
        <v>4</v>
      </c>
      <c r="K39" s="98">
        <v>2</v>
      </c>
      <c r="L39" s="98">
        <v>3</v>
      </c>
      <c r="M39" s="98">
        <v>2</v>
      </c>
      <c r="N39" s="98">
        <v>3</v>
      </c>
      <c r="O39" s="99">
        <v>5</v>
      </c>
      <c r="P39" s="99" t="str">
        <v>0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9">
        <f>IF(COUNTIF(V6:V37,5)=0,"0",COUNTIF(V6:V37,5))</f>
        <v>1</v>
      </c>
      <c r="W39" s="209"/>
      <c r="X39" s="580">
        <f>SUM(X38:AB38)</f>
        <v>215</v>
      </c>
      <c r="Y39" s="580"/>
      <c r="Z39" s="580"/>
      <c r="AA39" s="580"/>
      <c r="AB39" s="580"/>
      <c r="AC39" s="423"/>
      <c r="AD39" s="242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>
        <f t="shared" si="17"/>
        <v>3</v>
      </c>
      <c r="AI39" s="38">
        <f t="shared" si="17"/>
        <v>5</v>
      </c>
      <c r="AJ39" s="38">
        <f t="shared" si="17"/>
        <v>25</v>
      </c>
      <c r="AK39" s="38">
        <f t="shared" si="17"/>
        <v>4</v>
      </c>
      <c r="AL39" s="38">
        <f t="shared" si="17"/>
        <v>2</v>
      </c>
      <c r="AM39" s="38">
        <f t="shared" si="17"/>
        <v>3</v>
      </c>
      <c r="AN39" s="38">
        <f t="shared" si="17"/>
        <v>2</v>
      </c>
      <c r="AO39" s="38">
        <f t="shared" si="17"/>
        <v>3</v>
      </c>
      <c r="AP39" s="38">
        <f t="shared" si="17"/>
        <v>5</v>
      </c>
      <c r="AQ39" s="38" t="str">
        <f t="shared" si="17"/>
        <v>0</v>
      </c>
      <c r="AR39" s="38" t="str">
        <f t="shared" si="17"/>
        <v>0</v>
      </c>
      <c r="AS39" s="38" t="str">
        <f t="shared" si="17"/>
        <v>0</v>
      </c>
      <c r="AT39" s="38" t="str">
        <f t="shared" si="17"/>
        <v>0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20"/>
      <c r="B40" s="220"/>
      <c r="C40" s="222" t="s">
        <v>14</v>
      </c>
      <c r="D40" s="222"/>
      <c r="E40" s="223"/>
      <c r="F40" s="100" t="str">
        <v>0</v>
      </c>
      <c r="G40" s="100">
        <v>12</v>
      </c>
      <c r="H40" s="100">
        <v>11</v>
      </c>
      <c r="I40" s="100" t="str">
        <v>0</v>
      </c>
      <c r="J40" s="100">
        <v>4</v>
      </c>
      <c r="K40" s="100">
        <v>7</v>
      </c>
      <c r="L40" s="100">
        <v>13</v>
      </c>
      <c r="M40" s="100">
        <v>16</v>
      </c>
      <c r="N40" s="100">
        <v>6</v>
      </c>
      <c r="O40" s="101">
        <v>5</v>
      </c>
      <c r="P40" s="101" t="str">
        <v>0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50">
        <f>IF(COUNTIF(V6:V37,4)=0,"0",COUNTIF(V6:V37,4))</f>
        <v>1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2</v>
      </c>
      <c r="AA40" s="44">
        <f>IF(COUNTIF(AA6:AA37,4)=0," ",COUNTIF(AA6:AA37,4))</f>
        <v>1</v>
      </c>
      <c r="AB40" s="44">
        <f>IF(COUNTIF(AB6:AB37,4)=0," ",COUNTIF(AB6:AB37,4))</f>
        <v>1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>
        <f t="shared" si="18"/>
        <v>12</v>
      </c>
      <c r="AI40" s="44">
        <f t="shared" si="18"/>
        <v>11</v>
      </c>
      <c r="AJ40" s="44" t="str">
        <f t="shared" si="18"/>
        <v>0</v>
      </c>
      <c r="AK40" s="44">
        <f t="shared" si="18"/>
        <v>4</v>
      </c>
      <c r="AL40" s="44">
        <f t="shared" si="18"/>
        <v>7</v>
      </c>
      <c r="AM40" s="44">
        <f t="shared" si="18"/>
        <v>13</v>
      </c>
      <c r="AN40" s="44">
        <f t="shared" si="18"/>
        <v>16</v>
      </c>
      <c r="AO40" s="44">
        <f t="shared" si="18"/>
        <v>6</v>
      </c>
      <c r="AP40" s="44">
        <f t="shared" si="18"/>
        <v>5</v>
      </c>
      <c r="AQ40" s="44" t="str">
        <f t="shared" si="18"/>
        <v>0</v>
      </c>
      <c r="AR40" s="44" t="str">
        <f t="shared" si="18"/>
        <v>0</v>
      </c>
      <c r="AS40" s="44" t="str">
        <f t="shared" si="18"/>
        <v>0</v>
      </c>
      <c r="AT40" s="44" t="str">
        <f t="shared" si="18"/>
        <v>0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5" t="s">
        <v>15</v>
      </c>
      <c r="D41" s="225"/>
      <c r="E41" s="226"/>
      <c r="F41" s="102" t="str">
        <v>0</v>
      </c>
      <c r="G41" s="102">
        <v>10</v>
      </c>
      <c r="H41" s="102">
        <v>8</v>
      </c>
      <c r="I41" s="102" t="str">
        <v>0</v>
      </c>
      <c r="J41" s="102">
        <v>11</v>
      </c>
      <c r="K41" s="102">
        <v>13</v>
      </c>
      <c r="L41" s="102">
        <v>8</v>
      </c>
      <c r="M41" s="102">
        <v>5</v>
      </c>
      <c r="N41" s="102">
        <v>14</v>
      </c>
      <c r="O41" s="103">
        <v>15</v>
      </c>
      <c r="P41" s="103" t="str">
        <v>0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51">
        <f>IF(COUNTIF(V6:V37,3)=0,"0",COUNTIF(V6:V37,3))</f>
        <v>19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3</v>
      </c>
      <c r="AA41" s="52">
        <f>IF(COUNTIF(AA6:AA37,3)=0," ",COUNTIF(AA6:AA37,3))</f>
        <v>6</v>
      </c>
      <c r="AB41" s="52">
        <f>IF(COUNTIF(AB6:AB37,3)=0," ",COUNTIF(AB6:AB37,3))</f>
        <v>3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>
        <f t="shared" si="19"/>
        <v>10</v>
      </c>
      <c r="AI41" s="52">
        <f t="shared" si="19"/>
        <v>8</v>
      </c>
      <c r="AJ41" s="52" t="str">
        <f t="shared" si="19"/>
        <v>0</v>
      </c>
      <c r="AK41" s="52">
        <f t="shared" si="19"/>
        <v>11</v>
      </c>
      <c r="AL41" s="52">
        <f t="shared" si="19"/>
        <v>13</v>
      </c>
      <c r="AM41" s="52">
        <f t="shared" si="19"/>
        <v>8</v>
      </c>
      <c r="AN41" s="52">
        <f t="shared" si="19"/>
        <v>5</v>
      </c>
      <c r="AO41" s="52">
        <f t="shared" si="19"/>
        <v>14</v>
      </c>
      <c r="AP41" s="52">
        <f t="shared" si="19"/>
        <v>15</v>
      </c>
      <c r="AQ41" s="52" t="str">
        <f t="shared" si="19"/>
        <v>0</v>
      </c>
      <c r="AR41" s="52" t="str">
        <f t="shared" si="19"/>
        <v>0</v>
      </c>
      <c r="AS41" s="52" t="str">
        <f t="shared" si="19"/>
        <v>0</v>
      </c>
      <c r="AT41" s="52" t="str">
        <f t="shared" si="19"/>
        <v>0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7"/>
      <c r="B42" s="247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3</v>
      </c>
      <c r="K42" s="23">
        <v>2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4</v>
      </c>
      <c r="W42" s="35"/>
      <c r="X42" s="35"/>
      <c r="Y42" s="35">
        <f>IF(COUNTIF(Y6:Y37,2)=0," ",COUNTIF(Y6:Y37,2))</f>
        <v>1</v>
      </c>
      <c r="Z42" s="35">
        <f>IF(COUNTIF(Z6:Z37,2)=0," ",COUNTIF(Z6:Z37,2))</f>
        <v>3</v>
      </c>
      <c r="AA42" s="35">
        <f>IF(COUNTIF(AA6:AA37,2)=0," ",COUNTIF(AA6:AA37,2))</f>
        <v>7</v>
      </c>
      <c r="AB42" s="35">
        <f>IF(COUNTIF(AB6:AB37,2)=0," ",COUNTIF(AB6:AB37,2))</f>
        <v>1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3</v>
      </c>
      <c r="AL42" s="35">
        <f t="shared" si="20"/>
        <v>2</v>
      </c>
      <c r="AM42" s="35">
        <f t="shared" si="20"/>
        <v>0</v>
      </c>
      <c r="AN42" s="35">
        <f t="shared" si="20"/>
        <v>0</v>
      </c>
      <c r="AO42" s="35">
        <f t="shared" si="20"/>
        <v>0</v>
      </c>
      <c r="AP42" s="35">
        <f t="shared" si="20"/>
        <v>0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7"/>
      <c r="B43" s="247"/>
      <c r="C43" s="83" t="s">
        <v>17</v>
      </c>
      <c r="D43" s="83"/>
      <c r="E43" s="27"/>
      <c r="F43" s="23">
        <v>0</v>
      </c>
      <c r="G43" s="23">
        <v>0</v>
      </c>
      <c r="H43" s="23">
        <v>1</v>
      </c>
      <c r="I43" s="23">
        <v>0</v>
      </c>
      <c r="J43" s="23">
        <v>3</v>
      </c>
      <c r="K43" s="23">
        <v>1</v>
      </c>
      <c r="L43" s="23">
        <v>1</v>
      </c>
      <c r="M43" s="23">
        <v>2</v>
      </c>
      <c r="N43" s="23">
        <v>2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COUNTBLANK(AD6:AD30)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0</v>
      </c>
      <c r="AI43" s="60">
        <f t="shared" si="22"/>
        <v>1</v>
      </c>
      <c r="AJ43" s="60">
        <f t="shared" si="22"/>
        <v>0</v>
      </c>
      <c r="AK43" s="60">
        <f t="shared" si="22"/>
        <v>3</v>
      </c>
      <c r="AL43" s="60">
        <f t="shared" si="22"/>
        <v>1</v>
      </c>
      <c r="AM43" s="60">
        <f t="shared" si="22"/>
        <v>1</v>
      </c>
      <c r="AN43" s="60">
        <f t="shared" si="22"/>
        <v>2</v>
      </c>
      <c r="AO43" s="60">
        <f t="shared" si="22"/>
        <v>2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7"/>
      <c r="B44" s="247"/>
      <c r="C44" s="83" t="s">
        <v>18</v>
      </c>
      <c r="D44" s="83"/>
      <c r="E44" s="27"/>
      <c r="F44" s="23">
        <v>25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3">IF(COUNTIF(AG6:AG37,"з")=0,"0",COUNTIF(AG6:AG37,"з"))</f>
        <v>25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7"/>
      <c r="B45" s="247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24"/>
      <c r="X46" s="424"/>
      <c r="Y46" s="424"/>
      <c r="Z46" s="424"/>
      <c r="AA46" s="424"/>
      <c r="AB46" s="424"/>
      <c r="AC46" s="424"/>
      <c r="AD46" s="424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24"/>
      <c r="X47" s="424"/>
      <c r="Y47" s="424"/>
      <c r="Z47" s="424"/>
      <c r="AA47" s="424"/>
      <c r="AB47" s="424"/>
      <c r="AC47" s="424"/>
      <c r="AD47" s="424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24"/>
      <c r="X48" s="424"/>
      <c r="Y48" s="424"/>
      <c r="Z48" s="424"/>
      <c r="AA48" s="424"/>
      <c r="AB48" s="424"/>
      <c r="AC48" s="424"/>
      <c r="AD48" s="424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24"/>
      <c r="X49" s="424"/>
      <c r="Y49" s="424"/>
      <c r="Z49" s="424"/>
      <c r="AA49" s="424"/>
      <c r="AB49" s="424"/>
      <c r="AC49" s="424"/>
      <c r="AD49" s="424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24"/>
      <c r="X50" s="424"/>
      <c r="Y50" s="424"/>
      <c r="Z50" s="424"/>
      <c r="AA50" s="424"/>
      <c r="AB50" s="424"/>
      <c r="AC50" s="424"/>
      <c r="AD50" s="424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24"/>
      <c r="X51" s="424"/>
      <c r="Y51" s="424"/>
      <c r="Z51" s="424"/>
      <c r="AA51" s="424"/>
      <c r="AB51" s="424"/>
      <c r="AC51" s="424"/>
      <c r="AD51" s="424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24"/>
      <c r="X52" s="424"/>
      <c r="Y52" s="424"/>
      <c r="Z52" s="424"/>
      <c r="AA52" s="424"/>
      <c r="AB52" s="424"/>
      <c r="AC52" s="424"/>
      <c r="AD52" s="424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24"/>
      <c r="X53" s="424"/>
      <c r="Y53" s="424"/>
      <c r="Z53" s="424"/>
      <c r="AA53" s="424"/>
      <c r="AB53" s="424"/>
      <c r="AC53" s="424"/>
      <c r="AD53" s="424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24"/>
      <c r="X54" s="424"/>
      <c r="Y54" s="424"/>
      <c r="Z54" s="424"/>
      <c r="AA54" s="424"/>
      <c r="AB54" s="424"/>
      <c r="AC54" s="424"/>
      <c r="AD54" s="424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8">
    <mergeCell ref="BP3:CE3"/>
    <mergeCell ref="G2:L2"/>
    <mergeCell ref="M2:N2"/>
    <mergeCell ref="X39:AB39"/>
    <mergeCell ref="A3:C4"/>
    <mergeCell ref="AD3:AD5"/>
    <mergeCell ref="AG3:AW3"/>
    <mergeCell ref="AX3:BM3"/>
  </mergeCells>
  <conditionalFormatting sqref="C5 Y5 AI5 AG5 T5">
    <cfRule type="cellIs" dxfId="9548" priority="207" stopIfTrue="1" operator="equal">
      <formula>5</formula>
    </cfRule>
    <cfRule type="cellIs" dxfId="9547" priority="208" stopIfTrue="1" operator="equal">
      <formula>4</formula>
    </cfRule>
    <cfRule type="cellIs" dxfId="9546" priority="209" stopIfTrue="1" operator="equal">
      <formula>3</formula>
    </cfRule>
  </conditionalFormatting>
  <conditionalFormatting sqref="E6:E45">
    <cfRule type="cellIs" dxfId="9545" priority="205" stopIfTrue="1" operator="equal">
      <formula>4</formula>
    </cfRule>
    <cfRule type="cellIs" dxfId="9544" priority="206" stopIfTrue="1" operator="equal">
      <formula>3</formula>
    </cfRule>
  </conditionalFormatting>
  <conditionalFormatting sqref="Z5:AC5 W40:AF43 AE6:AE39 W39 R6:V45 F34:Q45 AG43:CB43 W44:AW45 F31:Q31 AG6:AW42 G6:Q30">
    <cfRule type="cellIs" dxfId="9543" priority="202" stopIfTrue="1" operator="equal">
      <formula>5</formula>
    </cfRule>
    <cfRule type="cellIs" dxfId="9542" priority="203" stopIfTrue="1" operator="equal">
      <formula>4</formula>
    </cfRule>
    <cfRule type="cellIs" dxfId="9541" priority="204" stopIfTrue="1" operator="equal">
      <formula>3</formula>
    </cfRule>
  </conditionalFormatting>
  <conditionalFormatting sqref="AF6:AF37">
    <cfRule type="expression" dxfId="9540" priority="200" stopIfTrue="1">
      <formula>VALUE(RIGHT(AF6))&gt;AE6</formula>
    </cfRule>
    <cfRule type="expression" dxfId="9539" priority="201" stopIfTrue="1">
      <formula>EXACT(RIGHT(AF6,3),"зач")</formula>
    </cfRule>
  </conditionalFormatting>
  <conditionalFormatting sqref="AE3:AJ4 P3:AC3 T4:AC4">
    <cfRule type="expression" dxfId="9538" priority="198" stopIfTrue="1">
      <formula>$D$1&lt;P3</formula>
    </cfRule>
    <cfRule type="expression" dxfId="9537" priority="199" stopIfTrue="1">
      <formula>$D$1&gt;P3</formula>
    </cfRule>
  </conditionalFormatting>
  <conditionalFormatting sqref="F6:F30">
    <cfRule type="cellIs" dxfId="9536" priority="142" stopIfTrue="1" operator="equal">
      <formula>5</formula>
    </cfRule>
    <cfRule type="cellIs" dxfId="9535" priority="143" stopIfTrue="1" operator="equal">
      <formula>4</formula>
    </cfRule>
    <cfRule type="cellIs" dxfId="9534" priority="144" stopIfTrue="1" operator="equal">
      <formula>3</formula>
    </cfRule>
  </conditionalFormatting>
  <conditionalFormatting sqref="P5">
    <cfRule type="cellIs" dxfId="9533" priority="134" stopIfTrue="1" operator="equal">
      <formula>5</formula>
    </cfRule>
    <cfRule type="cellIs" dxfId="9532" priority="135" stopIfTrue="1" operator="equal">
      <formula>4</formula>
    </cfRule>
    <cfRule type="cellIs" dxfId="9531" priority="136" stopIfTrue="1" operator="equal">
      <formula>3</formula>
    </cfRule>
  </conditionalFormatting>
  <conditionalFormatting sqref="P4:R4">
    <cfRule type="expression" dxfId="9530" priority="132" stopIfTrue="1">
      <formula>$D$1&lt;P4</formula>
    </cfRule>
    <cfRule type="expression" dxfId="9529" priority="133" stopIfTrue="1">
      <formula>$D$1&gt;P4</formula>
    </cfRule>
  </conditionalFormatting>
  <conditionalFormatting sqref="P5">
    <cfRule type="cellIs" dxfId="9528" priority="129" stopIfTrue="1" operator="equal">
      <formula>5</formula>
    </cfRule>
    <cfRule type="cellIs" dxfId="9527" priority="130" stopIfTrue="1" operator="equal">
      <formula>4</formula>
    </cfRule>
    <cfRule type="cellIs" dxfId="9526" priority="131" stopIfTrue="1" operator="equal">
      <formula>3</formula>
    </cfRule>
  </conditionalFormatting>
  <conditionalFormatting sqref="P4:Q4">
    <cfRule type="expression" dxfId="9525" priority="127" stopIfTrue="1">
      <formula>$D$1&lt;P4</formula>
    </cfRule>
    <cfRule type="expression" dxfId="9524" priority="128" stopIfTrue="1">
      <formula>$D$1&gt;P4</formula>
    </cfRule>
  </conditionalFormatting>
  <conditionalFormatting sqref="Q5">
    <cfRule type="cellIs" dxfId="9523" priority="124" stopIfTrue="1" operator="equal">
      <formula>5</formula>
    </cfRule>
    <cfRule type="cellIs" dxfId="9522" priority="125" stopIfTrue="1" operator="equal">
      <formula>4</formula>
    </cfRule>
    <cfRule type="cellIs" dxfId="9521" priority="126" stopIfTrue="1" operator="equal">
      <formula>3</formula>
    </cfRule>
  </conditionalFormatting>
  <conditionalFormatting sqref="P4:Q4">
    <cfRule type="expression" dxfId="9520" priority="122" stopIfTrue="1">
      <formula>$D$1&lt;P4</formula>
    </cfRule>
    <cfRule type="expression" dxfId="9519" priority="123" stopIfTrue="1">
      <formula>$D$1&gt;P4</formula>
    </cfRule>
  </conditionalFormatting>
  <conditionalFormatting sqref="P5">
    <cfRule type="cellIs" dxfId="9518" priority="119" stopIfTrue="1" operator="equal">
      <formula>5</formula>
    </cfRule>
    <cfRule type="cellIs" dxfId="9517" priority="120" stopIfTrue="1" operator="equal">
      <formula>4</formula>
    </cfRule>
    <cfRule type="cellIs" dxfId="9516" priority="121" stopIfTrue="1" operator="equal">
      <formula>3</formula>
    </cfRule>
  </conditionalFormatting>
  <conditionalFormatting sqref="P4:Q4">
    <cfRule type="expression" dxfId="9515" priority="117" stopIfTrue="1">
      <formula>$D$1&lt;P4</formula>
    </cfRule>
    <cfRule type="expression" dxfId="9514" priority="118" stopIfTrue="1">
      <formula>$D$1&gt;P4</formula>
    </cfRule>
  </conditionalFormatting>
  <conditionalFormatting sqref="R5">
    <cfRule type="cellIs" dxfId="9513" priority="114" stopIfTrue="1" operator="equal">
      <formula>5</formula>
    </cfRule>
    <cfRule type="cellIs" dxfId="9512" priority="115" stopIfTrue="1" operator="equal">
      <formula>4</formula>
    </cfRule>
    <cfRule type="cellIs" dxfId="9511" priority="116" stopIfTrue="1" operator="equal">
      <formula>3</formula>
    </cfRule>
  </conditionalFormatting>
  <conditionalFormatting sqref="R4">
    <cfRule type="expression" dxfId="9510" priority="112" stopIfTrue="1">
      <formula>$D$1&lt;R4</formula>
    </cfRule>
    <cfRule type="expression" dxfId="9509" priority="113" stopIfTrue="1">
      <formula>$D$1&gt;R4</formula>
    </cfRule>
  </conditionalFormatting>
  <conditionalFormatting sqref="R4">
    <cfRule type="expression" dxfId="9508" priority="110" stopIfTrue="1">
      <formula>$D$1&lt;R4</formula>
    </cfRule>
    <cfRule type="expression" dxfId="9507" priority="111" stopIfTrue="1">
      <formula>$D$1&gt;R4</formula>
    </cfRule>
  </conditionalFormatting>
  <conditionalFormatting sqref="Q4">
    <cfRule type="expression" dxfId="9506" priority="98" stopIfTrue="1">
      <formula>$D$1&lt;Q4</formula>
    </cfRule>
    <cfRule type="expression" dxfId="9505" priority="99" stopIfTrue="1">
      <formula>$D$1&gt;Q4</formula>
    </cfRule>
  </conditionalFormatting>
  <conditionalFormatting sqref="Q4">
    <cfRule type="expression" dxfId="9504" priority="96" stopIfTrue="1">
      <formula>$D$1&lt;Q4</formula>
    </cfRule>
    <cfRule type="expression" dxfId="9503" priority="97" stopIfTrue="1">
      <formula>$D$1&gt;Q4</formula>
    </cfRule>
  </conditionalFormatting>
  <conditionalFormatting sqref="Q5">
    <cfRule type="cellIs" dxfId="9502" priority="93" stopIfTrue="1" operator="equal">
      <formula>5</formula>
    </cfRule>
    <cfRule type="cellIs" dxfId="9501" priority="94" stopIfTrue="1" operator="equal">
      <formula>4</formula>
    </cfRule>
    <cfRule type="cellIs" dxfId="9500" priority="95" stopIfTrue="1" operator="equal">
      <formula>3</formula>
    </cfRule>
  </conditionalFormatting>
  <conditionalFormatting sqref="Q4">
    <cfRule type="expression" dxfId="9499" priority="91" stopIfTrue="1">
      <formula>$D$1&lt;Q4</formula>
    </cfRule>
    <cfRule type="expression" dxfId="9498" priority="92" stopIfTrue="1">
      <formula>$D$1&gt;Q4</formula>
    </cfRule>
  </conditionalFormatting>
  <conditionalFormatting sqref="Q4">
    <cfRule type="expression" dxfId="9497" priority="89" stopIfTrue="1">
      <formula>$D$1&lt;Q4</formula>
    </cfRule>
    <cfRule type="expression" dxfId="9496" priority="90" stopIfTrue="1">
      <formula>$D$1&gt;Q4</formula>
    </cfRule>
  </conditionalFormatting>
  <conditionalFormatting sqref="S5">
    <cfRule type="cellIs" dxfId="9495" priority="86" stopIfTrue="1" operator="equal">
      <formula>5</formula>
    </cfRule>
    <cfRule type="cellIs" dxfId="9494" priority="87" stopIfTrue="1" operator="equal">
      <formula>4</formula>
    </cfRule>
    <cfRule type="cellIs" dxfId="9493" priority="88" stopIfTrue="1" operator="equal">
      <formula>3</formula>
    </cfRule>
  </conditionalFormatting>
  <conditionalFormatting sqref="S4">
    <cfRule type="expression" dxfId="9492" priority="74" stopIfTrue="1">
      <formula>$D$1&lt;S4</formula>
    </cfRule>
    <cfRule type="expression" dxfId="9491" priority="75" stopIfTrue="1">
      <formula>$D$1&gt;S4</formula>
    </cfRule>
  </conditionalFormatting>
  <conditionalFormatting sqref="S4">
    <cfRule type="expression" dxfId="9490" priority="84" stopIfTrue="1">
      <formula>$D$1&lt;S4</formula>
    </cfRule>
    <cfRule type="expression" dxfId="9489" priority="85" stopIfTrue="1">
      <formula>$D$1&gt;S4</formula>
    </cfRule>
  </conditionalFormatting>
  <conditionalFormatting sqref="S4">
    <cfRule type="expression" dxfId="9488" priority="82" stopIfTrue="1">
      <formula>$D$1&lt;S4</formula>
    </cfRule>
    <cfRule type="expression" dxfId="9487" priority="83" stopIfTrue="1">
      <formula>$D$1&gt;S4</formula>
    </cfRule>
  </conditionalFormatting>
  <conditionalFormatting sqref="S4">
    <cfRule type="expression" dxfId="9486" priority="80" stopIfTrue="1">
      <formula>$D$1&lt;S4</formula>
    </cfRule>
    <cfRule type="expression" dxfId="9485" priority="81" stopIfTrue="1">
      <formula>$D$1&gt;S4</formula>
    </cfRule>
  </conditionalFormatting>
  <conditionalFormatting sqref="S4">
    <cfRule type="expression" dxfId="9484" priority="78" stopIfTrue="1">
      <formula>$D$1&lt;S4</formula>
    </cfRule>
    <cfRule type="expression" dxfId="9483" priority="79" stopIfTrue="1">
      <formula>$D$1&gt;S4</formula>
    </cfRule>
  </conditionalFormatting>
  <conditionalFormatting sqref="S4">
    <cfRule type="expression" dxfId="9482" priority="76" stopIfTrue="1">
      <formula>$D$1&lt;S4</formula>
    </cfRule>
    <cfRule type="expression" dxfId="9481" priority="77" stopIfTrue="1">
      <formula>$D$1&gt;S4</formula>
    </cfRule>
  </conditionalFormatting>
  <conditionalFormatting sqref="M3:N3">
    <cfRule type="expression" dxfId="9480" priority="72" stopIfTrue="1">
      <formula>$D$1&lt;M3</formula>
    </cfRule>
    <cfRule type="expression" dxfId="9479" priority="73" stopIfTrue="1">
      <formula>$D$1&gt;M3</formula>
    </cfRule>
  </conditionalFormatting>
  <conditionalFormatting sqref="F5">
    <cfRule type="cellIs" dxfId="9478" priority="53" stopIfTrue="1" operator="equal">
      <formula>5</formula>
    </cfRule>
    <cfRule type="cellIs" dxfId="9477" priority="54" stopIfTrue="1" operator="equal">
      <formula>4</formula>
    </cfRule>
    <cfRule type="cellIs" dxfId="9476" priority="55" stopIfTrue="1" operator="equal">
      <formula>3</formula>
    </cfRule>
  </conditionalFormatting>
  <conditionalFormatting sqref="F4">
    <cfRule type="expression" dxfId="9475" priority="51" stopIfTrue="1">
      <formula>$D$1&lt;F4</formula>
    </cfRule>
    <cfRule type="expression" dxfId="9474" priority="52" stopIfTrue="1">
      <formula>$D$1&gt;F4</formula>
    </cfRule>
  </conditionalFormatting>
  <conditionalFormatting sqref="O3">
    <cfRule type="expression" dxfId="9473" priority="47" stopIfTrue="1">
      <formula>$D$1&lt;O3</formula>
    </cfRule>
    <cfRule type="expression" dxfId="9472" priority="48" stopIfTrue="1">
      <formula>$D$1&gt;O3</formula>
    </cfRule>
  </conditionalFormatting>
  <conditionalFormatting sqref="N4">
    <cfRule type="expression" dxfId="9471" priority="1" stopIfTrue="1">
      <formula>$D$1&lt;N4</formula>
    </cfRule>
    <cfRule type="expression" dxfId="9470" priority="2" stopIfTrue="1">
      <formula>$D$1&gt;N4</formula>
    </cfRule>
  </conditionalFormatting>
  <conditionalFormatting sqref="M4">
    <cfRule type="expression" dxfId="9469" priority="11" stopIfTrue="1">
      <formula>$D$1&lt;M4</formula>
    </cfRule>
    <cfRule type="expression" dxfId="9468" priority="12" stopIfTrue="1">
      <formula>$D$1&gt;M4</formula>
    </cfRule>
  </conditionalFormatting>
  <conditionalFormatting sqref="M4">
    <cfRule type="expression" dxfId="9467" priority="9" stopIfTrue="1">
      <formula>$D$1&lt;M4</formula>
    </cfRule>
    <cfRule type="expression" dxfId="9466" priority="10" stopIfTrue="1">
      <formula>$D$1&gt;M4</formula>
    </cfRule>
  </conditionalFormatting>
  <conditionalFormatting sqref="M4">
    <cfRule type="expression" dxfId="9465" priority="7" stopIfTrue="1">
      <formula>$D$1&lt;M4</formula>
    </cfRule>
    <cfRule type="expression" dxfId="9464" priority="8" stopIfTrue="1">
      <formula>$D$1&gt;M4</formula>
    </cfRule>
  </conditionalFormatting>
  <conditionalFormatting sqref="M4">
    <cfRule type="expression" dxfId="9463" priority="5" stopIfTrue="1">
      <formula>$D$1&lt;M4</formula>
    </cfRule>
    <cfRule type="expression" dxfId="9462" priority="6" stopIfTrue="1">
      <formula>$D$1&gt;M4</formula>
    </cfRule>
  </conditionalFormatting>
  <conditionalFormatting sqref="M4">
    <cfRule type="expression" dxfId="9461" priority="3" stopIfTrue="1">
      <formula>$D$1&lt;M4</formula>
    </cfRule>
    <cfRule type="expression" dxfId="9460" priority="4" stopIfTrue="1">
      <formula>$D$1&gt;M4</formula>
    </cfRule>
  </conditionalFormatting>
  <conditionalFormatting sqref="F3 K3">
    <cfRule type="expression" dxfId="9459" priority="70" stopIfTrue="1">
      <formula>$D$1&lt;F3</formula>
    </cfRule>
    <cfRule type="expression" dxfId="9458" priority="71" stopIfTrue="1">
      <formula>$D$1&gt;F3</formula>
    </cfRule>
  </conditionalFormatting>
  <conditionalFormatting sqref="G5:H5">
    <cfRule type="cellIs" dxfId="9457" priority="67" stopIfTrue="1" operator="equal">
      <formula>5</formula>
    </cfRule>
    <cfRule type="cellIs" dxfId="9456" priority="68" stopIfTrue="1" operator="equal">
      <formula>4</formula>
    </cfRule>
    <cfRule type="cellIs" dxfId="9455" priority="69" stopIfTrue="1" operator="equal">
      <formula>3</formula>
    </cfRule>
  </conditionalFormatting>
  <conditionalFormatting sqref="G3:H4">
    <cfRule type="expression" dxfId="9454" priority="65" stopIfTrue="1">
      <formula>$D$1&lt;G3</formula>
    </cfRule>
    <cfRule type="expression" dxfId="9453" priority="66" stopIfTrue="1">
      <formula>$D$1&gt;G3</formula>
    </cfRule>
  </conditionalFormatting>
  <conditionalFormatting sqref="I5">
    <cfRule type="cellIs" dxfId="9452" priority="62" stopIfTrue="1" operator="equal">
      <formula>5</formula>
    </cfRule>
    <cfRule type="cellIs" dxfId="9451" priority="63" stopIfTrue="1" operator="equal">
      <formula>4</formula>
    </cfRule>
    <cfRule type="cellIs" dxfId="9450" priority="64" stopIfTrue="1" operator="equal">
      <formula>3</formula>
    </cfRule>
  </conditionalFormatting>
  <conditionalFormatting sqref="I3:I4">
    <cfRule type="expression" dxfId="9449" priority="60" stopIfTrue="1">
      <formula>$D$4&lt;I3</formula>
    </cfRule>
    <cfRule type="expression" dxfId="9448" priority="61" stopIfTrue="1">
      <formula>$D$4&gt;I3</formula>
    </cfRule>
  </conditionalFormatting>
  <conditionalFormatting sqref="I3:I4">
    <cfRule type="expression" dxfId="9447" priority="58" stopIfTrue="1">
      <formula>$D$1&lt;I3</formula>
    </cfRule>
    <cfRule type="expression" dxfId="9446" priority="59" stopIfTrue="1">
      <formula>$D$1&gt;I3</formula>
    </cfRule>
  </conditionalFormatting>
  <conditionalFormatting sqref="I4">
    <cfRule type="expression" dxfId="9445" priority="56" stopIfTrue="1">
      <formula>$D$4&lt;I4</formula>
    </cfRule>
    <cfRule type="expression" dxfId="9444" priority="57" stopIfTrue="1">
      <formula>$D$4&gt;I4</formula>
    </cfRule>
  </conditionalFormatting>
  <conditionalFormatting sqref="O3">
    <cfRule type="expression" dxfId="9443" priority="49" stopIfTrue="1">
      <formula>$D$4&lt;O3</formula>
    </cfRule>
    <cfRule type="expression" dxfId="9442" priority="50" stopIfTrue="1">
      <formula>$D$4&gt;O3</formula>
    </cfRule>
  </conditionalFormatting>
  <conditionalFormatting sqref="O4">
    <cfRule type="expression" dxfId="9441" priority="45" stopIfTrue="1">
      <formula>$D$4&lt;O4</formula>
    </cfRule>
    <cfRule type="expression" dxfId="9440" priority="46" stopIfTrue="1">
      <formula>$D$4&gt;O4</formula>
    </cfRule>
  </conditionalFormatting>
  <conditionalFormatting sqref="O4">
    <cfRule type="expression" dxfId="9439" priority="43" stopIfTrue="1">
      <formula>$D$1&lt;O4</formula>
    </cfRule>
    <cfRule type="expression" dxfId="9438" priority="44" stopIfTrue="1">
      <formula>$D$1&gt;O4</formula>
    </cfRule>
  </conditionalFormatting>
  <conditionalFormatting sqref="O4">
    <cfRule type="expression" dxfId="9437" priority="41" stopIfTrue="1">
      <formula>$D$4&lt;O4</formula>
    </cfRule>
    <cfRule type="expression" dxfId="9436" priority="42" stopIfTrue="1">
      <formula>$D$4&gt;O4</formula>
    </cfRule>
  </conditionalFormatting>
  <conditionalFormatting sqref="O5">
    <cfRule type="cellIs" dxfId="9435" priority="38" stopIfTrue="1" operator="equal">
      <formula>5</formula>
    </cfRule>
    <cfRule type="cellIs" dxfId="9434" priority="39" stopIfTrue="1" operator="equal">
      <formula>4</formula>
    </cfRule>
    <cfRule type="cellIs" dxfId="9433" priority="40" stopIfTrue="1" operator="equal">
      <formula>3</formula>
    </cfRule>
  </conditionalFormatting>
  <conditionalFormatting sqref="J3">
    <cfRule type="expression" dxfId="9432" priority="36" stopIfTrue="1">
      <formula>$D$4&lt;J3</formula>
    </cfRule>
    <cfRule type="expression" dxfId="9431" priority="37" stopIfTrue="1">
      <formula>$D$4&gt;J3</formula>
    </cfRule>
  </conditionalFormatting>
  <conditionalFormatting sqref="J3">
    <cfRule type="expression" dxfId="9430" priority="34" stopIfTrue="1">
      <formula>$D$1&lt;J3</formula>
    </cfRule>
    <cfRule type="expression" dxfId="9429" priority="35" stopIfTrue="1">
      <formula>$D$1&gt;J3</formula>
    </cfRule>
  </conditionalFormatting>
  <conditionalFormatting sqref="J4">
    <cfRule type="expression" dxfId="9428" priority="32" stopIfTrue="1">
      <formula>$D$4&lt;J4</formula>
    </cfRule>
    <cfRule type="expression" dxfId="9427" priority="33" stopIfTrue="1">
      <formula>$D$4&gt;J4</formula>
    </cfRule>
  </conditionalFormatting>
  <conditionalFormatting sqref="J4">
    <cfRule type="expression" dxfId="9426" priority="30" stopIfTrue="1">
      <formula>$D$1&lt;J4</formula>
    </cfRule>
    <cfRule type="expression" dxfId="9425" priority="31" stopIfTrue="1">
      <formula>$D$1&gt;J4</formula>
    </cfRule>
  </conditionalFormatting>
  <conditionalFormatting sqref="J4">
    <cfRule type="expression" dxfId="9424" priority="28" stopIfTrue="1">
      <formula>$D$4&lt;J4</formula>
    </cfRule>
    <cfRule type="expression" dxfId="9423" priority="29" stopIfTrue="1">
      <formula>$D$4&gt;J4</formula>
    </cfRule>
  </conditionalFormatting>
  <conditionalFormatting sqref="J5">
    <cfRule type="cellIs" dxfId="9422" priority="25" stopIfTrue="1" operator="equal">
      <formula>5</formula>
    </cfRule>
    <cfRule type="cellIs" dxfId="9421" priority="26" stopIfTrue="1" operator="equal">
      <formula>4</formula>
    </cfRule>
    <cfRule type="cellIs" dxfId="9420" priority="27" stopIfTrue="1" operator="equal">
      <formula>3</formula>
    </cfRule>
  </conditionalFormatting>
  <conditionalFormatting sqref="K5">
    <cfRule type="cellIs" dxfId="9419" priority="22" stopIfTrue="1" operator="equal">
      <formula>5</formula>
    </cfRule>
    <cfRule type="cellIs" dxfId="9418" priority="23" stopIfTrue="1" operator="equal">
      <formula>4</formula>
    </cfRule>
    <cfRule type="cellIs" dxfId="9417" priority="24" stopIfTrue="1" operator="equal">
      <formula>3</formula>
    </cfRule>
  </conditionalFormatting>
  <conditionalFormatting sqref="K4">
    <cfRule type="expression" dxfId="9416" priority="20" stopIfTrue="1">
      <formula>$D$1&lt;K4</formula>
    </cfRule>
    <cfRule type="expression" dxfId="9415" priority="21" stopIfTrue="1">
      <formula>$D$1&gt;K4</formula>
    </cfRule>
  </conditionalFormatting>
  <conditionalFormatting sqref="L3:L4">
    <cfRule type="expression" dxfId="9414" priority="18" stopIfTrue="1">
      <formula>$D$1&lt;L3</formula>
    </cfRule>
    <cfRule type="expression" dxfId="9413" priority="19" stopIfTrue="1">
      <formula>$D$1&gt;L3</formula>
    </cfRule>
  </conditionalFormatting>
  <conditionalFormatting sqref="M5">
    <cfRule type="cellIs" dxfId="9412" priority="15" stopIfTrue="1" operator="equal">
      <formula>5</formula>
    </cfRule>
    <cfRule type="cellIs" dxfId="9411" priority="16" stopIfTrue="1" operator="equal">
      <formula>4</formula>
    </cfRule>
    <cfRule type="cellIs" dxfId="9410" priority="17" stopIfTrue="1" operator="equal">
      <formula>3</formula>
    </cfRule>
  </conditionalFormatting>
  <conditionalFormatting sqref="M4">
    <cfRule type="expression" dxfId="9409" priority="13" stopIfTrue="1">
      <formula>$D$1&lt;M4</formula>
    </cfRule>
    <cfRule type="expression" dxfId="9408" priority="14" stopIfTrue="1">
      <formula>$D$1&gt;M4</formula>
    </cfRule>
  </conditionalFormatting>
  <pageMargins left="0.7" right="0.7" top="0.75" bottom="0.75" header="0.3" footer="0.3"/>
  <pageSetup paperSize="9" scale="71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A7" zoomScale="85" zoomScaleSheetLayoutView="85" workbookViewId="0">
      <selection activeCell="F2" sqref="F2:L5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25" style="13" customWidth="1"/>
    <col min="5" max="5" width="6.7109375" style="13" hidden="1" customWidth="1"/>
    <col min="6" max="15" width="7.140625" customWidth="1"/>
    <col min="16" max="16" width="6.42578125" hidden="1" customWidth="1"/>
    <col min="17" max="17" width="5.85546875" hidden="1" customWidth="1"/>
    <col min="18" max="18" width="6.7109375" hidden="1" customWidth="1"/>
    <col min="19" max="21" width="5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43659.506923379631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24"/>
      <c r="Z1" s="424"/>
      <c r="AA1" s="424"/>
      <c r="AB1" s="424"/>
      <c r="AC1" s="424"/>
      <c r="AD1" s="424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75" t="s">
        <v>580</v>
      </c>
      <c r="G2" s="581" t="s">
        <v>581</v>
      </c>
      <c r="H2" s="582"/>
      <c r="I2" s="582"/>
      <c r="J2" s="582"/>
      <c r="K2" s="582"/>
      <c r="L2" s="583"/>
      <c r="M2" s="581" t="s">
        <v>545</v>
      </c>
      <c r="N2" s="583"/>
      <c r="O2" s="473" t="s">
        <v>540</v>
      </c>
      <c r="P2" s="477"/>
      <c r="Q2" s="475"/>
      <c r="R2" s="476"/>
      <c r="S2" s="476"/>
      <c r="T2" s="474"/>
      <c r="U2" s="227"/>
      <c r="V2" s="7"/>
      <c r="W2" s="8"/>
      <c r="X2" s="8"/>
      <c r="Y2" s="424"/>
      <c r="Z2" s="424"/>
      <c r="AA2" s="424"/>
      <c r="AB2" s="424"/>
      <c r="AC2" s="424"/>
      <c r="AD2" s="424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76">
        <v>2435</v>
      </c>
      <c r="B3" s="576"/>
      <c r="C3" s="576"/>
      <c r="D3" s="228" t="s">
        <v>0</v>
      </c>
      <c r="E3" s="229"/>
      <c r="F3" s="230">
        <v>42402</v>
      </c>
      <c r="G3" s="410">
        <v>42404</v>
      </c>
      <c r="H3" s="409">
        <v>42399</v>
      </c>
      <c r="I3" s="176">
        <v>42403</v>
      </c>
      <c r="J3" s="176">
        <v>42405</v>
      </c>
      <c r="K3" s="409">
        <v>42406</v>
      </c>
      <c r="L3" s="230">
        <v>42408</v>
      </c>
      <c r="M3" s="230">
        <v>42413</v>
      </c>
      <c r="N3" s="231">
        <v>42420</v>
      </c>
      <c r="O3" s="176">
        <v>42350</v>
      </c>
      <c r="P3" s="231"/>
      <c r="Q3" s="230"/>
      <c r="R3" s="230"/>
      <c r="S3" s="230"/>
      <c r="T3" s="67"/>
      <c r="U3" s="232"/>
      <c r="V3" s="233"/>
      <c r="W3" s="234"/>
      <c r="X3" s="234"/>
      <c r="Y3" s="235"/>
      <c r="Z3" s="235"/>
      <c r="AA3" s="235"/>
      <c r="AB3" s="236"/>
      <c r="AC3" s="236"/>
      <c r="AD3" s="577" t="s">
        <v>9</v>
      </c>
      <c r="AE3" s="14"/>
      <c r="AF3" s="424"/>
      <c r="AG3" s="578"/>
      <c r="AH3" s="578"/>
      <c r="AI3" s="578"/>
      <c r="AJ3" s="578"/>
      <c r="AK3" s="578"/>
      <c r="AL3" s="578"/>
      <c r="AM3" s="578"/>
      <c r="AN3" s="578"/>
      <c r="AO3" s="578"/>
      <c r="AP3" s="578"/>
      <c r="AQ3" s="578"/>
      <c r="AR3" s="578"/>
      <c r="AS3" s="578"/>
      <c r="AT3" s="578"/>
      <c r="AU3" s="578"/>
      <c r="AV3" s="578"/>
      <c r="AW3" s="578"/>
      <c r="AX3" s="579"/>
      <c r="AY3" s="579"/>
      <c r="AZ3" s="579"/>
      <c r="BA3" s="579"/>
      <c r="BB3" s="579"/>
      <c r="BC3" s="579"/>
      <c r="BD3" s="579"/>
      <c r="BE3" s="579"/>
      <c r="BF3" s="579"/>
      <c r="BG3" s="579"/>
      <c r="BH3" s="579"/>
      <c r="BI3" s="579"/>
      <c r="BJ3" s="579"/>
      <c r="BK3" s="579"/>
      <c r="BL3" s="579"/>
      <c r="BM3" s="579"/>
      <c r="BN3" s="11"/>
      <c r="BO3" s="11"/>
      <c r="BP3" s="579"/>
      <c r="BQ3" s="579"/>
      <c r="BR3" s="579"/>
      <c r="BS3" s="579"/>
      <c r="BT3" s="579"/>
      <c r="BU3" s="579"/>
      <c r="BV3" s="579"/>
      <c r="BW3" s="579"/>
      <c r="BX3" s="579"/>
      <c r="BY3" s="579"/>
      <c r="BZ3" s="579"/>
      <c r="CA3" s="579"/>
      <c r="CB3" s="579"/>
      <c r="CC3" s="579"/>
      <c r="CD3" s="579"/>
      <c r="CE3" s="579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76"/>
      <c r="B4" s="576"/>
      <c r="C4" s="576"/>
      <c r="D4" s="237" t="s">
        <v>1</v>
      </c>
      <c r="E4" s="229"/>
      <c r="F4" s="238" t="s">
        <v>1259</v>
      </c>
      <c r="G4" s="238" t="s">
        <v>656</v>
      </c>
      <c r="H4" s="238" t="s">
        <v>1019</v>
      </c>
      <c r="I4" s="412" t="s">
        <v>1004</v>
      </c>
      <c r="J4" s="412" t="s">
        <v>1278</v>
      </c>
      <c r="K4" s="238" t="s">
        <v>1284</v>
      </c>
      <c r="L4" s="238" t="s">
        <v>1279</v>
      </c>
      <c r="M4" s="238" t="s">
        <v>1034</v>
      </c>
      <c r="N4" s="238" t="s">
        <v>1292</v>
      </c>
      <c r="O4" s="412" t="s">
        <v>1278</v>
      </c>
      <c r="P4" s="238"/>
      <c r="Q4" s="238"/>
      <c r="R4" s="238"/>
      <c r="S4" s="238"/>
      <c r="T4" s="67"/>
      <c r="U4" s="239"/>
      <c r="V4" s="232"/>
      <c r="W4" s="232"/>
      <c r="X4" s="232"/>
      <c r="Y4" s="234"/>
      <c r="Z4" s="235"/>
      <c r="AA4" s="235"/>
      <c r="AB4" s="235"/>
      <c r="AC4" s="235"/>
      <c r="AD4" s="577"/>
      <c r="AE4" s="15"/>
      <c r="AF4" s="424"/>
      <c r="AG4" s="424"/>
      <c r="AH4" s="424"/>
      <c r="AI4" s="424"/>
      <c r="AJ4" s="424"/>
      <c r="AK4" s="424"/>
      <c r="AL4" s="424"/>
      <c r="AM4" s="424"/>
      <c r="AN4" s="424"/>
      <c r="AO4" s="424"/>
      <c r="AP4" s="424"/>
      <c r="AQ4" s="424"/>
      <c r="AR4" s="424"/>
      <c r="AS4" s="424"/>
      <c r="AT4" s="424"/>
      <c r="AU4" s="424"/>
      <c r="AV4" s="424"/>
      <c r="AW4" s="9"/>
      <c r="AX4" s="422"/>
      <c r="AY4" s="422"/>
      <c r="AZ4" s="422"/>
      <c r="BA4" s="422"/>
      <c r="BB4" s="422"/>
      <c r="BC4" s="422"/>
      <c r="BD4" s="422"/>
      <c r="BE4" s="422"/>
      <c r="BF4" s="422"/>
      <c r="BG4" s="422"/>
      <c r="BH4" s="422"/>
      <c r="BI4" s="422"/>
      <c r="BJ4" s="422"/>
      <c r="BK4" s="422"/>
      <c r="BL4" s="422"/>
      <c r="BM4" s="422"/>
      <c r="BN4" s="11"/>
      <c r="BO4" s="11"/>
      <c r="BP4" s="422"/>
      <c r="BQ4" s="422"/>
      <c r="BR4" s="422"/>
      <c r="BS4" s="422"/>
      <c r="BT4" s="422"/>
      <c r="BU4" s="422"/>
      <c r="BV4" s="422"/>
      <c r="BW4" s="422"/>
      <c r="BX4" s="422"/>
      <c r="BY4" s="422"/>
      <c r="BZ4" s="422"/>
      <c r="CA4" s="422"/>
      <c r="CB4" s="422"/>
      <c r="CC4" s="422"/>
      <c r="CD4" s="422"/>
      <c r="CE4" s="422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8.75" x14ac:dyDescent="0.2">
      <c r="A5" s="384" t="s">
        <v>546</v>
      </c>
      <c r="B5" s="257" t="s">
        <v>2</v>
      </c>
      <c r="C5" s="385" t="s">
        <v>27</v>
      </c>
      <c r="D5" s="386" t="s">
        <v>3</v>
      </c>
      <c r="E5" s="184" t="s">
        <v>4</v>
      </c>
      <c r="F5" s="313" t="s">
        <v>1011</v>
      </c>
      <c r="G5" s="408" t="s">
        <v>655</v>
      </c>
      <c r="H5" s="313" t="s">
        <v>1287</v>
      </c>
      <c r="I5" s="313" t="s">
        <v>1005</v>
      </c>
      <c r="J5" s="313" t="s">
        <v>1280</v>
      </c>
      <c r="K5" s="313" t="s">
        <v>1294</v>
      </c>
      <c r="L5" s="325" t="s">
        <v>1276</v>
      </c>
      <c r="M5" s="362" t="s">
        <v>1033</v>
      </c>
      <c r="N5" s="325" t="s">
        <v>1291</v>
      </c>
      <c r="O5" s="313" t="s">
        <v>1280</v>
      </c>
      <c r="P5" s="313"/>
      <c r="Q5" s="325"/>
      <c r="R5" s="325"/>
      <c r="S5" s="362"/>
      <c r="T5" s="92"/>
      <c r="U5" s="185"/>
      <c r="V5" s="240" t="s">
        <v>5</v>
      </c>
      <c r="W5" s="241" t="s">
        <v>6</v>
      </c>
      <c r="X5" s="241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37" customFormat="1" ht="31.5" x14ac:dyDescent="0.25">
      <c r="A6" s="389">
        <v>1</v>
      </c>
      <c r="B6" s="266" t="s">
        <v>28</v>
      </c>
      <c r="C6" s="427" t="s">
        <v>34</v>
      </c>
      <c r="D6" s="430" t="s">
        <v>889</v>
      </c>
      <c r="E6" s="256">
        <v>2435</v>
      </c>
      <c r="F6" s="93" t="s">
        <v>1648</v>
      </c>
      <c r="G6" s="93">
        <v>4</v>
      </c>
      <c r="H6" s="93">
        <v>5</v>
      </c>
      <c r="I6" s="93">
        <v>5</v>
      </c>
      <c r="J6" s="93">
        <v>5</v>
      </c>
      <c r="K6" s="93">
        <v>4</v>
      </c>
      <c r="L6" s="93">
        <v>4</v>
      </c>
      <c r="M6" s="93">
        <v>4</v>
      </c>
      <c r="N6" s="93">
        <v>3</v>
      </c>
      <c r="O6" s="93">
        <v>5</v>
      </c>
      <c r="P6" s="93"/>
      <c r="Q6" s="93"/>
      <c r="R6" s="93"/>
      <c r="S6" s="93"/>
      <c r="T6" s="93"/>
      <c r="U6" s="23"/>
      <c r="V6" s="35">
        <f t="shared" ref="V6:V37" si="0">IF(AC6&gt;0,IF(SUM(X6:Y6)/AC6&gt;0,2,IF(AND(SUM(X6:Y6)/AC6=0,Z6/AC6&gt;0),3,IF(AND((AB6/AC6+AA6/AC6)=1,AA6/AC6&gt;0),4,5))),0)</f>
        <v>3</v>
      </c>
      <c r="W6" s="328">
        <f t="shared" ref="W6:W34" si="1">COUNTIF(AG6:AV6,"б")</f>
        <v>0</v>
      </c>
      <c r="X6" s="328">
        <f t="shared" ref="X6:X16" si="2">COUNTIF(AG6:AV6,"д")</f>
        <v>0</v>
      </c>
      <c r="Y6" s="328">
        <f t="shared" ref="Y6:Y34" si="3">COUNTIF(AG6:AV6,2)+COUNTIF(AG6:AV6,"н")+COUNTIF(AG6:AV6,"д")</f>
        <v>0</v>
      </c>
      <c r="Z6" s="328">
        <f t="shared" ref="Z6:Z34" si="4">COUNTIF(AG6:AV6,Z$5)</f>
        <v>1</v>
      </c>
      <c r="AA6" s="328">
        <f t="shared" ref="AA6:AA34" si="5">COUNTIF(AG6:AV6,AA$5)</f>
        <v>4</v>
      </c>
      <c r="AB6" s="328">
        <f t="shared" ref="AB6:AB34" si="6">COUNTIF(AG6:AV6,AB$5)</f>
        <v>4</v>
      </c>
      <c r="AC6" s="328">
        <f t="shared" ref="AC6:AC38" si="7">SUM(X6:AB6)</f>
        <v>9</v>
      </c>
      <c r="AD6" s="329">
        <f>IF(ISERROR(((X6+Y6)*2+Z6*3+AA6*4+AB6*5)/SUM(X6,Y6:AB6)),"",((X6+Y6)*2+Z6*3+AA6*4+AB6*5)/SUM(X6,Y6:AB6))</f>
        <v>4.333333333333333</v>
      </c>
      <c r="AE6" s="330">
        <f t="shared" ref="AE6:AE34" si="8">IF(AX6=5,0.5,IF(AX6=4,0.25,IF(AX6&lt;=3,0)))</f>
        <v>0</v>
      </c>
      <c r="AF6" s="331"/>
      <c r="AG6" s="332" t="str">
        <f t="shared" ref="AG6:AV21" si="9">IF(ISERROR(VALUE(LEFT(F6))),LEFT(F6),VALUE(LEFT(F6)))</f>
        <v>з</v>
      </c>
      <c r="AH6" s="332">
        <f t="shared" si="9"/>
        <v>4</v>
      </c>
      <c r="AI6" s="332">
        <f t="shared" si="9"/>
        <v>5</v>
      </c>
      <c r="AJ6" s="332">
        <f t="shared" si="9"/>
        <v>5</v>
      </c>
      <c r="AK6" s="332">
        <f t="shared" si="9"/>
        <v>5</v>
      </c>
      <c r="AL6" s="332">
        <f t="shared" si="9"/>
        <v>4</v>
      </c>
      <c r="AM6" s="332">
        <f t="shared" si="9"/>
        <v>4</v>
      </c>
      <c r="AN6" s="332">
        <f t="shared" si="9"/>
        <v>4</v>
      </c>
      <c r="AO6" s="332">
        <f t="shared" si="9"/>
        <v>3</v>
      </c>
      <c r="AP6" s="332">
        <f t="shared" si="9"/>
        <v>5</v>
      </c>
      <c r="AQ6" s="332" t="str">
        <f t="shared" si="9"/>
        <v/>
      </c>
      <c r="AR6" s="332" t="str">
        <f t="shared" si="9"/>
        <v/>
      </c>
      <c r="AS6" s="332" t="str">
        <f t="shared" si="9"/>
        <v/>
      </c>
      <c r="AT6" s="332" t="str">
        <f t="shared" si="9"/>
        <v/>
      </c>
      <c r="AU6" s="332" t="str">
        <f t="shared" si="9"/>
        <v/>
      </c>
      <c r="AV6" s="332" t="str">
        <f t="shared" si="9"/>
        <v/>
      </c>
      <c r="AW6" s="35">
        <f t="shared" ref="AW6:AW37" si="10">COUNTIF(AG6:AV6,"з")</f>
        <v>1</v>
      </c>
      <c r="AX6" s="333"/>
      <c r="AY6" s="333"/>
      <c r="AZ6" s="333"/>
      <c r="BA6" s="333"/>
      <c r="BB6" s="333"/>
      <c r="BC6" s="333"/>
      <c r="BD6" s="333"/>
      <c r="BE6" s="333"/>
      <c r="BF6" s="333"/>
      <c r="BG6" s="333"/>
      <c r="BH6" s="333"/>
      <c r="BI6" s="333"/>
      <c r="BJ6" s="333"/>
      <c r="BK6" s="333"/>
      <c r="BL6" s="333"/>
      <c r="BM6" s="333"/>
      <c r="BN6" s="333"/>
      <c r="BO6" s="333"/>
      <c r="BP6" s="334"/>
      <c r="BQ6" s="334"/>
      <c r="BR6" s="334"/>
      <c r="BS6" s="334"/>
      <c r="BT6" s="334"/>
      <c r="BU6" s="334"/>
      <c r="BV6" s="334"/>
      <c r="BW6" s="334"/>
      <c r="BX6" s="334"/>
      <c r="BY6" s="334"/>
      <c r="BZ6" s="334"/>
      <c r="CA6" s="334"/>
      <c r="CB6" s="334"/>
      <c r="CC6" s="334"/>
      <c r="CD6" s="334"/>
      <c r="CE6" s="334"/>
      <c r="CF6" s="334"/>
      <c r="CG6" s="333"/>
      <c r="CH6" s="333"/>
      <c r="CI6" s="333"/>
      <c r="CJ6" s="333"/>
      <c r="CK6" s="333"/>
      <c r="CL6" s="333"/>
      <c r="CM6" s="333"/>
      <c r="CN6" s="335"/>
      <c r="CO6" s="335"/>
      <c r="CP6" s="335"/>
      <c r="CQ6" s="335"/>
      <c r="CR6" s="335"/>
      <c r="CS6" s="335"/>
      <c r="CT6" s="335"/>
      <c r="CU6" s="335"/>
      <c r="CV6" s="335"/>
      <c r="CW6" s="335"/>
      <c r="CX6" s="335"/>
      <c r="CY6" s="335"/>
      <c r="CZ6" s="335"/>
      <c r="DA6" s="335"/>
      <c r="DB6" s="336"/>
      <c r="DC6" s="336"/>
    </row>
    <row r="7" spans="1:107" s="337" customFormat="1" ht="31.5" x14ac:dyDescent="0.25">
      <c r="A7" s="389">
        <v>2</v>
      </c>
      <c r="B7" s="266" t="s">
        <v>28</v>
      </c>
      <c r="C7" s="427" t="s">
        <v>34</v>
      </c>
      <c r="D7" s="430" t="s">
        <v>890</v>
      </c>
      <c r="E7" s="256">
        <v>2435</v>
      </c>
      <c r="F7" s="93" t="s">
        <v>1648</v>
      </c>
      <c r="G7" s="93">
        <v>3</v>
      </c>
      <c r="H7" s="93">
        <v>3</v>
      </c>
      <c r="I7" s="93">
        <v>5</v>
      </c>
      <c r="J7" s="93">
        <v>3</v>
      </c>
      <c r="K7" s="93">
        <v>3</v>
      </c>
      <c r="L7" s="93">
        <v>4</v>
      </c>
      <c r="M7" s="93">
        <v>3</v>
      </c>
      <c r="N7" s="93">
        <v>3</v>
      </c>
      <c r="O7" s="93">
        <v>4</v>
      </c>
      <c r="P7" s="93"/>
      <c r="Q7" s="93"/>
      <c r="R7" s="93"/>
      <c r="S7" s="93"/>
      <c r="T7" s="93"/>
      <c r="U7" s="23"/>
      <c r="V7" s="35">
        <f t="shared" si="0"/>
        <v>3</v>
      </c>
      <c r="W7" s="328">
        <f t="shared" si="1"/>
        <v>0</v>
      </c>
      <c r="X7" s="328">
        <f t="shared" si="2"/>
        <v>0</v>
      </c>
      <c r="Y7" s="328">
        <f t="shared" si="3"/>
        <v>0</v>
      </c>
      <c r="Z7" s="328">
        <f t="shared" si="4"/>
        <v>6</v>
      </c>
      <c r="AA7" s="328">
        <f t="shared" si="5"/>
        <v>2</v>
      </c>
      <c r="AB7" s="328">
        <f t="shared" si="6"/>
        <v>1</v>
      </c>
      <c r="AC7" s="328">
        <f t="shared" si="7"/>
        <v>9</v>
      </c>
      <c r="AD7" s="329">
        <f t="shared" ref="AD7:AD37" si="11">IF(ISERROR(((X7+Y7)*2+Z7*3+AA7*4+AB7*5)/SUM(X7,Y7:AB7)),"",((X7+Y7)*2+Z7*3+AA7*4+AB7*5)/SUM(X7,Y7:AB7))</f>
        <v>3.4444444444444446</v>
      </c>
      <c r="AE7" s="330">
        <f t="shared" si="8"/>
        <v>0</v>
      </c>
      <c r="AF7" s="331"/>
      <c r="AG7" s="332" t="str">
        <f t="shared" si="9"/>
        <v>з</v>
      </c>
      <c r="AH7" s="332">
        <f t="shared" si="9"/>
        <v>3</v>
      </c>
      <c r="AI7" s="332">
        <f t="shared" si="9"/>
        <v>3</v>
      </c>
      <c r="AJ7" s="332">
        <f t="shared" si="9"/>
        <v>5</v>
      </c>
      <c r="AK7" s="332">
        <f t="shared" si="9"/>
        <v>3</v>
      </c>
      <c r="AL7" s="332">
        <f t="shared" si="9"/>
        <v>3</v>
      </c>
      <c r="AM7" s="332">
        <f t="shared" si="9"/>
        <v>4</v>
      </c>
      <c r="AN7" s="332">
        <f t="shared" si="9"/>
        <v>3</v>
      </c>
      <c r="AO7" s="332">
        <f t="shared" si="9"/>
        <v>3</v>
      </c>
      <c r="AP7" s="332">
        <f t="shared" si="9"/>
        <v>4</v>
      </c>
      <c r="AQ7" s="332" t="str">
        <f t="shared" si="9"/>
        <v/>
      </c>
      <c r="AR7" s="332" t="str">
        <f t="shared" si="9"/>
        <v/>
      </c>
      <c r="AS7" s="332" t="str">
        <f t="shared" si="9"/>
        <v/>
      </c>
      <c r="AT7" s="332" t="str">
        <f t="shared" si="9"/>
        <v/>
      </c>
      <c r="AU7" s="332" t="str">
        <f t="shared" si="9"/>
        <v/>
      </c>
      <c r="AV7" s="332" t="str">
        <f t="shared" si="9"/>
        <v/>
      </c>
      <c r="AW7" s="35">
        <f t="shared" si="10"/>
        <v>1</v>
      </c>
      <c r="AX7" s="333"/>
      <c r="AY7" s="333"/>
      <c r="AZ7" s="333"/>
      <c r="BA7" s="333"/>
      <c r="BB7" s="333"/>
      <c r="BC7" s="333"/>
      <c r="BD7" s="333"/>
      <c r="BE7" s="333"/>
      <c r="BF7" s="333"/>
      <c r="BG7" s="333"/>
      <c r="BH7" s="333"/>
      <c r="BI7" s="333"/>
      <c r="BJ7" s="333"/>
      <c r="BK7" s="333"/>
      <c r="BL7" s="333"/>
      <c r="BM7" s="333"/>
      <c r="BN7" s="333"/>
      <c r="BO7" s="333"/>
      <c r="BP7" s="334"/>
      <c r="BQ7" s="334"/>
      <c r="BR7" s="334"/>
      <c r="BS7" s="334"/>
      <c r="BT7" s="334"/>
      <c r="BU7" s="334"/>
      <c r="BV7" s="334"/>
      <c r="BW7" s="334"/>
      <c r="BX7" s="334"/>
      <c r="BY7" s="334"/>
      <c r="BZ7" s="334"/>
      <c r="CA7" s="334"/>
      <c r="CB7" s="334"/>
      <c r="CC7" s="334"/>
      <c r="CD7" s="334"/>
      <c r="CE7" s="334"/>
      <c r="CF7" s="334"/>
      <c r="CG7" s="333"/>
      <c r="CH7" s="334"/>
      <c r="CI7" s="334"/>
      <c r="CJ7" s="334"/>
      <c r="CK7" s="334"/>
      <c r="CL7" s="334"/>
      <c r="CM7" s="334"/>
      <c r="CN7" s="331"/>
      <c r="CO7" s="331"/>
      <c r="CP7" s="331"/>
      <c r="CQ7" s="331"/>
      <c r="CR7" s="331"/>
      <c r="CS7" s="331"/>
      <c r="CT7" s="331"/>
      <c r="CU7" s="331"/>
      <c r="CV7" s="331"/>
      <c r="CW7" s="331"/>
      <c r="CX7" s="331"/>
      <c r="CY7" s="331"/>
      <c r="CZ7" s="331"/>
      <c r="DA7" s="331"/>
    </row>
    <row r="8" spans="1:107" s="337" customFormat="1" ht="31.5" x14ac:dyDescent="0.25">
      <c r="A8" s="389">
        <v>3</v>
      </c>
      <c r="B8" s="266" t="s">
        <v>28</v>
      </c>
      <c r="C8" s="427" t="s">
        <v>34</v>
      </c>
      <c r="D8" s="430" t="s">
        <v>891</v>
      </c>
      <c r="E8" s="256">
        <v>2435</v>
      </c>
      <c r="F8" s="93" t="s">
        <v>1648</v>
      </c>
      <c r="G8" s="93">
        <v>3</v>
      </c>
      <c r="H8" s="93">
        <v>4</v>
      </c>
      <c r="I8" s="93">
        <v>5</v>
      </c>
      <c r="J8" s="93">
        <v>4</v>
      </c>
      <c r="K8" s="93">
        <v>3</v>
      </c>
      <c r="L8" s="93">
        <v>5</v>
      </c>
      <c r="M8" s="93">
        <v>3</v>
      </c>
      <c r="N8" s="93">
        <v>3</v>
      </c>
      <c r="O8" s="93">
        <v>4</v>
      </c>
      <c r="P8" s="93"/>
      <c r="Q8" s="93"/>
      <c r="R8" s="93"/>
      <c r="S8" s="93"/>
      <c r="T8" s="93"/>
      <c r="U8" s="23"/>
      <c r="V8" s="35">
        <f t="shared" si="0"/>
        <v>3</v>
      </c>
      <c r="W8" s="328">
        <f t="shared" si="1"/>
        <v>0</v>
      </c>
      <c r="X8" s="328">
        <f t="shared" si="2"/>
        <v>0</v>
      </c>
      <c r="Y8" s="328">
        <f t="shared" si="3"/>
        <v>0</v>
      </c>
      <c r="Z8" s="328">
        <f t="shared" si="4"/>
        <v>4</v>
      </c>
      <c r="AA8" s="328">
        <f t="shared" si="5"/>
        <v>3</v>
      </c>
      <c r="AB8" s="328">
        <f t="shared" si="6"/>
        <v>2</v>
      </c>
      <c r="AC8" s="328">
        <f t="shared" si="7"/>
        <v>9</v>
      </c>
      <c r="AD8" s="329">
        <f t="shared" si="11"/>
        <v>3.7777777777777777</v>
      </c>
      <c r="AE8" s="330">
        <f t="shared" si="8"/>
        <v>0</v>
      </c>
      <c r="AF8" s="331"/>
      <c r="AG8" s="332" t="str">
        <f t="shared" si="9"/>
        <v>з</v>
      </c>
      <c r="AH8" s="332">
        <f t="shared" si="9"/>
        <v>3</v>
      </c>
      <c r="AI8" s="332">
        <f t="shared" si="9"/>
        <v>4</v>
      </c>
      <c r="AJ8" s="332">
        <f t="shared" si="9"/>
        <v>5</v>
      </c>
      <c r="AK8" s="332">
        <f t="shared" si="9"/>
        <v>4</v>
      </c>
      <c r="AL8" s="332">
        <f t="shared" si="9"/>
        <v>3</v>
      </c>
      <c r="AM8" s="332">
        <f t="shared" si="9"/>
        <v>5</v>
      </c>
      <c r="AN8" s="332">
        <f t="shared" si="9"/>
        <v>3</v>
      </c>
      <c r="AO8" s="332">
        <f t="shared" si="9"/>
        <v>3</v>
      </c>
      <c r="AP8" s="332">
        <f t="shared" si="9"/>
        <v>4</v>
      </c>
      <c r="AQ8" s="332" t="str">
        <f t="shared" si="9"/>
        <v/>
      </c>
      <c r="AR8" s="332" t="str">
        <f t="shared" si="9"/>
        <v/>
      </c>
      <c r="AS8" s="332" t="str">
        <f t="shared" si="9"/>
        <v/>
      </c>
      <c r="AT8" s="332" t="str">
        <f t="shared" si="9"/>
        <v/>
      </c>
      <c r="AU8" s="332" t="str">
        <f t="shared" si="9"/>
        <v/>
      </c>
      <c r="AV8" s="332" t="str">
        <f t="shared" si="9"/>
        <v/>
      </c>
      <c r="AW8" s="35">
        <f t="shared" si="10"/>
        <v>1</v>
      </c>
      <c r="AX8" s="333"/>
      <c r="AY8" s="333"/>
      <c r="AZ8" s="333"/>
      <c r="BA8" s="333"/>
      <c r="BB8" s="333"/>
      <c r="BC8" s="333"/>
      <c r="BD8" s="333"/>
      <c r="BE8" s="333"/>
      <c r="BF8" s="333"/>
      <c r="BG8" s="333"/>
      <c r="BH8" s="333"/>
      <c r="BI8" s="333"/>
      <c r="BJ8" s="333"/>
      <c r="BK8" s="333"/>
      <c r="BL8" s="333"/>
      <c r="BM8" s="333"/>
      <c r="BN8" s="333"/>
      <c r="BO8" s="333"/>
      <c r="BP8" s="334"/>
      <c r="BQ8" s="334"/>
      <c r="BR8" s="334"/>
      <c r="BS8" s="334"/>
      <c r="BT8" s="334"/>
      <c r="BU8" s="334"/>
      <c r="BV8" s="334"/>
      <c r="BW8" s="334"/>
      <c r="BX8" s="334"/>
      <c r="BY8" s="334"/>
      <c r="BZ8" s="334"/>
      <c r="CA8" s="334"/>
      <c r="CB8" s="334"/>
      <c r="CC8" s="334"/>
      <c r="CD8" s="334"/>
      <c r="CE8" s="334"/>
      <c r="CF8" s="334"/>
      <c r="CG8" s="333"/>
      <c r="CH8" s="334"/>
      <c r="CI8" s="334"/>
      <c r="CJ8" s="334"/>
      <c r="CK8" s="334"/>
      <c r="CL8" s="334"/>
      <c r="CM8" s="334"/>
      <c r="CN8" s="331"/>
      <c r="CO8" s="331"/>
      <c r="CP8" s="331"/>
      <c r="CQ8" s="331"/>
      <c r="CR8" s="331"/>
      <c r="CS8" s="331"/>
      <c r="CT8" s="331"/>
      <c r="CU8" s="331"/>
      <c r="CV8" s="331"/>
      <c r="CW8" s="331"/>
      <c r="CX8" s="331"/>
      <c r="CY8" s="331"/>
      <c r="CZ8" s="331"/>
      <c r="DA8" s="331"/>
    </row>
    <row r="9" spans="1:107" s="337" customFormat="1" ht="31.5" x14ac:dyDescent="0.25">
      <c r="A9" s="389">
        <v>4</v>
      </c>
      <c r="B9" s="266" t="s">
        <v>28</v>
      </c>
      <c r="C9" s="427" t="s">
        <v>34</v>
      </c>
      <c r="D9" s="430" t="s">
        <v>892</v>
      </c>
      <c r="E9" s="256">
        <v>2435</v>
      </c>
      <c r="F9" s="93" t="s">
        <v>1648</v>
      </c>
      <c r="G9" s="93">
        <v>4</v>
      </c>
      <c r="H9" s="93">
        <v>4</v>
      </c>
      <c r="I9" s="93">
        <v>5</v>
      </c>
      <c r="J9" s="93">
        <v>4</v>
      </c>
      <c r="K9" s="93">
        <v>4</v>
      </c>
      <c r="L9" s="93">
        <v>5</v>
      </c>
      <c r="M9" s="93">
        <v>4</v>
      </c>
      <c r="N9" s="93">
        <v>3</v>
      </c>
      <c r="O9" s="93">
        <v>4</v>
      </c>
      <c r="P9" s="93"/>
      <c r="Q9" s="93"/>
      <c r="R9" s="93"/>
      <c r="S9" s="93"/>
      <c r="T9" s="93"/>
      <c r="U9" s="23"/>
      <c r="V9" s="35">
        <f t="shared" si="0"/>
        <v>3</v>
      </c>
      <c r="W9" s="328">
        <f t="shared" si="1"/>
        <v>0</v>
      </c>
      <c r="X9" s="328">
        <f t="shared" si="2"/>
        <v>0</v>
      </c>
      <c r="Y9" s="328">
        <f t="shared" si="3"/>
        <v>0</v>
      </c>
      <c r="Z9" s="328">
        <f t="shared" si="4"/>
        <v>1</v>
      </c>
      <c r="AA9" s="328">
        <f t="shared" si="5"/>
        <v>6</v>
      </c>
      <c r="AB9" s="328">
        <f t="shared" si="6"/>
        <v>2</v>
      </c>
      <c r="AC9" s="328">
        <f t="shared" si="7"/>
        <v>9</v>
      </c>
      <c r="AD9" s="329">
        <f t="shared" si="11"/>
        <v>4.1111111111111107</v>
      </c>
      <c r="AE9" s="330">
        <f t="shared" si="8"/>
        <v>0</v>
      </c>
      <c r="AF9" s="331"/>
      <c r="AG9" s="332" t="str">
        <f t="shared" si="9"/>
        <v>з</v>
      </c>
      <c r="AH9" s="332">
        <f t="shared" si="9"/>
        <v>4</v>
      </c>
      <c r="AI9" s="332">
        <f t="shared" si="9"/>
        <v>4</v>
      </c>
      <c r="AJ9" s="332">
        <f t="shared" si="9"/>
        <v>5</v>
      </c>
      <c r="AK9" s="332">
        <f t="shared" si="9"/>
        <v>4</v>
      </c>
      <c r="AL9" s="332">
        <f t="shared" si="9"/>
        <v>4</v>
      </c>
      <c r="AM9" s="332">
        <f t="shared" si="9"/>
        <v>5</v>
      </c>
      <c r="AN9" s="332">
        <f t="shared" si="9"/>
        <v>4</v>
      </c>
      <c r="AO9" s="332">
        <f t="shared" si="9"/>
        <v>3</v>
      </c>
      <c r="AP9" s="332">
        <f t="shared" si="9"/>
        <v>4</v>
      </c>
      <c r="AQ9" s="332" t="str">
        <f t="shared" si="9"/>
        <v/>
      </c>
      <c r="AR9" s="332" t="str">
        <f t="shared" si="9"/>
        <v/>
      </c>
      <c r="AS9" s="332" t="str">
        <f t="shared" si="9"/>
        <v/>
      </c>
      <c r="AT9" s="332" t="str">
        <f t="shared" si="9"/>
        <v/>
      </c>
      <c r="AU9" s="332" t="str">
        <f t="shared" si="9"/>
        <v/>
      </c>
      <c r="AV9" s="332" t="str">
        <f t="shared" si="9"/>
        <v/>
      </c>
      <c r="AW9" s="35">
        <f t="shared" si="10"/>
        <v>1</v>
      </c>
      <c r="AX9" s="333"/>
      <c r="AY9" s="333"/>
      <c r="AZ9" s="333"/>
      <c r="BA9" s="333"/>
      <c r="BB9" s="333"/>
      <c r="BC9" s="333"/>
      <c r="BD9" s="333"/>
      <c r="BE9" s="333"/>
      <c r="BF9" s="333"/>
      <c r="BG9" s="333"/>
      <c r="BH9" s="333"/>
      <c r="BI9" s="333"/>
      <c r="BJ9" s="333"/>
      <c r="BK9" s="333"/>
      <c r="BL9" s="333"/>
      <c r="BM9" s="333"/>
      <c r="BN9" s="333"/>
      <c r="BO9" s="333"/>
      <c r="BP9" s="334"/>
      <c r="BQ9" s="334"/>
      <c r="BR9" s="334"/>
      <c r="BS9" s="334"/>
      <c r="BT9" s="334"/>
      <c r="BU9" s="334"/>
      <c r="BV9" s="334"/>
      <c r="BW9" s="334"/>
      <c r="BX9" s="334"/>
      <c r="BY9" s="334"/>
      <c r="BZ9" s="334"/>
      <c r="CA9" s="334"/>
      <c r="CB9" s="334"/>
      <c r="CC9" s="334"/>
      <c r="CD9" s="334"/>
      <c r="CE9" s="334"/>
      <c r="CF9" s="334"/>
      <c r="CG9" s="333"/>
      <c r="CH9" s="334"/>
      <c r="CI9" s="334"/>
      <c r="CJ9" s="334"/>
      <c r="CK9" s="334"/>
      <c r="CL9" s="334"/>
      <c r="CM9" s="334"/>
      <c r="CN9" s="331"/>
      <c r="CO9" s="331"/>
      <c r="CP9" s="331"/>
      <c r="CQ9" s="331"/>
      <c r="CR9" s="331"/>
      <c r="CS9" s="331"/>
      <c r="CT9" s="331"/>
      <c r="CU9" s="331"/>
      <c r="CV9" s="331"/>
      <c r="CW9" s="331"/>
      <c r="CX9" s="331"/>
      <c r="CY9" s="331"/>
      <c r="CZ9" s="331"/>
      <c r="DA9" s="331"/>
    </row>
    <row r="10" spans="1:107" s="337" customFormat="1" ht="31.5" x14ac:dyDescent="0.25">
      <c r="A10" s="389">
        <v>5</v>
      </c>
      <c r="B10" s="266" t="s">
        <v>28</v>
      </c>
      <c r="C10" s="427" t="s">
        <v>34</v>
      </c>
      <c r="D10" s="430" t="s">
        <v>893</v>
      </c>
      <c r="E10" s="256">
        <v>2435</v>
      </c>
      <c r="F10" s="93" t="s">
        <v>1648</v>
      </c>
      <c r="G10" s="93">
        <v>3</v>
      </c>
      <c r="H10" s="93">
        <v>4</v>
      </c>
      <c r="I10" s="93">
        <v>5</v>
      </c>
      <c r="J10" s="93">
        <v>4</v>
      </c>
      <c r="K10" s="93">
        <v>3</v>
      </c>
      <c r="L10" s="93">
        <v>5</v>
      </c>
      <c r="M10" s="93">
        <v>3</v>
      </c>
      <c r="N10" s="93">
        <v>3</v>
      </c>
      <c r="O10" s="93">
        <v>4</v>
      </c>
      <c r="P10" s="93"/>
      <c r="Q10" s="93"/>
      <c r="R10" s="93"/>
      <c r="S10" s="93"/>
      <c r="T10" s="93"/>
      <c r="U10" s="23"/>
      <c r="V10" s="35">
        <f t="shared" si="0"/>
        <v>3</v>
      </c>
      <c r="W10" s="328">
        <f t="shared" si="1"/>
        <v>0</v>
      </c>
      <c r="X10" s="328">
        <f t="shared" si="2"/>
        <v>0</v>
      </c>
      <c r="Y10" s="328">
        <f t="shared" si="3"/>
        <v>0</v>
      </c>
      <c r="Z10" s="328">
        <f t="shared" si="4"/>
        <v>4</v>
      </c>
      <c r="AA10" s="328">
        <f t="shared" si="5"/>
        <v>3</v>
      </c>
      <c r="AB10" s="328">
        <f t="shared" si="6"/>
        <v>2</v>
      </c>
      <c r="AC10" s="328">
        <f t="shared" si="7"/>
        <v>9</v>
      </c>
      <c r="AD10" s="329">
        <f t="shared" si="11"/>
        <v>3.7777777777777777</v>
      </c>
      <c r="AE10" s="330">
        <f t="shared" si="8"/>
        <v>0</v>
      </c>
      <c r="AF10" s="331"/>
      <c r="AG10" s="332" t="str">
        <f t="shared" si="9"/>
        <v>з</v>
      </c>
      <c r="AH10" s="332">
        <f t="shared" si="9"/>
        <v>3</v>
      </c>
      <c r="AI10" s="332">
        <f t="shared" si="9"/>
        <v>4</v>
      </c>
      <c r="AJ10" s="332">
        <f t="shared" si="9"/>
        <v>5</v>
      </c>
      <c r="AK10" s="332">
        <f t="shared" si="9"/>
        <v>4</v>
      </c>
      <c r="AL10" s="332">
        <f t="shared" si="9"/>
        <v>3</v>
      </c>
      <c r="AM10" s="332">
        <f t="shared" si="9"/>
        <v>5</v>
      </c>
      <c r="AN10" s="332">
        <f t="shared" si="9"/>
        <v>3</v>
      </c>
      <c r="AO10" s="332">
        <f t="shared" si="9"/>
        <v>3</v>
      </c>
      <c r="AP10" s="332">
        <f t="shared" si="9"/>
        <v>4</v>
      </c>
      <c r="AQ10" s="332" t="str">
        <f t="shared" si="9"/>
        <v/>
      </c>
      <c r="AR10" s="332" t="str">
        <f t="shared" si="9"/>
        <v/>
      </c>
      <c r="AS10" s="332" t="str">
        <f t="shared" si="9"/>
        <v/>
      </c>
      <c r="AT10" s="332" t="str">
        <f t="shared" si="9"/>
        <v/>
      </c>
      <c r="AU10" s="332" t="str">
        <f t="shared" si="9"/>
        <v/>
      </c>
      <c r="AV10" s="332" t="str">
        <f t="shared" si="9"/>
        <v/>
      </c>
      <c r="AW10" s="35">
        <f t="shared" si="10"/>
        <v>1</v>
      </c>
      <c r="AX10" s="333"/>
      <c r="AY10" s="333"/>
      <c r="AZ10" s="333"/>
      <c r="BA10" s="333"/>
      <c r="BB10" s="333"/>
      <c r="BC10" s="333"/>
      <c r="BD10" s="333"/>
      <c r="BE10" s="333"/>
      <c r="BF10" s="333"/>
      <c r="BG10" s="333"/>
      <c r="BH10" s="333"/>
      <c r="BI10" s="333"/>
      <c r="BJ10" s="333"/>
      <c r="BK10" s="333"/>
      <c r="BL10" s="333"/>
      <c r="BM10" s="333"/>
      <c r="BN10" s="333"/>
      <c r="BO10" s="333"/>
      <c r="BP10" s="334"/>
      <c r="BQ10" s="334"/>
      <c r="BR10" s="334"/>
      <c r="BS10" s="334"/>
      <c r="BT10" s="334"/>
      <c r="BU10" s="334"/>
      <c r="BV10" s="334"/>
      <c r="BW10" s="334"/>
      <c r="BX10" s="334"/>
      <c r="BY10" s="334"/>
      <c r="BZ10" s="334"/>
      <c r="CA10" s="334"/>
      <c r="CB10" s="334"/>
      <c r="CC10" s="334"/>
      <c r="CD10" s="334"/>
      <c r="CE10" s="334"/>
      <c r="CF10" s="334"/>
      <c r="CG10" s="333"/>
      <c r="CH10" s="334"/>
      <c r="CI10" s="334"/>
      <c r="CJ10" s="334"/>
      <c r="CK10" s="334"/>
      <c r="CL10" s="334"/>
      <c r="CM10" s="334"/>
      <c r="CN10" s="331"/>
      <c r="CO10" s="331"/>
      <c r="CP10" s="331"/>
      <c r="CQ10" s="331"/>
      <c r="CR10" s="331"/>
      <c r="CS10" s="331"/>
      <c r="CT10" s="331"/>
      <c r="CU10" s="331"/>
      <c r="CV10" s="331"/>
      <c r="CW10" s="331"/>
      <c r="CX10" s="331"/>
      <c r="CY10" s="331"/>
      <c r="CZ10" s="331"/>
      <c r="DA10" s="331"/>
    </row>
    <row r="11" spans="1:107" s="337" customFormat="1" ht="31.5" x14ac:dyDescent="0.25">
      <c r="A11" s="389">
        <v>6</v>
      </c>
      <c r="B11" s="266" t="s">
        <v>28</v>
      </c>
      <c r="C11" s="427" t="s">
        <v>34</v>
      </c>
      <c r="D11" s="430" t="s">
        <v>894</v>
      </c>
      <c r="E11" s="256">
        <v>2435</v>
      </c>
      <c r="F11" s="93" t="s">
        <v>1648</v>
      </c>
      <c r="G11" s="93">
        <v>3</v>
      </c>
      <c r="H11" s="93">
        <v>3</v>
      </c>
      <c r="I11" s="93">
        <v>5</v>
      </c>
      <c r="J11" s="93">
        <v>5</v>
      </c>
      <c r="K11" s="93">
        <v>4</v>
      </c>
      <c r="L11" s="93">
        <v>5</v>
      </c>
      <c r="M11" s="93">
        <v>4</v>
      </c>
      <c r="N11" s="93">
        <v>3</v>
      </c>
      <c r="O11" s="93">
        <v>4</v>
      </c>
      <c r="P11" s="93"/>
      <c r="Q11" s="93"/>
      <c r="R11" s="93"/>
      <c r="S11" s="93"/>
      <c r="T11" s="93"/>
      <c r="U11" s="93"/>
      <c r="V11" s="35">
        <f t="shared" si="0"/>
        <v>3</v>
      </c>
      <c r="W11" s="338">
        <f t="shared" si="1"/>
        <v>0</v>
      </c>
      <c r="X11" s="338">
        <f t="shared" si="2"/>
        <v>0</v>
      </c>
      <c r="Y11" s="338">
        <f t="shared" si="3"/>
        <v>0</v>
      </c>
      <c r="Z11" s="338">
        <f t="shared" si="4"/>
        <v>3</v>
      </c>
      <c r="AA11" s="338">
        <f t="shared" si="5"/>
        <v>3</v>
      </c>
      <c r="AB11" s="338">
        <f t="shared" si="6"/>
        <v>3</v>
      </c>
      <c r="AC11" s="328">
        <f t="shared" si="7"/>
        <v>9</v>
      </c>
      <c r="AD11" s="329">
        <f t="shared" si="11"/>
        <v>4</v>
      </c>
      <c r="AE11" s="339">
        <f t="shared" si="8"/>
        <v>0</v>
      </c>
      <c r="AG11" s="332" t="str">
        <f t="shared" si="9"/>
        <v>з</v>
      </c>
      <c r="AH11" s="332">
        <f t="shared" si="9"/>
        <v>3</v>
      </c>
      <c r="AI11" s="332">
        <f t="shared" si="9"/>
        <v>3</v>
      </c>
      <c r="AJ11" s="332">
        <f t="shared" si="9"/>
        <v>5</v>
      </c>
      <c r="AK11" s="332">
        <f t="shared" si="9"/>
        <v>5</v>
      </c>
      <c r="AL11" s="332">
        <f t="shared" si="9"/>
        <v>4</v>
      </c>
      <c r="AM11" s="332">
        <f t="shared" si="9"/>
        <v>5</v>
      </c>
      <c r="AN11" s="332">
        <f t="shared" si="9"/>
        <v>4</v>
      </c>
      <c r="AO11" s="332">
        <f t="shared" si="9"/>
        <v>3</v>
      </c>
      <c r="AP11" s="332">
        <f t="shared" si="9"/>
        <v>4</v>
      </c>
      <c r="AQ11" s="332" t="str">
        <f t="shared" si="9"/>
        <v/>
      </c>
      <c r="AR11" s="332" t="str">
        <f t="shared" si="9"/>
        <v/>
      </c>
      <c r="AS11" s="332" t="str">
        <f t="shared" si="9"/>
        <v/>
      </c>
      <c r="AT11" s="332" t="str">
        <f t="shared" si="9"/>
        <v/>
      </c>
      <c r="AU11" s="332" t="str">
        <f t="shared" si="9"/>
        <v/>
      </c>
      <c r="AV11" s="332" t="str">
        <f t="shared" si="9"/>
        <v/>
      </c>
      <c r="AW11" s="35">
        <f t="shared" si="10"/>
        <v>1</v>
      </c>
      <c r="AX11" s="340"/>
      <c r="AY11" s="340"/>
      <c r="AZ11" s="340"/>
      <c r="BA11" s="340"/>
      <c r="BB11" s="340"/>
      <c r="BC11" s="340"/>
      <c r="BD11" s="340"/>
      <c r="BE11" s="340"/>
      <c r="BF11" s="340"/>
      <c r="BG11" s="340"/>
      <c r="BH11" s="340"/>
      <c r="BI11" s="340"/>
      <c r="BJ11" s="340"/>
      <c r="BK11" s="340"/>
      <c r="BL11" s="340"/>
      <c r="BM11" s="340"/>
      <c r="BN11" s="340"/>
      <c r="BO11" s="340"/>
      <c r="BP11" s="341"/>
      <c r="BQ11" s="341"/>
      <c r="BR11" s="341"/>
      <c r="BS11" s="341"/>
      <c r="BT11" s="341"/>
      <c r="BU11" s="341"/>
      <c r="BV11" s="341"/>
      <c r="BW11" s="341"/>
      <c r="BX11" s="341"/>
      <c r="BY11" s="341"/>
      <c r="BZ11" s="341"/>
      <c r="CA11" s="341"/>
      <c r="CB11" s="341"/>
      <c r="CC11" s="341"/>
      <c r="CD11" s="341"/>
      <c r="CE11" s="341"/>
      <c r="CF11" s="341"/>
      <c r="CG11" s="340"/>
      <c r="CH11" s="341"/>
      <c r="CI11" s="341"/>
      <c r="CJ11" s="341"/>
      <c r="CK11" s="341"/>
      <c r="CL11" s="341"/>
      <c r="CM11" s="341"/>
    </row>
    <row r="12" spans="1:107" s="337" customFormat="1" ht="31.5" x14ac:dyDescent="0.25">
      <c r="A12" s="389">
        <v>7</v>
      </c>
      <c r="B12" s="266" t="s">
        <v>28</v>
      </c>
      <c r="C12" s="427" t="s">
        <v>34</v>
      </c>
      <c r="D12" s="430" t="s">
        <v>895</v>
      </c>
      <c r="E12" s="256">
        <v>2435</v>
      </c>
      <c r="F12" s="93" t="s">
        <v>1648</v>
      </c>
      <c r="G12" s="93">
        <v>4</v>
      </c>
      <c r="H12" s="93">
        <v>3</v>
      </c>
      <c r="I12" s="93">
        <v>5</v>
      </c>
      <c r="J12" s="93">
        <v>4</v>
      </c>
      <c r="K12" s="93">
        <v>3</v>
      </c>
      <c r="L12" s="93">
        <v>4</v>
      </c>
      <c r="M12" s="93">
        <v>3</v>
      </c>
      <c r="N12" s="93">
        <v>3</v>
      </c>
      <c r="O12" s="93">
        <v>4</v>
      </c>
      <c r="P12" s="93"/>
      <c r="Q12" s="93"/>
      <c r="R12" s="93"/>
      <c r="S12" s="93"/>
      <c r="T12" s="93"/>
      <c r="U12" s="23"/>
      <c r="V12" s="35">
        <f t="shared" si="0"/>
        <v>3</v>
      </c>
      <c r="W12" s="328">
        <f t="shared" si="1"/>
        <v>0</v>
      </c>
      <c r="X12" s="328">
        <f t="shared" si="2"/>
        <v>0</v>
      </c>
      <c r="Y12" s="328">
        <f t="shared" si="3"/>
        <v>0</v>
      </c>
      <c r="Z12" s="328">
        <f t="shared" si="4"/>
        <v>4</v>
      </c>
      <c r="AA12" s="328">
        <f t="shared" si="5"/>
        <v>4</v>
      </c>
      <c r="AB12" s="328">
        <f t="shared" si="6"/>
        <v>1</v>
      </c>
      <c r="AC12" s="328">
        <f t="shared" si="7"/>
        <v>9</v>
      </c>
      <c r="AD12" s="329">
        <f t="shared" si="11"/>
        <v>3.6666666666666665</v>
      </c>
      <c r="AE12" s="330">
        <f t="shared" si="8"/>
        <v>0</v>
      </c>
      <c r="AF12" s="331"/>
      <c r="AG12" s="332" t="str">
        <f t="shared" si="9"/>
        <v>з</v>
      </c>
      <c r="AH12" s="332">
        <f t="shared" si="9"/>
        <v>4</v>
      </c>
      <c r="AI12" s="332">
        <f t="shared" si="9"/>
        <v>3</v>
      </c>
      <c r="AJ12" s="332">
        <f t="shared" si="9"/>
        <v>5</v>
      </c>
      <c r="AK12" s="332">
        <f t="shared" si="9"/>
        <v>4</v>
      </c>
      <c r="AL12" s="332">
        <f t="shared" si="9"/>
        <v>3</v>
      </c>
      <c r="AM12" s="332">
        <f t="shared" si="9"/>
        <v>4</v>
      </c>
      <c r="AN12" s="332">
        <f t="shared" si="9"/>
        <v>3</v>
      </c>
      <c r="AO12" s="332">
        <f t="shared" si="9"/>
        <v>3</v>
      </c>
      <c r="AP12" s="332">
        <f t="shared" si="9"/>
        <v>4</v>
      </c>
      <c r="AQ12" s="332" t="str">
        <f t="shared" si="9"/>
        <v/>
      </c>
      <c r="AR12" s="332" t="str">
        <f t="shared" si="9"/>
        <v/>
      </c>
      <c r="AS12" s="332" t="str">
        <f t="shared" si="9"/>
        <v/>
      </c>
      <c r="AT12" s="332" t="str">
        <f t="shared" si="9"/>
        <v/>
      </c>
      <c r="AU12" s="332" t="str">
        <f t="shared" si="9"/>
        <v/>
      </c>
      <c r="AV12" s="332" t="str">
        <f t="shared" si="9"/>
        <v/>
      </c>
      <c r="AW12" s="35">
        <f t="shared" si="10"/>
        <v>1</v>
      </c>
      <c r="AX12" s="333"/>
      <c r="AY12" s="333"/>
      <c r="AZ12" s="333"/>
      <c r="BA12" s="333"/>
      <c r="BB12" s="333"/>
      <c r="BC12" s="333"/>
      <c r="BD12" s="333"/>
      <c r="BE12" s="333"/>
      <c r="BF12" s="333"/>
      <c r="BG12" s="333"/>
      <c r="BH12" s="333"/>
      <c r="BI12" s="333"/>
      <c r="BJ12" s="333"/>
      <c r="BK12" s="333"/>
      <c r="BL12" s="333"/>
      <c r="BM12" s="333"/>
      <c r="BN12" s="333"/>
      <c r="BO12" s="333"/>
      <c r="BP12" s="334"/>
      <c r="BQ12" s="334"/>
      <c r="BR12" s="334"/>
      <c r="BS12" s="334"/>
      <c r="BT12" s="334"/>
      <c r="BU12" s="334"/>
      <c r="BV12" s="334"/>
      <c r="BW12" s="334"/>
      <c r="BX12" s="334"/>
      <c r="BY12" s="334"/>
      <c r="BZ12" s="334"/>
      <c r="CA12" s="334"/>
      <c r="CB12" s="334"/>
      <c r="CC12" s="334"/>
      <c r="CD12" s="334"/>
      <c r="CE12" s="334"/>
      <c r="CF12" s="334"/>
      <c r="CG12" s="333"/>
      <c r="CH12" s="334"/>
      <c r="CI12" s="334"/>
      <c r="CJ12" s="334"/>
      <c r="CK12" s="334"/>
      <c r="CL12" s="334"/>
      <c r="CM12" s="334"/>
      <c r="CN12" s="331"/>
      <c r="CO12" s="331"/>
      <c r="CP12" s="331"/>
      <c r="CQ12" s="331"/>
      <c r="CR12" s="331"/>
      <c r="CS12" s="331"/>
      <c r="CT12" s="331"/>
      <c r="CU12" s="331"/>
      <c r="CV12" s="331"/>
      <c r="CW12" s="331"/>
      <c r="CX12" s="331"/>
      <c r="CY12" s="331"/>
      <c r="CZ12" s="331"/>
      <c r="DA12" s="331"/>
    </row>
    <row r="13" spans="1:107" s="337" customFormat="1" ht="31.5" x14ac:dyDescent="0.25">
      <c r="A13" s="389">
        <v>8</v>
      </c>
      <c r="B13" s="266" t="s">
        <v>28</v>
      </c>
      <c r="C13" s="427" t="s">
        <v>34</v>
      </c>
      <c r="D13" s="430" t="s">
        <v>825</v>
      </c>
      <c r="E13" s="256">
        <v>2435</v>
      </c>
      <c r="F13" s="93" t="s">
        <v>1648</v>
      </c>
      <c r="G13" s="93">
        <v>3</v>
      </c>
      <c r="H13" s="93">
        <v>4</v>
      </c>
      <c r="I13" s="93">
        <v>5</v>
      </c>
      <c r="J13" s="93">
        <v>3</v>
      </c>
      <c r="K13" s="93">
        <v>3</v>
      </c>
      <c r="L13" s="93">
        <v>4</v>
      </c>
      <c r="M13" s="93">
        <v>3</v>
      </c>
      <c r="N13" s="93">
        <v>3</v>
      </c>
      <c r="O13" s="93">
        <v>3</v>
      </c>
      <c r="P13" s="93"/>
      <c r="Q13" s="93"/>
      <c r="R13" s="93"/>
      <c r="S13" s="93"/>
      <c r="T13" s="93"/>
      <c r="U13" s="23"/>
      <c r="V13" s="35">
        <f t="shared" si="0"/>
        <v>3</v>
      </c>
      <c r="W13" s="328">
        <f t="shared" si="1"/>
        <v>0</v>
      </c>
      <c r="X13" s="328">
        <f t="shared" si="2"/>
        <v>0</v>
      </c>
      <c r="Y13" s="328">
        <f t="shared" si="3"/>
        <v>0</v>
      </c>
      <c r="Z13" s="328">
        <f t="shared" si="4"/>
        <v>6</v>
      </c>
      <c r="AA13" s="328">
        <f t="shared" si="5"/>
        <v>2</v>
      </c>
      <c r="AB13" s="328">
        <f t="shared" si="6"/>
        <v>1</v>
      </c>
      <c r="AC13" s="328">
        <f t="shared" si="7"/>
        <v>9</v>
      </c>
      <c r="AD13" s="329">
        <f t="shared" si="11"/>
        <v>3.4444444444444446</v>
      </c>
      <c r="AE13" s="330">
        <f t="shared" si="8"/>
        <v>0</v>
      </c>
      <c r="AF13" s="331"/>
      <c r="AG13" s="332" t="str">
        <f t="shared" si="9"/>
        <v>з</v>
      </c>
      <c r="AH13" s="332">
        <f t="shared" si="9"/>
        <v>3</v>
      </c>
      <c r="AI13" s="332">
        <f t="shared" si="9"/>
        <v>4</v>
      </c>
      <c r="AJ13" s="332">
        <f t="shared" si="9"/>
        <v>5</v>
      </c>
      <c r="AK13" s="332">
        <f t="shared" si="9"/>
        <v>3</v>
      </c>
      <c r="AL13" s="332">
        <f t="shared" si="9"/>
        <v>3</v>
      </c>
      <c r="AM13" s="332">
        <f t="shared" si="9"/>
        <v>4</v>
      </c>
      <c r="AN13" s="332">
        <f t="shared" si="9"/>
        <v>3</v>
      </c>
      <c r="AO13" s="332">
        <f t="shared" si="9"/>
        <v>3</v>
      </c>
      <c r="AP13" s="332">
        <f t="shared" si="9"/>
        <v>3</v>
      </c>
      <c r="AQ13" s="332" t="str">
        <f t="shared" si="9"/>
        <v/>
      </c>
      <c r="AR13" s="332" t="str">
        <f t="shared" si="9"/>
        <v/>
      </c>
      <c r="AS13" s="332" t="str">
        <f t="shared" si="9"/>
        <v/>
      </c>
      <c r="AT13" s="332" t="str">
        <f t="shared" si="9"/>
        <v/>
      </c>
      <c r="AU13" s="332" t="str">
        <f t="shared" si="9"/>
        <v/>
      </c>
      <c r="AV13" s="332" t="str">
        <f t="shared" si="9"/>
        <v/>
      </c>
      <c r="AW13" s="35">
        <f t="shared" si="10"/>
        <v>1</v>
      </c>
      <c r="AX13" s="333"/>
      <c r="AY13" s="333"/>
      <c r="AZ13" s="333"/>
      <c r="BA13" s="333"/>
      <c r="BB13" s="333"/>
      <c r="BC13" s="333"/>
      <c r="BD13" s="333"/>
      <c r="BE13" s="333"/>
      <c r="BF13" s="333"/>
      <c r="BG13" s="333"/>
      <c r="BH13" s="333"/>
      <c r="BI13" s="333"/>
      <c r="BJ13" s="333"/>
      <c r="BK13" s="333"/>
      <c r="BL13" s="333"/>
      <c r="BM13" s="333"/>
      <c r="BN13" s="333"/>
      <c r="BO13" s="333"/>
      <c r="BP13" s="334"/>
      <c r="BQ13" s="334"/>
      <c r="BR13" s="334"/>
      <c r="BS13" s="334"/>
      <c r="BT13" s="334"/>
      <c r="BU13" s="334"/>
      <c r="BV13" s="334"/>
      <c r="BW13" s="334"/>
      <c r="BX13" s="334"/>
      <c r="BY13" s="334"/>
      <c r="BZ13" s="334"/>
      <c r="CA13" s="334"/>
      <c r="CB13" s="334"/>
      <c r="CC13" s="334"/>
      <c r="CD13" s="334"/>
      <c r="CE13" s="334"/>
      <c r="CF13" s="334"/>
      <c r="CG13" s="333"/>
      <c r="CH13" s="334"/>
      <c r="CI13" s="334"/>
      <c r="CJ13" s="334"/>
      <c r="CK13" s="334"/>
      <c r="CL13" s="334"/>
      <c r="CM13" s="334"/>
      <c r="CN13" s="331"/>
      <c r="CO13" s="331"/>
      <c r="CP13" s="331"/>
      <c r="CQ13" s="331"/>
      <c r="CR13" s="331"/>
      <c r="CS13" s="331"/>
      <c r="CT13" s="331"/>
      <c r="CU13" s="331"/>
      <c r="CV13" s="331"/>
      <c r="CW13" s="331"/>
      <c r="CX13" s="331"/>
      <c r="CY13" s="331"/>
      <c r="CZ13" s="331"/>
      <c r="DA13" s="331"/>
    </row>
    <row r="14" spans="1:107" ht="31.5" x14ac:dyDescent="0.25">
      <c r="A14" s="389">
        <v>9</v>
      </c>
      <c r="B14" s="263"/>
      <c r="C14" s="427" t="s">
        <v>34</v>
      </c>
      <c r="D14" s="430" t="s">
        <v>896</v>
      </c>
      <c r="E14" s="256">
        <v>2435</v>
      </c>
      <c r="F14" s="93" t="s">
        <v>1648</v>
      </c>
      <c r="G14" s="93">
        <v>3</v>
      </c>
      <c r="H14" s="93">
        <v>4</v>
      </c>
      <c r="I14" s="93">
        <v>5</v>
      </c>
      <c r="J14" s="93">
        <v>4</v>
      </c>
      <c r="K14" s="93">
        <v>3</v>
      </c>
      <c r="L14" s="93">
        <v>5</v>
      </c>
      <c r="M14" s="93">
        <v>3</v>
      </c>
      <c r="N14" s="93">
        <v>3</v>
      </c>
      <c r="O14" s="93">
        <v>4</v>
      </c>
      <c r="P14" s="93"/>
      <c r="Q14" s="93"/>
      <c r="R14" s="97"/>
      <c r="S14" s="93"/>
      <c r="T14" s="93"/>
      <c r="U14" s="23"/>
      <c r="V14" s="18">
        <f t="shared" si="0"/>
        <v>3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4</v>
      </c>
      <c r="AA14" s="95">
        <f t="shared" si="5"/>
        <v>3</v>
      </c>
      <c r="AB14" s="95">
        <f t="shared" si="6"/>
        <v>2</v>
      </c>
      <c r="AC14" s="95">
        <f t="shared" si="7"/>
        <v>9</v>
      </c>
      <c r="AD14" s="242">
        <f t="shared" si="11"/>
        <v>3.7777777777777777</v>
      </c>
      <c r="AE14" s="16">
        <f t="shared" si="8"/>
        <v>0</v>
      </c>
      <c r="AF14" s="9"/>
      <c r="AG14" s="332" t="str">
        <f t="shared" si="9"/>
        <v>з</v>
      </c>
      <c r="AH14" s="332">
        <f t="shared" si="9"/>
        <v>3</v>
      </c>
      <c r="AI14" s="332">
        <f t="shared" si="9"/>
        <v>4</v>
      </c>
      <c r="AJ14" s="332">
        <f t="shared" si="9"/>
        <v>5</v>
      </c>
      <c r="AK14" s="332">
        <f t="shared" si="9"/>
        <v>4</v>
      </c>
      <c r="AL14" s="332">
        <f t="shared" si="9"/>
        <v>3</v>
      </c>
      <c r="AM14" s="332">
        <f t="shared" si="9"/>
        <v>5</v>
      </c>
      <c r="AN14" s="332">
        <f t="shared" si="9"/>
        <v>3</v>
      </c>
      <c r="AO14" s="332">
        <f t="shared" si="9"/>
        <v>3</v>
      </c>
      <c r="AP14" s="332">
        <f t="shared" si="9"/>
        <v>4</v>
      </c>
      <c r="AQ14" s="332" t="str">
        <f t="shared" si="9"/>
        <v/>
      </c>
      <c r="AR14" s="332" t="str">
        <f t="shared" si="9"/>
        <v/>
      </c>
      <c r="AS14" s="332" t="str">
        <f t="shared" si="9"/>
        <v/>
      </c>
      <c r="AT14" s="332" t="str">
        <f t="shared" si="9"/>
        <v/>
      </c>
      <c r="AU14" s="332" t="str">
        <f t="shared" si="9"/>
        <v/>
      </c>
      <c r="AV14" s="332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31.5" x14ac:dyDescent="0.25">
      <c r="A15" s="389">
        <v>10</v>
      </c>
      <c r="B15" s="263"/>
      <c r="C15" s="427" t="s">
        <v>34</v>
      </c>
      <c r="D15" s="430" t="s">
        <v>897</v>
      </c>
      <c r="E15" s="256">
        <v>2435</v>
      </c>
      <c r="F15" s="93" t="s">
        <v>1648</v>
      </c>
      <c r="G15" s="93">
        <v>3</v>
      </c>
      <c r="H15" s="93">
        <v>4</v>
      </c>
      <c r="I15" s="93">
        <v>5</v>
      </c>
      <c r="J15" s="93">
        <v>4</v>
      </c>
      <c r="K15" s="93">
        <v>3</v>
      </c>
      <c r="L15" s="93">
        <v>4</v>
      </c>
      <c r="M15" s="93">
        <v>3</v>
      </c>
      <c r="N15" s="93">
        <v>3</v>
      </c>
      <c r="O15" s="93">
        <v>4</v>
      </c>
      <c r="P15" s="93"/>
      <c r="Q15" s="93"/>
      <c r="R15" s="97"/>
      <c r="S15" s="93"/>
      <c r="T15" s="93"/>
      <c r="U15" s="23"/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4</v>
      </c>
      <c r="AA15" s="95">
        <f t="shared" si="5"/>
        <v>4</v>
      </c>
      <c r="AB15" s="95">
        <f t="shared" si="6"/>
        <v>1</v>
      </c>
      <c r="AC15" s="95">
        <f t="shared" si="7"/>
        <v>9</v>
      </c>
      <c r="AD15" s="242">
        <f t="shared" si="11"/>
        <v>3.6666666666666665</v>
      </c>
      <c r="AE15" s="16">
        <f t="shared" si="8"/>
        <v>0</v>
      </c>
      <c r="AF15" s="9"/>
      <c r="AG15" s="332" t="str">
        <f t="shared" si="9"/>
        <v>з</v>
      </c>
      <c r="AH15" s="332">
        <f t="shared" si="9"/>
        <v>3</v>
      </c>
      <c r="AI15" s="332">
        <f t="shared" si="9"/>
        <v>4</v>
      </c>
      <c r="AJ15" s="332">
        <f t="shared" si="9"/>
        <v>5</v>
      </c>
      <c r="AK15" s="332">
        <f t="shared" si="9"/>
        <v>4</v>
      </c>
      <c r="AL15" s="332">
        <f t="shared" si="9"/>
        <v>3</v>
      </c>
      <c r="AM15" s="332">
        <f t="shared" si="9"/>
        <v>4</v>
      </c>
      <c r="AN15" s="332">
        <f t="shared" si="9"/>
        <v>3</v>
      </c>
      <c r="AO15" s="332">
        <f t="shared" si="9"/>
        <v>3</v>
      </c>
      <c r="AP15" s="332">
        <f t="shared" si="9"/>
        <v>4</v>
      </c>
      <c r="AQ15" s="332" t="str">
        <f t="shared" si="9"/>
        <v/>
      </c>
      <c r="AR15" s="332" t="str">
        <f t="shared" si="9"/>
        <v/>
      </c>
      <c r="AS15" s="332" t="str">
        <f t="shared" si="9"/>
        <v/>
      </c>
      <c r="AT15" s="332" t="str">
        <f t="shared" si="9"/>
        <v/>
      </c>
      <c r="AU15" s="332" t="str">
        <f t="shared" si="9"/>
        <v/>
      </c>
      <c r="AV15" s="332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31.5" x14ac:dyDescent="0.25">
      <c r="A16" s="389">
        <v>11</v>
      </c>
      <c r="B16" s="263"/>
      <c r="C16" s="427" t="s">
        <v>34</v>
      </c>
      <c r="D16" s="430" t="s">
        <v>898</v>
      </c>
      <c r="E16" s="256">
        <v>2435</v>
      </c>
      <c r="F16" s="93" t="s">
        <v>1648</v>
      </c>
      <c r="G16" s="93">
        <v>3</v>
      </c>
      <c r="H16" s="93">
        <v>3</v>
      </c>
      <c r="I16" s="93">
        <v>5</v>
      </c>
      <c r="J16" s="93">
        <v>3</v>
      </c>
      <c r="K16" s="93">
        <v>4</v>
      </c>
      <c r="L16" s="93">
        <v>4</v>
      </c>
      <c r="M16" s="93">
        <v>3</v>
      </c>
      <c r="N16" s="93">
        <v>3</v>
      </c>
      <c r="O16" s="93">
        <v>4</v>
      </c>
      <c r="P16" s="93"/>
      <c r="Q16" s="93"/>
      <c r="R16" s="97"/>
      <c r="S16" s="93"/>
      <c r="T16" s="93"/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5</v>
      </c>
      <c r="AA16" s="95">
        <f t="shared" si="5"/>
        <v>3</v>
      </c>
      <c r="AB16" s="95">
        <f t="shared" si="6"/>
        <v>1</v>
      </c>
      <c r="AC16" s="95">
        <f t="shared" si="7"/>
        <v>9</v>
      </c>
      <c r="AD16" s="242">
        <f t="shared" si="11"/>
        <v>3.5555555555555554</v>
      </c>
      <c r="AE16" s="16">
        <f t="shared" si="8"/>
        <v>0</v>
      </c>
      <c r="AF16" s="9"/>
      <c r="AG16" s="332" t="str">
        <f t="shared" si="9"/>
        <v>з</v>
      </c>
      <c r="AH16" s="332">
        <f t="shared" si="9"/>
        <v>3</v>
      </c>
      <c r="AI16" s="332">
        <f t="shared" si="9"/>
        <v>3</v>
      </c>
      <c r="AJ16" s="332">
        <f t="shared" si="9"/>
        <v>5</v>
      </c>
      <c r="AK16" s="332">
        <f t="shared" si="9"/>
        <v>3</v>
      </c>
      <c r="AL16" s="332">
        <f t="shared" si="9"/>
        <v>4</v>
      </c>
      <c r="AM16" s="332">
        <f t="shared" si="9"/>
        <v>4</v>
      </c>
      <c r="AN16" s="332">
        <f t="shared" si="9"/>
        <v>3</v>
      </c>
      <c r="AO16" s="332">
        <f t="shared" si="9"/>
        <v>3</v>
      </c>
      <c r="AP16" s="332">
        <f t="shared" si="9"/>
        <v>4</v>
      </c>
      <c r="AQ16" s="332" t="str">
        <f t="shared" si="9"/>
        <v/>
      </c>
      <c r="AR16" s="332" t="str">
        <f t="shared" si="9"/>
        <v/>
      </c>
      <c r="AS16" s="332" t="str">
        <f t="shared" si="9"/>
        <v/>
      </c>
      <c r="AT16" s="332" t="str">
        <f t="shared" si="9"/>
        <v/>
      </c>
      <c r="AU16" s="332" t="str">
        <f t="shared" si="9"/>
        <v/>
      </c>
      <c r="AV16" s="332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31.5" x14ac:dyDescent="0.25">
      <c r="A17" s="389">
        <v>12</v>
      </c>
      <c r="B17" s="259"/>
      <c r="C17" s="427" t="s">
        <v>34</v>
      </c>
      <c r="D17" s="430" t="s">
        <v>899</v>
      </c>
      <c r="E17" s="256">
        <v>2435</v>
      </c>
      <c r="F17" s="93" t="s">
        <v>1648</v>
      </c>
      <c r="G17" s="93">
        <v>3</v>
      </c>
      <c r="H17" s="93" t="s">
        <v>1654</v>
      </c>
      <c r="I17" s="93">
        <v>5</v>
      </c>
      <c r="J17" s="93" t="s">
        <v>1602</v>
      </c>
      <c r="K17" s="93" t="s">
        <v>1601</v>
      </c>
      <c r="L17" s="93" t="s">
        <v>1602</v>
      </c>
      <c r="M17" s="93">
        <v>3</v>
      </c>
      <c r="N17" s="93">
        <v>3</v>
      </c>
      <c r="O17" s="93">
        <v>5</v>
      </c>
      <c r="P17" s="93"/>
      <c r="Q17" s="93"/>
      <c r="R17" s="97"/>
      <c r="S17" s="93"/>
      <c r="T17" s="93"/>
      <c r="U17" s="23"/>
      <c r="V17" s="18">
        <f t="shared" si="0"/>
        <v>3</v>
      </c>
      <c r="W17" s="95">
        <f t="shared" si="1"/>
        <v>3</v>
      </c>
      <c r="X17" s="95">
        <f t="shared" ref="X17:X34" si="12">COUNTIF(AF17:AU17,"д")</f>
        <v>0</v>
      </c>
      <c r="Y17" s="95">
        <f t="shared" si="3"/>
        <v>0</v>
      </c>
      <c r="Z17" s="95">
        <f t="shared" si="4"/>
        <v>3</v>
      </c>
      <c r="AA17" s="95">
        <f t="shared" si="5"/>
        <v>0</v>
      </c>
      <c r="AB17" s="95">
        <f t="shared" si="6"/>
        <v>2</v>
      </c>
      <c r="AC17" s="95">
        <f t="shared" si="7"/>
        <v>5</v>
      </c>
      <c r="AD17" s="242">
        <f t="shared" si="11"/>
        <v>3.8</v>
      </c>
      <c r="AE17" s="16">
        <f t="shared" si="8"/>
        <v>0</v>
      </c>
      <c r="AF17" s="9"/>
      <c r="AG17" s="332" t="str">
        <f t="shared" si="9"/>
        <v>з</v>
      </c>
      <c r="AH17" s="332">
        <f t="shared" si="9"/>
        <v>3</v>
      </c>
      <c r="AI17" s="332" t="str">
        <f t="shared" si="9"/>
        <v>а</v>
      </c>
      <c r="AJ17" s="332">
        <f t="shared" si="9"/>
        <v>5</v>
      </c>
      <c r="AK17" s="332" t="str">
        <f t="shared" si="9"/>
        <v>б</v>
      </c>
      <c r="AL17" s="332" t="str">
        <f t="shared" si="9"/>
        <v>б</v>
      </c>
      <c r="AM17" s="332" t="str">
        <f t="shared" si="9"/>
        <v>б</v>
      </c>
      <c r="AN17" s="332">
        <f t="shared" si="9"/>
        <v>3</v>
      </c>
      <c r="AO17" s="332">
        <f t="shared" si="9"/>
        <v>3</v>
      </c>
      <c r="AP17" s="332">
        <f t="shared" si="9"/>
        <v>5</v>
      </c>
      <c r="AQ17" s="332" t="str">
        <f t="shared" si="9"/>
        <v/>
      </c>
      <c r="AR17" s="332" t="str">
        <f t="shared" si="9"/>
        <v/>
      </c>
      <c r="AS17" s="332" t="str">
        <f t="shared" si="9"/>
        <v/>
      </c>
      <c r="AT17" s="332" t="str">
        <f t="shared" si="9"/>
        <v/>
      </c>
      <c r="AU17" s="332" t="str">
        <f t="shared" si="9"/>
        <v/>
      </c>
      <c r="AV17" s="332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31.5" x14ac:dyDescent="0.25">
      <c r="A18" s="389">
        <v>13</v>
      </c>
      <c r="B18" s="189"/>
      <c r="C18" s="427" t="s">
        <v>34</v>
      </c>
      <c r="D18" s="430" t="s">
        <v>900</v>
      </c>
      <c r="E18" s="256">
        <v>2435</v>
      </c>
      <c r="F18" s="93" t="s">
        <v>1648</v>
      </c>
      <c r="G18" s="93">
        <v>3</v>
      </c>
      <c r="H18" s="93">
        <v>3</v>
      </c>
      <c r="I18" s="93">
        <v>5</v>
      </c>
      <c r="J18" s="93">
        <v>4</v>
      </c>
      <c r="K18" s="93">
        <v>3</v>
      </c>
      <c r="L18" s="93">
        <v>4</v>
      </c>
      <c r="M18" s="93">
        <v>3</v>
      </c>
      <c r="N18" s="93">
        <v>3</v>
      </c>
      <c r="O18" s="93">
        <v>4</v>
      </c>
      <c r="P18" s="93"/>
      <c r="Q18" s="93"/>
      <c r="R18" s="97"/>
      <c r="S18" s="93"/>
      <c r="T18" s="93"/>
      <c r="U18" s="23"/>
      <c r="V18" s="18">
        <f t="shared" si="0"/>
        <v>3</v>
      </c>
      <c r="W18" s="95">
        <f t="shared" si="1"/>
        <v>0</v>
      </c>
      <c r="X18" s="95">
        <f t="shared" si="12"/>
        <v>0</v>
      </c>
      <c r="Y18" s="95">
        <f t="shared" si="3"/>
        <v>0</v>
      </c>
      <c r="Z18" s="95">
        <f t="shared" si="4"/>
        <v>5</v>
      </c>
      <c r="AA18" s="95">
        <f t="shared" si="5"/>
        <v>3</v>
      </c>
      <c r="AB18" s="95">
        <f t="shared" si="6"/>
        <v>1</v>
      </c>
      <c r="AC18" s="95">
        <f t="shared" si="7"/>
        <v>9</v>
      </c>
      <c r="AD18" s="242">
        <f t="shared" si="11"/>
        <v>3.5555555555555554</v>
      </c>
      <c r="AE18" s="16">
        <f t="shared" si="8"/>
        <v>0</v>
      </c>
      <c r="AF18" s="9"/>
      <c r="AG18" s="332" t="str">
        <f t="shared" si="9"/>
        <v>з</v>
      </c>
      <c r="AH18" s="332">
        <f t="shared" si="9"/>
        <v>3</v>
      </c>
      <c r="AI18" s="332">
        <f t="shared" si="9"/>
        <v>3</v>
      </c>
      <c r="AJ18" s="332">
        <f t="shared" si="9"/>
        <v>5</v>
      </c>
      <c r="AK18" s="332">
        <f t="shared" si="9"/>
        <v>4</v>
      </c>
      <c r="AL18" s="332">
        <f t="shared" si="9"/>
        <v>3</v>
      </c>
      <c r="AM18" s="332">
        <f t="shared" si="9"/>
        <v>4</v>
      </c>
      <c r="AN18" s="332">
        <f t="shared" si="9"/>
        <v>3</v>
      </c>
      <c r="AO18" s="332">
        <f t="shared" si="9"/>
        <v>3</v>
      </c>
      <c r="AP18" s="332">
        <f t="shared" si="9"/>
        <v>4</v>
      </c>
      <c r="AQ18" s="332" t="str">
        <f t="shared" si="9"/>
        <v/>
      </c>
      <c r="AR18" s="332" t="str">
        <f t="shared" si="9"/>
        <v/>
      </c>
      <c r="AS18" s="332" t="str">
        <f t="shared" si="9"/>
        <v/>
      </c>
      <c r="AT18" s="332" t="str">
        <f t="shared" si="9"/>
        <v/>
      </c>
      <c r="AU18" s="332" t="str">
        <f t="shared" si="9"/>
        <v/>
      </c>
      <c r="AV18" s="332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31.5" x14ac:dyDescent="0.25">
      <c r="A19" s="389">
        <v>14</v>
      </c>
      <c r="B19" s="189"/>
      <c r="C19" s="427" t="s">
        <v>34</v>
      </c>
      <c r="D19" s="430" t="s">
        <v>901</v>
      </c>
      <c r="E19" s="256">
        <v>2435</v>
      </c>
      <c r="F19" s="93" t="s">
        <v>1648</v>
      </c>
      <c r="G19" s="93">
        <v>4</v>
      </c>
      <c r="H19" s="93">
        <v>4</v>
      </c>
      <c r="I19" s="93">
        <v>5</v>
      </c>
      <c r="J19" s="93">
        <v>4</v>
      </c>
      <c r="K19" s="93">
        <v>4</v>
      </c>
      <c r="L19" s="93">
        <v>5</v>
      </c>
      <c r="M19" s="93">
        <v>4</v>
      </c>
      <c r="N19" s="93">
        <v>4</v>
      </c>
      <c r="O19" s="93">
        <v>4</v>
      </c>
      <c r="P19" s="93"/>
      <c r="Q19" s="93"/>
      <c r="R19" s="93"/>
      <c r="S19" s="93"/>
      <c r="T19" s="93"/>
      <c r="U19" s="23"/>
      <c r="V19" s="18">
        <f t="shared" si="0"/>
        <v>4</v>
      </c>
      <c r="W19" s="95">
        <f t="shared" si="1"/>
        <v>0</v>
      </c>
      <c r="X19" s="95">
        <f t="shared" si="12"/>
        <v>0</v>
      </c>
      <c r="Y19" s="95">
        <f t="shared" si="3"/>
        <v>0</v>
      </c>
      <c r="Z19" s="95">
        <f t="shared" si="4"/>
        <v>0</v>
      </c>
      <c r="AA19" s="95">
        <f t="shared" si="5"/>
        <v>7</v>
      </c>
      <c r="AB19" s="95">
        <f t="shared" si="6"/>
        <v>2</v>
      </c>
      <c r="AC19" s="95">
        <f t="shared" si="7"/>
        <v>9</v>
      </c>
      <c r="AD19" s="242">
        <f t="shared" si="11"/>
        <v>4.2222222222222223</v>
      </c>
      <c r="AE19" s="16">
        <f t="shared" si="8"/>
        <v>0</v>
      </c>
      <c r="AF19" s="9"/>
      <c r="AG19" s="332" t="str">
        <f t="shared" si="9"/>
        <v>з</v>
      </c>
      <c r="AH19" s="332">
        <f t="shared" si="9"/>
        <v>4</v>
      </c>
      <c r="AI19" s="332">
        <f t="shared" si="9"/>
        <v>4</v>
      </c>
      <c r="AJ19" s="332">
        <f t="shared" si="9"/>
        <v>5</v>
      </c>
      <c r="AK19" s="332">
        <f t="shared" si="9"/>
        <v>4</v>
      </c>
      <c r="AL19" s="332">
        <f t="shared" si="9"/>
        <v>4</v>
      </c>
      <c r="AM19" s="332">
        <f t="shared" si="9"/>
        <v>5</v>
      </c>
      <c r="AN19" s="332">
        <f t="shared" si="9"/>
        <v>4</v>
      </c>
      <c r="AO19" s="332">
        <f t="shared" si="9"/>
        <v>4</v>
      </c>
      <c r="AP19" s="332">
        <f t="shared" si="9"/>
        <v>4</v>
      </c>
      <c r="AQ19" s="332" t="str">
        <f t="shared" si="9"/>
        <v/>
      </c>
      <c r="AR19" s="332" t="str">
        <f t="shared" si="9"/>
        <v/>
      </c>
      <c r="AS19" s="332" t="str">
        <f t="shared" si="9"/>
        <v/>
      </c>
      <c r="AT19" s="332" t="str">
        <f t="shared" si="9"/>
        <v/>
      </c>
      <c r="AU19" s="332" t="str">
        <f t="shared" si="9"/>
        <v/>
      </c>
      <c r="AV19" s="332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31.5" x14ac:dyDescent="0.25">
      <c r="A20" s="389">
        <v>15</v>
      </c>
      <c r="B20" s="189"/>
      <c r="C20" s="427" t="s">
        <v>34</v>
      </c>
      <c r="D20" s="430" t="s">
        <v>902</v>
      </c>
      <c r="E20" s="256">
        <v>2435</v>
      </c>
      <c r="F20" s="93" t="s">
        <v>1648</v>
      </c>
      <c r="G20" s="93">
        <v>3</v>
      </c>
      <c r="H20" s="93">
        <v>4</v>
      </c>
      <c r="I20" s="93">
        <v>5</v>
      </c>
      <c r="J20" s="93">
        <v>4</v>
      </c>
      <c r="K20" s="93">
        <v>3</v>
      </c>
      <c r="L20" s="93">
        <v>5</v>
      </c>
      <c r="M20" s="93">
        <v>3</v>
      </c>
      <c r="N20" s="93">
        <v>3</v>
      </c>
      <c r="O20" s="93">
        <v>4</v>
      </c>
      <c r="P20" s="93"/>
      <c r="Q20" s="93"/>
      <c r="R20" s="97"/>
      <c r="S20" s="93"/>
      <c r="T20" s="93"/>
      <c r="U20" s="23"/>
      <c r="V20" s="18">
        <f t="shared" si="0"/>
        <v>3</v>
      </c>
      <c r="W20" s="95">
        <f t="shared" si="1"/>
        <v>0</v>
      </c>
      <c r="X20" s="95">
        <f t="shared" si="12"/>
        <v>0</v>
      </c>
      <c r="Y20" s="95">
        <f t="shared" si="3"/>
        <v>0</v>
      </c>
      <c r="Z20" s="95">
        <f t="shared" si="4"/>
        <v>4</v>
      </c>
      <c r="AA20" s="95">
        <f t="shared" si="5"/>
        <v>3</v>
      </c>
      <c r="AB20" s="95">
        <f t="shared" si="6"/>
        <v>2</v>
      </c>
      <c r="AC20" s="95">
        <f t="shared" si="7"/>
        <v>9</v>
      </c>
      <c r="AD20" s="242">
        <f t="shared" si="11"/>
        <v>3.7777777777777777</v>
      </c>
      <c r="AE20" s="16">
        <f t="shared" si="8"/>
        <v>0</v>
      </c>
      <c r="AF20" s="9"/>
      <c r="AG20" s="332" t="str">
        <f t="shared" si="9"/>
        <v>з</v>
      </c>
      <c r="AH20" s="332">
        <f t="shared" si="9"/>
        <v>3</v>
      </c>
      <c r="AI20" s="332">
        <f t="shared" si="9"/>
        <v>4</v>
      </c>
      <c r="AJ20" s="332">
        <f t="shared" si="9"/>
        <v>5</v>
      </c>
      <c r="AK20" s="332">
        <f t="shared" si="9"/>
        <v>4</v>
      </c>
      <c r="AL20" s="332">
        <f t="shared" si="9"/>
        <v>3</v>
      </c>
      <c r="AM20" s="332">
        <f t="shared" si="9"/>
        <v>5</v>
      </c>
      <c r="AN20" s="332">
        <f t="shared" si="9"/>
        <v>3</v>
      </c>
      <c r="AO20" s="332">
        <f t="shared" si="9"/>
        <v>3</v>
      </c>
      <c r="AP20" s="332">
        <f t="shared" si="9"/>
        <v>4</v>
      </c>
      <c r="AQ20" s="332" t="str">
        <f t="shared" si="9"/>
        <v/>
      </c>
      <c r="AR20" s="332" t="str">
        <f t="shared" si="9"/>
        <v/>
      </c>
      <c r="AS20" s="332" t="str">
        <f t="shared" si="9"/>
        <v/>
      </c>
      <c r="AT20" s="332" t="str">
        <f t="shared" si="9"/>
        <v/>
      </c>
      <c r="AU20" s="332" t="str">
        <f t="shared" si="9"/>
        <v/>
      </c>
      <c r="AV20" s="332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31.5" x14ac:dyDescent="0.25">
      <c r="A21" s="389">
        <v>16</v>
      </c>
      <c r="B21" s="189"/>
      <c r="C21" s="440" t="s">
        <v>34</v>
      </c>
      <c r="D21" s="442" t="s">
        <v>903</v>
      </c>
      <c r="E21" s="256">
        <v>2435</v>
      </c>
      <c r="F21" s="93" t="s">
        <v>1648</v>
      </c>
      <c r="G21" s="93">
        <v>4</v>
      </c>
      <c r="H21" s="93">
        <v>5</v>
      </c>
      <c r="I21" s="93">
        <v>5</v>
      </c>
      <c r="J21" s="93">
        <v>5</v>
      </c>
      <c r="K21" s="93">
        <v>5</v>
      </c>
      <c r="L21" s="93">
        <v>5</v>
      </c>
      <c r="M21" s="93">
        <v>5</v>
      </c>
      <c r="N21" s="93">
        <v>5</v>
      </c>
      <c r="O21" s="93">
        <v>5</v>
      </c>
      <c r="P21" s="93"/>
      <c r="Q21" s="93"/>
      <c r="R21" s="97"/>
      <c r="S21" s="93"/>
      <c r="T21" s="93"/>
      <c r="U21" s="23"/>
      <c r="V21" s="18">
        <f t="shared" si="0"/>
        <v>4</v>
      </c>
      <c r="W21" s="95">
        <f t="shared" si="1"/>
        <v>0</v>
      </c>
      <c r="X21" s="95">
        <f t="shared" si="12"/>
        <v>0</v>
      </c>
      <c r="Y21" s="95">
        <f t="shared" si="3"/>
        <v>0</v>
      </c>
      <c r="Z21" s="95">
        <f t="shared" si="4"/>
        <v>0</v>
      </c>
      <c r="AA21" s="95">
        <f t="shared" si="5"/>
        <v>1</v>
      </c>
      <c r="AB21" s="95">
        <f t="shared" si="6"/>
        <v>8</v>
      </c>
      <c r="AC21" s="95">
        <f t="shared" si="7"/>
        <v>9</v>
      </c>
      <c r="AD21" s="242">
        <f t="shared" si="11"/>
        <v>4.8888888888888893</v>
      </c>
      <c r="AE21" s="16">
        <f t="shared" si="8"/>
        <v>0</v>
      </c>
      <c r="AF21" s="9"/>
      <c r="AG21" s="332" t="str">
        <f t="shared" si="9"/>
        <v>з</v>
      </c>
      <c r="AH21" s="332">
        <f t="shared" si="9"/>
        <v>4</v>
      </c>
      <c r="AI21" s="332">
        <f t="shared" si="9"/>
        <v>5</v>
      </c>
      <c r="AJ21" s="332">
        <f t="shared" si="9"/>
        <v>5</v>
      </c>
      <c r="AK21" s="332">
        <f t="shared" si="9"/>
        <v>5</v>
      </c>
      <c r="AL21" s="332">
        <f t="shared" si="9"/>
        <v>5</v>
      </c>
      <c r="AM21" s="332">
        <f t="shared" si="9"/>
        <v>5</v>
      </c>
      <c r="AN21" s="332">
        <f t="shared" si="9"/>
        <v>5</v>
      </c>
      <c r="AO21" s="332">
        <f t="shared" si="9"/>
        <v>5</v>
      </c>
      <c r="AP21" s="332">
        <f t="shared" si="9"/>
        <v>5</v>
      </c>
      <c r="AQ21" s="332" t="str">
        <f t="shared" si="9"/>
        <v/>
      </c>
      <c r="AR21" s="332" t="str">
        <f t="shared" si="9"/>
        <v/>
      </c>
      <c r="AS21" s="332" t="str">
        <f t="shared" si="9"/>
        <v/>
      </c>
      <c r="AT21" s="332" t="str">
        <f t="shared" si="9"/>
        <v/>
      </c>
      <c r="AU21" s="332" t="str">
        <f t="shared" si="9"/>
        <v/>
      </c>
      <c r="AV21" s="332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31.5" x14ac:dyDescent="0.25">
      <c r="A22" s="389">
        <v>17</v>
      </c>
      <c r="B22" s="189"/>
      <c r="C22" s="427" t="s">
        <v>34</v>
      </c>
      <c r="D22" s="430" t="s">
        <v>904</v>
      </c>
      <c r="E22" s="256">
        <v>2435</v>
      </c>
      <c r="F22" s="93" t="s">
        <v>1648</v>
      </c>
      <c r="G22" s="93">
        <v>4</v>
      </c>
      <c r="H22" s="93">
        <v>4</v>
      </c>
      <c r="I22" s="93">
        <v>5</v>
      </c>
      <c r="J22" s="93">
        <v>5</v>
      </c>
      <c r="K22" s="93">
        <v>4</v>
      </c>
      <c r="L22" s="93">
        <v>5</v>
      </c>
      <c r="M22" s="93">
        <v>4</v>
      </c>
      <c r="N22" s="93">
        <v>3</v>
      </c>
      <c r="O22" s="93">
        <v>4</v>
      </c>
      <c r="P22" s="93"/>
      <c r="Q22" s="93"/>
      <c r="R22" s="97"/>
      <c r="S22" s="93"/>
      <c r="T22" s="93"/>
      <c r="U22" s="23"/>
      <c r="V22" s="18">
        <f t="shared" si="0"/>
        <v>3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1</v>
      </c>
      <c r="AA22" s="95">
        <f t="shared" si="5"/>
        <v>5</v>
      </c>
      <c r="AB22" s="95">
        <f t="shared" si="6"/>
        <v>3</v>
      </c>
      <c r="AC22" s="95">
        <f t="shared" si="7"/>
        <v>9</v>
      </c>
      <c r="AD22" s="242">
        <f t="shared" si="11"/>
        <v>4.2222222222222223</v>
      </c>
      <c r="AE22" s="16">
        <f t="shared" si="8"/>
        <v>0</v>
      </c>
      <c r="AF22" s="9"/>
      <c r="AG22" s="332" t="str">
        <f t="shared" si="13"/>
        <v>з</v>
      </c>
      <c r="AH22" s="332">
        <f t="shared" si="13"/>
        <v>4</v>
      </c>
      <c r="AI22" s="332">
        <f t="shared" si="13"/>
        <v>4</v>
      </c>
      <c r="AJ22" s="332">
        <f t="shared" si="13"/>
        <v>5</v>
      </c>
      <c r="AK22" s="332">
        <f t="shared" si="13"/>
        <v>5</v>
      </c>
      <c r="AL22" s="332">
        <f t="shared" si="13"/>
        <v>4</v>
      </c>
      <c r="AM22" s="332">
        <f t="shared" si="13"/>
        <v>5</v>
      </c>
      <c r="AN22" s="332">
        <f t="shared" si="13"/>
        <v>4</v>
      </c>
      <c r="AO22" s="332">
        <f t="shared" si="13"/>
        <v>3</v>
      </c>
      <c r="AP22" s="332">
        <f t="shared" si="13"/>
        <v>4</v>
      </c>
      <c r="AQ22" s="332" t="str">
        <f t="shared" si="13"/>
        <v/>
      </c>
      <c r="AR22" s="332" t="str">
        <f t="shared" si="13"/>
        <v/>
      </c>
      <c r="AS22" s="332" t="str">
        <f t="shared" si="13"/>
        <v/>
      </c>
      <c r="AT22" s="332" t="str">
        <f t="shared" si="13"/>
        <v/>
      </c>
      <c r="AU22" s="332" t="str">
        <f t="shared" si="13"/>
        <v/>
      </c>
      <c r="AV22" s="332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31.5" x14ac:dyDescent="0.25">
      <c r="A23" s="389">
        <v>18</v>
      </c>
      <c r="B23" s="189"/>
      <c r="C23" s="427" t="s">
        <v>34</v>
      </c>
      <c r="D23" s="430" t="s">
        <v>905</v>
      </c>
      <c r="E23" s="256">
        <v>2435</v>
      </c>
      <c r="F23" s="93" t="s">
        <v>1648</v>
      </c>
      <c r="G23" s="93">
        <v>4</v>
      </c>
      <c r="H23" s="93">
        <v>4</v>
      </c>
      <c r="I23" s="93">
        <v>5</v>
      </c>
      <c r="J23" s="93">
        <v>5</v>
      </c>
      <c r="K23" s="93">
        <v>4</v>
      </c>
      <c r="L23" s="93">
        <v>4</v>
      </c>
      <c r="M23" s="93">
        <v>4</v>
      </c>
      <c r="N23" s="93">
        <v>4</v>
      </c>
      <c r="O23" s="93">
        <v>3</v>
      </c>
      <c r="P23" s="93"/>
      <c r="Q23" s="93"/>
      <c r="R23" s="97"/>
      <c r="S23" s="93"/>
      <c r="T23" s="93"/>
      <c r="U23" s="23"/>
      <c r="V23" s="18">
        <f t="shared" si="0"/>
        <v>3</v>
      </c>
      <c r="W23" s="95">
        <f t="shared" si="1"/>
        <v>0</v>
      </c>
      <c r="X23" s="95">
        <f t="shared" si="12"/>
        <v>0</v>
      </c>
      <c r="Y23" s="95">
        <f t="shared" si="3"/>
        <v>0</v>
      </c>
      <c r="Z23" s="95">
        <f t="shared" si="4"/>
        <v>1</v>
      </c>
      <c r="AA23" s="95">
        <f t="shared" si="5"/>
        <v>6</v>
      </c>
      <c r="AB23" s="95">
        <f t="shared" si="6"/>
        <v>2</v>
      </c>
      <c r="AC23" s="95">
        <f t="shared" si="7"/>
        <v>9</v>
      </c>
      <c r="AD23" s="242">
        <f t="shared" si="11"/>
        <v>4.1111111111111107</v>
      </c>
      <c r="AE23" s="16">
        <f t="shared" si="8"/>
        <v>0</v>
      </c>
      <c r="AF23" s="9"/>
      <c r="AG23" s="332" t="str">
        <f t="shared" si="13"/>
        <v>з</v>
      </c>
      <c r="AH23" s="332">
        <f t="shared" si="13"/>
        <v>4</v>
      </c>
      <c r="AI23" s="332">
        <f t="shared" si="13"/>
        <v>4</v>
      </c>
      <c r="AJ23" s="332">
        <f t="shared" si="13"/>
        <v>5</v>
      </c>
      <c r="AK23" s="332">
        <f t="shared" si="13"/>
        <v>5</v>
      </c>
      <c r="AL23" s="332">
        <f t="shared" si="13"/>
        <v>4</v>
      </c>
      <c r="AM23" s="332">
        <f t="shared" si="13"/>
        <v>4</v>
      </c>
      <c r="AN23" s="332">
        <f t="shared" si="13"/>
        <v>4</v>
      </c>
      <c r="AO23" s="332">
        <f t="shared" si="13"/>
        <v>4</v>
      </c>
      <c r="AP23" s="332">
        <f t="shared" si="13"/>
        <v>3</v>
      </c>
      <c r="AQ23" s="332" t="str">
        <f t="shared" si="13"/>
        <v/>
      </c>
      <c r="AR23" s="332" t="str">
        <f t="shared" si="13"/>
        <v/>
      </c>
      <c r="AS23" s="332" t="str">
        <f t="shared" si="13"/>
        <v/>
      </c>
      <c r="AT23" s="332" t="str">
        <f t="shared" si="13"/>
        <v/>
      </c>
      <c r="AU23" s="332" t="str">
        <f t="shared" si="13"/>
        <v/>
      </c>
      <c r="AV23" s="332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31.5" x14ac:dyDescent="0.25">
      <c r="A24" s="389">
        <v>19</v>
      </c>
      <c r="B24" s="189"/>
      <c r="C24" s="427" t="s">
        <v>34</v>
      </c>
      <c r="D24" s="430" t="s">
        <v>906</v>
      </c>
      <c r="E24" s="256">
        <v>2435</v>
      </c>
      <c r="F24" s="93" t="s">
        <v>1648</v>
      </c>
      <c r="G24" s="93">
        <v>4</v>
      </c>
      <c r="H24" s="93">
        <v>4</v>
      </c>
      <c r="I24" s="93">
        <v>5</v>
      </c>
      <c r="J24" s="93">
        <v>4</v>
      </c>
      <c r="K24" s="93">
        <v>4</v>
      </c>
      <c r="L24" s="93">
        <v>4</v>
      </c>
      <c r="M24" s="93">
        <v>5</v>
      </c>
      <c r="N24" s="93">
        <v>4</v>
      </c>
      <c r="O24" s="93">
        <v>3</v>
      </c>
      <c r="P24" s="93"/>
      <c r="Q24" s="93"/>
      <c r="R24" s="97"/>
      <c r="S24" s="93"/>
      <c r="T24" s="93"/>
      <c r="U24" s="23"/>
      <c r="V24" s="18">
        <f t="shared" si="0"/>
        <v>3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1</v>
      </c>
      <c r="AA24" s="95">
        <f t="shared" si="5"/>
        <v>6</v>
      </c>
      <c r="AB24" s="95">
        <f t="shared" si="6"/>
        <v>2</v>
      </c>
      <c r="AC24" s="95">
        <f t="shared" si="7"/>
        <v>9</v>
      </c>
      <c r="AD24" s="242">
        <f t="shared" si="11"/>
        <v>4.1111111111111107</v>
      </c>
      <c r="AE24" s="16">
        <f t="shared" si="8"/>
        <v>0</v>
      </c>
      <c r="AF24" s="9"/>
      <c r="AG24" s="332" t="str">
        <f t="shared" si="13"/>
        <v>з</v>
      </c>
      <c r="AH24" s="332">
        <f t="shared" si="13"/>
        <v>4</v>
      </c>
      <c r="AI24" s="332">
        <f t="shared" si="13"/>
        <v>4</v>
      </c>
      <c r="AJ24" s="332">
        <f t="shared" si="13"/>
        <v>5</v>
      </c>
      <c r="AK24" s="332">
        <f t="shared" si="13"/>
        <v>4</v>
      </c>
      <c r="AL24" s="332">
        <f t="shared" si="13"/>
        <v>4</v>
      </c>
      <c r="AM24" s="332">
        <f t="shared" si="13"/>
        <v>4</v>
      </c>
      <c r="AN24" s="332">
        <f t="shared" si="13"/>
        <v>5</v>
      </c>
      <c r="AO24" s="332">
        <f t="shared" si="13"/>
        <v>4</v>
      </c>
      <c r="AP24" s="332">
        <f t="shared" si="13"/>
        <v>3</v>
      </c>
      <c r="AQ24" s="332" t="str">
        <f t="shared" si="13"/>
        <v/>
      </c>
      <c r="AR24" s="332" t="str">
        <f t="shared" si="13"/>
        <v/>
      </c>
      <c r="AS24" s="332" t="str">
        <f t="shared" si="13"/>
        <v/>
      </c>
      <c r="AT24" s="332" t="str">
        <f t="shared" si="13"/>
        <v/>
      </c>
      <c r="AU24" s="332" t="str">
        <f t="shared" si="13"/>
        <v/>
      </c>
      <c r="AV24" s="332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31.5" x14ac:dyDescent="0.25">
      <c r="A25" s="389">
        <v>20</v>
      </c>
      <c r="B25" s="189"/>
      <c r="C25" s="427" t="s">
        <v>34</v>
      </c>
      <c r="D25" s="430" t="s">
        <v>907</v>
      </c>
      <c r="E25" s="256">
        <v>2435</v>
      </c>
      <c r="F25" s="93" t="s">
        <v>1648</v>
      </c>
      <c r="G25" s="93">
        <v>4</v>
      </c>
      <c r="H25" s="93">
        <v>5</v>
      </c>
      <c r="I25" s="93">
        <v>5</v>
      </c>
      <c r="J25" s="93">
        <v>5</v>
      </c>
      <c r="K25" s="93">
        <v>4</v>
      </c>
      <c r="L25" s="93">
        <v>5</v>
      </c>
      <c r="M25" s="93">
        <v>4</v>
      </c>
      <c r="N25" s="93">
        <v>5</v>
      </c>
      <c r="O25" s="93">
        <v>4</v>
      </c>
      <c r="P25" s="93"/>
      <c r="Q25" s="93"/>
      <c r="R25" s="97"/>
      <c r="S25" s="93"/>
      <c r="T25" s="93"/>
      <c r="U25" s="23"/>
      <c r="V25" s="18">
        <f t="shared" si="0"/>
        <v>4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0</v>
      </c>
      <c r="AA25" s="95">
        <f t="shared" si="5"/>
        <v>4</v>
      </c>
      <c r="AB25" s="95">
        <f t="shared" si="6"/>
        <v>5</v>
      </c>
      <c r="AC25" s="95">
        <f t="shared" si="7"/>
        <v>9</v>
      </c>
      <c r="AD25" s="242">
        <f t="shared" si="11"/>
        <v>4.5555555555555554</v>
      </c>
      <c r="AE25" s="16">
        <f t="shared" si="8"/>
        <v>0</v>
      </c>
      <c r="AF25" s="9"/>
      <c r="AG25" s="332" t="str">
        <f t="shared" si="13"/>
        <v>з</v>
      </c>
      <c r="AH25" s="332">
        <f t="shared" si="13"/>
        <v>4</v>
      </c>
      <c r="AI25" s="332">
        <f t="shared" si="13"/>
        <v>5</v>
      </c>
      <c r="AJ25" s="332">
        <f t="shared" si="13"/>
        <v>5</v>
      </c>
      <c r="AK25" s="332">
        <f t="shared" si="13"/>
        <v>5</v>
      </c>
      <c r="AL25" s="332">
        <f t="shared" si="13"/>
        <v>4</v>
      </c>
      <c r="AM25" s="332">
        <f t="shared" si="13"/>
        <v>5</v>
      </c>
      <c r="AN25" s="332">
        <f t="shared" si="13"/>
        <v>4</v>
      </c>
      <c r="AO25" s="332">
        <f t="shared" si="13"/>
        <v>5</v>
      </c>
      <c r="AP25" s="332">
        <f t="shared" si="13"/>
        <v>4</v>
      </c>
      <c r="AQ25" s="332" t="str">
        <f t="shared" si="13"/>
        <v/>
      </c>
      <c r="AR25" s="332" t="str">
        <f t="shared" si="13"/>
        <v/>
      </c>
      <c r="AS25" s="332" t="str">
        <f t="shared" si="13"/>
        <v/>
      </c>
      <c r="AT25" s="332" t="str">
        <f t="shared" si="13"/>
        <v/>
      </c>
      <c r="AU25" s="332" t="str">
        <f t="shared" si="13"/>
        <v/>
      </c>
      <c r="AV25" s="332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31.5" x14ac:dyDescent="0.25">
      <c r="A26" s="389">
        <v>21</v>
      </c>
      <c r="B26" s="189"/>
      <c r="C26" s="427" t="s">
        <v>34</v>
      </c>
      <c r="D26" s="430" t="s">
        <v>908</v>
      </c>
      <c r="E26" s="256">
        <v>2435</v>
      </c>
      <c r="F26" s="93" t="s">
        <v>1648</v>
      </c>
      <c r="G26" s="93">
        <v>3</v>
      </c>
      <c r="H26" s="93">
        <v>4</v>
      </c>
      <c r="I26" s="93">
        <v>5</v>
      </c>
      <c r="J26" s="93">
        <v>5</v>
      </c>
      <c r="K26" s="93">
        <v>4</v>
      </c>
      <c r="L26" s="93">
        <v>5</v>
      </c>
      <c r="M26" s="93">
        <v>4</v>
      </c>
      <c r="N26" s="93">
        <v>3</v>
      </c>
      <c r="O26" s="93">
        <v>5</v>
      </c>
      <c r="P26" s="93"/>
      <c r="Q26" s="93"/>
      <c r="R26" s="97"/>
      <c r="S26" s="93"/>
      <c r="T26" s="93"/>
      <c r="U26" s="23"/>
      <c r="V26" s="18">
        <f t="shared" si="0"/>
        <v>3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2</v>
      </c>
      <c r="AA26" s="95">
        <f t="shared" si="5"/>
        <v>3</v>
      </c>
      <c r="AB26" s="95">
        <f t="shared" si="6"/>
        <v>4</v>
      </c>
      <c r="AC26" s="95">
        <f t="shared" si="7"/>
        <v>9</v>
      </c>
      <c r="AD26" s="242">
        <f t="shared" si="11"/>
        <v>4.2222222222222223</v>
      </c>
      <c r="AE26" s="16">
        <f t="shared" si="8"/>
        <v>0</v>
      </c>
      <c r="AF26" s="9"/>
      <c r="AG26" s="332" t="str">
        <f t="shared" si="13"/>
        <v>з</v>
      </c>
      <c r="AH26" s="332">
        <f t="shared" si="13"/>
        <v>3</v>
      </c>
      <c r="AI26" s="332">
        <f t="shared" si="13"/>
        <v>4</v>
      </c>
      <c r="AJ26" s="332">
        <f t="shared" si="13"/>
        <v>5</v>
      </c>
      <c r="AK26" s="332">
        <f t="shared" si="13"/>
        <v>5</v>
      </c>
      <c r="AL26" s="332">
        <f t="shared" si="13"/>
        <v>4</v>
      </c>
      <c r="AM26" s="332">
        <f t="shared" si="13"/>
        <v>5</v>
      </c>
      <c r="AN26" s="332">
        <f t="shared" si="13"/>
        <v>4</v>
      </c>
      <c r="AO26" s="332">
        <f t="shared" si="13"/>
        <v>3</v>
      </c>
      <c r="AP26" s="332">
        <f t="shared" si="13"/>
        <v>5</v>
      </c>
      <c r="AQ26" s="332" t="str">
        <f t="shared" si="13"/>
        <v/>
      </c>
      <c r="AR26" s="332" t="str">
        <f t="shared" si="13"/>
        <v/>
      </c>
      <c r="AS26" s="332" t="str">
        <f t="shared" si="13"/>
        <v/>
      </c>
      <c r="AT26" s="332" t="str">
        <f t="shared" si="13"/>
        <v/>
      </c>
      <c r="AU26" s="332" t="str">
        <f t="shared" si="13"/>
        <v/>
      </c>
      <c r="AV26" s="332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31.5" x14ac:dyDescent="0.25">
      <c r="A27" s="389">
        <v>22</v>
      </c>
      <c r="B27" s="189"/>
      <c r="C27" s="427" t="s">
        <v>34</v>
      </c>
      <c r="D27" s="430" t="s">
        <v>909</v>
      </c>
      <c r="E27" s="256">
        <v>2435</v>
      </c>
      <c r="F27" s="93" t="s">
        <v>1648</v>
      </c>
      <c r="G27" s="93">
        <v>3</v>
      </c>
      <c r="H27" s="93">
        <v>4</v>
      </c>
      <c r="I27" s="93">
        <v>5</v>
      </c>
      <c r="J27" s="93">
        <v>4</v>
      </c>
      <c r="K27" s="93">
        <v>3</v>
      </c>
      <c r="L27" s="93">
        <v>4</v>
      </c>
      <c r="M27" s="93">
        <v>3</v>
      </c>
      <c r="N27" s="93">
        <v>3</v>
      </c>
      <c r="O27" s="93">
        <v>4</v>
      </c>
      <c r="P27" s="93"/>
      <c r="Q27" s="93"/>
      <c r="R27" s="97"/>
      <c r="S27" s="93"/>
      <c r="T27" s="93"/>
      <c r="U27" s="23"/>
      <c r="V27" s="18">
        <f t="shared" si="0"/>
        <v>3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4</v>
      </c>
      <c r="AA27" s="95">
        <f t="shared" si="5"/>
        <v>4</v>
      </c>
      <c r="AB27" s="95">
        <f t="shared" si="6"/>
        <v>1</v>
      </c>
      <c r="AC27" s="95">
        <f t="shared" si="7"/>
        <v>9</v>
      </c>
      <c r="AD27" s="242">
        <f t="shared" si="11"/>
        <v>3.6666666666666665</v>
      </c>
      <c r="AE27" s="16">
        <f t="shared" si="8"/>
        <v>0</v>
      </c>
      <c r="AF27" s="9"/>
      <c r="AG27" s="332" t="str">
        <f t="shared" si="13"/>
        <v>з</v>
      </c>
      <c r="AH27" s="332">
        <f t="shared" si="13"/>
        <v>3</v>
      </c>
      <c r="AI27" s="332">
        <f t="shared" si="13"/>
        <v>4</v>
      </c>
      <c r="AJ27" s="332">
        <f t="shared" si="13"/>
        <v>5</v>
      </c>
      <c r="AK27" s="332">
        <f t="shared" si="13"/>
        <v>4</v>
      </c>
      <c r="AL27" s="332">
        <f t="shared" si="13"/>
        <v>3</v>
      </c>
      <c r="AM27" s="332">
        <f t="shared" si="13"/>
        <v>4</v>
      </c>
      <c r="AN27" s="332">
        <f t="shared" si="13"/>
        <v>3</v>
      </c>
      <c r="AO27" s="332">
        <f t="shared" si="13"/>
        <v>3</v>
      </c>
      <c r="AP27" s="332">
        <f t="shared" si="13"/>
        <v>4</v>
      </c>
      <c r="AQ27" s="332" t="str">
        <f t="shared" si="13"/>
        <v/>
      </c>
      <c r="AR27" s="332" t="str">
        <f t="shared" si="13"/>
        <v/>
      </c>
      <c r="AS27" s="332" t="str">
        <f t="shared" si="13"/>
        <v/>
      </c>
      <c r="AT27" s="332" t="str">
        <f t="shared" si="13"/>
        <v/>
      </c>
      <c r="AU27" s="332" t="str">
        <f t="shared" si="13"/>
        <v/>
      </c>
      <c r="AV27" s="332" t="str">
        <f t="shared" si="13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31.5" x14ac:dyDescent="0.25">
      <c r="A28" s="389">
        <v>23</v>
      </c>
      <c r="B28" s="189"/>
      <c r="C28" s="427" t="s">
        <v>34</v>
      </c>
      <c r="D28" s="430" t="s">
        <v>911</v>
      </c>
      <c r="E28" s="256">
        <v>2435</v>
      </c>
      <c r="F28" s="93" t="s">
        <v>1648</v>
      </c>
      <c r="G28" s="93">
        <v>3</v>
      </c>
      <c r="H28" s="93">
        <v>3</v>
      </c>
      <c r="I28" s="93">
        <v>5</v>
      </c>
      <c r="J28" s="93">
        <v>3</v>
      </c>
      <c r="K28" s="93">
        <v>3</v>
      </c>
      <c r="L28" s="93">
        <v>4</v>
      </c>
      <c r="M28" s="93">
        <v>3</v>
      </c>
      <c r="N28" s="93">
        <v>3</v>
      </c>
      <c r="O28" s="93">
        <v>3</v>
      </c>
      <c r="P28" s="93"/>
      <c r="Q28" s="93"/>
      <c r="R28" s="97"/>
      <c r="S28" s="93"/>
      <c r="T28" s="93"/>
      <c r="U28" s="23"/>
      <c r="V28" s="18">
        <f t="shared" si="0"/>
        <v>3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7</v>
      </c>
      <c r="AA28" s="95">
        <f t="shared" si="5"/>
        <v>1</v>
      </c>
      <c r="AB28" s="95">
        <f t="shared" si="6"/>
        <v>1</v>
      </c>
      <c r="AC28" s="95">
        <f t="shared" si="7"/>
        <v>9</v>
      </c>
      <c r="AD28" s="242">
        <f t="shared" si="11"/>
        <v>3.3333333333333335</v>
      </c>
      <c r="AE28" s="16">
        <f t="shared" si="8"/>
        <v>0</v>
      </c>
      <c r="AF28" s="9"/>
      <c r="AG28" s="332" t="str">
        <f t="shared" si="13"/>
        <v>з</v>
      </c>
      <c r="AH28" s="332">
        <f t="shared" si="13"/>
        <v>3</v>
      </c>
      <c r="AI28" s="332">
        <f t="shared" si="13"/>
        <v>3</v>
      </c>
      <c r="AJ28" s="332">
        <f t="shared" si="13"/>
        <v>5</v>
      </c>
      <c r="AK28" s="332">
        <f t="shared" si="13"/>
        <v>3</v>
      </c>
      <c r="AL28" s="332">
        <f t="shared" si="13"/>
        <v>3</v>
      </c>
      <c r="AM28" s="332">
        <f t="shared" si="13"/>
        <v>4</v>
      </c>
      <c r="AN28" s="332">
        <f t="shared" si="13"/>
        <v>3</v>
      </c>
      <c r="AO28" s="332">
        <f t="shared" si="13"/>
        <v>3</v>
      </c>
      <c r="AP28" s="332">
        <f t="shared" si="13"/>
        <v>3</v>
      </c>
      <c r="AQ28" s="332" t="str">
        <f t="shared" si="13"/>
        <v/>
      </c>
      <c r="AR28" s="332" t="str">
        <f t="shared" si="13"/>
        <v/>
      </c>
      <c r="AS28" s="332" t="str">
        <f t="shared" si="13"/>
        <v/>
      </c>
      <c r="AT28" s="332" t="str">
        <f t="shared" si="13"/>
        <v/>
      </c>
      <c r="AU28" s="332" t="str">
        <f t="shared" si="13"/>
        <v/>
      </c>
      <c r="AV28" s="332" t="str">
        <f t="shared" si="13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31.5" x14ac:dyDescent="0.25">
      <c r="A29" s="389">
        <v>24</v>
      </c>
      <c r="B29" s="186"/>
      <c r="C29" s="427" t="s">
        <v>34</v>
      </c>
      <c r="D29" s="430" t="s">
        <v>912</v>
      </c>
      <c r="E29" s="256">
        <v>2435</v>
      </c>
      <c r="F29" s="93" t="s">
        <v>1648</v>
      </c>
      <c r="G29" s="93">
        <v>3</v>
      </c>
      <c r="H29" s="93">
        <v>3</v>
      </c>
      <c r="I29" s="93">
        <v>5</v>
      </c>
      <c r="J29" s="93">
        <v>3</v>
      </c>
      <c r="K29" s="93">
        <v>3</v>
      </c>
      <c r="L29" s="93">
        <v>4</v>
      </c>
      <c r="M29" s="93">
        <v>3</v>
      </c>
      <c r="N29" s="93">
        <v>3</v>
      </c>
      <c r="O29" s="93">
        <v>3</v>
      </c>
      <c r="P29" s="93"/>
      <c r="Q29" s="93"/>
      <c r="R29" s="97"/>
      <c r="S29" s="93"/>
      <c r="T29" s="93"/>
      <c r="U29" s="23"/>
      <c r="V29" s="18">
        <f t="shared" si="0"/>
        <v>3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7</v>
      </c>
      <c r="AA29" s="95">
        <f t="shared" si="5"/>
        <v>1</v>
      </c>
      <c r="AB29" s="95">
        <f t="shared" si="6"/>
        <v>1</v>
      </c>
      <c r="AC29" s="95">
        <f t="shared" si="7"/>
        <v>9</v>
      </c>
      <c r="AD29" s="242">
        <f t="shared" si="11"/>
        <v>3.3333333333333335</v>
      </c>
      <c r="AE29" s="16">
        <f t="shared" si="8"/>
        <v>0</v>
      </c>
      <c r="AF29" s="9"/>
      <c r="AG29" s="332" t="str">
        <f t="shared" si="13"/>
        <v>з</v>
      </c>
      <c r="AH29" s="332">
        <f t="shared" si="13"/>
        <v>3</v>
      </c>
      <c r="AI29" s="332">
        <f t="shared" si="13"/>
        <v>3</v>
      </c>
      <c r="AJ29" s="332">
        <f t="shared" si="13"/>
        <v>5</v>
      </c>
      <c r="AK29" s="332">
        <f t="shared" si="13"/>
        <v>3</v>
      </c>
      <c r="AL29" s="332">
        <f t="shared" si="13"/>
        <v>3</v>
      </c>
      <c r="AM29" s="332">
        <f t="shared" si="13"/>
        <v>4</v>
      </c>
      <c r="AN29" s="332">
        <f t="shared" si="13"/>
        <v>3</v>
      </c>
      <c r="AO29" s="332">
        <f t="shared" si="13"/>
        <v>3</v>
      </c>
      <c r="AP29" s="332">
        <f t="shared" si="13"/>
        <v>3</v>
      </c>
      <c r="AQ29" s="332" t="str">
        <f t="shared" si="13"/>
        <v/>
      </c>
      <c r="AR29" s="332" t="str">
        <f t="shared" si="13"/>
        <v/>
      </c>
      <c r="AS29" s="332" t="str">
        <f t="shared" si="13"/>
        <v/>
      </c>
      <c r="AT29" s="332" t="str">
        <f t="shared" si="13"/>
        <v/>
      </c>
      <c r="AU29" s="332" t="str">
        <f t="shared" si="13"/>
        <v/>
      </c>
      <c r="AV29" s="332" t="str">
        <f t="shared" si="13"/>
        <v/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31.5" x14ac:dyDescent="0.25">
      <c r="A30" s="389">
        <v>25</v>
      </c>
      <c r="B30" s="186"/>
      <c r="C30" s="440" t="s">
        <v>34</v>
      </c>
      <c r="D30" s="442" t="s">
        <v>913</v>
      </c>
      <c r="E30" s="256">
        <v>2435</v>
      </c>
      <c r="F30" s="93" t="s">
        <v>1648</v>
      </c>
      <c r="G30" s="93">
        <v>5</v>
      </c>
      <c r="H30" s="93">
        <v>5</v>
      </c>
      <c r="I30" s="93">
        <v>5</v>
      </c>
      <c r="J30" s="93">
        <v>5</v>
      </c>
      <c r="K30" s="93">
        <v>5</v>
      </c>
      <c r="L30" s="93">
        <v>5</v>
      </c>
      <c r="M30" s="93">
        <v>5</v>
      </c>
      <c r="N30" s="93">
        <v>4</v>
      </c>
      <c r="O30" s="93">
        <v>5</v>
      </c>
      <c r="P30" s="93"/>
      <c r="Q30" s="93"/>
      <c r="R30" s="97"/>
      <c r="S30" s="93"/>
      <c r="T30" s="93"/>
      <c r="U30" s="23"/>
      <c r="V30" s="18">
        <f t="shared" si="0"/>
        <v>4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0</v>
      </c>
      <c r="AA30" s="95">
        <f t="shared" si="5"/>
        <v>1</v>
      </c>
      <c r="AB30" s="95">
        <f t="shared" si="6"/>
        <v>8</v>
      </c>
      <c r="AC30" s="95">
        <f t="shared" si="7"/>
        <v>9</v>
      </c>
      <c r="AD30" s="242">
        <f t="shared" si="11"/>
        <v>4.8888888888888893</v>
      </c>
      <c r="AE30" s="16">
        <f t="shared" si="8"/>
        <v>0</v>
      </c>
      <c r="AF30" s="9"/>
      <c r="AG30" s="332" t="str">
        <f t="shared" si="13"/>
        <v>з</v>
      </c>
      <c r="AH30" s="332">
        <f t="shared" si="13"/>
        <v>5</v>
      </c>
      <c r="AI30" s="332">
        <f t="shared" si="13"/>
        <v>5</v>
      </c>
      <c r="AJ30" s="332">
        <f t="shared" si="13"/>
        <v>5</v>
      </c>
      <c r="AK30" s="332">
        <f t="shared" si="13"/>
        <v>5</v>
      </c>
      <c r="AL30" s="332">
        <f t="shared" si="13"/>
        <v>5</v>
      </c>
      <c r="AM30" s="332">
        <f t="shared" si="13"/>
        <v>5</v>
      </c>
      <c r="AN30" s="332">
        <f t="shared" si="13"/>
        <v>5</v>
      </c>
      <c r="AO30" s="332">
        <f t="shared" si="13"/>
        <v>4</v>
      </c>
      <c r="AP30" s="332">
        <f t="shared" si="13"/>
        <v>5</v>
      </c>
      <c r="AQ30" s="332" t="str">
        <f t="shared" si="13"/>
        <v/>
      </c>
      <c r="AR30" s="332" t="str">
        <f t="shared" si="13"/>
        <v/>
      </c>
      <c r="AS30" s="332" t="str">
        <f t="shared" si="13"/>
        <v/>
      </c>
      <c r="AT30" s="332" t="str">
        <f t="shared" si="13"/>
        <v/>
      </c>
      <c r="AU30" s="332" t="str">
        <f t="shared" si="13"/>
        <v/>
      </c>
      <c r="AV30" s="332" t="str">
        <f t="shared" si="13"/>
        <v/>
      </c>
      <c r="AW30" s="35">
        <f t="shared" si="10"/>
        <v>1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31.5" x14ac:dyDescent="0.25">
      <c r="A31" s="389">
        <v>26</v>
      </c>
      <c r="B31" s="186"/>
      <c r="C31" s="427" t="s">
        <v>34</v>
      </c>
      <c r="D31" s="430" t="s">
        <v>914</v>
      </c>
      <c r="E31" s="256">
        <v>2435</v>
      </c>
      <c r="F31" s="93" t="s">
        <v>1648</v>
      </c>
      <c r="G31" s="93">
        <v>5</v>
      </c>
      <c r="H31" s="93">
        <v>5</v>
      </c>
      <c r="I31" s="93">
        <v>5</v>
      </c>
      <c r="J31" s="93">
        <v>5</v>
      </c>
      <c r="K31" s="93">
        <v>4</v>
      </c>
      <c r="L31" s="93">
        <v>4</v>
      </c>
      <c r="M31" s="93">
        <v>4</v>
      </c>
      <c r="N31" s="93">
        <v>4</v>
      </c>
      <c r="O31" s="93">
        <v>5</v>
      </c>
      <c r="P31" s="93"/>
      <c r="Q31" s="93"/>
      <c r="R31" s="97"/>
      <c r="S31" s="93"/>
      <c r="T31" s="93"/>
      <c r="U31" s="23"/>
      <c r="V31" s="18">
        <f t="shared" si="0"/>
        <v>4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0</v>
      </c>
      <c r="AA31" s="95">
        <f t="shared" si="5"/>
        <v>4</v>
      </c>
      <c r="AB31" s="95">
        <f t="shared" si="6"/>
        <v>5</v>
      </c>
      <c r="AC31" s="95">
        <f t="shared" si="7"/>
        <v>9</v>
      </c>
      <c r="AD31" s="242">
        <f t="shared" si="11"/>
        <v>4.5555555555555554</v>
      </c>
      <c r="AE31" s="16">
        <f t="shared" si="8"/>
        <v>0</v>
      </c>
      <c r="AF31" s="9"/>
      <c r="AG31" s="332" t="str">
        <f t="shared" si="13"/>
        <v>з</v>
      </c>
      <c r="AH31" s="332">
        <f t="shared" si="13"/>
        <v>5</v>
      </c>
      <c r="AI31" s="332">
        <f t="shared" si="13"/>
        <v>5</v>
      </c>
      <c r="AJ31" s="332">
        <f t="shared" si="13"/>
        <v>5</v>
      </c>
      <c r="AK31" s="332">
        <f t="shared" si="13"/>
        <v>5</v>
      </c>
      <c r="AL31" s="332">
        <f t="shared" si="13"/>
        <v>4</v>
      </c>
      <c r="AM31" s="332">
        <f t="shared" si="13"/>
        <v>4</v>
      </c>
      <c r="AN31" s="332">
        <f t="shared" si="13"/>
        <v>4</v>
      </c>
      <c r="AO31" s="332">
        <f t="shared" si="13"/>
        <v>4</v>
      </c>
      <c r="AP31" s="332">
        <f t="shared" si="13"/>
        <v>5</v>
      </c>
      <c r="AQ31" s="332" t="str">
        <f t="shared" si="13"/>
        <v/>
      </c>
      <c r="AR31" s="332" t="str">
        <f t="shared" si="13"/>
        <v/>
      </c>
      <c r="AS31" s="332" t="str">
        <f t="shared" si="13"/>
        <v/>
      </c>
      <c r="AT31" s="332" t="str">
        <f t="shared" si="13"/>
        <v/>
      </c>
      <c r="AU31" s="332" t="str">
        <f t="shared" si="13"/>
        <v/>
      </c>
      <c r="AV31" s="332" t="str">
        <f t="shared" si="13"/>
        <v/>
      </c>
      <c r="AW31" s="35">
        <f t="shared" si="10"/>
        <v>1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89"/>
      <c r="B32" s="243"/>
      <c r="C32" s="243"/>
      <c r="D32" s="428"/>
      <c r="E32" s="256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42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89"/>
      <c r="B33" s="243"/>
      <c r="C33" s="243"/>
      <c r="D33" s="243"/>
      <c r="E33" s="256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42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89"/>
      <c r="B34" s="244"/>
      <c r="C34" s="245"/>
      <c r="D34" s="246"/>
      <c r="E34" s="256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42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89"/>
      <c r="B35" s="244"/>
      <c r="C35" s="245"/>
      <c r="D35" s="246"/>
      <c r="E35" s="256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42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89"/>
      <c r="B36" s="244"/>
      <c r="C36" s="245"/>
      <c r="D36" s="246"/>
      <c r="E36" s="256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42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COUNTIF(E6:E36,"2435")</f>
        <v>26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42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7"/>
      <c r="B38" s="247"/>
      <c r="C38" s="83" t="s">
        <v>12</v>
      </c>
      <c r="D38" s="83"/>
      <c r="E38" s="27"/>
      <c r="F38" s="213" t="str">
        <f t="array" ref="F38:U45">AG38:AV45</f>
        <v xml:space="preserve"> </v>
      </c>
      <c r="G38" s="213">
        <v>3.5</v>
      </c>
      <c r="H38" s="213">
        <v>3.92</v>
      </c>
      <c r="I38" s="213">
        <v>5</v>
      </c>
      <c r="J38" s="213">
        <v>4.16</v>
      </c>
      <c r="K38" s="213">
        <v>3.6</v>
      </c>
      <c r="L38" s="213">
        <v>4.4800000000000004</v>
      </c>
      <c r="M38" s="213">
        <v>3.5769230769230771</v>
      </c>
      <c r="N38" s="213">
        <v>3.3461538461538463</v>
      </c>
      <c r="O38" s="248">
        <v>4.0384615384615383</v>
      </c>
      <c r="P38" s="215" t="str">
        <v xml:space="preserve"> </v>
      </c>
      <c r="Q38" s="215" t="str">
        <v xml:space="preserve"> </v>
      </c>
      <c r="R38" s="215" t="str">
        <v xml:space="preserve"> </v>
      </c>
      <c r="S38" s="213" t="str">
        <v xml:space="preserve"> </v>
      </c>
      <c r="T38" s="213" t="str">
        <v xml:space="preserve"> </v>
      </c>
      <c r="U38" s="213" t="str">
        <v xml:space="preserve"> </v>
      </c>
      <c r="V38" s="18">
        <f>сводн.!T42</f>
        <v>2</v>
      </c>
      <c r="W38" s="95">
        <f>SUM(W6:W37)</f>
        <v>3</v>
      </c>
      <c r="X38" s="95">
        <f>SUM(X6:X37)</f>
        <v>0</v>
      </c>
      <c r="Y38" s="95">
        <f>SUM(Y6:Y37)-X38</f>
        <v>0</v>
      </c>
      <c r="Z38" s="95">
        <f>SUM(Z6:Z37)</f>
        <v>77</v>
      </c>
      <c r="AA38" s="95">
        <f>SUM(AA6:AA37)</f>
        <v>86</v>
      </c>
      <c r="AB38" s="95">
        <f>SUM(AB6:AB37)</f>
        <v>67</v>
      </c>
      <c r="AC38" s="95">
        <f t="shared" si="7"/>
        <v>230</v>
      </c>
      <c r="AD38" s="242">
        <f>IF(ISERROR(((X38+Y38)*2+Z38*3+AA38*4+AB38*5)/SUM(X38,Y38:AB38)),"",((X38+Y38)*2+Z38*3+AA38*4+AB38*5)/SUM(X38,Y38:AB38))</f>
        <v>3.9565217391304346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>
        <f t="shared" si="15"/>
        <v>3.5</v>
      </c>
      <c r="AI38" s="33">
        <f t="shared" si="15"/>
        <v>3.92</v>
      </c>
      <c r="AJ38" s="33">
        <f t="shared" si="15"/>
        <v>5</v>
      </c>
      <c r="AK38" s="33">
        <f t="shared" si="15"/>
        <v>4.16</v>
      </c>
      <c r="AL38" s="33">
        <f t="shared" si="15"/>
        <v>3.6</v>
      </c>
      <c r="AM38" s="33">
        <f t="shared" si="15"/>
        <v>4.4800000000000004</v>
      </c>
      <c r="AN38" s="33">
        <f t="shared" si="15"/>
        <v>3.5769230769230771</v>
      </c>
      <c r="AO38" s="33">
        <f t="shared" si="15"/>
        <v>3.3461538461538463</v>
      </c>
      <c r="AP38" s="33">
        <f t="shared" si="15"/>
        <v>4.0384615384615383</v>
      </c>
      <c r="AQ38" s="33" t="str">
        <f t="shared" si="15"/>
        <v xml:space="preserve"> 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6"/>
      <c r="B39" s="216"/>
      <c r="C39" s="218" t="s">
        <v>13</v>
      </c>
      <c r="D39" s="218"/>
      <c r="E39" s="219"/>
      <c r="F39" s="98" t="str">
        <v>0</v>
      </c>
      <c r="G39" s="98">
        <v>2</v>
      </c>
      <c r="H39" s="98">
        <v>5</v>
      </c>
      <c r="I39" s="98">
        <v>26</v>
      </c>
      <c r="J39" s="98">
        <v>9</v>
      </c>
      <c r="K39" s="98">
        <v>2</v>
      </c>
      <c r="L39" s="98">
        <v>12</v>
      </c>
      <c r="M39" s="98">
        <v>3</v>
      </c>
      <c r="N39" s="98">
        <v>2</v>
      </c>
      <c r="O39" s="99">
        <v>6</v>
      </c>
      <c r="P39" s="99" t="str">
        <v>0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9" t="str">
        <f>IF(COUNTIF(V6:V37,5)=0,"0",COUNTIF(V6:V37,5))</f>
        <v>0</v>
      </c>
      <c r="W39" s="209"/>
      <c r="X39" s="580">
        <f>SUM(X38:AB38)</f>
        <v>230</v>
      </c>
      <c r="Y39" s="580"/>
      <c r="Z39" s="580"/>
      <c r="AA39" s="580"/>
      <c r="AB39" s="580"/>
      <c r="AC39" s="423"/>
      <c r="AD39" s="242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>
        <f t="shared" si="17"/>
        <v>2</v>
      </c>
      <c r="AI39" s="38">
        <f t="shared" si="17"/>
        <v>5</v>
      </c>
      <c r="AJ39" s="38">
        <f t="shared" si="17"/>
        <v>26</v>
      </c>
      <c r="AK39" s="38">
        <f t="shared" si="17"/>
        <v>9</v>
      </c>
      <c r="AL39" s="38">
        <f t="shared" si="17"/>
        <v>2</v>
      </c>
      <c r="AM39" s="38">
        <f t="shared" si="17"/>
        <v>12</v>
      </c>
      <c r="AN39" s="38">
        <f t="shared" si="17"/>
        <v>3</v>
      </c>
      <c r="AO39" s="38">
        <f t="shared" si="17"/>
        <v>2</v>
      </c>
      <c r="AP39" s="38">
        <f t="shared" si="17"/>
        <v>6</v>
      </c>
      <c r="AQ39" s="38" t="str">
        <f t="shared" si="17"/>
        <v>0</v>
      </c>
      <c r="AR39" s="38" t="str">
        <f t="shared" si="17"/>
        <v>0</v>
      </c>
      <c r="AS39" s="38" t="str">
        <f t="shared" si="17"/>
        <v>0</v>
      </c>
      <c r="AT39" s="38" t="str">
        <f t="shared" si="17"/>
        <v>0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20"/>
      <c r="B40" s="220"/>
      <c r="C40" s="222" t="s">
        <v>14</v>
      </c>
      <c r="D40" s="222"/>
      <c r="E40" s="223"/>
      <c r="F40" s="100" t="str">
        <v>0</v>
      </c>
      <c r="G40" s="100">
        <v>9</v>
      </c>
      <c r="H40" s="100">
        <v>13</v>
      </c>
      <c r="I40" s="100" t="str">
        <v>0</v>
      </c>
      <c r="J40" s="100">
        <v>11</v>
      </c>
      <c r="K40" s="100">
        <v>11</v>
      </c>
      <c r="L40" s="100">
        <v>13</v>
      </c>
      <c r="M40" s="100">
        <v>9</v>
      </c>
      <c r="N40" s="100">
        <v>5</v>
      </c>
      <c r="O40" s="101">
        <v>15</v>
      </c>
      <c r="P40" s="101" t="str">
        <v>0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50">
        <f>IF(COUNTIF(V6:V37,4)=0,"0",COUNTIF(V6:V37,4))</f>
        <v>5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7</v>
      </c>
      <c r="AA40" s="44">
        <f>IF(COUNTIF(AA6:AA37,4)=0," ",COUNTIF(AA6:AA37,4))</f>
        <v>6</v>
      </c>
      <c r="AB40" s="44">
        <f>IF(COUNTIF(AB6:AB37,4)=0," ",COUNTIF(AB6:AB37,4))</f>
        <v>2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>
        <f t="shared" si="18"/>
        <v>9</v>
      </c>
      <c r="AI40" s="44">
        <f t="shared" si="18"/>
        <v>13</v>
      </c>
      <c r="AJ40" s="44" t="str">
        <f t="shared" si="18"/>
        <v>0</v>
      </c>
      <c r="AK40" s="44">
        <f t="shared" si="18"/>
        <v>11</v>
      </c>
      <c r="AL40" s="44">
        <f t="shared" si="18"/>
        <v>11</v>
      </c>
      <c r="AM40" s="44">
        <f t="shared" si="18"/>
        <v>13</v>
      </c>
      <c r="AN40" s="44">
        <f t="shared" si="18"/>
        <v>9</v>
      </c>
      <c r="AO40" s="44">
        <f t="shared" si="18"/>
        <v>5</v>
      </c>
      <c r="AP40" s="44">
        <f t="shared" si="18"/>
        <v>15</v>
      </c>
      <c r="AQ40" s="44" t="str">
        <f t="shared" si="18"/>
        <v>0</v>
      </c>
      <c r="AR40" s="44" t="str">
        <f t="shared" si="18"/>
        <v>0</v>
      </c>
      <c r="AS40" s="44" t="str">
        <f t="shared" si="18"/>
        <v>0</v>
      </c>
      <c r="AT40" s="44" t="str">
        <f t="shared" si="18"/>
        <v>0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5" t="s">
        <v>15</v>
      </c>
      <c r="D41" s="225"/>
      <c r="E41" s="226"/>
      <c r="F41" s="102" t="str">
        <v>0</v>
      </c>
      <c r="G41" s="102">
        <v>15</v>
      </c>
      <c r="H41" s="102">
        <v>7</v>
      </c>
      <c r="I41" s="102" t="str">
        <v>0</v>
      </c>
      <c r="J41" s="102">
        <v>5</v>
      </c>
      <c r="K41" s="102">
        <v>12</v>
      </c>
      <c r="L41" s="102" t="str">
        <v>0</v>
      </c>
      <c r="M41" s="102">
        <v>14</v>
      </c>
      <c r="N41" s="102">
        <v>19</v>
      </c>
      <c r="O41" s="103">
        <v>5</v>
      </c>
      <c r="P41" s="103" t="str">
        <v>0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51">
        <f>IF(COUNTIF(V6:V37,3)=0,"0",COUNTIF(V6:V37,3))</f>
        <v>21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2</v>
      </c>
      <c r="AA41" s="52">
        <f>IF(COUNTIF(AA6:AA37,3)=0," ",COUNTIF(AA6:AA37,3))</f>
        <v>8</v>
      </c>
      <c r="AB41" s="52">
        <f>IF(COUNTIF(AB6:AB37,3)=0," ",COUNTIF(AB6:AB37,3))</f>
        <v>2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>
        <f t="shared" si="19"/>
        <v>15</v>
      </c>
      <c r="AI41" s="52">
        <f t="shared" si="19"/>
        <v>7</v>
      </c>
      <c r="AJ41" s="52" t="str">
        <f t="shared" si="19"/>
        <v>0</v>
      </c>
      <c r="AK41" s="52">
        <f t="shared" si="19"/>
        <v>5</v>
      </c>
      <c r="AL41" s="52">
        <f t="shared" si="19"/>
        <v>12</v>
      </c>
      <c r="AM41" s="52" t="str">
        <f t="shared" si="19"/>
        <v>0</v>
      </c>
      <c r="AN41" s="52">
        <f t="shared" si="19"/>
        <v>14</v>
      </c>
      <c r="AO41" s="52">
        <f t="shared" si="19"/>
        <v>19</v>
      </c>
      <c r="AP41" s="52">
        <f t="shared" si="19"/>
        <v>5</v>
      </c>
      <c r="AQ41" s="52" t="str">
        <f t="shared" si="19"/>
        <v>0</v>
      </c>
      <c r="AR41" s="52" t="str">
        <f t="shared" si="19"/>
        <v>0</v>
      </c>
      <c r="AS41" s="52" t="str">
        <f t="shared" si="19"/>
        <v>0</v>
      </c>
      <c r="AT41" s="52" t="str">
        <f t="shared" si="19"/>
        <v>0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7"/>
      <c r="B42" s="247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 t="str">
        <f>IF(COUNTIF(V6:V37,2)=0,"0",COUNTIF(V6:V37,2))</f>
        <v>0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1</v>
      </c>
      <c r="AA42" s="35">
        <f>IF(COUNTIF(AA6:AA37,2)=0," ",COUNTIF(AA6:AA37,2))</f>
        <v>2</v>
      </c>
      <c r="AB42" s="35">
        <f>IF(COUNTIF(AB6:AB37,2)=0," ",COUNTIF(AB6:AB37,2))</f>
        <v>9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0</v>
      </c>
      <c r="AP42" s="35">
        <f t="shared" si="20"/>
        <v>0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7"/>
      <c r="B43" s="247"/>
      <c r="C43" s="83" t="s">
        <v>17</v>
      </c>
      <c r="D43" s="83"/>
      <c r="E43" s="27"/>
      <c r="F43" s="23">
        <v>0</v>
      </c>
      <c r="G43" s="23">
        <v>0</v>
      </c>
      <c r="H43" s="23">
        <v>1</v>
      </c>
      <c r="I43" s="23">
        <v>0</v>
      </c>
      <c r="J43" s="23">
        <v>1</v>
      </c>
      <c r="K43" s="23">
        <v>1</v>
      </c>
      <c r="L43" s="23">
        <v>1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COUNTBLANK(AD6:AD31)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0</v>
      </c>
      <c r="AI43" s="60">
        <f t="shared" si="22"/>
        <v>1</v>
      </c>
      <c r="AJ43" s="60">
        <f t="shared" si="22"/>
        <v>0</v>
      </c>
      <c r="AK43" s="60">
        <f t="shared" si="22"/>
        <v>1</v>
      </c>
      <c r="AL43" s="60">
        <f t="shared" si="22"/>
        <v>1</v>
      </c>
      <c r="AM43" s="60">
        <f t="shared" si="22"/>
        <v>1</v>
      </c>
      <c r="AN43" s="60">
        <f t="shared" si="22"/>
        <v>0</v>
      </c>
      <c r="AO43" s="60">
        <f t="shared" si="22"/>
        <v>0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7"/>
      <c r="B44" s="247"/>
      <c r="C44" s="83" t="s">
        <v>18</v>
      </c>
      <c r="D44" s="83"/>
      <c r="E44" s="27"/>
      <c r="F44" s="23">
        <v>26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3">IF(COUNTIF(AG6:AG37,"з")=0,"0",COUNTIF(AG6:AG37,"з"))</f>
        <v>26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7"/>
      <c r="B45" s="247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24"/>
      <c r="X46" s="424"/>
      <c r="Y46" s="424"/>
      <c r="Z46" s="424"/>
      <c r="AA46" s="424"/>
      <c r="AB46" s="424"/>
      <c r="AC46" s="424"/>
      <c r="AD46" s="424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24"/>
      <c r="X47" s="424"/>
      <c r="Y47" s="424"/>
      <c r="Z47" s="424"/>
      <c r="AA47" s="424"/>
      <c r="AB47" s="424"/>
      <c r="AC47" s="424"/>
      <c r="AD47" s="424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24"/>
      <c r="X48" s="424"/>
      <c r="Y48" s="424"/>
      <c r="Z48" s="424"/>
      <c r="AA48" s="424"/>
      <c r="AB48" s="424"/>
      <c r="AC48" s="424"/>
      <c r="AD48" s="424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24"/>
      <c r="X49" s="424"/>
      <c r="Y49" s="424"/>
      <c r="Z49" s="424"/>
      <c r="AA49" s="424"/>
      <c r="AB49" s="424"/>
      <c r="AC49" s="424"/>
      <c r="AD49" s="424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24"/>
      <c r="X50" s="424"/>
      <c r="Y50" s="424"/>
      <c r="Z50" s="424"/>
      <c r="AA50" s="424"/>
      <c r="AB50" s="424"/>
      <c r="AC50" s="424"/>
      <c r="AD50" s="424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24"/>
      <c r="X51" s="424"/>
      <c r="Y51" s="424"/>
      <c r="Z51" s="424"/>
      <c r="AA51" s="424"/>
      <c r="AB51" s="424"/>
      <c r="AC51" s="424"/>
      <c r="AD51" s="424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24"/>
      <c r="X52" s="424"/>
      <c r="Y52" s="424"/>
      <c r="Z52" s="424"/>
      <c r="AA52" s="424"/>
      <c r="AB52" s="424"/>
      <c r="AC52" s="424"/>
      <c r="AD52" s="424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24"/>
      <c r="X53" s="424"/>
      <c r="Y53" s="424"/>
      <c r="Z53" s="424"/>
      <c r="AA53" s="424"/>
      <c r="AB53" s="424"/>
      <c r="AC53" s="424"/>
      <c r="AD53" s="424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24"/>
      <c r="X54" s="424"/>
      <c r="Y54" s="424"/>
      <c r="Z54" s="424"/>
      <c r="AA54" s="424"/>
      <c r="AB54" s="424"/>
      <c r="AC54" s="424"/>
      <c r="AD54" s="424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8">
    <mergeCell ref="BP3:CE3"/>
    <mergeCell ref="G2:L2"/>
    <mergeCell ref="M2:N2"/>
    <mergeCell ref="X39:AB39"/>
    <mergeCell ref="A3:C4"/>
    <mergeCell ref="AD3:AD5"/>
    <mergeCell ref="AG3:AW3"/>
    <mergeCell ref="AX3:BM3"/>
  </mergeCells>
  <conditionalFormatting sqref="C5 Y5 AI5 AG5 T5">
    <cfRule type="cellIs" dxfId="9407" priority="203" stopIfTrue="1" operator="equal">
      <formula>5</formula>
    </cfRule>
    <cfRule type="cellIs" dxfId="9406" priority="204" stopIfTrue="1" operator="equal">
      <formula>4</formula>
    </cfRule>
    <cfRule type="cellIs" dxfId="9405" priority="205" stopIfTrue="1" operator="equal">
      <formula>3</formula>
    </cfRule>
  </conditionalFormatting>
  <conditionalFormatting sqref="E6:E45">
    <cfRule type="cellIs" dxfId="9404" priority="201" stopIfTrue="1" operator="equal">
      <formula>4</formula>
    </cfRule>
    <cfRule type="cellIs" dxfId="9403" priority="202" stopIfTrue="1" operator="equal">
      <formula>3</formula>
    </cfRule>
  </conditionalFormatting>
  <conditionalFormatting sqref="Z5:AC5 W40:AF43 AE6:AE39 W39 R6:V45 F34:Q45 AG43:CB43 W44:AW45 AG6:AW42 F6:Q31">
    <cfRule type="cellIs" dxfId="9402" priority="198" stopIfTrue="1" operator="equal">
      <formula>5</formula>
    </cfRule>
    <cfRule type="cellIs" dxfId="9401" priority="199" stopIfTrue="1" operator="equal">
      <formula>4</formula>
    </cfRule>
    <cfRule type="cellIs" dxfId="9400" priority="200" stopIfTrue="1" operator="equal">
      <formula>3</formula>
    </cfRule>
  </conditionalFormatting>
  <conditionalFormatting sqref="AF6:AF37">
    <cfRule type="expression" dxfId="9399" priority="196" stopIfTrue="1">
      <formula>VALUE(RIGHT(AF6))&gt;AE6</formula>
    </cfRule>
    <cfRule type="expression" dxfId="9398" priority="197" stopIfTrue="1">
      <formula>EXACT(RIGHT(AF6,3),"зач")</formula>
    </cfRule>
  </conditionalFormatting>
  <conditionalFormatting sqref="AE3:AJ4 P3:AC3 T4:AC4">
    <cfRule type="expression" dxfId="9397" priority="194" stopIfTrue="1">
      <formula>$D$1&lt;P3</formula>
    </cfRule>
    <cfRule type="expression" dxfId="9396" priority="195" stopIfTrue="1">
      <formula>$D$1&gt;P3</formula>
    </cfRule>
  </conditionalFormatting>
  <conditionalFormatting sqref="P5">
    <cfRule type="cellIs" dxfId="9395" priority="131" stopIfTrue="1" operator="equal">
      <formula>5</formula>
    </cfRule>
    <cfRule type="cellIs" dxfId="9394" priority="132" stopIfTrue="1" operator="equal">
      <formula>4</formula>
    </cfRule>
    <cfRule type="cellIs" dxfId="9393" priority="133" stopIfTrue="1" operator="equal">
      <formula>3</formula>
    </cfRule>
  </conditionalFormatting>
  <conditionalFormatting sqref="P4:R4">
    <cfRule type="expression" dxfId="9392" priority="129" stopIfTrue="1">
      <formula>$D$1&lt;P4</formula>
    </cfRule>
    <cfRule type="expression" dxfId="9391" priority="130" stopIfTrue="1">
      <formula>$D$1&gt;P4</formula>
    </cfRule>
  </conditionalFormatting>
  <conditionalFormatting sqref="P5">
    <cfRule type="cellIs" dxfId="9390" priority="126" stopIfTrue="1" operator="equal">
      <formula>5</formula>
    </cfRule>
    <cfRule type="cellIs" dxfId="9389" priority="127" stopIfTrue="1" operator="equal">
      <formula>4</formula>
    </cfRule>
    <cfRule type="cellIs" dxfId="9388" priority="128" stopIfTrue="1" operator="equal">
      <formula>3</formula>
    </cfRule>
  </conditionalFormatting>
  <conditionalFormatting sqref="P4:Q4">
    <cfRule type="expression" dxfId="9387" priority="124" stopIfTrue="1">
      <formula>$D$1&lt;P4</formula>
    </cfRule>
    <cfRule type="expression" dxfId="9386" priority="125" stopIfTrue="1">
      <formula>$D$1&gt;P4</formula>
    </cfRule>
  </conditionalFormatting>
  <conditionalFormatting sqref="S5">
    <cfRule type="cellIs" dxfId="9385" priority="169" stopIfTrue="1" operator="equal">
      <formula>5</formula>
    </cfRule>
    <cfRule type="cellIs" dxfId="9384" priority="170" stopIfTrue="1" operator="equal">
      <formula>4</formula>
    </cfRule>
    <cfRule type="cellIs" dxfId="9383" priority="171" stopIfTrue="1" operator="equal">
      <formula>3</formula>
    </cfRule>
  </conditionalFormatting>
  <conditionalFormatting sqref="T5">
    <cfRule type="cellIs" dxfId="9382" priority="164" stopIfTrue="1" operator="equal">
      <formula>5</formula>
    </cfRule>
    <cfRule type="cellIs" dxfId="9381" priority="165" stopIfTrue="1" operator="equal">
      <formula>4</formula>
    </cfRule>
    <cfRule type="cellIs" dxfId="9380" priority="166" stopIfTrue="1" operator="equal">
      <formula>3</formula>
    </cfRule>
  </conditionalFormatting>
  <conditionalFormatting sqref="T3:T4">
    <cfRule type="expression" dxfId="9379" priority="162" stopIfTrue="1">
      <formula>$D$1&lt;T3</formula>
    </cfRule>
    <cfRule type="expression" dxfId="9378" priority="163" stopIfTrue="1">
      <formula>$D$1&gt;T3</formula>
    </cfRule>
  </conditionalFormatting>
  <conditionalFormatting sqref="S4">
    <cfRule type="expression" dxfId="9377" priority="84" stopIfTrue="1">
      <formula>$D$1&lt;S4</formula>
    </cfRule>
    <cfRule type="expression" dxfId="9376" priority="85" stopIfTrue="1">
      <formula>$D$1&gt;S4</formula>
    </cfRule>
  </conditionalFormatting>
  <conditionalFormatting sqref="Q3">
    <cfRule type="expression" dxfId="9375" priority="150" stopIfTrue="1">
      <formula>$D$1&lt;Q3</formula>
    </cfRule>
    <cfRule type="expression" dxfId="9374" priority="151" stopIfTrue="1">
      <formula>$D$1&gt;Q3</formula>
    </cfRule>
  </conditionalFormatting>
  <conditionalFormatting sqref="Q4">
    <cfRule type="expression" dxfId="9373" priority="93" stopIfTrue="1">
      <formula>$D$1&lt;Q4</formula>
    </cfRule>
    <cfRule type="expression" dxfId="9372" priority="94" stopIfTrue="1">
      <formula>$D$1&gt;Q4</formula>
    </cfRule>
  </conditionalFormatting>
  <conditionalFormatting sqref="Q5">
    <cfRule type="cellIs" dxfId="9371" priority="121" stopIfTrue="1" operator="equal">
      <formula>5</formula>
    </cfRule>
    <cfRule type="cellIs" dxfId="9370" priority="122" stopIfTrue="1" operator="equal">
      <formula>4</formula>
    </cfRule>
    <cfRule type="cellIs" dxfId="9369" priority="123" stopIfTrue="1" operator="equal">
      <formula>3</formula>
    </cfRule>
  </conditionalFormatting>
  <conditionalFormatting sqref="P4:Q4">
    <cfRule type="expression" dxfId="9368" priority="119" stopIfTrue="1">
      <formula>$D$1&lt;P4</formula>
    </cfRule>
    <cfRule type="expression" dxfId="9367" priority="120" stopIfTrue="1">
      <formula>$D$1&gt;P4</formula>
    </cfRule>
  </conditionalFormatting>
  <conditionalFormatting sqref="P5">
    <cfRule type="cellIs" dxfId="9366" priority="116" stopIfTrue="1" operator="equal">
      <formula>5</formula>
    </cfRule>
    <cfRule type="cellIs" dxfId="9365" priority="117" stopIfTrue="1" operator="equal">
      <formula>4</formula>
    </cfRule>
    <cfRule type="cellIs" dxfId="9364" priority="118" stopIfTrue="1" operator="equal">
      <formula>3</formula>
    </cfRule>
  </conditionalFormatting>
  <conditionalFormatting sqref="P4:Q4">
    <cfRule type="expression" dxfId="9363" priority="114" stopIfTrue="1">
      <formula>$D$1&lt;P4</formula>
    </cfRule>
    <cfRule type="expression" dxfId="9362" priority="115" stopIfTrue="1">
      <formula>$D$1&gt;P4</formula>
    </cfRule>
  </conditionalFormatting>
  <conditionalFormatting sqref="R5">
    <cfRule type="cellIs" dxfId="9361" priority="111" stopIfTrue="1" operator="equal">
      <formula>5</formula>
    </cfRule>
    <cfRule type="cellIs" dxfId="9360" priority="112" stopIfTrue="1" operator="equal">
      <formula>4</formula>
    </cfRule>
    <cfRule type="cellIs" dxfId="9359" priority="113" stopIfTrue="1" operator="equal">
      <formula>3</formula>
    </cfRule>
  </conditionalFormatting>
  <conditionalFormatting sqref="R4">
    <cfRule type="expression" dxfId="9358" priority="109" stopIfTrue="1">
      <formula>$D$1&lt;R4</formula>
    </cfRule>
    <cfRule type="expression" dxfId="9357" priority="110" stopIfTrue="1">
      <formula>$D$1&gt;R4</formula>
    </cfRule>
  </conditionalFormatting>
  <conditionalFormatting sqref="R4">
    <cfRule type="expression" dxfId="9356" priority="107" stopIfTrue="1">
      <formula>$D$1&lt;R4</formula>
    </cfRule>
    <cfRule type="expression" dxfId="9355" priority="108" stopIfTrue="1">
      <formula>$D$1&gt;R4</formula>
    </cfRule>
  </conditionalFormatting>
  <conditionalFormatting sqref="Q4">
    <cfRule type="expression" dxfId="9354" priority="95" stopIfTrue="1">
      <formula>$D$1&lt;Q4</formula>
    </cfRule>
    <cfRule type="expression" dxfId="9353" priority="96" stopIfTrue="1">
      <formula>$D$1&gt;Q4</formula>
    </cfRule>
  </conditionalFormatting>
  <conditionalFormatting sqref="Q5">
    <cfRule type="cellIs" dxfId="9352" priority="90" stopIfTrue="1" operator="equal">
      <formula>5</formula>
    </cfRule>
    <cfRule type="cellIs" dxfId="9351" priority="91" stopIfTrue="1" operator="equal">
      <formula>4</formula>
    </cfRule>
    <cfRule type="cellIs" dxfId="9350" priority="92" stopIfTrue="1" operator="equal">
      <formula>3</formula>
    </cfRule>
  </conditionalFormatting>
  <conditionalFormatting sqref="Q4">
    <cfRule type="expression" dxfId="9349" priority="88" stopIfTrue="1">
      <formula>$D$1&lt;Q4</formula>
    </cfRule>
    <cfRule type="expression" dxfId="9348" priority="89" stopIfTrue="1">
      <formula>$D$1&gt;Q4</formula>
    </cfRule>
  </conditionalFormatting>
  <conditionalFormatting sqref="Q4">
    <cfRule type="expression" dxfId="9347" priority="86" stopIfTrue="1">
      <formula>$D$1&lt;Q4</formula>
    </cfRule>
    <cfRule type="expression" dxfId="9346" priority="87" stopIfTrue="1">
      <formula>$D$1&gt;Q4</formula>
    </cfRule>
  </conditionalFormatting>
  <conditionalFormatting sqref="S4">
    <cfRule type="expression" dxfId="9345" priority="82" stopIfTrue="1">
      <formula>$D$1&lt;S4</formula>
    </cfRule>
    <cfRule type="expression" dxfId="9344" priority="83" stopIfTrue="1">
      <formula>$D$1&gt;S4</formula>
    </cfRule>
  </conditionalFormatting>
  <conditionalFormatting sqref="S4">
    <cfRule type="expression" dxfId="9343" priority="80" stopIfTrue="1">
      <formula>$D$1&lt;S4</formula>
    </cfRule>
    <cfRule type="expression" dxfId="9342" priority="81" stopIfTrue="1">
      <formula>$D$1&gt;S4</formula>
    </cfRule>
  </conditionalFormatting>
  <conditionalFormatting sqref="S4">
    <cfRule type="expression" dxfId="9341" priority="78" stopIfTrue="1">
      <formula>$D$1&lt;S4</formula>
    </cfRule>
    <cfRule type="expression" dxfId="9340" priority="79" stopIfTrue="1">
      <formula>$D$1&gt;S4</formula>
    </cfRule>
  </conditionalFormatting>
  <conditionalFormatting sqref="S4">
    <cfRule type="expression" dxfId="9339" priority="76" stopIfTrue="1">
      <formula>$D$1&lt;S4</formula>
    </cfRule>
    <cfRule type="expression" dxfId="9338" priority="77" stopIfTrue="1">
      <formula>$D$1&gt;S4</formula>
    </cfRule>
  </conditionalFormatting>
  <conditionalFormatting sqref="S4">
    <cfRule type="expression" dxfId="9337" priority="74" stopIfTrue="1">
      <formula>$D$1&lt;S4</formula>
    </cfRule>
    <cfRule type="expression" dxfId="9336" priority="75" stopIfTrue="1">
      <formula>$D$1&gt;S4</formula>
    </cfRule>
  </conditionalFormatting>
  <conditionalFormatting sqref="M3:N3">
    <cfRule type="expression" dxfId="9335" priority="72" stopIfTrue="1">
      <formula>$D$1&lt;M3</formula>
    </cfRule>
    <cfRule type="expression" dxfId="9334" priority="73" stopIfTrue="1">
      <formula>$D$1&gt;M3</formula>
    </cfRule>
  </conditionalFormatting>
  <conditionalFormatting sqref="F5">
    <cfRule type="cellIs" dxfId="9333" priority="53" stopIfTrue="1" operator="equal">
      <formula>5</formula>
    </cfRule>
    <cfRule type="cellIs" dxfId="9332" priority="54" stopIfTrue="1" operator="equal">
      <formula>4</formula>
    </cfRule>
    <cfRule type="cellIs" dxfId="9331" priority="55" stopIfTrue="1" operator="equal">
      <formula>3</formula>
    </cfRule>
  </conditionalFormatting>
  <conditionalFormatting sqref="F4">
    <cfRule type="expression" dxfId="9330" priority="51" stopIfTrue="1">
      <formula>$D$1&lt;F4</formula>
    </cfRule>
    <cfRule type="expression" dxfId="9329" priority="52" stopIfTrue="1">
      <formula>$D$1&gt;F4</formula>
    </cfRule>
  </conditionalFormatting>
  <conditionalFormatting sqref="O3">
    <cfRule type="expression" dxfId="9328" priority="47" stopIfTrue="1">
      <formula>$D$1&lt;O3</formula>
    </cfRule>
    <cfRule type="expression" dxfId="9327" priority="48" stopIfTrue="1">
      <formula>$D$1&gt;O3</formula>
    </cfRule>
  </conditionalFormatting>
  <conditionalFormatting sqref="N4">
    <cfRule type="expression" dxfId="9326" priority="1" stopIfTrue="1">
      <formula>$D$1&lt;N4</formula>
    </cfRule>
    <cfRule type="expression" dxfId="9325" priority="2" stopIfTrue="1">
      <formula>$D$1&gt;N4</formula>
    </cfRule>
  </conditionalFormatting>
  <conditionalFormatting sqref="M4">
    <cfRule type="expression" dxfId="9324" priority="11" stopIfTrue="1">
      <formula>$D$1&lt;M4</formula>
    </cfRule>
    <cfRule type="expression" dxfId="9323" priority="12" stopIfTrue="1">
      <formula>$D$1&gt;M4</formula>
    </cfRule>
  </conditionalFormatting>
  <conditionalFormatting sqref="M4">
    <cfRule type="expression" dxfId="9322" priority="9" stopIfTrue="1">
      <formula>$D$1&lt;M4</formula>
    </cfRule>
    <cfRule type="expression" dxfId="9321" priority="10" stopIfTrue="1">
      <formula>$D$1&gt;M4</formula>
    </cfRule>
  </conditionalFormatting>
  <conditionalFormatting sqref="M4">
    <cfRule type="expression" dxfId="9320" priority="7" stopIfTrue="1">
      <formula>$D$1&lt;M4</formula>
    </cfRule>
    <cfRule type="expression" dxfId="9319" priority="8" stopIfTrue="1">
      <formula>$D$1&gt;M4</formula>
    </cfRule>
  </conditionalFormatting>
  <conditionalFormatting sqref="M4">
    <cfRule type="expression" dxfId="9318" priority="5" stopIfTrue="1">
      <formula>$D$1&lt;M4</formula>
    </cfRule>
    <cfRule type="expression" dxfId="9317" priority="6" stopIfTrue="1">
      <formula>$D$1&gt;M4</formula>
    </cfRule>
  </conditionalFormatting>
  <conditionalFormatting sqref="M4">
    <cfRule type="expression" dxfId="9316" priority="3" stopIfTrue="1">
      <formula>$D$1&lt;M4</formula>
    </cfRule>
    <cfRule type="expression" dxfId="9315" priority="4" stopIfTrue="1">
      <formula>$D$1&gt;M4</formula>
    </cfRule>
  </conditionalFormatting>
  <conditionalFormatting sqref="F3 K3">
    <cfRule type="expression" dxfId="9314" priority="70" stopIfTrue="1">
      <formula>$D$1&lt;F3</formula>
    </cfRule>
    <cfRule type="expression" dxfId="9313" priority="71" stopIfTrue="1">
      <formula>$D$1&gt;F3</formula>
    </cfRule>
  </conditionalFormatting>
  <conditionalFormatting sqref="G5:H5">
    <cfRule type="cellIs" dxfId="9312" priority="67" stopIfTrue="1" operator="equal">
      <formula>5</formula>
    </cfRule>
    <cfRule type="cellIs" dxfId="9311" priority="68" stopIfTrue="1" operator="equal">
      <formula>4</formula>
    </cfRule>
    <cfRule type="cellIs" dxfId="9310" priority="69" stopIfTrue="1" operator="equal">
      <formula>3</formula>
    </cfRule>
  </conditionalFormatting>
  <conditionalFormatting sqref="G3:H4">
    <cfRule type="expression" dxfId="9309" priority="65" stopIfTrue="1">
      <formula>$D$1&lt;G3</formula>
    </cfRule>
    <cfRule type="expression" dxfId="9308" priority="66" stopIfTrue="1">
      <formula>$D$1&gt;G3</formula>
    </cfRule>
  </conditionalFormatting>
  <conditionalFormatting sqref="I5">
    <cfRule type="cellIs" dxfId="9307" priority="62" stopIfTrue="1" operator="equal">
      <formula>5</formula>
    </cfRule>
    <cfRule type="cellIs" dxfId="9306" priority="63" stopIfTrue="1" operator="equal">
      <formula>4</formula>
    </cfRule>
    <cfRule type="cellIs" dxfId="9305" priority="64" stopIfTrue="1" operator="equal">
      <formula>3</formula>
    </cfRule>
  </conditionalFormatting>
  <conditionalFormatting sqref="I3:I4">
    <cfRule type="expression" dxfId="9304" priority="60" stopIfTrue="1">
      <formula>$D$4&lt;I3</formula>
    </cfRule>
    <cfRule type="expression" dxfId="9303" priority="61" stopIfTrue="1">
      <formula>$D$4&gt;I3</formula>
    </cfRule>
  </conditionalFormatting>
  <conditionalFormatting sqref="I3:I4">
    <cfRule type="expression" dxfId="9302" priority="58" stopIfTrue="1">
      <formula>$D$1&lt;I3</formula>
    </cfRule>
    <cfRule type="expression" dxfId="9301" priority="59" stopIfTrue="1">
      <formula>$D$1&gt;I3</formula>
    </cfRule>
  </conditionalFormatting>
  <conditionalFormatting sqref="I4">
    <cfRule type="expression" dxfId="9300" priority="56" stopIfTrue="1">
      <formula>$D$4&lt;I4</formula>
    </cfRule>
    <cfRule type="expression" dxfId="9299" priority="57" stopIfTrue="1">
      <formula>$D$4&gt;I4</formula>
    </cfRule>
  </conditionalFormatting>
  <conditionalFormatting sqref="O3">
    <cfRule type="expression" dxfId="9298" priority="49" stopIfTrue="1">
      <formula>$D$4&lt;O3</formula>
    </cfRule>
    <cfRule type="expression" dxfId="9297" priority="50" stopIfTrue="1">
      <formula>$D$4&gt;O3</formula>
    </cfRule>
  </conditionalFormatting>
  <conditionalFormatting sqref="O4">
    <cfRule type="expression" dxfId="9296" priority="45" stopIfTrue="1">
      <formula>$D$4&lt;O4</formula>
    </cfRule>
    <cfRule type="expression" dxfId="9295" priority="46" stopIfTrue="1">
      <formula>$D$4&gt;O4</formula>
    </cfRule>
  </conditionalFormatting>
  <conditionalFormatting sqref="O4">
    <cfRule type="expression" dxfId="9294" priority="43" stopIfTrue="1">
      <formula>$D$1&lt;O4</formula>
    </cfRule>
    <cfRule type="expression" dxfId="9293" priority="44" stopIfTrue="1">
      <formula>$D$1&gt;O4</formula>
    </cfRule>
  </conditionalFormatting>
  <conditionalFormatting sqref="O4">
    <cfRule type="expression" dxfId="9292" priority="41" stopIfTrue="1">
      <formula>$D$4&lt;O4</formula>
    </cfRule>
    <cfRule type="expression" dxfId="9291" priority="42" stopIfTrue="1">
      <formula>$D$4&gt;O4</formula>
    </cfRule>
  </conditionalFormatting>
  <conditionalFormatting sqref="O5">
    <cfRule type="cellIs" dxfId="9290" priority="38" stopIfTrue="1" operator="equal">
      <formula>5</formula>
    </cfRule>
    <cfRule type="cellIs" dxfId="9289" priority="39" stopIfTrue="1" operator="equal">
      <formula>4</formula>
    </cfRule>
    <cfRule type="cellIs" dxfId="9288" priority="40" stopIfTrue="1" operator="equal">
      <formula>3</formula>
    </cfRule>
  </conditionalFormatting>
  <conditionalFormatting sqref="J3">
    <cfRule type="expression" dxfId="9287" priority="36" stopIfTrue="1">
      <formula>$D$4&lt;J3</formula>
    </cfRule>
    <cfRule type="expression" dxfId="9286" priority="37" stopIfTrue="1">
      <formula>$D$4&gt;J3</formula>
    </cfRule>
  </conditionalFormatting>
  <conditionalFormatting sqref="J3">
    <cfRule type="expression" dxfId="9285" priority="34" stopIfTrue="1">
      <formula>$D$1&lt;J3</formula>
    </cfRule>
    <cfRule type="expression" dxfId="9284" priority="35" stopIfTrue="1">
      <formula>$D$1&gt;J3</formula>
    </cfRule>
  </conditionalFormatting>
  <conditionalFormatting sqref="J4">
    <cfRule type="expression" dxfId="9283" priority="32" stopIfTrue="1">
      <formula>$D$4&lt;J4</formula>
    </cfRule>
    <cfRule type="expression" dxfId="9282" priority="33" stopIfTrue="1">
      <formula>$D$4&gt;J4</formula>
    </cfRule>
  </conditionalFormatting>
  <conditionalFormatting sqref="J4">
    <cfRule type="expression" dxfId="9281" priority="30" stopIfTrue="1">
      <formula>$D$1&lt;J4</formula>
    </cfRule>
    <cfRule type="expression" dxfId="9280" priority="31" stopIfTrue="1">
      <formula>$D$1&gt;J4</formula>
    </cfRule>
  </conditionalFormatting>
  <conditionalFormatting sqref="J4">
    <cfRule type="expression" dxfId="9279" priority="28" stopIfTrue="1">
      <formula>$D$4&lt;J4</formula>
    </cfRule>
    <cfRule type="expression" dxfId="9278" priority="29" stopIfTrue="1">
      <formula>$D$4&gt;J4</formula>
    </cfRule>
  </conditionalFormatting>
  <conditionalFormatting sqref="J5">
    <cfRule type="cellIs" dxfId="9277" priority="25" stopIfTrue="1" operator="equal">
      <formula>5</formula>
    </cfRule>
    <cfRule type="cellIs" dxfId="9276" priority="26" stopIfTrue="1" operator="equal">
      <formula>4</formula>
    </cfRule>
    <cfRule type="cellIs" dxfId="9275" priority="27" stopIfTrue="1" operator="equal">
      <formula>3</formula>
    </cfRule>
  </conditionalFormatting>
  <conditionalFormatting sqref="K5">
    <cfRule type="cellIs" dxfId="9274" priority="22" stopIfTrue="1" operator="equal">
      <formula>5</formula>
    </cfRule>
    <cfRule type="cellIs" dxfId="9273" priority="23" stopIfTrue="1" operator="equal">
      <formula>4</formula>
    </cfRule>
    <cfRule type="cellIs" dxfId="9272" priority="24" stopIfTrue="1" operator="equal">
      <formula>3</formula>
    </cfRule>
  </conditionalFormatting>
  <conditionalFormatting sqref="K4">
    <cfRule type="expression" dxfId="9271" priority="20" stopIfTrue="1">
      <formula>$D$1&lt;K4</formula>
    </cfRule>
    <cfRule type="expression" dxfId="9270" priority="21" stopIfTrue="1">
      <formula>$D$1&gt;K4</formula>
    </cfRule>
  </conditionalFormatting>
  <conditionalFormatting sqref="L3:L4">
    <cfRule type="expression" dxfId="9269" priority="18" stopIfTrue="1">
      <formula>$D$1&lt;L3</formula>
    </cfRule>
    <cfRule type="expression" dxfId="9268" priority="19" stopIfTrue="1">
      <formula>$D$1&gt;L3</formula>
    </cfRule>
  </conditionalFormatting>
  <conditionalFormatting sqref="M5">
    <cfRule type="cellIs" dxfId="9267" priority="15" stopIfTrue="1" operator="equal">
      <formula>5</formula>
    </cfRule>
    <cfRule type="cellIs" dxfId="9266" priority="16" stopIfTrue="1" operator="equal">
      <formula>4</formula>
    </cfRule>
    <cfRule type="cellIs" dxfId="9265" priority="17" stopIfTrue="1" operator="equal">
      <formula>3</formula>
    </cfRule>
  </conditionalFormatting>
  <conditionalFormatting sqref="M4">
    <cfRule type="expression" dxfId="9264" priority="13" stopIfTrue="1">
      <formula>$D$1&lt;M4</formula>
    </cfRule>
    <cfRule type="expression" dxfId="9263" priority="14" stopIfTrue="1">
      <formula>$D$1&gt;M4</formula>
    </cfRule>
  </conditionalFormatting>
  <pageMargins left="0.7" right="0.7" top="0.75" bottom="0.75" header="0.3" footer="0.3"/>
  <pageSetup paperSize="9" scale="69"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D4" zoomScaleSheetLayoutView="100" workbookViewId="0">
      <selection activeCell="F2" sqref="F2:L5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29.5703125" style="13" customWidth="1"/>
    <col min="5" max="5" width="6.42578125" style="13" hidden="1" customWidth="1"/>
    <col min="6" max="15" width="7.5703125" customWidth="1"/>
    <col min="16" max="16" width="6.42578125" hidden="1" customWidth="1"/>
    <col min="17" max="17" width="5.85546875" hidden="1" customWidth="1"/>
    <col min="18" max="18" width="6.42578125" hidden="1" customWidth="1"/>
    <col min="19" max="19" width="6.28515625" hidden="1" customWidth="1"/>
    <col min="20" max="21" width="5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43659.506923379631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24"/>
      <c r="Z1" s="424"/>
      <c r="AA1" s="424"/>
      <c r="AB1" s="424"/>
      <c r="AC1" s="424"/>
      <c r="AD1" s="424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75" t="s">
        <v>580</v>
      </c>
      <c r="G2" s="581" t="s">
        <v>581</v>
      </c>
      <c r="H2" s="582"/>
      <c r="I2" s="582"/>
      <c r="J2" s="582"/>
      <c r="K2" s="582"/>
      <c r="L2" s="583"/>
      <c r="M2" s="475" t="s">
        <v>545</v>
      </c>
      <c r="N2" s="476"/>
      <c r="O2" s="474" t="s">
        <v>540</v>
      </c>
      <c r="P2" s="477"/>
      <c r="Q2" s="111"/>
      <c r="R2" s="111"/>
      <c r="S2" s="477"/>
      <c r="T2" s="476"/>
      <c r="V2" s="7"/>
      <c r="W2" s="8"/>
      <c r="X2" s="8"/>
      <c r="Y2" s="424"/>
      <c r="Z2" s="424"/>
      <c r="AA2" s="424"/>
      <c r="AB2" s="424"/>
      <c r="AC2" s="424"/>
      <c r="AD2" s="424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76">
        <v>2441</v>
      </c>
      <c r="B3" s="576"/>
      <c r="C3" s="576"/>
      <c r="D3" s="228" t="s">
        <v>0</v>
      </c>
      <c r="E3" s="229"/>
      <c r="F3" s="230">
        <v>42401</v>
      </c>
      <c r="G3" s="410">
        <v>42389</v>
      </c>
      <c r="H3" s="230">
        <v>42408</v>
      </c>
      <c r="I3" s="176">
        <v>42403</v>
      </c>
      <c r="J3" s="230">
        <v>42406</v>
      </c>
      <c r="K3" s="230">
        <v>42404</v>
      </c>
      <c r="L3" s="230">
        <v>42405</v>
      </c>
      <c r="M3" s="230">
        <v>42420</v>
      </c>
      <c r="N3" s="230">
        <v>42412</v>
      </c>
      <c r="O3" s="230">
        <v>42348</v>
      </c>
      <c r="P3" s="231"/>
      <c r="Q3" s="111"/>
      <c r="R3" s="111"/>
      <c r="S3" s="230"/>
      <c r="T3" s="509"/>
      <c r="V3" s="233"/>
      <c r="W3" s="234"/>
      <c r="X3" s="234"/>
      <c r="Y3" s="235"/>
      <c r="Z3" s="235"/>
      <c r="AA3" s="235"/>
      <c r="AB3" s="236"/>
      <c r="AC3" s="236"/>
      <c r="AD3" s="577" t="s">
        <v>9</v>
      </c>
      <c r="AE3" s="14"/>
      <c r="AF3" s="424"/>
      <c r="AG3" s="578"/>
      <c r="AH3" s="578"/>
      <c r="AI3" s="578"/>
      <c r="AJ3" s="578"/>
      <c r="AK3" s="578"/>
      <c r="AL3" s="578"/>
      <c r="AM3" s="578"/>
      <c r="AN3" s="578"/>
      <c r="AO3" s="578"/>
      <c r="AP3" s="578"/>
      <c r="AQ3" s="578"/>
      <c r="AR3" s="578"/>
      <c r="AS3" s="578"/>
      <c r="AT3" s="578"/>
      <c r="AU3" s="578"/>
      <c r="AV3" s="578"/>
      <c r="AW3" s="578"/>
      <c r="AX3" s="579"/>
      <c r="AY3" s="579"/>
      <c r="AZ3" s="579"/>
      <c r="BA3" s="579"/>
      <c r="BB3" s="579"/>
      <c r="BC3" s="579"/>
      <c r="BD3" s="579"/>
      <c r="BE3" s="579"/>
      <c r="BF3" s="579"/>
      <c r="BG3" s="579"/>
      <c r="BH3" s="579"/>
      <c r="BI3" s="579"/>
      <c r="BJ3" s="579"/>
      <c r="BK3" s="579"/>
      <c r="BL3" s="579"/>
      <c r="BM3" s="579"/>
      <c r="BN3" s="11"/>
      <c r="BO3" s="11"/>
      <c r="BP3" s="579"/>
      <c r="BQ3" s="579"/>
      <c r="BR3" s="579"/>
      <c r="BS3" s="579"/>
      <c r="BT3" s="579"/>
      <c r="BU3" s="579"/>
      <c r="BV3" s="579"/>
      <c r="BW3" s="579"/>
      <c r="BX3" s="579"/>
      <c r="BY3" s="579"/>
      <c r="BZ3" s="579"/>
      <c r="CA3" s="579"/>
      <c r="CB3" s="579"/>
      <c r="CC3" s="579"/>
      <c r="CD3" s="579"/>
      <c r="CE3" s="579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76"/>
      <c r="B4" s="576"/>
      <c r="C4" s="576"/>
      <c r="D4" s="237" t="s">
        <v>1</v>
      </c>
      <c r="E4" s="229"/>
      <c r="F4" s="238" t="s">
        <v>1259</v>
      </c>
      <c r="G4" s="238" t="s">
        <v>656</v>
      </c>
      <c r="H4" s="238" t="s">
        <v>1019</v>
      </c>
      <c r="I4" s="412" t="s">
        <v>1004</v>
      </c>
      <c r="J4" s="238" t="s">
        <v>1284</v>
      </c>
      <c r="K4" s="238" t="s">
        <v>1279</v>
      </c>
      <c r="L4" s="412" t="s">
        <v>1278</v>
      </c>
      <c r="M4" s="238" t="s">
        <v>1623</v>
      </c>
      <c r="N4" s="238" t="s">
        <v>1292</v>
      </c>
      <c r="O4" s="412" t="s">
        <v>1278</v>
      </c>
      <c r="P4" s="238"/>
      <c r="Q4" s="111"/>
      <c r="R4" s="111"/>
      <c r="S4" s="305"/>
      <c r="T4" s="509"/>
      <c r="V4" s="232"/>
      <c r="W4" s="232"/>
      <c r="X4" s="232"/>
      <c r="Y4" s="234"/>
      <c r="Z4" s="235"/>
      <c r="AA4" s="235"/>
      <c r="AB4" s="235"/>
      <c r="AC4" s="235"/>
      <c r="AD4" s="577"/>
      <c r="AE4" s="15"/>
      <c r="AF4" s="424"/>
      <c r="AG4" s="424"/>
      <c r="AH4" s="424"/>
      <c r="AI4" s="424"/>
      <c r="AJ4" s="424"/>
      <c r="AK4" s="424"/>
      <c r="AL4" s="424"/>
      <c r="AM4" s="424"/>
      <c r="AN4" s="424"/>
      <c r="AO4" s="424"/>
      <c r="AP4" s="424"/>
      <c r="AQ4" s="424"/>
      <c r="AR4" s="424"/>
      <c r="AS4" s="424"/>
      <c r="AT4" s="424"/>
      <c r="AU4" s="424"/>
      <c r="AV4" s="424"/>
      <c r="AW4" s="9"/>
      <c r="AX4" s="422"/>
      <c r="AY4" s="422"/>
      <c r="AZ4" s="422"/>
      <c r="BA4" s="422"/>
      <c r="BB4" s="422"/>
      <c r="BC4" s="422"/>
      <c r="BD4" s="422"/>
      <c r="BE4" s="422"/>
      <c r="BF4" s="422"/>
      <c r="BG4" s="422"/>
      <c r="BH4" s="422"/>
      <c r="BI4" s="422"/>
      <c r="BJ4" s="422"/>
      <c r="BK4" s="422"/>
      <c r="BL4" s="422"/>
      <c r="BM4" s="422"/>
      <c r="BN4" s="11"/>
      <c r="BO4" s="11"/>
      <c r="BP4" s="422"/>
      <c r="BQ4" s="422"/>
      <c r="BR4" s="422"/>
      <c r="BS4" s="422"/>
      <c r="BT4" s="422"/>
      <c r="BU4" s="422"/>
      <c r="BV4" s="422"/>
      <c r="BW4" s="422"/>
      <c r="BX4" s="422"/>
      <c r="BY4" s="422"/>
      <c r="BZ4" s="422"/>
      <c r="CA4" s="422"/>
      <c r="CB4" s="422"/>
      <c r="CC4" s="422"/>
      <c r="CD4" s="422"/>
      <c r="CE4" s="422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126.75" x14ac:dyDescent="0.2">
      <c r="A5" s="384" t="s">
        <v>546</v>
      </c>
      <c r="B5" s="257" t="s">
        <v>2</v>
      </c>
      <c r="C5" s="385" t="s">
        <v>27</v>
      </c>
      <c r="D5" s="386" t="s">
        <v>3</v>
      </c>
      <c r="E5" s="184" t="s">
        <v>4</v>
      </c>
      <c r="F5" s="313" t="s">
        <v>1011</v>
      </c>
      <c r="G5" s="408" t="s">
        <v>655</v>
      </c>
      <c r="H5" s="313" t="s">
        <v>1287</v>
      </c>
      <c r="I5" s="313" t="s">
        <v>1005</v>
      </c>
      <c r="J5" s="313" t="s">
        <v>1285</v>
      </c>
      <c r="K5" s="408" t="s">
        <v>1276</v>
      </c>
      <c r="L5" s="313" t="s">
        <v>1280</v>
      </c>
      <c r="M5" s="362" t="s">
        <v>1033</v>
      </c>
      <c r="N5" s="325" t="s">
        <v>1291</v>
      </c>
      <c r="O5" s="313" t="s">
        <v>1280</v>
      </c>
      <c r="P5" s="313"/>
      <c r="Q5" s="511"/>
      <c r="R5" s="511"/>
      <c r="S5" s="362"/>
      <c r="T5" s="510"/>
      <c r="V5" s="240" t="s">
        <v>5</v>
      </c>
      <c r="W5" s="241" t="s">
        <v>6</v>
      </c>
      <c r="X5" s="241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37" customFormat="1" ht="30" customHeight="1" x14ac:dyDescent="0.2">
      <c r="A6" s="389">
        <v>1</v>
      </c>
      <c r="B6" s="266" t="s">
        <v>28</v>
      </c>
      <c r="C6" s="427" t="s">
        <v>34</v>
      </c>
      <c r="D6" s="443" t="s">
        <v>690</v>
      </c>
      <c r="E6" s="256">
        <v>2441</v>
      </c>
      <c r="F6" s="93" t="s">
        <v>1604</v>
      </c>
      <c r="G6" s="93">
        <v>3</v>
      </c>
      <c r="H6" s="93">
        <v>4</v>
      </c>
      <c r="I6" s="93">
        <v>3</v>
      </c>
      <c r="J6" s="93">
        <v>3</v>
      </c>
      <c r="K6" s="93">
        <v>4</v>
      </c>
      <c r="L6" s="93">
        <v>3</v>
      </c>
      <c r="M6" s="93">
        <v>3</v>
      </c>
      <c r="N6" s="93">
        <v>4</v>
      </c>
      <c r="O6" s="93">
        <v>3</v>
      </c>
      <c r="P6" s="93"/>
      <c r="Q6" s="93"/>
      <c r="R6" s="93"/>
      <c r="S6" s="93"/>
      <c r="T6" s="93"/>
      <c r="U6" s="23"/>
      <c r="V6" s="35">
        <f t="shared" ref="V6:V37" si="0">IF(AC6&gt;0,IF(SUM(X6:Y6)/AC6&gt;0,2,IF(AND(SUM(X6:Y6)/AC6=0,Z6/AC6&gt;0),3,IF(AND((AB6/AC6+AA6/AC6)=1,AA6/AC6&gt;0),4,5))),0)</f>
        <v>3</v>
      </c>
      <c r="W6" s="328">
        <f t="shared" ref="W6:W34" si="1">COUNTIF(AG6:AV6,"б")</f>
        <v>0</v>
      </c>
      <c r="X6" s="328">
        <f t="shared" ref="X6:X16" si="2">COUNTIF(AG6:AV6,"д")</f>
        <v>0</v>
      </c>
      <c r="Y6" s="328">
        <f t="shared" ref="Y6:Y34" si="3">COUNTIF(AG6:AV6,2)+COUNTIF(AG6:AV6,"н")+COUNTIF(AG6:AV6,"д")</f>
        <v>0</v>
      </c>
      <c r="Z6" s="328">
        <f t="shared" ref="Z6:Z34" si="4">COUNTIF(AG6:AV6,Z$5)</f>
        <v>6</v>
      </c>
      <c r="AA6" s="328">
        <f t="shared" ref="AA6:AA34" si="5">COUNTIF(AG6:AV6,AA$5)</f>
        <v>3</v>
      </c>
      <c r="AB6" s="328">
        <f t="shared" ref="AB6:AB34" si="6">COUNTIF(AG6:AV6,AB$5)</f>
        <v>0</v>
      </c>
      <c r="AC6" s="328">
        <f t="shared" ref="AC6:AC38" si="7">SUM(X6:AB6)</f>
        <v>9</v>
      </c>
      <c r="AD6" s="329">
        <f>IF(ISERROR(((X6+Y6)*2+Z6*3+AA6*4+AB6*5)/SUM(X6,Y6:AB6)),"",((X6+Y6)*2+Z6*3+AA6*4+AB6*5)/SUM(X6,Y6:AB6))</f>
        <v>3.3333333333333335</v>
      </c>
      <c r="AE6" s="330">
        <f t="shared" ref="AE6:AE34" si="8">IF(AX6=5,0.5,IF(AX6=4,0.25,IF(AX6&lt;=3,0)))</f>
        <v>0</v>
      </c>
      <c r="AF6" s="331"/>
      <c r="AG6" s="332" t="str">
        <f t="shared" ref="AG6:AV21" si="9">IF(ISERROR(VALUE(LEFT(F6))),LEFT(F6),VALUE(LEFT(F6)))</f>
        <v>з</v>
      </c>
      <c r="AH6" s="332">
        <f t="shared" si="9"/>
        <v>3</v>
      </c>
      <c r="AI6" s="332">
        <f t="shared" si="9"/>
        <v>4</v>
      </c>
      <c r="AJ6" s="332">
        <f t="shared" si="9"/>
        <v>3</v>
      </c>
      <c r="AK6" s="332">
        <f t="shared" si="9"/>
        <v>3</v>
      </c>
      <c r="AL6" s="332">
        <f t="shared" si="9"/>
        <v>4</v>
      </c>
      <c r="AM6" s="332">
        <f t="shared" si="9"/>
        <v>3</v>
      </c>
      <c r="AN6" s="332">
        <f t="shared" si="9"/>
        <v>3</v>
      </c>
      <c r="AO6" s="332">
        <f t="shared" si="9"/>
        <v>4</v>
      </c>
      <c r="AP6" s="332">
        <f t="shared" si="9"/>
        <v>3</v>
      </c>
      <c r="AQ6" s="332" t="str">
        <f t="shared" si="9"/>
        <v/>
      </c>
      <c r="AR6" s="332" t="str">
        <f t="shared" si="9"/>
        <v/>
      </c>
      <c r="AS6" s="332" t="str">
        <f t="shared" si="9"/>
        <v/>
      </c>
      <c r="AT6" s="332" t="str">
        <f t="shared" si="9"/>
        <v/>
      </c>
      <c r="AU6" s="332" t="str">
        <f t="shared" si="9"/>
        <v/>
      </c>
      <c r="AV6" s="332" t="str">
        <f t="shared" si="9"/>
        <v/>
      </c>
      <c r="AW6" s="35">
        <f t="shared" ref="AW6:AW37" si="10">COUNTIF(AG6:AV6,"з")</f>
        <v>1</v>
      </c>
      <c r="AX6" s="333"/>
      <c r="AY6" s="333"/>
      <c r="AZ6" s="333"/>
      <c r="BA6" s="333"/>
      <c r="BB6" s="333"/>
      <c r="BC6" s="333"/>
      <c r="BD6" s="333"/>
      <c r="BE6" s="333"/>
      <c r="BF6" s="333"/>
      <c r="BG6" s="333"/>
      <c r="BH6" s="333"/>
      <c r="BI6" s="333"/>
      <c r="BJ6" s="333"/>
      <c r="BK6" s="333"/>
      <c r="BL6" s="333"/>
      <c r="BM6" s="333"/>
      <c r="BN6" s="333"/>
      <c r="BO6" s="333"/>
      <c r="BP6" s="334"/>
      <c r="BQ6" s="334"/>
      <c r="BR6" s="334"/>
      <c r="BS6" s="334"/>
      <c r="BT6" s="334"/>
      <c r="BU6" s="334"/>
      <c r="BV6" s="334"/>
      <c r="BW6" s="334"/>
      <c r="BX6" s="334"/>
      <c r="BY6" s="334"/>
      <c r="BZ6" s="334"/>
      <c r="CA6" s="334"/>
      <c r="CB6" s="334"/>
      <c r="CC6" s="334"/>
      <c r="CD6" s="334"/>
      <c r="CE6" s="334"/>
      <c r="CF6" s="334"/>
      <c r="CG6" s="333"/>
      <c r="CH6" s="333"/>
      <c r="CI6" s="333"/>
      <c r="CJ6" s="333"/>
      <c r="CK6" s="333"/>
      <c r="CL6" s="333"/>
      <c r="CM6" s="333"/>
      <c r="CN6" s="335"/>
      <c r="CO6" s="335"/>
      <c r="CP6" s="335"/>
      <c r="CQ6" s="335"/>
      <c r="CR6" s="335"/>
      <c r="CS6" s="335"/>
      <c r="CT6" s="335"/>
      <c r="CU6" s="335"/>
      <c r="CV6" s="335"/>
      <c r="CW6" s="335"/>
      <c r="CX6" s="335"/>
      <c r="CY6" s="335"/>
      <c r="CZ6" s="335"/>
      <c r="DA6" s="335"/>
      <c r="DB6" s="336"/>
      <c r="DC6" s="336"/>
    </row>
    <row r="7" spans="1:107" s="337" customFormat="1" ht="30" customHeight="1" x14ac:dyDescent="0.2">
      <c r="A7" s="389">
        <v>2</v>
      </c>
      <c r="B7" s="266" t="s">
        <v>28</v>
      </c>
      <c r="C7" s="427" t="s">
        <v>34</v>
      </c>
      <c r="D7" s="443" t="s">
        <v>691</v>
      </c>
      <c r="E7" s="256">
        <v>2441</v>
      </c>
      <c r="F7" s="93" t="s">
        <v>1604</v>
      </c>
      <c r="G7" s="93">
        <v>4</v>
      </c>
      <c r="H7" s="93">
        <v>5</v>
      </c>
      <c r="I7" s="93">
        <v>5</v>
      </c>
      <c r="J7" s="93">
        <v>4</v>
      </c>
      <c r="K7" s="93">
        <v>4</v>
      </c>
      <c r="L7" s="93">
        <v>4</v>
      </c>
      <c r="M7" s="93">
        <v>3</v>
      </c>
      <c r="N7" s="93">
        <v>5</v>
      </c>
      <c r="O7" s="93">
        <v>4</v>
      </c>
      <c r="P7" s="93"/>
      <c r="Q7" s="93"/>
      <c r="R7" s="93"/>
      <c r="S7" s="93"/>
      <c r="T7" s="93"/>
      <c r="U7" s="23"/>
      <c r="V7" s="35">
        <f t="shared" si="0"/>
        <v>3</v>
      </c>
      <c r="W7" s="328">
        <f t="shared" si="1"/>
        <v>0</v>
      </c>
      <c r="X7" s="328">
        <f t="shared" si="2"/>
        <v>0</v>
      </c>
      <c r="Y7" s="328">
        <f t="shared" si="3"/>
        <v>0</v>
      </c>
      <c r="Z7" s="328">
        <f t="shared" si="4"/>
        <v>1</v>
      </c>
      <c r="AA7" s="328">
        <f t="shared" si="5"/>
        <v>5</v>
      </c>
      <c r="AB7" s="328">
        <f t="shared" si="6"/>
        <v>3</v>
      </c>
      <c r="AC7" s="328">
        <f t="shared" si="7"/>
        <v>9</v>
      </c>
      <c r="AD7" s="329">
        <f t="shared" ref="AD7:AD37" si="11">IF(ISERROR(((X7+Y7)*2+Z7*3+AA7*4+AB7*5)/SUM(X7,Y7:AB7)),"",((X7+Y7)*2+Z7*3+AA7*4+AB7*5)/SUM(X7,Y7:AB7))</f>
        <v>4.2222222222222223</v>
      </c>
      <c r="AE7" s="330">
        <f t="shared" si="8"/>
        <v>0</v>
      </c>
      <c r="AF7" s="331"/>
      <c r="AG7" s="332" t="str">
        <f t="shared" si="9"/>
        <v>з</v>
      </c>
      <c r="AH7" s="332">
        <f t="shared" si="9"/>
        <v>4</v>
      </c>
      <c r="AI7" s="332">
        <f t="shared" si="9"/>
        <v>5</v>
      </c>
      <c r="AJ7" s="332">
        <f t="shared" si="9"/>
        <v>5</v>
      </c>
      <c r="AK7" s="332">
        <f t="shared" si="9"/>
        <v>4</v>
      </c>
      <c r="AL7" s="332">
        <f t="shared" si="9"/>
        <v>4</v>
      </c>
      <c r="AM7" s="332">
        <f t="shared" si="9"/>
        <v>4</v>
      </c>
      <c r="AN7" s="332">
        <f t="shared" si="9"/>
        <v>3</v>
      </c>
      <c r="AO7" s="332">
        <f t="shared" si="9"/>
        <v>5</v>
      </c>
      <c r="AP7" s="332">
        <f t="shared" si="9"/>
        <v>4</v>
      </c>
      <c r="AQ7" s="332" t="str">
        <f t="shared" si="9"/>
        <v/>
      </c>
      <c r="AR7" s="332" t="str">
        <f t="shared" si="9"/>
        <v/>
      </c>
      <c r="AS7" s="332" t="str">
        <f t="shared" si="9"/>
        <v/>
      </c>
      <c r="AT7" s="332" t="str">
        <f t="shared" si="9"/>
        <v/>
      </c>
      <c r="AU7" s="332" t="str">
        <f t="shared" si="9"/>
        <v/>
      </c>
      <c r="AV7" s="332" t="str">
        <f t="shared" si="9"/>
        <v/>
      </c>
      <c r="AW7" s="35">
        <f t="shared" si="10"/>
        <v>1</v>
      </c>
      <c r="AX7" s="333"/>
      <c r="AY7" s="333"/>
      <c r="AZ7" s="333"/>
      <c r="BA7" s="333"/>
      <c r="BB7" s="333"/>
      <c r="BC7" s="333"/>
      <c r="BD7" s="333"/>
      <c r="BE7" s="333"/>
      <c r="BF7" s="333"/>
      <c r="BG7" s="333"/>
      <c r="BH7" s="333"/>
      <c r="BI7" s="333"/>
      <c r="BJ7" s="333"/>
      <c r="BK7" s="333"/>
      <c r="BL7" s="333"/>
      <c r="BM7" s="333"/>
      <c r="BN7" s="333"/>
      <c r="BO7" s="333"/>
      <c r="BP7" s="334"/>
      <c r="BQ7" s="334"/>
      <c r="BR7" s="334"/>
      <c r="BS7" s="334"/>
      <c r="BT7" s="334"/>
      <c r="BU7" s="334"/>
      <c r="BV7" s="334"/>
      <c r="BW7" s="334"/>
      <c r="BX7" s="334"/>
      <c r="BY7" s="334"/>
      <c r="BZ7" s="334"/>
      <c r="CA7" s="334"/>
      <c r="CB7" s="334"/>
      <c r="CC7" s="334"/>
      <c r="CD7" s="334"/>
      <c r="CE7" s="334"/>
      <c r="CF7" s="334"/>
      <c r="CG7" s="333"/>
      <c r="CH7" s="334"/>
      <c r="CI7" s="334"/>
      <c r="CJ7" s="334"/>
      <c r="CK7" s="334"/>
      <c r="CL7" s="334"/>
      <c r="CM7" s="334"/>
      <c r="CN7" s="331"/>
      <c r="CO7" s="331"/>
      <c r="CP7" s="331"/>
      <c r="CQ7" s="331"/>
      <c r="CR7" s="331"/>
      <c r="CS7" s="331"/>
      <c r="CT7" s="331"/>
      <c r="CU7" s="331"/>
      <c r="CV7" s="331"/>
      <c r="CW7" s="331"/>
      <c r="CX7" s="331"/>
      <c r="CY7" s="331"/>
      <c r="CZ7" s="331"/>
      <c r="DA7" s="331"/>
    </row>
    <row r="8" spans="1:107" s="337" customFormat="1" ht="30" customHeight="1" x14ac:dyDescent="0.2">
      <c r="A8" s="389">
        <v>3</v>
      </c>
      <c r="B8" s="266" t="s">
        <v>28</v>
      </c>
      <c r="C8" s="427" t="s">
        <v>34</v>
      </c>
      <c r="D8" s="443" t="s">
        <v>692</v>
      </c>
      <c r="E8" s="256">
        <v>2441</v>
      </c>
      <c r="F8" s="93" t="s">
        <v>1604</v>
      </c>
      <c r="G8" s="93">
        <v>4</v>
      </c>
      <c r="H8" s="93">
        <v>5</v>
      </c>
      <c r="I8" s="93">
        <v>5</v>
      </c>
      <c r="J8" s="93">
        <v>4</v>
      </c>
      <c r="K8" s="93">
        <v>4</v>
      </c>
      <c r="L8" s="93">
        <v>4</v>
      </c>
      <c r="M8" s="93">
        <v>4</v>
      </c>
      <c r="N8" s="93">
        <v>4</v>
      </c>
      <c r="O8" s="93">
        <v>4</v>
      </c>
      <c r="P8" s="93"/>
      <c r="Q8" s="93"/>
      <c r="R8" s="93"/>
      <c r="S8" s="93"/>
      <c r="T8" s="93"/>
      <c r="U8" s="23"/>
      <c r="V8" s="35">
        <f t="shared" si="0"/>
        <v>4</v>
      </c>
      <c r="W8" s="328">
        <f t="shared" si="1"/>
        <v>0</v>
      </c>
      <c r="X8" s="328">
        <f t="shared" si="2"/>
        <v>0</v>
      </c>
      <c r="Y8" s="328">
        <f t="shared" si="3"/>
        <v>0</v>
      </c>
      <c r="Z8" s="328">
        <f t="shared" si="4"/>
        <v>0</v>
      </c>
      <c r="AA8" s="328">
        <f t="shared" si="5"/>
        <v>7</v>
      </c>
      <c r="AB8" s="328">
        <f t="shared" si="6"/>
        <v>2</v>
      </c>
      <c r="AC8" s="328">
        <f t="shared" si="7"/>
        <v>9</v>
      </c>
      <c r="AD8" s="329">
        <f t="shared" si="11"/>
        <v>4.2222222222222223</v>
      </c>
      <c r="AE8" s="330">
        <f t="shared" si="8"/>
        <v>0</v>
      </c>
      <c r="AF8" s="331"/>
      <c r="AG8" s="332" t="str">
        <f t="shared" si="9"/>
        <v>з</v>
      </c>
      <c r="AH8" s="332">
        <f t="shared" si="9"/>
        <v>4</v>
      </c>
      <c r="AI8" s="332">
        <f t="shared" si="9"/>
        <v>5</v>
      </c>
      <c r="AJ8" s="332">
        <f t="shared" si="9"/>
        <v>5</v>
      </c>
      <c r="AK8" s="332">
        <f t="shared" si="9"/>
        <v>4</v>
      </c>
      <c r="AL8" s="332">
        <f t="shared" si="9"/>
        <v>4</v>
      </c>
      <c r="AM8" s="332">
        <f t="shared" si="9"/>
        <v>4</v>
      </c>
      <c r="AN8" s="332">
        <f t="shared" si="9"/>
        <v>4</v>
      </c>
      <c r="AO8" s="332">
        <f t="shared" si="9"/>
        <v>4</v>
      </c>
      <c r="AP8" s="332">
        <f t="shared" si="9"/>
        <v>4</v>
      </c>
      <c r="AQ8" s="332" t="str">
        <f t="shared" si="9"/>
        <v/>
      </c>
      <c r="AR8" s="332" t="str">
        <f t="shared" si="9"/>
        <v/>
      </c>
      <c r="AS8" s="332" t="str">
        <f t="shared" si="9"/>
        <v/>
      </c>
      <c r="AT8" s="332" t="str">
        <f t="shared" si="9"/>
        <v/>
      </c>
      <c r="AU8" s="332" t="str">
        <f t="shared" si="9"/>
        <v/>
      </c>
      <c r="AV8" s="332" t="str">
        <f t="shared" si="9"/>
        <v/>
      </c>
      <c r="AW8" s="35">
        <f t="shared" si="10"/>
        <v>1</v>
      </c>
      <c r="AX8" s="333"/>
      <c r="AY8" s="333"/>
      <c r="AZ8" s="333"/>
      <c r="BA8" s="333"/>
      <c r="BB8" s="333"/>
      <c r="BC8" s="333"/>
      <c r="BD8" s="333"/>
      <c r="BE8" s="333"/>
      <c r="BF8" s="333"/>
      <c r="BG8" s="333"/>
      <c r="BH8" s="333"/>
      <c r="BI8" s="333"/>
      <c r="BJ8" s="333"/>
      <c r="BK8" s="333"/>
      <c r="BL8" s="333"/>
      <c r="BM8" s="333"/>
      <c r="BN8" s="333"/>
      <c r="BO8" s="333"/>
      <c r="BP8" s="334"/>
      <c r="BQ8" s="334"/>
      <c r="BR8" s="334"/>
      <c r="BS8" s="334"/>
      <c r="BT8" s="334"/>
      <c r="BU8" s="334"/>
      <c r="BV8" s="334"/>
      <c r="BW8" s="334"/>
      <c r="BX8" s="334"/>
      <c r="BY8" s="334"/>
      <c r="BZ8" s="334"/>
      <c r="CA8" s="334"/>
      <c r="CB8" s="334"/>
      <c r="CC8" s="334"/>
      <c r="CD8" s="334"/>
      <c r="CE8" s="334"/>
      <c r="CF8" s="334"/>
      <c r="CG8" s="333"/>
      <c r="CH8" s="334"/>
      <c r="CI8" s="334"/>
      <c r="CJ8" s="334"/>
      <c r="CK8" s="334"/>
      <c r="CL8" s="334"/>
      <c r="CM8" s="334"/>
      <c r="CN8" s="331"/>
      <c r="CO8" s="331"/>
      <c r="CP8" s="331"/>
      <c r="CQ8" s="331"/>
      <c r="CR8" s="331"/>
      <c r="CS8" s="331"/>
      <c r="CT8" s="331"/>
      <c r="CU8" s="331"/>
      <c r="CV8" s="331"/>
      <c r="CW8" s="331"/>
      <c r="CX8" s="331"/>
      <c r="CY8" s="331"/>
      <c r="CZ8" s="331"/>
      <c r="DA8" s="331"/>
    </row>
    <row r="9" spans="1:107" s="337" customFormat="1" ht="30" customHeight="1" x14ac:dyDescent="0.2">
      <c r="A9" s="389">
        <v>4</v>
      </c>
      <c r="B9" s="266" t="s">
        <v>28</v>
      </c>
      <c r="C9" s="440" t="s">
        <v>34</v>
      </c>
      <c r="D9" s="482" t="s">
        <v>693</v>
      </c>
      <c r="E9" s="256">
        <v>2441</v>
      </c>
      <c r="F9" s="93" t="s">
        <v>1604</v>
      </c>
      <c r="G9" s="93">
        <v>4</v>
      </c>
      <c r="H9" s="93">
        <v>4</v>
      </c>
      <c r="I9" s="93">
        <v>5</v>
      </c>
      <c r="J9" s="93">
        <v>4</v>
      </c>
      <c r="K9" s="93">
        <v>4</v>
      </c>
      <c r="L9" s="93">
        <v>5</v>
      </c>
      <c r="M9" s="93">
        <v>4</v>
      </c>
      <c r="N9" s="93">
        <v>5</v>
      </c>
      <c r="O9" s="93">
        <v>4</v>
      </c>
      <c r="P9" s="93"/>
      <c r="Q9" s="93"/>
      <c r="R9" s="93"/>
      <c r="S9" s="93"/>
      <c r="T9" s="93"/>
      <c r="U9" s="23"/>
      <c r="V9" s="35">
        <f t="shared" si="0"/>
        <v>4</v>
      </c>
      <c r="W9" s="328">
        <f t="shared" si="1"/>
        <v>0</v>
      </c>
      <c r="X9" s="328">
        <f t="shared" si="2"/>
        <v>0</v>
      </c>
      <c r="Y9" s="328">
        <f t="shared" si="3"/>
        <v>0</v>
      </c>
      <c r="Z9" s="328">
        <f t="shared" si="4"/>
        <v>0</v>
      </c>
      <c r="AA9" s="328">
        <f t="shared" si="5"/>
        <v>6</v>
      </c>
      <c r="AB9" s="328">
        <f t="shared" si="6"/>
        <v>3</v>
      </c>
      <c r="AC9" s="328">
        <f t="shared" si="7"/>
        <v>9</v>
      </c>
      <c r="AD9" s="329">
        <f t="shared" si="11"/>
        <v>4.333333333333333</v>
      </c>
      <c r="AE9" s="330">
        <f t="shared" si="8"/>
        <v>0</v>
      </c>
      <c r="AF9" s="331"/>
      <c r="AG9" s="332" t="str">
        <f t="shared" si="9"/>
        <v>з</v>
      </c>
      <c r="AH9" s="332">
        <f t="shared" si="9"/>
        <v>4</v>
      </c>
      <c r="AI9" s="332">
        <f t="shared" si="9"/>
        <v>4</v>
      </c>
      <c r="AJ9" s="332">
        <f t="shared" si="9"/>
        <v>5</v>
      </c>
      <c r="AK9" s="332">
        <f t="shared" si="9"/>
        <v>4</v>
      </c>
      <c r="AL9" s="332">
        <f t="shared" si="9"/>
        <v>4</v>
      </c>
      <c r="AM9" s="332">
        <f t="shared" si="9"/>
        <v>5</v>
      </c>
      <c r="AN9" s="332">
        <f t="shared" si="9"/>
        <v>4</v>
      </c>
      <c r="AO9" s="332">
        <f t="shared" si="9"/>
        <v>5</v>
      </c>
      <c r="AP9" s="332">
        <f t="shared" si="9"/>
        <v>4</v>
      </c>
      <c r="AQ9" s="332" t="str">
        <f t="shared" si="9"/>
        <v/>
      </c>
      <c r="AR9" s="332" t="str">
        <f t="shared" si="9"/>
        <v/>
      </c>
      <c r="AS9" s="332" t="str">
        <f t="shared" si="9"/>
        <v/>
      </c>
      <c r="AT9" s="332" t="str">
        <f t="shared" si="9"/>
        <v/>
      </c>
      <c r="AU9" s="332" t="str">
        <f t="shared" si="9"/>
        <v/>
      </c>
      <c r="AV9" s="332" t="str">
        <f t="shared" si="9"/>
        <v/>
      </c>
      <c r="AW9" s="35">
        <f t="shared" si="10"/>
        <v>1</v>
      </c>
      <c r="AX9" s="333"/>
      <c r="AY9" s="333"/>
      <c r="AZ9" s="333"/>
      <c r="BA9" s="333"/>
      <c r="BB9" s="333"/>
      <c r="BC9" s="333"/>
      <c r="BD9" s="333"/>
      <c r="BE9" s="333"/>
      <c r="BF9" s="333"/>
      <c r="BG9" s="333"/>
      <c r="BH9" s="333"/>
      <c r="BI9" s="333"/>
      <c r="BJ9" s="333"/>
      <c r="BK9" s="333"/>
      <c r="BL9" s="333"/>
      <c r="BM9" s="333"/>
      <c r="BN9" s="333"/>
      <c r="BO9" s="333"/>
      <c r="BP9" s="334"/>
      <c r="BQ9" s="334"/>
      <c r="BR9" s="334"/>
      <c r="BS9" s="334"/>
      <c r="BT9" s="334"/>
      <c r="BU9" s="334"/>
      <c r="BV9" s="334"/>
      <c r="BW9" s="334"/>
      <c r="BX9" s="334"/>
      <c r="BY9" s="334"/>
      <c r="BZ9" s="334"/>
      <c r="CA9" s="334"/>
      <c r="CB9" s="334"/>
      <c r="CC9" s="334"/>
      <c r="CD9" s="334"/>
      <c r="CE9" s="334"/>
      <c r="CF9" s="334"/>
      <c r="CG9" s="333"/>
      <c r="CH9" s="334"/>
      <c r="CI9" s="334"/>
      <c r="CJ9" s="334"/>
      <c r="CK9" s="334"/>
      <c r="CL9" s="334"/>
      <c r="CM9" s="334"/>
      <c r="CN9" s="331"/>
      <c r="CO9" s="331"/>
      <c r="CP9" s="331"/>
      <c r="CQ9" s="331"/>
      <c r="CR9" s="331"/>
      <c r="CS9" s="331"/>
      <c r="CT9" s="331"/>
      <c r="CU9" s="331"/>
      <c r="CV9" s="331"/>
      <c r="CW9" s="331"/>
      <c r="CX9" s="331"/>
      <c r="CY9" s="331"/>
      <c r="CZ9" s="331"/>
      <c r="DA9" s="331"/>
    </row>
    <row r="10" spans="1:107" s="337" customFormat="1" ht="30" customHeight="1" x14ac:dyDescent="0.2">
      <c r="A10" s="389">
        <v>5</v>
      </c>
      <c r="B10" s="266" t="s">
        <v>28</v>
      </c>
      <c r="C10" s="427" t="s">
        <v>34</v>
      </c>
      <c r="D10" s="443" t="s">
        <v>694</v>
      </c>
      <c r="E10" s="256">
        <v>2441</v>
      </c>
      <c r="F10" s="93" t="s">
        <v>1604</v>
      </c>
      <c r="G10" s="93">
        <v>4</v>
      </c>
      <c r="H10" s="93">
        <v>5</v>
      </c>
      <c r="I10" s="93">
        <v>5</v>
      </c>
      <c r="J10" s="93">
        <v>4</v>
      </c>
      <c r="K10" s="93">
        <v>4</v>
      </c>
      <c r="L10" s="93">
        <v>4</v>
      </c>
      <c r="M10" s="93">
        <v>4</v>
      </c>
      <c r="N10" s="93">
        <v>5</v>
      </c>
      <c r="O10" s="93" t="s">
        <v>1654</v>
      </c>
      <c r="P10" s="93"/>
      <c r="Q10" s="93"/>
      <c r="R10" s="93"/>
      <c r="S10" s="93"/>
      <c r="T10" s="93"/>
      <c r="U10" s="23"/>
      <c r="V10" s="35">
        <f t="shared" si="0"/>
        <v>4</v>
      </c>
      <c r="W10" s="328">
        <f t="shared" si="1"/>
        <v>0</v>
      </c>
      <c r="X10" s="328">
        <f t="shared" si="2"/>
        <v>0</v>
      </c>
      <c r="Y10" s="328">
        <f t="shared" si="3"/>
        <v>0</v>
      </c>
      <c r="Z10" s="328">
        <f t="shared" si="4"/>
        <v>0</v>
      </c>
      <c r="AA10" s="328">
        <f t="shared" si="5"/>
        <v>5</v>
      </c>
      <c r="AB10" s="328">
        <f t="shared" si="6"/>
        <v>3</v>
      </c>
      <c r="AC10" s="328">
        <f t="shared" si="7"/>
        <v>8</v>
      </c>
      <c r="AD10" s="329">
        <f t="shared" si="11"/>
        <v>4.375</v>
      </c>
      <c r="AE10" s="330">
        <f t="shared" si="8"/>
        <v>0</v>
      </c>
      <c r="AF10" s="331"/>
      <c r="AG10" s="332" t="str">
        <f t="shared" si="9"/>
        <v>з</v>
      </c>
      <c r="AH10" s="332">
        <f t="shared" si="9"/>
        <v>4</v>
      </c>
      <c r="AI10" s="332">
        <f t="shared" si="9"/>
        <v>5</v>
      </c>
      <c r="AJ10" s="332">
        <f t="shared" si="9"/>
        <v>5</v>
      </c>
      <c r="AK10" s="332">
        <f t="shared" si="9"/>
        <v>4</v>
      </c>
      <c r="AL10" s="332">
        <f t="shared" si="9"/>
        <v>4</v>
      </c>
      <c r="AM10" s="332">
        <f t="shared" si="9"/>
        <v>4</v>
      </c>
      <c r="AN10" s="332">
        <f t="shared" si="9"/>
        <v>4</v>
      </c>
      <c r="AO10" s="332">
        <f t="shared" si="9"/>
        <v>5</v>
      </c>
      <c r="AP10" s="332" t="str">
        <f t="shared" si="9"/>
        <v>а</v>
      </c>
      <c r="AQ10" s="332" t="str">
        <f t="shared" si="9"/>
        <v/>
      </c>
      <c r="AR10" s="332" t="str">
        <f t="shared" si="9"/>
        <v/>
      </c>
      <c r="AS10" s="332" t="str">
        <f t="shared" si="9"/>
        <v/>
      </c>
      <c r="AT10" s="332" t="str">
        <f t="shared" si="9"/>
        <v/>
      </c>
      <c r="AU10" s="332" t="str">
        <f t="shared" si="9"/>
        <v/>
      </c>
      <c r="AV10" s="332" t="str">
        <f t="shared" si="9"/>
        <v/>
      </c>
      <c r="AW10" s="35">
        <f t="shared" si="10"/>
        <v>1</v>
      </c>
      <c r="AX10" s="333"/>
      <c r="AY10" s="333"/>
      <c r="AZ10" s="333"/>
      <c r="BA10" s="333"/>
      <c r="BB10" s="333"/>
      <c r="BC10" s="333"/>
      <c r="BD10" s="333"/>
      <c r="BE10" s="333"/>
      <c r="BF10" s="333"/>
      <c r="BG10" s="333"/>
      <c r="BH10" s="333"/>
      <c r="BI10" s="333"/>
      <c r="BJ10" s="333"/>
      <c r="BK10" s="333"/>
      <c r="BL10" s="333"/>
      <c r="BM10" s="333"/>
      <c r="BN10" s="333"/>
      <c r="BO10" s="333"/>
      <c r="BP10" s="334"/>
      <c r="BQ10" s="334"/>
      <c r="BR10" s="334"/>
      <c r="BS10" s="334"/>
      <c r="BT10" s="334"/>
      <c r="BU10" s="334"/>
      <c r="BV10" s="334"/>
      <c r="BW10" s="334"/>
      <c r="BX10" s="334"/>
      <c r="BY10" s="334"/>
      <c r="BZ10" s="334"/>
      <c r="CA10" s="334"/>
      <c r="CB10" s="334"/>
      <c r="CC10" s="334"/>
      <c r="CD10" s="334"/>
      <c r="CE10" s="334"/>
      <c r="CF10" s="334"/>
      <c r="CG10" s="333"/>
      <c r="CH10" s="334"/>
      <c r="CI10" s="334"/>
      <c r="CJ10" s="334"/>
      <c r="CK10" s="334"/>
      <c r="CL10" s="334"/>
      <c r="CM10" s="334"/>
      <c r="CN10" s="331"/>
      <c r="CO10" s="331"/>
      <c r="CP10" s="331"/>
      <c r="CQ10" s="331"/>
      <c r="CR10" s="331"/>
      <c r="CS10" s="331"/>
      <c r="CT10" s="331"/>
      <c r="CU10" s="331"/>
      <c r="CV10" s="331"/>
      <c r="CW10" s="331"/>
      <c r="CX10" s="331"/>
      <c r="CY10" s="331"/>
      <c r="CZ10" s="331"/>
      <c r="DA10" s="331"/>
    </row>
    <row r="11" spans="1:107" s="337" customFormat="1" ht="30" customHeight="1" x14ac:dyDescent="0.2">
      <c r="A11" s="389">
        <v>6</v>
      </c>
      <c r="B11" s="266" t="s">
        <v>28</v>
      </c>
      <c r="C11" s="427" t="s">
        <v>34</v>
      </c>
      <c r="D11" s="443" t="s">
        <v>695</v>
      </c>
      <c r="E11" s="256">
        <v>2441</v>
      </c>
      <c r="F11" s="93" t="s">
        <v>1604</v>
      </c>
      <c r="G11" s="93">
        <v>3</v>
      </c>
      <c r="H11" s="93">
        <v>3</v>
      </c>
      <c r="I11" s="93">
        <v>5</v>
      </c>
      <c r="J11" s="93">
        <v>3</v>
      </c>
      <c r="K11" s="93">
        <v>5</v>
      </c>
      <c r="L11" s="93">
        <v>3</v>
      </c>
      <c r="M11" s="93">
        <v>3</v>
      </c>
      <c r="N11" s="93">
        <v>3</v>
      </c>
      <c r="O11" s="93">
        <v>3</v>
      </c>
      <c r="P11" s="93"/>
      <c r="Q11" s="93"/>
      <c r="R11" s="93"/>
      <c r="S11" s="93"/>
      <c r="T11" s="93"/>
      <c r="U11" s="93"/>
      <c r="V11" s="35">
        <f t="shared" si="0"/>
        <v>3</v>
      </c>
      <c r="W11" s="338">
        <f t="shared" si="1"/>
        <v>0</v>
      </c>
      <c r="X11" s="338">
        <f t="shared" si="2"/>
        <v>0</v>
      </c>
      <c r="Y11" s="338">
        <f t="shared" si="3"/>
        <v>0</v>
      </c>
      <c r="Z11" s="338">
        <f t="shared" si="4"/>
        <v>7</v>
      </c>
      <c r="AA11" s="338">
        <f t="shared" si="5"/>
        <v>0</v>
      </c>
      <c r="AB11" s="338">
        <f t="shared" si="6"/>
        <v>2</v>
      </c>
      <c r="AC11" s="328">
        <f t="shared" si="7"/>
        <v>9</v>
      </c>
      <c r="AD11" s="329">
        <f t="shared" si="11"/>
        <v>3.4444444444444446</v>
      </c>
      <c r="AE11" s="339">
        <f t="shared" si="8"/>
        <v>0</v>
      </c>
      <c r="AG11" s="332" t="str">
        <f t="shared" si="9"/>
        <v>з</v>
      </c>
      <c r="AH11" s="332">
        <f t="shared" si="9"/>
        <v>3</v>
      </c>
      <c r="AI11" s="332">
        <f t="shared" si="9"/>
        <v>3</v>
      </c>
      <c r="AJ11" s="332">
        <f t="shared" si="9"/>
        <v>5</v>
      </c>
      <c r="AK11" s="332">
        <f t="shared" si="9"/>
        <v>3</v>
      </c>
      <c r="AL11" s="332">
        <f t="shared" si="9"/>
        <v>5</v>
      </c>
      <c r="AM11" s="332">
        <f t="shared" si="9"/>
        <v>3</v>
      </c>
      <c r="AN11" s="332">
        <f t="shared" si="9"/>
        <v>3</v>
      </c>
      <c r="AO11" s="332">
        <f t="shared" si="9"/>
        <v>3</v>
      </c>
      <c r="AP11" s="332">
        <f t="shared" si="9"/>
        <v>3</v>
      </c>
      <c r="AQ11" s="332" t="str">
        <f t="shared" si="9"/>
        <v/>
      </c>
      <c r="AR11" s="332" t="str">
        <f t="shared" si="9"/>
        <v/>
      </c>
      <c r="AS11" s="332" t="str">
        <f t="shared" si="9"/>
        <v/>
      </c>
      <c r="AT11" s="332" t="str">
        <f t="shared" si="9"/>
        <v/>
      </c>
      <c r="AU11" s="332" t="str">
        <f t="shared" si="9"/>
        <v/>
      </c>
      <c r="AV11" s="332" t="str">
        <f t="shared" si="9"/>
        <v/>
      </c>
      <c r="AW11" s="35">
        <f t="shared" si="10"/>
        <v>1</v>
      </c>
      <c r="AX11" s="340"/>
      <c r="AY11" s="340"/>
      <c r="AZ11" s="340"/>
      <c r="BA11" s="340"/>
      <c r="BB11" s="340"/>
      <c r="BC11" s="340"/>
      <c r="BD11" s="340"/>
      <c r="BE11" s="340"/>
      <c r="BF11" s="340"/>
      <c r="BG11" s="340"/>
      <c r="BH11" s="340"/>
      <c r="BI11" s="340"/>
      <c r="BJ11" s="340"/>
      <c r="BK11" s="340"/>
      <c r="BL11" s="340"/>
      <c r="BM11" s="340"/>
      <c r="BN11" s="340"/>
      <c r="BO11" s="340"/>
      <c r="BP11" s="341"/>
      <c r="BQ11" s="341"/>
      <c r="BR11" s="341"/>
      <c r="BS11" s="341"/>
      <c r="BT11" s="341"/>
      <c r="BU11" s="341"/>
      <c r="BV11" s="341"/>
      <c r="BW11" s="341"/>
      <c r="BX11" s="341"/>
      <c r="BY11" s="341"/>
      <c r="BZ11" s="341"/>
      <c r="CA11" s="341"/>
      <c r="CB11" s="341"/>
      <c r="CC11" s="341"/>
      <c r="CD11" s="341"/>
      <c r="CE11" s="341"/>
      <c r="CF11" s="341"/>
      <c r="CG11" s="340"/>
      <c r="CH11" s="341"/>
      <c r="CI11" s="341"/>
      <c r="CJ11" s="341"/>
      <c r="CK11" s="341"/>
      <c r="CL11" s="341"/>
      <c r="CM11" s="341"/>
    </row>
    <row r="12" spans="1:107" s="337" customFormat="1" ht="30" customHeight="1" x14ac:dyDescent="0.2">
      <c r="A12" s="389">
        <v>7</v>
      </c>
      <c r="B12" s="266" t="s">
        <v>28</v>
      </c>
      <c r="C12" s="427" t="s">
        <v>34</v>
      </c>
      <c r="D12" s="443" t="s">
        <v>696</v>
      </c>
      <c r="E12" s="256">
        <v>2441</v>
      </c>
      <c r="F12" s="93" t="s">
        <v>1604</v>
      </c>
      <c r="G12" s="93">
        <v>3</v>
      </c>
      <c r="H12" s="93">
        <v>4</v>
      </c>
      <c r="I12" s="93">
        <v>5</v>
      </c>
      <c r="J12" s="93">
        <v>3</v>
      </c>
      <c r="K12" s="93">
        <v>3</v>
      </c>
      <c r="L12" s="93">
        <v>3</v>
      </c>
      <c r="M12" s="93">
        <v>3</v>
      </c>
      <c r="N12" s="93">
        <v>4</v>
      </c>
      <c r="O12" s="93">
        <v>3</v>
      </c>
      <c r="P12" s="93"/>
      <c r="Q12" s="93"/>
      <c r="R12" s="93"/>
      <c r="S12" s="93"/>
      <c r="T12" s="93"/>
      <c r="U12" s="23"/>
      <c r="V12" s="35">
        <f t="shared" si="0"/>
        <v>3</v>
      </c>
      <c r="W12" s="328">
        <f t="shared" si="1"/>
        <v>0</v>
      </c>
      <c r="X12" s="328">
        <f t="shared" si="2"/>
        <v>0</v>
      </c>
      <c r="Y12" s="328">
        <f t="shared" si="3"/>
        <v>0</v>
      </c>
      <c r="Z12" s="328">
        <f t="shared" si="4"/>
        <v>6</v>
      </c>
      <c r="AA12" s="328">
        <f t="shared" si="5"/>
        <v>2</v>
      </c>
      <c r="AB12" s="328">
        <f t="shared" si="6"/>
        <v>1</v>
      </c>
      <c r="AC12" s="328">
        <f t="shared" si="7"/>
        <v>9</v>
      </c>
      <c r="AD12" s="329">
        <f t="shared" si="11"/>
        <v>3.4444444444444446</v>
      </c>
      <c r="AE12" s="330">
        <f t="shared" si="8"/>
        <v>0</v>
      </c>
      <c r="AF12" s="331"/>
      <c r="AG12" s="332" t="str">
        <f t="shared" si="9"/>
        <v>з</v>
      </c>
      <c r="AH12" s="332">
        <f t="shared" si="9"/>
        <v>3</v>
      </c>
      <c r="AI12" s="332">
        <f t="shared" si="9"/>
        <v>4</v>
      </c>
      <c r="AJ12" s="332">
        <f t="shared" si="9"/>
        <v>5</v>
      </c>
      <c r="AK12" s="332">
        <f t="shared" si="9"/>
        <v>3</v>
      </c>
      <c r="AL12" s="332">
        <f t="shared" si="9"/>
        <v>3</v>
      </c>
      <c r="AM12" s="332">
        <f t="shared" si="9"/>
        <v>3</v>
      </c>
      <c r="AN12" s="332">
        <f t="shared" si="9"/>
        <v>3</v>
      </c>
      <c r="AO12" s="332">
        <f t="shared" si="9"/>
        <v>4</v>
      </c>
      <c r="AP12" s="332">
        <f t="shared" si="9"/>
        <v>3</v>
      </c>
      <c r="AQ12" s="332" t="str">
        <f t="shared" si="9"/>
        <v/>
      </c>
      <c r="AR12" s="332" t="str">
        <f t="shared" si="9"/>
        <v/>
      </c>
      <c r="AS12" s="332" t="str">
        <f t="shared" si="9"/>
        <v/>
      </c>
      <c r="AT12" s="332" t="str">
        <f t="shared" si="9"/>
        <v/>
      </c>
      <c r="AU12" s="332" t="str">
        <f t="shared" si="9"/>
        <v/>
      </c>
      <c r="AV12" s="332" t="str">
        <f t="shared" si="9"/>
        <v/>
      </c>
      <c r="AW12" s="35">
        <f t="shared" si="10"/>
        <v>1</v>
      </c>
      <c r="AX12" s="333"/>
      <c r="AY12" s="333"/>
      <c r="AZ12" s="333"/>
      <c r="BA12" s="333"/>
      <c r="BB12" s="333"/>
      <c r="BC12" s="333"/>
      <c r="BD12" s="333"/>
      <c r="BE12" s="333"/>
      <c r="BF12" s="333"/>
      <c r="BG12" s="333"/>
      <c r="BH12" s="333"/>
      <c r="BI12" s="333"/>
      <c r="BJ12" s="333"/>
      <c r="BK12" s="333"/>
      <c r="BL12" s="333"/>
      <c r="BM12" s="333"/>
      <c r="BN12" s="333"/>
      <c r="BO12" s="333"/>
      <c r="BP12" s="334"/>
      <c r="BQ12" s="334"/>
      <c r="BR12" s="334"/>
      <c r="BS12" s="334"/>
      <c r="BT12" s="334"/>
      <c r="BU12" s="334"/>
      <c r="BV12" s="334"/>
      <c r="BW12" s="334"/>
      <c r="BX12" s="334"/>
      <c r="BY12" s="334"/>
      <c r="BZ12" s="334"/>
      <c r="CA12" s="334"/>
      <c r="CB12" s="334"/>
      <c r="CC12" s="334"/>
      <c r="CD12" s="334"/>
      <c r="CE12" s="334"/>
      <c r="CF12" s="334"/>
      <c r="CG12" s="333"/>
      <c r="CH12" s="334"/>
      <c r="CI12" s="334"/>
      <c r="CJ12" s="334"/>
      <c r="CK12" s="334"/>
      <c r="CL12" s="334"/>
      <c r="CM12" s="334"/>
      <c r="CN12" s="331"/>
      <c r="CO12" s="331"/>
      <c r="CP12" s="331"/>
      <c r="CQ12" s="331"/>
      <c r="CR12" s="331"/>
      <c r="CS12" s="331"/>
      <c r="CT12" s="331"/>
      <c r="CU12" s="331"/>
      <c r="CV12" s="331"/>
      <c r="CW12" s="331"/>
      <c r="CX12" s="331"/>
      <c r="CY12" s="331"/>
      <c r="CZ12" s="331"/>
      <c r="DA12" s="331"/>
    </row>
    <row r="13" spans="1:107" s="337" customFormat="1" ht="30" customHeight="1" x14ac:dyDescent="0.2">
      <c r="A13" s="389">
        <v>8</v>
      </c>
      <c r="B13" s="266" t="s">
        <v>28</v>
      </c>
      <c r="C13" s="427" t="s">
        <v>34</v>
      </c>
      <c r="D13" s="443" t="s">
        <v>697</v>
      </c>
      <c r="E13" s="256">
        <v>2441</v>
      </c>
      <c r="F13" s="93" t="s">
        <v>1604</v>
      </c>
      <c r="G13" s="93">
        <v>3</v>
      </c>
      <c r="H13" s="93">
        <v>4</v>
      </c>
      <c r="I13" s="93">
        <v>3</v>
      </c>
      <c r="J13" s="93">
        <v>3</v>
      </c>
      <c r="K13" s="93">
        <v>3</v>
      </c>
      <c r="L13" s="93">
        <v>4</v>
      </c>
      <c r="M13" s="93">
        <v>4</v>
      </c>
      <c r="N13" s="93">
        <v>4</v>
      </c>
      <c r="O13" s="93">
        <v>4</v>
      </c>
      <c r="P13" s="93"/>
      <c r="Q13" s="93"/>
      <c r="R13" s="93"/>
      <c r="S13" s="93"/>
      <c r="T13" s="93"/>
      <c r="U13" s="23"/>
      <c r="V13" s="35">
        <f t="shared" si="0"/>
        <v>3</v>
      </c>
      <c r="W13" s="328">
        <f t="shared" si="1"/>
        <v>0</v>
      </c>
      <c r="X13" s="328">
        <f t="shared" si="2"/>
        <v>0</v>
      </c>
      <c r="Y13" s="328">
        <f t="shared" si="3"/>
        <v>0</v>
      </c>
      <c r="Z13" s="328">
        <f t="shared" si="4"/>
        <v>4</v>
      </c>
      <c r="AA13" s="328">
        <f t="shared" si="5"/>
        <v>5</v>
      </c>
      <c r="AB13" s="328">
        <f t="shared" si="6"/>
        <v>0</v>
      </c>
      <c r="AC13" s="328">
        <f t="shared" si="7"/>
        <v>9</v>
      </c>
      <c r="AD13" s="329">
        <f t="shared" si="11"/>
        <v>3.5555555555555554</v>
      </c>
      <c r="AE13" s="330">
        <f t="shared" si="8"/>
        <v>0</v>
      </c>
      <c r="AF13" s="331"/>
      <c r="AG13" s="332" t="str">
        <f t="shared" si="9"/>
        <v>з</v>
      </c>
      <c r="AH13" s="332">
        <f t="shared" si="9"/>
        <v>3</v>
      </c>
      <c r="AI13" s="332">
        <f t="shared" si="9"/>
        <v>4</v>
      </c>
      <c r="AJ13" s="332">
        <f t="shared" si="9"/>
        <v>3</v>
      </c>
      <c r="AK13" s="332">
        <f t="shared" si="9"/>
        <v>3</v>
      </c>
      <c r="AL13" s="332">
        <f t="shared" si="9"/>
        <v>3</v>
      </c>
      <c r="AM13" s="332">
        <f t="shared" si="9"/>
        <v>4</v>
      </c>
      <c r="AN13" s="332">
        <f t="shared" si="9"/>
        <v>4</v>
      </c>
      <c r="AO13" s="332">
        <f t="shared" si="9"/>
        <v>4</v>
      </c>
      <c r="AP13" s="332">
        <f t="shared" si="9"/>
        <v>4</v>
      </c>
      <c r="AQ13" s="332" t="str">
        <f t="shared" si="9"/>
        <v/>
      </c>
      <c r="AR13" s="332" t="str">
        <f t="shared" si="9"/>
        <v/>
      </c>
      <c r="AS13" s="332" t="str">
        <f t="shared" si="9"/>
        <v/>
      </c>
      <c r="AT13" s="332" t="str">
        <f t="shared" si="9"/>
        <v/>
      </c>
      <c r="AU13" s="332" t="str">
        <f t="shared" si="9"/>
        <v/>
      </c>
      <c r="AV13" s="332" t="str">
        <f t="shared" si="9"/>
        <v/>
      </c>
      <c r="AW13" s="35">
        <f t="shared" si="10"/>
        <v>1</v>
      </c>
      <c r="AX13" s="333"/>
      <c r="AY13" s="333"/>
      <c r="AZ13" s="333"/>
      <c r="BA13" s="333"/>
      <c r="BB13" s="333"/>
      <c r="BC13" s="333"/>
      <c r="BD13" s="333"/>
      <c r="BE13" s="333"/>
      <c r="BF13" s="333"/>
      <c r="BG13" s="333"/>
      <c r="BH13" s="333"/>
      <c r="BI13" s="333"/>
      <c r="BJ13" s="333"/>
      <c r="BK13" s="333"/>
      <c r="BL13" s="333"/>
      <c r="BM13" s="333"/>
      <c r="BN13" s="333"/>
      <c r="BO13" s="333"/>
      <c r="BP13" s="334"/>
      <c r="BQ13" s="334"/>
      <c r="BR13" s="334"/>
      <c r="BS13" s="334"/>
      <c r="BT13" s="334"/>
      <c r="BU13" s="334"/>
      <c r="BV13" s="334"/>
      <c r="BW13" s="334"/>
      <c r="BX13" s="334"/>
      <c r="BY13" s="334"/>
      <c r="BZ13" s="334"/>
      <c r="CA13" s="334"/>
      <c r="CB13" s="334"/>
      <c r="CC13" s="334"/>
      <c r="CD13" s="334"/>
      <c r="CE13" s="334"/>
      <c r="CF13" s="334"/>
      <c r="CG13" s="333"/>
      <c r="CH13" s="334"/>
      <c r="CI13" s="334"/>
      <c r="CJ13" s="334"/>
      <c r="CK13" s="334"/>
      <c r="CL13" s="334"/>
      <c r="CM13" s="334"/>
      <c r="CN13" s="331"/>
      <c r="CO13" s="331"/>
      <c r="CP13" s="331"/>
      <c r="CQ13" s="331"/>
      <c r="CR13" s="331"/>
      <c r="CS13" s="331"/>
      <c r="CT13" s="331"/>
      <c r="CU13" s="331"/>
      <c r="CV13" s="331"/>
      <c r="CW13" s="331"/>
      <c r="CX13" s="331"/>
      <c r="CY13" s="331"/>
      <c r="CZ13" s="331"/>
      <c r="DA13" s="331"/>
    </row>
    <row r="14" spans="1:107" ht="30" customHeight="1" x14ac:dyDescent="0.2">
      <c r="A14" s="389">
        <v>9</v>
      </c>
      <c r="B14" s="263"/>
      <c r="C14" s="440" t="s">
        <v>34</v>
      </c>
      <c r="D14" s="482" t="s">
        <v>698</v>
      </c>
      <c r="E14" s="256">
        <v>2441</v>
      </c>
      <c r="F14" s="93" t="s">
        <v>1604</v>
      </c>
      <c r="G14" s="93">
        <v>5</v>
      </c>
      <c r="H14" s="93">
        <v>5</v>
      </c>
      <c r="I14" s="93">
        <v>5</v>
      </c>
      <c r="J14" s="93">
        <v>5</v>
      </c>
      <c r="K14" s="93">
        <v>5</v>
      </c>
      <c r="L14" s="93">
        <v>5</v>
      </c>
      <c r="M14" s="93">
        <v>5</v>
      </c>
      <c r="N14" s="93">
        <v>5</v>
      </c>
      <c r="O14" s="93">
        <v>5</v>
      </c>
      <c r="P14" s="93"/>
      <c r="Q14" s="93"/>
      <c r="R14" s="97"/>
      <c r="S14" s="93"/>
      <c r="T14" s="93"/>
      <c r="U14" s="23"/>
      <c r="V14" s="18">
        <f t="shared" si="0"/>
        <v>5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0</v>
      </c>
      <c r="AA14" s="95">
        <f t="shared" si="5"/>
        <v>0</v>
      </c>
      <c r="AB14" s="95">
        <f t="shared" si="6"/>
        <v>9</v>
      </c>
      <c r="AC14" s="95">
        <f t="shared" si="7"/>
        <v>9</v>
      </c>
      <c r="AD14" s="242">
        <f t="shared" si="11"/>
        <v>5</v>
      </c>
      <c r="AE14" s="16">
        <f t="shared" si="8"/>
        <v>0</v>
      </c>
      <c r="AF14" s="9"/>
      <c r="AG14" s="332" t="str">
        <f t="shared" si="9"/>
        <v>з</v>
      </c>
      <c r="AH14" s="332">
        <f t="shared" si="9"/>
        <v>5</v>
      </c>
      <c r="AI14" s="332">
        <f t="shared" si="9"/>
        <v>5</v>
      </c>
      <c r="AJ14" s="332">
        <f t="shared" si="9"/>
        <v>5</v>
      </c>
      <c r="AK14" s="332">
        <f t="shared" si="9"/>
        <v>5</v>
      </c>
      <c r="AL14" s="332">
        <f t="shared" si="9"/>
        <v>5</v>
      </c>
      <c r="AM14" s="332">
        <f t="shared" si="9"/>
        <v>5</v>
      </c>
      <c r="AN14" s="332">
        <f t="shared" si="9"/>
        <v>5</v>
      </c>
      <c r="AO14" s="332">
        <f t="shared" si="9"/>
        <v>5</v>
      </c>
      <c r="AP14" s="332">
        <f t="shared" si="9"/>
        <v>5</v>
      </c>
      <c r="AQ14" s="332" t="str">
        <f t="shared" si="9"/>
        <v/>
      </c>
      <c r="AR14" s="332" t="str">
        <f t="shared" si="9"/>
        <v/>
      </c>
      <c r="AS14" s="332" t="str">
        <f t="shared" si="9"/>
        <v/>
      </c>
      <c r="AT14" s="332" t="str">
        <f t="shared" si="9"/>
        <v/>
      </c>
      <c r="AU14" s="332" t="str">
        <f t="shared" si="9"/>
        <v/>
      </c>
      <c r="AV14" s="332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30" customHeight="1" x14ac:dyDescent="0.2">
      <c r="A15" s="389">
        <v>10</v>
      </c>
      <c r="B15" s="263"/>
      <c r="C15" s="440" t="s">
        <v>34</v>
      </c>
      <c r="D15" s="482" t="s">
        <v>699</v>
      </c>
      <c r="E15" s="256">
        <v>2441</v>
      </c>
      <c r="F15" s="93" t="s">
        <v>1604</v>
      </c>
      <c r="G15" s="93">
        <v>5</v>
      </c>
      <c r="H15" s="93">
        <v>4</v>
      </c>
      <c r="I15" s="93">
        <v>5</v>
      </c>
      <c r="J15" s="93">
        <v>4</v>
      </c>
      <c r="K15" s="93">
        <v>4</v>
      </c>
      <c r="L15" s="93">
        <v>5</v>
      </c>
      <c r="M15" s="93">
        <v>5</v>
      </c>
      <c r="N15" s="93">
        <v>4</v>
      </c>
      <c r="O15" s="93">
        <v>5</v>
      </c>
      <c r="P15" s="93"/>
      <c r="Q15" s="93"/>
      <c r="R15" s="97"/>
      <c r="S15" s="93"/>
      <c r="T15" s="93"/>
      <c r="U15" s="23"/>
      <c r="V15" s="18">
        <f t="shared" si="0"/>
        <v>4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0</v>
      </c>
      <c r="AA15" s="95">
        <f t="shared" si="5"/>
        <v>4</v>
      </c>
      <c r="AB15" s="95">
        <f t="shared" si="6"/>
        <v>5</v>
      </c>
      <c r="AC15" s="95">
        <f t="shared" si="7"/>
        <v>9</v>
      </c>
      <c r="AD15" s="242">
        <f t="shared" si="11"/>
        <v>4.5555555555555554</v>
      </c>
      <c r="AE15" s="16">
        <f t="shared" si="8"/>
        <v>0</v>
      </c>
      <c r="AF15" s="9"/>
      <c r="AG15" s="332" t="str">
        <f t="shared" si="9"/>
        <v>з</v>
      </c>
      <c r="AH15" s="332">
        <f t="shared" si="9"/>
        <v>5</v>
      </c>
      <c r="AI15" s="332">
        <f t="shared" si="9"/>
        <v>4</v>
      </c>
      <c r="AJ15" s="332">
        <f t="shared" si="9"/>
        <v>5</v>
      </c>
      <c r="AK15" s="332">
        <f t="shared" si="9"/>
        <v>4</v>
      </c>
      <c r="AL15" s="332">
        <f t="shared" si="9"/>
        <v>4</v>
      </c>
      <c r="AM15" s="332">
        <f t="shared" si="9"/>
        <v>5</v>
      </c>
      <c r="AN15" s="332">
        <f t="shared" si="9"/>
        <v>5</v>
      </c>
      <c r="AO15" s="332">
        <f t="shared" si="9"/>
        <v>4</v>
      </c>
      <c r="AP15" s="332">
        <f t="shared" si="9"/>
        <v>5</v>
      </c>
      <c r="AQ15" s="332" t="str">
        <f t="shared" si="9"/>
        <v/>
      </c>
      <c r="AR15" s="332" t="str">
        <f t="shared" si="9"/>
        <v/>
      </c>
      <c r="AS15" s="332" t="str">
        <f t="shared" si="9"/>
        <v/>
      </c>
      <c r="AT15" s="332" t="str">
        <f t="shared" si="9"/>
        <v/>
      </c>
      <c r="AU15" s="332" t="str">
        <f t="shared" si="9"/>
        <v/>
      </c>
      <c r="AV15" s="332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30" customHeight="1" x14ac:dyDescent="0.2">
      <c r="A16" s="389">
        <v>11</v>
      </c>
      <c r="B16" s="263"/>
      <c r="C16" s="427" t="s">
        <v>34</v>
      </c>
      <c r="D16" s="443" t="s">
        <v>700</v>
      </c>
      <c r="E16" s="256">
        <v>2441</v>
      </c>
      <c r="F16" s="93" t="s">
        <v>1604</v>
      </c>
      <c r="G16" s="93">
        <v>3</v>
      </c>
      <c r="H16" s="93">
        <v>3</v>
      </c>
      <c r="I16" s="93">
        <v>3</v>
      </c>
      <c r="J16" s="93">
        <v>3</v>
      </c>
      <c r="K16" s="93">
        <v>4</v>
      </c>
      <c r="L16" s="93">
        <v>4</v>
      </c>
      <c r="M16" s="93" t="s">
        <v>1636</v>
      </c>
      <c r="N16" s="93">
        <v>3</v>
      </c>
      <c r="O16" s="93">
        <v>3</v>
      </c>
      <c r="P16" s="93"/>
      <c r="Q16" s="93"/>
      <c r="R16" s="97"/>
      <c r="S16" s="93"/>
      <c r="T16" s="93"/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6</v>
      </c>
      <c r="AA16" s="95">
        <f t="shared" si="5"/>
        <v>2</v>
      </c>
      <c r="AB16" s="95">
        <f t="shared" si="6"/>
        <v>0</v>
      </c>
      <c r="AC16" s="95">
        <f t="shared" si="7"/>
        <v>8</v>
      </c>
      <c r="AD16" s="242">
        <f t="shared" si="11"/>
        <v>3.25</v>
      </c>
      <c r="AE16" s="16">
        <f t="shared" si="8"/>
        <v>0</v>
      </c>
      <c r="AF16" s="9"/>
      <c r="AG16" s="332" t="str">
        <f t="shared" si="9"/>
        <v>з</v>
      </c>
      <c r="AH16" s="332">
        <f t="shared" si="9"/>
        <v>3</v>
      </c>
      <c r="AI16" s="332">
        <f t="shared" si="9"/>
        <v>3</v>
      </c>
      <c r="AJ16" s="332">
        <f t="shared" si="9"/>
        <v>3</v>
      </c>
      <c r="AK16" s="332">
        <f t="shared" si="9"/>
        <v>3</v>
      </c>
      <c r="AL16" s="332">
        <f t="shared" si="9"/>
        <v>4</v>
      </c>
      <c r="AM16" s="332">
        <f t="shared" si="9"/>
        <v>4</v>
      </c>
      <c r="AN16" s="332" t="str">
        <f t="shared" si="9"/>
        <v>а</v>
      </c>
      <c r="AO16" s="332">
        <f t="shared" si="9"/>
        <v>3</v>
      </c>
      <c r="AP16" s="332">
        <f t="shared" si="9"/>
        <v>3</v>
      </c>
      <c r="AQ16" s="332" t="str">
        <f t="shared" si="9"/>
        <v/>
      </c>
      <c r="AR16" s="332" t="str">
        <f t="shared" si="9"/>
        <v/>
      </c>
      <c r="AS16" s="332" t="str">
        <f t="shared" si="9"/>
        <v/>
      </c>
      <c r="AT16" s="332" t="str">
        <f t="shared" si="9"/>
        <v/>
      </c>
      <c r="AU16" s="332" t="str">
        <f t="shared" si="9"/>
        <v/>
      </c>
      <c r="AV16" s="332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30" customHeight="1" x14ac:dyDescent="0.2">
      <c r="A17" s="389">
        <v>12</v>
      </c>
      <c r="B17" s="259"/>
      <c r="C17" s="427" t="s">
        <v>34</v>
      </c>
      <c r="D17" s="443" t="s">
        <v>701</v>
      </c>
      <c r="E17" s="256">
        <v>2441</v>
      </c>
      <c r="F17" s="93" t="s">
        <v>1604</v>
      </c>
      <c r="G17" s="93">
        <v>5</v>
      </c>
      <c r="H17" s="93">
        <v>3</v>
      </c>
      <c r="I17" s="93">
        <v>4</v>
      </c>
      <c r="J17" s="93">
        <v>3</v>
      </c>
      <c r="K17" s="93">
        <v>3</v>
      </c>
      <c r="L17" s="93">
        <v>4</v>
      </c>
      <c r="M17" s="93">
        <v>4</v>
      </c>
      <c r="N17" s="93">
        <v>4</v>
      </c>
      <c r="O17" s="93">
        <v>3</v>
      </c>
      <c r="P17" s="93"/>
      <c r="Q17" s="93"/>
      <c r="R17" s="97"/>
      <c r="S17" s="93"/>
      <c r="T17" s="93"/>
      <c r="U17" s="23"/>
      <c r="V17" s="18">
        <f t="shared" si="0"/>
        <v>3</v>
      </c>
      <c r="W17" s="95">
        <f t="shared" si="1"/>
        <v>0</v>
      </c>
      <c r="X17" s="95">
        <f t="shared" ref="X17:X34" si="12">COUNTIF(AF17:AU17,"д")</f>
        <v>0</v>
      </c>
      <c r="Y17" s="95">
        <f t="shared" si="3"/>
        <v>0</v>
      </c>
      <c r="Z17" s="95">
        <f t="shared" si="4"/>
        <v>4</v>
      </c>
      <c r="AA17" s="95">
        <f t="shared" si="5"/>
        <v>4</v>
      </c>
      <c r="AB17" s="95">
        <f t="shared" si="6"/>
        <v>1</v>
      </c>
      <c r="AC17" s="95">
        <f t="shared" si="7"/>
        <v>9</v>
      </c>
      <c r="AD17" s="242">
        <f t="shared" si="11"/>
        <v>3.6666666666666665</v>
      </c>
      <c r="AE17" s="16">
        <f t="shared" si="8"/>
        <v>0</v>
      </c>
      <c r="AF17" s="9"/>
      <c r="AG17" s="332" t="str">
        <f t="shared" si="9"/>
        <v>з</v>
      </c>
      <c r="AH17" s="332">
        <f t="shared" si="9"/>
        <v>5</v>
      </c>
      <c r="AI17" s="332">
        <f t="shared" si="9"/>
        <v>3</v>
      </c>
      <c r="AJ17" s="332">
        <f t="shared" si="9"/>
        <v>4</v>
      </c>
      <c r="AK17" s="332">
        <f t="shared" si="9"/>
        <v>3</v>
      </c>
      <c r="AL17" s="332">
        <f t="shared" si="9"/>
        <v>3</v>
      </c>
      <c r="AM17" s="332">
        <f t="shared" si="9"/>
        <v>4</v>
      </c>
      <c r="AN17" s="332">
        <f t="shared" si="9"/>
        <v>4</v>
      </c>
      <c r="AO17" s="332">
        <f t="shared" si="9"/>
        <v>4</v>
      </c>
      <c r="AP17" s="332">
        <f t="shared" si="9"/>
        <v>3</v>
      </c>
      <c r="AQ17" s="332" t="str">
        <f t="shared" si="9"/>
        <v/>
      </c>
      <c r="AR17" s="332" t="str">
        <f t="shared" si="9"/>
        <v/>
      </c>
      <c r="AS17" s="332" t="str">
        <f t="shared" si="9"/>
        <v/>
      </c>
      <c r="AT17" s="332" t="str">
        <f t="shared" si="9"/>
        <v/>
      </c>
      <c r="AU17" s="332" t="str">
        <f t="shared" si="9"/>
        <v/>
      </c>
      <c r="AV17" s="332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30" customHeight="1" x14ac:dyDescent="0.2">
      <c r="A18" s="389">
        <v>13</v>
      </c>
      <c r="B18" s="189"/>
      <c r="C18" s="427" t="s">
        <v>34</v>
      </c>
      <c r="D18" s="443" t="s">
        <v>702</v>
      </c>
      <c r="E18" s="256">
        <v>2441</v>
      </c>
      <c r="F18" s="93" t="s">
        <v>1604</v>
      </c>
      <c r="G18" s="93">
        <v>3</v>
      </c>
      <c r="H18" s="93">
        <v>4</v>
      </c>
      <c r="I18" s="93">
        <v>5</v>
      </c>
      <c r="J18" s="93">
        <v>3</v>
      </c>
      <c r="K18" s="93">
        <v>5</v>
      </c>
      <c r="L18" s="93">
        <v>3</v>
      </c>
      <c r="M18" s="93">
        <v>3</v>
      </c>
      <c r="N18" s="93">
        <v>3</v>
      </c>
      <c r="O18" s="93">
        <v>3</v>
      </c>
      <c r="P18" s="93"/>
      <c r="Q18" s="93"/>
      <c r="R18" s="97"/>
      <c r="S18" s="93"/>
      <c r="T18" s="93"/>
      <c r="U18" s="23"/>
      <c r="V18" s="18">
        <f t="shared" si="0"/>
        <v>3</v>
      </c>
      <c r="W18" s="95">
        <f t="shared" si="1"/>
        <v>0</v>
      </c>
      <c r="X18" s="95">
        <f t="shared" si="12"/>
        <v>0</v>
      </c>
      <c r="Y18" s="95">
        <f t="shared" si="3"/>
        <v>0</v>
      </c>
      <c r="Z18" s="95">
        <f t="shared" si="4"/>
        <v>6</v>
      </c>
      <c r="AA18" s="95">
        <f t="shared" si="5"/>
        <v>1</v>
      </c>
      <c r="AB18" s="95">
        <f t="shared" si="6"/>
        <v>2</v>
      </c>
      <c r="AC18" s="95">
        <f t="shared" si="7"/>
        <v>9</v>
      </c>
      <c r="AD18" s="242">
        <f t="shared" si="11"/>
        <v>3.5555555555555554</v>
      </c>
      <c r="AE18" s="16">
        <f t="shared" si="8"/>
        <v>0</v>
      </c>
      <c r="AF18" s="9"/>
      <c r="AG18" s="332" t="str">
        <f t="shared" si="9"/>
        <v>з</v>
      </c>
      <c r="AH18" s="332">
        <f t="shared" si="9"/>
        <v>3</v>
      </c>
      <c r="AI18" s="332">
        <f t="shared" si="9"/>
        <v>4</v>
      </c>
      <c r="AJ18" s="332">
        <f t="shared" si="9"/>
        <v>5</v>
      </c>
      <c r="AK18" s="332">
        <f t="shared" si="9"/>
        <v>3</v>
      </c>
      <c r="AL18" s="332">
        <f t="shared" si="9"/>
        <v>5</v>
      </c>
      <c r="AM18" s="332">
        <f t="shared" si="9"/>
        <v>3</v>
      </c>
      <c r="AN18" s="332">
        <f t="shared" si="9"/>
        <v>3</v>
      </c>
      <c r="AO18" s="332">
        <f t="shared" si="9"/>
        <v>3</v>
      </c>
      <c r="AP18" s="332">
        <f t="shared" si="9"/>
        <v>3</v>
      </c>
      <c r="AQ18" s="332" t="str">
        <f t="shared" si="9"/>
        <v/>
      </c>
      <c r="AR18" s="332" t="str">
        <f t="shared" si="9"/>
        <v/>
      </c>
      <c r="AS18" s="332" t="str">
        <f t="shared" si="9"/>
        <v/>
      </c>
      <c r="AT18" s="332" t="str">
        <f t="shared" si="9"/>
        <v/>
      </c>
      <c r="AU18" s="332" t="str">
        <f t="shared" si="9"/>
        <v/>
      </c>
      <c r="AV18" s="332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30" customHeight="1" x14ac:dyDescent="0.2">
      <c r="A19" s="389">
        <v>14</v>
      </c>
      <c r="B19" s="189"/>
      <c r="C19" s="427" t="s">
        <v>34</v>
      </c>
      <c r="D19" s="443" t="s">
        <v>703</v>
      </c>
      <c r="E19" s="256">
        <v>2441</v>
      </c>
      <c r="F19" s="93" t="s">
        <v>1604</v>
      </c>
      <c r="G19" s="93">
        <v>4</v>
      </c>
      <c r="H19" s="93">
        <v>3</v>
      </c>
      <c r="I19" s="93">
        <v>5</v>
      </c>
      <c r="J19" s="93">
        <v>4</v>
      </c>
      <c r="K19" s="93">
        <v>3</v>
      </c>
      <c r="L19" s="93">
        <v>4</v>
      </c>
      <c r="M19" s="93">
        <v>4</v>
      </c>
      <c r="N19" s="93">
        <v>4</v>
      </c>
      <c r="O19" s="93">
        <v>4</v>
      </c>
      <c r="P19" s="93"/>
      <c r="Q19" s="93"/>
      <c r="R19" s="93"/>
      <c r="S19" s="93"/>
      <c r="T19" s="93"/>
      <c r="U19" s="23"/>
      <c r="V19" s="18">
        <f t="shared" si="0"/>
        <v>3</v>
      </c>
      <c r="W19" s="95">
        <f t="shared" si="1"/>
        <v>0</v>
      </c>
      <c r="X19" s="95">
        <f t="shared" si="12"/>
        <v>0</v>
      </c>
      <c r="Y19" s="95">
        <f t="shared" si="3"/>
        <v>0</v>
      </c>
      <c r="Z19" s="95">
        <f t="shared" si="4"/>
        <v>2</v>
      </c>
      <c r="AA19" s="95">
        <f t="shared" si="5"/>
        <v>6</v>
      </c>
      <c r="AB19" s="95">
        <f t="shared" si="6"/>
        <v>1</v>
      </c>
      <c r="AC19" s="95">
        <f t="shared" si="7"/>
        <v>9</v>
      </c>
      <c r="AD19" s="242">
        <f t="shared" si="11"/>
        <v>3.8888888888888888</v>
      </c>
      <c r="AE19" s="16">
        <f t="shared" si="8"/>
        <v>0</v>
      </c>
      <c r="AF19" s="9"/>
      <c r="AG19" s="332" t="str">
        <f t="shared" si="9"/>
        <v>з</v>
      </c>
      <c r="AH19" s="332">
        <f t="shared" si="9"/>
        <v>4</v>
      </c>
      <c r="AI19" s="332">
        <f t="shared" si="9"/>
        <v>3</v>
      </c>
      <c r="AJ19" s="332">
        <f t="shared" si="9"/>
        <v>5</v>
      </c>
      <c r="AK19" s="332">
        <f t="shared" si="9"/>
        <v>4</v>
      </c>
      <c r="AL19" s="332">
        <f t="shared" si="9"/>
        <v>3</v>
      </c>
      <c r="AM19" s="332">
        <f t="shared" si="9"/>
        <v>4</v>
      </c>
      <c r="AN19" s="332">
        <f t="shared" si="9"/>
        <v>4</v>
      </c>
      <c r="AO19" s="332">
        <f t="shared" si="9"/>
        <v>4</v>
      </c>
      <c r="AP19" s="332">
        <f t="shared" si="9"/>
        <v>4</v>
      </c>
      <c r="AQ19" s="332" t="str">
        <f t="shared" si="9"/>
        <v/>
      </c>
      <c r="AR19" s="332" t="str">
        <f t="shared" si="9"/>
        <v/>
      </c>
      <c r="AS19" s="332" t="str">
        <f t="shared" si="9"/>
        <v/>
      </c>
      <c r="AT19" s="332" t="str">
        <f t="shared" si="9"/>
        <v/>
      </c>
      <c r="AU19" s="332" t="str">
        <f t="shared" si="9"/>
        <v/>
      </c>
      <c r="AV19" s="332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30" customHeight="1" x14ac:dyDescent="0.2">
      <c r="A20" s="389">
        <v>15</v>
      </c>
      <c r="B20" s="189"/>
      <c r="C20" s="427" t="s">
        <v>34</v>
      </c>
      <c r="D20" s="443" t="s">
        <v>704</v>
      </c>
      <c r="E20" s="256">
        <v>2441</v>
      </c>
      <c r="F20" s="93" t="s">
        <v>1604</v>
      </c>
      <c r="G20" s="93">
        <v>3</v>
      </c>
      <c r="H20" s="93">
        <v>4</v>
      </c>
      <c r="I20" s="93">
        <v>5</v>
      </c>
      <c r="J20" s="93">
        <v>3</v>
      </c>
      <c r="K20" s="93">
        <v>4</v>
      </c>
      <c r="L20" s="93">
        <v>4</v>
      </c>
      <c r="M20" s="93">
        <v>4</v>
      </c>
      <c r="N20" s="93">
        <v>3</v>
      </c>
      <c r="O20" s="93">
        <v>3</v>
      </c>
      <c r="P20" s="93"/>
      <c r="Q20" s="93"/>
      <c r="R20" s="97"/>
      <c r="S20" s="93"/>
      <c r="T20" s="93"/>
      <c r="U20" s="23"/>
      <c r="V20" s="18">
        <f t="shared" si="0"/>
        <v>3</v>
      </c>
      <c r="W20" s="95">
        <f t="shared" si="1"/>
        <v>0</v>
      </c>
      <c r="X20" s="95">
        <f t="shared" si="12"/>
        <v>0</v>
      </c>
      <c r="Y20" s="95">
        <f t="shared" si="3"/>
        <v>0</v>
      </c>
      <c r="Z20" s="95">
        <f t="shared" si="4"/>
        <v>4</v>
      </c>
      <c r="AA20" s="95">
        <f t="shared" si="5"/>
        <v>4</v>
      </c>
      <c r="AB20" s="95">
        <f t="shared" si="6"/>
        <v>1</v>
      </c>
      <c r="AC20" s="95">
        <f t="shared" si="7"/>
        <v>9</v>
      </c>
      <c r="AD20" s="242">
        <f t="shared" si="11"/>
        <v>3.6666666666666665</v>
      </c>
      <c r="AE20" s="16">
        <f t="shared" si="8"/>
        <v>0</v>
      </c>
      <c r="AF20" s="9"/>
      <c r="AG20" s="332" t="str">
        <f t="shared" si="9"/>
        <v>з</v>
      </c>
      <c r="AH20" s="332">
        <f t="shared" si="9"/>
        <v>3</v>
      </c>
      <c r="AI20" s="332">
        <f t="shared" si="9"/>
        <v>4</v>
      </c>
      <c r="AJ20" s="332">
        <f t="shared" si="9"/>
        <v>5</v>
      </c>
      <c r="AK20" s="332">
        <f t="shared" si="9"/>
        <v>3</v>
      </c>
      <c r="AL20" s="332">
        <f t="shared" si="9"/>
        <v>4</v>
      </c>
      <c r="AM20" s="332">
        <f t="shared" si="9"/>
        <v>4</v>
      </c>
      <c r="AN20" s="332">
        <f t="shared" si="9"/>
        <v>4</v>
      </c>
      <c r="AO20" s="332">
        <f t="shared" si="9"/>
        <v>3</v>
      </c>
      <c r="AP20" s="332">
        <f t="shared" si="9"/>
        <v>3</v>
      </c>
      <c r="AQ20" s="332" t="str">
        <f t="shared" si="9"/>
        <v/>
      </c>
      <c r="AR20" s="332" t="str">
        <f t="shared" si="9"/>
        <v/>
      </c>
      <c r="AS20" s="332" t="str">
        <f t="shared" si="9"/>
        <v/>
      </c>
      <c r="AT20" s="332" t="str">
        <f t="shared" si="9"/>
        <v/>
      </c>
      <c r="AU20" s="332" t="str">
        <f t="shared" si="9"/>
        <v/>
      </c>
      <c r="AV20" s="332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30" customHeight="1" x14ac:dyDescent="0.2">
      <c r="A21" s="389">
        <v>16</v>
      </c>
      <c r="B21" s="189"/>
      <c r="C21" s="440" t="s">
        <v>34</v>
      </c>
      <c r="D21" s="482" t="s">
        <v>705</v>
      </c>
      <c r="E21" s="256">
        <v>2441</v>
      </c>
      <c r="F21" s="93" t="s">
        <v>1604</v>
      </c>
      <c r="G21" s="93">
        <v>5</v>
      </c>
      <c r="H21" s="93">
        <v>5</v>
      </c>
      <c r="I21" s="93">
        <v>4</v>
      </c>
      <c r="J21" s="93">
        <v>4</v>
      </c>
      <c r="K21" s="93">
        <v>5</v>
      </c>
      <c r="L21" s="93">
        <v>5</v>
      </c>
      <c r="M21" s="93">
        <v>5</v>
      </c>
      <c r="N21" s="93">
        <v>5</v>
      </c>
      <c r="O21" s="93">
        <v>5</v>
      </c>
      <c r="P21" s="93"/>
      <c r="Q21" s="93"/>
      <c r="R21" s="97"/>
      <c r="S21" s="93"/>
      <c r="T21" s="93"/>
      <c r="U21" s="23"/>
      <c r="V21" s="18">
        <f t="shared" si="0"/>
        <v>4</v>
      </c>
      <c r="W21" s="95">
        <f t="shared" si="1"/>
        <v>0</v>
      </c>
      <c r="X21" s="95">
        <f t="shared" si="12"/>
        <v>0</v>
      </c>
      <c r="Y21" s="95">
        <f t="shared" si="3"/>
        <v>0</v>
      </c>
      <c r="Z21" s="95">
        <f t="shared" si="4"/>
        <v>0</v>
      </c>
      <c r="AA21" s="95">
        <f t="shared" si="5"/>
        <v>2</v>
      </c>
      <c r="AB21" s="95">
        <f t="shared" si="6"/>
        <v>7</v>
      </c>
      <c r="AC21" s="95">
        <f t="shared" si="7"/>
        <v>9</v>
      </c>
      <c r="AD21" s="242">
        <f t="shared" si="11"/>
        <v>4.7777777777777777</v>
      </c>
      <c r="AE21" s="16">
        <f t="shared" si="8"/>
        <v>0</v>
      </c>
      <c r="AF21" s="9"/>
      <c r="AG21" s="332" t="str">
        <f t="shared" si="9"/>
        <v>з</v>
      </c>
      <c r="AH21" s="332">
        <f t="shared" si="9"/>
        <v>5</v>
      </c>
      <c r="AI21" s="332">
        <f t="shared" si="9"/>
        <v>5</v>
      </c>
      <c r="AJ21" s="332">
        <f t="shared" si="9"/>
        <v>4</v>
      </c>
      <c r="AK21" s="332">
        <f t="shared" si="9"/>
        <v>4</v>
      </c>
      <c r="AL21" s="332">
        <f t="shared" si="9"/>
        <v>5</v>
      </c>
      <c r="AM21" s="332">
        <f t="shared" si="9"/>
        <v>5</v>
      </c>
      <c r="AN21" s="332">
        <f t="shared" si="9"/>
        <v>5</v>
      </c>
      <c r="AO21" s="332">
        <f t="shared" si="9"/>
        <v>5</v>
      </c>
      <c r="AP21" s="332">
        <f t="shared" si="9"/>
        <v>5</v>
      </c>
      <c r="AQ21" s="332" t="str">
        <f t="shared" si="9"/>
        <v/>
      </c>
      <c r="AR21" s="332" t="str">
        <f t="shared" si="9"/>
        <v/>
      </c>
      <c r="AS21" s="332" t="str">
        <f t="shared" si="9"/>
        <v/>
      </c>
      <c r="AT21" s="332" t="str">
        <f t="shared" si="9"/>
        <v/>
      </c>
      <c r="AU21" s="332" t="str">
        <f t="shared" si="9"/>
        <v/>
      </c>
      <c r="AV21" s="332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30" customHeight="1" x14ac:dyDescent="0.2">
      <c r="A22" s="389">
        <v>17</v>
      </c>
      <c r="B22" s="189"/>
      <c r="C22" s="427" t="s">
        <v>34</v>
      </c>
      <c r="D22" s="443" t="s">
        <v>706</v>
      </c>
      <c r="E22" s="256">
        <v>2441</v>
      </c>
      <c r="F22" s="93" t="s">
        <v>1604</v>
      </c>
      <c r="G22" s="93">
        <v>4</v>
      </c>
      <c r="H22" s="93">
        <v>4</v>
      </c>
      <c r="I22" s="93">
        <v>5</v>
      </c>
      <c r="J22" s="93">
        <v>4</v>
      </c>
      <c r="K22" s="93">
        <v>4</v>
      </c>
      <c r="L22" s="93">
        <v>4</v>
      </c>
      <c r="M22" s="93">
        <v>4</v>
      </c>
      <c r="N22" s="93">
        <v>4</v>
      </c>
      <c r="O22" s="93">
        <v>4</v>
      </c>
      <c r="P22" s="93"/>
      <c r="Q22" s="93"/>
      <c r="R22" s="97"/>
      <c r="S22" s="93"/>
      <c r="T22" s="93"/>
      <c r="U22" s="23"/>
      <c r="V22" s="18">
        <f t="shared" si="0"/>
        <v>4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0</v>
      </c>
      <c r="AA22" s="95">
        <f t="shared" si="5"/>
        <v>8</v>
      </c>
      <c r="AB22" s="95">
        <f t="shared" si="6"/>
        <v>1</v>
      </c>
      <c r="AC22" s="95">
        <f t="shared" si="7"/>
        <v>9</v>
      </c>
      <c r="AD22" s="242">
        <f t="shared" si="11"/>
        <v>4.1111111111111107</v>
      </c>
      <c r="AE22" s="16">
        <f t="shared" si="8"/>
        <v>0</v>
      </c>
      <c r="AF22" s="9"/>
      <c r="AG22" s="332" t="str">
        <f t="shared" si="13"/>
        <v>з</v>
      </c>
      <c r="AH22" s="332">
        <f t="shared" si="13"/>
        <v>4</v>
      </c>
      <c r="AI22" s="332">
        <f t="shared" si="13"/>
        <v>4</v>
      </c>
      <c r="AJ22" s="332">
        <f t="shared" si="13"/>
        <v>5</v>
      </c>
      <c r="AK22" s="332">
        <f t="shared" si="13"/>
        <v>4</v>
      </c>
      <c r="AL22" s="332">
        <f t="shared" si="13"/>
        <v>4</v>
      </c>
      <c r="AM22" s="332">
        <f t="shared" si="13"/>
        <v>4</v>
      </c>
      <c r="AN22" s="332">
        <f t="shared" si="13"/>
        <v>4</v>
      </c>
      <c r="AO22" s="332">
        <f t="shared" si="13"/>
        <v>4</v>
      </c>
      <c r="AP22" s="332">
        <f t="shared" si="13"/>
        <v>4</v>
      </c>
      <c r="AQ22" s="332" t="str">
        <f t="shared" si="13"/>
        <v/>
      </c>
      <c r="AR22" s="332" t="str">
        <f t="shared" si="13"/>
        <v/>
      </c>
      <c r="AS22" s="332" t="str">
        <f t="shared" si="13"/>
        <v/>
      </c>
      <c r="AT22" s="332" t="str">
        <f t="shared" si="13"/>
        <v/>
      </c>
      <c r="AU22" s="332" t="str">
        <f t="shared" si="13"/>
        <v/>
      </c>
      <c r="AV22" s="332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30" customHeight="1" x14ac:dyDescent="0.2">
      <c r="A23" s="389">
        <v>18</v>
      </c>
      <c r="B23" s="189"/>
      <c r="C23" s="427" t="s">
        <v>34</v>
      </c>
      <c r="D23" s="443" t="s">
        <v>707</v>
      </c>
      <c r="E23" s="256">
        <v>2441</v>
      </c>
      <c r="F23" s="93" t="s">
        <v>1604</v>
      </c>
      <c r="G23" s="93">
        <v>4</v>
      </c>
      <c r="H23" s="93">
        <v>4</v>
      </c>
      <c r="I23" s="93">
        <v>5</v>
      </c>
      <c r="J23" s="93">
        <v>5</v>
      </c>
      <c r="K23" s="93">
        <v>4</v>
      </c>
      <c r="L23" s="93">
        <v>4</v>
      </c>
      <c r="M23" s="93">
        <v>4</v>
      </c>
      <c r="N23" s="93">
        <v>5</v>
      </c>
      <c r="O23" s="93">
        <v>4</v>
      </c>
      <c r="P23" s="93"/>
      <c r="Q23" s="93"/>
      <c r="R23" s="97"/>
      <c r="S23" s="93"/>
      <c r="T23" s="93"/>
      <c r="U23" s="23"/>
      <c r="V23" s="18">
        <f t="shared" si="0"/>
        <v>4</v>
      </c>
      <c r="W23" s="95">
        <f t="shared" si="1"/>
        <v>0</v>
      </c>
      <c r="X23" s="95">
        <f t="shared" si="12"/>
        <v>0</v>
      </c>
      <c r="Y23" s="95">
        <f t="shared" si="3"/>
        <v>0</v>
      </c>
      <c r="Z23" s="95">
        <f t="shared" si="4"/>
        <v>0</v>
      </c>
      <c r="AA23" s="95">
        <f t="shared" si="5"/>
        <v>6</v>
      </c>
      <c r="AB23" s="95">
        <f t="shared" si="6"/>
        <v>3</v>
      </c>
      <c r="AC23" s="95">
        <f t="shared" si="7"/>
        <v>9</v>
      </c>
      <c r="AD23" s="242">
        <f t="shared" si="11"/>
        <v>4.333333333333333</v>
      </c>
      <c r="AE23" s="16">
        <f t="shared" si="8"/>
        <v>0</v>
      </c>
      <c r="AF23" s="9"/>
      <c r="AG23" s="332" t="str">
        <f t="shared" si="13"/>
        <v>з</v>
      </c>
      <c r="AH23" s="332">
        <f t="shared" si="13"/>
        <v>4</v>
      </c>
      <c r="AI23" s="332">
        <f t="shared" si="13"/>
        <v>4</v>
      </c>
      <c r="AJ23" s="332">
        <f t="shared" si="13"/>
        <v>5</v>
      </c>
      <c r="AK23" s="332">
        <f t="shared" si="13"/>
        <v>5</v>
      </c>
      <c r="AL23" s="332">
        <f t="shared" si="13"/>
        <v>4</v>
      </c>
      <c r="AM23" s="332">
        <f t="shared" si="13"/>
        <v>4</v>
      </c>
      <c r="AN23" s="332">
        <f t="shared" si="13"/>
        <v>4</v>
      </c>
      <c r="AO23" s="332">
        <f t="shared" si="13"/>
        <v>5</v>
      </c>
      <c r="AP23" s="332">
        <f t="shared" si="13"/>
        <v>4</v>
      </c>
      <c r="AQ23" s="332" t="str">
        <f t="shared" si="13"/>
        <v/>
      </c>
      <c r="AR23" s="332" t="str">
        <f t="shared" si="13"/>
        <v/>
      </c>
      <c r="AS23" s="332" t="str">
        <f t="shared" si="13"/>
        <v/>
      </c>
      <c r="AT23" s="332" t="str">
        <f t="shared" si="13"/>
        <v/>
      </c>
      <c r="AU23" s="332" t="str">
        <f t="shared" si="13"/>
        <v/>
      </c>
      <c r="AV23" s="332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30" customHeight="1" x14ac:dyDescent="0.2">
      <c r="A24" s="389">
        <v>19</v>
      </c>
      <c r="B24" s="189"/>
      <c r="C24" s="427" t="s">
        <v>34</v>
      </c>
      <c r="D24" s="443" t="s">
        <v>708</v>
      </c>
      <c r="E24" s="256">
        <v>2441</v>
      </c>
      <c r="F24" s="93" t="s">
        <v>1604</v>
      </c>
      <c r="G24" s="93">
        <v>3</v>
      </c>
      <c r="H24" s="93">
        <v>3</v>
      </c>
      <c r="I24" s="93">
        <v>5</v>
      </c>
      <c r="J24" s="93">
        <v>4</v>
      </c>
      <c r="K24" s="93">
        <v>3</v>
      </c>
      <c r="L24" s="93">
        <v>3</v>
      </c>
      <c r="M24" s="93">
        <v>3</v>
      </c>
      <c r="N24" s="93">
        <v>3</v>
      </c>
      <c r="O24" s="93">
        <v>3</v>
      </c>
      <c r="P24" s="93"/>
      <c r="Q24" s="93"/>
      <c r="R24" s="97"/>
      <c r="S24" s="93"/>
      <c r="T24" s="93"/>
      <c r="U24" s="23"/>
      <c r="V24" s="18">
        <f t="shared" si="0"/>
        <v>3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7</v>
      </c>
      <c r="AA24" s="95">
        <f t="shared" si="5"/>
        <v>1</v>
      </c>
      <c r="AB24" s="95">
        <f t="shared" si="6"/>
        <v>1</v>
      </c>
      <c r="AC24" s="95">
        <f t="shared" si="7"/>
        <v>9</v>
      </c>
      <c r="AD24" s="242">
        <f t="shared" si="11"/>
        <v>3.3333333333333335</v>
      </c>
      <c r="AE24" s="16">
        <f t="shared" si="8"/>
        <v>0</v>
      </c>
      <c r="AF24" s="9"/>
      <c r="AG24" s="332" t="str">
        <f t="shared" si="13"/>
        <v>з</v>
      </c>
      <c r="AH24" s="332">
        <f t="shared" si="13"/>
        <v>3</v>
      </c>
      <c r="AI24" s="332">
        <f t="shared" si="13"/>
        <v>3</v>
      </c>
      <c r="AJ24" s="332">
        <f t="shared" si="13"/>
        <v>5</v>
      </c>
      <c r="AK24" s="332">
        <f t="shared" si="13"/>
        <v>4</v>
      </c>
      <c r="AL24" s="332">
        <f t="shared" si="13"/>
        <v>3</v>
      </c>
      <c r="AM24" s="332">
        <f t="shared" si="13"/>
        <v>3</v>
      </c>
      <c r="AN24" s="332">
        <f t="shared" si="13"/>
        <v>3</v>
      </c>
      <c r="AO24" s="332">
        <f t="shared" si="13"/>
        <v>3</v>
      </c>
      <c r="AP24" s="332">
        <f t="shared" si="13"/>
        <v>3</v>
      </c>
      <c r="AQ24" s="332" t="str">
        <f t="shared" si="13"/>
        <v/>
      </c>
      <c r="AR24" s="332" t="str">
        <f t="shared" si="13"/>
        <v/>
      </c>
      <c r="AS24" s="332" t="str">
        <f t="shared" si="13"/>
        <v/>
      </c>
      <c r="AT24" s="332" t="str">
        <f t="shared" si="13"/>
        <v/>
      </c>
      <c r="AU24" s="332" t="str">
        <f t="shared" si="13"/>
        <v/>
      </c>
      <c r="AV24" s="332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30" customHeight="1" x14ac:dyDescent="0.2">
      <c r="A25" s="389">
        <v>20</v>
      </c>
      <c r="B25" s="189"/>
      <c r="C25" s="427" t="s">
        <v>34</v>
      </c>
      <c r="D25" s="443" t="s">
        <v>709</v>
      </c>
      <c r="E25" s="256">
        <v>2441</v>
      </c>
      <c r="F25" s="93" t="s">
        <v>1604</v>
      </c>
      <c r="G25" s="93">
        <v>3</v>
      </c>
      <c r="H25" s="93">
        <v>3</v>
      </c>
      <c r="I25" s="93">
        <v>5</v>
      </c>
      <c r="J25" s="93">
        <v>3</v>
      </c>
      <c r="K25" s="93">
        <v>3</v>
      </c>
      <c r="L25" s="93">
        <v>4</v>
      </c>
      <c r="M25" s="93">
        <v>3</v>
      </c>
      <c r="N25" s="93">
        <v>3</v>
      </c>
      <c r="O25" s="93">
        <v>4</v>
      </c>
      <c r="P25" s="93"/>
      <c r="Q25" s="93"/>
      <c r="R25" s="97"/>
      <c r="S25" s="93"/>
      <c r="T25" s="93"/>
      <c r="U25" s="23"/>
      <c r="V25" s="18">
        <f t="shared" si="0"/>
        <v>3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6</v>
      </c>
      <c r="AA25" s="95">
        <f t="shared" si="5"/>
        <v>2</v>
      </c>
      <c r="AB25" s="95">
        <f t="shared" si="6"/>
        <v>1</v>
      </c>
      <c r="AC25" s="95">
        <f t="shared" si="7"/>
        <v>9</v>
      </c>
      <c r="AD25" s="242">
        <f t="shared" si="11"/>
        <v>3.4444444444444446</v>
      </c>
      <c r="AE25" s="16">
        <f t="shared" si="8"/>
        <v>0</v>
      </c>
      <c r="AF25" s="9"/>
      <c r="AG25" s="332" t="str">
        <f t="shared" si="13"/>
        <v>з</v>
      </c>
      <c r="AH25" s="332">
        <f t="shared" si="13"/>
        <v>3</v>
      </c>
      <c r="AI25" s="332">
        <f t="shared" si="13"/>
        <v>3</v>
      </c>
      <c r="AJ25" s="332">
        <f t="shared" si="13"/>
        <v>5</v>
      </c>
      <c r="AK25" s="332">
        <f t="shared" si="13"/>
        <v>3</v>
      </c>
      <c r="AL25" s="332">
        <f t="shared" si="13"/>
        <v>3</v>
      </c>
      <c r="AM25" s="332">
        <f t="shared" si="13"/>
        <v>4</v>
      </c>
      <c r="AN25" s="332">
        <f t="shared" si="13"/>
        <v>3</v>
      </c>
      <c r="AO25" s="332">
        <f t="shared" si="13"/>
        <v>3</v>
      </c>
      <c r="AP25" s="332">
        <f t="shared" si="13"/>
        <v>4</v>
      </c>
      <c r="AQ25" s="332" t="str">
        <f t="shared" si="13"/>
        <v/>
      </c>
      <c r="AR25" s="332" t="str">
        <f t="shared" si="13"/>
        <v/>
      </c>
      <c r="AS25" s="332" t="str">
        <f t="shared" si="13"/>
        <v/>
      </c>
      <c r="AT25" s="332" t="str">
        <f t="shared" si="13"/>
        <v/>
      </c>
      <c r="AU25" s="332" t="str">
        <f t="shared" si="13"/>
        <v/>
      </c>
      <c r="AV25" s="332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30" customHeight="1" x14ac:dyDescent="0.2">
      <c r="A26" s="389">
        <v>21</v>
      </c>
      <c r="B26" s="189"/>
      <c r="C26" s="440" t="s">
        <v>34</v>
      </c>
      <c r="D26" s="482" t="s">
        <v>710</v>
      </c>
      <c r="E26" s="256">
        <v>2441</v>
      </c>
      <c r="F26" s="93" t="s">
        <v>1604</v>
      </c>
      <c r="G26" s="93">
        <v>4</v>
      </c>
      <c r="H26" s="93">
        <v>4</v>
      </c>
      <c r="I26" s="93">
        <v>5</v>
      </c>
      <c r="J26" s="93">
        <v>4</v>
      </c>
      <c r="K26" s="93">
        <v>4</v>
      </c>
      <c r="L26" s="93">
        <v>5</v>
      </c>
      <c r="M26" s="93">
        <v>5</v>
      </c>
      <c r="N26" s="93">
        <v>5</v>
      </c>
      <c r="O26" s="93">
        <v>5</v>
      </c>
      <c r="P26" s="93"/>
      <c r="Q26" s="93"/>
      <c r="R26" s="97"/>
      <c r="S26" s="93"/>
      <c r="T26" s="93"/>
      <c r="U26" s="23"/>
      <c r="V26" s="18">
        <f t="shared" si="0"/>
        <v>4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0</v>
      </c>
      <c r="AA26" s="95">
        <f t="shared" si="5"/>
        <v>4</v>
      </c>
      <c r="AB26" s="95">
        <f t="shared" si="6"/>
        <v>5</v>
      </c>
      <c r="AC26" s="95">
        <f t="shared" si="7"/>
        <v>9</v>
      </c>
      <c r="AD26" s="242">
        <f t="shared" si="11"/>
        <v>4.5555555555555554</v>
      </c>
      <c r="AE26" s="16">
        <f t="shared" si="8"/>
        <v>0</v>
      </c>
      <c r="AF26" s="9"/>
      <c r="AG26" s="332" t="str">
        <f t="shared" si="13"/>
        <v>з</v>
      </c>
      <c r="AH26" s="332">
        <f t="shared" si="13"/>
        <v>4</v>
      </c>
      <c r="AI26" s="332">
        <f t="shared" si="13"/>
        <v>4</v>
      </c>
      <c r="AJ26" s="332">
        <f t="shared" si="13"/>
        <v>5</v>
      </c>
      <c r="AK26" s="332">
        <f t="shared" si="13"/>
        <v>4</v>
      </c>
      <c r="AL26" s="332">
        <f t="shared" si="13"/>
        <v>4</v>
      </c>
      <c r="AM26" s="332">
        <f t="shared" si="13"/>
        <v>5</v>
      </c>
      <c r="AN26" s="332">
        <f t="shared" si="13"/>
        <v>5</v>
      </c>
      <c r="AO26" s="332">
        <f t="shared" si="13"/>
        <v>5</v>
      </c>
      <c r="AP26" s="332">
        <f t="shared" si="13"/>
        <v>5</v>
      </c>
      <c r="AQ26" s="332" t="str">
        <f t="shared" si="13"/>
        <v/>
      </c>
      <c r="AR26" s="332" t="str">
        <f t="shared" si="13"/>
        <v/>
      </c>
      <c r="AS26" s="332" t="str">
        <f t="shared" si="13"/>
        <v/>
      </c>
      <c r="AT26" s="332" t="str">
        <f t="shared" si="13"/>
        <v/>
      </c>
      <c r="AU26" s="332" t="str">
        <f t="shared" si="13"/>
        <v/>
      </c>
      <c r="AV26" s="332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30" customHeight="1" x14ac:dyDescent="0.2">
      <c r="A27" s="389">
        <v>22</v>
      </c>
      <c r="B27" s="189"/>
      <c r="C27" s="427" t="s">
        <v>34</v>
      </c>
      <c r="D27" s="443" t="s">
        <v>711</v>
      </c>
      <c r="E27" s="256">
        <v>2441</v>
      </c>
      <c r="F27" s="93" t="s">
        <v>1604</v>
      </c>
      <c r="G27" s="93">
        <v>3</v>
      </c>
      <c r="H27" s="93">
        <v>3</v>
      </c>
      <c r="I27" s="93">
        <v>5</v>
      </c>
      <c r="J27" s="93">
        <v>4</v>
      </c>
      <c r="K27" s="93">
        <v>3</v>
      </c>
      <c r="L27" s="93">
        <v>4</v>
      </c>
      <c r="M27" s="93">
        <v>3</v>
      </c>
      <c r="N27" s="93">
        <v>3</v>
      </c>
      <c r="O27" s="93">
        <v>3</v>
      </c>
      <c r="P27" s="93"/>
      <c r="Q27" s="93"/>
      <c r="R27" s="97"/>
      <c r="S27" s="93"/>
      <c r="T27" s="93"/>
      <c r="U27" s="23"/>
      <c r="V27" s="18">
        <f t="shared" si="0"/>
        <v>3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6</v>
      </c>
      <c r="AA27" s="95">
        <f t="shared" si="5"/>
        <v>2</v>
      </c>
      <c r="AB27" s="95">
        <f t="shared" si="6"/>
        <v>1</v>
      </c>
      <c r="AC27" s="95">
        <f t="shared" si="7"/>
        <v>9</v>
      </c>
      <c r="AD27" s="242">
        <f t="shared" si="11"/>
        <v>3.4444444444444446</v>
      </c>
      <c r="AE27" s="16">
        <f t="shared" si="8"/>
        <v>0</v>
      </c>
      <c r="AF27" s="9"/>
      <c r="AG27" s="332" t="str">
        <f t="shared" si="13"/>
        <v>з</v>
      </c>
      <c r="AH27" s="332">
        <f t="shared" si="13"/>
        <v>3</v>
      </c>
      <c r="AI27" s="332">
        <f t="shared" si="13"/>
        <v>3</v>
      </c>
      <c r="AJ27" s="332">
        <f t="shared" si="13"/>
        <v>5</v>
      </c>
      <c r="AK27" s="332">
        <f t="shared" si="13"/>
        <v>4</v>
      </c>
      <c r="AL27" s="332">
        <f t="shared" si="13"/>
        <v>3</v>
      </c>
      <c r="AM27" s="332">
        <f t="shared" si="13"/>
        <v>4</v>
      </c>
      <c r="AN27" s="332">
        <f t="shared" si="13"/>
        <v>3</v>
      </c>
      <c r="AO27" s="332">
        <f t="shared" si="13"/>
        <v>3</v>
      </c>
      <c r="AP27" s="332">
        <f t="shared" si="13"/>
        <v>3</v>
      </c>
      <c r="AQ27" s="332" t="str">
        <f t="shared" si="13"/>
        <v/>
      </c>
      <c r="AR27" s="332" t="str">
        <f t="shared" si="13"/>
        <v/>
      </c>
      <c r="AS27" s="332" t="str">
        <f t="shared" si="13"/>
        <v/>
      </c>
      <c r="AT27" s="332" t="str">
        <f t="shared" si="13"/>
        <v/>
      </c>
      <c r="AU27" s="332" t="str">
        <f t="shared" si="13"/>
        <v/>
      </c>
      <c r="AV27" s="332" t="str">
        <f t="shared" si="13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30" customHeight="1" x14ac:dyDescent="0.2">
      <c r="A28" s="389">
        <v>23</v>
      </c>
      <c r="B28" s="189"/>
      <c r="C28" s="427" t="s">
        <v>34</v>
      </c>
      <c r="D28" s="443" t="s">
        <v>712</v>
      </c>
      <c r="E28" s="256">
        <v>2441</v>
      </c>
      <c r="F28" s="93" t="s">
        <v>1604</v>
      </c>
      <c r="G28" s="93">
        <v>3</v>
      </c>
      <c r="H28" s="93">
        <v>3</v>
      </c>
      <c r="I28" s="93">
        <v>5</v>
      </c>
      <c r="J28" s="93">
        <v>3</v>
      </c>
      <c r="K28" s="93">
        <v>4</v>
      </c>
      <c r="L28" s="93">
        <v>4</v>
      </c>
      <c r="M28" s="93">
        <v>3</v>
      </c>
      <c r="N28" s="93">
        <v>4</v>
      </c>
      <c r="O28" s="93">
        <v>3</v>
      </c>
      <c r="P28" s="93"/>
      <c r="Q28" s="93"/>
      <c r="R28" s="97"/>
      <c r="S28" s="93"/>
      <c r="T28" s="93"/>
      <c r="U28" s="23"/>
      <c r="V28" s="18">
        <f t="shared" si="0"/>
        <v>3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5</v>
      </c>
      <c r="AA28" s="95">
        <f t="shared" si="5"/>
        <v>3</v>
      </c>
      <c r="AB28" s="95">
        <f t="shared" si="6"/>
        <v>1</v>
      </c>
      <c r="AC28" s="95">
        <f t="shared" si="7"/>
        <v>9</v>
      </c>
      <c r="AD28" s="242">
        <f t="shared" si="11"/>
        <v>3.5555555555555554</v>
      </c>
      <c r="AE28" s="16">
        <f t="shared" si="8"/>
        <v>0</v>
      </c>
      <c r="AF28" s="9"/>
      <c r="AG28" s="332" t="str">
        <f t="shared" si="13"/>
        <v>з</v>
      </c>
      <c r="AH28" s="332">
        <f t="shared" si="13"/>
        <v>3</v>
      </c>
      <c r="AI28" s="332">
        <f t="shared" si="13"/>
        <v>3</v>
      </c>
      <c r="AJ28" s="332">
        <f t="shared" si="13"/>
        <v>5</v>
      </c>
      <c r="AK28" s="332">
        <f t="shared" si="13"/>
        <v>3</v>
      </c>
      <c r="AL28" s="332">
        <f t="shared" si="13"/>
        <v>4</v>
      </c>
      <c r="AM28" s="332">
        <f t="shared" si="13"/>
        <v>4</v>
      </c>
      <c r="AN28" s="332">
        <f t="shared" si="13"/>
        <v>3</v>
      </c>
      <c r="AO28" s="332">
        <f t="shared" si="13"/>
        <v>4</v>
      </c>
      <c r="AP28" s="332">
        <f t="shared" si="13"/>
        <v>3</v>
      </c>
      <c r="AQ28" s="332" t="str">
        <f t="shared" si="13"/>
        <v/>
      </c>
      <c r="AR28" s="332" t="str">
        <f t="shared" si="13"/>
        <v/>
      </c>
      <c r="AS28" s="332" t="str">
        <f t="shared" si="13"/>
        <v/>
      </c>
      <c r="AT28" s="332" t="str">
        <f t="shared" si="13"/>
        <v/>
      </c>
      <c r="AU28" s="332" t="str">
        <f t="shared" si="13"/>
        <v/>
      </c>
      <c r="AV28" s="332" t="str">
        <f t="shared" si="13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30" customHeight="1" x14ac:dyDescent="0.2">
      <c r="A29" s="389">
        <v>24</v>
      </c>
      <c r="B29" s="186"/>
      <c r="C29" s="427" t="s">
        <v>34</v>
      </c>
      <c r="D29" s="443" t="s">
        <v>713</v>
      </c>
      <c r="E29" s="256">
        <v>2441</v>
      </c>
      <c r="F29" s="93" t="s">
        <v>1604</v>
      </c>
      <c r="G29" s="93">
        <v>4</v>
      </c>
      <c r="H29" s="93">
        <v>4</v>
      </c>
      <c r="I29" s="93">
        <v>4</v>
      </c>
      <c r="J29" s="93">
        <v>5</v>
      </c>
      <c r="K29" s="93">
        <v>4</v>
      </c>
      <c r="L29" s="93">
        <v>5</v>
      </c>
      <c r="M29" s="93">
        <v>4</v>
      </c>
      <c r="N29" s="93">
        <v>4</v>
      </c>
      <c r="O29" s="93">
        <v>4</v>
      </c>
      <c r="P29" s="93"/>
      <c r="Q29" s="93"/>
      <c r="R29" s="97"/>
      <c r="S29" s="93"/>
      <c r="T29" s="93"/>
      <c r="U29" s="23"/>
      <c r="V29" s="18">
        <f t="shared" si="0"/>
        <v>4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0</v>
      </c>
      <c r="AA29" s="95">
        <f t="shared" si="5"/>
        <v>7</v>
      </c>
      <c r="AB29" s="95">
        <f t="shared" si="6"/>
        <v>2</v>
      </c>
      <c r="AC29" s="95">
        <f t="shared" si="7"/>
        <v>9</v>
      </c>
      <c r="AD29" s="242">
        <f t="shared" si="11"/>
        <v>4.2222222222222223</v>
      </c>
      <c r="AE29" s="16">
        <f t="shared" si="8"/>
        <v>0</v>
      </c>
      <c r="AF29" s="9"/>
      <c r="AG29" s="332" t="str">
        <f t="shared" si="13"/>
        <v>з</v>
      </c>
      <c r="AH29" s="332">
        <f t="shared" si="13"/>
        <v>4</v>
      </c>
      <c r="AI29" s="332">
        <f t="shared" si="13"/>
        <v>4</v>
      </c>
      <c r="AJ29" s="332">
        <f t="shared" si="13"/>
        <v>4</v>
      </c>
      <c r="AK29" s="332">
        <f t="shared" si="13"/>
        <v>5</v>
      </c>
      <c r="AL29" s="332">
        <f t="shared" si="13"/>
        <v>4</v>
      </c>
      <c r="AM29" s="332">
        <f t="shared" si="13"/>
        <v>5</v>
      </c>
      <c r="AN29" s="332">
        <f t="shared" si="13"/>
        <v>4</v>
      </c>
      <c r="AO29" s="332">
        <f t="shared" si="13"/>
        <v>4</v>
      </c>
      <c r="AP29" s="332">
        <f t="shared" si="13"/>
        <v>4</v>
      </c>
      <c r="AQ29" s="332" t="str">
        <f t="shared" si="13"/>
        <v/>
      </c>
      <c r="AR29" s="332" t="str">
        <f t="shared" si="13"/>
        <v/>
      </c>
      <c r="AS29" s="332" t="str">
        <f t="shared" si="13"/>
        <v/>
      </c>
      <c r="AT29" s="332" t="str">
        <f t="shared" si="13"/>
        <v/>
      </c>
      <c r="AU29" s="332" t="str">
        <f t="shared" si="13"/>
        <v/>
      </c>
      <c r="AV29" s="332" t="str">
        <f t="shared" si="13"/>
        <v/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30" customHeight="1" x14ac:dyDescent="0.2">
      <c r="A30" s="389">
        <v>25</v>
      </c>
      <c r="B30" s="186"/>
      <c r="C30" s="427" t="s">
        <v>34</v>
      </c>
      <c r="D30" s="443" t="s">
        <v>714</v>
      </c>
      <c r="E30" s="256">
        <v>2441</v>
      </c>
      <c r="F30" s="93" t="s">
        <v>1604</v>
      </c>
      <c r="G30" s="93">
        <v>3</v>
      </c>
      <c r="H30" s="93">
        <v>4</v>
      </c>
      <c r="I30" s="93">
        <v>5</v>
      </c>
      <c r="J30" s="93">
        <v>5</v>
      </c>
      <c r="K30" s="93">
        <v>3</v>
      </c>
      <c r="L30" s="93">
        <v>4</v>
      </c>
      <c r="M30" s="93">
        <v>3</v>
      </c>
      <c r="N30" s="93">
        <v>4</v>
      </c>
      <c r="O30" s="93">
        <v>4</v>
      </c>
      <c r="P30" s="93"/>
      <c r="Q30" s="93"/>
      <c r="R30" s="97"/>
      <c r="S30" s="93"/>
      <c r="T30" s="93"/>
      <c r="U30" s="23"/>
      <c r="V30" s="18">
        <f t="shared" si="0"/>
        <v>3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3</v>
      </c>
      <c r="AA30" s="95">
        <f t="shared" si="5"/>
        <v>4</v>
      </c>
      <c r="AB30" s="95">
        <f t="shared" si="6"/>
        <v>2</v>
      </c>
      <c r="AC30" s="95">
        <f t="shared" si="7"/>
        <v>9</v>
      </c>
      <c r="AD30" s="242">
        <f t="shared" si="11"/>
        <v>3.8888888888888888</v>
      </c>
      <c r="AE30" s="16">
        <f t="shared" si="8"/>
        <v>0</v>
      </c>
      <c r="AF30" s="9"/>
      <c r="AG30" s="332" t="str">
        <f t="shared" si="13"/>
        <v>з</v>
      </c>
      <c r="AH30" s="332">
        <f t="shared" si="13"/>
        <v>3</v>
      </c>
      <c r="AI30" s="332">
        <f t="shared" si="13"/>
        <v>4</v>
      </c>
      <c r="AJ30" s="332">
        <f t="shared" si="13"/>
        <v>5</v>
      </c>
      <c r="AK30" s="332">
        <f t="shared" si="13"/>
        <v>5</v>
      </c>
      <c r="AL30" s="332">
        <f t="shared" si="13"/>
        <v>3</v>
      </c>
      <c r="AM30" s="332">
        <f t="shared" si="13"/>
        <v>4</v>
      </c>
      <c r="AN30" s="332">
        <f t="shared" si="13"/>
        <v>3</v>
      </c>
      <c r="AO30" s="332">
        <f t="shared" si="13"/>
        <v>4</v>
      </c>
      <c r="AP30" s="332">
        <f t="shared" si="13"/>
        <v>4</v>
      </c>
      <c r="AQ30" s="332" t="str">
        <f t="shared" si="13"/>
        <v/>
      </c>
      <c r="AR30" s="332" t="str">
        <f t="shared" si="13"/>
        <v/>
      </c>
      <c r="AS30" s="332" t="str">
        <f t="shared" si="13"/>
        <v/>
      </c>
      <c r="AT30" s="332" t="str">
        <f t="shared" si="13"/>
        <v/>
      </c>
      <c r="AU30" s="332" t="str">
        <f t="shared" si="13"/>
        <v/>
      </c>
      <c r="AV30" s="332" t="str">
        <f t="shared" si="13"/>
        <v/>
      </c>
      <c r="AW30" s="35">
        <f t="shared" si="10"/>
        <v>1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">
      <c r="A31" s="389">
        <v>26</v>
      </c>
      <c r="B31" s="186"/>
      <c r="E31" s="256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7"/>
      <c r="S31" s="93"/>
      <c r="T31" s="93"/>
      <c r="U31" s="23"/>
      <c r="V31" s="18">
        <f t="shared" si="0"/>
        <v>0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42" t="str">
        <f t="shared" si="11"/>
        <v/>
      </c>
      <c r="AE31" s="16">
        <f t="shared" si="8"/>
        <v>0</v>
      </c>
      <c r="AF31" s="9"/>
      <c r="AG31" s="332" t="str">
        <f t="shared" si="13"/>
        <v/>
      </c>
      <c r="AH31" s="332" t="str">
        <f t="shared" si="13"/>
        <v/>
      </c>
      <c r="AI31" s="332" t="str">
        <f t="shared" si="13"/>
        <v/>
      </c>
      <c r="AJ31" s="332" t="str">
        <f t="shared" si="13"/>
        <v/>
      </c>
      <c r="AK31" s="332" t="str">
        <f t="shared" si="13"/>
        <v/>
      </c>
      <c r="AL31" s="332" t="str">
        <f t="shared" si="13"/>
        <v/>
      </c>
      <c r="AM31" s="332" t="str">
        <f t="shared" si="13"/>
        <v/>
      </c>
      <c r="AN31" s="332" t="str">
        <f t="shared" si="13"/>
        <v/>
      </c>
      <c r="AO31" s="332" t="str">
        <f t="shared" si="13"/>
        <v/>
      </c>
      <c r="AP31" s="332" t="str">
        <f t="shared" si="13"/>
        <v/>
      </c>
      <c r="AQ31" s="332" t="str">
        <f t="shared" si="13"/>
        <v/>
      </c>
      <c r="AR31" s="332" t="str">
        <f t="shared" si="13"/>
        <v/>
      </c>
      <c r="AS31" s="332" t="str">
        <f t="shared" si="13"/>
        <v/>
      </c>
      <c r="AT31" s="332" t="str">
        <f t="shared" si="13"/>
        <v/>
      </c>
      <c r="AU31" s="332" t="str">
        <f t="shared" si="13"/>
        <v/>
      </c>
      <c r="AV31" s="332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89"/>
      <c r="B32" s="243"/>
      <c r="C32" s="243"/>
      <c r="D32" s="428"/>
      <c r="E32" s="256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42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89"/>
      <c r="B33" s="243"/>
      <c r="C33" s="243"/>
      <c r="D33" s="243"/>
      <c r="E33" s="256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42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89"/>
      <c r="B34" s="244"/>
      <c r="C34" s="245"/>
      <c r="D34" s="246"/>
      <c r="E34" s="256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42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89"/>
      <c r="B35" s="244"/>
      <c r="C35" s="245"/>
      <c r="D35" s="246"/>
      <c r="E35" s="256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42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89"/>
      <c r="B36" s="244"/>
      <c r="C36" s="245"/>
      <c r="D36" s="246"/>
      <c r="E36" s="256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42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COUNTIF(E6:E36,"2441")</f>
        <v>25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42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7"/>
      <c r="B38" s="247"/>
      <c r="C38" s="83" t="s">
        <v>12</v>
      </c>
      <c r="D38" s="83"/>
      <c r="E38" s="27"/>
      <c r="F38" s="213" t="str">
        <f t="array" ref="F38:U45">AG38:AV45</f>
        <v xml:space="preserve"> </v>
      </c>
      <c r="G38" s="213">
        <v>3.68</v>
      </c>
      <c r="H38" s="213">
        <v>3.88</v>
      </c>
      <c r="I38" s="213">
        <v>4.6399999999999997</v>
      </c>
      <c r="J38" s="213">
        <v>3.76</v>
      </c>
      <c r="K38" s="213">
        <v>3.84</v>
      </c>
      <c r="L38" s="213">
        <v>4.04</v>
      </c>
      <c r="M38" s="213">
        <v>3.75</v>
      </c>
      <c r="N38" s="213">
        <v>4</v>
      </c>
      <c r="O38" s="248">
        <v>3.75</v>
      </c>
      <c r="P38" s="215" t="str">
        <v xml:space="preserve"> </v>
      </c>
      <c r="Q38" s="215" t="str">
        <v xml:space="preserve"> </v>
      </c>
      <c r="R38" s="215" t="str">
        <v xml:space="preserve"> </v>
      </c>
      <c r="S38" s="213" t="str">
        <v xml:space="preserve"> </v>
      </c>
      <c r="T38" s="213" t="str">
        <v xml:space="preserve"> </v>
      </c>
      <c r="U38" s="213" t="str">
        <v xml:space="preserve"> </v>
      </c>
      <c r="V38" s="18">
        <f>сводн.!T42</f>
        <v>2</v>
      </c>
      <c r="W38" s="95">
        <f>SUM(W6:W37)</f>
        <v>0</v>
      </c>
      <c r="X38" s="95">
        <f>SUM(X6:X37)</f>
        <v>0</v>
      </c>
      <c r="Y38" s="95">
        <f>SUM(Y6:Y37)-X38</f>
        <v>0</v>
      </c>
      <c r="Z38" s="95">
        <f>SUM(Z6:Z37)</f>
        <v>73</v>
      </c>
      <c r="AA38" s="95">
        <f>SUM(AA6:AA37)</f>
        <v>93</v>
      </c>
      <c r="AB38" s="95">
        <f>SUM(AB6:AB37)</f>
        <v>57</v>
      </c>
      <c r="AC38" s="95">
        <f t="shared" si="7"/>
        <v>223</v>
      </c>
      <c r="AD38" s="242">
        <f>IF(ISERROR(((X38+Y38)*2+Z38*3+AA38*4+AB38*5)/SUM(X38,Y38:AB38)),"",((X38+Y38)*2+Z38*3+AA38*4+AB38*5)/SUM(X38,Y38:AB38))</f>
        <v>3.928251121076233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>
        <f t="shared" si="15"/>
        <v>3.68</v>
      </c>
      <c r="AI38" s="33">
        <f t="shared" si="15"/>
        <v>3.88</v>
      </c>
      <c r="AJ38" s="33">
        <f t="shared" si="15"/>
        <v>4.6399999999999997</v>
      </c>
      <c r="AK38" s="33">
        <f t="shared" si="15"/>
        <v>3.76</v>
      </c>
      <c r="AL38" s="33">
        <f t="shared" si="15"/>
        <v>3.84</v>
      </c>
      <c r="AM38" s="33">
        <f t="shared" si="15"/>
        <v>4.04</v>
      </c>
      <c r="AN38" s="33">
        <f t="shared" si="15"/>
        <v>3.75</v>
      </c>
      <c r="AO38" s="33">
        <f t="shared" si="15"/>
        <v>4</v>
      </c>
      <c r="AP38" s="33">
        <f t="shared" si="15"/>
        <v>3.75</v>
      </c>
      <c r="AQ38" s="33" t="str">
        <f t="shared" si="15"/>
        <v xml:space="preserve"> 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6"/>
      <c r="B39" s="216"/>
      <c r="C39" s="218" t="s">
        <v>13</v>
      </c>
      <c r="D39" s="218"/>
      <c r="E39" s="219"/>
      <c r="F39" s="98" t="str">
        <v>0</v>
      </c>
      <c r="G39" s="98">
        <v>4</v>
      </c>
      <c r="H39" s="98">
        <v>5</v>
      </c>
      <c r="I39" s="98">
        <v>19</v>
      </c>
      <c r="J39" s="98">
        <v>4</v>
      </c>
      <c r="K39" s="98">
        <v>4</v>
      </c>
      <c r="L39" s="98">
        <v>6</v>
      </c>
      <c r="M39" s="98">
        <v>4</v>
      </c>
      <c r="N39" s="98">
        <v>7</v>
      </c>
      <c r="O39" s="99">
        <v>4</v>
      </c>
      <c r="P39" s="99" t="str">
        <v>0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9">
        <f>IF(COUNTIF(V6:V37,5)=0,"0",COUNTIF(V6:V37,5))</f>
        <v>1</v>
      </c>
      <c r="W39" s="209"/>
      <c r="X39" s="580">
        <f>SUM(X38:AB38)</f>
        <v>223</v>
      </c>
      <c r="Y39" s="580"/>
      <c r="Z39" s="580"/>
      <c r="AA39" s="580"/>
      <c r="AB39" s="580"/>
      <c r="AC39" s="423"/>
      <c r="AD39" s="242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>
        <f t="shared" si="17"/>
        <v>4</v>
      </c>
      <c r="AI39" s="38">
        <f t="shared" si="17"/>
        <v>5</v>
      </c>
      <c r="AJ39" s="38">
        <f t="shared" si="17"/>
        <v>19</v>
      </c>
      <c r="AK39" s="38">
        <f t="shared" si="17"/>
        <v>4</v>
      </c>
      <c r="AL39" s="38">
        <f t="shared" si="17"/>
        <v>4</v>
      </c>
      <c r="AM39" s="38">
        <f t="shared" si="17"/>
        <v>6</v>
      </c>
      <c r="AN39" s="38">
        <f t="shared" si="17"/>
        <v>4</v>
      </c>
      <c r="AO39" s="38">
        <f t="shared" si="17"/>
        <v>7</v>
      </c>
      <c r="AP39" s="38">
        <f t="shared" si="17"/>
        <v>4</v>
      </c>
      <c r="AQ39" s="38" t="str">
        <f t="shared" si="17"/>
        <v>0</v>
      </c>
      <c r="AR39" s="38" t="str">
        <f t="shared" si="17"/>
        <v>0</v>
      </c>
      <c r="AS39" s="38" t="str">
        <f t="shared" si="17"/>
        <v>0</v>
      </c>
      <c r="AT39" s="38" t="str">
        <f t="shared" si="17"/>
        <v>0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20"/>
      <c r="B40" s="220"/>
      <c r="C40" s="222" t="s">
        <v>14</v>
      </c>
      <c r="D40" s="222"/>
      <c r="E40" s="223"/>
      <c r="F40" s="100" t="str">
        <v>0</v>
      </c>
      <c r="G40" s="100">
        <v>9</v>
      </c>
      <c r="H40" s="100">
        <v>12</v>
      </c>
      <c r="I40" s="100">
        <v>3</v>
      </c>
      <c r="J40" s="100">
        <v>11</v>
      </c>
      <c r="K40" s="100">
        <v>13</v>
      </c>
      <c r="L40" s="100">
        <v>14</v>
      </c>
      <c r="M40" s="100">
        <v>10</v>
      </c>
      <c r="N40" s="100">
        <v>11</v>
      </c>
      <c r="O40" s="101">
        <v>10</v>
      </c>
      <c r="P40" s="101" t="str">
        <v>0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50">
        <f>IF(COUNTIF(V6:V37,4)=0,"0",COUNTIF(V6:V37,4))</f>
        <v>9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3</v>
      </c>
      <c r="AA40" s="44">
        <f>IF(COUNTIF(AA6:AA37,4)=0," ",COUNTIF(AA6:AA37,4))</f>
        <v>5</v>
      </c>
      <c r="AB40" s="44" t="str">
        <f>IF(COUNTIF(AB6:AB37,4)=0," ",COUNTIF(AB6:AB37,4))</f>
        <v xml:space="preserve"> 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>
        <f t="shared" si="18"/>
        <v>9</v>
      </c>
      <c r="AI40" s="44">
        <f t="shared" si="18"/>
        <v>12</v>
      </c>
      <c r="AJ40" s="44">
        <f t="shared" si="18"/>
        <v>3</v>
      </c>
      <c r="AK40" s="44">
        <f t="shared" si="18"/>
        <v>11</v>
      </c>
      <c r="AL40" s="44">
        <f t="shared" si="18"/>
        <v>13</v>
      </c>
      <c r="AM40" s="44">
        <f t="shared" si="18"/>
        <v>14</v>
      </c>
      <c r="AN40" s="44">
        <f t="shared" si="18"/>
        <v>10</v>
      </c>
      <c r="AO40" s="44">
        <f t="shared" si="18"/>
        <v>11</v>
      </c>
      <c r="AP40" s="44">
        <f t="shared" si="18"/>
        <v>10</v>
      </c>
      <c r="AQ40" s="44" t="str">
        <f t="shared" si="18"/>
        <v>0</v>
      </c>
      <c r="AR40" s="44" t="str">
        <f t="shared" si="18"/>
        <v>0</v>
      </c>
      <c r="AS40" s="44" t="str">
        <f t="shared" si="18"/>
        <v>0</v>
      </c>
      <c r="AT40" s="44" t="str">
        <f t="shared" si="18"/>
        <v>0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5" t="s">
        <v>15</v>
      </c>
      <c r="D41" s="225"/>
      <c r="E41" s="226"/>
      <c r="F41" s="102" t="str">
        <v>0</v>
      </c>
      <c r="G41" s="102">
        <v>12</v>
      </c>
      <c r="H41" s="102">
        <v>8</v>
      </c>
      <c r="I41" s="102">
        <v>3</v>
      </c>
      <c r="J41" s="102">
        <v>10</v>
      </c>
      <c r="K41" s="102">
        <v>8</v>
      </c>
      <c r="L41" s="102">
        <v>5</v>
      </c>
      <c r="M41" s="102">
        <v>10</v>
      </c>
      <c r="N41" s="102">
        <v>7</v>
      </c>
      <c r="O41" s="103">
        <v>10</v>
      </c>
      <c r="P41" s="103" t="str">
        <v>0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51">
        <f>IF(COUNTIF(V6:V37,3)=0,"0",COUNTIF(V6:V37,3))</f>
        <v>15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1</v>
      </c>
      <c r="AA41" s="52">
        <f>IF(COUNTIF(AA6:AA37,3)=0," ",COUNTIF(AA6:AA37,3))</f>
        <v>2</v>
      </c>
      <c r="AB41" s="52">
        <f>IF(COUNTIF(AB6:AB37,3)=0," ",COUNTIF(AB6:AB37,3))</f>
        <v>4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>
        <f t="shared" si="19"/>
        <v>12</v>
      </c>
      <c r="AI41" s="52">
        <f t="shared" si="19"/>
        <v>8</v>
      </c>
      <c r="AJ41" s="52">
        <f t="shared" si="19"/>
        <v>3</v>
      </c>
      <c r="AK41" s="52">
        <f t="shared" si="19"/>
        <v>10</v>
      </c>
      <c r="AL41" s="52">
        <f t="shared" si="19"/>
        <v>8</v>
      </c>
      <c r="AM41" s="52">
        <f t="shared" si="19"/>
        <v>5</v>
      </c>
      <c r="AN41" s="52">
        <f t="shared" si="19"/>
        <v>10</v>
      </c>
      <c r="AO41" s="52">
        <f t="shared" si="19"/>
        <v>7</v>
      </c>
      <c r="AP41" s="52">
        <f t="shared" si="19"/>
        <v>10</v>
      </c>
      <c r="AQ41" s="52" t="str">
        <f t="shared" si="19"/>
        <v>0</v>
      </c>
      <c r="AR41" s="52" t="str">
        <f t="shared" si="19"/>
        <v>0</v>
      </c>
      <c r="AS41" s="52" t="str">
        <f t="shared" si="19"/>
        <v>0</v>
      </c>
      <c r="AT41" s="52" t="str">
        <f t="shared" si="19"/>
        <v>0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7"/>
      <c r="B42" s="247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 t="str">
        <f>IF(COUNTIF(V6:V37,2)=0,"0",COUNTIF(V6:V37,2))</f>
        <v>0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1</v>
      </c>
      <c r="AA42" s="35">
        <f>IF(COUNTIF(AA6:AA37,2)=0," ",COUNTIF(AA6:AA37,2))</f>
        <v>5</v>
      </c>
      <c r="AB42" s="35">
        <f>IF(COUNTIF(AB6:AB37,2)=0," ",COUNTIF(AB6:AB37,2))</f>
        <v>5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0</v>
      </c>
      <c r="AP42" s="35">
        <f t="shared" si="20"/>
        <v>0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7"/>
      <c r="B43" s="247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1</v>
      </c>
      <c r="N43" s="23">
        <v>0</v>
      </c>
      <c r="O43" s="24">
        <v>1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COUNTBLANK(AD6:AD30)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0</v>
      </c>
      <c r="AI43" s="60">
        <f t="shared" si="22"/>
        <v>0</v>
      </c>
      <c r="AJ43" s="60">
        <f t="shared" si="22"/>
        <v>0</v>
      </c>
      <c r="AK43" s="60">
        <f t="shared" si="22"/>
        <v>0</v>
      </c>
      <c r="AL43" s="60">
        <f t="shared" si="22"/>
        <v>0</v>
      </c>
      <c r="AM43" s="60">
        <f t="shared" si="22"/>
        <v>0</v>
      </c>
      <c r="AN43" s="60">
        <f t="shared" si="22"/>
        <v>1</v>
      </c>
      <c r="AO43" s="60">
        <f t="shared" si="22"/>
        <v>0</v>
      </c>
      <c r="AP43" s="60">
        <f t="shared" si="22"/>
        <v>1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7"/>
      <c r="B44" s="247"/>
      <c r="C44" s="83" t="s">
        <v>18</v>
      </c>
      <c r="D44" s="83"/>
      <c r="E44" s="27"/>
      <c r="F44" s="23">
        <v>25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3">IF(COUNTIF(AG6:AG37,"з")=0,"0",COUNTIF(AG6:AG37,"з"))</f>
        <v>25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7"/>
      <c r="B45" s="247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24"/>
      <c r="X46" s="424"/>
      <c r="Y46" s="424"/>
      <c r="Z46" s="424"/>
      <c r="AA46" s="424"/>
      <c r="AB46" s="424"/>
      <c r="AC46" s="424"/>
      <c r="AD46" s="424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24"/>
      <c r="X47" s="424"/>
      <c r="Y47" s="424"/>
      <c r="Z47" s="424"/>
      <c r="AA47" s="424"/>
      <c r="AB47" s="424"/>
      <c r="AC47" s="424"/>
      <c r="AD47" s="424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24"/>
      <c r="X48" s="424"/>
      <c r="Y48" s="424"/>
      <c r="Z48" s="424"/>
      <c r="AA48" s="424"/>
      <c r="AB48" s="424"/>
      <c r="AC48" s="424"/>
      <c r="AD48" s="424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24"/>
      <c r="X49" s="424"/>
      <c r="Y49" s="424"/>
      <c r="Z49" s="424"/>
      <c r="AA49" s="424"/>
      <c r="AB49" s="424"/>
      <c r="AC49" s="424"/>
      <c r="AD49" s="424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24"/>
      <c r="X50" s="424"/>
      <c r="Y50" s="424"/>
      <c r="Z50" s="424"/>
      <c r="AA50" s="424"/>
      <c r="AB50" s="424"/>
      <c r="AC50" s="424"/>
      <c r="AD50" s="424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24"/>
      <c r="X51" s="424"/>
      <c r="Y51" s="424"/>
      <c r="Z51" s="424"/>
      <c r="AA51" s="424"/>
      <c r="AB51" s="424"/>
      <c r="AC51" s="424"/>
      <c r="AD51" s="424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24"/>
      <c r="X52" s="424"/>
      <c r="Y52" s="424"/>
      <c r="Z52" s="424"/>
      <c r="AA52" s="424"/>
      <c r="AB52" s="424"/>
      <c r="AC52" s="424"/>
      <c r="AD52" s="424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24"/>
      <c r="X53" s="424"/>
      <c r="Y53" s="424"/>
      <c r="Z53" s="424"/>
      <c r="AA53" s="424"/>
      <c r="AB53" s="424"/>
      <c r="AC53" s="424"/>
      <c r="AD53" s="424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24"/>
      <c r="X54" s="424"/>
      <c r="Y54" s="424"/>
      <c r="Z54" s="424"/>
      <c r="AA54" s="424"/>
      <c r="AB54" s="424"/>
      <c r="AC54" s="424"/>
      <c r="AD54" s="424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7">
    <mergeCell ref="G2:L2"/>
    <mergeCell ref="BP3:CE3"/>
    <mergeCell ref="X39:AB39"/>
    <mergeCell ref="A3:C4"/>
    <mergeCell ref="AD3:AD5"/>
    <mergeCell ref="AG3:AW3"/>
    <mergeCell ref="AX3:BM3"/>
  </mergeCells>
  <conditionalFormatting sqref="C5 Y5 AI5 AG5">
    <cfRule type="cellIs" dxfId="9262" priority="239" stopIfTrue="1" operator="equal">
      <formula>5</formula>
    </cfRule>
    <cfRule type="cellIs" dxfId="9261" priority="240" stopIfTrue="1" operator="equal">
      <formula>4</formula>
    </cfRule>
    <cfRule type="cellIs" dxfId="9260" priority="241" stopIfTrue="1" operator="equal">
      <formula>3</formula>
    </cfRule>
  </conditionalFormatting>
  <conditionalFormatting sqref="E6:E45">
    <cfRule type="cellIs" dxfId="9259" priority="237" stopIfTrue="1" operator="equal">
      <formula>4</formula>
    </cfRule>
    <cfRule type="cellIs" dxfId="9258" priority="238" stopIfTrue="1" operator="equal">
      <formula>3</formula>
    </cfRule>
  </conditionalFormatting>
  <conditionalFormatting sqref="Z5:AC5 W40:AF43 AE6:AE39 W39 R6:V45 F34:Q45 AG43:CB43 W44:AW45 AG6:AW42 G6:Q31">
    <cfRule type="cellIs" dxfId="9257" priority="234" stopIfTrue="1" operator="equal">
      <formula>5</formula>
    </cfRule>
    <cfRule type="cellIs" dxfId="9256" priority="235" stopIfTrue="1" operator="equal">
      <formula>4</formula>
    </cfRule>
    <cfRule type="cellIs" dxfId="9255" priority="236" stopIfTrue="1" operator="equal">
      <formula>3</formula>
    </cfRule>
  </conditionalFormatting>
  <conditionalFormatting sqref="AF6:AF37">
    <cfRule type="expression" dxfId="9254" priority="232" stopIfTrue="1">
      <formula>VALUE(RIGHT(AF6))&gt;AE6</formula>
    </cfRule>
    <cfRule type="expression" dxfId="9253" priority="233" stopIfTrue="1">
      <formula>EXACT(RIGHT(AF6,3),"зач")</formula>
    </cfRule>
  </conditionalFormatting>
  <conditionalFormatting sqref="AE3:AJ4 V3:AC4 S3:T3 K3:P3">
    <cfRule type="expression" dxfId="9252" priority="230" stopIfTrue="1">
      <formula>$D$1&lt;K3</formula>
    </cfRule>
    <cfRule type="expression" dxfId="9251" priority="231" stopIfTrue="1">
      <formula>$D$1&gt;K3</formula>
    </cfRule>
  </conditionalFormatting>
  <conditionalFormatting sqref="F4">
    <cfRule type="expression" dxfId="9250" priority="61" stopIfTrue="1">
      <formula>$D$1&lt;F4</formula>
    </cfRule>
    <cfRule type="expression" dxfId="9249" priority="62" stopIfTrue="1">
      <formula>$D$1&gt;F4</formula>
    </cfRule>
  </conditionalFormatting>
  <conditionalFormatting sqref="F4">
    <cfRule type="expression" dxfId="9248" priority="59" stopIfTrue="1">
      <formula>$D$1&lt;F4</formula>
    </cfRule>
    <cfRule type="expression" dxfId="9247" priority="60" stopIfTrue="1">
      <formula>$D$1&gt;F4</formula>
    </cfRule>
  </conditionalFormatting>
  <conditionalFormatting sqref="F4">
    <cfRule type="expression" dxfId="9246" priority="57" stopIfTrue="1">
      <formula>$D$1&lt;F4</formula>
    </cfRule>
    <cfRule type="expression" dxfId="9245" priority="58" stopIfTrue="1">
      <formula>$D$1&gt;F4</formula>
    </cfRule>
  </conditionalFormatting>
  <conditionalFormatting sqref="F6:F31">
    <cfRule type="cellIs" dxfId="9244" priority="172" stopIfTrue="1" operator="equal">
      <formula>5</formula>
    </cfRule>
    <cfRule type="cellIs" dxfId="9243" priority="173" stopIfTrue="1" operator="equal">
      <formula>4</formula>
    </cfRule>
    <cfRule type="cellIs" dxfId="9242" priority="174" stopIfTrue="1" operator="equal">
      <formula>3</formula>
    </cfRule>
  </conditionalFormatting>
  <conditionalFormatting sqref="M4">
    <cfRule type="expression" dxfId="9241" priority="13" stopIfTrue="1">
      <formula>$D$1&lt;M4</formula>
    </cfRule>
    <cfRule type="expression" dxfId="9240" priority="14" stopIfTrue="1">
      <formula>$D$1&gt;M4</formula>
    </cfRule>
  </conditionalFormatting>
  <conditionalFormatting sqref="L5">
    <cfRule type="cellIs" dxfId="9239" priority="27" stopIfTrue="1" operator="equal">
      <formula>5</formula>
    </cfRule>
    <cfRule type="cellIs" dxfId="9238" priority="28" stopIfTrue="1" operator="equal">
      <formula>4</formula>
    </cfRule>
    <cfRule type="cellIs" dxfId="9237" priority="29" stopIfTrue="1" operator="equal">
      <formula>3</formula>
    </cfRule>
  </conditionalFormatting>
  <conditionalFormatting sqref="O4">
    <cfRule type="expression" dxfId="9236" priority="23" stopIfTrue="1">
      <formula>$D$1&lt;O4</formula>
    </cfRule>
    <cfRule type="expression" dxfId="9235" priority="24" stopIfTrue="1">
      <formula>$D$1&gt;O4</formula>
    </cfRule>
  </conditionalFormatting>
  <conditionalFormatting sqref="M5">
    <cfRule type="cellIs" dxfId="9234" priority="15" stopIfTrue="1" operator="equal">
      <formula>5</formula>
    </cfRule>
    <cfRule type="cellIs" dxfId="9233" priority="16" stopIfTrue="1" operator="equal">
      <formula>4</formula>
    </cfRule>
    <cfRule type="cellIs" dxfId="9232" priority="17" stopIfTrue="1" operator="equal">
      <formula>3</formula>
    </cfRule>
  </conditionalFormatting>
  <conditionalFormatting sqref="N4">
    <cfRule type="expression" dxfId="9231" priority="1" stopIfTrue="1">
      <formula>$D$1&lt;N4</formula>
    </cfRule>
    <cfRule type="expression" dxfId="9230" priority="2" stopIfTrue="1">
      <formula>$D$1&gt;N4</formula>
    </cfRule>
  </conditionalFormatting>
  <conditionalFormatting sqref="M4">
    <cfRule type="expression" dxfId="9229" priority="11" stopIfTrue="1">
      <formula>$D$1&lt;M4</formula>
    </cfRule>
    <cfRule type="expression" dxfId="9228" priority="12" stopIfTrue="1">
      <formula>$D$1&gt;M4</formula>
    </cfRule>
  </conditionalFormatting>
  <conditionalFormatting sqref="M4">
    <cfRule type="expression" dxfId="9227" priority="9" stopIfTrue="1">
      <formula>$D$1&lt;M4</formula>
    </cfRule>
    <cfRule type="expression" dxfId="9226" priority="10" stopIfTrue="1">
      <formula>$D$1&gt;M4</formula>
    </cfRule>
  </conditionalFormatting>
  <conditionalFormatting sqref="M4">
    <cfRule type="expression" dxfId="9225" priority="7" stopIfTrue="1">
      <formula>$D$1&lt;M4</formula>
    </cfRule>
    <cfRule type="expression" dxfId="9224" priority="8" stopIfTrue="1">
      <formula>$D$1&gt;M4</formula>
    </cfRule>
  </conditionalFormatting>
  <conditionalFormatting sqref="M4">
    <cfRule type="expression" dxfId="9223" priority="5" stopIfTrue="1">
      <formula>$D$1&lt;M4</formula>
    </cfRule>
    <cfRule type="expression" dxfId="9222" priority="6" stopIfTrue="1">
      <formula>$D$1&gt;M4</formula>
    </cfRule>
  </conditionalFormatting>
  <conditionalFormatting sqref="M4">
    <cfRule type="expression" dxfId="9221" priority="3" stopIfTrue="1">
      <formula>$D$1&lt;M4</formula>
    </cfRule>
    <cfRule type="expression" dxfId="9220" priority="4" stopIfTrue="1">
      <formula>$D$1&gt;M4</formula>
    </cfRule>
  </conditionalFormatting>
  <conditionalFormatting sqref="T5 F5 K5 P5">
    <cfRule type="cellIs" dxfId="9219" priority="116" stopIfTrue="1" operator="equal">
      <formula>5</formula>
    </cfRule>
    <cfRule type="cellIs" dxfId="9218" priority="117" stopIfTrue="1" operator="equal">
      <formula>4</formula>
    </cfRule>
    <cfRule type="cellIs" dxfId="9217" priority="118" stopIfTrue="1" operator="equal">
      <formula>3</formula>
    </cfRule>
  </conditionalFormatting>
  <conditionalFormatting sqref="F3 K4 P4 S4:T4">
    <cfRule type="expression" dxfId="9216" priority="114" stopIfTrue="1">
      <formula>$D$1&lt;F3</formula>
    </cfRule>
    <cfRule type="expression" dxfId="9215" priority="115" stopIfTrue="1">
      <formula>$D$1&gt;F3</formula>
    </cfRule>
  </conditionalFormatting>
  <conditionalFormatting sqref="K5">
    <cfRule type="cellIs" dxfId="9214" priority="111" stopIfTrue="1" operator="equal">
      <formula>5</formula>
    </cfRule>
    <cfRule type="cellIs" dxfId="9213" priority="112" stopIfTrue="1" operator="equal">
      <formula>4</formula>
    </cfRule>
    <cfRule type="cellIs" dxfId="9212" priority="113" stopIfTrue="1" operator="equal">
      <formula>3</formula>
    </cfRule>
  </conditionalFormatting>
  <conditionalFormatting sqref="K4 P4">
    <cfRule type="expression" dxfId="9211" priority="109" stopIfTrue="1">
      <formula>$D$1&lt;K4</formula>
    </cfRule>
    <cfRule type="expression" dxfId="9210" priority="110" stopIfTrue="1">
      <formula>$D$1&gt;K4</formula>
    </cfRule>
  </conditionalFormatting>
  <conditionalFormatting sqref="P5 K5">
    <cfRule type="cellIs" dxfId="9209" priority="106" stopIfTrue="1" operator="equal">
      <formula>5</formula>
    </cfRule>
    <cfRule type="cellIs" dxfId="9208" priority="107" stopIfTrue="1" operator="equal">
      <formula>4</formula>
    </cfRule>
    <cfRule type="cellIs" dxfId="9207" priority="108" stopIfTrue="1" operator="equal">
      <formula>3</formula>
    </cfRule>
  </conditionalFormatting>
  <conditionalFormatting sqref="K4 P4">
    <cfRule type="expression" dxfId="9206" priority="104" stopIfTrue="1">
      <formula>$D$1&lt;K4</formula>
    </cfRule>
    <cfRule type="expression" dxfId="9205" priority="105" stopIfTrue="1">
      <formula>$D$1&gt;K4</formula>
    </cfRule>
  </conditionalFormatting>
  <conditionalFormatting sqref="S5">
    <cfRule type="cellIs" dxfId="9204" priority="101" stopIfTrue="1" operator="equal">
      <formula>5</formula>
    </cfRule>
    <cfRule type="cellIs" dxfId="9203" priority="102" stopIfTrue="1" operator="equal">
      <formula>4</formula>
    </cfRule>
    <cfRule type="cellIs" dxfId="9202" priority="103" stopIfTrue="1" operator="equal">
      <formula>3</formula>
    </cfRule>
  </conditionalFormatting>
  <conditionalFormatting sqref="S4">
    <cfRule type="expression" dxfId="9201" priority="99" stopIfTrue="1">
      <formula>$D$1&lt;S4</formula>
    </cfRule>
    <cfRule type="expression" dxfId="9200" priority="100" stopIfTrue="1">
      <formula>$D$1&gt;S4</formula>
    </cfRule>
  </conditionalFormatting>
  <conditionalFormatting sqref="T5">
    <cfRule type="cellIs" dxfId="9199" priority="96" stopIfTrue="1" operator="equal">
      <formula>5</formula>
    </cfRule>
    <cfRule type="cellIs" dxfId="9198" priority="97" stopIfTrue="1" operator="equal">
      <formula>4</formula>
    </cfRule>
    <cfRule type="cellIs" dxfId="9197" priority="98" stopIfTrue="1" operator="equal">
      <formula>3</formula>
    </cfRule>
  </conditionalFormatting>
  <conditionalFormatting sqref="T4">
    <cfRule type="expression" dxfId="9196" priority="94" stopIfTrue="1">
      <formula>$D$1&lt;T4</formula>
    </cfRule>
    <cfRule type="expression" dxfId="9195" priority="95" stopIfTrue="1">
      <formula>$D$1&gt;T4</formula>
    </cfRule>
  </conditionalFormatting>
  <conditionalFormatting sqref="T5">
    <cfRule type="cellIs" dxfId="9194" priority="91" stopIfTrue="1" operator="equal">
      <formula>5</formula>
    </cfRule>
    <cfRule type="cellIs" dxfId="9193" priority="92" stopIfTrue="1" operator="equal">
      <formula>4</formula>
    </cfRule>
    <cfRule type="cellIs" dxfId="9192" priority="93" stopIfTrue="1" operator="equal">
      <formula>3</formula>
    </cfRule>
  </conditionalFormatting>
  <conditionalFormatting sqref="T4">
    <cfRule type="expression" dxfId="9191" priority="89" stopIfTrue="1">
      <formula>$D$1&lt;T4</formula>
    </cfRule>
    <cfRule type="expression" dxfId="9190" priority="90" stopIfTrue="1">
      <formula>$D$1&gt;T4</formula>
    </cfRule>
  </conditionalFormatting>
  <conditionalFormatting sqref="G5">
    <cfRule type="cellIs" dxfId="9189" priority="86" stopIfTrue="1" operator="equal">
      <formula>5</formula>
    </cfRule>
    <cfRule type="cellIs" dxfId="9188" priority="87" stopIfTrue="1" operator="equal">
      <formula>4</formula>
    </cfRule>
    <cfRule type="cellIs" dxfId="9187" priority="88" stopIfTrue="1" operator="equal">
      <formula>3</formula>
    </cfRule>
  </conditionalFormatting>
  <conditionalFormatting sqref="G4 G3:H3">
    <cfRule type="expression" dxfId="9186" priority="84" stopIfTrue="1">
      <formula>$D$1&lt;G3</formula>
    </cfRule>
    <cfRule type="expression" dxfId="9185" priority="85" stopIfTrue="1">
      <formula>$D$1&gt;G3</formula>
    </cfRule>
  </conditionalFormatting>
  <conditionalFormatting sqref="G5">
    <cfRule type="cellIs" dxfId="9184" priority="81" stopIfTrue="1" operator="equal">
      <formula>5</formula>
    </cfRule>
    <cfRule type="cellIs" dxfId="9183" priority="82" stopIfTrue="1" operator="equal">
      <formula>4</formula>
    </cfRule>
    <cfRule type="cellIs" dxfId="9182" priority="83" stopIfTrue="1" operator="equal">
      <formula>3</formula>
    </cfRule>
  </conditionalFormatting>
  <conditionalFormatting sqref="G4">
    <cfRule type="expression" dxfId="9181" priority="79" stopIfTrue="1">
      <formula>$D$1&lt;G4</formula>
    </cfRule>
    <cfRule type="expression" dxfId="9180" priority="80" stopIfTrue="1">
      <formula>$D$1&gt;G4</formula>
    </cfRule>
  </conditionalFormatting>
  <conditionalFormatting sqref="G4">
    <cfRule type="expression" dxfId="9179" priority="77" stopIfTrue="1">
      <formula>$D$1&lt;G4</formula>
    </cfRule>
    <cfRule type="expression" dxfId="9178" priority="78" stopIfTrue="1">
      <formula>$D$1&gt;G4</formula>
    </cfRule>
  </conditionalFormatting>
  <conditionalFormatting sqref="G5">
    <cfRule type="cellIs" dxfId="9177" priority="74" stopIfTrue="1" operator="equal">
      <formula>5</formula>
    </cfRule>
    <cfRule type="cellIs" dxfId="9176" priority="75" stopIfTrue="1" operator="equal">
      <formula>4</formula>
    </cfRule>
    <cfRule type="cellIs" dxfId="9175" priority="76" stopIfTrue="1" operator="equal">
      <formula>3</formula>
    </cfRule>
  </conditionalFormatting>
  <conditionalFormatting sqref="G3:G4">
    <cfRule type="expression" dxfId="9174" priority="72" stopIfTrue="1">
      <formula>$D$1&lt;G3</formula>
    </cfRule>
    <cfRule type="expression" dxfId="9173" priority="73" stopIfTrue="1">
      <formula>$D$1&gt;G3</formula>
    </cfRule>
  </conditionalFormatting>
  <conditionalFormatting sqref="G5">
    <cfRule type="cellIs" dxfId="9172" priority="69" stopIfTrue="1" operator="equal">
      <formula>5</formula>
    </cfRule>
    <cfRule type="cellIs" dxfId="9171" priority="70" stopIfTrue="1" operator="equal">
      <formula>4</formula>
    </cfRule>
    <cfRule type="cellIs" dxfId="9170" priority="71" stopIfTrue="1" operator="equal">
      <formula>3</formula>
    </cfRule>
  </conditionalFormatting>
  <conditionalFormatting sqref="G3:G4">
    <cfRule type="expression" dxfId="9169" priority="67" stopIfTrue="1">
      <formula>$D$1&lt;G3</formula>
    </cfRule>
    <cfRule type="expression" dxfId="9168" priority="68" stopIfTrue="1">
      <formula>$D$1&gt;G3</formula>
    </cfRule>
  </conditionalFormatting>
  <conditionalFormatting sqref="H4">
    <cfRule type="expression" dxfId="9167" priority="65" stopIfTrue="1">
      <formula>$D$1&lt;H4</formula>
    </cfRule>
    <cfRule type="expression" dxfId="9166" priority="66" stopIfTrue="1">
      <formula>$D$1&gt;H4</formula>
    </cfRule>
  </conditionalFormatting>
  <conditionalFormatting sqref="F4">
    <cfRule type="expression" dxfId="9165" priority="63" stopIfTrue="1">
      <formula>$D$1&lt;F4</formula>
    </cfRule>
    <cfRule type="expression" dxfId="9164" priority="64" stopIfTrue="1">
      <formula>$D$1&gt;F4</formula>
    </cfRule>
  </conditionalFormatting>
  <conditionalFormatting sqref="F4">
    <cfRule type="expression" dxfId="9163" priority="55" stopIfTrue="1">
      <formula>$D$1&lt;F4</formula>
    </cfRule>
    <cfRule type="expression" dxfId="9162" priority="56" stopIfTrue="1">
      <formula>$D$1&gt;F4</formula>
    </cfRule>
  </conditionalFormatting>
  <conditionalFormatting sqref="I5">
    <cfRule type="cellIs" dxfId="9161" priority="52" stopIfTrue="1" operator="equal">
      <formula>5</formula>
    </cfRule>
    <cfRule type="cellIs" dxfId="9160" priority="53" stopIfTrue="1" operator="equal">
      <formula>4</formula>
    </cfRule>
    <cfRule type="cellIs" dxfId="9159" priority="54" stopIfTrue="1" operator="equal">
      <formula>3</formula>
    </cfRule>
  </conditionalFormatting>
  <conditionalFormatting sqref="I3:I4">
    <cfRule type="expression" dxfId="9158" priority="50" stopIfTrue="1">
      <formula>$D$4&lt;I3</formula>
    </cfRule>
    <cfRule type="expression" dxfId="9157" priority="51" stopIfTrue="1">
      <formula>$D$4&gt;I3</formula>
    </cfRule>
  </conditionalFormatting>
  <conditionalFormatting sqref="I3:I4">
    <cfRule type="expression" dxfId="9156" priority="48" stopIfTrue="1">
      <formula>$D$1&lt;I3</formula>
    </cfRule>
    <cfRule type="expression" dxfId="9155" priority="49" stopIfTrue="1">
      <formula>$D$1&gt;I3</formula>
    </cfRule>
  </conditionalFormatting>
  <conditionalFormatting sqref="I4">
    <cfRule type="expression" dxfId="9154" priority="46" stopIfTrue="1">
      <formula>$D$4&lt;I4</formula>
    </cfRule>
    <cfRule type="expression" dxfId="9153" priority="47" stopIfTrue="1">
      <formula>$D$4&gt;I4</formula>
    </cfRule>
  </conditionalFormatting>
  <conditionalFormatting sqref="J3">
    <cfRule type="expression" dxfId="9152" priority="44" stopIfTrue="1">
      <formula>$D$1&lt;J3</formula>
    </cfRule>
    <cfRule type="expression" dxfId="9151" priority="45" stopIfTrue="1">
      <formula>$D$1&gt;J3</formula>
    </cfRule>
  </conditionalFormatting>
  <conditionalFormatting sqref="J5">
    <cfRule type="cellIs" dxfId="9150" priority="41" stopIfTrue="1" operator="equal">
      <formula>5</formula>
    </cfRule>
    <cfRule type="cellIs" dxfId="9149" priority="42" stopIfTrue="1" operator="equal">
      <formula>4</formula>
    </cfRule>
    <cfRule type="cellIs" dxfId="9148" priority="43" stopIfTrue="1" operator="equal">
      <formula>3</formula>
    </cfRule>
  </conditionalFormatting>
  <conditionalFormatting sqref="J4">
    <cfRule type="expression" dxfId="9147" priority="39" stopIfTrue="1">
      <formula>$D$1&lt;J4</formula>
    </cfRule>
    <cfRule type="expression" dxfId="9146" priority="40" stopIfTrue="1">
      <formula>$D$1&gt;J4</formula>
    </cfRule>
  </conditionalFormatting>
  <conditionalFormatting sqref="H5">
    <cfRule type="cellIs" dxfId="9145" priority="36" stopIfTrue="1" operator="equal">
      <formula>5</formula>
    </cfRule>
    <cfRule type="cellIs" dxfId="9144" priority="37" stopIfTrue="1" operator="equal">
      <formula>4</formula>
    </cfRule>
    <cfRule type="cellIs" dxfId="9143" priority="38" stopIfTrue="1" operator="equal">
      <formula>3</formula>
    </cfRule>
  </conditionalFormatting>
  <conditionalFormatting sqref="L4">
    <cfRule type="expression" dxfId="9142" priority="34" stopIfTrue="1">
      <formula>$D$4&lt;L4</formula>
    </cfRule>
    <cfRule type="expression" dxfId="9141" priority="35" stopIfTrue="1">
      <formula>$D$4&gt;L4</formula>
    </cfRule>
  </conditionalFormatting>
  <conditionalFormatting sqref="L4">
    <cfRule type="expression" dxfId="9140" priority="32" stopIfTrue="1">
      <formula>$D$1&lt;L4</formula>
    </cfRule>
    <cfRule type="expression" dxfId="9139" priority="33" stopIfTrue="1">
      <formula>$D$1&gt;L4</formula>
    </cfRule>
  </conditionalFormatting>
  <conditionalFormatting sqref="L4">
    <cfRule type="expression" dxfId="9138" priority="30" stopIfTrue="1">
      <formula>$D$4&lt;L4</formula>
    </cfRule>
    <cfRule type="expression" dxfId="9137" priority="31" stopIfTrue="1">
      <formula>$D$4&gt;L4</formula>
    </cfRule>
  </conditionalFormatting>
  <conditionalFormatting sqref="O4">
    <cfRule type="expression" dxfId="9136" priority="25" stopIfTrue="1">
      <formula>$D$4&lt;O4</formula>
    </cfRule>
    <cfRule type="expression" dxfId="9135" priority="26" stopIfTrue="1">
      <formula>$D$4&gt;O4</formula>
    </cfRule>
  </conditionalFormatting>
  <conditionalFormatting sqref="O4">
    <cfRule type="expression" dxfId="9134" priority="21" stopIfTrue="1">
      <formula>$D$4&lt;O4</formula>
    </cfRule>
    <cfRule type="expression" dxfId="9133" priority="22" stopIfTrue="1">
      <formula>$D$4&gt;O4</formula>
    </cfRule>
  </conditionalFormatting>
  <conditionalFormatting sqref="O5">
    <cfRule type="cellIs" dxfId="9132" priority="18" stopIfTrue="1" operator="equal">
      <formula>5</formula>
    </cfRule>
    <cfRule type="cellIs" dxfId="9131" priority="19" stopIfTrue="1" operator="equal">
      <formula>4</formula>
    </cfRule>
    <cfRule type="cellIs" dxfId="9130" priority="20" stopIfTrue="1" operator="equal">
      <formula>3</formula>
    </cfRule>
  </conditionalFormatting>
  <pageMargins left="0.7" right="0.7" top="0.75" bottom="0.75" header="0.3" footer="0.3"/>
  <pageSetup paperSize="9" scale="65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A8" zoomScale="85" zoomScaleSheetLayoutView="85" workbookViewId="0">
      <selection activeCell="F2" sqref="F2:L5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0" style="13" customWidth="1"/>
    <col min="5" max="5" width="7.5703125" style="13" hidden="1" customWidth="1"/>
    <col min="6" max="15" width="6.5703125" customWidth="1"/>
    <col min="16" max="16" width="6.42578125" hidden="1" customWidth="1"/>
    <col min="17" max="21" width="5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43659.506923379631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24"/>
      <c r="Z1" s="424"/>
      <c r="AA1" s="424"/>
      <c r="AB1" s="424"/>
      <c r="AC1" s="424"/>
      <c r="AD1" s="424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75" t="s">
        <v>580</v>
      </c>
      <c r="G2" s="581" t="s">
        <v>581</v>
      </c>
      <c r="H2" s="582"/>
      <c r="I2" s="582"/>
      <c r="J2" s="582"/>
      <c r="K2" s="582"/>
      <c r="L2" s="583"/>
      <c r="M2" s="584" t="s">
        <v>545</v>
      </c>
      <c r="N2" s="584"/>
      <c r="O2" s="474" t="s">
        <v>540</v>
      </c>
      <c r="P2" s="477"/>
      <c r="Q2" s="475"/>
      <c r="R2" s="476"/>
      <c r="S2" s="476"/>
      <c r="T2" s="474"/>
      <c r="U2" s="227"/>
      <c r="V2" s="7"/>
      <c r="W2" s="8"/>
      <c r="X2" s="8"/>
      <c r="Y2" s="424"/>
      <c r="Z2" s="424"/>
      <c r="AA2" s="424"/>
      <c r="AB2" s="424"/>
      <c r="AC2" s="424"/>
      <c r="AD2" s="424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76">
        <v>2442</v>
      </c>
      <c r="B3" s="576"/>
      <c r="C3" s="576"/>
      <c r="D3" s="228" t="s">
        <v>0</v>
      </c>
      <c r="E3" s="229"/>
      <c r="F3" s="230">
        <v>42401</v>
      </c>
      <c r="G3" s="410">
        <v>42396</v>
      </c>
      <c r="H3" s="230">
        <v>42408</v>
      </c>
      <c r="I3" s="176">
        <v>42403</v>
      </c>
      <c r="J3" s="230">
        <v>42406</v>
      </c>
      <c r="K3" s="230">
        <v>42404</v>
      </c>
      <c r="L3" s="230">
        <v>42405</v>
      </c>
      <c r="M3" s="230">
        <v>42418</v>
      </c>
      <c r="N3" s="230">
        <v>42404</v>
      </c>
      <c r="O3" s="230">
        <v>42348</v>
      </c>
      <c r="P3" s="231"/>
      <c r="Q3" s="230"/>
      <c r="R3" s="230"/>
      <c r="S3" s="230"/>
      <c r="T3" s="67"/>
      <c r="U3" s="232"/>
      <c r="V3" s="233"/>
      <c r="W3" s="234"/>
      <c r="X3" s="234"/>
      <c r="Y3" s="235"/>
      <c r="Z3" s="235"/>
      <c r="AA3" s="235"/>
      <c r="AB3" s="236"/>
      <c r="AC3" s="236"/>
      <c r="AD3" s="577" t="s">
        <v>9</v>
      </c>
      <c r="AE3" s="14"/>
      <c r="AF3" s="424"/>
      <c r="AG3" s="578"/>
      <c r="AH3" s="578"/>
      <c r="AI3" s="578"/>
      <c r="AJ3" s="578"/>
      <c r="AK3" s="578"/>
      <c r="AL3" s="578"/>
      <c r="AM3" s="578"/>
      <c r="AN3" s="578"/>
      <c r="AO3" s="578"/>
      <c r="AP3" s="578"/>
      <c r="AQ3" s="578"/>
      <c r="AR3" s="578"/>
      <c r="AS3" s="578"/>
      <c r="AT3" s="578"/>
      <c r="AU3" s="578"/>
      <c r="AV3" s="578"/>
      <c r="AW3" s="578"/>
      <c r="AX3" s="579"/>
      <c r="AY3" s="579"/>
      <c r="AZ3" s="579"/>
      <c r="BA3" s="579"/>
      <c r="BB3" s="579"/>
      <c r="BC3" s="579"/>
      <c r="BD3" s="579"/>
      <c r="BE3" s="579"/>
      <c r="BF3" s="579"/>
      <c r="BG3" s="579"/>
      <c r="BH3" s="579"/>
      <c r="BI3" s="579"/>
      <c r="BJ3" s="579"/>
      <c r="BK3" s="579"/>
      <c r="BL3" s="579"/>
      <c r="BM3" s="579"/>
      <c r="BN3" s="11"/>
      <c r="BO3" s="11"/>
      <c r="BP3" s="579"/>
      <c r="BQ3" s="579"/>
      <c r="BR3" s="579"/>
      <c r="BS3" s="579"/>
      <c r="BT3" s="579"/>
      <c r="BU3" s="579"/>
      <c r="BV3" s="579"/>
      <c r="BW3" s="579"/>
      <c r="BX3" s="579"/>
      <c r="BY3" s="579"/>
      <c r="BZ3" s="579"/>
      <c r="CA3" s="579"/>
      <c r="CB3" s="579"/>
      <c r="CC3" s="579"/>
      <c r="CD3" s="579"/>
      <c r="CE3" s="579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76"/>
      <c r="B4" s="576"/>
      <c r="C4" s="576"/>
      <c r="D4" s="237" t="s">
        <v>1</v>
      </c>
      <c r="E4" s="229"/>
      <c r="F4" s="238" t="s">
        <v>1259</v>
      </c>
      <c r="G4" s="238" t="s">
        <v>656</v>
      </c>
      <c r="H4" s="238" t="s">
        <v>1019</v>
      </c>
      <c r="I4" s="412" t="s">
        <v>1004</v>
      </c>
      <c r="J4" s="238" t="s">
        <v>1284</v>
      </c>
      <c r="K4" s="238" t="s">
        <v>1279</v>
      </c>
      <c r="L4" s="412" t="s">
        <v>1278</v>
      </c>
      <c r="M4" s="238" t="s">
        <v>1623</v>
      </c>
      <c r="N4" s="238" t="s">
        <v>1292</v>
      </c>
      <c r="O4" s="412" t="s">
        <v>1278</v>
      </c>
      <c r="P4" s="238"/>
      <c r="Q4" s="238"/>
      <c r="R4" s="238"/>
      <c r="S4" s="238"/>
      <c r="T4" s="67"/>
      <c r="U4" s="239"/>
      <c r="V4" s="232"/>
      <c r="W4" s="232"/>
      <c r="X4" s="232"/>
      <c r="Y4" s="234"/>
      <c r="Z4" s="235"/>
      <c r="AA4" s="235"/>
      <c r="AB4" s="235"/>
      <c r="AC4" s="235"/>
      <c r="AD4" s="577"/>
      <c r="AE4" s="15"/>
      <c r="AF4" s="424"/>
      <c r="AG4" s="424"/>
      <c r="AH4" s="424"/>
      <c r="AI4" s="424"/>
      <c r="AJ4" s="424"/>
      <c r="AK4" s="424"/>
      <c r="AL4" s="424"/>
      <c r="AM4" s="424"/>
      <c r="AN4" s="424"/>
      <c r="AO4" s="424"/>
      <c r="AP4" s="424"/>
      <c r="AQ4" s="424"/>
      <c r="AR4" s="424"/>
      <c r="AS4" s="424"/>
      <c r="AT4" s="424"/>
      <c r="AU4" s="424"/>
      <c r="AV4" s="424"/>
      <c r="AW4" s="9"/>
      <c r="AX4" s="422"/>
      <c r="AY4" s="422"/>
      <c r="AZ4" s="422"/>
      <c r="BA4" s="422"/>
      <c r="BB4" s="422"/>
      <c r="BC4" s="422"/>
      <c r="BD4" s="422"/>
      <c r="BE4" s="422"/>
      <c r="BF4" s="422"/>
      <c r="BG4" s="422"/>
      <c r="BH4" s="422"/>
      <c r="BI4" s="422"/>
      <c r="BJ4" s="422"/>
      <c r="BK4" s="422"/>
      <c r="BL4" s="422"/>
      <c r="BM4" s="422"/>
      <c r="BN4" s="11"/>
      <c r="BO4" s="11"/>
      <c r="BP4" s="422"/>
      <c r="BQ4" s="422"/>
      <c r="BR4" s="422"/>
      <c r="BS4" s="422"/>
      <c r="BT4" s="422"/>
      <c r="BU4" s="422"/>
      <c r="BV4" s="422"/>
      <c r="BW4" s="422"/>
      <c r="BX4" s="422"/>
      <c r="BY4" s="422"/>
      <c r="BZ4" s="422"/>
      <c r="CA4" s="422"/>
      <c r="CB4" s="422"/>
      <c r="CC4" s="422"/>
      <c r="CD4" s="422"/>
      <c r="CE4" s="422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127.5" x14ac:dyDescent="0.2">
      <c r="A5" s="384" t="s">
        <v>546</v>
      </c>
      <c r="B5" s="257" t="s">
        <v>2</v>
      </c>
      <c r="C5" s="385" t="s">
        <v>27</v>
      </c>
      <c r="D5" s="386" t="s">
        <v>3</v>
      </c>
      <c r="E5" s="184" t="s">
        <v>4</v>
      </c>
      <c r="F5" s="313" t="s">
        <v>1011</v>
      </c>
      <c r="G5" s="408" t="s">
        <v>655</v>
      </c>
      <c r="H5" s="313" t="s">
        <v>1287</v>
      </c>
      <c r="I5" s="313" t="s">
        <v>1005</v>
      </c>
      <c r="J5" s="313" t="s">
        <v>1285</v>
      </c>
      <c r="K5" s="408" t="s">
        <v>1276</v>
      </c>
      <c r="L5" s="313" t="s">
        <v>1280</v>
      </c>
      <c r="M5" s="362" t="s">
        <v>1033</v>
      </c>
      <c r="N5" s="325" t="s">
        <v>1291</v>
      </c>
      <c r="O5" s="313" t="s">
        <v>1280</v>
      </c>
      <c r="P5" s="313"/>
      <c r="Q5" s="325"/>
      <c r="R5" s="325"/>
      <c r="S5" s="362"/>
      <c r="T5" s="92"/>
      <c r="U5" s="185"/>
      <c r="V5" s="240" t="s">
        <v>5</v>
      </c>
      <c r="W5" s="241" t="s">
        <v>6</v>
      </c>
      <c r="X5" s="241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37" customFormat="1" ht="31.5" x14ac:dyDescent="0.25">
      <c r="A6" s="389">
        <v>1</v>
      </c>
      <c r="B6" s="266" t="s">
        <v>28</v>
      </c>
      <c r="C6" s="427" t="s">
        <v>34</v>
      </c>
      <c r="D6" s="430" t="s">
        <v>715</v>
      </c>
      <c r="E6" s="256">
        <v>2442</v>
      </c>
      <c r="F6" s="93" t="s">
        <v>1648</v>
      </c>
      <c r="G6" s="93">
        <v>3</v>
      </c>
      <c r="H6" s="93">
        <v>4</v>
      </c>
      <c r="I6" s="93">
        <v>5</v>
      </c>
      <c r="J6" s="93">
        <v>3</v>
      </c>
      <c r="K6" s="93">
        <v>4</v>
      </c>
      <c r="L6" s="93">
        <v>4</v>
      </c>
      <c r="M6" s="93">
        <v>3</v>
      </c>
      <c r="N6" s="93">
        <v>4</v>
      </c>
      <c r="O6" s="93">
        <v>3</v>
      </c>
      <c r="P6" s="93"/>
      <c r="Q6" s="93"/>
      <c r="R6" s="93"/>
      <c r="S6" s="93"/>
      <c r="T6" s="93"/>
      <c r="U6" s="23"/>
      <c r="V6" s="35">
        <f t="shared" ref="V6:V37" si="0">IF(AC6&gt;0,IF(SUM(X6:Y6)/AC6&gt;0,2,IF(AND(SUM(X6:Y6)/AC6=0,Z6/AC6&gt;0),3,IF(AND((AB6/AC6+AA6/AC6)=1,AA6/AC6&gt;0),4,5))),0)</f>
        <v>3</v>
      </c>
      <c r="W6" s="328">
        <f t="shared" ref="W6:W34" si="1">COUNTIF(AG6:AV6,"б")</f>
        <v>0</v>
      </c>
      <c r="X6" s="328">
        <f t="shared" ref="X6:X16" si="2">COUNTIF(AG6:AV6,"д")</f>
        <v>0</v>
      </c>
      <c r="Y6" s="328">
        <f t="shared" ref="Y6:Y34" si="3">COUNTIF(AG6:AV6,2)+COUNTIF(AG6:AV6,"н")+COUNTIF(AG6:AV6,"д")</f>
        <v>0</v>
      </c>
      <c r="Z6" s="328">
        <f t="shared" ref="Z6:Z34" si="4">COUNTIF(AG6:AV6,Z$5)</f>
        <v>4</v>
      </c>
      <c r="AA6" s="328">
        <f t="shared" ref="AA6:AA34" si="5">COUNTIF(AG6:AV6,AA$5)</f>
        <v>4</v>
      </c>
      <c r="AB6" s="328">
        <f t="shared" ref="AB6:AB34" si="6">COUNTIF(AG6:AV6,AB$5)</f>
        <v>1</v>
      </c>
      <c r="AC6" s="328">
        <f t="shared" ref="AC6:AC38" si="7">SUM(X6:AB6)</f>
        <v>9</v>
      </c>
      <c r="AD6" s="329">
        <f>IF(ISERROR(((X6+Y6)*2+Z6*3+AA6*4+AB6*5)/SUM(X6,Y6:AB6)),"",((X6+Y6)*2+Z6*3+AA6*4+AB6*5)/SUM(X6,Y6:AB6))</f>
        <v>3.6666666666666665</v>
      </c>
      <c r="AE6" s="330">
        <f t="shared" ref="AE6:AE34" si="8">IF(AX6=5,0.5,IF(AX6=4,0.25,IF(AX6&lt;=3,0)))</f>
        <v>0</v>
      </c>
      <c r="AF6" s="331"/>
      <c r="AG6" s="332" t="str">
        <f t="shared" ref="AG6:AV21" si="9">IF(ISERROR(VALUE(LEFT(F6))),LEFT(F6),VALUE(LEFT(F6)))</f>
        <v>з</v>
      </c>
      <c r="AH6" s="332">
        <f t="shared" si="9"/>
        <v>3</v>
      </c>
      <c r="AI6" s="332">
        <f t="shared" si="9"/>
        <v>4</v>
      </c>
      <c r="AJ6" s="332">
        <f t="shared" si="9"/>
        <v>5</v>
      </c>
      <c r="AK6" s="332">
        <f t="shared" si="9"/>
        <v>3</v>
      </c>
      <c r="AL6" s="332">
        <f t="shared" si="9"/>
        <v>4</v>
      </c>
      <c r="AM6" s="332">
        <f t="shared" si="9"/>
        <v>4</v>
      </c>
      <c r="AN6" s="332">
        <f t="shared" si="9"/>
        <v>3</v>
      </c>
      <c r="AO6" s="332">
        <f t="shared" si="9"/>
        <v>4</v>
      </c>
      <c r="AP6" s="332">
        <f t="shared" si="9"/>
        <v>3</v>
      </c>
      <c r="AQ6" s="332" t="str">
        <f t="shared" si="9"/>
        <v/>
      </c>
      <c r="AR6" s="332" t="str">
        <f t="shared" si="9"/>
        <v/>
      </c>
      <c r="AS6" s="332" t="str">
        <f t="shared" si="9"/>
        <v/>
      </c>
      <c r="AT6" s="332" t="str">
        <f t="shared" si="9"/>
        <v/>
      </c>
      <c r="AU6" s="332" t="str">
        <f t="shared" si="9"/>
        <v/>
      </c>
      <c r="AV6" s="332" t="str">
        <f t="shared" si="9"/>
        <v/>
      </c>
      <c r="AW6" s="35">
        <f t="shared" ref="AW6:AW37" si="10">COUNTIF(AG6:AV6,"з")</f>
        <v>1</v>
      </c>
      <c r="AX6" s="333"/>
      <c r="AY6" s="333"/>
      <c r="AZ6" s="333"/>
      <c r="BA6" s="333"/>
      <c r="BB6" s="333"/>
      <c r="BC6" s="333"/>
      <c r="BD6" s="333"/>
      <c r="BE6" s="333"/>
      <c r="BF6" s="333"/>
      <c r="BG6" s="333"/>
      <c r="BH6" s="333"/>
      <c r="BI6" s="333"/>
      <c r="BJ6" s="333"/>
      <c r="BK6" s="333"/>
      <c r="BL6" s="333"/>
      <c r="BM6" s="333"/>
      <c r="BN6" s="333"/>
      <c r="BO6" s="333"/>
      <c r="BP6" s="334"/>
      <c r="BQ6" s="334"/>
      <c r="BR6" s="334"/>
      <c r="BS6" s="334"/>
      <c r="BT6" s="334"/>
      <c r="BU6" s="334"/>
      <c r="BV6" s="334"/>
      <c r="BW6" s="334"/>
      <c r="BX6" s="334"/>
      <c r="BY6" s="334"/>
      <c r="BZ6" s="334"/>
      <c r="CA6" s="334"/>
      <c r="CB6" s="334"/>
      <c r="CC6" s="334"/>
      <c r="CD6" s="334"/>
      <c r="CE6" s="334"/>
      <c r="CF6" s="334"/>
      <c r="CG6" s="333"/>
      <c r="CH6" s="333"/>
      <c r="CI6" s="333"/>
      <c r="CJ6" s="333"/>
      <c r="CK6" s="333"/>
      <c r="CL6" s="333"/>
      <c r="CM6" s="333"/>
      <c r="CN6" s="335"/>
      <c r="CO6" s="335"/>
      <c r="CP6" s="335"/>
      <c r="CQ6" s="335"/>
      <c r="CR6" s="335"/>
      <c r="CS6" s="335"/>
      <c r="CT6" s="335"/>
      <c r="CU6" s="335"/>
      <c r="CV6" s="335"/>
      <c r="CW6" s="335"/>
      <c r="CX6" s="335"/>
      <c r="CY6" s="335"/>
      <c r="CZ6" s="335"/>
      <c r="DA6" s="335"/>
      <c r="DB6" s="336"/>
      <c r="DC6" s="336"/>
    </row>
    <row r="7" spans="1:107" s="337" customFormat="1" ht="31.5" x14ac:dyDescent="0.25">
      <c r="A7" s="389">
        <v>2</v>
      </c>
      <c r="B7" s="266" t="s">
        <v>28</v>
      </c>
      <c r="C7" s="427" t="s">
        <v>34</v>
      </c>
      <c r="D7" s="430" t="s">
        <v>716</v>
      </c>
      <c r="E7" s="256">
        <v>2442</v>
      </c>
      <c r="F7" s="93" t="s">
        <v>1648</v>
      </c>
      <c r="G7" s="93">
        <v>3</v>
      </c>
      <c r="H7" s="93">
        <v>3</v>
      </c>
      <c r="I7" s="93">
        <v>5</v>
      </c>
      <c r="J7" s="93">
        <v>3</v>
      </c>
      <c r="K7" s="93">
        <v>4</v>
      </c>
      <c r="L7" s="93">
        <v>4</v>
      </c>
      <c r="M7" s="93">
        <v>3</v>
      </c>
      <c r="N7" s="93">
        <v>3</v>
      </c>
      <c r="O7" s="93">
        <v>4</v>
      </c>
      <c r="P7" s="93"/>
      <c r="Q7" s="93"/>
      <c r="R7" s="93"/>
      <c r="S7" s="93"/>
      <c r="T7" s="93"/>
      <c r="U7" s="23"/>
      <c r="V7" s="35">
        <f t="shared" si="0"/>
        <v>3</v>
      </c>
      <c r="W7" s="328">
        <f t="shared" si="1"/>
        <v>0</v>
      </c>
      <c r="X7" s="328">
        <f t="shared" si="2"/>
        <v>0</v>
      </c>
      <c r="Y7" s="328">
        <f t="shared" si="3"/>
        <v>0</v>
      </c>
      <c r="Z7" s="328">
        <f t="shared" si="4"/>
        <v>5</v>
      </c>
      <c r="AA7" s="328">
        <f t="shared" si="5"/>
        <v>3</v>
      </c>
      <c r="AB7" s="328">
        <f t="shared" si="6"/>
        <v>1</v>
      </c>
      <c r="AC7" s="328">
        <f t="shared" si="7"/>
        <v>9</v>
      </c>
      <c r="AD7" s="329">
        <f t="shared" ref="AD7:AD37" si="11">IF(ISERROR(((X7+Y7)*2+Z7*3+AA7*4+AB7*5)/SUM(X7,Y7:AB7)),"",((X7+Y7)*2+Z7*3+AA7*4+AB7*5)/SUM(X7,Y7:AB7))</f>
        <v>3.5555555555555554</v>
      </c>
      <c r="AE7" s="330">
        <f t="shared" si="8"/>
        <v>0</v>
      </c>
      <c r="AF7" s="331"/>
      <c r="AG7" s="332" t="str">
        <f t="shared" si="9"/>
        <v>з</v>
      </c>
      <c r="AH7" s="332">
        <f t="shared" si="9"/>
        <v>3</v>
      </c>
      <c r="AI7" s="332">
        <f t="shared" si="9"/>
        <v>3</v>
      </c>
      <c r="AJ7" s="332">
        <f t="shared" si="9"/>
        <v>5</v>
      </c>
      <c r="AK7" s="332">
        <f t="shared" si="9"/>
        <v>3</v>
      </c>
      <c r="AL7" s="332">
        <f t="shared" si="9"/>
        <v>4</v>
      </c>
      <c r="AM7" s="332">
        <f t="shared" si="9"/>
        <v>4</v>
      </c>
      <c r="AN7" s="332">
        <f t="shared" si="9"/>
        <v>3</v>
      </c>
      <c r="AO7" s="332">
        <f t="shared" si="9"/>
        <v>3</v>
      </c>
      <c r="AP7" s="332">
        <f t="shared" si="9"/>
        <v>4</v>
      </c>
      <c r="AQ7" s="332" t="str">
        <f t="shared" si="9"/>
        <v/>
      </c>
      <c r="AR7" s="332" t="str">
        <f t="shared" si="9"/>
        <v/>
      </c>
      <c r="AS7" s="332" t="str">
        <f t="shared" si="9"/>
        <v/>
      </c>
      <c r="AT7" s="332" t="str">
        <f t="shared" si="9"/>
        <v/>
      </c>
      <c r="AU7" s="332" t="str">
        <f t="shared" si="9"/>
        <v/>
      </c>
      <c r="AV7" s="332" t="str">
        <f t="shared" si="9"/>
        <v/>
      </c>
      <c r="AW7" s="35">
        <f t="shared" si="10"/>
        <v>1</v>
      </c>
      <c r="AX7" s="333"/>
      <c r="AY7" s="333"/>
      <c r="AZ7" s="333"/>
      <c r="BA7" s="333"/>
      <c r="BB7" s="333"/>
      <c r="BC7" s="333"/>
      <c r="BD7" s="333"/>
      <c r="BE7" s="333"/>
      <c r="BF7" s="333"/>
      <c r="BG7" s="333"/>
      <c r="BH7" s="333"/>
      <c r="BI7" s="333"/>
      <c r="BJ7" s="333"/>
      <c r="BK7" s="333"/>
      <c r="BL7" s="333"/>
      <c r="BM7" s="333"/>
      <c r="BN7" s="333"/>
      <c r="BO7" s="333"/>
      <c r="BP7" s="334"/>
      <c r="BQ7" s="334"/>
      <c r="BR7" s="334"/>
      <c r="BS7" s="334"/>
      <c r="BT7" s="334"/>
      <c r="BU7" s="334"/>
      <c r="BV7" s="334"/>
      <c r="BW7" s="334"/>
      <c r="BX7" s="334"/>
      <c r="BY7" s="334"/>
      <c r="BZ7" s="334"/>
      <c r="CA7" s="334"/>
      <c r="CB7" s="334"/>
      <c r="CC7" s="334"/>
      <c r="CD7" s="334"/>
      <c r="CE7" s="334"/>
      <c r="CF7" s="334"/>
      <c r="CG7" s="333"/>
      <c r="CH7" s="334"/>
      <c r="CI7" s="334"/>
      <c r="CJ7" s="334"/>
      <c r="CK7" s="334"/>
      <c r="CL7" s="334"/>
      <c r="CM7" s="334"/>
      <c r="CN7" s="331"/>
      <c r="CO7" s="331"/>
      <c r="CP7" s="331"/>
      <c r="CQ7" s="331"/>
      <c r="CR7" s="331"/>
      <c r="CS7" s="331"/>
      <c r="CT7" s="331"/>
      <c r="CU7" s="331"/>
      <c r="CV7" s="331"/>
      <c r="CW7" s="331"/>
      <c r="CX7" s="331"/>
      <c r="CY7" s="331"/>
      <c r="CZ7" s="331"/>
      <c r="DA7" s="331"/>
    </row>
    <row r="8" spans="1:107" s="337" customFormat="1" ht="18.75" x14ac:dyDescent="0.25">
      <c r="A8" s="389">
        <v>3</v>
      </c>
      <c r="B8" s="266" t="s">
        <v>28</v>
      </c>
      <c r="C8" s="427" t="s">
        <v>34</v>
      </c>
      <c r="D8" s="430" t="s">
        <v>717</v>
      </c>
      <c r="E8" s="256">
        <v>2442</v>
      </c>
      <c r="F8" s="93" t="s">
        <v>1648</v>
      </c>
      <c r="G8" s="93">
        <v>3</v>
      </c>
      <c r="H8" s="93">
        <v>3</v>
      </c>
      <c r="I8" s="93">
        <v>5</v>
      </c>
      <c r="J8" s="93">
        <v>3</v>
      </c>
      <c r="K8" s="93">
        <v>3</v>
      </c>
      <c r="L8" s="93">
        <v>3</v>
      </c>
      <c r="M8" s="93">
        <v>3</v>
      </c>
      <c r="N8" s="93">
        <v>3</v>
      </c>
      <c r="O8" s="93">
        <v>3</v>
      </c>
      <c r="P8" s="93"/>
      <c r="Q8" s="93"/>
      <c r="R8" s="93"/>
      <c r="S8" s="93"/>
      <c r="T8" s="93"/>
      <c r="U8" s="23"/>
      <c r="V8" s="35">
        <f t="shared" si="0"/>
        <v>3</v>
      </c>
      <c r="W8" s="328">
        <f t="shared" si="1"/>
        <v>0</v>
      </c>
      <c r="X8" s="328">
        <f t="shared" si="2"/>
        <v>0</v>
      </c>
      <c r="Y8" s="328">
        <f t="shared" si="3"/>
        <v>0</v>
      </c>
      <c r="Z8" s="328">
        <f t="shared" si="4"/>
        <v>8</v>
      </c>
      <c r="AA8" s="328">
        <f t="shared" si="5"/>
        <v>0</v>
      </c>
      <c r="AB8" s="328">
        <f t="shared" si="6"/>
        <v>1</v>
      </c>
      <c r="AC8" s="328">
        <f t="shared" si="7"/>
        <v>9</v>
      </c>
      <c r="AD8" s="329">
        <f t="shared" si="11"/>
        <v>3.2222222222222223</v>
      </c>
      <c r="AE8" s="330">
        <f t="shared" si="8"/>
        <v>0</v>
      </c>
      <c r="AF8" s="331"/>
      <c r="AG8" s="332" t="str">
        <f t="shared" si="9"/>
        <v>з</v>
      </c>
      <c r="AH8" s="332">
        <f t="shared" si="9"/>
        <v>3</v>
      </c>
      <c r="AI8" s="332">
        <f t="shared" si="9"/>
        <v>3</v>
      </c>
      <c r="AJ8" s="332">
        <f t="shared" si="9"/>
        <v>5</v>
      </c>
      <c r="AK8" s="332">
        <f t="shared" si="9"/>
        <v>3</v>
      </c>
      <c r="AL8" s="332">
        <f t="shared" si="9"/>
        <v>3</v>
      </c>
      <c r="AM8" s="332">
        <f t="shared" si="9"/>
        <v>3</v>
      </c>
      <c r="AN8" s="332">
        <f t="shared" si="9"/>
        <v>3</v>
      </c>
      <c r="AO8" s="332">
        <f t="shared" si="9"/>
        <v>3</v>
      </c>
      <c r="AP8" s="332">
        <f t="shared" si="9"/>
        <v>3</v>
      </c>
      <c r="AQ8" s="332" t="str">
        <f t="shared" si="9"/>
        <v/>
      </c>
      <c r="AR8" s="332" t="str">
        <f t="shared" si="9"/>
        <v/>
      </c>
      <c r="AS8" s="332" t="str">
        <f t="shared" si="9"/>
        <v/>
      </c>
      <c r="AT8" s="332" t="str">
        <f t="shared" si="9"/>
        <v/>
      </c>
      <c r="AU8" s="332" t="str">
        <f t="shared" si="9"/>
        <v/>
      </c>
      <c r="AV8" s="332" t="str">
        <f t="shared" si="9"/>
        <v/>
      </c>
      <c r="AW8" s="35">
        <f t="shared" si="10"/>
        <v>1</v>
      </c>
      <c r="AX8" s="333"/>
      <c r="AY8" s="333"/>
      <c r="AZ8" s="333"/>
      <c r="BA8" s="333"/>
      <c r="BB8" s="333"/>
      <c r="BC8" s="333"/>
      <c r="BD8" s="333"/>
      <c r="BE8" s="333"/>
      <c r="BF8" s="333"/>
      <c r="BG8" s="333"/>
      <c r="BH8" s="333"/>
      <c r="BI8" s="333"/>
      <c r="BJ8" s="333"/>
      <c r="BK8" s="333"/>
      <c r="BL8" s="333"/>
      <c r="BM8" s="333"/>
      <c r="BN8" s="333"/>
      <c r="BO8" s="333"/>
      <c r="BP8" s="334"/>
      <c r="BQ8" s="334"/>
      <c r="BR8" s="334"/>
      <c r="BS8" s="334"/>
      <c r="BT8" s="334"/>
      <c r="BU8" s="334"/>
      <c r="BV8" s="334"/>
      <c r="BW8" s="334"/>
      <c r="BX8" s="334"/>
      <c r="BY8" s="334"/>
      <c r="BZ8" s="334"/>
      <c r="CA8" s="334"/>
      <c r="CB8" s="334"/>
      <c r="CC8" s="334"/>
      <c r="CD8" s="334"/>
      <c r="CE8" s="334"/>
      <c r="CF8" s="334"/>
      <c r="CG8" s="333"/>
      <c r="CH8" s="334"/>
      <c r="CI8" s="334"/>
      <c r="CJ8" s="334"/>
      <c r="CK8" s="334"/>
      <c r="CL8" s="334"/>
      <c r="CM8" s="334"/>
      <c r="CN8" s="331"/>
      <c r="CO8" s="331"/>
      <c r="CP8" s="331"/>
      <c r="CQ8" s="331"/>
      <c r="CR8" s="331"/>
      <c r="CS8" s="331"/>
      <c r="CT8" s="331"/>
      <c r="CU8" s="331"/>
      <c r="CV8" s="331"/>
      <c r="CW8" s="331"/>
      <c r="CX8" s="331"/>
      <c r="CY8" s="331"/>
      <c r="CZ8" s="331"/>
      <c r="DA8" s="331"/>
    </row>
    <row r="9" spans="1:107" s="337" customFormat="1" ht="18.75" x14ac:dyDescent="0.25">
      <c r="A9" s="389">
        <v>4</v>
      </c>
      <c r="B9" s="266" t="s">
        <v>28</v>
      </c>
      <c r="C9" s="427" t="s">
        <v>34</v>
      </c>
      <c r="D9" s="430" t="s">
        <v>718</v>
      </c>
      <c r="E9" s="256">
        <v>2442</v>
      </c>
      <c r="F9" s="93" t="s">
        <v>1648</v>
      </c>
      <c r="G9" s="93" t="s">
        <v>1660</v>
      </c>
      <c r="H9" s="93">
        <v>3</v>
      </c>
      <c r="I9" s="93">
        <v>5</v>
      </c>
      <c r="J9" s="93">
        <v>3</v>
      </c>
      <c r="K9" s="93">
        <v>4</v>
      </c>
      <c r="L9" s="93">
        <v>3</v>
      </c>
      <c r="M9" s="93">
        <v>3</v>
      </c>
      <c r="N9" s="93">
        <v>3</v>
      </c>
      <c r="O9" s="93">
        <v>3</v>
      </c>
      <c r="P9" s="93"/>
      <c r="Q9" s="93"/>
      <c r="R9" s="93"/>
      <c r="S9" s="93"/>
      <c r="T9" s="93"/>
      <c r="U9" s="23"/>
      <c r="V9" s="35">
        <f t="shared" si="0"/>
        <v>2</v>
      </c>
      <c r="W9" s="328">
        <f t="shared" si="1"/>
        <v>0</v>
      </c>
      <c r="X9" s="328">
        <f t="shared" si="2"/>
        <v>0</v>
      </c>
      <c r="Y9" s="328">
        <f t="shared" si="3"/>
        <v>1</v>
      </c>
      <c r="Z9" s="328">
        <f t="shared" si="4"/>
        <v>6</v>
      </c>
      <c r="AA9" s="328">
        <f t="shared" si="5"/>
        <v>1</v>
      </c>
      <c r="AB9" s="328">
        <f t="shared" si="6"/>
        <v>1</v>
      </c>
      <c r="AC9" s="328">
        <f t="shared" si="7"/>
        <v>9</v>
      </c>
      <c r="AD9" s="329">
        <f t="shared" si="11"/>
        <v>3.2222222222222223</v>
      </c>
      <c r="AE9" s="330">
        <f t="shared" si="8"/>
        <v>0</v>
      </c>
      <c r="AF9" s="331"/>
      <c r="AG9" s="332" t="str">
        <f t="shared" si="9"/>
        <v>з</v>
      </c>
      <c r="AH9" s="332">
        <f t="shared" si="9"/>
        <v>2</v>
      </c>
      <c r="AI9" s="332">
        <f t="shared" si="9"/>
        <v>3</v>
      </c>
      <c r="AJ9" s="332">
        <f t="shared" si="9"/>
        <v>5</v>
      </c>
      <c r="AK9" s="332">
        <f t="shared" si="9"/>
        <v>3</v>
      </c>
      <c r="AL9" s="332">
        <f t="shared" si="9"/>
        <v>4</v>
      </c>
      <c r="AM9" s="332">
        <f t="shared" si="9"/>
        <v>3</v>
      </c>
      <c r="AN9" s="332">
        <f t="shared" si="9"/>
        <v>3</v>
      </c>
      <c r="AO9" s="332">
        <f t="shared" si="9"/>
        <v>3</v>
      </c>
      <c r="AP9" s="332">
        <f t="shared" si="9"/>
        <v>3</v>
      </c>
      <c r="AQ9" s="332" t="str">
        <f t="shared" si="9"/>
        <v/>
      </c>
      <c r="AR9" s="332" t="str">
        <f t="shared" si="9"/>
        <v/>
      </c>
      <c r="AS9" s="332" t="str">
        <f t="shared" si="9"/>
        <v/>
      </c>
      <c r="AT9" s="332" t="str">
        <f t="shared" si="9"/>
        <v/>
      </c>
      <c r="AU9" s="332" t="str">
        <f t="shared" si="9"/>
        <v/>
      </c>
      <c r="AV9" s="332" t="str">
        <f t="shared" si="9"/>
        <v/>
      </c>
      <c r="AW9" s="35">
        <f t="shared" si="10"/>
        <v>1</v>
      </c>
      <c r="AX9" s="333"/>
      <c r="AY9" s="333"/>
      <c r="AZ9" s="333"/>
      <c r="BA9" s="333"/>
      <c r="BB9" s="333"/>
      <c r="BC9" s="333"/>
      <c r="BD9" s="333"/>
      <c r="BE9" s="333"/>
      <c r="BF9" s="333"/>
      <c r="BG9" s="333"/>
      <c r="BH9" s="333"/>
      <c r="BI9" s="333"/>
      <c r="BJ9" s="333"/>
      <c r="BK9" s="333"/>
      <c r="BL9" s="333"/>
      <c r="BM9" s="333"/>
      <c r="BN9" s="333"/>
      <c r="BO9" s="333"/>
      <c r="BP9" s="334"/>
      <c r="BQ9" s="334"/>
      <c r="BR9" s="334"/>
      <c r="BS9" s="334"/>
      <c r="BT9" s="334"/>
      <c r="BU9" s="334"/>
      <c r="BV9" s="334"/>
      <c r="BW9" s="334"/>
      <c r="BX9" s="334"/>
      <c r="BY9" s="334"/>
      <c r="BZ9" s="334"/>
      <c r="CA9" s="334"/>
      <c r="CB9" s="334"/>
      <c r="CC9" s="334"/>
      <c r="CD9" s="334"/>
      <c r="CE9" s="334"/>
      <c r="CF9" s="334"/>
      <c r="CG9" s="333"/>
      <c r="CH9" s="334"/>
      <c r="CI9" s="334"/>
      <c r="CJ9" s="334"/>
      <c r="CK9" s="334"/>
      <c r="CL9" s="334"/>
      <c r="CM9" s="334"/>
      <c r="CN9" s="331"/>
      <c r="CO9" s="331"/>
      <c r="CP9" s="331"/>
      <c r="CQ9" s="331"/>
      <c r="CR9" s="331"/>
      <c r="CS9" s="331"/>
      <c r="CT9" s="331"/>
      <c r="CU9" s="331"/>
      <c r="CV9" s="331"/>
      <c r="CW9" s="331"/>
      <c r="CX9" s="331"/>
      <c r="CY9" s="331"/>
      <c r="CZ9" s="331"/>
      <c r="DA9" s="331"/>
    </row>
    <row r="10" spans="1:107" s="337" customFormat="1" ht="31.5" x14ac:dyDescent="0.25">
      <c r="A10" s="389">
        <v>5</v>
      </c>
      <c r="B10" s="266" t="s">
        <v>28</v>
      </c>
      <c r="C10" s="427" t="s">
        <v>34</v>
      </c>
      <c r="D10" s="430" t="s">
        <v>719</v>
      </c>
      <c r="E10" s="256">
        <v>2442</v>
      </c>
      <c r="F10" s="93" t="s">
        <v>1648</v>
      </c>
      <c r="G10" s="93">
        <v>3</v>
      </c>
      <c r="H10" s="93">
        <v>3</v>
      </c>
      <c r="I10" s="93">
        <v>5</v>
      </c>
      <c r="J10" s="93">
        <v>3</v>
      </c>
      <c r="K10" s="93">
        <v>5</v>
      </c>
      <c r="L10" s="93">
        <v>3</v>
      </c>
      <c r="M10" s="93">
        <v>3</v>
      </c>
      <c r="N10" s="93">
        <v>3</v>
      </c>
      <c r="O10" s="93">
        <v>3</v>
      </c>
      <c r="P10" s="93"/>
      <c r="Q10" s="93"/>
      <c r="R10" s="93"/>
      <c r="S10" s="93"/>
      <c r="T10" s="93"/>
      <c r="U10" s="23"/>
      <c r="V10" s="35">
        <f t="shared" si="0"/>
        <v>3</v>
      </c>
      <c r="W10" s="328">
        <f t="shared" si="1"/>
        <v>0</v>
      </c>
      <c r="X10" s="328">
        <f t="shared" si="2"/>
        <v>0</v>
      </c>
      <c r="Y10" s="328">
        <f t="shared" si="3"/>
        <v>0</v>
      </c>
      <c r="Z10" s="328">
        <f t="shared" si="4"/>
        <v>7</v>
      </c>
      <c r="AA10" s="328">
        <f t="shared" si="5"/>
        <v>0</v>
      </c>
      <c r="AB10" s="328">
        <f t="shared" si="6"/>
        <v>2</v>
      </c>
      <c r="AC10" s="328">
        <f t="shared" si="7"/>
        <v>9</v>
      </c>
      <c r="AD10" s="329">
        <f t="shared" si="11"/>
        <v>3.4444444444444446</v>
      </c>
      <c r="AE10" s="330">
        <f t="shared" si="8"/>
        <v>0</v>
      </c>
      <c r="AF10" s="331"/>
      <c r="AG10" s="332" t="str">
        <f t="shared" si="9"/>
        <v>з</v>
      </c>
      <c r="AH10" s="332">
        <f t="shared" si="9"/>
        <v>3</v>
      </c>
      <c r="AI10" s="332">
        <f t="shared" si="9"/>
        <v>3</v>
      </c>
      <c r="AJ10" s="332">
        <f t="shared" si="9"/>
        <v>5</v>
      </c>
      <c r="AK10" s="332">
        <f t="shared" si="9"/>
        <v>3</v>
      </c>
      <c r="AL10" s="332">
        <f t="shared" si="9"/>
        <v>5</v>
      </c>
      <c r="AM10" s="332">
        <f t="shared" si="9"/>
        <v>3</v>
      </c>
      <c r="AN10" s="332">
        <f t="shared" si="9"/>
        <v>3</v>
      </c>
      <c r="AO10" s="332">
        <f t="shared" si="9"/>
        <v>3</v>
      </c>
      <c r="AP10" s="332">
        <f t="shared" si="9"/>
        <v>3</v>
      </c>
      <c r="AQ10" s="332" t="str">
        <f t="shared" si="9"/>
        <v/>
      </c>
      <c r="AR10" s="332" t="str">
        <f t="shared" si="9"/>
        <v/>
      </c>
      <c r="AS10" s="332" t="str">
        <f t="shared" si="9"/>
        <v/>
      </c>
      <c r="AT10" s="332" t="str">
        <f t="shared" si="9"/>
        <v/>
      </c>
      <c r="AU10" s="332" t="str">
        <f t="shared" si="9"/>
        <v/>
      </c>
      <c r="AV10" s="332" t="str">
        <f t="shared" si="9"/>
        <v/>
      </c>
      <c r="AW10" s="35">
        <f t="shared" si="10"/>
        <v>1</v>
      </c>
      <c r="AX10" s="333"/>
      <c r="AY10" s="333"/>
      <c r="AZ10" s="333"/>
      <c r="BA10" s="333"/>
      <c r="BB10" s="333"/>
      <c r="BC10" s="333"/>
      <c r="BD10" s="333"/>
      <c r="BE10" s="333"/>
      <c r="BF10" s="333"/>
      <c r="BG10" s="333"/>
      <c r="BH10" s="333"/>
      <c r="BI10" s="333"/>
      <c r="BJ10" s="333"/>
      <c r="BK10" s="333"/>
      <c r="BL10" s="333"/>
      <c r="BM10" s="333"/>
      <c r="BN10" s="333"/>
      <c r="BO10" s="333"/>
      <c r="BP10" s="334"/>
      <c r="BQ10" s="334"/>
      <c r="BR10" s="334"/>
      <c r="BS10" s="334"/>
      <c r="BT10" s="334"/>
      <c r="BU10" s="334"/>
      <c r="BV10" s="334"/>
      <c r="BW10" s="334"/>
      <c r="BX10" s="334"/>
      <c r="BY10" s="334"/>
      <c r="BZ10" s="334"/>
      <c r="CA10" s="334"/>
      <c r="CB10" s="334"/>
      <c r="CC10" s="334"/>
      <c r="CD10" s="334"/>
      <c r="CE10" s="334"/>
      <c r="CF10" s="334"/>
      <c r="CG10" s="333"/>
      <c r="CH10" s="334"/>
      <c r="CI10" s="334"/>
      <c r="CJ10" s="334"/>
      <c r="CK10" s="334"/>
      <c r="CL10" s="334"/>
      <c r="CM10" s="334"/>
      <c r="CN10" s="331"/>
      <c r="CO10" s="331"/>
      <c r="CP10" s="331"/>
      <c r="CQ10" s="331"/>
      <c r="CR10" s="331"/>
      <c r="CS10" s="331"/>
      <c r="CT10" s="331"/>
      <c r="CU10" s="331"/>
      <c r="CV10" s="331"/>
      <c r="CW10" s="331"/>
      <c r="CX10" s="331"/>
      <c r="CY10" s="331"/>
      <c r="CZ10" s="331"/>
      <c r="DA10" s="331"/>
    </row>
    <row r="11" spans="1:107" s="337" customFormat="1" ht="18.75" x14ac:dyDescent="0.25">
      <c r="A11" s="389">
        <v>6</v>
      </c>
      <c r="B11" s="266" t="s">
        <v>28</v>
      </c>
      <c r="C11" s="427" t="s">
        <v>34</v>
      </c>
      <c r="D11" s="430" t="s">
        <v>720</v>
      </c>
      <c r="E11" s="256">
        <v>2442</v>
      </c>
      <c r="F11" s="93" t="s">
        <v>1648</v>
      </c>
      <c r="G11" s="93">
        <v>4</v>
      </c>
      <c r="H11" s="93">
        <v>3</v>
      </c>
      <c r="I11" s="93">
        <v>5</v>
      </c>
      <c r="J11" s="93">
        <v>3</v>
      </c>
      <c r="K11" s="93">
        <v>4</v>
      </c>
      <c r="L11" s="93">
        <v>3</v>
      </c>
      <c r="M11" s="93">
        <v>3</v>
      </c>
      <c r="N11" s="93">
        <v>4</v>
      </c>
      <c r="O11" s="93">
        <v>3</v>
      </c>
      <c r="P11" s="93"/>
      <c r="Q11" s="93"/>
      <c r="R11" s="93"/>
      <c r="S11" s="93"/>
      <c r="T11" s="93"/>
      <c r="U11" s="93"/>
      <c r="V11" s="35">
        <f t="shared" si="0"/>
        <v>3</v>
      </c>
      <c r="W11" s="338">
        <f t="shared" si="1"/>
        <v>0</v>
      </c>
      <c r="X11" s="338">
        <f t="shared" si="2"/>
        <v>0</v>
      </c>
      <c r="Y11" s="338">
        <f t="shared" si="3"/>
        <v>0</v>
      </c>
      <c r="Z11" s="338">
        <f t="shared" si="4"/>
        <v>5</v>
      </c>
      <c r="AA11" s="338">
        <f t="shared" si="5"/>
        <v>3</v>
      </c>
      <c r="AB11" s="338">
        <f t="shared" si="6"/>
        <v>1</v>
      </c>
      <c r="AC11" s="328">
        <f t="shared" si="7"/>
        <v>9</v>
      </c>
      <c r="AD11" s="329">
        <f t="shared" si="11"/>
        <v>3.5555555555555554</v>
      </c>
      <c r="AE11" s="339">
        <f t="shared" si="8"/>
        <v>0</v>
      </c>
      <c r="AG11" s="332" t="str">
        <f t="shared" si="9"/>
        <v>з</v>
      </c>
      <c r="AH11" s="332">
        <f t="shared" si="9"/>
        <v>4</v>
      </c>
      <c r="AI11" s="332">
        <f t="shared" si="9"/>
        <v>3</v>
      </c>
      <c r="AJ11" s="332">
        <f t="shared" si="9"/>
        <v>5</v>
      </c>
      <c r="AK11" s="332">
        <f t="shared" si="9"/>
        <v>3</v>
      </c>
      <c r="AL11" s="332">
        <f t="shared" si="9"/>
        <v>4</v>
      </c>
      <c r="AM11" s="332">
        <f t="shared" si="9"/>
        <v>3</v>
      </c>
      <c r="AN11" s="332">
        <f t="shared" si="9"/>
        <v>3</v>
      </c>
      <c r="AO11" s="332">
        <f t="shared" si="9"/>
        <v>4</v>
      </c>
      <c r="AP11" s="332">
        <f t="shared" si="9"/>
        <v>3</v>
      </c>
      <c r="AQ11" s="332" t="str">
        <f t="shared" si="9"/>
        <v/>
      </c>
      <c r="AR11" s="332" t="str">
        <f t="shared" si="9"/>
        <v/>
      </c>
      <c r="AS11" s="332" t="str">
        <f t="shared" si="9"/>
        <v/>
      </c>
      <c r="AT11" s="332" t="str">
        <f t="shared" si="9"/>
        <v/>
      </c>
      <c r="AU11" s="332" t="str">
        <f t="shared" si="9"/>
        <v/>
      </c>
      <c r="AV11" s="332" t="str">
        <f t="shared" si="9"/>
        <v/>
      </c>
      <c r="AW11" s="35">
        <f t="shared" si="10"/>
        <v>1</v>
      </c>
      <c r="AX11" s="340"/>
      <c r="AY11" s="340"/>
      <c r="AZ11" s="340"/>
      <c r="BA11" s="340"/>
      <c r="BB11" s="340"/>
      <c r="BC11" s="340"/>
      <c r="BD11" s="340"/>
      <c r="BE11" s="340"/>
      <c r="BF11" s="340"/>
      <c r="BG11" s="340"/>
      <c r="BH11" s="340"/>
      <c r="BI11" s="340"/>
      <c r="BJ11" s="340"/>
      <c r="BK11" s="340"/>
      <c r="BL11" s="340"/>
      <c r="BM11" s="340"/>
      <c r="BN11" s="340"/>
      <c r="BO11" s="340"/>
      <c r="BP11" s="341"/>
      <c r="BQ11" s="341"/>
      <c r="BR11" s="341"/>
      <c r="BS11" s="341"/>
      <c r="BT11" s="341"/>
      <c r="BU11" s="341"/>
      <c r="BV11" s="341"/>
      <c r="BW11" s="341"/>
      <c r="BX11" s="341"/>
      <c r="BY11" s="341"/>
      <c r="BZ11" s="341"/>
      <c r="CA11" s="341"/>
      <c r="CB11" s="341"/>
      <c r="CC11" s="341"/>
      <c r="CD11" s="341"/>
      <c r="CE11" s="341"/>
      <c r="CF11" s="341"/>
      <c r="CG11" s="340"/>
      <c r="CH11" s="341"/>
      <c r="CI11" s="341"/>
      <c r="CJ11" s="341"/>
      <c r="CK11" s="341"/>
      <c r="CL11" s="341"/>
      <c r="CM11" s="341"/>
    </row>
    <row r="12" spans="1:107" s="337" customFormat="1" ht="31.5" x14ac:dyDescent="0.25">
      <c r="A12" s="389">
        <v>7</v>
      </c>
      <c r="B12" s="266" t="s">
        <v>28</v>
      </c>
      <c r="C12" s="440" t="s">
        <v>34</v>
      </c>
      <c r="D12" s="442" t="s">
        <v>721</v>
      </c>
      <c r="E12" s="256">
        <v>2442</v>
      </c>
      <c r="F12" s="93" t="s">
        <v>1648</v>
      </c>
      <c r="G12" s="93">
        <v>4</v>
      </c>
      <c r="H12" s="93">
        <v>4</v>
      </c>
      <c r="I12" s="93">
        <v>5</v>
      </c>
      <c r="J12" s="93">
        <v>4</v>
      </c>
      <c r="K12" s="93">
        <v>4</v>
      </c>
      <c r="L12" s="93">
        <v>5</v>
      </c>
      <c r="M12" s="93">
        <v>4</v>
      </c>
      <c r="N12" s="93">
        <v>4</v>
      </c>
      <c r="O12" s="93">
        <v>5</v>
      </c>
      <c r="P12" s="93"/>
      <c r="Q12" s="93"/>
      <c r="R12" s="93"/>
      <c r="S12" s="93"/>
      <c r="T12" s="93"/>
      <c r="U12" s="23"/>
      <c r="V12" s="35">
        <f t="shared" si="0"/>
        <v>4</v>
      </c>
      <c r="W12" s="328">
        <f t="shared" si="1"/>
        <v>0</v>
      </c>
      <c r="X12" s="328">
        <f t="shared" si="2"/>
        <v>0</v>
      </c>
      <c r="Y12" s="328">
        <f t="shared" si="3"/>
        <v>0</v>
      </c>
      <c r="Z12" s="328">
        <f t="shared" si="4"/>
        <v>0</v>
      </c>
      <c r="AA12" s="328">
        <f t="shared" si="5"/>
        <v>6</v>
      </c>
      <c r="AB12" s="328">
        <f t="shared" si="6"/>
        <v>3</v>
      </c>
      <c r="AC12" s="328">
        <f t="shared" si="7"/>
        <v>9</v>
      </c>
      <c r="AD12" s="329">
        <f t="shared" si="11"/>
        <v>4.333333333333333</v>
      </c>
      <c r="AE12" s="330">
        <f t="shared" si="8"/>
        <v>0</v>
      </c>
      <c r="AF12" s="331"/>
      <c r="AG12" s="332" t="str">
        <f t="shared" si="9"/>
        <v>з</v>
      </c>
      <c r="AH12" s="332">
        <f t="shared" si="9"/>
        <v>4</v>
      </c>
      <c r="AI12" s="332">
        <f t="shared" si="9"/>
        <v>4</v>
      </c>
      <c r="AJ12" s="332">
        <f t="shared" si="9"/>
        <v>5</v>
      </c>
      <c r="AK12" s="332">
        <f t="shared" si="9"/>
        <v>4</v>
      </c>
      <c r="AL12" s="332">
        <f t="shared" si="9"/>
        <v>4</v>
      </c>
      <c r="AM12" s="332">
        <f t="shared" si="9"/>
        <v>5</v>
      </c>
      <c r="AN12" s="332">
        <f t="shared" si="9"/>
        <v>4</v>
      </c>
      <c r="AO12" s="332">
        <f t="shared" si="9"/>
        <v>4</v>
      </c>
      <c r="AP12" s="332">
        <f t="shared" si="9"/>
        <v>5</v>
      </c>
      <c r="AQ12" s="332" t="str">
        <f t="shared" si="9"/>
        <v/>
      </c>
      <c r="AR12" s="332" t="str">
        <f t="shared" si="9"/>
        <v/>
      </c>
      <c r="AS12" s="332" t="str">
        <f t="shared" si="9"/>
        <v/>
      </c>
      <c r="AT12" s="332" t="str">
        <f t="shared" si="9"/>
        <v/>
      </c>
      <c r="AU12" s="332" t="str">
        <f t="shared" si="9"/>
        <v/>
      </c>
      <c r="AV12" s="332" t="str">
        <f t="shared" si="9"/>
        <v/>
      </c>
      <c r="AW12" s="35">
        <f t="shared" si="10"/>
        <v>1</v>
      </c>
      <c r="AX12" s="333"/>
      <c r="AY12" s="333"/>
      <c r="AZ12" s="333"/>
      <c r="BA12" s="333"/>
      <c r="BB12" s="333"/>
      <c r="BC12" s="333"/>
      <c r="BD12" s="333"/>
      <c r="BE12" s="333"/>
      <c r="BF12" s="333"/>
      <c r="BG12" s="333"/>
      <c r="BH12" s="333"/>
      <c r="BI12" s="333"/>
      <c r="BJ12" s="333"/>
      <c r="BK12" s="333"/>
      <c r="BL12" s="333"/>
      <c r="BM12" s="333"/>
      <c r="BN12" s="333"/>
      <c r="BO12" s="333"/>
      <c r="BP12" s="334"/>
      <c r="BQ12" s="334"/>
      <c r="BR12" s="334"/>
      <c r="BS12" s="334"/>
      <c r="BT12" s="334"/>
      <c r="BU12" s="334"/>
      <c r="BV12" s="334"/>
      <c r="BW12" s="334"/>
      <c r="BX12" s="334"/>
      <c r="BY12" s="334"/>
      <c r="BZ12" s="334"/>
      <c r="CA12" s="334"/>
      <c r="CB12" s="334"/>
      <c r="CC12" s="334"/>
      <c r="CD12" s="334"/>
      <c r="CE12" s="334"/>
      <c r="CF12" s="334"/>
      <c r="CG12" s="333"/>
      <c r="CH12" s="334"/>
      <c r="CI12" s="334"/>
      <c r="CJ12" s="334"/>
      <c r="CK12" s="334"/>
      <c r="CL12" s="334"/>
      <c r="CM12" s="334"/>
      <c r="CN12" s="331"/>
      <c r="CO12" s="331"/>
      <c r="CP12" s="331"/>
      <c r="CQ12" s="331"/>
      <c r="CR12" s="331"/>
      <c r="CS12" s="331"/>
      <c r="CT12" s="331"/>
      <c r="CU12" s="331"/>
      <c r="CV12" s="331"/>
      <c r="CW12" s="331"/>
      <c r="CX12" s="331"/>
      <c r="CY12" s="331"/>
      <c r="CZ12" s="331"/>
      <c r="DA12" s="331"/>
    </row>
    <row r="13" spans="1:107" s="337" customFormat="1" ht="18.75" x14ac:dyDescent="0.25">
      <c r="A13" s="389">
        <v>8</v>
      </c>
      <c r="B13" s="266" t="s">
        <v>28</v>
      </c>
      <c r="C13" s="427" t="s">
        <v>34</v>
      </c>
      <c r="D13" s="430" t="s">
        <v>722</v>
      </c>
      <c r="E13" s="256">
        <v>2442</v>
      </c>
      <c r="F13" s="93" t="s">
        <v>1648</v>
      </c>
      <c r="G13" s="93">
        <v>3</v>
      </c>
      <c r="H13" s="93">
        <v>3</v>
      </c>
      <c r="I13" s="93">
        <v>5</v>
      </c>
      <c r="J13" s="93">
        <v>3</v>
      </c>
      <c r="K13" s="93">
        <v>5</v>
      </c>
      <c r="L13" s="93">
        <v>3</v>
      </c>
      <c r="M13" s="93">
        <v>3</v>
      </c>
      <c r="N13" s="93">
        <v>3</v>
      </c>
      <c r="O13" s="93">
        <v>3</v>
      </c>
      <c r="P13" s="93"/>
      <c r="Q13" s="93"/>
      <c r="R13" s="93"/>
      <c r="S13" s="93"/>
      <c r="T13" s="93"/>
      <c r="U13" s="23"/>
      <c r="V13" s="35">
        <f t="shared" si="0"/>
        <v>3</v>
      </c>
      <c r="W13" s="328">
        <f t="shared" si="1"/>
        <v>0</v>
      </c>
      <c r="X13" s="328">
        <f t="shared" si="2"/>
        <v>0</v>
      </c>
      <c r="Y13" s="328">
        <f t="shared" si="3"/>
        <v>0</v>
      </c>
      <c r="Z13" s="328">
        <f t="shared" si="4"/>
        <v>7</v>
      </c>
      <c r="AA13" s="328">
        <f t="shared" si="5"/>
        <v>0</v>
      </c>
      <c r="AB13" s="328">
        <f t="shared" si="6"/>
        <v>2</v>
      </c>
      <c r="AC13" s="328">
        <f t="shared" si="7"/>
        <v>9</v>
      </c>
      <c r="AD13" s="329">
        <f t="shared" si="11"/>
        <v>3.4444444444444446</v>
      </c>
      <c r="AE13" s="330">
        <f t="shared" si="8"/>
        <v>0</v>
      </c>
      <c r="AF13" s="331"/>
      <c r="AG13" s="332" t="str">
        <f t="shared" si="9"/>
        <v>з</v>
      </c>
      <c r="AH13" s="332">
        <f t="shared" si="9"/>
        <v>3</v>
      </c>
      <c r="AI13" s="332">
        <f t="shared" si="9"/>
        <v>3</v>
      </c>
      <c r="AJ13" s="332">
        <f t="shared" si="9"/>
        <v>5</v>
      </c>
      <c r="AK13" s="332">
        <f t="shared" si="9"/>
        <v>3</v>
      </c>
      <c r="AL13" s="332">
        <f t="shared" si="9"/>
        <v>5</v>
      </c>
      <c r="AM13" s="332">
        <f t="shared" si="9"/>
        <v>3</v>
      </c>
      <c r="AN13" s="332">
        <f t="shared" si="9"/>
        <v>3</v>
      </c>
      <c r="AO13" s="332">
        <f t="shared" si="9"/>
        <v>3</v>
      </c>
      <c r="AP13" s="332">
        <f t="shared" si="9"/>
        <v>3</v>
      </c>
      <c r="AQ13" s="332" t="str">
        <f t="shared" si="9"/>
        <v/>
      </c>
      <c r="AR13" s="332" t="str">
        <f t="shared" si="9"/>
        <v/>
      </c>
      <c r="AS13" s="332" t="str">
        <f t="shared" si="9"/>
        <v/>
      </c>
      <c r="AT13" s="332" t="str">
        <f t="shared" si="9"/>
        <v/>
      </c>
      <c r="AU13" s="332" t="str">
        <f t="shared" si="9"/>
        <v/>
      </c>
      <c r="AV13" s="332" t="str">
        <f t="shared" si="9"/>
        <v/>
      </c>
      <c r="AW13" s="35">
        <f t="shared" si="10"/>
        <v>1</v>
      </c>
      <c r="AX13" s="333"/>
      <c r="AY13" s="333"/>
      <c r="AZ13" s="333"/>
      <c r="BA13" s="333"/>
      <c r="BB13" s="333"/>
      <c r="BC13" s="333"/>
      <c r="BD13" s="333"/>
      <c r="BE13" s="333"/>
      <c r="BF13" s="333"/>
      <c r="BG13" s="333"/>
      <c r="BH13" s="333"/>
      <c r="BI13" s="333"/>
      <c r="BJ13" s="333"/>
      <c r="BK13" s="333"/>
      <c r="BL13" s="333"/>
      <c r="BM13" s="333"/>
      <c r="BN13" s="333"/>
      <c r="BO13" s="333"/>
      <c r="BP13" s="334"/>
      <c r="BQ13" s="334"/>
      <c r="BR13" s="334"/>
      <c r="BS13" s="334"/>
      <c r="BT13" s="334"/>
      <c r="BU13" s="334"/>
      <c r="BV13" s="334"/>
      <c r="BW13" s="334"/>
      <c r="BX13" s="334"/>
      <c r="BY13" s="334"/>
      <c r="BZ13" s="334"/>
      <c r="CA13" s="334"/>
      <c r="CB13" s="334"/>
      <c r="CC13" s="334"/>
      <c r="CD13" s="334"/>
      <c r="CE13" s="334"/>
      <c r="CF13" s="334"/>
      <c r="CG13" s="333"/>
      <c r="CH13" s="334"/>
      <c r="CI13" s="334"/>
      <c r="CJ13" s="334"/>
      <c r="CK13" s="334"/>
      <c r="CL13" s="334"/>
      <c r="CM13" s="334"/>
      <c r="CN13" s="331"/>
      <c r="CO13" s="331"/>
      <c r="CP13" s="331"/>
      <c r="CQ13" s="331"/>
      <c r="CR13" s="331"/>
      <c r="CS13" s="331"/>
      <c r="CT13" s="331"/>
      <c r="CU13" s="331"/>
      <c r="CV13" s="331"/>
      <c r="CW13" s="331"/>
      <c r="CX13" s="331"/>
      <c r="CY13" s="331"/>
      <c r="CZ13" s="331"/>
      <c r="DA13" s="331"/>
    </row>
    <row r="14" spans="1:107" ht="31.5" x14ac:dyDescent="0.25">
      <c r="A14" s="389">
        <v>9</v>
      </c>
      <c r="B14" s="263"/>
      <c r="C14" s="427" t="s">
        <v>34</v>
      </c>
      <c r="D14" s="430" t="s">
        <v>723</v>
      </c>
      <c r="E14" s="256">
        <v>2442</v>
      </c>
      <c r="F14" s="93" t="s">
        <v>1648</v>
      </c>
      <c r="G14" s="93">
        <v>3</v>
      </c>
      <c r="H14" s="93">
        <v>3</v>
      </c>
      <c r="I14" s="93">
        <v>5</v>
      </c>
      <c r="J14" s="93">
        <v>3</v>
      </c>
      <c r="K14" s="93">
        <v>5</v>
      </c>
      <c r="L14" s="93">
        <v>3</v>
      </c>
      <c r="M14" s="93">
        <v>3</v>
      </c>
      <c r="N14" s="93">
        <v>4</v>
      </c>
      <c r="O14" s="93">
        <v>3</v>
      </c>
      <c r="P14" s="93"/>
      <c r="Q14" s="93"/>
      <c r="R14" s="97"/>
      <c r="S14" s="93"/>
      <c r="T14" s="93"/>
      <c r="U14" s="23"/>
      <c r="V14" s="18">
        <f t="shared" si="0"/>
        <v>3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6</v>
      </c>
      <c r="AA14" s="95">
        <f t="shared" si="5"/>
        <v>1</v>
      </c>
      <c r="AB14" s="95">
        <f t="shared" si="6"/>
        <v>2</v>
      </c>
      <c r="AC14" s="95">
        <f t="shared" si="7"/>
        <v>9</v>
      </c>
      <c r="AD14" s="242">
        <f t="shared" si="11"/>
        <v>3.5555555555555554</v>
      </c>
      <c r="AE14" s="16">
        <f t="shared" si="8"/>
        <v>0</v>
      </c>
      <c r="AF14" s="9"/>
      <c r="AG14" s="332" t="str">
        <f t="shared" si="9"/>
        <v>з</v>
      </c>
      <c r="AH14" s="332">
        <f t="shared" si="9"/>
        <v>3</v>
      </c>
      <c r="AI14" s="332">
        <f t="shared" si="9"/>
        <v>3</v>
      </c>
      <c r="AJ14" s="332">
        <f t="shared" si="9"/>
        <v>5</v>
      </c>
      <c r="AK14" s="332">
        <f t="shared" si="9"/>
        <v>3</v>
      </c>
      <c r="AL14" s="332">
        <f t="shared" si="9"/>
        <v>5</v>
      </c>
      <c r="AM14" s="332">
        <f t="shared" si="9"/>
        <v>3</v>
      </c>
      <c r="AN14" s="332">
        <f t="shared" si="9"/>
        <v>3</v>
      </c>
      <c r="AO14" s="332">
        <f t="shared" si="9"/>
        <v>4</v>
      </c>
      <c r="AP14" s="332">
        <f t="shared" si="9"/>
        <v>3</v>
      </c>
      <c r="AQ14" s="332" t="str">
        <f t="shared" si="9"/>
        <v/>
      </c>
      <c r="AR14" s="332" t="str">
        <f t="shared" si="9"/>
        <v/>
      </c>
      <c r="AS14" s="332" t="str">
        <f t="shared" si="9"/>
        <v/>
      </c>
      <c r="AT14" s="332" t="str">
        <f t="shared" si="9"/>
        <v/>
      </c>
      <c r="AU14" s="332" t="str">
        <f t="shared" si="9"/>
        <v/>
      </c>
      <c r="AV14" s="332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31.5" x14ac:dyDescent="0.25">
      <c r="A15" s="389">
        <v>10</v>
      </c>
      <c r="B15" s="263"/>
      <c r="C15" s="427" t="s">
        <v>34</v>
      </c>
      <c r="D15" s="430" t="s">
        <v>724</v>
      </c>
      <c r="E15" s="256">
        <v>2442</v>
      </c>
      <c r="F15" s="93" t="s">
        <v>1648</v>
      </c>
      <c r="G15" s="93">
        <v>4</v>
      </c>
      <c r="H15" s="93">
        <v>4</v>
      </c>
      <c r="I15" s="93">
        <v>5</v>
      </c>
      <c r="J15" s="93">
        <v>3</v>
      </c>
      <c r="K15" s="93">
        <v>4</v>
      </c>
      <c r="L15" s="93">
        <v>3</v>
      </c>
      <c r="M15" s="93">
        <v>3</v>
      </c>
      <c r="N15" s="93">
        <v>5</v>
      </c>
      <c r="O15" s="93">
        <v>3</v>
      </c>
      <c r="P15" s="93"/>
      <c r="Q15" s="93"/>
      <c r="R15" s="97"/>
      <c r="S15" s="93"/>
      <c r="T15" s="93"/>
      <c r="U15" s="23"/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4</v>
      </c>
      <c r="AA15" s="95">
        <f t="shared" si="5"/>
        <v>3</v>
      </c>
      <c r="AB15" s="95">
        <f t="shared" si="6"/>
        <v>2</v>
      </c>
      <c r="AC15" s="95">
        <f t="shared" si="7"/>
        <v>9</v>
      </c>
      <c r="AD15" s="242">
        <f t="shared" si="11"/>
        <v>3.7777777777777777</v>
      </c>
      <c r="AE15" s="16">
        <f t="shared" si="8"/>
        <v>0</v>
      </c>
      <c r="AF15" s="9"/>
      <c r="AG15" s="332" t="str">
        <f t="shared" si="9"/>
        <v>з</v>
      </c>
      <c r="AH15" s="332">
        <f t="shared" si="9"/>
        <v>4</v>
      </c>
      <c r="AI15" s="332">
        <f t="shared" si="9"/>
        <v>4</v>
      </c>
      <c r="AJ15" s="332">
        <f t="shared" si="9"/>
        <v>5</v>
      </c>
      <c r="AK15" s="332">
        <f t="shared" si="9"/>
        <v>3</v>
      </c>
      <c r="AL15" s="332">
        <f t="shared" si="9"/>
        <v>4</v>
      </c>
      <c r="AM15" s="332">
        <f t="shared" si="9"/>
        <v>3</v>
      </c>
      <c r="AN15" s="332">
        <f t="shared" si="9"/>
        <v>3</v>
      </c>
      <c r="AO15" s="332">
        <f t="shared" si="9"/>
        <v>5</v>
      </c>
      <c r="AP15" s="332">
        <f t="shared" si="9"/>
        <v>3</v>
      </c>
      <c r="AQ15" s="332" t="str">
        <f t="shared" si="9"/>
        <v/>
      </c>
      <c r="AR15" s="332" t="str">
        <f t="shared" si="9"/>
        <v/>
      </c>
      <c r="AS15" s="332" t="str">
        <f t="shared" si="9"/>
        <v/>
      </c>
      <c r="AT15" s="332" t="str">
        <f t="shared" si="9"/>
        <v/>
      </c>
      <c r="AU15" s="332" t="str">
        <f t="shared" si="9"/>
        <v/>
      </c>
      <c r="AV15" s="332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5">
      <c r="A16" s="389">
        <v>11</v>
      </c>
      <c r="B16" s="263"/>
      <c r="C16" s="427" t="s">
        <v>34</v>
      </c>
      <c r="D16" s="430" t="s">
        <v>747</v>
      </c>
      <c r="E16" s="256">
        <v>2442</v>
      </c>
      <c r="F16" s="93" t="s">
        <v>1648</v>
      </c>
      <c r="G16" s="93">
        <v>3</v>
      </c>
      <c r="H16" s="93">
        <v>3</v>
      </c>
      <c r="I16" s="93">
        <v>5</v>
      </c>
      <c r="J16" s="93">
        <v>3</v>
      </c>
      <c r="K16" s="93">
        <v>5</v>
      </c>
      <c r="L16" s="93">
        <v>3</v>
      </c>
      <c r="M16" s="93">
        <v>3</v>
      </c>
      <c r="N16" s="93">
        <v>3</v>
      </c>
      <c r="O16" s="93">
        <v>3</v>
      </c>
      <c r="P16" s="93"/>
      <c r="Q16" s="93"/>
      <c r="R16" s="97"/>
      <c r="S16" s="93"/>
      <c r="T16" s="93"/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7</v>
      </c>
      <c r="AA16" s="95">
        <f t="shared" si="5"/>
        <v>0</v>
      </c>
      <c r="AB16" s="95">
        <f t="shared" si="6"/>
        <v>2</v>
      </c>
      <c r="AC16" s="95">
        <f t="shared" si="7"/>
        <v>9</v>
      </c>
      <c r="AD16" s="242">
        <f t="shared" si="11"/>
        <v>3.4444444444444446</v>
      </c>
      <c r="AE16" s="16">
        <f t="shared" si="8"/>
        <v>0</v>
      </c>
      <c r="AF16" s="9"/>
      <c r="AG16" s="332" t="str">
        <f t="shared" si="9"/>
        <v>з</v>
      </c>
      <c r="AH16" s="332">
        <f t="shared" si="9"/>
        <v>3</v>
      </c>
      <c r="AI16" s="332">
        <f t="shared" si="9"/>
        <v>3</v>
      </c>
      <c r="AJ16" s="332">
        <f t="shared" si="9"/>
        <v>5</v>
      </c>
      <c r="AK16" s="332">
        <f t="shared" si="9"/>
        <v>3</v>
      </c>
      <c r="AL16" s="332">
        <f t="shared" si="9"/>
        <v>5</v>
      </c>
      <c r="AM16" s="332">
        <f t="shared" si="9"/>
        <v>3</v>
      </c>
      <c r="AN16" s="332">
        <f t="shared" si="9"/>
        <v>3</v>
      </c>
      <c r="AO16" s="332">
        <f t="shared" si="9"/>
        <v>3</v>
      </c>
      <c r="AP16" s="332">
        <f t="shared" si="9"/>
        <v>3</v>
      </c>
      <c r="AQ16" s="332" t="str">
        <f t="shared" si="9"/>
        <v/>
      </c>
      <c r="AR16" s="332" t="str">
        <f t="shared" si="9"/>
        <v/>
      </c>
      <c r="AS16" s="332" t="str">
        <f t="shared" si="9"/>
        <v/>
      </c>
      <c r="AT16" s="332" t="str">
        <f t="shared" si="9"/>
        <v/>
      </c>
      <c r="AU16" s="332" t="str">
        <f t="shared" si="9"/>
        <v/>
      </c>
      <c r="AV16" s="332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31.5" x14ac:dyDescent="0.25">
      <c r="A17" s="389">
        <v>12</v>
      </c>
      <c r="B17" s="259"/>
      <c r="C17" s="427" t="s">
        <v>34</v>
      </c>
      <c r="D17" s="430" t="s">
        <v>725</v>
      </c>
      <c r="E17" s="256">
        <v>2442</v>
      </c>
      <c r="F17" s="93" t="s">
        <v>1648</v>
      </c>
      <c r="G17" s="93">
        <v>3</v>
      </c>
      <c r="H17" s="93" t="s">
        <v>1643</v>
      </c>
      <c r="I17" s="93">
        <v>5</v>
      </c>
      <c r="J17" s="93">
        <v>3</v>
      </c>
      <c r="K17" s="93">
        <v>4</v>
      </c>
      <c r="L17" s="93">
        <v>3</v>
      </c>
      <c r="M17" s="93">
        <v>3</v>
      </c>
      <c r="N17" s="93">
        <v>4</v>
      </c>
      <c r="O17" s="93">
        <v>3</v>
      </c>
      <c r="P17" s="93"/>
      <c r="Q17" s="93"/>
      <c r="R17" s="97"/>
      <c r="S17" s="93"/>
      <c r="T17" s="93"/>
      <c r="U17" s="23"/>
      <c r="V17" s="18">
        <f t="shared" si="0"/>
        <v>2</v>
      </c>
      <c r="W17" s="95">
        <f t="shared" si="1"/>
        <v>0</v>
      </c>
      <c r="X17" s="95">
        <f t="shared" ref="X17:X34" si="12">COUNTIF(AF17:AU17,"д")</f>
        <v>0</v>
      </c>
      <c r="Y17" s="95">
        <f t="shared" si="3"/>
        <v>1</v>
      </c>
      <c r="Z17" s="95">
        <f t="shared" si="4"/>
        <v>5</v>
      </c>
      <c r="AA17" s="95">
        <f t="shared" si="5"/>
        <v>2</v>
      </c>
      <c r="AB17" s="95">
        <f t="shared" si="6"/>
        <v>1</v>
      </c>
      <c r="AC17" s="95">
        <f t="shared" si="7"/>
        <v>9</v>
      </c>
      <c r="AD17" s="242">
        <f t="shared" si="11"/>
        <v>3.3333333333333335</v>
      </c>
      <c r="AE17" s="16">
        <f t="shared" si="8"/>
        <v>0</v>
      </c>
      <c r="AF17" s="9"/>
      <c r="AG17" s="332" t="str">
        <f t="shared" si="9"/>
        <v>з</v>
      </c>
      <c r="AH17" s="332">
        <f t="shared" si="9"/>
        <v>3</v>
      </c>
      <c r="AI17" s="332">
        <f t="shared" si="9"/>
        <v>2</v>
      </c>
      <c r="AJ17" s="332">
        <f t="shared" si="9"/>
        <v>5</v>
      </c>
      <c r="AK17" s="332">
        <f t="shared" si="9"/>
        <v>3</v>
      </c>
      <c r="AL17" s="332">
        <f t="shared" si="9"/>
        <v>4</v>
      </c>
      <c r="AM17" s="332">
        <f t="shared" si="9"/>
        <v>3</v>
      </c>
      <c r="AN17" s="332">
        <f t="shared" si="9"/>
        <v>3</v>
      </c>
      <c r="AO17" s="332">
        <f t="shared" si="9"/>
        <v>4</v>
      </c>
      <c r="AP17" s="332">
        <f t="shared" si="9"/>
        <v>3</v>
      </c>
      <c r="AQ17" s="332" t="str">
        <f t="shared" si="9"/>
        <v/>
      </c>
      <c r="AR17" s="332" t="str">
        <f t="shared" si="9"/>
        <v/>
      </c>
      <c r="AS17" s="332" t="str">
        <f t="shared" si="9"/>
        <v/>
      </c>
      <c r="AT17" s="332" t="str">
        <f t="shared" si="9"/>
        <v/>
      </c>
      <c r="AU17" s="332" t="str">
        <f t="shared" si="9"/>
        <v/>
      </c>
      <c r="AV17" s="332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5">
      <c r="A18" s="389">
        <v>13</v>
      </c>
      <c r="B18" s="189"/>
      <c r="C18" s="427" t="s">
        <v>34</v>
      </c>
      <c r="D18" s="430" t="s">
        <v>726</v>
      </c>
      <c r="E18" s="256">
        <v>2442</v>
      </c>
      <c r="F18" s="93" t="s">
        <v>1648</v>
      </c>
      <c r="G18" s="93">
        <v>3</v>
      </c>
      <c r="H18" s="93">
        <v>3</v>
      </c>
      <c r="I18" s="93">
        <v>5</v>
      </c>
      <c r="J18" s="93">
        <v>3</v>
      </c>
      <c r="K18" s="93">
        <v>4</v>
      </c>
      <c r="L18" s="93">
        <v>3</v>
      </c>
      <c r="M18" s="93">
        <v>3</v>
      </c>
      <c r="N18" s="93">
        <v>3</v>
      </c>
      <c r="O18" s="93">
        <v>3</v>
      </c>
      <c r="P18" s="93"/>
      <c r="Q18" s="93"/>
      <c r="R18" s="97"/>
      <c r="S18" s="93"/>
      <c r="T18" s="93"/>
      <c r="U18" s="23"/>
      <c r="V18" s="18">
        <f t="shared" si="0"/>
        <v>3</v>
      </c>
      <c r="W18" s="95">
        <f t="shared" si="1"/>
        <v>0</v>
      </c>
      <c r="X18" s="95">
        <f t="shared" si="12"/>
        <v>0</v>
      </c>
      <c r="Y18" s="95">
        <f t="shared" si="3"/>
        <v>0</v>
      </c>
      <c r="Z18" s="95">
        <f t="shared" si="4"/>
        <v>7</v>
      </c>
      <c r="AA18" s="95">
        <f t="shared" si="5"/>
        <v>1</v>
      </c>
      <c r="AB18" s="95">
        <f t="shared" si="6"/>
        <v>1</v>
      </c>
      <c r="AC18" s="95">
        <f t="shared" si="7"/>
        <v>9</v>
      </c>
      <c r="AD18" s="242">
        <f t="shared" si="11"/>
        <v>3.3333333333333335</v>
      </c>
      <c r="AE18" s="16">
        <f t="shared" si="8"/>
        <v>0</v>
      </c>
      <c r="AF18" s="9"/>
      <c r="AG18" s="332" t="str">
        <f t="shared" si="9"/>
        <v>з</v>
      </c>
      <c r="AH18" s="332">
        <f t="shared" si="9"/>
        <v>3</v>
      </c>
      <c r="AI18" s="332">
        <f t="shared" si="9"/>
        <v>3</v>
      </c>
      <c r="AJ18" s="332">
        <f t="shared" si="9"/>
        <v>5</v>
      </c>
      <c r="AK18" s="332">
        <f t="shared" si="9"/>
        <v>3</v>
      </c>
      <c r="AL18" s="332">
        <f t="shared" si="9"/>
        <v>4</v>
      </c>
      <c r="AM18" s="332">
        <f t="shared" si="9"/>
        <v>3</v>
      </c>
      <c r="AN18" s="332">
        <f t="shared" si="9"/>
        <v>3</v>
      </c>
      <c r="AO18" s="332">
        <f t="shared" si="9"/>
        <v>3</v>
      </c>
      <c r="AP18" s="332">
        <f t="shared" si="9"/>
        <v>3</v>
      </c>
      <c r="AQ18" s="332" t="str">
        <f t="shared" si="9"/>
        <v/>
      </c>
      <c r="AR18" s="332" t="str">
        <f t="shared" si="9"/>
        <v/>
      </c>
      <c r="AS18" s="332" t="str">
        <f t="shared" si="9"/>
        <v/>
      </c>
      <c r="AT18" s="332" t="str">
        <f t="shared" si="9"/>
        <v/>
      </c>
      <c r="AU18" s="332" t="str">
        <f t="shared" si="9"/>
        <v/>
      </c>
      <c r="AV18" s="332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31.5" x14ac:dyDescent="0.25">
      <c r="A19" s="389">
        <v>14</v>
      </c>
      <c r="B19" s="189"/>
      <c r="C19" s="427" t="s">
        <v>34</v>
      </c>
      <c r="D19" s="430" t="s">
        <v>727</v>
      </c>
      <c r="E19" s="256">
        <v>2442</v>
      </c>
      <c r="F19" s="93" t="s">
        <v>1648</v>
      </c>
      <c r="G19" s="93">
        <v>4</v>
      </c>
      <c r="H19" s="93">
        <v>4</v>
      </c>
      <c r="I19" s="93">
        <v>5</v>
      </c>
      <c r="J19" s="93">
        <v>5</v>
      </c>
      <c r="K19" s="93">
        <v>4</v>
      </c>
      <c r="L19" s="93">
        <v>4</v>
      </c>
      <c r="M19" s="93">
        <v>4</v>
      </c>
      <c r="N19" s="93">
        <v>3</v>
      </c>
      <c r="O19" s="93">
        <v>4</v>
      </c>
      <c r="P19" s="93"/>
      <c r="Q19" s="93"/>
      <c r="R19" s="93"/>
      <c r="S19" s="93"/>
      <c r="T19" s="93"/>
      <c r="U19" s="23"/>
      <c r="V19" s="18">
        <f t="shared" si="0"/>
        <v>3</v>
      </c>
      <c r="W19" s="95">
        <f t="shared" si="1"/>
        <v>0</v>
      </c>
      <c r="X19" s="95">
        <f t="shared" si="12"/>
        <v>0</v>
      </c>
      <c r="Y19" s="95">
        <f t="shared" si="3"/>
        <v>0</v>
      </c>
      <c r="Z19" s="95">
        <f t="shared" si="4"/>
        <v>1</v>
      </c>
      <c r="AA19" s="95">
        <f t="shared" si="5"/>
        <v>6</v>
      </c>
      <c r="AB19" s="95">
        <f t="shared" si="6"/>
        <v>2</v>
      </c>
      <c r="AC19" s="95">
        <f t="shared" si="7"/>
        <v>9</v>
      </c>
      <c r="AD19" s="242">
        <f t="shared" si="11"/>
        <v>4.1111111111111107</v>
      </c>
      <c r="AE19" s="16">
        <f t="shared" si="8"/>
        <v>0</v>
      </c>
      <c r="AF19" s="9"/>
      <c r="AG19" s="332" t="str">
        <f t="shared" si="9"/>
        <v>з</v>
      </c>
      <c r="AH19" s="332">
        <f t="shared" si="9"/>
        <v>4</v>
      </c>
      <c r="AI19" s="332">
        <f t="shared" si="9"/>
        <v>4</v>
      </c>
      <c r="AJ19" s="332">
        <f t="shared" si="9"/>
        <v>5</v>
      </c>
      <c r="AK19" s="332">
        <f t="shared" si="9"/>
        <v>5</v>
      </c>
      <c r="AL19" s="332">
        <f t="shared" si="9"/>
        <v>4</v>
      </c>
      <c r="AM19" s="332">
        <f t="shared" si="9"/>
        <v>4</v>
      </c>
      <c r="AN19" s="332">
        <f t="shared" si="9"/>
        <v>4</v>
      </c>
      <c r="AO19" s="332">
        <f t="shared" si="9"/>
        <v>3</v>
      </c>
      <c r="AP19" s="332">
        <f t="shared" si="9"/>
        <v>4</v>
      </c>
      <c r="AQ19" s="332" t="str">
        <f t="shared" si="9"/>
        <v/>
      </c>
      <c r="AR19" s="332" t="str">
        <f t="shared" si="9"/>
        <v/>
      </c>
      <c r="AS19" s="332" t="str">
        <f t="shared" si="9"/>
        <v/>
      </c>
      <c r="AT19" s="332" t="str">
        <f t="shared" si="9"/>
        <v/>
      </c>
      <c r="AU19" s="332" t="str">
        <f t="shared" si="9"/>
        <v/>
      </c>
      <c r="AV19" s="332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31.5" x14ac:dyDescent="0.25">
      <c r="A20" s="389">
        <v>15</v>
      </c>
      <c r="B20" s="189"/>
      <c r="C20" s="440" t="s">
        <v>34</v>
      </c>
      <c r="D20" s="442" t="s">
        <v>728</v>
      </c>
      <c r="E20" s="256">
        <v>2442</v>
      </c>
      <c r="F20" s="93" t="s">
        <v>1648</v>
      </c>
      <c r="G20" s="93">
        <v>4</v>
      </c>
      <c r="H20" s="93">
        <v>4</v>
      </c>
      <c r="I20" s="93">
        <v>5</v>
      </c>
      <c r="J20" s="93">
        <v>4</v>
      </c>
      <c r="K20" s="93">
        <v>5</v>
      </c>
      <c r="L20" s="93">
        <v>5</v>
      </c>
      <c r="M20" s="93">
        <v>4</v>
      </c>
      <c r="N20" s="93">
        <v>5</v>
      </c>
      <c r="O20" s="93">
        <v>5</v>
      </c>
      <c r="P20" s="93"/>
      <c r="Q20" s="93"/>
      <c r="R20" s="97"/>
      <c r="S20" s="93"/>
      <c r="T20" s="93"/>
      <c r="U20" s="23"/>
      <c r="V20" s="18">
        <f t="shared" si="0"/>
        <v>4</v>
      </c>
      <c r="W20" s="95">
        <f t="shared" si="1"/>
        <v>0</v>
      </c>
      <c r="X20" s="95">
        <f t="shared" si="12"/>
        <v>0</v>
      </c>
      <c r="Y20" s="95">
        <f t="shared" si="3"/>
        <v>0</v>
      </c>
      <c r="Z20" s="95">
        <f t="shared" si="4"/>
        <v>0</v>
      </c>
      <c r="AA20" s="95">
        <f t="shared" si="5"/>
        <v>4</v>
      </c>
      <c r="AB20" s="95">
        <f t="shared" si="6"/>
        <v>5</v>
      </c>
      <c r="AC20" s="95">
        <f t="shared" si="7"/>
        <v>9</v>
      </c>
      <c r="AD20" s="242">
        <f t="shared" si="11"/>
        <v>4.5555555555555554</v>
      </c>
      <c r="AE20" s="16">
        <f t="shared" si="8"/>
        <v>0</v>
      </c>
      <c r="AF20" s="9"/>
      <c r="AG20" s="332" t="str">
        <f t="shared" si="9"/>
        <v>з</v>
      </c>
      <c r="AH20" s="332">
        <f t="shared" si="9"/>
        <v>4</v>
      </c>
      <c r="AI20" s="332">
        <f t="shared" si="9"/>
        <v>4</v>
      </c>
      <c r="AJ20" s="332">
        <f t="shared" si="9"/>
        <v>5</v>
      </c>
      <c r="AK20" s="332">
        <f t="shared" si="9"/>
        <v>4</v>
      </c>
      <c r="AL20" s="332">
        <f t="shared" si="9"/>
        <v>5</v>
      </c>
      <c r="AM20" s="332">
        <f t="shared" si="9"/>
        <v>5</v>
      </c>
      <c r="AN20" s="332">
        <f t="shared" si="9"/>
        <v>4</v>
      </c>
      <c r="AO20" s="332">
        <f t="shared" si="9"/>
        <v>5</v>
      </c>
      <c r="AP20" s="332">
        <f t="shared" si="9"/>
        <v>5</v>
      </c>
      <c r="AQ20" s="332" t="str">
        <f t="shared" si="9"/>
        <v/>
      </c>
      <c r="AR20" s="332" t="str">
        <f t="shared" si="9"/>
        <v/>
      </c>
      <c r="AS20" s="332" t="str">
        <f t="shared" si="9"/>
        <v/>
      </c>
      <c r="AT20" s="332" t="str">
        <f t="shared" si="9"/>
        <v/>
      </c>
      <c r="AU20" s="332" t="str">
        <f t="shared" si="9"/>
        <v/>
      </c>
      <c r="AV20" s="332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31.5" x14ac:dyDescent="0.25">
      <c r="A21" s="389">
        <v>16</v>
      </c>
      <c r="B21" s="189"/>
      <c r="C21" s="440" t="s">
        <v>34</v>
      </c>
      <c r="D21" s="442" t="s">
        <v>729</v>
      </c>
      <c r="E21" s="256">
        <v>2442</v>
      </c>
      <c r="F21" s="93" t="s">
        <v>1648</v>
      </c>
      <c r="G21" s="93">
        <v>5</v>
      </c>
      <c r="H21" s="93">
        <v>5</v>
      </c>
      <c r="I21" s="93" t="s">
        <v>1602</v>
      </c>
      <c r="J21" s="93">
        <v>5</v>
      </c>
      <c r="K21" s="93">
        <v>5</v>
      </c>
      <c r="L21" s="93">
        <v>5</v>
      </c>
      <c r="M21" s="93">
        <v>5</v>
      </c>
      <c r="N21" s="93">
        <v>5</v>
      </c>
      <c r="O21" s="93">
        <v>5</v>
      </c>
      <c r="P21" s="93"/>
      <c r="Q21" s="93"/>
      <c r="R21" s="97"/>
      <c r="S21" s="93"/>
      <c r="T21" s="93"/>
      <c r="U21" s="23"/>
      <c r="V21" s="18">
        <f t="shared" si="0"/>
        <v>5</v>
      </c>
      <c r="W21" s="95">
        <f t="shared" si="1"/>
        <v>1</v>
      </c>
      <c r="X21" s="95">
        <f t="shared" si="12"/>
        <v>0</v>
      </c>
      <c r="Y21" s="95">
        <f t="shared" si="3"/>
        <v>0</v>
      </c>
      <c r="Z21" s="95">
        <f t="shared" si="4"/>
        <v>0</v>
      </c>
      <c r="AA21" s="95">
        <f t="shared" si="5"/>
        <v>0</v>
      </c>
      <c r="AB21" s="95">
        <f t="shared" si="6"/>
        <v>8</v>
      </c>
      <c r="AC21" s="95">
        <f t="shared" si="7"/>
        <v>8</v>
      </c>
      <c r="AD21" s="242">
        <f t="shared" si="11"/>
        <v>5</v>
      </c>
      <c r="AE21" s="16">
        <f t="shared" si="8"/>
        <v>0</v>
      </c>
      <c r="AF21" s="9"/>
      <c r="AG21" s="332" t="str">
        <f t="shared" si="9"/>
        <v>з</v>
      </c>
      <c r="AH21" s="332">
        <f t="shared" si="9"/>
        <v>5</v>
      </c>
      <c r="AI21" s="332">
        <f t="shared" si="9"/>
        <v>5</v>
      </c>
      <c r="AJ21" s="332" t="str">
        <f t="shared" si="9"/>
        <v>б</v>
      </c>
      <c r="AK21" s="332">
        <f t="shared" si="9"/>
        <v>5</v>
      </c>
      <c r="AL21" s="332">
        <f t="shared" si="9"/>
        <v>5</v>
      </c>
      <c r="AM21" s="332">
        <f t="shared" si="9"/>
        <v>5</v>
      </c>
      <c r="AN21" s="332">
        <f t="shared" si="9"/>
        <v>5</v>
      </c>
      <c r="AO21" s="332">
        <f t="shared" si="9"/>
        <v>5</v>
      </c>
      <c r="AP21" s="332">
        <f t="shared" si="9"/>
        <v>5</v>
      </c>
      <c r="AQ21" s="332" t="str">
        <f t="shared" si="9"/>
        <v/>
      </c>
      <c r="AR21" s="332" t="str">
        <f t="shared" si="9"/>
        <v/>
      </c>
      <c r="AS21" s="332" t="str">
        <f t="shared" si="9"/>
        <v/>
      </c>
      <c r="AT21" s="332" t="str">
        <f t="shared" si="9"/>
        <v/>
      </c>
      <c r="AU21" s="332" t="str">
        <f t="shared" si="9"/>
        <v/>
      </c>
      <c r="AV21" s="332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31.5" x14ac:dyDescent="0.25">
      <c r="A22" s="389">
        <v>17</v>
      </c>
      <c r="B22" s="189"/>
      <c r="C22" s="427" t="s">
        <v>34</v>
      </c>
      <c r="D22" s="430" t="s">
        <v>730</v>
      </c>
      <c r="E22" s="256">
        <v>2442</v>
      </c>
      <c r="F22" s="93" t="s">
        <v>1648</v>
      </c>
      <c r="G22" s="93">
        <v>4</v>
      </c>
      <c r="H22" s="93">
        <v>4</v>
      </c>
      <c r="I22" s="93">
        <v>5</v>
      </c>
      <c r="J22" s="93">
        <v>3</v>
      </c>
      <c r="K22" s="93">
        <v>4</v>
      </c>
      <c r="L22" s="93">
        <v>3</v>
      </c>
      <c r="M22" s="93">
        <v>3</v>
      </c>
      <c r="N22" s="93">
        <v>3</v>
      </c>
      <c r="O22" s="93">
        <v>3</v>
      </c>
      <c r="P22" s="93"/>
      <c r="Q22" s="93"/>
      <c r="R22" s="97"/>
      <c r="S22" s="93"/>
      <c r="T22" s="93"/>
      <c r="U22" s="23"/>
      <c r="V22" s="18">
        <f t="shared" si="0"/>
        <v>3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5</v>
      </c>
      <c r="AA22" s="95">
        <f t="shared" si="5"/>
        <v>3</v>
      </c>
      <c r="AB22" s="95">
        <f t="shared" si="6"/>
        <v>1</v>
      </c>
      <c r="AC22" s="95">
        <f t="shared" si="7"/>
        <v>9</v>
      </c>
      <c r="AD22" s="242">
        <f t="shared" si="11"/>
        <v>3.5555555555555554</v>
      </c>
      <c r="AE22" s="16">
        <f t="shared" si="8"/>
        <v>0</v>
      </c>
      <c r="AF22" s="9"/>
      <c r="AG22" s="332" t="str">
        <f t="shared" si="13"/>
        <v>з</v>
      </c>
      <c r="AH22" s="332">
        <f t="shared" si="13"/>
        <v>4</v>
      </c>
      <c r="AI22" s="332">
        <f t="shared" si="13"/>
        <v>4</v>
      </c>
      <c r="AJ22" s="332">
        <f t="shared" si="13"/>
        <v>5</v>
      </c>
      <c r="AK22" s="332">
        <f t="shared" si="13"/>
        <v>3</v>
      </c>
      <c r="AL22" s="332">
        <f t="shared" si="13"/>
        <v>4</v>
      </c>
      <c r="AM22" s="332">
        <f t="shared" si="13"/>
        <v>3</v>
      </c>
      <c r="AN22" s="332">
        <f t="shared" si="13"/>
        <v>3</v>
      </c>
      <c r="AO22" s="332">
        <f t="shared" si="13"/>
        <v>3</v>
      </c>
      <c r="AP22" s="332">
        <f t="shared" si="13"/>
        <v>3</v>
      </c>
      <c r="AQ22" s="332" t="str">
        <f t="shared" si="13"/>
        <v/>
      </c>
      <c r="AR22" s="332" t="str">
        <f t="shared" si="13"/>
        <v/>
      </c>
      <c r="AS22" s="332" t="str">
        <f t="shared" si="13"/>
        <v/>
      </c>
      <c r="AT22" s="332" t="str">
        <f t="shared" si="13"/>
        <v/>
      </c>
      <c r="AU22" s="332" t="str">
        <f t="shared" si="13"/>
        <v/>
      </c>
      <c r="AV22" s="332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31.5" x14ac:dyDescent="0.25">
      <c r="A23" s="389">
        <v>18</v>
      </c>
      <c r="B23" s="189"/>
      <c r="C23" s="427" t="s">
        <v>34</v>
      </c>
      <c r="D23" s="430" t="s">
        <v>731</v>
      </c>
      <c r="E23" s="256">
        <v>2442</v>
      </c>
      <c r="F23" s="93" t="s">
        <v>1648</v>
      </c>
      <c r="G23" s="93">
        <v>5</v>
      </c>
      <c r="H23" s="93">
        <v>4</v>
      </c>
      <c r="I23" s="93">
        <v>4</v>
      </c>
      <c r="J23" s="93">
        <v>4</v>
      </c>
      <c r="K23" s="93">
        <v>5</v>
      </c>
      <c r="L23" s="93">
        <v>4</v>
      </c>
      <c r="M23" s="93">
        <v>4</v>
      </c>
      <c r="N23" s="93">
        <v>4</v>
      </c>
      <c r="O23" s="93">
        <v>4</v>
      </c>
      <c r="P23" s="93"/>
      <c r="Q23" s="93"/>
      <c r="R23" s="97"/>
      <c r="S23" s="93"/>
      <c r="T23" s="93"/>
      <c r="U23" s="23"/>
      <c r="V23" s="18">
        <f t="shared" si="0"/>
        <v>4</v>
      </c>
      <c r="W23" s="95">
        <f t="shared" si="1"/>
        <v>0</v>
      </c>
      <c r="X23" s="95">
        <f t="shared" si="12"/>
        <v>0</v>
      </c>
      <c r="Y23" s="95">
        <f t="shared" si="3"/>
        <v>0</v>
      </c>
      <c r="Z23" s="95">
        <f t="shared" si="4"/>
        <v>0</v>
      </c>
      <c r="AA23" s="95">
        <f t="shared" si="5"/>
        <v>7</v>
      </c>
      <c r="AB23" s="95">
        <f t="shared" si="6"/>
        <v>2</v>
      </c>
      <c r="AC23" s="95">
        <f t="shared" si="7"/>
        <v>9</v>
      </c>
      <c r="AD23" s="242">
        <f t="shared" si="11"/>
        <v>4.2222222222222223</v>
      </c>
      <c r="AE23" s="16">
        <f t="shared" si="8"/>
        <v>0</v>
      </c>
      <c r="AF23" s="9"/>
      <c r="AG23" s="332" t="str">
        <f t="shared" si="13"/>
        <v>з</v>
      </c>
      <c r="AH23" s="332">
        <f t="shared" si="13"/>
        <v>5</v>
      </c>
      <c r="AI23" s="332">
        <f t="shared" si="13"/>
        <v>4</v>
      </c>
      <c r="AJ23" s="332">
        <f t="shared" si="13"/>
        <v>4</v>
      </c>
      <c r="AK23" s="332">
        <f t="shared" si="13"/>
        <v>4</v>
      </c>
      <c r="AL23" s="332">
        <f t="shared" si="13"/>
        <v>5</v>
      </c>
      <c r="AM23" s="332">
        <f t="shared" si="13"/>
        <v>4</v>
      </c>
      <c r="AN23" s="332">
        <f t="shared" si="13"/>
        <v>4</v>
      </c>
      <c r="AO23" s="332">
        <f t="shared" si="13"/>
        <v>4</v>
      </c>
      <c r="AP23" s="332">
        <f t="shared" si="13"/>
        <v>4</v>
      </c>
      <c r="AQ23" s="332" t="str">
        <f t="shared" si="13"/>
        <v/>
      </c>
      <c r="AR23" s="332" t="str">
        <f t="shared" si="13"/>
        <v/>
      </c>
      <c r="AS23" s="332" t="str">
        <f t="shared" si="13"/>
        <v/>
      </c>
      <c r="AT23" s="332" t="str">
        <f t="shared" si="13"/>
        <v/>
      </c>
      <c r="AU23" s="332" t="str">
        <f t="shared" si="13"/>
        <v/>
      </c>
      <c r="AV23" s="332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31.5" x14ac:dyDescent="0.25">
      <c r="A24" s="389">
        <v>19</v>
      </c>
      <c r="B24" s="189"/>
      <c r="C24" s="440" t="s">
        <v>34</v>
      </c>
      <c r="D24" s="442" t="s">
        <v>732</v>
      </c>
      <c r="E24" s="256">
        <v>2442</v>
      </c>
      <c r="F24" s="93" t="s">
        <v>1648</v>
      </c>
      <c r="G24" s="93">
        <v>4</v>
      </c>
      <c r="H24" s="93">
        <v>4</v>
      </c>
      <c r="I24" s="93">
        <v>5</v>
      </c>
      <c r="J24" s="93">
        <v>4</v>
      </c>
      <c r="K24" s="93">
        <v>4</v>
      </c>
      <c r="L24" s="93">
        <v>4</v>
      </c>
      <c r="M24" s="93">
        <v>4</v>
      </c>
      <c r="N24" s="93">
        <v>5</v>
      </c>
      <c r="O24" s="93">
        <v>4</v>
      </c>
      <c r="P24" s="93"/>
      <c r="Q24" s="93"/>
      <c r="R24" s="97"/>
      <c r="S24" s="93"/>
      <c r="T24" s="93"/>
      <c r="U24" s="23"/>
      <c r="V24" s="18">
        <f t="shared" si="0"/>
        <v>4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0</v>
      </c>
      <c r="AA24" s="95">
        <f t="shared" si="5"/>
        <v>7</v>
      </c>
      <c r="AB24" s="95">
        <f t="shared" si="6"/>
        <v>2</v>
      </c>
      <c r="AC24" s="95">
        <f t="shared" si="7"/>
        <v>9</v>
      </c>
      <c r="AD24" s="242">
        <f t="shared" si="11"/>
        <v>4.2222222222222223</v>
      </c>
      <c r="AE24" s="16">
        <f t="shared" si="8"/>
        <v>0</v>
      </c>
      <c r="AF24" s="9"/>
      <c r="AG24" s="332" t="str">
        <f t="shared" si="13"/>
        <v>з</v>
      </c>
      <c r="AH24" s="332">
        <f t="shared" si="13"/>
        <v>4</v>
      </c>
      <c r="AI24" s="332">
        <f t="shared" si="13"/>
        <v>4</v>
      </c>
      <c r="AJ24" s="332">
        <f t="shared" si="13"/>
        <v>5</v>
      </c>
      <c r="AK24" s="332">
        <f t="shared" si="13"/>
        <v>4</v>
      </c>
      <c r="AL24" s="332">
        <f t="shared" si="13"/>
        <v>4</v>
      </c>
      <c r="AM24" s="332">
        <f t="shared" si="13"/>
        <v>4</v>
      </c>
      <c r="AN24" s="332">
        <f t="shared" si="13"/>
        <v>4</v>
      </c>
      <c r="AO24" s="332">
        <f t="shared" si="13"/>
        <v>5</v>
      </c>
      <c r="AP24" s="332">
        <f t="shared" si="13"/>
        <v>4</v>
      </c>
      <c r="AQ24" s="332" t="str">
        <f t="shared" si="13"/>
        <v/>
      </c>
      <c r="AR24" s="332" t="str">
        <f t="shared" si="13"/>
        <v/>
      </c>
      <c r="AS24" s="332" t="str">
        <f t="shared" si="13"/>
        <v/>
      </c>
      <c r="AT24" s="332" t="str">
        <f t="shared" si="13"/>
        <v/>
      </c>
      <c r="AU24" s="332" t="str">
        <f t="shared" si="13"/>
        <v/>
      </c>
      <c r="AV24" s="332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31.5" x14ac:dyDescent="0.25">
      <c r="A25" s="389">
        <v>20</v>
      </c>
      <c r="B25" s="189"/>
      <c r="C25" s="427" t="s">
        <v>34</v>
      </c>
      <c r="D25" s="430" t="s">
        <v>733</v>
      </c>
      <c r="E25" s="256">
        <v>2442</v>
      </c>
      <c r="F25" s="93" t="s">
        <v>1648</v>
      </c>
      <c r="G25" s="93">
        <v>4</v>
      </c>
      <c r="H25" s="93">
        <v>4</v>
      </c>
      <c r="I25" s="93">
        <v>5</v>
      </c>
      <c r="J25" s="93">
        <v>4</v>
      </c>
      <c r="K25" s="93">
        <v>4</v>
      </c>
      <c r="L25" s="93">
        <v>3</v>
      </c>
      <c r="M25" s="93">
        <v>4</v>
      </c>
      <c r="N25" s="93">
        <v>3</v>
      </c>
      <c r="O25" s="93">
        <v>3</v>
      </c>
      <c r="P25" s="93"/>
      <c r="Q25" s="93"/>
      <c r="R25" s="97"/>
      <c r="S25" s="93"/>
      <c r="T25" s="93"/>
      <c r="U25" s="23"/>
      <c r="V25" s="18">
        <f t="shared" si="0"/>
        <v>3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3</v>
      </c>
      <c r="AA25" s="95">
        <f t="shared" si="5"/>
        <v>5</v>
      </c>
      <c r="AB25" s="95">
        <f t="shared" si="6"/>
        <v>1</v>
      </c>
      <c r="AC25" s="95">
        <f t="shared" si="7"/>
        <v>9</v>
      </c>
      <c r="AD25" s="242">
        <f t="shared" si="11"/>
        <v>3.7777777777777777</v>
      </c>
      <c r="AE25" s="16">
        <f t="shared" si="8"/>
        <v>0</v>
      </c>
      <c r="AF25" s="9"/>
      <c r="AG25" s="332" t="str">
        <f t="shared" si="13"/>
        <v>з</v>
      </c>
      <c r="AH25" s="332">
        <f t="shared" si="13"/>
        <v>4</v>
      </c>
      <c r="AI25" s="332">
        <f t="shared" si="13"/>
        <v>4</v>
      </c>
      <c r="AJ25" s="332">
        <f t="shared" si="13"/>
        <v>5</v>
      </c>
      <c r="AK25" s="332">
        <f t="shared" si="13"/>
        <v>4</v>
      </c>
      <c r="AL25" s="332">
        <f t="shared" si="13"/>
        <v>4</v>
      </c>
      <c r="AM25" s="332">
        <f t="shared" si="13"/>
        <v>3</v>
      </c>
      <c r="AN25" s="332">
        <f t="shared" si="13"/>
        <v>4</v>
      </c>
      <c r="AO25" s="332">
        <f t="shared" si="13"/>
        <v>3</v>
      </c>
      <c r="AP25" s="332">
        <f t="shared" si="13"/>
        <v>3</v>
      </c>
      <c r="AQ25" s="332" t="str">
        <f t="shared" si="13"/>
        <v/>
      </c>
      <c r="AR25" s="332" t="str">
        <f t="shared" si="13"/>
        <v/>
      </c>
      <c r="AS25" s="332" t="str">
        <f t="shared" si="13"/>
        <v/>
      </c>
      <c r="AT25" s="332" t="str">
        <f t="shared" si="13"/>
        <v/>
      </c>
      <c r="AU25" s="332" t="str">
        <f t="shared" si="13"/>
        <v/>
      </c>
      <c r="AV25" s="332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5">
      <c r="A26" s="389">
        <v>21</v>
      </c>
      <c r="B26" s="189"/>
      <c r="C26" s="427" t="s">
        <v>34</v>
      </c>
      <c r="D26" s="430" t="s">
        <v>734</v>
      </c>
      <c r="E26" s="256">
        <v>2442</v>
      </c>
      <c r="F26" s="93" t="s">
        <v>1648</v>
      </c>
      <c r="G26" s="93">
        <v>3</v>
      </c>
      <c r="H26" s="93">
        <v>4</v>
      </c>
      <c r="I26" s="93">
        <v>5</v>
      </c>
      <c r="J26" s="93">
        <v>3</v>
      </c>
      <c r="K26" s="93">
        <v>5</v>
      </c>
      <c r="L26" s="93">
        <v>3</v>
      </c>
      <c r="M26" s="93">
        <v>3</v>
      </c>
      <c r="N26" s="93">
        <v>4</v>
      </c>
      <c r="O26" s="93">
        <v>3</v>
      </c>
      <c r="P26" s="93"/>
      <c r="Q26" s="93"/>
      <c r="R26" s="97"/>
      <c r="S26" s="93"/>
      <c r="T26" s="93"/>
      <c r="U26" s="23"/>
      <c r="V26" s="18">
        <f t="shared" si="0"/>
        <v>3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5</v>
      </c>
      <c r="AA26" s="95">
        <f t="shared" si="5"/>
        <v>2</v>
      </c>
      <c r="AB26" s="95">
        <f t="shared" si="6"/>
        <v>2</v>
      </c>
      <c r="AC26" s="95">
        <f t="shared" si="7"/>
        <v>9</v>
      </c>
      <c r="AD26" s="242">
        <f t="shared" si="11"/>
        <v>3.6666666666666665</v>
      </c>
      <c r="AE26" s="16">
        <f t="shared" si="8"/>
        <v>0</v>
      </c>
      <c r="AF26" s="9"/>
      <c r="AG26" s="332" t="str">
        <f t="shared" si="13"/>
        <v>з</v>
      </c>
      <c r="AH26" s="332">
        <f t="shared" si="13"/>
        <v>3</v>
      </c>
      <c r="AI26" s="332">
        <f t="shared" si="13"/>
        <v>4</v>
      </c>
      <c r="AJ26" s="332">
        <f t="shared" si="13"/>
        <v>5</v>
      </c>
      <c r="AK26" s="332">
        <f t="shared" si="13"/>
        <v>3</v>
      </c>
      <c r="AL26" s="332">
        <f t="shared" si="13"/>
        <v>5</v>
      </c>
      <c r="AM26" s="332">
        <f t="shared" si="13"/>
        <v>3</v>
      </c>
      <c r="AN26" s="332">
        <f t="shared" si="13"/>
        <v>3</v>
      </c>
      <c r="AO26" s="332">
        <f t="shared" si="13"/>
        <v>4</v>
      </c>
      <c r="AP26" s="332">
        <f t="shared" si="13"/>
        <v>3</v>
      </c>
      <c r="AQ26" s="332" t="str">
        <f t="shared" si="13"/>
        <v/>
      </c>
      <c r="AR26" s="332" t="str">
        <f t="shared" si="13"/>
        <v/>
      </c>
      <c r="AS26" s="332" t="str">
        <f t="shared" si="13"/>
        <v/>
      </c>
      <c r="AT26" s="332" t="str">
        <f t="shared" si="13"/>
        <v/>
      </c>
      <c r="AU26" s="332" t="str">
        <f t="shared" si="13"/>
        <v/>
      </c>
      <c r="AV26" s="332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31.5" x14ac:dyDescent="0.25">
      <c r="A27" s="389">
        <v>22</v>
      </c>
      <c r="B27" s="189"/>
      <c r="C27" s="440" t="s">
        <v>34</v>
      </c>
      <c r="D27" s="442" t="s">
        <v>735</v>
      </c>
      <c r="E27" s="256">
        <v>2442</v>
      </c>
      <c r="F27" s="93" t="s">
        <v>1648</v>
      </c>
      <c r="G27" s="93">
        <v>4</v>
      </c>
      <c r="H27" s="93">
        <v>5</v>
      </c>
      <c r="I27" s="93">
        <v>5</v>
      </c>
      <c r="J27" s="93">
        <v>4</v>
      </c>
      <c r="K27" s="93">
        <v>4</v>
      </c>
      <c r="L27" s="93">
        <v>4</v>
      </c>
      <c r="M27" s="93">
        <v>4</v>
      </c>
      <c r="N27" s="93">
        <v>5</v>
      </c>
      <c r="O27" s="93">
        <v>4</v>
      </c>
      <c r="P27" s="93"/>
      <c r="Q27" s="93"/>
      <c r="R27" s="97"/>
      <c r="S27" s="93"/>
      <c r="T27" s="93"/>
      <c r="U27" s="23"/>
      <c r="V27" s="18">
        <f t="shared" si="0"/>
        <v>4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0</v>
      </c>
      <c r="AA27" s="95">
        <f t="shared" si="5"/>
        <v>6</v>
      </c>
      <c r="AB27" s="95">
        <f t="shared" si="6"/>
        <v>3</v>
      </c>
      <c r="AC27" s="95">
        <f t="shared" si="7"/>
        <v>9</v>
      </c>
      <c r="AD27" s="242">
        <f t="shared" si="11"/>
        <v>4.333333333333333</v>
      </c>
      <c r="AE27" s="16">
        <f t="shared" si="8"/>
        <v>0</v>
      </c>
      <c r="AF27" s="9"/>
      <c r="AG27" s="332" t="str">
        <f t="shared" si="13"/>
        <v>з</v>
      </c>
      <c r="AH27" s="332">
        <f t="shared" si="13"/>
        <v>4</v>
      </c>
      <c r="AI27" s="332">
        <f t="shared" si="13"/>
        <v>5</v>
      </c>
      <c r="AJ27" s="332">
        <f t="shared" si="13"/>
        <v>5</v>
      </c>
      <c r="AK27" s="332">
        <f t="shared" si="13"/>
        <v>4</v>
      </c>
      <c r="AL27" s="332">
        <f t="shared" si="13"/>
        <v>4</v>
      </c>
      <c r="AM27" s="332">
        <f t="shared" si="13"/>
        <v>4</v>
      </c>
      <c r="AN27" s="332">
        <f t="shared" si="13"/>
        <v>4</v>
      </c>
      <c r="AO27" s="332">
        <f t="shared" si="13"/>
        <v>5</v>
      </c>
      <c r="AP27" s="332">
        <f t="shared" si="13"/>
        <v>4</v>
      </c>
      <c r="AQ27" s="332" t="str">
        <f t="shared" si="13"/>
        <v/>
      </c>
      <c r="AR27" s="332" t="str">
        <f t="shared" si="13"/>
        <v/>
      </c>
      <c r="AS27" s="332" t="str">
        <f t="shared" si="13"/>
        <v/>
      </c>
      <c r="AT27" s="332" t="str">
        <f t="shared" si="13"/>
        <v/>
      </c>
      <c r="AU27" s="332" t="str">
        <f t="shared" si="13"/>
        <v/>
      </c>
      <c r="AV27" s="332" t="str">
        <f t="shared" si="13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5">
      <c r="A28" s="389">
        <v>23</v>
      </c>
      <c r="B28" s="189"/>
      <c r="C28" s="440" t="s">
        <v>34</v>
      </c>
      <c r="D28" s="442" t="s">
        <v>736</v>
      </c>
      <c r="E28" s="256">
        <v>2442</v>
      </c>
      <c r="F28" s="93" t="s">
        <v>1648</v>
      </c>
      <c r="G28" s="93">
        <v>4</v>
      </c>
      <c r="H28" s="93">
        <v>4</v>
      </c>
      <c r="I28" s="93">
        <v>5</v>
      </c>
      <c r="J28" s="93">
        <v>4</v>
      </c>
      <c r="K28" s="93">
        <v>4</v>
      </c>
      <c r="L28" s="93">
        <v>5</v>
      </c>
      <c r="M28" s="93">
        <v>5</v>
      </c>
      <c r="N28" s="93">
        <v>5</v>
      </c>
      <c r="O28" s="93">
        <v>5</v>
      </c>
      <c r="P28" s="93"/>
      <c r="Q28" s="93"/>
      <c r="R28" s="97"/>
      <c r="S28" s="93"/>
      <c r="T28" s="93"/>
      <c r="U28" s="23"/>
      <c r="V28" s="18">
        <f t="shared" si="0"/>
        <v>4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0</v>
      </c>
      <c r="AA28" s="95">
        <f t="shared" si="5"/>
        <v>4</v>
      </c>
      <c r="AB28" s="95">
        <f t="shared" si="6"/>
        <v>5</v>
      </c>
      <c r="AC28" s="95">
        <f t="shared" si="7"/>
        <v>9</v>
      </c>
      <c r="AD28" s="242">
        <f t="shared" si="11"/>
        <v>4.5555555555555554</v>
      </c>
      <c r="AE28" s="16">
        <f t="shared" si="8"/>
        <v>0</v>
      </c>
      <c r="AF28" s="9"/>
      <c r="AG28" s="332" t="str">
        <f t="shared" si="13"/>
        <v>з</v>
      </c>
      <c r="AH28" s="332">
        <f t="shared" si="13"/>
        <v>4</v>
      </c>
      <c r="AI28" s="332">
        <f t="shared" si="13"/>
        <v>4</v>
      </c>
      <c r="AJ28" s="332">
        <f t="shared" si="13"/>
        <v>5</v>
      </c>
      <c r="AK28" s="332">
        <f t="shared" si="13"/>
        <v>4</v>
      </c>
      <c r="AL28" s="332">
        <f t="shared" si="13"/>
        <v>4</v>
      </c>
      <c r="AM28" s="332">
        <f t="shared" si="13"/>
        <v>5</v>
      </c>
      <c r="AN28" s="332">
        <f t="shared" si="13"/>
        <v>5</v>
      </c>
      <c r="AO28" s="332">
        <f t="shared" si="13"/>
        <v>5</v>
      </c>
      <c r="AP28" s="332">
        <f t="shared" si="13"/>
        <v>5</v>
      </c>
      <c r="AQ28" s="332" t="str">
        <f t="shared" si="13"/>
        <v/>
      </c>
      <c r="AR28" s="332" t="str">
        <f t="shared" si="13"/>
        <v/>
      </c>
      <c r="AS28" s="332" t="str">
        <f t="shared" si="13"/>
        <v/>
      </c>
      <c r="AT28" s="332" t="str">
        <f t="shared" si="13"/>
        <v/>
      </c>
      <c r="AU28" s="332" t="str">
        <f t="shared" si="13"/>
        <v/>
      </c>
      <c r="AV28" s="332" t="str">
        <f t="shared" si="13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hidden="1" x14ac:dyDescent="0.2">
      <c r="A29" s="389">
        <v>24</v>
      </c>
      <c r="B29" s="186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7"/>
      <c r="S29" s="93"/>
      <c r="T29" s="93"/>
      <c r="U29" s="23"/>
      <c r="V29" s="18">
        <f t="shared" si="0"/>
        <v>0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0</v>
      </c>
      <c r="AA29" s="95">
        <f t="shared" si="5"/>
        <v>0</v>
      </c>
      <c r="AB29" s="95">
        <f t="shared" si="6"/>
        <v>0</v>
      </c>
      <c r="AC29" s="95">
        <f t="shared" si="7"/>
        <v>0</v>
      </c>
      <c r="AD29" s="242" t="str">
        <f t="shared" si="11"/>
        <v/>
      </c>
      <c r="AE29" s="16">
        <f t="shared" si="8"/>
        <v>0</v>
      </c>
      <c r="AF29" s="9"/>
      <c r="AG29" s="332" t="str">
        <f t="shared" si="13"/>
        <v/>
      </c>
      <c r="AH29" s="332" t="str">
        <f t="shared" si="13"/>
        <v/>
      </c>
      <c r="AI29" s="332" t="str">
        <f t="shared" si="13"/>
        <v/>
      </c>
      <c r="AJ29" s="332" t="str">
        <f t="shared" si="13"/>
        <v/>
      </c>
      <c r="AK29" s="332" t="str">
        <f t="shared" si="13"/>
        <v/>
      </c>
      <c r="AL29" s="332" t="str">
        <f t="shared" si="13"/>
        <v/>
      </c>
      <c r="AM29" s="332" t="str">
        <f t="shared" si="13"/>
        <v/>
      </c>
      <c r="AN29" s="332" t="str">
        <f t="shared" si="13"/>
        <v/>
      </c>
      <c r="AO29" s="332" t="str">
        <f t="shared" si="13"/>
        <v/>
      </c>
      <c r="AP29" s="332" t="str">
        <f t="shared" si="13"/>
        <v/>
      </c>
      <c r="AQ29" s="332" t="str">
        <f t="shared" si="13"/>
        <v/>
      </c>
      <c r="AR29" s="332" t="str">
        <f t="shared" si="13"/>
        <v/>
      </c>
      <c r="AS29" s="332" t="str">
        <f t="shared" si="13"/>
        <v/>
      </c>
      <c r="AT29" s="332" t="str">
        <f t="shared" si="13"/>
        <v/>
      </c>
      <c r="AU29" s="332" t="str">
        <f t="shared" si="13"/>
        <v/>
      </c>
      <c r="AV29" s="332" t="str">
        <f t="shared" si="13"/>
        <v/>
      </c>
      <c r="AW29" s="35">
        <f t="shared" si="10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hidden="1" x14ac:dyDescent="0.25">
      <c r="A30" s="389">
        <v>25</v>
      </c>
      <c r="B30" s="186"/>
      <c r="C30" s="427"/>
      <c r="D30" s="430"/>
      <c r="E30" s="256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7"/>
      <c r="S30" s="93"/>
      <c r="T30" s="93"/>
      <c r="U30" s="23"/>
      <c r="V30" s="18">
        <f t="shared" si="0"/>
        <v>0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0</v>
      </c>
      <c r="AA30" s="95">
        <f t="shared" si="5"/>
        <v>0</v>
      </c>
      <c r="AB30" s="95">
        <f t="shared" si="6"/>
        <v>0</v>
      </c>
      <c r="AC30" s="95">
        <f t="shared" si="7"/>
        <v>0</v>
      </c>
      <c r="AD30" s="242" t="str">
        <f t="shared" si="11"/>
        <v/>
      </c>
      <c r="AE30" s="16">
        <f t="shared" si="8"/>
        <v>0</v>
      </c>
      <c r="AF30" s="9"/>
      <c r="AG30" s="332" t="str">
        <f t="shared" si="13"/>
        <v/>
      </c>
      <c r="AH30" s="332" t="str">
        <f t="shared" si="13"/>
        <v/>
      </c>
      <c r="AI30" s="332" t="str">
        <f t="shared" si="13"/>
        <v/>
      </c>
      <c r="AJ30" s="332" t="str">
        <f t="shared" si="13"/>
        <v/>
      </c>
      <c r="AK30" s="332" t="str">
        <f t="shared" si="13"/>
        <v/>
      </c>
      <c r="AL30" s="332" t="str">
        <f t="shared" si="13"/>
        <v/>
      </c>
      <c r="AM30" s="332" t="str">
        <f t="shared" si="13"/>
        <v/>
      </c>
      <c r="AN30" s="332" t="str">
        <f t="shared" si="13"/>
        <v/>
      </c>
      <c r="AO30" s="332" t="str">
        <f t="shared" si="13"/>
        <v/>
      </c>
      <c r="AP30" s="332" t="str">
        <f t="shared" si="13"/>
        <v/>
      </c>
      <c r="AQ30" s="332" t="str">
        <f t="shared" si="13"/>
        <v/>
      </c>
      <c r="AR30" s="332" t="str">
        <f t="shared" si="13"/>
        <v/>
      </c>
      <c r="AS30" s="332" t="str">
        <f t="shared" si="13"/>
        <v/>
      </c>
      <c r="AT30" s="332" t="str">
        <f t="shared" si="13"/>
        <v/>
      </c>
      <c r="AU30" s="332" t="str">
        <f t="shared" si="13"/>
        <v/>
      </c>
      <c r="AV30" s="332" t="str">
        <f t="shared" si="13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">
      <c r="A31" s="389">
        <v>26</v>
      </c>
      <c r="B31" s="186"/>
      <c r="C31" s="402"/>
      <c r="D31" s="402"/>
      <c r="E31" s="256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7"/>
      <c r="S31" s="93"/>
      <c r="T31" s="93"/>
      <c r="U31" s="23"/>
      <c r="V31" s="18">
        <f t="shared" si="0"/>
        <v>0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42" t="str">
        <f t="shared" si="11"/>
        <v/>
      </c>
      <c r="AE31" s="16">
        <f t="shared" si="8"/>
        <v>0</v>
      </c>
      <c r="AF31" s="9"/>
      <c r="AG31" s="332" t="str">
        <f t="shared" si="13"/>
        <v/>
      </c>
      <c r="AH31" s="332" t="str">
        <f t="shared" si="13"/>
        <v/>
      </c>
      <c r="AI31" s="332" t="str">
        <f t="shared" si="13"/>
        <v/>
      </c>
      <c r="AJ31" s="332" t="str">
        <f t="shared" si="13"/>
        <v/>
      </c>
      <c r="AK31" s="332" t="str">
        <f t="shared" si="13"/>
        <v/>
      </c>
      <c r="AL31" s="332" t="str">
        <f t="shared" si="13"/>
        <v/>
      </c>
      <c r="AM31" s="332" t="str">
        <f t="shared" si="13"/>
        <v/>
      </c>
      <c r="AN31" s="332" t="str">
        <f t="shared" si="13"/>
        <v/>
      </c>
      <c r="AO31" s="332" t="str">
        <f t="shared" si="13"/>
        <v/>
      </c>
      <c r="AP31" s="332" t="str">
        <f t="shared" si="13"/>
        <v/>
      </c>
      <c r="AQ31" s="332" t="str">
        <f t="shared" si="13"/>
        <v/>
      </c>
      <c r="AR31" s="332" t="str">
        <f t="shared" si="13"/>
        <v/>
      </c>
      <c r="AS31" s="332" t="str">
        <f t="shared" si="13"/>
        <v/>
      </c>
      <c r="AT31" s="332" t="str">
        <f t="shared" si="13"/>
        <v/>
      </c>
      <c r="AU31" s="332" t="str">
        <f t="shared" si="13"/>
        <v/>
      </c>
      <c r="AV31" s="332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89"/>
      <c r="B32" s="243"/>
      <c r="C32" s="243"/>
      <c r="D32" s="243"/>
      <c r="E32" s="256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42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89"/>
      <c r="B33" s="243"/>
      <c r="C33" s="243"/>
      <c r="D33" s="243"/>
      <c r="E33" s="256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42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89"/>
      <c r="B34" s="244"/>
      <c r="C34" s="245"/>
      <c r="D34" s="246"/>
      <c r="E34" s="256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42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89"/>
      <c r="B35" s="244"/>
      <c r="C35" s="245"/>
      <c r="D35" s="246"/>
      <c r="E35" s="256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42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89"/>
      <c r="B36" s="244"/>
      <c r="C36" s="245"/>
      <c r="D36" s="246"/>
      <c r="E36" s="256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42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COUNTIF(E6:E36,"2442")</f>
        <v>23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42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7"/>
      <c r="B38" s="247"/>
      <c r="C38" s="83" t="s">
        <v>12</v>
      </c>
      <c r="D38" s="83"/>
      <c r="E38" s="27"/>
      <c r="F38" s="213" t="str">
        <f t="array" ref="F38:U45">AG38:AV45</f>
        <v xml:space="preserve"> </v>
      </c>
      <c r="G38" s="213">
        <v>3.5652173913043477</v>
      </c>
      <c r="H38" s="213">
        <v>3.6086956521739131</v>
      </c>
      <c r="I38" s="213">
        <v>4.9545454545454541</v>
      </c>
      <c r="J38" s="213">
        <v>3.4782608695652173</v>
      </c>
      <c r="K38" s="213">
        <v>4.3043478260869561</v>
      </c>
      <c r="L38" s="213">
        <v>3.6086956521739131</v>
      </c>
      <c r="M38" s="213">
        <v>3.4782608695652173</v>
      </c>
      <c r="N38" s="213">
        <v>3.8260869565217392</v>
      </c>
      <c r="O38" s="248">
        <v>3.5652173913043477</v>
      </c>
      <c r="P38" s="215" t="str">
        <v xml:space="preserve"> </v>
      </c>
      <c r="Q38" s="215" t="str">
        <v xml:space="preserve"> </v>
      </c>
      <c r="R38" s="215" t="str">
        <v xml:space="preserve"> </v>
      </c>
      <c r="S38" s="213" t="str">
        <v xml:space="preserve"> </v>
      </c>
      <c r="T38" s="213" t="str">
        <v xml:space="preserve"> </v>
      </c>
      <c r="U38" s="213" t="str">
        <v xml:space="preserve"> </v>
      </c>
      <c r="V38" s="18">
        <f>сводн.!T42</f>
        <v>2</v>
      </c>
      <c r="W38" s="95">
        <f>SUM(W6:W37)</f>
        <v>1</v>
      </c>
      <c r="X38" s="95">
        <f>SUM(X6:X37)</f>
        <v>0</v>
      </c>
      <c r="Y38" s="95">
        <f>SUM(Y6:Y37)-X38</f>
        <v>2</v>
      </c>
      <c r="Z38" s="95">
        <f>SUM(Z6:Z37)</f>
        <v>85</v>
      </c>
      <c r="AA38" s="95">
        <f>SUM(AA6:AA37)</f>
        <v>68</v>
      </c>
      <c r="AB38" s="95">
        <f>SUM(AB6:AB37)</f>
        <v>51</v>
      </c>
      <c r="AC38" s="95">
        <f t="shared" si="7"/>
        <v>206</v>
      </c>
      <c r="AD38" s="242">
        <f>IF(ISERROR(((X38+Y38)*2+Z38*3+AA38*4+AB38*5)/SUM(X38,Y38:AB38)),"",((X38+Y38)*2+Z38*3+AA38*4+AB38*5)/SUM(X38,Y38:AB38))</f>
        <v>3.8155339805825244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>
        <f t="shared" si="15"/>
        <v>3.5652173913043477</v>
      </c>
      <c r="AI38" s="33">
        <f t="shared" si="15"/>
        <v>3.6086956521739131</v>
      </c>
      <c r="AJ38" s="33">
        <f t="shared" si="15"/>
        <v>4.9545454545454541</v>
      </c>
      <c r="AK38" s="33">
        <f t="shared" si="15"/>
        <v>3.4782608695652173</v>
      </c>
      <c r="AL38" s="33">
        <f t="shared" si="15"/>
        <v>4.3043478260869561</v>
      </c>
      <c r="AM38" s="33">
        <f t="shared" si="15"/>
        <v>3.6086956521739131</v>
      </c>
      <c r="AN38" s="33">
        <f t="shared" si="15"/>
        <v>3.4782608695652173</v>
      </c>
      <c r="AO38" s="33">
        <f t="shared" si="15"/>
        <v>3.8260869565217392</v>
      </c>
      <c r="AP38" s="33">
        <f t="shared" si="15"/>
        <v>3.5652173913043477</v>
      </c>
      <c r="AQ38" s="33" t="str">
        <f t="shared" si="15"/>
        <v xml:space="preserve"> 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6"/>
      <c r="B39" s="216"/>
      <c r="C39" s="218" t="s">
        <v>13</v>
      </c>
      <c r="D39" s="218"/>
      <c r="E39" s="219"/>
      <c r="F39" s="98" t="str">
        <v>0</v>
      </c>
      <c r="G39" s="98">
        <v>2</v>
      </c>
      <c r="H39" s="98">
        <v>2</v>
      </c>
      <c r="I39" s="98">
        <v>21</v>
      </c>
      <c r="J39" s="98">
        <v>2</v>
      </c>
      <c r="K39" s="98">
        <v>8</v>
      </c>
      <c r="L39" s="98">
        <v>4</v>
      </c>
      <c r="M39" s="98">
        <v>2</v>
      </c>
      <c r="N39" s="98">
        <v>6</v>
      </c>
      <c r="O39" s="99">
        <v>4</v>
      </c>
      <c r="P39" s="99" t="str">
        <v>0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9">
        <f>IF(COUNTIF(V6:V37,5)=0,"0",COUNTIF(V6:V37,5))</f>
        <v>1</v>
      </c>
      <c r="W39" s="209"/>
      <c r="X39" s="580">
        <f>SUM(X38:AB38)</f>
        <v>206</v>
      </c>
      <c r="Y39" s="580"/>
      <c r="Z39" s="580"/>
      <c r="AA39" s="580"/>
      <c r="AB39" s="580"/>
      <c r="AC39" s="423"/>
      <c r="AD39" s="242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>
        <f t="shared" si="17"/>
        <v>2</v>
      </c>
      <c r="AI39" s="38">
        <f t="shared" si="17"/>
        <v>2</v>
      </c>
      <c r="AJ39" s="38">
        <f t="shared" si="17"/>
        <v>21</v>
      </c>
      <c r="AK39" s="38">
        <f t="shared" si="17"/>
        <v>2</v>
      </c>
      <c r="AL39" s="38">
        <f t="shared" si="17"/>
        <v>8</v>
      </c>
      <c r="AM39" s="38">
        <f t="shared" si="17"/>
        <v>4</v>
      </c>
      <c r="AN39" s="38">
        <f t="shared" si="17"/>
        <v>2</v>
      </c>
      <c r="AO39" s="38">
        <f t="shared" si="17"/>
        <v>6</v>
      </c>
      <c r="AP39" s="38">
        <f t="shared" si="17"/>
        <v>4</v>
      </c>
      <c r="AQ39" s="38" t="str">
        <f t="shared" si="17"/>
        <v>0</v>
      </c>
      <c r="AR39" s="38" t="str">
        <f t="shared" si="17"/>
        <v>0</v>
      </c>
      <c r="AS39" s="38" t="str">
        <f t="shared" si="17"/>
        <v>0</v>
      </c>
      <c r="AT39" s="38" t="str">
        <f t="shared" si="17"/>
        <v>0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20"/>
      <c r="B40" s="220"/>
      <c r="C40" s="222" t="s">
        <v>14</v>
      </c>
      <c r="D40" s="222"/>
      <c r="E40" s="223"/>
      <c r="F40" s="100" t="str">
        <v>0</v>
      </c>
      <c r="G40" s="100">
        <v>10</v>
      </c>
      <c r="H40" s="100">
        <v>11</v>
      </c>
      <c r="I40" s="100">
        <v>1</v>
      </c>
      <c r="J40" s="100">
        <v>7</v>
      </c>
      <c r="K40" s="100">
        <v>14</v>
      </c>
      <c r="L40" s="100">
        <v>6</v>
      </c>
      <c r="M40" s="100">
        <v>7</v>
      </c>
      <c r="N40" s="100">
        <v>7</v>
      </c>
      <c r="O40" s="101">
        <v>5</v>
      </c>
      <c r="P40" s="101" t="str">
        <v>0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50">
        <f>IF(COUNTIF(V6:V37,4)=0,"0",COUNTIF(V6:V37,4))</f>
        <v>6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2</v>
      </c>
      <c r="AA40" s="44">
        <f>IF(COUNTIF(AA6:AA37,4)=0," ",COUNTIF(AA6:AA37,4))</f>
        <v>3</v>
      </c>
      <c r="AB40" s="44" t="str">
        <f>IF(COUNTIF(AB6:AB37,4)=0," ",COUNTIF(AB6:AB37,4))</f>
        <v xml:space="preserve"> 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>
        <f t="shared" si="18"/>
        <v>10</v>
      </c>
      <c r="AI40" s="44">
        <f t="shared" si="18"/>
        <v>11</v>
      </c>
      <c r="AJ40" s="44">
        <f t="shared" si="18"/>
        <v>1</v>
      </c>
      <c r="AK40" s="44">
        <f t="shared" si="18"/>
        <v>7</v>
      </c>
      <c r="AL40" s="44">
        <f t="shared" si="18"/>
        <v>14</v>
      </c>
      <c r="AM40" s="44">
        <f t="shared" si="18"/>
        <v>6</v>
      </c>
      <c r="AN40" s="44">
        <f t="shared" si="18"/>
        <v>7</v>
      </c>
      <c r="AO40" s="44">
        <f t="shared" si="18"/>
        <v>7</v>
      </c>
      <c r="AP40" s="44">
        <f t="shared" si="18"/>
        <v>5</v>
      </c>
      <c r="AQ40" s="44" t="str">
        <f t="shared" si="18"/>
        <v>0</v>
      </c>
      <c r="AR40" s="44" t="str">
        <f t="shared" si="18"/>
        <v>0</v>
      </c>
      <c r="AS40" s="44" t="str">
        <f t="shared" si="18"/>
        <v>0</v>
      </c>
      <c r="AT40" s="44" t="str">
        <f t="shared" si="18"/>
        <v>0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5" t="s">
        <v>15</v>
      </c>
      <c r="D41" s="225"/>
      <c r="E41" s="226"/>
      <c r="F41" s="102" t="str">
        <v>0</v>
      </c>
      <c r="G41" s="102">
        <v>10</v>
      </c>
      <c r="H41" s="102">
        <v>9</v>
      </c>
      <c r="I41" s="102" t="str">
        <v>0</v>
      </c>
      <c r="J41" s="102">
        <v>14</v>
      </c>
      <c r="K41" s="102">
        <v>1</v>
      </c>
      <c r="L41" s="102">
        <v>13</v>
      </c>
      <c r="M41" s="102">
        <v>14</v>
      </c>
      <c r="N41" s="102">
        <v>10</v>
      </c>
      <c r="O41" s="103">
        <v>14</v>
      </c>
      <c r="P41" s="103" t="str">
        <v>0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51">
        <f>IF(COUNTIF(V6:V37,3)=0,"0",COUNTIF(V6:V37,3))</f>
        <v>14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1</v>
      </c>
      <c r="AA41" s="52">
        <f>IF(COUNTIF(AA6:AA37,3)=0," ",COUNTIF(AA6:AA37,3))</f>
        <v>4</v>
      </c>
      <c r="AB41" s="52">
        <f>IF(COUNTIF(AB6:AB37,3)=0," ",COUNTIF(AB6:AB37,3))</f>
        <v>2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>
        <f t="shared" si="19"/>
        <v>10</v>
      </c>
      <c r="AI41" s="52">
        <f t="shared" si="19"/>
        <v>9</v>
      </c>
      <c r="AJ41" s="52" t="str">
        <f t="shared" si="19"/>
        <v>0</v>
      </c>
      <c r="AK41" s="52">
        <f t="shared" si="19"/>
        <v>14</v>
      </c>
      <c r="AL41" s="52">
        <f t="shared" si="19"/>
        <v>1</v>
      </c>
      <c r="AM41" s="52">
        <f t="shared" si="19"/>
        <v>13</v>
      </c>
      <c r="AN41" s="52">
        <f t="shared" si="19"/>
        <v>14</v>
      </c>
      <c r="AO41" s="52">
        <f t="shared" si="19"/>
        <v>10</v>
      </c>
      <c r="AP41" s="52">
        <f t="shared" si="19"/>
        <v>14</v>
      </c>
      <c r="AQ41" s="52" t="str">
        <f t="shared" si="19"/>
        <v>0</v>
      </c>
      <c r="AR41" s="52" t="str">
        <f t="shared" si="19"/>
        <v>0</v>
      </c>
      <c r="AS41" s="52" t="str">
        <f t="shared" si="19"/>
        <v>0</v>
      </c>
      <c r="AT41" s="52" t="str">
        <f t="shared" si="19"/>
        <v>0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7"/>
      <c r="B42" s="247"/>
      <c r="C42" s="83" t="s">
        <v>16</v>
      </c>
      <c r="D42" s="83"/>
      <c r="E42" s="27"/>
      <c r="F42" s="23">
        <v>0</v>
      </c>
      <c r="G42" s="23">
        <v>1</v>
      </c>
      <c r="H42" s="23">
        <v>1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2</v>
      </c>
      <c r="W42" s="35"/>
      <c r="X42" s="35"/>
      <c r="Y42" s="35" t="str">
        <f>IF(COUNTIF(Y6:Y37,2)=0," ",COUNTIF(Y6:Y37,2))</f>
        <v xml:space="preserve"> </v>
      </c>
      <c r="Z42" s="35" t="str">
        <f>IF(COUNTIF(Z6:Z37,2)=0," ",COUNTIF(Z6:Z37,2))</f>
        <v xml:space="preserve"> </v>
      </c>
      <c r="AA42" s="35">
        <f>IF(COUNTIF(AA6:AA37,2)=0," ",COUNTIF(AA6:AA37,2))</f>
        <v>2</v>
      </c>
      <c r="AB42" s="35">
        <f>IF(COUNTIF(AB6:AB37,2)=0," ",COUNTIF(AB6:AB37,2))</f>
        <v>9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1</v>
      </c>
      <c r="AI42" s="35">
        <f t="shared" si="20"/>
        <v>1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0</v>
      </c>
      <c r="AP42" s="35">
        <f t="shared" si="20"/>
        <v>0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7"/>
      <c r="B43" s="247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1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COUNTBLANK(AD6:AD28)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0</v>
      </c>
      <c r="AI43" s="60">
        <f t="shared" si="22"/>
        <v>0</v>
      </c>
      <c r="AJ43" s="60">
        <f t="shared" si="22"/>
        <v>1</v>
      </c>
      <c r="AK43" s="60">
        <f t="shared" si="22"/>
        <v>0</v>
      </c>
      <c r="AL43" s="60">
        <f t="shared" si="22"/>
        <v>0</v>
      </c>
      <c r="AM43" s="60">
        <f t="shared" si="22"/>
        <v>0</v>
      </c>
      <c r="AN43" s="60">
        <f t="shared" si="22"/>
        <v>0</v>
      </c>
      <c r="AO43" s="60">
        <f t="shared" si="22"/>
        <v>0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7"/>
      <c r="B44" s="247"/>
      <c r="C44" s="83" t="s">
        <v>18</v>
      </c>
      <c r="D44" s="83"/>
      <c r="E44" s="27"/>
      <c r="F44" s="23">
        <v>23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3">IF(COUNTIF(AG6:AG37,"з")=0,"0",COUNTIF(AG6:AG37,"з"))</f>
        <v>23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7"/>
      <c r="B45" s="247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24"/>
      <c r="X46" s="424"/>
      <c r="Y46" s="424"/>
      <c r="Z46" s="424"/>
      <c r="AA46" s="424"/>
      <c r="AB46" s="424"/>
      <c r="AC46" s="424"/>
      <c r="AD46" s="424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24"/>
      <c r="X47" s="424"/>
      <c r="Y47" s="424"/>
      <c r="Z47" s="424"/>
      <c r="AA47" s="424"/>
      <c r="AB47" s="424"/>
      <c r="AC47" s="424"/>
      <c r="AD47" s="424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24"/>
      <c r="X48" s="424"/>
      <c r="Y48" s="424"/>
      <c r="Z48" s="424"/>
      <c r="AA48" s="424"/>
      <c r="AB48" s="424"/>
      <c r="AC48" s="424"/>
      <c r="AD48" s="424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24"/>
      <c r="X49" s="424"/>
      <c r="Y49" s="424"/>
      <c r="Z49" s="424"/>
      <c r="AA49" s="424"/>
      <c r="AB49" s="424"/>
      <c r="AC49" s="424"/>
      <c r="AD49" s="424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24"/>
      <c r="X50" s="424"/>
      <c r="Y50" s="424"/>
      <c r="Z50" s="424"/>
      <c r="AA50" s="424"/>
      <c r="AB50" s="424"/>
      <c r="AC50" s="424"/>
      <c r="AD50" s="424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24"/>
      <c r="X51" s="424"/>
      <c r="Y51" s="424"/>
      <c r="Z51" s="424"/>
      <c r="AA51" s="424"/>
      <c r="AB51" s="424"/>
      <c r="AC51" s="424"/>
      <c r="AD51" s="424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24"/>
      <c r="X52" s="424"/>
      <c r="Y52" s="424"/>
      <c r="Z52" s="424"/>
      <c r="AA52" s="424"/>
      <c r="AB52" s="424"/>
      <c r="AC52" s="424"/>
      <c r="AD52" s="424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24"/>
      <c r="X53" s="424"/>
      <c r="Y53" s="424"/>
      <c r="Z53" s="424"/>
      <c r="AA53" s="424"/>
      <c r="AB53" s="424"/>
      <c r="AC53" s="424"/>
      <c r="AD53" s="424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24"/>
      <c r="X54" s="424"/>
      <c r="Y54" s="424"/>
      <c r="Z54" s="424"/>
      <c r="AA54" s="424"/>
      <c r="AB54" s="424"/>
      <c r="AC54" s="424"/>
      <c r="AD54" s="424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8">
    <mergeCell ref="BP3:CE3"/>
    <mergeCell ref="G2:L2"/>
    <mergeCell ref="M2:N2"/>
    <mergeCell ref="X39:AB39"/>
    <mergeCell ref="A3:C4"/>
    <mergeCell ref="AD3:AD5"/>
    <mergeCell ref="AG3:AW3"/>
    <mergeCell ref="AX3:BM3"/>
  </mergeCells>
  <conditionalFormatting sqref="C5 Y5 AI5 AG5 S5:T5">
    <cfRule type="cellIs" dxfId="9129" priority="235" stopIfTrue="1" operator="equal">
      <formula>5</formula>
    </cfRule>
    <cfRule type="cellIs" dxfId="9128" priority="236" stopIfTrue="1" operator="equal">
      <formula>4</formula>
    </cfRule>
    <cfRule type="cellIs" dxfId="9127" priority="237" stopIfTrue="1" operator="equal">
      <formula>3</formula>
    </cfRule>
  </conditionalFormatting>
  <conditionalFormatting sqref="E30:E45 E6:E28">
    <cfRule type="cellIs" dxfId="9126" priority="233" stopIfTrue="1" operator="equal">
      <formula>4</formula>
    </cfRule>
    <cfRule type="cellIs" dxfId="9125" priority="234" stopIfTrue="1" operator="equal">
      <formula>3</formula>
    </cfRule>
  </conditionalFormatting>
  <conditionalFormatting sqref="Z5:AC5 W40:AF43 AE6:AE39 W39 R6:V45 F34:Q45 AG43:CB43 W44:AW45 AG6:AW42 F6:Q31">
    <cfRule type="cellIs" dxfId="9124" priority="230" stopIfTrue="1" operator="equal">
      <formula>5</formula>
    </cfRule>
    <cfRule type="cellIs" dxfId="9123" priority="231" stopIfTrue="1" operator="equal">
      <formula>4</formula>
    </cfRule>
    <cfRule type="cellIs" dxfId="9122" priority="232" stopIfTrue="1" operator="equal">
      <formula>3</formula>
    </cfRule>
  </conditionalFormatting>
  <conditionalFormatting sqref="AF6:AF37">
    <cfRule type="expression" dxfId="9121" priority="228" stopIfTrue="1">
      <formula>VALUE(RIGHT(AF6))&gt;AE6</formula>
    </cfRule>
    <cfRule type="expression" dxfId="9120" priority="229" stopIfTrue="1">
      <formula>EXACT(RIGHT(AF6,3),"зач")</formula>
    </cfRule>
  </conditionalFormatting>
  <conditionalFormatting sqref="AE3:AJ4 P3:AC3 T4:AC4">
    <cfRule type="expression" dxfId="9119" priority="226" stopIfTrue="1">
      <formula>$D$1&lt;P3</formula>
    </cfRule>
    <cfRule type="expression" dxfId="9118" priority="227" stopIfTrue="1">
      <formula>$D$1&gt;P3</formula>
    </cfRule>
  </conditionalFormatting>
  <conditionalFormatting sqref="F4">
    <cfRule type="expression" dxfId="9117" priority="61" stopIfTrue="1">
      <formula>$D$1&lt;F4</formula>
    </cfRule>
    <cfRule type="expression" dxfId="9116" priority="62" stopIfTrue="1">
      <formula>$D$1&gt;F4</formula>
    </cfRule>
  </conditionalFormatting>
  <conditionalFormatting sqref="P5">
    <cfRule type="cellIs" dxfId="9115" priority="163" stopIfTrue="1" operator="equal">
      <formula>5</formula>
    </cfRule>
    <cfRule type="cellIs" dxfId="9114" priority="164" stopIfTrue="1" operator="equal">
      <formula>4</formula>
    </cfRule>
    <cfRule type="cellIs" dxfId="9113" priority="165" stopIfTrue="1" operator="equal">
      <formula>3</formula>
    </cfRule>
  </conditionalFormatting>
  <conditionalFormatting sqref="P4:R4">
    <cfRule type="expression" dxfId="9112" priority="161" stopIfTrue="1">
      <formula>$D$1&lt;P4</formula>
    </cfRule>
    <cfRule type="expression" dxfId="9111" priority="162" stopIfTrue="1">
      <formula>$D$1&gt;P4</formula>
    </cfRule>
  </conditionalFormatting>
  <conditionalFormatting sqref="P5">
    <cfRule type="cellIs" dxfId="9110" priority="158" stopIfTrue="1" operator="equal">
      <formula>5</formula>
    </cfRule>
    <cfRule type="cellIs" dxfId="9109" priority="159" stopIfTrue="1" operator="equal">
      <formula>4</formula>
    </cfRule>
    <cfRule type="cellIs" dxfId="9108" priority="160" stopIfTrue="1" operator="equal">
      <formula>3</formula>
    </cfRule>
  </conditionalFormatting>
  <conditionalFormatting sqref="P4:Q4">
    <cfRule type="expression" dxfId="9107" priority="156" stopIfTrue="1">
      <formula>$D$1&lt;P4</formula>
    </cfRule>
    <cfRule type="expression" dxfId="9106" priority="157" stopIfTrue="1">
      <formula>$D$1&gt;P4</formula>
    </cfRule>
  </conditionalFormatting>
  <conditionalFormatting sqref="Q5">
    <cfRule type="cellIs" dxfId="9105" priority="153" stopIfTrue="1" operator="equal">
      <formula>5</formula>
    </cfRule>
    <cfRule type="cellIs" dxfId="9104" priority="154" stopIfTrue="1" operator="equal">
      <formula>4</formula>
    </cfRule>
    <cfRule type="cellIs" dxfId="9103" priority="155" stopIfTrue="1" operator="equal">
      <formula>3</formula>
    </cfRule>
  </conditionalFormatting>
  <conditionalFormatting sqref="P4:Q4">
    <cfRule type="expression" dxfId="9102" priority="151" stopIfTrue="1">
      <formula>$D$1&lt;P4</formula>
    </cfRule>
    <cfRule type="expression" dxfId="9101" priority="152" stopIfTrue="1">
      <formula>$D$1&gt;P4</formula>
    </cfRule>
  </conditionalFormatting>
  <conditionalFormatting sqref="P5">
    <cfRule type="cellIs" dxfId="9100" priority="148" stopIfTrue="1" operator="equal">
      <formula>5</formula>
    </cfRule>
    <cfRule type="cellIs" dxfId="9099" priority="149" stopIfTrue="1" operator="equal">
      <formula>4</formula>
    </cfRule>
    <cfRule type="cellIs" dxfId="9098" priority="150" stopIfTrue="1" operator="equal">
      <formula>3</formula>
    </cfRule>
  </conditionalFormatting>
  <conditionalFormatting sqref="P4:Q4">
    <cfRule type="expression" dxfId="9097" priority="146" stopIfTrue="1">
      <formula>$D$1&lt;P4</formula>
    </cfRule>
    <cfRule type="expression" dxfId="9096" priority="147" stopIfTrue="1">
      <formula>$D$1&gt;P4</formula>
    </cfRule>
  </conditionalFormatting>
  <conditionalFormatting sqref="R5">
    <cfRule type="cellIs" dxfId="9095" priority="143" stopIfTrue="1" operator="equal">
      <formula>5</formula>
    </cfRule>
    <cfRule type="cellIs" dxfId="9094" priority="144" stopIfTrue="1" operator="equal">
      <formula>4</formula>
    </cfRule>
    <cfRule type="cellIs" dxfId="9093" priority="145" stopIfTrue="1" operator="equal">
      <formula>3</formula>
    </cfRule>
  </conditionalFormatting>
  <conditionalFormatting sqref="R4">
    <cfRule type="expression" dxfId="9092" priority="141" stopIfTrue="1">
      <formula>$D$1&lt;R4</formula>
    </cfRule>
    <cfRule type="expression" dxfId="9091" priority="142" stopIfTrue="1">
      <formula>$D$1&gt;R4</formula>
    </cfRule>
  </conditionalFormatting>
  <conditionalFormatting sqref="R4">
    <cfRule type="expression" dxfId="9090" priority="139" stopIfTrue="1">
      <formula>$D$1&lt;R4</formula>
    </cfRule>
    <cfRule type="expression" dxfId="9089" priority="140" stopIfTrue="1">
      <formula>$D$1&gt;R4</formula>
    </cfRule>
  </conditionalFormatting>
  <conditionalFormatting sqref="Q4">
    <cfRule type="expression" dxfId="9088" priority="127" stopIfTrue="1">
      <formula>$D$1&lt;Q4</formula>
    </cfRule>
    <cfRule type="expression" dxfId="9087" priority="128" stopIfTrue="1">
      <formula>$D$1&gt;Q4</formula>
    </cfRule>
  </conditionalFormatting>
  <conditionalFormatting sqref="Q4">
    <cfRule type="expression" dxfId="9086" priority="125" stopIfTrue="1">
      <formula>$D$1&lt;Q4</formula>
    </cfRule>
    <cfRule type="expression" dxfId="9085" priority="126" stopIfTrue="1">
      <formula>$D$1&gt;Q4</formula>
    </cfRule>
  </conditionalFormatting>
  <conditionalFormatting sqref="Q5">
    <cfRule type="cellIs" dxfId="9084" priority="122" stopIfTrue="1" operator="equal">
      <formula>5</formula>
    </cfRule>
    <cfRule type="cellIs" dxfId="9083" priority="123" stopIfTrue="1" operator="equal">
      <formula>4</formula>
    </cfRule>
    <cfRule type="cellIs" dxfId="9082" priority="124" stopIfTrue="1" operator="equal">
      <formula>3</formula>
    </cfRule>
  </conditionalFormatting>
  <conditionalFormatting sqref="Q4">
    <cfRule type="expression" dxfId="9081" priority="120" stopIfTrue="1">
      <formula>$D$1&lt;Q4</formula>
    </cfRule>
    <cfRule type="expression" dxfId="9080" priority="121" stopIfTrue="1">
      <formula>$D$1&gt;Q4</formula>
    </cfRule>
  </conditionalFormatting>
  <conditionalFormatting sqref="Q4">
    <cfRule type="expression" dxfId="9079" priority="118" stopIfTrue="1">
      <formula>$D$1&lt;Q4</formula>
    </cfRule>
    <cfRule type="expression" dxfId="9078" priority="119" stopIfTrue="1">
      <formula>$D$1&gt;Q4</formula>
    </cfRule>
  </conditionalFormatting>
  <conditionalFormatting sqref="S4">
    <cfRule type="expression" dxfId="9077" priority="116" stopIfTrue="1">
      <formula>$D$1&lt;S4</formula>
    </cfRule>
    <cfRule type="expression" dxfId="9076" priority="117" stopIfTrue="1">
      <formula>$D$1&gt;S4</formula>
    </cfRule>
  </conditionalFormatting>
  <conditionalFormatting sqref="S4">
    <cfRule type="expression" dxfId="9075" priority="114" stopIfTrue="1">
      <formula>$D$1&lt;S4</formula>
    </cfRule>
    <cfRule type="expression" dxfId="9074" priority="115" stopIfTrue="1">
      <formula>$D$1&gt;S4</formula>
    </cfRule>
  </conditionalFormatting>
  <conditionalFormatting sqref="S4">
    <cfRule type="expression" dxfId="9073" priority="112" stopIfTrue="1">
      <formula>$D$1&lt;S4</formula>
    </cfRule>
    <cfRule type="expression" dxfId="9072" priority="113" stopIfTrue="1">
      <formula>$D$1&gt;S4</formula>
    </cfRule>
  </conditionalFormatting>
  <conditionalFormatting sqref="S4">
    <cfRule type="expression" dxfId="9071" priority="110" stopIfTrue="1">
      <formula>$D$1&lt;S4</formula>
    </cfRule>
    <cfRule type="expression" dxfId="9070" priority="111" stopIfTrue="1">
      <formula>$D$1&gt;S4</formula>
    </cfRule>
  </conditionalFormatting>
  <conditionalFormatting sqref="S4">
    <cfRule type="expression" dxfId="9069" priority="108" stopIfTrue="1">
      <formula>$D$1&lt;S4</formula>
    </cfRule>
    <cfRule type="expression" dxfId="9068" priority="109" stopIfTrue="1">
      <formula>$D$1&gt;S4</formula>
    </cfRule>
  </conditionalFormatting>
  <conditionalFormatting sqref="S4">
    <cfRule type="expression" dxfId="9067" priority="106" stopIfTrue="1">
      <formula>$D$1&lt;S4</formula>
    </cfRule>
    <cfRule type="expression" dxfId="9066" priority="107" stopIfTrue="1">
      <formula>$D$1&gt;S4</formula>
    </cfRule>
  </conditionalFormatting>
  <conditionalFormatting sqref="K3:O3">
    <cfRule type="expression" dxfId="9065" priority="104" stopIfTrue="1">
      <formula>$D$1&lt;K3</formula>
    </cfRule>
    <cfRule type="expression" dxfId="9064" priority="105" stopIfTrue="1">
      <formula>$D$1&gt;K3</formula>
    </cfRule>
  </conditionalFormatting>
  <conditionalFormatting sqref="F4">
    <cfRule type="expression" dxfId="9063" priority="59" stopIfTrue="1">
      <formula>$D$1&lt;F4</formula>
    </cfRule>
    <cfRule type="expression" dxfId="9062" priority="60" stopIfTrue="1">
      <formula>$D$1&gt;F4</formula>
    </cfRule>
  </conditionalFormatting>
  <conditionalFormatting sqref="F4">
    <cfRule type="expression" dxfId="9061" priority="57" stopIfTrue="1">
      <formula>$D$1&lt;F4</formula>
    </cfRule>
    <cfRule type="expression" dxfId="9060" priority="58" stopIfTrue="1">
      <formula>$D$1&gt;F4</formula>
    </cfRule>
  </conditionalFormatting>
  <conditionalFormatting sqref="M4">
    <cfRule type="expression" dxfId="9059" priority="13" stopIfTrue="1">
      <formula>$D$1&lt;M4</formula>
    </cfRule>
    <cfRule type="expression" dxfId="9058" priority="14" stopIfTrue="1">
      <formula>$D$1&gt;M4</formula>
    </cfRule>
  </conditionalFormatting>
  <conditionalFormatting sqref="L5">
    <cfRule type="cellIs" dxfId="9057" priority="27" stopIfTrue="1" operator="equal">
      <formula>5</formula>
    </cfRule>
    <cfRule type="cellIs" dxfId="9056" priority="28" stopIfTrue="1" operator="equal">
      <formula>4</formula>
    </cfRule>
    <cfRule type="cellIs" dxfId="9055" priority="29" stopIfTrue="1" operator="equal">
      <formula>3</formula>
    </cfRule>
  </conditionalFormatting>
  <conditionalFormatting sqref="O4">
    <cfRule type="expression" dxfId="9054" priority="23" stopIfTrue="1">
      <formula>$D$1&lt;O4</formula>
    </cfRule>
    <cfRule type="expression" dxfId="9053" priority="24" stopIfTrue="1">
      <formula>$D$1&gt;O4</formula>
    </cfRule>
  </conditionalFormatting>
  <conditionalFormatting sqref="M5">
    <cfRule type="cellIs" dxfId="9052" priority="15" stopIfTrue="1" operator="equal">
      <formula>5</formula>
    </cfRule>
    <cfRule type="cellIs" dxfId="9051" priority="16" stopIfTrue="1" operator="equal">
      <formula>4</formula>
    </cfRule>
    <cfRule type="cellIs" dxfId="9050" priority="17" stopIfTrue="1" operator="equal">
      <formula>3</formula>
    </cfRule>
  </conditionalFormatting>
  <conditionalFormatting sqref="N4">
    <cfRule type="expression" dxfId="9049" priority="1" stopIfTrue="1">
      <formula>$D$1&lt;N4</formula>
    </cfRule>
    <cfRule type="expression" dxfId="9048" priority="2" stopIfTrue="1">
      <formula>$D$1&gt;N4</formula>
    </cfRule>
  </conditionalFormatting>
  <conditionalFormatting sqref="M4">
    <cfRule type="expression" dxfId="9047" priority="11" stopIfTrue="1">
      <formula>$D$1&lt;M4</formula>
    </cfRule>
    <cfRule type="expression" dxfId="9046" priority="12" stopIfTrue="1">
      <formula>$D$1&gt;M4</formula>
    </cfRule>
  </conditionalFormatting>
  <conditionalFormatting sqref="M4">
    <cfRule type="expression" dxfId="9045" priority="9" stopIfTrue="1">
      <formula>$D$1&lt;M4</formula>
    </cfRule>
    <cfRule type="expression" dxfId="9044" priority="10" stopIfTrue="1">
      <formula>$D$1&gt;M4</formula>
    </cfRule>
  </conditionalFormatting>
  <conditionalFormatting sqref="M4">
    <cfRule type="expression" dxfId="9043" priority="7" stopIfTrue="1">
      <formula>$D$1&lt;M4</formula>
    </cfRule>
    <cfRule type="expression" dxfId="9042" priority="8" stopIfTrue="1">
      <formula>$D$1&gt;M4</formula>
    </cfRule>
  </conditionalFormatting>
  <conditionalFormatting sqref="M4">
    <cfRule type="expression" dxfId="9041" priority="5" stopIfTrue="1">
      <formula>$D$1&lt;M4</formula>
    </cfRule>
    <cfRule type="expression" dxfId="9040" priority="6" stopIfTrue="1">
      <formula>$D$1&gt;M4</formula>
    </cfRule>
  </conditionalFormatting>
  <conditionalFormatting sqref="M4">
    <cfRule type="expression" dxfId="9039" priority="3" stopIfTrue="1">
      <formula>$D$1&lt;M4</formula>
    </cfRule>
    <cfRule type="expression" dxfId="9038" priority="4" stopIfTrue="1">
      <formula>$D$1&gt;M4</formula>
    </cfRule>
  </conditionalFormatting>
  <conditionalFormatting sqref="F5 K5">
    <cfRule type="cellIs" dxfId="9037" priority="101" stopIfTrue="1" operator="equal">
      <formula>5</formula>
    </cfRule>
    <cfRule type="cellIs" dxfId="9036" priority="102" stopIfTrue="1" operator="equal">
      <formula>4</formula>
    </cfRule>
    <cfRule type="cellIs" dxfId="9035" priority="103" stopIfTrue="1" operator="equal">
      <formula>3</formula>
    </cfRule>
  </conditionalFormatting>
  <conditionalFormatting sqref="F3 K4">
    <cfRule type="expression" dxfId="9034" priority="99" stopIfTrue="1">
      <formula>$D$1&lt;F3</formula>
    </cfRule>
    <cfRule type="expression" dxfId="9033" priority="100" stopIfTrue="1">
      <formula>$D$1&gt;F3</formula>
    </cfRule>
  </conditionalFormatting>
  <conditionalFormatting sqref="K5">
    <cfRule type="cellIs" dxfId="9032" priority="96" stopIfTrue="1" operator="equal">
      <formula>5</formula>
    </cfRule>
    <cfRule type="cellIs" dxfId="9031" priority="97" stopIfTrue="1" operator="equal">
      <formula>4</formula>
    </cfRule>
    <cfRule type="cellIs" dxfId="9030" priority="98" stopIfTrue="1" operator="equal">
      <formula>3</formula>
    </cfRule>
  </conditionalFormatting>
  <conditionalFormatting sqref="K4">
    <cfRule type="expression" dxfId="9029" priority="94" stopIfTrue="1">
      <formula>$D$1&lt;K4</formula>
    </cfRule>
    <cfRule type="expression" dxfId="9028" priority="95" stopIfTrue="1">
      <formula>$D$1&gt;K4</formula>
    </cfRule>
  </conditionalFormatting>
  <conditionalFormatting sqref="K5">
    <cfRule type="cellIs" dxfId="9027" priority="91" stopIfTrue="1" operator="equal">
      <formula>5</formula>
    </cfRule>
    <cfRule type="cellIs" dxfId="9026" priority="92" stopIfTrue="1" operator="equal">
      <formula>4</formula>
    </cfRule>
    <cfRule type="cellIs" dxfId="9025" priority="93" stopIfTrue="1" operator="equal">
      <formula>3</formula>
    </cfRule>
  </conditionalFormatting>
  <conditionalFormatting sqref="K4">
    <cfRule type="expression" dxfId="9024" priority="89" stopIfTrue="1">
      <formula>$D$1&lt;K4</formula>
    </cfRule>
    <cfRule type="expression" dxfId="9023" priority="90" stopIfTrue="1">
      <formula>$D$1&gt;K4</formula>
    </cfRule>
  </conditionalFormatting>
  <conditionalFormatting sqref="G5">
    <cfRule type="cellIs" dxfId="9022" priority="86" stopIfTrue="1" operator="equal">
      <formula>5</formula>
    </cfRule>
    <cfRule type="cellIs" dxfId="9021" priority="87" stopIfTrue="1" operator="equal">
      <formula>4</formula>
    </cfRule>
    <cfRule type="cellIs" dxfId="9020" priority="88" stopIfTrue="1" operator="equal">
      <formula>3</formula>
    </cfRule>
  </conditionalFormatting>
  <conditionalFormatting sqref="G4 G3:H3">
    <cfRule type="expression" dxfId="9019" priority="84" stopIfTrue="1">
      <formula>$D$1&lt;G3</formula>
    </cfRule>
    <cfRule type="expression" dxfId="9018" priority="85" stopIfTrue="1">
      <formula>$D$1&gt;G3</formula>
    </cfRule>
  </conditionalFormatting>
  <conditionalFormatting sqref="G5">
    <cfRule type="cellIs" dxfId="9017" priority="81" stopIfTrue="1" operator="equal">
      <formula>5</formula>
    </cfRule>
    <cfRule type="cellIs" dxfId="9016" priority="82" stopIfTrue="1" operator="equal">
      <formula>4</formula>
    </cfRule>
    <cfRule type="cellIs" dxfId="9015" priority="83" stopIfTrue="1" operator="equal">
      <formula>3</formula>
    </cfRule>
  </conditionalFormatting>
  <conditionalFormatting sqref="G4">
    <cfRule type="expression" dxfId="9014" priority="79" stopIfTrue="1">
      <formula>$D$1&lt;G4</formula>
    </cfRule>
    <cfRule type="expression" dxfId="9013" priority="80" stopIfTrue="1">
      <formula>$D$1&gt;G4</formula>
    </cfRule>
  </conditionalFormatting>
  <conditionalFormatting sqref="G4">
    <cfRule type="expression" dxfId="9012" priority="77" stopIfTrue="1">
      <formula>$D$1&lt;G4</formula>
    </cfRule>
    <cfRule type="expression" dxfId="9011" priority="78" stopIfTrue="1">
      <formula>$D$1&gt;G4</formula>
    </cfRule>
  </conditionalFormatting>
  <conditionalFormatting sqref="G5">
    <cfRule type="cellIs" dxfId="9010" priority="74" stopIfTrue="1" operator="equal">
      <formula>5</formula>
    </cfRule>
    <cfRule type="cellIs" dxfId="9009" priority="75" stopIfTrue="1" operator="equal">
      <formula>4</formula>
    </cfRule>
    <cfRule type="cellIs" dxfId="9008" priority="76" stopIfTrue="1" operator="equal">
      <formula>3</formula>
    </cfRule>
  </conditionalFormatting>
  <conditionalFormatting sqref="G3:G4">
    <cfRule type="expression" dxfId="9007" priority="72" stopIfTrue="1">
      <formula>$D$1&lt;G3</formula>
    </cfRule>
    <cfRule type="expression" dxfId="9006" priority="73" stopIfTrue="1">
      <formula>$D$1&gt;G3</formula>
    </cfRule>
  </conditionalFormatting>
  <conditionalFormatting sqref="G5">
    <cfRule type="cellIs" dxfId="9005" priority="69" stopIfTrue="1" operator="equal">
      <formula>5</formula>
    </cfRule>
    <cfRule type="cellIs" dxfId="9004" priority="70" stopIfTrue="1" operator="equal">
      <formula>4</formula>
    </cfRule>
    <cfRule type="cellIs" dxfId="9003" priority="71" stopIfTrue="1" operator="equal">
      <formula>3</formula>
    </cfRule>
  </conditionalFormatting>
  <conditionalFormatting sqref="G3:G4">
    <cfRule type="expression" dxfId="9002" priority="67" stopIfTrue="1">
      <formula>$D$1&lt;G3</formula>
    </cfRule>
    <cfRule type="expression" dxfId="9001" priority="68" stopIfTrue="1">
      <formula>$D$1&gt;G3</formula>
    </cfRule>
  </conditionalFormatting>
  <conditionalFormatting sqref="H4">
    <cfRule type="expression" dxfId="9000" priority="65" stopIfTrue="1">
      <formula>$D$1&lt;H4</formula>
    </cfRule>
    <cfRule type="expression" dxfId="8999" priority="66" stopIfTrue="1">
      <formula>$D$1&gt;H4</formula>
    </cfRule>
  </conditionalFormatting>
  <conditionalFormatting sqref="F4">
    <cfRule type="expression" dxfId="8998" priority="63" stopIfTrue="1">
      <formula>$D$1&lt;F4</formula>
    </cfRule>
    <cfRule type="expression" dxfId="8997" priority="64" stopIfTrue="1">
      <formula>$D$1&gt;F4</formula>
    </cfRule>
  </conditionalFormatting>
  <conditionalFormatting sqref="F4">
    <cfRule type="expression" dxfId="8996" priority="55" stopIfTrue="1">
      <formula>$D$1&lt;F4</formula>
    </cfRule>
    <cfRule type="expression" dxfId="8995" priority="56" stopIfTrue="1">
      <formula>$D$1&gt;F4</formula>
    </cfRule>
  </conditionalFormatting>
  <conditionalFormatting sqref="I5">
    <cfRule type="cellIs" dxfId="8994" priority="52" stopIfTrue="1" operator="equal">
      <formula>5</formula>
    </cfRule>
    <cfRule type="cellIs" dxfId="8993" priority="53" stopIfTrue="1" operator="equal">
      <formula>4</formula>
    </cfRule>
    <cfRule type="cellIs" dxfId="8992" priority="54" stopIfTrue="1" operator="equal">
      <formula>3</formula>
    </cfRule>
  </conditionalFormatting>
  <conditionalFormatting sqref="I3:I4">
    <cfRule type="expression" dxfId="8991" priority="50" stopIfTrue="1">
      <formula>$D$4&lt;I3</formula>
    </cfRule>
    <cfRule type="expression" dxfId="8990" priority="51" stopIfTrue="1">
      <formula>$D$4&gt;I3</formula>
    </cfRule>
  </conditionalFormatting>
  <conditionalFormatting sqref="I3:I4">
    <cfRule type="expression" dxfId="8989" priority="48" stopIfTrue="1">
      <formula>$D$1&lt;I3</formula>
    </cfRule>
    <cfRule type="expression" dxfId="8988" priority="49" stopIfTrue="1">
      <formula>$D$1&gt;I3</formula>
    </cfRule>
  </conditionalFormatting>
  <conditionalFormatting sqref="I4">
    <cfRule type="expression" dxfId="8987" priority="46" stopIfTrue="1">
      <formula>$D$4&lt;I4</formula>
    </cfRule>
    <cfRule type="expression" dxfId="8986" priority="47" stopIfTrue="1">
      <formula>$D$4&gt;I4</formula>
    </cfRule>
  </conditionalFormatting>
  <conditionalFormatting sqref="J3">
    <cfRule type="expression" dxfId="8985" priority="44" stopIfTrue="1">
      <formula>$D$1&lt;J3</formula>
    </cfRule>
    <cfRule type="expression" dxfId="8984" priority="45" stopIfTrue="1">
      <formula>$D$1&gt;J3</formula>
    </cfRule>
  </conditionalFormatting>
  <conditionalFormatting sqref="J5">
    <cfRule type="cellIs" dxfId="8983" priority="41" stopIfTrue="1" operator="equal">
      <formula>5</formula>
    </cfRule>
    <cfRule type="cellIs" dxfId="8982" priority="42" stopIfTrue="1" operator="equal">
      <formula>4</formula>
    </cfRule>
    <cfRule type="cellIs" dxfId="8981" priority="43" stopIfTrue="1" operator="equal">
      <formula>3</formula>
    </cfRule>
  </conditionalFormatting>
  <conditionalFormatting sqref="J4">
    <cfRule type="expression" dxfId="8980" priority="39" stopIfTrue="1">
      <formula>$D$1&lt;J4</formula>
    </cfRule>
    <cfRule type="expression" dxfId="8979" priority="40" stopIfTrue="1">
      <formula>$D$1&gt;J4</formula>
    </cfRule>
  </conditionalFormatting>
  <conditionalFormatting sqref="H5">
    <cfRule type="cellIs" dxfId="8978" priority="36" stopIfTrue="1" operator="equal">
      <formula>5</formula>
    </cfRule>
    <cfRule type="cellIs" dxfId="8977" priority="37" stopIfTrue="1" operator="equal">
      <formula>4</formula>
    </cfRule>
    <cfRule type="cellIs" dxfId="8976" priority="38" stopIfTrue="1" operator="equal">
      <formula>3</formula>
    </cfRule>
  </conditionalFormatting>
  <conditionalFormatting sqref="L4">
    <cfRule type="expression" dxfId="8975" priority="34" stopIfTrue="1">
      <formula>$D$4&lt;L4</formula>
    </cfRule>
    <cfRule type="expression" dxfId="8974" priority="35" stopIfTrue="1">
      <formula>$D$4&gt;L4</formula>
    </cfRule>
  </conditionalFormatting>
  <conditionalFormatting sqref="L4">
    <cfRule type="expression" dxfId="8973" priority="32" stopIfTrue="1">
      <formula>$D$1&lt;L4</formula>
    </cfRule>
    <cfRule type="expression" dxfId="8972" priority="33" stopIfTrue="1">
      <formula>$D$1&gt;L4</formula>
    </cfRule>
  </conditionalFormatting>
  <conditionalFormatting sqref="L4">
    <cfRule type="expression" dxfId="8971" priority="30" stopIfTrue="1">
      <formula>$D$4&lt;L4</formula>
    </cfRule>
    <cfRule type="expression" dxfId="8970" priority="31" stopIfTrue="1">
      <formula>$D$4&gt;L4</formula>
    </cfRule>
  </conditionalFormatting>
  <conditionalFormatting sqref="O4">
    <cfRule type="expression" dxfId="8969" priority="25" stopIfTrue="1">
      <formula>$D$4&lt;O4</formula>
    </cfRule>
    <cfRule type="expression" dxfId="8968" priority="26" stopIfTrue="1">
      <formula>$D$4&gt;O4</formula>
    </cfRule>
  </conditionalFormatting>
  <conditionalFormatting sqref="O4">
    <cfRule type="expression" dxfId="8967" priority="21" stopIfTrue="1">
      <formula>$D$4&lt;O4</formula>
    </cfRule>
    <cfRule type="expression" dxfId="8966" priority="22" stopIfTrue="1">
      <formula>$D$4&gt;O4</formula>
    </cfRule>
  </conditionalFormatting>
  <conditionalFormatting sqref="O5">
    <cfRule type="cellIs" dxfId="8965" priority="18" stopIfTrue="1" operator="equal">
      <formula>5</formula>
    </cfRule>
    <cfRule type="cellIs" dxfId="8964" priority="19" stopIfTrue="1" operator="equal">
      <formula>4</formula>
    </cfRule>
    <cfRule type="cellIs" dxfId="8963" priority="20" stopIfTrue="1" operator="equal">
      <formula>3</formula>
    </cfRule>
  </conditionalFormatting>
  <pageMargins left="0.7" right="0.7" top="0.75" bottom="0.75" header="0.3" footer="0.3"/>
  <pageSetup paperSize="9" scale="71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SheetLayoutView="85" workbookViewId="0">
      <selection activeCell="F2" sqref="F2:L5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26.140625" style="13" customWidth="1"/>
    <col min="5" max="5" width="7" style="13" hidden="1" customWidth="1"/>
    <col min="6" max="6" width="6.85546875" customWidth="1"/>
    <col min="7" max="9" width="7.140625" customWidth="1"/>
    <col min="10" max="10" width="7.140625" style="533" customWidth="1"/>
    <col min="11" max="15" width="7.140625" customWidth="1"/>
    <col min="16" max="19" width="6.5703125" hidden="1" customWidth="1"/>
    <col min="20" max="21" width="5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43659.506923379631</v>
      </c>
      <c r="E1" s="4"/>
      <c r="F1" s="62"/>
      <c r="G1" s="63"/>
      <c r="H1" s="63"/>
      <c r="I1" s="63"/>
      <c r="J1" s="527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24"/>
      <c r="Z1" s="424"/>
      <c r="AA1" s="424"/>
      <c r="AB1" s="424"/>
      <c r="AC1" s="424"/>
      <c r="AD1" s="424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75" t="s">
        <v>580</v>
      </c>
      <c r="G2" s="581" t="s">
        <v>581</v>
      </c>
      <c r="H2" s="582"/>
      <c r="I2" s="582"/>
      <c r="J2" s="582"/>
      <c r="K2" s="582"/>
      <c r="L2" s="583"/>
      <c r="M2" s="581" t="s">
        <v>545</v>
      </c>
      <c r="N2" s="582"/>
      <c r="O2" s="495" t="s">
        <v>540</v>
      </c>
      <c r="P2" s="477"/>
      <c r="Q2" s="475"/>
      <c r="R2" s="476"/>
      <c r="S2" s="476"/>
      <c r="T2" s="474"/>
      <c r="U2" s="227"/>
      <c r="V2" s="7"/>
      <c r="W2" s="8"/>
      <c r="X2" s="8"/>
      <c r="Y2" s="424"/>
      <c r="Z2" s="424"/>
      <c r="AA2" s="424"/>
      <c r="AB2" s="424"/>
      <c r="AC2" s="424"/>
      <c r="AD2" s="424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76">
        <v>2443</v>
      </c>
      <c r="B3" s="576"/>
      <c r="C3" s="576"/>
      <c r="D3" s="228" t="s">
        <v>0</v>
      </c>
      <c r="E3" s="229"/>
      <c r="F3" s="230">
        <v>42401</v>
      </c>
      <c r="G3" s="410">
        <v>42391</v>
      </c>
      <c r="H3" s="230">
        <v>42406</v>
      </c>
      <c r="I3" s="176">
        <v>42403</v>
      </c>
      <c r="J3" s="528">
        <v>42408</v>
      </c>
      <c r="K3" s="230">
        <v>42404</v>
      </c>
      <c r="L3" s="230">
        <v>42405</v>
      </c>
      <c r="M3" s="230">
        <v>42412</v>
      </c>
      <c r="N3" s="230">
        <v>42417</v>
      </c>
      <c r="O3" s="230">
        <v>42353</v>
      </c>
      <c r="P3" s="231"/>
      <c r="Q3" s="230"/>
      <c r="R3" s="230"/>
      <c r="S3" s="230"/>
      <c r="T3" s="67"/>
      <c r="U3" s="232"/>
      <c r="V3" s="233"/>
      <c r="W3" s="234"/>
      <c r="X3" s="234"/>
      <c r="Y3" s="235"/>
      <c r="Z3" s="235"/>
      <c r="AA3" s="235"/>
      <c r="AB3" s="236"/>
      <c r="AC3" s="236"/>
      <c r="AD3" s="577" t="s">
        <v>9</v>
      </c>
      <c r="AE3" s="14"/>
      <c r="AF3" s="424"/>
      <c r="AG3" s="578"/>
      <c r="AH3" s="578"/>
      <c r="AI3" s="578"/>
      <c r="AJ3" s="578"/>
      <c r="AK3" s="578"/>
      <c r="AL3" s="578"/>
      <c r="AM3" s="578"/>
      <c r="AN3" s="578"/>
      <c r="AO3" s="578"/>
      <c r="AP3" s="578"/>
      <c r="AQ3" s="578"/>
      <c r="AR3" s="578"/>
      <c r="AS3" s="578"/>
      <c r="AT3" s="578"/>
      <c r="AU3" s="578"/>
      <c r="AV3" s="578"/>
      <c r="AW3" s="578"/>
      <c r="AX3" s="579"/>
      <c r="AY3" s="579"/>
      <c r="AZ3" s="579"/>
      <c r="BA3" s="579"/>
      <c r="BB3" s="579"/>
      <c r="BC3" s="579"/>
      <c r="BD3" s="579"/>
      <c r="BE3" s="579"/>
      <c r="BF3" s="579"/>
      <c r="BG3" s="579"/>
      <c r="BH3" s="579"/>
      <c r="BI3" s="579"/>
      <c r="BJ3" s="579"/>
      <c r="BK3" s="579"/>
      <c r="BL3" s="579"/>
      <c r="BM3" s="579"/>
      <c r="BN3" s="11"/>
      <c r="BO3" s="11"/>
      <c r="BP3" s="579"/>
      <c r="BQ3" s="579"/>
      <c r="BR3" s="579"/>
      <c r="BS3" s="579"/>
      <c r="BT3" s="579"/>
      <c r="BU3" s="579"/>
      <c r="BV3" s="579"/>
      <c r="BW3" s="579"/>
      <c r="BX3" s="579"/>
      <c r="BY3" s="579"/>
      <c r="BZ3" s="579"/>
      <c r="CA3" s="579"/>
      <c r="CB3" s="579"/>
      <c r="CC3" s="579"/>
      <c r="CD3" s="579"/>
      <c r="CE3" s="579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76"/>
      <c r="B4" s="576"/>
      <c r="C4" s="576"/>
      <c r="D4" s="237" t="s">
        <v>1</v>
      </c>
      <c r="E4" s="229"/>
      <c r="F4" s="238" t="s">
        <v>1259</v>
      </c>
      <c r="G4" s="238" t="s">
        <v>656</v>
      </c>
      <c r="H4" s="238" t="s">
        <v>1019</v>
      </c>
      <c r="I4" s="412" t="s">
        <v>1004</v>
      </c>
      <c r="J4" s="180" t="s">
        <v>1284</v>
      </c>
      <c r="K4" s="238" t="s">
        <v>1279</v>
      </c>
      <c r="L4" s="412" t="s">
        <v>1278</v>
      </c>
      <c r="M4" s="238" t="s">
        <v>1623</v>
      </c>
      <c r="N4" s="238" t="s">
        <v>1292</v>
      </c>
      <c r="O4" s="412" t="s">
        <v>1278</v>
      </c>
      <c r="P4" s="238"/>
      <c r="Q4" s="238"/>
      <c r="R4" s="238"/>
      <c r="S4" s="238"/>
      <c r="T4" s="67"/>
      <c r="U4" s="239"/>
      <c r="V4" s="232"/>
      <c r="W4" s="232"/>
      <c r="X4" s="232"/>
      <c r="Y4" s="234"/>
      <c r="Z4" s="235"/>
      <c r="AA4" s="235"/>
      <c r="AB4" s="235"/>
      <c r="AC4" s="235"/>
      <c r="AD4" s="577"/>
      <c r="AE4" s="15"/>
      <c r="AF4" s="424"/>
      <c r="AG4" s="424"/>
      <c r="AH4" s="424"/>
      <c r="AI4" s="424"/>
      <c r="AJ4" s="424"/>
      <c r="AK4" s="424"/>
      <c r="AL4" s="424"/>
      <c r="AM4" s="424"/>
      <c r="AN4" s="424"/>
      <c r="AO4" s="424"/>
      <c r="AP4" s="424"/>
      <c r="AQ4" s="424"/>
      <c r="AR4" s="424"/>
      <c r="AS4" s="424"/>
      <c r="AT4" s="424"/>
      <c r="AU4" s="424"/>
      <c r="AV4" s="424"/>
      <c r="AW4" s="9"/>
      <c r="AX4" s="422"/>
      <c r="AY4" s="422"/>
      <c r="AZ4" s="422"/>
      <c r="BA4" s="422"/>
      <c r="BB4" s="422"/>
      <c r="BC4" s="422"/>
      <c r="BD4" s="422"/>
      <c r="BE4" s="422"/>
      <c r="BF4" s="422"/>
      <c r="BG4" s="422"/>
      <c r="BH4" s="422"/>
      <c r="BI4" s="422"/>
      <c r="BJ4" s="422"/>
      <c r="BK4" s="422"/>
      <c r="BL4" s="422"/>
      <c r="BM4" s="422"/>
      <c r="BN4" s="11"/>
      <c r="BO4" s="11"/>
      <c r="BP4" s="422"/>
      <c r="BQ4" s="422"/>
      <c r="BR4" s="422"/>
      <c r="BS4" s="422"/>
      <c r="BT4" s="422"/>
      <c r="BU4" s="422"/>
      <c r="BV4" s="422"/>
      <c r="BW4" s="422"/>
      <c r="BX4" s="422"/>
      <c r="BY4" s="422"/>
      <c r="BZ4" s="422"/>
      <c r="CA4" s="422"/>
      <c r="CB4" s="422"/>
      <c r="CC4" s="422"/>
      <c r="CD4" s="422"/>
      <c r="CE4" s="422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127.5" x14ac:dyDescent="0.2">
      <c r="A5" s="384" t="s">
        <v>546</v>
      </c>
      <c r="B5" s="257" t="s">
        <v>2</v>
      </c>
      <c r="C5" s="385" t="s">
        <v>27</v>
      </c>
      <c r="D5" s="386" t="s">
        <v>3</v>
      </c>
      <c r="E5" s="184" t="s">
        <v>4</v>
      </c>
      <c r="F5" s="313" t="s">
        <v>1011</v>
      </c>
      <c r="G5" s="408" t="s">
        <v>655</v>
      </c>
      <c r="H5" s="313" t="s">
        <v>1287</v>
      </c>
      <c r="I5" s="313" t="s">
        <v>1005</v>
      </c>
      <c r="J5" s="313" t="s">
        <v>1285</v>
      </c>
      <c r="K5" s="408" t="s">
        <v>1276</v>
      </c>
      <c r="L5" s="313" t="s">
        <v>1280</v>
      </c>
      <c r="M5" s="362" t="s">
        <v>1033</v>
      </c>
      <c r="N5" s="325" t="s">
        <v>1291</v>
      </c>
      <c r="O5" s="313" t="s">
        <v>1280</v>
      </c>
      <c r="P5" s="313"/>
      <c r="Q5" s="325"/>
      <c r="R5" s="325"/>
      <c r="S5" s="362"/>
      <c r="T5" s="92"/>
      <c r="U5" s="185"/>
      <c r="V5" s="240" t="s">
        <v>5</v>
      </c>
      <c r="W5" s="241" t="s">
        <v>6</v>
      </c>
      <c r="X5" s="241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37" customFormat="1" ht="31.5" x14ac:dyDescent="0.25">
      <c r="A6" s="389">
        <v>1</v>
      </c>
      <c r="B6" s="266" t="s">
        <v>28</v>
      </c>
      <c r="C6" s="427" t="s">
        <v>34</v>
      </c>
      <c r="D6" s="430" t="s">
        <v>737</v>
      </c>
      <c r="E6" s="256">
        <v>2443</v>
      </c>
      <c r="F6" s="93" t="s">
        <v>1664</v>
      </c>
      <c r="G6" s="93">
        <v>4</v>
      </c>
      <c r="H6" s="93">
        <v>5</v>
      </c>
      <c r="I6" s="93">
        <v>5</v>
      </c>
      <c r="J6" s="93">
        <v>4</v>
      </c>
      <c r="K6" s="93">
        <v>5</v>
      </c>
      <c r="L6" s="93">
        <v>4</v>
      </c>
      <c r="M6" s="93">
        <v>4</v>
      </c>
      <c r="N6" s="93">
        <v>4</v>
      </c>
      <c r="O6" s="93">
        <v>4</v>
      </c>
      <c r="P6" s="93"/>
      <c r="Q6" s="93"/>
      <c r="R6" s="93"/>
      <c r="S6" s="93"/>
      <c r="T6" s="93"/>
      <c r="U6" s="23"/>
      <c r="V6" s="35">
        <f t="shared" ref="V6:V37" si="0">IF(AC6&gt;0,IF(SUM(X6:Y6)/AC6&gt;0,2,IF(AND(SUM(X6:Y6)/AC6=0,Z6/AC6&gt;0),3,IF(AND((AB6/AC6+AA6/AC6)=1,AA6/AC6&gt;0),4,5))),0)</f>
        <v>4</v>
      </c>
      <c r="W6" s="328">
        <f t="shared" ref="W6:W34" si="1">COUNTIF(AG6:AV6,"б")</f>
        <v>0</v>
      </c>
      <c r="X6" s="328">
        <f t="shared" ref="X6:X16" si="2">COUNTIF(AG6:AV6,"д")</f>
        <v>0</v>
      </c>
      <c r="Y6" s="328">
        <f t="shared" ref="Y6:Y34" si="3">COUNTIF(AG6:AV6,2)+COUNTIF(AG6:AV6,"н")+COUNTIF(AG6:AV6,"д")</f>
        <v>0</v>
      </c>
      <c r="Z6" s="328">
        <f t="shared" ref="Z6:Z34" si="4">COUNTIF(AG6:AV6,Z$5)</f>
        <v>0</v>
      </c>
      <c r="AA6" s="328">
        <f t="shared" ref="AA6:AA34" si="5">COUNTIF(AG6:AV6,AA$5)</f>
        <v>6</v>
      </c>
      <c r="AB6" s="328">
        <f t="shared" ref="AB6:AB34" si="6">COUNTIF(AG6:AV6,AB$5)</f>
        <v>3</v>
      </c>
      <c r="AC6" s="328">
        <f t="shared" ref="AC6:AC38" si="7">SUM(X6:AB6)</f>
        <v>9</v>
      </c>
      <c r="AD6" s="329">
        <f>IF(ISERROR(((X6+Y6)*2+Z6*3+AA6*4+AB6*5)/SUM(X6,Y6:AB6)),"",((X6+Y6)*2+Z6*3+AA6*4+AB6*5)/SUM(X6,Y6:AB6))</f>
        <v>4.333333333333333</v>
      </c>
      <c r="AE6" s="330">
        <f t="shared" ref="AE6:AE34" si="8">IF(AX6=5,0.5,IF(AX6=4,0.25,IF(AX6&lt;=3,0)))</f>
        <v>0</v>
      </c>
      <c r="AF6" s="331"/>
      <c r="AG6" s="332" t="str">
        <f t="shared" ref="AG6:AV21" si="9">IF(ISERROR(VALUE(LEFT(F6))),LEFT(F6),VALUE(LEFT(F6)))</f>
        <v>а</v>
      </c>
      <c r="AH6" s="332">
        <f t="shared" si="9"/>
        <v>4</v>
      </c>
      <c r="AI6" s="332">
        <f t="shared" si="9"/>
        <v>5</v>
      </c>
      <c r="AJ6" s="332">
        <f t="shared" si="9"/>
        <v>5</v>
      </c>
      <c r="AK6" s="332">
        <f t="shared" si="9"/>
        <v>4</v>
      </c>
      <c r="AL6" s="332">
        <f t="shared" si="9"/>
        <v>5</v>
      </c>
      <c r="AM6" s="332">
        <f t="shared" si="9"/>
        <v>4</v>
      </c>
      <c r="AN6" s="332">
        <f t="shared" si="9"/>
        <v>4</v>
      </c>
      <c r="AO6" s="332">
        <f t="shared" si="9"/>
        <v>4</v>
      </c>
      <c r="AP6" s="332">
        <f t="shared" si="9"/>
        <v>4</v>
      </c>
      <c r="AQ6" s="332" t="str">
        <f t="shared" si="9"/>
        <v/>
      </c>
      <c r="AR6" s="332" t="str">
        <f t="shared" si="9"/>
        <v/>
      </c>
      <c r="AS6" s="332" t="str">
        <f t="shared" si="9"/>
        <v/>
      </c>
      <c r="AT6" s="332" t="str">
        <f t="shared" si="9"/>
        <v/>
      </c>
      <c r="AU6" s="332" t="str">
        <f t="shared" si="9"/>
        <v/>
      </c>
      <c r="AV6" s="332" t="str">
        <f t="shared" si="9"/>
        <v/>
      </c>
      <c r="AW6" s="35">
        <f t="shared" ref="AW6:AW37" si="10">COUNTIF(AG6:AV6,"з")</f>
        <v>0</v>
      </c>
      <c r="AX6" s="333"/>
      <c r="AY6" s="333"/>
      <c r="AZ6" s="333"/>
      <c r="BA6" s="333"/>
      <c r="BB6" s="333"/>
      <c r="BC6" s="333"/>
      <c r="BD6" s="333"/>
      <c r="BE6" s="333"/>
      <c r="BF6" s="333"/>
      <c r="BG6" s="333"/>
      <c r="BH6" s="333"/>
      <c r="BI6" s="333"/>
      <c r="BJ6" s="333"/>
      <c r="BK6" s="333"/>
      <c r="BL6" s="333"/>
      <c r="BM6" s="333"/>
      <c r="BN6" s="333"/>
      <c r="BO6" s="333"/>
      <c r="BP6" s="334"/>
      <c r="BQ6" s="334"/>
      <c r="BR6" s="334"/>
      <c r="BS6" s="334"/>
      <c r="BT6" s="334"/>
      <c r="BU6" s="334"/>
      <c r="BV6" s="334"/>
      <c r="BW6" s="334"/>
      <c r="BX6" s="334"/>
      <c r="BY6" s="334"/>
      <c r="BZ6" s="334"/>
      <c r="CA6" s="334"/>
      <c r="CB6" s="334"/>
      <c r="CC6" s="334"/>
      <c r="CD6" s="334"/>
      <c r="CE6" s="334"/>
      <c r="CF6" s="334"/>
      <c r="CG6" s="333"/>
      <c r="CH6" s="333"/>
      <c r="CI6" s="333"/>
      <c r="CJ6" s="333"/>
      <c r="CK6" s="333"/>
      <c r="CL6" s="333"/>
      <c r="CM6" s="333"/>
      <c r="CN6" s="335"/>
      <c r="CO6" s="335"/>
      <c r="CP6" s="335"/>
      <c r="CQ6" s="335"/>
      <c r="CR6" s="335"/>
      <c r="CS6" s="335"/>
      <c r="CT6" s="335"/>
      <c r="CU6" s="335"/>
      <c r="CV6" s="335"/>
      <c r="CW6" s="335"/>
      <c r="CX6" s="335"/>
      <c r="CY6" s="335"/>
      <c r="CZ6" s="335"/>
      <c r="DA6" s="335"/>
      <c r="DB6" s="336"/>
      <c r="DC6" s="336"/>
    </row>
    <row r="7" spans="1:107" s="337" customFormat="1" ht="31.5" x14ac:dyDescent="0.25">
      <c r="A7" s="389">
        <v>2</v>
      </c>
      <c r="B7" s="266" t="s">
        <v>28</v>
      </c>
      <c r="C7" s="427" t="s">
        <v>34</v>
      </c>
      <c r="D7" s="430" t="s">
        <v>738</v>
      </c>
      <c r="E7" s="256">
        <v>2443</v>
      </c>
      <c r="F7" s="93" t="s">
        <v>1604</v>
      </c>
      <c r="G7" s="93">
        <v>4</v>
      </c>
      <c r="H7" s="93">
        <v>3</v>
      </c>
      <c r="I7" s="93">
        <v>5</v>
      </c>
      <c r="J7" s="93">
        <v>4</v>
      </c>
      <c r="K7" s="93">
        <v>4</v>
      </c>
      <c r="L7" s="93">
        <v>4</v>
      </c>
      <c r="M7" s="93">
        <v>3</v>
      </c>
      <c r="N7" s="93">
        <v>4</v>
      </c>
      <c r="O7" s="93">
        <v>3</v>
      </c>
      <c r="P7" s="93"/>
      <c r="Q7" s="93"/>
      <c r="R7" s="93"/>
      <c r="S7" s="93"/>
      <c r="T7" s="93"/>
      <c r="U7" s="23"/>
      <c r="V7" s="35">
        <f t="shared" si="0"/>
        <v>3</v>
      </c>
      <c r="W7" s="328">
        <f t="shared" si="1"/>
        <v>0</v>
      </c>
      <c r="X7" s="328">
        <f t="shared" si="2"/>
        <v>0</v>
      </c>
      <c r="Y7" s="328">
        <f t="shared" si="3"/>
        <v>0</v>
      </c>
      <c r="Z7" s="328">
        <f t="shared" si="4"/>
        <v>3</v>
      </c>
      <c r="AA7" s="328">
        <f t="shared" si="5"/>
        <v>5</v>
      </c>
      <c r="AB7" s="328">
        <f t="shared" si="6"/>
        <v>1</v>
      </c>
      <c r="AC7" s="328">
        <f t="shared" si="7"/>
        <v>9</v>
      </c>
      <c r="AD7" s="329">
        <f t="shared" ref="AD7:AD37" si="11">IF(ISERROR(((X7+Y7)*2+Z7*3+AA7*4+AB7*5)/SUM(X7,Y7:AB7)),"",((X7+Y7)*2+Z7*3+AA7*4+AB7*5)/SUM(X7,Y7:AB7))</f>
        <v>3.7777777777777777</v>
      </c>
      <c r="AE7" s="330">
        <f t="shared" si="8"/>
        <v>0</v>
      </c>
      <c r="AF7" s="331"/>
      <c r="AG7" s="332" t="str">
        <f t="shared" si="9"/>
        <v>з</v>
      </c>
      <c r="AH7" s="332">
        <f t="shared" si="9"/>
        <v>4</v>
      </c>
      <c r="AI7" s="332">
        <f t="shared" si="9"/>
        <v>3</v>
      </c>
      <c r="AJ7" s="332">
        <f t="shared" si="9"/>
        <v>5</v>
      </c>
      <c r="AK7" s="332">
        <f t="shared" si="9"/>
        <v>4</v>
      </c>
      <c r="AL7" s="332">
        <f t="shared" si="9"/>
        <v>4</v>
      </c>
      <c r="AM7" s="332">
        <f t="shared" si="9"/>
        <v>4</v>
      </c>
      <c r="AN7" s="332">
        <f t="shared" si="9"/>
        <v>3</v>
      </c>
      <c r="AO7" s="332">
        <f t="shared" si="9"/>
        <v>4</v>
      </c>
      <c r="AP7" s="332">
        <f t="shared" si="9"/>
        <v>3</v>
      </c>
      <c r="AQ7" s="332" t="str">
        <f t="shared" si="9"/>
        <v/>
      </c>
      <c r="AR7" s="332" t="str">
        <f t="shared" si="9"/>
        <v/>
      </c>
      <c r="AS7" s="332" t="str">
        <f t="shared" si="9"/>
        <v/>
      </c>
      <c r="AT7" s="332" t="str">
        <f t="shared" si="9"/>
        <v/>
      </c>
      <c r="AU7" s="332" t="str">
        <f t="shared" si="9"/>
        <v/>
      </c>
      <c r="AV7" s="332" t="str">
        <f t="shared" si="9"/>
        <v/>
      </c>
      <c r="AW7" s="35">
        <f t="shared" si="10"/>
        <v>1</v>
      </c>
      <c r="AX7" s="333"/>
      <c r="AY7" s="333"/>
      <c r="AZ7" s="333"/>
      <c r="BA7" s="333"/>
      <c r="BB7" s="333"/>
      <c r="BC7" s="333"/>
      <c r="BD7" s="333"/>
      <c r="BE7" s="333"/>
      <c r="BF7" s="333"/>
      <c r="BG7" s="333"/>
      <c r="BH7" s="333"/>
      <c r="BI7" s="333"/>
      <c r="BJ7" s="333"/>
      <c r="BK7" s="333"/>
      <c r="BL7" s="333"/>
      <c r="BM7" s="333"/>
      <c r="BN7" s="333"/>
      <c r="BO7" s="333"/>
      <c r="BP7" s="334"/>
      <c r="BQ7" s="334"/>
      <c r="BR7" s="334"/>
      <c r="BS7" s="334"/>
      <c r="BT7" s="334"/>
      <c r="BU7" s="334"/>
      <c r="BV7" s="334"/>
      <c r="BW7" s="334"/>
      <c r="BX7" s="334"/>
      <c r="BY7" s="334"/>
      <c r="BZ7" s="334"/>
      <c r="CA7" s="334"/>
      <c r="CB7" s="334"/>
      <c r="CC7" s="334"/>
      <c r="CD7" s="334"/>
      <c r="CE7" s="334"/>
      <c r="CF7" s="334"/>
      <c r="CG7" s="333"/>
      <c r="CH7" s="334"/>
      <c r="CI7" s="334"/>
      <c r="CJ7" s="334"/>
      <c r="CK7" s="334"/>
      <c r="CL7" s="334"/>
      <c r="CM7" s="334"/>
      <c r="CN7" s="331"/>
      <c r="CO7" s="331"/>
      <c r="CP7" s="331"/>
      <c r="CQ7" s="331"/>
      <c r="CR7" s="331"/>
      <c r="CS7" s="331"/>
      <c r="CT7" s="331"/>
      <c r="CU7" s="331"/>
      <c r="CV7" s="331"/>
      <c r="CW7" s="331"/>
      <c r="CX7" s="331"/>
      <c r="CY7" s="331"/>
      <c r="CZ7" s="331"/>
      <c r="DA7" s="331"/>
    </row>
    <row r="8" spans="1:107" s="337" customFormat="1" ht="31.5" x14ac:dyDescent="0.25">
      <c r="A8" s="389">
        <v>3</v>
      </c>
      <c r="B8" s="266" t="s">
        <v>28</v>
      </c>
      <c r="C8" s="427" t="s">
        <v>34</v>
      </c>
      <c r="D8" s="430" t="s">
        <v>739</v>
      </c>
      <c r="E8" s="256">
        <v>2443</v>
      </c>
      <c r="F8" s="93" t="s">
        <v>1604</v>
      </c>
      <c r="G8" s="93">
        <v>3</v>
      </c>
      <c r="H8" s="93">
        <v>4</v>
      </c>
      <c r="I8" s="93">
        <v>5</v>
      </c>
      <c r="J8" s="93">
        <v>4</v>
      </c>
      <c r="K8" s="93">
        <v>3</v>
      </c>
      <c r="L8" s="93">
        <v>3</v>
      </c>
      <c r="M8" s="93">
        <v>3</v>
      </c>
      <c r="N8" s="93">
        <v>5</v>
      </c>
      <c r="O8" s="93">
        <v>3</v>
      </c>
      <c r="P8" s="93"/>
      <c r="Q8" s="93"/>
      <c r="R8" s="93"/>
      <c r="S8" s="93"/>
      <c r="T8" s="93"/>
      <c r="U8" s="23"/>
      <c r="V8" s="35">
        <f t="shared" si="0"/>
        <v>3</v>
      </c>
      <c r="W8" s="328">
        <f t="shared" si="1"/>
        <v>0</v>
      </c>
      <c r="X8" s="328">
        <f t="shared" si="2"/>
        <v>0</v>
      </c>
      <c r="Y8" s="328">
        <f t="shared" si="3"/>
        <v>0</v>
      </c>
      <c r="Z8" s="328">
        <f t="shared" si="4"/>
        <v>5</v>
      </c>
      <c r="AA8" s="328">
        <f t="shared" si="5"/>
        <v>2</v>
      </c>
      <c r="AB8" s="328">
        <f t="shared" si="6"/>
        <v>2</v>
      </c>
      <c r="AC8" s="328">
        <f t="shared" si="7"/>
        <v>9</v>
      </c>
      <c r="AD8" s="329">
        <f t="shared" si="11"/>
        <v>3.6666666666666665</v>
      </c>
      <c r="AE8" s="330">
        <f t="shared" si="8"/>
        <v>0</v>
      </c>
      <c r="AF8" s="331"/>
      <c r="AG8" s="332" t="str">
        <f t="shared" si="9"/>
        <v>з</v>
      </c>
      <c r="AH8" s="332">
        <f t="shared" si="9"/>
        <v>3</v>
      </c>
      <c r="AI8" s="332">
        <f t="shared" si="9"/>
        <v>4</v>
      </c>
      <c r="AJ8" s="332">
        <f t="shared" si="9"/>
        <v>5</v>
      </c>
      <c r="AK8" s="332">
        <f t="shared" si="9"/>
        <v>4</v>
      </c>
      <c r="AL8" s="332">
        <f t="shared" si="9"/>
        <v>3</v>
      </c>
      <c r="AM8" s="332">
        <f t="shared" si="9"/>
        <v>3</v>
      </c>
      <c r="AN8" s="332">
        <f t="shared" si="9"/>
        <v>3</v>
      </c>
      <c r="AO8" s="332">
        <f t="shared" si="9"/>
        <v>5</v>
      </c>
      <c r="AP8" s="332">
        <f t="shared" si="9"/>
        <v>3</v>
      </c>
      <c r="AQ8" s="332" t="str">
        <f t="shared" si="9"/>
        <v/>
      </c>
      <c r="AR8" s="332" t="str">
        <f t="shared" si="9"/>
        <v/>
      </c>
      <c r="AS8" s="332" t="str">
        <f t="shared" si="9"/>
        <v/>
      </c>
      <c r="AT8" s="332" t="str">
        <f t="shared" si="9"/>
        <v/>
      </c>
      <c r="AU8" s="332" t="str">
        <f t="shared" si="9"/>
        <v/>
      </c>
      <c r="AV8" s="332" t="str">
        <f t="shared" si="9"/>
        <v/>
      </c>
      <c r="AW8" s="35">
        <f t="shared" si="10"/>
        <v>1</v>
      </c>
      <c r="AX8" s="333"/>
      <c r="AY8" s="333"/>
      <c r="AZ8" s="333"/>
      <c r="BA8" s="333"/>
      <c r="BB8" s="333"/>
      <c r="BC8" s="333"/>
      <c r="BD8" s="333"/>
      <c r="BE8" s="333"/>
      <c r="BF8" s="333"/>
      <c r="BG8" s="333"/>
      <c r="BH8" s="333"/>
      <c r="BI8" s="333"/>
      <c r="BJ8" s="333"/>
      <c r="BK8" s="333"/>
      <c r="BL8" s="333"/>
      <c r="BM8" s="333"/>
      <c r="BN8" s="333"/>
      <c r="BO8" s="333"/>
      <c r="BP8" s="334"/>
      <c r="BQ8" s="334"/>
      <c r="BR8" s="334"/>
      <c r="BS8" s="334"/>
      <c r="BT8" s="334"/>
      <c r="BU8" s="334"/>
      <c r="BV8" s="334"/>
      <c r="BW8" s="334"/>
      <c r="BX8" s="334"/>
      <c r="BY8" s="334"/>
      <c r="BZ8" s="334"/>
      <c r="CA8" s="334"/>
      <c r="CB8" s="334"/>
      <c r="CC8" s="334"/>
      <c r="CD8" s="334"/>
      <c r="CE8" s="334"/>
      <c r="CF8" s="334"/>
      <c r="CG8" s="333"/>
      <c r="CH8" s="334"/>
      <c r="CI8" s="334"/>
      <c r="CJ8" s="334"/>
      <c r="CK8" s="334"/>
      <c r="CL8" s="334"/>
      <c r="CM8" s="334"/>
      <c r="CN8" s="331"/>
      <c r="CO8" s="331"/>
      <c r="CP8" s="331"/>
      <c r="CQ8" s="331"/>
      <c r="CR8" s="331"/>
      <c r="CS8" s="331"/>
      <c r="CT8" s="331"/>
      <c r="CU8" s="331"/>
      <c r="CV8" s="331"/>
      <c r="CW8" s="331"/>
      <c r="CX8" s="331"/>
      <c r="CY8" s="331"/>
      <c r="CZ8" s="331"/>
      <c r="DA8" s="331"/>
    </row>
    <row r="9" spans="1:107" s="337" customFormat="1" ht="33.75" customHeight="1" x14ac:dyDescent="0.25">
      <c r="A9" s="389">
        <v>4</v>
      </c>
      <c r="B9" s="266" t="s">
        <v>28</v>
      </c>
      <c r="C9" s="427" t="s">
        <v>34</v>
      </c>
      <c r="D9" s="430" t="s">
        <v>740</v>
      </c>
      <c r="E9" s="256">
        <v>2443</v>
      </c>
      <c r="F9" s="93" t="s">
        <v>1604</v>
      </c>
      <c r="G9" s="93">
        <v>4</v>
      </c>
      <c r="H9" s="93">
        <v>4</v>
      </c>
      <c r="I9" s="93">
        <v>5</v>
      </c>
      <c r="J9" s="93">
        <v>5</v>
      </c>
      <c r="K9" s="93">
        <v>3</v>
      </c>
      <c r="L9" s="93">
        <v>4</v>
      </c>
      <c r="M9" s="93">
        <v>3</v>
      </c>
      <c r="N9" s="93">
        <v>4</v>
      </c>
      <c r="O9" s="93">
        <v>3</v>
      </c>
      <c r="P9" s="93"/>
      <c r="Q9" s="93"/>
      <c r="R9" s="93"/>
      <c r="S9" s="93"/>
      <c r="T9" s="93"/>
      <c r="U9" s="23"/>
      <c r="V9" s="35">
        <f t="shared" si="0"/>
        <v>3</v>
      </c>
      <c r="W9" s="328">
        <f t="shared" si="1"/>
        <v>0</v>
      </c>
      <c r="X9" s="328">
        <f t="shared" si="2"/>
        <v>0</v>
      </c>
      <c r="Y9" s="328">
        <f t="shared" si="3"/>
        <v>0</v>
      </c>
      <c r="Z9" s="328">
        <f t="shared" si="4"/>
        <v>3</v>
      </c>
      <c r="AA9" s="328">
        <f t="shared" si="5"/>
        <v>4</v>
      </c>
      <c r="AB9" s="328">
        <f t="shared" si="6"/>
        <v>2</v>
      </c>
      <c r="AC9" s="328">
        <f t="shared" si="7"/>
        <v>9</v>
      </c>
      <c r="AD9" s="329">
        <f t="shared" si="11"/>
        <v>3.8888888888888888</v>
      </c>
      <c r="AE9" s="330">
        <f t="shared" si="8"/>
        <v>0</v>
      </c>
      <c r="AF9" s="331"/>
      <c r="AG9" s="332" t="str">
        <f t="shared" si="9"/>
        <v>з</v>
      </c>
      <c r="AH9" s="332">
        <f t="shared" si="9"/>
        <v>4</v>
      </c>
      <c r="AI9" s="332">
        <f t="shared" si="9"/>
        <v>4</v>
      </c>
      <c r="AJ9" s="332">
        <f t="shared" si="9"/>
        <v>5</v>
      </c>
      <c r="AK9" s="332">
        <f t="shared" si="9"/>
        <v>5</v>
      </c>
      <c r="AL9" s="332">
        <f t="shared" si="9"/>
        <v>3</v>
      </c>
      <c r="AM9" s="332">
        <f t="shared" si="9"/>
        <v>4</v>
      </c>
      <c r="AN9" s="332">
        <f t="shared" si="9"/>
        <v>3</v>
      </c>
      <c r="AO9" s="332">
        <f t="shared" si="9"/>
        <v>4</v>
      </c>
      <c r="AP9" s="332">
        <f t="shared" si="9"/>
        <v>3</v>
      </c>
      <c r="AQ9" s="332" t="str">
        <f t="shared" si="9"/>
        <v/>
      </c>
      <c r="AR9" s="332" t="str">
        <f t="shared" si="9"/>
        <v/>
      </c>
      <c r="AS9" s="332" t="str">
        <f t="shared" si="9"/>
        <v/>
      </c>
      <c r="AT9" s="332" t="str">
        <f t="shared" si="9"/>
        <v/>
      </c>
      <c r="AU9" s="332" t="str">
        <f t="shared" si="9"/>
        <v/>
      </c>
      <c r="AV9" s="332" t="str">
        <f t="shared" si="9"/>
        <v/>
      </c>
      <c r="AW9" s="35">
        <f t="shared" si="10"/>
        <v>1</v>
      </c>
      <c r="AX9" s="333"/>
      <c r="AY9" s="333"/>
      <c r="AZ9" s="333"/>
      <c r="BA9" s="333"/>
      <c r="BB9" s="333"/>
      <c r="BC9" s="333"/>
      <c r="BD9" s="333"/>
      <c r="BE9" s="333"/>
      <c r="BF9" s="333"/>
      <c r="BG9" s="333"/>
      <c r="BH9" s="333"/>
      <c r="BI9" s="333"/>
      <c r="BJ9" s="333"/>
      <c r="BK9" s="333"/>
      <c r="BL9" s="333"/>
      <c r="BM9" s="333"/>
      <c r="BN9" s="333"/>
      <c r="BO9" s="333"/>
      <c r="BP9" s="334"/>
      <c r="BQ9" s="334"/>
      <c r="BR9" s="334"/>
      <c r="BS9" s="334"/>
      <c r="BT9" s="334"/>
      <c r="BU9" s="334"/>
      <c r="BV9" s="334"/>
      <c r="BW9" s="334"/>
      <c r="BX9" s="334"/>
      <c r="BY9" s="334"/>
      <c r="BZ9" s="334"/>
      <c r="CA9" s="334"/>
      <c r="CB9" s="334"/>
      <c r="CC9" s="334"/>
      <c r="CD9" s="334"/>
      <c r="CE9" s="334"/>
      <c r="CF9" s="334"/>
      <c r="CG9" s="333"/>
      <c r="CH9" s="334"/>
      <c r="CI9" s="334"/>
      <c r="CJ9" s="334"/>
      <c r="CK9" s="334"/>
      <c r="CL9" s="334"/>
      <c r="CM9" s="334"/>
      <c r="CN9" s="331"/>
      <c r="CO9" s="331"/>
      <c r="CP9" s="331"/>
      <c r="CQ9" s="331"/>
      <c r="CR9" s="331"/>
      <c r="CS9" s="331"/>
      <c r="CT9" s="331"/>
      <c r="CU9" s="331"/>
      <c r="CV9" s="331"/>
      <c r="CW9" s="331"/>
      <c r="CX9" s="331"/>
      <c r="CY9" s="331"/>
      <c r="CZ9" s="331"/>
      <c r="DA9" s="331"/>
    </row>
    <row r="10" spans="1:107" s="337" customFormat="1" ht="31.5" x14ac:dyDescent="0.25">
      <c r="A10" s="389">
        <v>5</v>
      </c>
      <c r="B10" s="266" t="s">
        <v>28</v>
      </c>
      <c r="C10" s="427" t="s">
        <v>34</v>
      </c>
      <c r="D10" s="430" t="s">
        <v>741</v>
      </c>
      <c r="E10" s="256">
        <v>2443</v>
      </c>
      <c r="F10" s="93" t="s">
        <v>1604</v>
      </c>
      <c r="G10" s="93">
        <v>3</v>
      </c>
      <c r="H10" s="93">
        <v>4</v>
      </c>
      <c r="I10" s="93">
        <v>5</v>
      </c>
      <c r="J10" s="93">
        <v>4</v>
      </c>
      <c r="K10" s="93">
        <v>4</v>
      </c>
      <c r="L10" s="93">
        <v>4</v>
      </c>
      <c r="M10" s="93">
        <v>3</v>
      </c>
      <c r="N10" s="93">
        <v>4</v>
      </c>
      <c r="O10" s="93">
        <v>5</v>
      </c>
      <c r="P10" s="93"/>
      <c r="Q10" s="93"/>
      <c r="R10" s="93"/>
      <c r="S10" s="93"/>
      <c r="T10" s="93"/>
      <c r="U10" s="23"/>
      <c r="V10" s="35">
        <f t="shared" si="0"/>
        <v>3</v>
      </c>
      <c r="W10" s="328">
        <f t="shared" si="1"/>
        <v>0</v>
      </c>
      <c r="X10" s="328">
        <f t="shared" si="2"/>
        <v>0</v>
      </c>
      <c r="Y10" s="328">
        <f t="shared" si="3"/>
        <v>0</v>
      </c>
      <c r="Z10" s="328">
        <f t="shared" si="4"/>
        <v>2</v>
      </c>
      <c r="AA10" s="328">
        <f t="shared" si="5"/>
        <v>5</v>
      </c>
      <c r="AB10" s="328">
        <f t="shared" si="6"/>
        <v>2</v>
      </c>
      <c r="AC10" s="328">
        <f t="shared" si="7"/>
        <v>9</v>
      </c>
      <c r="AD10" s="329">
        <f t="shared" si="11"/>
        <v>4</v>
      </c>
      <c r="AE10" s="330">
        <f t="shared" si="8"/>
        <v>0</v>
      </c>
      <c r="AF10" s="331"/>
      <c r="AG10" s="332" t="str">
        <f t="shared" si="9"/>
        <v>з</v>
      </c>
      <c r="AH10" s="332">
        <f t="shared" si="9"/>
        <v>3</v>
      </c>
      <c r="AI10" s="332">
        <f t="shared" si="9"/>
        <v>4</v>
      </c>
      <c r="AJ10" s="332">
        <f t="shared" si="9"/>
        <v>5</v>
      </c>
      <c r="AK10" s="332">
        <f t="shared" si="9"/>
        <v>4</v>
      </c>
      <c r="AL10" s="332">
        <f t="shared" si="9"/>
        <v>4</v>
      </c>
      <c r="AM10" s="332">
        <f t="shared" si="9"/>
        <v>4</v>
      </c>
      <c r="AN10" s="332">
        <f t="shared" si="9"/>
        <v>3</v>
      </c>
      <c r="AO10" s="332">
        <f t="shared" si="9"/>
        <v>4</v>
      </c>
      <c r="AP10" s="332">
        <f t="shared" si="9"/>
        <v>5</v>
      </c>
      <c r="AQ10" s="332" t="str">
        <f t="shared" si="9"/>
        <v/>
      </c>
      <c r="AR10" s="332" t="str">
        <f t="shared" si="9"/>
        <v/>
      </c>
      <c r="AS10" s="332" t="str">
        <f t="shared" si="9"/>
        <v/>
      </c>
      <c r="AT10" s="332" t="str">
        <f t="shared" si="9"/>
        <v/>
      </c>
      <c r="AU10" s="332" t="str">
        <f t="shared" si="9"/>
        <v/>
      </c>
      <c r="AV10" s="332" t="str">
        <f t="shared" si="9"/>
        <v/>
      </c>
      <c r="AW10" s="35">
        <f t="shared" si="10"/>
        <v>1</v>
      </c>
      <c r="AX10" s="333"/>
      <c r="AY10" s="333"/>
      <c r="AZ10" s="333"/>
      <c r="BA10" s="333"/>
      <c r="BB10" s="333"/>
      <c r="BC10" s="333"/>
      <c r="BD10" s="333"/>
      <c r="BE10" s="333"/>
      <c r="BF10" s="333"/>
      <c r="BG10" s="333"/>
      <c r="BH10" s="333"/>
      <c r="BI10" s="333"/>
      <c r="BJ10" s="333"/>
      <c r="BK10" s="333"/>
      <c r="BL10" s="333"/>
      <c r="BM10" s="333"/>
      <c r="BN10" s="333"/>
      <c r="BO10" s="333"/>
      <c r="BP10" s="334"/>
      <c r="BQ10" s="334"/>
      <c r="BR10" s="334"/>
      <c r="BS10" s="334"/>
      <c r="BT10" s="334"/>
      <c r="BU10" s="334"/>
      <c r="BV10" s="334"/>
      <c r="BW10" s="334"/>
      <c r="BX10" s="334"/>
      <c r="BY10" s="334"/>
      <c r="BZ10" s="334"/>
      <c r="CA10" s="334"/>
      <c r="CB10" s="334"/>
      <c r="CC10" s="334"/>
      <c r="CD10" s="334"/>
      <c r="CE10" s="334"/>
      <c r="CF10" s="334"/>
      <c r="CG10" s="333"/>
      <c r="CH10" s="334"/>
      <c r="CI10" s="334"/>
      <c r="CJ10" s="334"/>
      <c r="CK10" s="334"/>
      <c r="CL10" s="334"/>
      <c r="CM10" s="334"/>
      <c r="CN10" s="331"/>
      <c r="CO10" s="331"/>
      <c r="CP10" s="331"/>
      <c r="CQ10" s="331"/>
      <c r="CR10" s="331"/>
      <c r="CS10" s="331"/>
      <c r="CT10" s="331"/>
      <c r="CU10" s="331"/>
      <c r="CV10" s="331"/>
      <c r="CW10" s="331"/>
      <c r="CX10" s="331"/>
      <c r="CY10" s="331"/>
      <c r="CZ10" s="331"/>
      <c r="DA10" s="331"/>
    </row>
    <row r="11" spans="1:107" s="337" customFormat="1" ht="31.5" x14ac:dyDescent="0.25">
      <c r="A11" s="389">
        <v>6</v>
      </c>
      <c r="B11" s="266" t="s">
        <v>28</v>
      </c>
      <c r="C11" s="427" t="s">
        <v>34</v>
      </c>
      <c r="D11" s="430" t="s">
        <v>742</v>
      </c>
      <c r="E11" s="256">
        <v>2443</v>
      </c>
      <c r="F11" s="93" t="s">
        <v>1604</v>
      </c>
      <c r="G11" s="93">
        <v>4</v>
      </c>
      <c r="H11" s="93">
        <v>4</v>
      </c>
      <c r="I11" s="93">
        <v>5</v>
      </c>
      <c r="J11" s="93">
        <v>5</v>
      </c>
      <c r="K11" s="93">
        <v>4</v>
      </c>
      <c r="L11" s="93">
        <v>3</v>
      </c>
      <c r="M11" s="93">
        <v>3</v>
      </c>
      <c r="N11" s="93">
        <v>4</v>
      </c>
      <c r="O11" s="93">
        <v>3</v>
      </c>
      <c r="P11" s="93"/>
      <c r="Q11" s="93"/>
      <c r="R11" s="93"/>
      <c r="S11" s="93"/>
      <c r="T11" s="93"/>
      <c r="U11" s="93"/>
      <c r="V11" s="35">
        <f t="shared" si="0"/>
        <v>3</v>
      </c>
      <c r="W11" s="338">
        <f t="shared" si="1"/>
        <v>0</v>
      </c>
      <c r="X11" s="338">
        <f t="shared" si="2"/>
        <v>0</v>
      </c>
      <c r="Y11" s="338">
        <f t="shared" si="3"/>
        <v>0</v>
      </c>
      <c r="Z11" s="338">
        <f t="shared" si="4"/>
        <v>3</v>
      </c>
      <c r="AA11" s="338">
        <f t="shared" si="5"/>
        <v>4</v>
      </c>
      <c r="AB11" s="338">
        <f t="shared" si="6"/>
        <v>2</v>
      </c>
      <c r="AC11" s="328">
        <f t="shared" si="7"/>
        <v>9</v>
      </c>
      <c r="AD11" s="329">
        <f t="shared" si="11"/>
        <v>3.8888888888888888</v>
      </c>
      <c r="AE11" s="339">
        <f t="shared" si="8"/>
        <v>0</v>
      </c>
      <c r="AG11" s="332" t="str">
        <f t="shared" si="9"/>
        <v>з</v>
      </c>
      <c r="AH11" s="332">
        <f t="shared" si="9"/>
        <v>4</v>
      </c>
      <c r="AI11" s="332">
        <f t="shared" si="9"/>
        <v>4</v>
      </c>
      <c r="AJ11" s="332">
        <f t="shared" si="9"/>
        <v>5</v>
      </c>
      <c r="AK11" s="332">
        <f t="shared" si="9"/>
        <v>5</v>
      </c>
      <c r="AL11" s="332">
        <f t="shared" si="9"/>
        <v>4</v>
      </c>
      <c r="AM11" s="332">
        <f t="shared" si="9"/>
        <v>3</v>
      </c>
      <c r="AN11" s="332">
        <f t="shared" si="9"/>
        <v>3</v>
      </c>
      <c r="AO11" s="332">
        <f t="shared" si="9"/>
        <v>4</v>
      </c>
      <c r="AP11" s="332">
        <f t="shared" si="9"/>
        <v>3</v>
      </c>
      <c r="AQ11" s="332" t="str">
        <f t="shared" si="9"/>
        <v/>
      </c>
      <c r="AR11" s="332" t="str">
        <f t="shared" si="9"/>
        <v/>
      </c>
      <c r="AS11" s="332" t="str">
        <f t="shared" si="9"/>
        <v/>
      </c>
      <c r="AT11" s="332" t="str">
        <f t="shared" si="9"/>
        <v/>
      </c>
      <c r="AU11" s="332" t="str">
        <f t="shared" si="9"/>
        <v/>
      </c>
      <c r="AV11" s="332" t="str">
        <f t="shared" si="9"/>
        <v/>
      </c>
      <c r="AW11" s="35">
        <f t="shared" si="10"/>
        <v>1</v>
      </c>
      <c r="AX11" s="340"/>
      <c r="AY11" s="340"/>
      <c r="AZ11" s="340"/>
      <c r="BA11" s="340"/>
      <c r="BB11" s="340"/>
      <c r="BC11" s="340"/>
      <c r="BD11" s="340"/>
      <c r="BE11" s="340"/>
      <c r="BF11" s="340"/>
      <c r="BG11" s="340"/>
      <c r="BH11" s="340"/>
      <c r="BI11" s="340"/>
      <c r="BJ11" s="340"/>
      <c r="BK11" s="340"/>
      <c r="BL11" s="340"/>
      <c r="BM11" s="340"/>
      <c r="BN11" s="340"/>
      <c r="BO11" s="340"/>
      <c r="BP11" s="341"/>
      <c r="BQ11" s="341"/>
      <c r="BR11" s="341"/>
      <c r="BS11" s="341"/>
      <c r="BT11" s="341"/>
      <c r="BU11" s="341"/>
      <c r="BV11" s="341"/>
      <c r="BW11" s="341"/>
      <c r="BX11" s="341"/>
      <c r="BY11" s="341"/>
      <c r="BZ11" s="341"/>
      <c r="CA11" s="341"/>
      <c r="CB11" s="341"/>
      <c r="CC11" s="341"/>
      <c r="CD11" s="341"/>
      <c r="CE11" s="341"/>
      <c r="CF11" s="341"/>
      <c r="CG11" s="340"/>
      <c r="CH11" s="341"/>
      <c r="CI11" s="341"/>
      <c r="CJ11" s="341"/>
      <c r="CK11" s="341"/>
      <c r="CL11" s="341"/>
      <c r="CM11" s="341"/>
    </row>
    <row r="12" spans="1:107" s="337" customFormat="1" ht="18.75" x14ac:dyDescent="0.25">
      <c r="A12" s="389">
        <v>7</v>
      </c>
      <c r="B12" s="266" t="s">
        <v>28</v>
      </c>
      <c r="C12" s="427" t="s">
        <v>34</v>
      </c>
      <c r="D12" s="430" t="s">
        <v>743</v>
      </c>
      <c r="E12" s="256">
        <v>2443</v>
      </c>
      <c r="F12" s="93" t="s">
        <v>1604</v>
      </c>
      <c r="G12" s="93">
        <v>5</v>
      </c>
      <c r="H12" s="93">
        <v>4</v>
      </c>
      <c r="I12" s="93">
        <v>5</v>
      </c>
      <c r="J12" s="93">
        <v>4</v>
      </c>
      <c r="K12" s="93">
        <v>5</v>
      </c>
      <c r="L12" s="93">
        <v>4</v>
      </c>
      <c r="M12" s="93">
        <v>5</v>
      </c>
      <c r="N12" s="93">
        <v>4</v>
      </c>
      <c r="O12" s="93">
        <v>3</v>
      </c>
      <c r="P12" s="93"/>
      <c r="Q12" s="93"/>
      <c r="R12" s="93"/>
      <c r="S12" s="93"/>
      <c r="T12" s="93"/>
      <c r="U12" s="23"/>
      <c r="V12" s="35">
        <f t="shared" si="0"/>
        <v>3</v>
      </c>
      <c r="W12" s="328">
        <f t="shared" si="1"/>
        <v>0</v>
      </c>
      <c r="X12" s="328">
        <f t="shared" si="2"/>
        <v>0</v>
      </c>
      <c r="Y12" s="328">
        <f t="shared" si="3"/>
        <v>0</v>
      </c>
      <c r="Z12" s="328">
        <f t="shared" si="4"/>
        <v>1</v>
      </c>
      <c r="AA12" s="328">
        <f t="shared" si="5"/>
        <v>4</v>
      </c>
      <c r="AB12" s="328">
        <f t="shared" si="6"/>
        <v>4</v>
      </c>
      <c r="AC12" s="328">
        <f t="shared" si="7"/>
        <v>9</v>
      </c>
      <c r="AD12" s="329">
        <f t="shared" si="11"/>
        <v>4.333333333333333</v>
      </c>
      <c r="AE12" s="330">
        <f t="shared" si="8"/>
        <v>0</v>
      </c>
      <c r="AF12" s="331"/>
      <c r="AG12" s="332" t="str">
        <f t="shared" si="9"/>
        <v>з</v>
      </c>
      <c r="AH12" s="332">
        <f t="shared" si="9"/>
        <v>5</v>
      </c>
      <c r="AI12" s="332">
        <f t="shared" si="9"/>
        <v>4</v>
      </c>
      <c r="AJ12" s="332">
        <f t="shared" si="9"/>
        <v>5</v>
      </c>
      <c r="AK12" s="332">
        <f t="shared" si="9"/>
        <v>4</v>
      </c>
      <c r="AL12" s="332">
        <f t="shared" si="9"/>
        <v>5</v>
      </c>
      <c r="AM12" s="332">
        <f t="shared" si="9"/>
        <v>4</v>
      </c>
      <c r="AN12" s="332">
        <f t="shared" si="9"/>
        <v>5</v>
      </c>
      <c r="AO12" s="332">
        <f t="shared" si="9"/>
        <v>4</v>
      </c>
      <c r="AP12" s="332">
        <f t="shared" si="9"/>
        <v>3</v>
      </c>
      <c r="AQ12" s="332" t="str">
        <f t="shared" si="9"/>
        <v/>
      </c>
      <c r="AR12" s="332" t="str">
        <f t="shared" si="9"/>
        <v/>
      </c>
      <c r="AS12" s="332" t="str">
        <f t="shared" si="9"/>
        <v/>
      </c>
      <c r="AT12" s="332" t="str">
        <f t="shared" si="9"/>
        <v/>
      </c>
      <c r="AU12" s="332" t="str">
        <f t="shared" si="9"/>
        <v/>
      </c>
      <c r="AV12" s="332" t="str">
        <f t="shared" si="9"/>
        <v/>
      </c>
      <c r="AW12" s="35">
        <f t="shared" si="10"/>
        <v>1</v>
      </c>
      <c r="AX12" s="333"/>
      <c r="AY12" s="333"/>
      <c r="AZ12" s="333"/>
      <c r="BA12" s="333"/>
      <c r="BB12" s="333"/>
      <c r="BC12" s="333"/>
      <c r="BD12" s="333"/>
      <c r="BE12" s="333"/>
      <c r="BF12" s="333"/>
      <c r="BG12" s="333"/>
      <c r="BH12" s="333"/>
      <c r="BI12" s="333"/>
      <c r="BJ12" s="333"/>
      <c r="BK12" s="333"/>
      <c r="BL12" s="333"/>
      <c r="BM12" s="333"/>
      <c r="BN12" s="333"/>
      <c r="BO12" s="333"/>
      <c r="BP12" s="334"/>
      <c r="BQ12" s="334"/>
      <c r="BR12" s="334"/>
      <c r="BS12" s="334"/>
      <c r="BT12" s="334"/>
      <c r="BU12" s="334"/>
      <c r="BV12" s="334"/>
      <c r="BW12" s="334"/>
      <c r="BX12" s="334"/>
      <c r="BY12" s="334"/>
      <c r="BZ12" s="334"/>
      <c r="CA12" s="334"/>
      <c r="CB12" s="334"/>
      <c r="CC12" s="334"/>
      <c r="CD12" s="334"/>
      <c r="CE12" s="334"/>
      <c r="CF12" s="334"/>
      <c r="CG12" s="333"/>
      <c r="CH12" s="334"/>
      <c r="CI12" s="334"/>
      <c r="CJ12" s="334"/>
      <c r="CK12" s="334"/>
      <c r="CL12" s="334"/>
      <c r="CM12" s="334"/>
      <c r="CN12" s="331"/>
      <c r="CO12" s="331"/>
      <c r="CP12" s="331"/>
      <c r="CQ12" s="331"/>
      <c r="CR12" s="331"/>
      <c r="CS12" s="331"/>
      <c r="CT12" s="331"/>
      <c r="CU12" s="331"/>
      <c r="CV12" s="331"/>
      <c r="CW12" s="331"/>
      <c r="CX12" s="331"/>
      <c r="CY12" s="331"/>
      <c r="CZ12" s="331"/>
      <c r="DA12" s="331"/>
    </row>
    <row r="13" spans="1:107" s="337" customFormat="1" ht="31.5" x14ac:dyDescent="0.25">
      <c r="A13" s="389">
        <v>8</v>
      </c>
      <c r="B13" s="266" t="s">
        <v>28</v>
      </c>
      <c r="C13" s="427" t="s">
        <v>34</v>
      </c>
      <c r="D13" s="430" t="s">
        <v>744</v>
      </c>
      <c r="E13" s="256">
        <v>2443</v>
      </c>
      <c r="F13" s="93" t="s">
        <v>1604</v>
      </c>
      <c r="G13" s="93">
        <v>3</v>
      </c>
      <c r="H13" s="93">
        <v>4</v>
      </c>
      <c r="I13" s="93">
        <v>5</v>
      </c>
      <c r="J13" s="93">
        <v>3</v>
      </c>
      <c r="K13" s="93">
        <v>3</v>
      </c>
      <c r="L13" s="93">
        <v>3</v>
      </c>
      <c r="M13" s="93">
        <v>3</v>
      </c>
      <c r="N13" s="93">
        <v>5</v>
      </c>
      <c r="O13" s="93">
        <v>3</v>
      </c>
      <c r="P13" s="93"/>
      <c r="Q13" s="93"/>
      <c r="R13" s="93"/>
      <c r="S13" s="93"/>
      <c r="T13" s="93"/>
      <c r="U13" s="23"/>
      <c r="V13" s="35">
        <f t="shared" si="0"/>
        <v>3</v>
      </c>
      <c r="W13" s="328">
        <f t="shared" si="1"/>
        <v>0</v>
      </c>
      <c r="X13" s="328">
        <f t="shared" si="2"/>
        <v>0</v>
      </c>
      <c r="Y13" s="328">
        <f t="shared" si="3"/>
        <v>0</v>
      </c>
      <c r="Z13" s="328">
        <f t="shared" si="4"/>
        <v>6</v>
      </c>
      <c r="AA13" s="328">
        <f t="shared" si="5"/>
        <v>1</v>
      </c>
      <c r="AB13" s="328">
        <f t="shared" si="6"/>
        <v>2</v>
      </c>
      <c r="AC13" s="328">
        <f t="shared" si="7"/>
        <v>9</v>
      </c>
      <c r="AD13" s="329">
        <f t="shared" si="11"/>
        <v>3.5555555555555554</v>
      </c>
      <c r="AE13" s="330">
        <f t="shared" si="8"/>
        <v>0</v>
      </c>
      <c r="AF13" s="331"/>
      <c r="AG13" s="332" t="str">
        <f t="shared" si="9"/>
        <v>з</v>
      </c>
      <c r="AH13" s="332">
        <f t="shared" si="9"/>
        <v>3</v>
      </c>
      <c r="AI13" s="332">
        <f t="shared" si="9"/>
        <v>4</v>
      </c>
      <c r="AJ13" s="332">
        <f t="shared" si="9"/>
        <v>5</v>
      </c>
      <c r="AK13" s="332">
        <f t="shared" si="9"/>
        <v>3</v>
      </c>
      <c r="AL13" s="332">
        <f t="shared" si="9"/>
        <v>3</v>
      </c>
      <c r="AM13" s="332">
        <f t="shared" si="9"/>
        <v>3</v>
      </c>
      <c r="AN13" s="332">
        <f t="shared" si="9"/>
        <v>3</v>
      </c>
      <c r="AO13" s="332">
        <f t="shared" si="9"/>
        <v>5</v>
      </c>
      <c r="AP13" s="332">
        <f t="shared" si="9"/>
        <v>3</v>
      </c>
      <c r="AQ13" s="332" t="str">
        <f t="shared" si="9"/>
        <v/>
      </c>
      <c r="AR13" s="332" t="str">
        <f t="shared" si="9"/>
        <v/>
      </c>
      <c r="AS13" s="332" t="str">
        <f t="shared" si="9"/>
        <v/>
      </c>
      <c r="AT13" s="332" t="str">
        <f t="shared" si="9"/>
        <v/>
      </c>
      <c r="AU13" s="332" t="str">
        <f t="shared" si="9"/>
        <v/>
      </c>
      <c r="AV13" s="332" t="str">
        <f t="shared" si="9"/>
        <v/>
      </c>
      <c r="AW13" s="35">
        <f t="shared" si="10"/>
        <v>1</v>
      </c>
      <c r="AX13" s="333"/>
      <c r="AY13" s="333"/>
      <c r="AZ13" s="333"/>
      <c r="BA13" s="333"/>
      <c r="BB13" s="333"/>
      <c r="BC13" s="333"/>
      <c r="BD13" s="333"/>
      <c r="BE13" s="333"/>
      <c r="BF13" s="333"/>
      <c r="BG13" s="333"/>
      <c r="BH13" s="333"/>
      <c r="BI13" s="333"/>
      <c r="BJ13" s="333"/>
      <c r="BK13" s="333"/>
      <c r="BL13" s="333"/>
      <c r="BM13" s="333"/>
      <c r="BN13" s="333"/>
      <c r="BO13" s="333"/>
      <c r="BP13" s="334"/>
      <c r="BQ13" s="334"/>
      <c r="BR13" s="334"/>
      <c r="BS13" s="334"/>
      <c r="BT13" s="334"/>
      <c r="BU13" s="334"/>
      <c r="BV13" s="334"/>
      <c r="BW13" s="334"/>
      <c r="BX13" s="334"/>
      <c r="BY13" s="334"/>
      <c r="BZ13" s="334"/>
      <c r="CA13" s="334"/>
      <c r="CB13" s="334"/>
      <c r="CC13" s="334"/>
      <c r="CD13" s="334"/>
      <c r="CE13" s="334"/>
      <c r="CF13" s="334"/>
      <c r="CG13" s="333"/>
      <c r="CH13" s="334"/>
      <c r="CI13" s="334"/>
      <c r="CJ13" s="334"/>
      <c r="CK13" s="334"/>
      <c r="CL13" s="334"/>
      <c r="CM13" s="334"/>
      <c r="CN13" s="331"/>
      <c r="CO13" s="331"/>
      <c r="CP13" s="331"/>
      <c r="CQ13" s="331"/>
      <c r="CR13" s="331"/>
      <c r="CS13" s="331"/>
      <c r="CT13" s="331"/>
      <c r="CU13" s="331"/>
      <c r="CV13" s="331"/>
      <c r="CW13" s="331"/>
      <c r="CX13" s="331"/>
      <c r="CY13" s="331"/>
      <c r="CZ13" s="331"/>
      <c r="DA13" s="331"/>
    </row>
    <row r="14" spans="1:107" ht="31.5" x14ac:dyDescent="0.25">
      <c r="A14" s="389">
        <v>9</v>
      </c>
      <c r="B14" s="263"/>
      <c r="C14" s="427" t="s">
        <v>34</v>
      </c>
      <c r="D14" s="430" t="s">
        <v>745</v>
      </c>
      <c r="E14" s="256">
        <v>2443</v>
      </c>
      <c r="F14" s="93" t="s">
        <v>1604</v>
      </c>
      <c r="G14" s="93">
        <v>5</v>
      </c>
      <c r="H14" s="93">
        <v>4</v>
      </c>
      <c r="I14" s="93">
        <v>5</v>
      </c>
      <c r="J14" s="93">
        <v>4</v>
      </c>
      <c r="K14" s="93">
        <v>4</v>
      </c>
      <c r="L14" s="93">
        <v>4</v>
      </c>
      <c r="M14" s="93">
        <v>5</v>
      </c>
      <c r="N14" s="93">
        <v>4</v>
      </c>
      <c r="O14" s="93">
        <v>4</v>
      </c>
      <c r="P14" s="93"/>
      <c r="Q14" s="93"/>
      <c r="R14" s="97"/>
      <c r="S14" s="93"/>
      <c r="T14" s="93"/>
      <c r="U14" s="23"/>
      <c r="V14" s="18">
        <f t="shared" si="0"/>
        <v>4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0</v>
      </c>
      <c r="AA14" s="95">
        <f t="shared" si="5"/>
        <v>6</v>
      </c>
      <c r="AB14" s="95">
        <f t="shared" si="6"/>
        <v>3</v>
      </c>
      <c r="AC14" s="95">
        <f t="shared" si="7"/>
        <v>9</v>
      </c>
      <c r="AD14" s="242">
        <f t="shared" si="11"/>
        <v>4.333333333333333</v>
      </c>
      <c r="AE14" s="16">
        <f t="shared" si="8"/>
        <v>0</v>
      </c>
      <c r="AF14" s="9"/>
      <c r="AG14" s="332" t="str">
        <f t="shared" si="9"/>
        <v>з</v>
      </c>
      <c r="AH14" s="332">
        <f t="shared" si="9"/>
        <v>5</v>
      </c>
      <c r="AI14" s="332">
        <f t="shared" si="9"/>
        <v>4</v>
      </c>
      <c r="AJ14" s="332">
        <f t="shared" si="9"/>
        <v>5</v>
      </c>
      <c r="AK14" s="332">
        <f t="shared" si="9"/>
        <v>4</v>
      </c>
      <c r="AL14" s="332">
        <f t="shared" si="9"/>
        <v>4</v>
      </c>
      <c r="AM14" s="332">
        <f t="shared" si="9"/>
        <v>4</v>
      </c>
      <c r="AN14" s="332">
        <f t="shared" si="9"/>
        <v>5</v>
      </c>
      <c r="AO14" s="332">
        <f t="shared" si="9"/>
        <v>4</v>
      </c>
      <c r="AP14" s="332">
        <f t="shared" si="9"/>
        <v>4</v>
      </c>
      <c r="AQ14" s="332" t="str">
        <f t="shared" si="9"/>
        <v/>
      </c>
      <c r="AR14" s="332" t="str">
        <f t="shared" si="9"/>
        <v/>
      </c>
      <c r="AS14" s="332" t="str">
        <f t="shared" si="9"/>
        <v/>
      </c>
      <c r="AT14" s="332" t="str">
        <f t="shared" si="9"/>
        <v/>
      </c>
      <c r="AU14" s="332" t="str">
        <f t="shared" si="9"/>
        <v/>
      </c>
      <c r="AV14" s="332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31.5" x14ac:dyDescent="0.25">
      <c r="A15" s="389">
        <v>10</v>
      </c>
      <c r="B15" s="263"/>
      <c r="C15" s="427" t="s">
        <v>34</v>
      </c>
      <c r="D15" s="430" t="s">
        <v>746</v>
      </c>
      <c r="E15" s="256">
        <v>2443</v>
      </c>
      <c r="F15" s="93" t="s">
        <v>1604</v>
      </c>
      <c r="G15" s="93">
        <v>3</v>
      </c>
      <c r="H15" s="93">
        <v>4</v>
      </c>
      <c r="I15" s="93">
        <v>5</v>
      </c>
      <c r="J15" s="93">
        <v>3</v>
      </c>
      <c r="K15" s="93">
        <v>3</v>
      </c>
      <c r="L15" s="93">
        <v>3</v>
      </c>
      <c r="M15" s="93">
        <v>3</v>
      </c>
      <c r="N15" s="93">
        <v>4</v>
      </c>
      <c r="O15" s="93">
        <v>3</v>
      </c>
      <c r="P15" s="93"/>
      <c r="Q15" s="93"/>
      <c r="R15" s="97"/>
      <c r="S15" s="93"/>
      <c r="T15" s="93"/>
      <c r="U15" s="23"/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6</v>
      </c>
      <c r="AA15" s="95">
        <f t="shared" si="5"/>
        <v>2</v>
      </c>
      <c r="AB15" s="95">
        <f t="shared" si="6"/>
        <v>1</v>
      </c>
      <c r="AC15" s="95">
        <f t="shared" si="7"/>
        <v>9</v>
      </c>
      <c r="AD15" s="242">
        <f t="shared" si="11"/>
        <v>3.4444444444444446</v>
      </c>
      <c r="AE15" s="16">
        <f t="shared" si="8"/>
        <v>0</v>
      </c>
      <c r="AF15" s="9"/>
      <c r="AG15" s="332" t="str">
        <f t="shared" si="9"/>
        <v>з</v>
      </c>
      <c r="AH15" s="332">
        <f t="shared" si="9"/>
        <v>3</v>
      </c>
      <c r="AI15" s="332">
        <f t="shared" si="9"/>
        <v>4</v>
      </c>
      <c r="AJ15" s="332">
        <f t="shared" si="9"/>
        <v>5</v>
      </c>
      <c r="AK15" s="332">
        <f t="shared" si="9"/>
        <v>3</v>
      </c>
      <c r="AL15" s="332">
        <f t="shared" si="9"/>
        <v>3</v>
      </c>
      <c r="AM15" s="332">
        <f t="shared" si="9"/>
        <v>3</v>
      </c>
      <c r="AN15" s="332">
        <f t="shared" si="9"/>
        <v>3</v>
      </c>
      <c r="AO15" s="332">
        <f t="shared" si="9"/>
        <v>4</v>
      </c>
      <c r="AP15" s="332">
        <f t="shared" si="9"/>
        <v>3</v>
      </c>
      <c r="AQ15" s="332" t="str">
        <f t="shared" si="9"/>
        <v/>
      </c>
      <c r="AR15" s="332" t="str">
        <f t="shared" si="9"/>
        <v/>
      </c>
      <c r="AS15" s="332" t="str">
        <f t="shared" si="9"/>
        <v/>
      </c>
      <c r="AT15" s="332" t="str">
        <f t="shared" si="9"/>
        <v/>
      </c>
      <c r="AU15" s="332" t="str">
        <f t="shared" si="9"/>
        <v/>
      </c>
      <c r="AV15" s="332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31.5" x14ac:dyDescent="0.25">
      <c r="A16" s="389">
        <v>11</v>
      </c>
      <c r="B16" s="263"/>
      <c r="C16" s="427" t="s">
        <v>34</v>
      </c>
      <c r="D16" s="430" t="s">
        <v>748</v>
      </c>
      <c r="E16" s="256">
        <v>2443</v>
      </c>
      <c r="F16" s="93" t="s">
        <v>1604</v>
      </c>
      <c r="G16" s="93">
        <v>3</v>
      </c>
      <c r="H16" s="93">
        <v>4</v>
      </c>
      <c r="I16" s="93">
        <v>5</v>
      </c>
      <c r="J16" s="93">
        <v>3</v>
      </c>
      <c r="K16" s="93">
        <v>4</v>
      </c>
      <c r="L16" s="93">
        <v>4</v>
      </c>
      <c r="M16" s="93">
        <v>3</v>
      </c>
      <c r="N16" s="93">
        <v>4</v>
      </c>
      <c r="O16" s="93">
        <v>4</v>
      </c>
      <c r="P16" s="93"/>
      <c r="Q16" s="93"/>
      <c r="R16" s="97"/>
      <c r="S16" s="93"/>
      <c r="T16" s="93"/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3</v>
      </c>
      <c r="AA16" s="95">
        <f t="shared" si="5"/>
        <v>5</v>
      </c>
      <c r="AB16" s="95">
        <f t="shared" si="6"/>
        <v>1</v>
      </c>
      <c r="AC16" s="95">
        <f t="shared" si="7"/>
        <v>9</v>
      </c>
      <c r="AD16" s="242">
        <f t="shared" si="11"/>
        <v>3.7777777777777777</v>
      </c>
      <c r="AE16" s="16">
        <f t="shared" si="8"/>
        <v>0</v>
      </c>
      <c r="AF16" s="9"/>
      <c r="AG16" s="332" t="str">
        <f t="shared" si="9"/>
        <v>з</v>
      </c>
      <c r="AH16" s="332">
        <f t="shared" si="9"/>
        <v>3</v>
      </c>
      <c r="AI16" s="332">
        <f t="shared" si="9"/>
        <v>4</v>
      </c>
      <c r="AJ16" s="332">
        <f t="shared" si="9"/>
        <v>5</v>
      </c>
      <c r="AK16" s="332">
        <f t="shared" si="9"/>
        <v>3</v>
      </c>
      <c r="AL16" s="332">
        <f t="shared" si="9"/>
        <v>4</v>
      </c>
      <c r="AM16" s="332">
        <f t="shared" si="9"/>
        <v>4</v>
      </c>
      <c r="AN16" s="332">
        <f t="shared" si="9"/>
        <v>3</v>
      </c>
      <c r="AO16" s="332">
        <f t="shared" si="9"/>
        <v>4</v>
      </c>
      <c r="AP16" s="332">
        <f t="shared" si="9"/>
        <v>4</v>
      </c>
      <c r="AQ16" s="332" t="str">
        <f t="shared" si="9"/>
        <v/>
      </c>
      <c r="AR16" s="332" t="str">
        <f t="shared" si="9"/>
        <v/>
      </c>
      <c r="AS16" s="332" t="str">
        <f t="shared" si="9"/>
        <v/>
      </c>
      <c r="AT16" s="332" t="str">
        <f t="shared" si="9"/>
        <v/>
      </c>
      <c r="AU16" s="332" t="str">
        <f t="shared" si="9"/>
        <v/>
      </c>
      <c r="AV16" s="332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31.5" x14ac:dyDescent="0.25">
      <c r="A17" s="389">
        <v>12</v>
      </c>
      <c r="B17" s="259"/>
      <c r="C17" s="427" t="s">
        <v>34</v>
      </c>
      <c r="D17" s="430" t="s">
        <v>749</v>
      </c>
      <c r="E17" s="256">
        <v>2443</v>
      </c>
      <c r="F17" s="93" t="s">
        <v>1604</v>
      </c>
      <c r="G17" s="93">
        <v>4</v>
      </c>
      <c r="H17" s="93">
        <v>4</v>
      </c>
      <c r="I17" s="93">
        <v>5</v>
      </c>
      <c r="J17" s="93">
        <v>3</v>
      </c>
      <c r="K17" s="93">
        <v>4</v>
      </c>
      <c r="L17" s="93">
        <v>3</v>
      </c>
      <c r="M17" s="93">
        <v>3</v>
      </c>
      <c r="N17" s="93">
        <v>3</v>
      </c>
      <c r="O17" s="93">
        <v>3</v>
      </c>
      <c r="P17" s="93"/>
      <c r="Q17" s="93"/>
      <c r="R17" s="97"/>
      <c r="S17" s="93"/>
      <c r="T17" s="93"/>
      <c r="U17" s="23"/>
      <c r="V17" s="18">
        <f t="shared" si="0"/>
        <v>3</v>
      </c>
      <c r="W17" s="95">
        <f t="shared" si="1"/>
        <v>0</v>
      </c>
      <c r="X17" s="95">
        <f t="shared" ref="X17:X34" si="12">COUNTIF(AF17:AU17,"д")</f>
        <v>0</v>
      </c>
      <c r="Y17" s="95">
        <f t="shared" si="3"/>
        <v>0</v>
      </c>
      <c r="Z17" s="95">
        <f t="shared" si="4"/>
        <v>5</v>
      </c>
      <c r="AA17" s="95">
        <f t="shared" si="5"/>
        <v>3</v>
      </c>
      <c r="AB17" s="95">
        <f t="shared" si="6"/>
        <v>1</v>
      </c>
      <c r="AC17" s="95">
        <f t="shared" si="7"/>
        <v>9</v>
      </c>
      <c r="AD17" s="242">
        <f t="shared" si="11"/>
        <v>3.5555555555555554</v>
      </c>
      <c r="AE17" s="16">
        <f t="shared" si="8"/>
        <v>0</v>
      </c>
      <c r="AF17" s="9"/>
      <c r="AG17" s="332" t="str">
        <f t="shared" si="9"/>
        <v>з</v>
      </c>
      <c r="AH17" s="332">
        <f t="shared" si="9"/>
        <v>4</v>
      </c>
      <c r="AI17" s="332">
        <f t="shared" si="9"/>
        <v>4</v>
      </c>
      <c r="AJ17" s="332">
        <f t="shared" si="9"/>
        <v>5</v>
      </c>
      <c r="AK17" s="332">
        <f t="shared" si="9"/>
        <v>3</v>
      </c>
      <c r="AL17" s="332">
        <f t="shared" si="9"/>
        <v>4</v>
      </c>
      <c r="AM17" s="332">
        <f t="shared" si="9"/>
        <v>3</v>
      </c>
      <c r="AN17" s="332">
        <f t="shared" si="9"/>
        <v>3</v>
      </c>
      <c r="AO17" s="332">
        <f t="shared" si="9"/>
        <v>3</v>
      </c>
      <c r="AP17" s="332">
        <f t="shared" si="9"/>
        <v>3</v>
      </c>
      <c r="AQ17" s="332" t="str">
        <f t="shared" si="9"/>
        <v/>
      </c>
      <c r="AR17" s="332" t="str">
        <f t="shared" si="9"/>
        <v/>
      </c>
      <c r="AS17" s="332" t="str">
        <f t="shared" si="9"/>
        <v/>
      </c>
      <c r="AT17" s="332" t="str">
        <f t="shared" si="9"/>
        <v/>
      </c>
      <c r="AU17" s="332" t="str">
        <f t="shared" si="9"/>
        <v/>
      </c>
      <c r="AV17" s="332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31.5" x14ac:dyDescent="0.25">
      <c r="A18" s="389">
        <v>13</v>
      </c>
      <c r="B18" s="189"/>
      <c r="C18" s="427" t="s">
        <v>34</v>
      </c>
      <c r="D18" s="430" t="s">
        <v>750</v>
      </c>
      <c r="E18" s="256">
        <v>2443</v>
      </c>
      <c r="F18" s="93" t="s">
        <v>1604</v>
      </c>
      <c r="G18" s="93">
        <v>3</v>
      </c>
      <c r="H18" s="93">
        <v>3</v>
      </c>
      <c r="I18" s="93">
        <v>5</v>
      </c>
      <c r="J18" s="93">
        <v>4</v>
      </c>
      <c r="K18" s="93">
        <v>5</v>
      </c>
      <c r="L18" s="93">
        <v>3</v>
      </c>
      <c r="M18" s="93">
        <v>3</v>
      </c>
      <c r="N18" s="93">
        <v>3</v>
      </c>
      <c r="O18" s="93">
        <v>3</v>
      </c>
      <c r="P18" s="93"/>
      <c r="Q18" s="93"/>
      <c r="R18" s="97"/>
      <c r="S18" s="93"/>
      <c r="T18" s="93"/>
      <c r="U18" s="23"/>
      <c r="V18" s="18">
        <f t="shared" si="0"/>
        <v>3</v>
      </c>
      <c r="W18" s="95">
        <f t="shared" si="1"/>
        <v>0</v>
      </c>
      <c r="X18" s="95">
        <f t="shared" si="12"/>
        <v>0</v>
      </c>
      <c r="Y18" s="95">
        <f t="shared" si="3"/>
        <v>0</v>
      </c>
      <c r="Z18" s="95">
        <f t="shared" si="4"/>
        <v>6</v>
      </c>
      <c r="AA18" s="95">
        <f t="shared" si="5"/>
        <v>1</v>
      </c>
      <c r="AB18" s="95">
        <f t="shared" si="6"/>
        <v>2</v>
      </c>
      <c r="AC18" s="95">
        <f t="shared" si="7"/>
        <v>9</v>
      </c>
      <c r="AD18" s="242">
        <f t="shared" si="11"/>
        <v>3.5555555555555554</v>
      </c>
      <c r="AE18" s="16">
        <f t="shared" si="8"/>
        <v>0</v>
      </c>
      <c r="AF18" s="9"/>
      <c r="AG18" s="332" t="str">
        <f t="shared" si="9"/>
        <v>з</v>
      </c>
      <c r="AH18" s="332">
        <f t="shared" si="9"/>
        <v>3</v>
      </c>
      <c r="AI18" s="332">
        <f t="shared" si="9"/>
        <v>3</v>
      </c>
      <c r="AJ18" s="332">
        <f t="shared" si="9"/>
        <v>5</v>
      </c>
      <c r="AK18" s="332">
        <f t="shared" si="9"/>
        <v>4</v>
      </c>
      <c r="AL18" s="332">
        <f t="shared" si="9"/>
        <v>5</v>
      </c>
      <c r="AM18" s="332">
        <f t="shared" si="9"/>
        <v>3</v>
      </c>
      <c r="AN18" s="332">
        <f t="shared" si="9"/>
        <v>3</v>
      </c>
      <c r="AO18" s="332">
        <f t="shared" si="9"/>
        <v>3</v>
      </c>
      <c r="AP18" s="332">
        <f t="shared" si="9"/>
        <v>3</v>
      </c>
      <c r="AQ18" s="332" t="str">
        <f t="shared" si="9"/>
        <v/>
      </c>
      <c r="AR18" s="332" t="str">
        <f t="shared" si="9"/>
        <v/>
      </c>
      <c r="AS18" s="332" t="str">
        <f t="shared" si="9"/>
        <v/>
      </c>
      <c r="AT18" s="332" t="str">
        <f t="shared" si="9"/>
        <v/>
      </c>
      <c r="AU18" s="332" t="str">
        <f t="shared" si="9"/>
        <v/>
      </c>
      <c r="AV18" s="332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31.5" x14ac:dyDescent="0.25">
      <c r="A19" s="389">
        <v>14</v>
      </c>
      <c r="B19" s="189"/>
      <c r="C19" s="427" t="s">
        <v>34</v>
      </c>
      <c r="D19" s="430" t="s">
        <v>751</v>
      </c>
      <c r="E19" s="256">
        <v>2443</v>
      </c>
      <c r="F19" s="93" t="s">
        <v>1604</v>
      </c>
      <c r="G19" s="93">
        <v>3</v>
      </c>
      <c r="H19" s="93">
        <v>5</v>
      </c>
      <c r="I19" s="93">
        <v>5</v>
      </c>
      <c r="J19" s="93">
        <v>4</v>
      </c>
      <c r="K19" s="93">
        <v>5</v>
      </c>
      <c r="L19" s="93">
        <v>4</v>
      </c>
      <c r="M19" s="93">
        <v>5</v>
      </c>
      <c r="N19" s="93">
        <v>4</v>
      </c>
      <c r="O19" s="93">
        <v>4</v>
      </c>
      <c r="P19" s="93"/>
      <c r="Q19" s="93"/>
      <c r="R19" s="93"/>
      <c r="S19" s="93"/>
      <c r="T19" s="93"/>
      <c r="U19" s="23"/>
      <c r="V19" s="18">
        <f t="shared" si="0"/>
        <v>3</v>
      </c>
      <c r="W19" s="95">
        <f t="shared" si="1"/>
        <v>0</v>
      </c>
      <c r="X19" s="95">
        <f t="shared" si="12"/>
        <v>0</v>
      </c>
      <c r="Y19" s="95">
        <f t="shared" si="3"/>
        <v>0</v>
      </c>
      <c r="Z19" s="95">
        <f t="shared" si="4"/>
        <v>1</v>
      </c>
      <c r="AA19" s="95">
        <f t="shared" si="5"/>
        <v>4</v>
      </c>
      <c r="AB19" s="95">
        <f t="shared" si="6"/>
        <v>4</v>
      </c>
      <c r="AC19" s="95">
        <f t="shared" si="7"/>
        <v>9</v>
      </c>
      <c r="AD19" s="242">
        <f t="shared" si="11"/>
        <v>4.333333333333333</v>
      </c>
      <c r="AE19" s="16">
        <f t="shared" si="8"/>
        <v>0</v>
      </c>
      <c r="AF19" s="9"/>
      <c r="AG19" s="332" t="str">
        <f t="shared" si="9"/>
        <v>з</v>
      </c>
      <c r="AH19" s="332">
        <f t="shared" si="9"/>
        <v>3</v>
      </c>
      <c r="AI19" s="332">
        <f t="shared" si="9"/>
        <v>5</v>
      </c>
      <c r="AJ19" s="332">
        <f t="shared" si="9"/>
        <v>5</v>
      </c>
      <c r="AK19" s="332">
        <f t="shared" si="9"/>
        <v>4</v>
      </c>
      <c r="AL19" s="332">
        <f t="shared" si="9"/>
        <v>5</v>
      </c>
      <c r="AM19" s="332">
        <f t="shared" si="9"/>
        <v>4</v>
      </c>
      <c r="AN19" s="332">
        <f t="shared" si="9"/>
        <v>5</v>
      </c>
      <c r="AO19" s="332">
        <f t="shared" si="9"/>
        <v>4</v>
      </c>
      <c r="AP19" s="332">
        <f t="shared" si="9"/>
        <v>4</v>
      </c>
      <c r="AQ19" s="332" t="str">
        <f t="shared" si="9"/>
        <v/>
      </c>
      <c r="AR19" s="332" t="str">
        <f t="shared" si="9"/>
        <v/>
      </c>
      <c r="AS19" s="332" t="str">
        <f t="shared" si="9"/>
        <v/>
      </c>
      <c r="AT19" s="332" t="str">
        <f t="shared" si="9"/>
        <v/>
      </c>
      <c r="AU19" s="332" t="str">
        <f t="shared" si="9"/>
        <v/>
      </c>
      <c r="AV19" s="332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31.5" x14ac:dyDescent="0.25">
      <c r="A20" s="389">
        <v>15</v>
      </c>
      <c r="B20" s="189"/>
      <c r="C20" s="427" t="s">
        <v>34</v>
      </c>
      <c r="D20" s="430" t="s">
        <v>752</v>
      </c>
      <c r="E20" s="256">
        <v>2443</v>
      </c>
      <c r="F20" s="93" t="s">
        <v>1604</v>
      </c>
      <c r="G20" s="93">
        <v>3</v>
      </c>
      <c r="H20" s="93">
        <v>4</v>
      </c>
      <c r="I20" s="93">
        <v>5</v>
      </c>
      <c r="J20" s="93">
        <v>3</v>
      </c>
      <c r="K20" s="93">
        <v>3</v>
      </c>
      <c r="L20" s="93">
        <v>3</v>
      </c>
      <c r="M20" s="93">
        <v>3</v>
      </c>
      <c r="N20" s="93">
        <v>3</v>
      </c>
      <c r="O20" s="93">
        <v>3</v>
      </c>
      <c r="P20" s="93"/>
      <c r="Q20" s="93"/>
      <c r="R20" s="97"/>
      <c r="S20" s="93"/>
      <c r="T20" s="93"/>
      <c r="U20" s="23"/>
      <c r="V20" s="18">
        <f t="shared" si="0"/>
        <v>3</v>
      </c>
      <c r="W20" s="95">
        <f t="shared" si="1"/>
        <v>0</v>
      </c>
      <c r="X20" s="95">
        <f t="shared" si="12"/>
        <v>0</v>
      </c>
      <c r="Y20" s="95">
        <f t="shared" si="3"/>
        <v>0</v>
      </c>
      <c r="Z20" s="95">
        <f t="shared" si="4"/>
        <v>7</v>
      </c>
      <c r="AA20" s="95">
        <f t="shared" si="5"/>
        <v>1</v>
      </c>
      <c r="AB20" s="95">
        <f t="shared" si="6"/>
        <v>1</v>
      </c>
      <c r="AC20" s="95">
        <f t="shared" si="7"/>
        <v>9</v>
      </c>
      <c r="AD20" s="242">
        <f t="shared" si="11"/>
        <v>3.3333333333333335</v>
      </c>
      <c r="AE20" s="16">
        <f t="shared" si="8"/>
        <v>0</v>
      </c>
      <c r="AF20" s="9"/>
      <c r="AG20" s="332" t="str">
        <f t="shared" si="9"/>
        <v>з</v>
      </c>
      <c r="AH20" s="332">
        <f t="shared" si="9"/>
        <v>3</v>
      </c>
      <c r="AI20" s="332">
        <f t="shared" si="9"/>
        <v>4</v>
      </c>
      <c r="AJ20" s="332">
        <f t="shared" si="9"/>
        <v>5</v>
      </c>
      <c r="AK20" s="332">
        <f t="shared" si="9"/>
        <v>3</v>
      </c>
      <c r="AL20" s="332">
        <f t="shared" si="9"/>
        <v>3</v>
      </c>
      <c r="AM20" s="332">
        <f t="shared" si="9"/>
        <v>3</v>
      </c>
      <c r="AN20" s="332">
        <f t="shared" si="9"/>
        <v>3</v>
      </c>
      <c r="AO20" s="332">
        <f t="shared" si="9"/>
        <v>3</v>
      </c>
      <c r="AP20" s="332">
        <f t="shared" si="9"/>
        <v>3</v>
      </c>
      <c r="AQ20" s="332" t="str">
        <f t="shared" si="9"/>
        <v/>
      </c>
      <c r="AR20" s="332" t="str">
        <f t="shared" si="9"/>
        <v/>
      </c>
      <c r="AS20" s="332" t="str">
        <f t="shared" si="9"/>
        <v/>
      </c>
      <c r="AT20" s="332" t="str">
        <f t="shared" si="9"/>
        <v/>
      </c>
      <c r="AU20" s="332" t="str">
        <f t="shared" si="9"/>
        <v/>
      </c>
      <c r="AV20" s="332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31.5" x14ac:dyDescent="0.25">
      <c r="A21" s="389">
        <v>16</v>
      </c>
      <c r="B21" s="189"/>
      <c r="C21" s="427" t="s">
        <v>34</v>
      </c>
      <c r="D21" s="430" t="s">
        <v>753</v>
      </c>
      <c r="E21" s="256">
        <v>2443</v>
      </c>
      <c r="F21" s="93" t="s">
        <v>1604</v>
      </c>
      <c r="G21" s="93">
        <v>4</v>
      </c>
      <c r="H21" s="93">
        <v>4</v>
      </c>
      <c r="I21" s="93">
        <v>5</v>
      </c>
      <c r="J21" s="93">
        <v>4</v>
      </c>
      <c r="K21" s="93">
        <v>4</v>
      </c>
      <c r="L21" s="93">
        <v>3</v>
      </c>
      <c r="M21" s="93">
        <v>4</v>
      </c>
      <c r="N21" s="93">
        <v>3</v>
      </c>
      <c r="O21" s="93">
        <v>3</v>
      </c>
      <c r="P21" s="93"/>
      <c r="Q21" s="93"/>
      <c r="R21" s="97"/>
      <c r="S21" s="93"/>
      <c r="T21" s="93"/>
      <c r="U21" s="23"/>
      <c r="V21" s="18">
        <f t="shared" si="0"/>
        <v>3</v>
      </c>
      <c r="W21" s="95">
        <f t="shared" si="1"/>
        <v>0</v>
      </c>
      <c r="X21" s="95">
        <f t="shared" si="12"/>
        <v>0</v>
      </c>
      <c r="Y21" s="95">
        <f t="shared" si="3"/>
        <v>0</v>
      </c>
      <c r="Z21" s="95">
        <f t="shared" si="4"/>
        <v>3</v>
      </c>
      <c r="AA21" s="95">
        <f t="shared" si="5"/>
        <v>5</v>
      </c>
      <c r="AB21" s="95">
        <f t="shared" si="6"/>
        <v>1</v>
      </c>
      <c r="AC21" s="95">
        <f t="shared" si="7"/>
        <v>9</v>
      </c>
      <c r="AD21" s="242">
        <f t="shared" si="11"/>
        <v>3.7777777777777777</v>
      </c>
      <c r="AE21" s="16">
        <f t="shared" si="8"/>
        <v>0</v>
      </c>
      <c r="AF21" s="9"/>
      <c r="AG21" s="332" t="str">
        <f t="shared" si="9"/>
        <v>з</v>
      </c>
      <c r="AH21" s="332">
        <f t="shared" si="9"/>
        <v>4</v>
      </c>
      <c r="AI21" s="332">
        <f t="shared" si="9"/>
        <v>4</v>
      </c>
      <c r="AJ21" s="332">
        <f t="shared" si="9"/>
        <v>5</v>
      </c>
      <c r="AK21" s="332">
        <f t="shared" si="9"/>
        <v>4</v>
      </c>
      <c r="AL21" s="332">
        <f t="shared" si="9"/>
        <v>4</v>
      </c>
      <c r="AM21" s="332">
        <f t="shared" si="9"/>
        <v>3</v>
      </c>
      <c r="AN21" s="332">
        <f t="shared" si="9"/>
        <v>4</v>
      </c>
      <c r="AO21" s="332">
        <f t="shared" si="9"/>
        <v>3</v>
      </c>
      <c r="AP21" s="332">
        <f t="shared" si="9"/>
        <v>3</v>
      </c>
      <c r="AQ21" s="332" t="str">
        <f t="shared" si="9"/>
        <v/>
      </c>
      <c r="AR21" s="332" t="str">
        <f t="shared" si="9"/>
        <v/>
      </c>
      <c r="AS21" s="332" t="str">
        <f t="shared" si="9"/>
        <v/>
      </c>
      <c r="AT21" s="332" t="str">
        <f t="shared" si="9"/>
        <v/>
      </c>
      <c r="AU21" s="332" t="str">
        <f t="shared" si="9"/>
        <v/>
      </c>
      <c r="AV21" s="332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29.25" customHeight="1" x14ac:dyDescent="0.2">
      <c r="A22" s="389">
        <v>17</v>
      </c>
      <c r="B22" s="189"/>
      <c r="C22" s="402" t="s">
        <v>34</v>
      </c>
      <c r="D22" s="558" t="s">
        <v>1628</v>
      </c>
      <c r="E22" s="256">
        <v>2443</v>
      </c>
      <c r="F22" s="93" t="s">
        <v>1604</v>
      </c>
      <c r="G22" s="93">
        <v>4</v>
      </c>
      <c r="H22" s="93">
        <v>4</v>
      </c>
      <c r="I22" s="93">
        <v>5</v>
      </c>
      <c r="J22" s="93">
        <v>4</v>
      </c>
      <c r="K22" s="93">
        <v>4</v>
      </c>
      <c r="L22" s="93">
        <v>5</v>
      </c>
      <c r="M22" s="93">
        <v>3</v>
      </c>
      <c r="N22" s="93">
        <v>3</v>
      </c>
      <c r="O22" s="93">
        <v>5</v>
      </c>
      <c r="P22" s="93"/>
      <c r="Q22" s="93"/>
      <c r="R22" s="97"/>
      <c r="S22" s="93"/>
      <c r="T22" s="93"/>
      <c r="U22" s="23"/>
      <c r="V22" s="18">
        <f t="shared" si="0"/>
        <v>3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2</v>
      </c>
      <c r="AA22" s="95">
        <f t="shared" si="5"/>
        <v>4</v>
      </c>
      <c r="AB22" s="95">
        <f t="shared" si="6"/>
        <v>3</v>
      </c>
      <c r="AC22" s="95">
        <f t="shared" si="7"/>
        <v>9</v>
      </c>
      <c r="AD22" s="242">
        <f t="shared" si="11"/>
        <v>4.1111111111111107</v>
      </c>
      <c r="AE22" s="16">
        <f t="shared" si="8"/>
        <v>0</v>
      </c>
      <c r="AF22" s="9"/>
      <c r="AG22" s="332" t="str">
        <f t="shared" si="13"/>
        <v>з</v>
      </c>
      <c r="AH22" s="332">
        <f t="shared" si="13"/>
        <v>4</v>
      </c>
      <c r="AI22" s="332">
        <f t="shared" si="13"/>
        <v>4</v>
      </c>
      <c r="AJ22" s="332">
        <f t="shared" si="13"/>
        <v>5</v>
      </c>
      <c r="AK22" s="332">
        <f t="shared" si="13"/>
        <v>4</v>
      </c>
      <c r="AL22" s="332">
        <f t="shared" si="13"/>
        <v>4</v>
      </c>
      <c r="AM22" s="332">
        <f t="shared" si="13"/>
        <v>5</v>
      </c>
      <c r="AN22" s="332">
        <f t="shared" si="13"/>
        <v>3</v>
      </c>
      <c r="AO22" s="332">
        <f t="shared" si="13"/>
        <v>3</v>
      </c>
      <c r="AP22" s="332">
        <f t="shared" si="13"/>
        <v>5</v>
      </c>
      <c r="AQ22" s="332" t="str">
        <f t="shared" si="13"/>
        <v/>
      </c>
      <c r="AR22" s="332" t="str">
        <f t="shared" si="13"/>
        <v/>
      </c>
      <c r="AS22" s="332" t="str">
        <f t="shared" si="13"/>
        <v/>
      </c>
      <c r="AT22" s="332" t="str">
        <f t="shared" si="13"/>
        <v/>
      </c>
      <c r="AU22" s="332" t="str">
        <f t="shared" si="13"/>
        <v/>
      </c>
      <c r="AV22" s="332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31.5" x14ac:dyDescent="0.25">
      <c r="A23" s="389">
        <v>18</v>
      </c>
      <c r="B23" s="189"/>
      <c r="C23" s="427" t="s">
        <v>1252</v>
      </c>
      <c r="D23" s="430" t="s">
        <v>754</v>
      </c>
      <c r="E23" s="256">
        <v>2443</v>
      </c>
      <c r="F23" s="93" t="s">
        <v>1604</v>
      </c>
      <c r="G23" s="93" t="s">
        <v>1643</v>
      </c>
      <c r="H23" s="93">
        <v>3</v>
      </c>
      <c r="I23" s="93">
        <v>5</v>
      </c>
      <c r="J23" s="93">
        <v>3</v>
      </c>
      <c r="K23" s="93">
        <v>4</v>
      </c>
      <c r="L23" s="93">
        <v>3</v>
      </c>
      <c r="M23" s="93">
        <v>3</v>
      </c>
      <c r="N23" s="93">
        <v>3</v>
      </c>
      <c r="O23" s="93">
        <v>3</v>
      </c>
      <c r="P23" s="93"/>
      <c r="Q23" s="93"/>
      <c r="R23" s="97"/>
      <c r="S23" s="93"/>
      <c r="T23" s="93"/>
      <c r="U23" s="23"/>
      <c r="V23" s="18">
        <f t="shared" si="0"/>
        <v>2</v>
      </c>
      <c r="W23" s="95">
        <f t="shared" si="1"/>
        <v>0</v>
      </c>
      <c r="X23" s="95">
        <f t="shared" si="12"/>
        <v>0</v>
      </c>
      <c r="Y23" s="95">
        <f t="shared" si="3"/>
        <v>1</v>
      </c>
      <c r="Z23" s="95">
        <f t="shared" si="4"/>
        <v>6</v>
      </c>
      <c r="AA23" s="95">
        <f t="shared" si="5"/>
        <v>1</v>
      </c>
      <c r="AB23" s="95">
        <f t="shared" si="6"/>
        <v>1</v>
      </c>
      <c r="AC23" s="95">
        <f t="shared" si="7"/>
        <v>9</v>
      </c>
      <c r="AD23" s="242">
        <f t="shared" si="11"/>
        <v>3.2222222222222223</v>
      </c>
      <c r="AE23" s="16">
        <f t="shared" si="8"/>
        <v>0</v>
      </c>
      <c r="AF23" s="9"/>
      <c r="AG23" s="332" t="str">
        <f t="shared" si="13"/>
        <v>з</v>
      </c>
      <c r="AH23" s="332">
        <f t="shared" si="13"/>
        <v>2</v>
      </c>
      <c r="AI23" s="332">
        <f t="shared" si="13"/>
        <v>3</v>
      </c>
      <c r="AJ23" s="332">
        <f t="shared" si="13"/>
        <v>5</v>
      </c>
      <c r="AK23" s="332">
        <f t="shared" si="13"/>
        <v>3</v>
      </c>
      <c r="AL23" s="332">
        <f t="shared" si="13"/>
        <v>4</v>
      </c>
      <c r="AM23" s="332">
        <f t="shared" si="13"/>
        <v>3</v>
      </c>
      <c r="AN23" s="332">
        <f t="shared" si="13"/>
        <v>3</v>
      </c>
      <c r="AO23" s="332">
        <f t="shared" si="13"/>
        <v>3</v>
      </c>
      <c r="AP23" s="332">
        <f t="shared" si="13"/>
        <v>3</v>
      </c>
      <c r="AQ23" s="332" t="str">
        <f t="shared" si="13"/>
        <v/>
      </c>
      <c r="AR23" s="332" t="str">
        <f t="shared" si="13"/>
        <v/>
      </c>
      <c r="AS23" s="332" t="str">
        <f t="shared" si="13"/>
        <v/>
      </c>
      <c r="AT23" s="332" t="str">
        <f t="shared" si="13"/>
        <v/>
      </c>
      <c r="AU23" s="332" t="str">
        <f t="shared" si="13"/>
        <v/>
      </c>
      <c r="AV23" s="332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5">
      <c r="A24" s="389">
        <v>19</v>
      </c>
      <c r="B24" s="189"/>
      <c r="C24" s="427" t="s">
        <v>34</v>
      </c>
      <c r="D24" s="430" t="s">
        <v>755</v>
      </c>
      <c r="E24" s="256">
        <v>2443</v>
      </c>
      <c r="F24" s="93" t="s">
        <v>1604</v>
      </c>
      <c r="G24" s="93">
        <v>3</v>
      </c>
      <c r="H24" s="93">
        <v>3</v>
      </c>
      <c r="I24" s="93">
        <v>5</v>
      </c>
      <c r="J24" s="93">
        <v>3</v>
      </c>
      <c r="K24" s="93">
        <v>4</v>
      </c>
      <c r="L24" s="93">
        <v>3</v>
      </c>
      <c r="M24" s="93" t="s">
        <v>1643</v>
      </c>
      <c r="N24" s="93">
        <v>3</v>
      </c>
      <c r="O24" s="93">
        <v>3</v>
      </c>
      <c r="P24" s="93"/>
      <c r="Q24" s="93"/>
      <c r="R24" s="97"/>
      <c r="S24" s="93"/>
      <c r="T24" s="93"/>
      <c r="U24" s="23"/>
      <c r="V24" s="18">
        <f t="shared" si="0"/>
        <v>2</v>
      </c>
      <c r="W24" s="95">
        <f t="shared" si="1"/>
        <v>0</v>
      </c>
      <c r="X24" s="95">
        <f t="shared" si="12"/>
        <v>0</v>
      </c>
      <c r="Y24" s="95">
        <f t="shared" si="3"/>
        <v>1</v>
      </c>
      <c r="Z24" s="95">
        <f t="shared" si="4"/>
        <v>6</v>
      </c>
      <c r="AA24" s="95">
        <f t="shared" si="5"/>
        <v>1</v>
      </c>
      <c r="AB24" s="95">
        <f t="shared" si="6"/>
        <v>1</v>
      </c>
      <c r="AC24" s="95">
        <f t="shared" si="7"/>
        <v>9</v>
      </c>
      <c r="AD24" s="242">
        <f t="shared" si="11"/>
        <v>3.2222222222222223</v>
      </c>
      <c r="AE24" s="16">
        <f t="shared" si="8"/>
        <v>0</v>
      </c>
      <c r="AF24" s="9"/>
      <c r="AG24" s="332" t="str">
        <f t="shared" si="13"/>
        <v>з</v>
      </c>
      <c r="AH24" s="332">
        <f t="shared" si="13"/>
        <v>3</v>
      </c>
      <c r="AI24" s="332">
        <f t="shared" si="13"/>
        <v>3</v>
      </c>
      <c r="AJ24" s="332">
        <f t="shared" si="13"/>
        <v>5</v>
      </c>
      <c r="AK24" s="332">
        <f t="shared" si="13"/>
        <v>3</v>
      </c>
      <c r="AL24" s="332">
        <f t="shared" si="13"/>
        <v>4</v>
      </c>
      <c r="AM24" s="332">
        <f t="shared" si="13"/>
        <v>3</v>
      </c>
      <c r="AN24" s="332">
        <f t="shared" si="13"/>
        <v>2</v>
      </c>
      <c r="AO24" s="332">
        <f t="shared" si="13"/>
        <v>3</v>
      </c>
      <c r="AP24" s="332">
        <f t="shared" si="13"/>
        <v>3</v>
      </c>
      <c r="AQ24" s="332" t="str">
        <f t="shared" si="13"/>
        <v/>
      </c>
      <c r="AR24" s="332" t="str">
        <f t="shared" si="13"/>
        <v/>
      </c>
      <c r="AS24" s="332" t="str">
        <f t="shared" si="13"/>
        <v/>
      </c>
      <c r="AT24" s="332" t="str">
        <f t="shared" si="13"/>
        <v/>
      </c>
      <c r="AU24" s="332" t="str">
        <f t="shared" si="13"/>
        <v/>
      </c>
      <c r="AV24" s="332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31.5" x14ac:dyDescent="0.25">
      <c r="A25" s="389">
        <v>20</v>
      </c>
      <c r="B25" s="189"/>
      <c r="C25" s="427" t="s">
        <v>34</v>
      </c>
      <c r="D25" s="430" t="s">
        <v>756</v>
      </c>
      <c r="E25" s="256">
        <v>2443</v>
      </c>
      <c r="F25" s="93" t="s">
        <v>1604</v>
      </c>
      <c r="G25" s="93">
        <v>3</v>
      </c>
      <c r="H25" s="93">
        <v>3</v>
      </c>
      <c r="I25" s="93">
        <v>5</v>
      </c>
      <c r="J25" s="93">
        <v>3</v>
      </c>
      <c r="K25" s="93">
        <v>3</v>
      </c>
      <c r="L25" s="93">
        <v>4</v>
      </c>
      <c r="M25" s="93">
        <v>3</v>
      </c>
      <c r="N25" s="93">
        <v>4</v>
      </c>
      <c r="O25" s="93">
        <v>5</v>
      </c>
      <c r="P25" s="93"/>
      <c r="Q25" s="93"/>
      <c r="R25" s="97"/>
      <c r="S25" s="93"/>
      <c r="T25" s="93"/>
      <c r="U25" s="23"/>
      <c r="V25" s="18">
        <f t="shared" si="0"/>
        <v>3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5</v>
      </c>
      <c r="AA25" s="95">
        <f t="shared" si="5"/>
        <v>2</v>
      </c>
      <c r="AB25" s="95">
        <f t="shared" si="6"/>
        <v>2</v>
      </c>
      <c r="AC25" s="95">
        <f t="shared" si="7"/>
        <v>9</v>
      </c>
      <c r="AD25" s="242">
        <f t="shared" si="11"/>
        <v>3.6666666666666665</v>
      </c>
      <c r="AE25" s="16">
        <f t="shared" si="8"/>
        <v>0</v>
      </c>
      <c r="AF25" s="9"/>
      <c r="AG25" s="332" t="str">
        <f t="shared" si="13"/>
        <v>з</v>
      </c>
      <c r="AH25" s="332">
        <f t="shared" si="13"/>
        <v>3</v>
      </c>
      <c r="AI25" s="332">
        <f t="shared" si="13"/>
        <v>3</v>
      </c>
      <c r="AJ25" s="332">
        <f t="shared" si="13"/>
        <v>5</v>
      </c>
      <c r="AK25" s="332">
        <f t="shared" si="13"/>
        <v>3</v>
      </c>
      <c r="AL25" s="332">
        <f t="shared" si="13"/>
        <v>3</v>
      </c>
      <c r="AM25" s="332">
        <f t="shared" si="13"/>
        <v>4</v>
      </c>
      <c r="AN25" s="332">
        <f t="shared" si="13"/>
        <v>3</v>
      </c>
      <c r="AO25" s="332">
        <f t="shared" si="13"/>
        <v>4</v>
      </c>
      <c r="AP25" s="332">
        <f t="shared" si="13"/>
        <v>5</v>
      </c>
      <c r="AQ25" s="332" t="str">
        <f t="shared" si="13"/>
        <v/>
      </c>
      <c r="AR25" s="332" t="str">
        <f t="shared" si="13"/>
        <v/>
      </c>
      <c r="AS25" s="332" t="str">
        <f t="shared" si="13"/>
        <v/>
      </c>
      <c r="AT25" s="332" t="str">
        <f t="shared" si="13"/>
        <v/>
      </c>
      <c r="AU25" s="332" t="str">
        <f t="shared" si="13"/>
        <v/>
      </c>
      <c r="AV25" s="332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31.5" x14ac:dyDescent="0.25">
      <c r="A26" s="389">
        <v>21</v>
      </c>
      <c r="B26" s="189"/>
      <c r="C26" s="427" t="s">
        <v>34</v>
      </c>
      <c r="D26" s="430" t="s">
        <v>757</v>
      </c>
      <c r="E26" s="256">
        <v>2443</v>
      </c>
      <c r="F26" s="93" t="s">
        <v>1604</v>
      </c>
      <c r="G26" s="93">
        <v>5</v>
      </c>
      <c r="H26" s="93">
        <v>5</v>
      </c>
      <c r="I26" s="93">
        <v>5</v>
      </c>
      <c r="J26" s="93">
        <v>4</v>
      </c>
      <c r="K26" s="93">
        <v>5</v>
      </c>
      <c r="L26" s="93">
        <v>5</v>
      </c>
      <c r="M26" s="93">
        <v>5</v>
      </c>
      <c r="N26" s="93">
        <v>4</v>
      </c>
      <c r="O26" s="93">
        <v>4</v>
      </c>
      <c r="P26" s="93"/>
      <c r="Q26" s="93"/>
      <c r="R26" s="97"/>
      <c r="S26" s="93"/>
      <c r="T26" s="93"/>
      <c r="U26" s="23"/>
      <c r="V26" s="18">
        <f t="shared" si="0"/>
        <v>4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0</v>
      </c>
      <c r="AA26" s="95">
        <f t="shared" si="5"/>
        <v>3</v>
      </c>
      <c r="AB26" s="95">
        <f t="shared" si="6"/>
        <v>6</v>
      </c>
      <c r="AC26" s="95">
        <f t="shared" si="7"/>
        <v>9</v>
      </c>
      <c r="AD26" s="242">
        <f t="shared" si="11"/>
        <v>4.666666666666667</v>
      </c>
      <c r="AE26" s="16">
        <f t="shared" si="8"/>
        <v>0</v>
      </c>
      <c r="AF26" s="9"/>
      <c r="AG26" s="332" t="str">
        <f t="shared" si="13"/>
        <v>з</v>
      </c>
      <c r="AH26" s="332">
        <f t="shared" si="13"/>
        <v>5</v>
      </c>
      <c r="AI26" s="332">
        <f t="shared" si="13"/>
        <v>5</v>
      </c>
      <c r="AJ26" s="332">
        <f t="shared" si="13"/>
        <v>5</v>
      </c>
      <c r="AK26" s="332">
        <f t="shared" si="13"/>
        <v>4</v>
      </c>
      <c r="AL26" s="332">
        <f t="shared" si="13"/>
        <v>5</v>
      </c>
      <c r="AM26" s="332">
        <f t="shared" si="13"/>
        <v>5</v>
      </c>
      <c r="AN26" s="332">
        <f t="shared" si="13"/>
        <v>5</v>
      </c>
      <c r="AO26" s="332">
        <f t="shared" si="13"/>
        <v>4</v>
      </c>
      <c r="AP26" s="332">
        <f t="shared" si="13"/>
        <v>4</v>
      </c>
      <c r="AQ26" s="332" t="str">
        <f t="shared" si="13"/>
        <v/>
      </c>
      <c r="AR26" s="332" t="str">
        <f t="shared" si="13"/>
        <v/>
      </c>
      <c r="AS26" s="332" t="str">
        <f t="shared" si="13"/>
        <v/>
      </c>
      <c r="AT26" s="332" t="str">
        <f t="shared" si="13"/>
        <v/>
      </c>
      <c r="AU26" s="332" t="str">
        <f t="shared" si="13"/>
        <v/>
      </c>
      <c r="AV26" s="332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31.5" x14ac:dyDescent="0.25">
      <c r="A27" s="389">
        <v>22</v>
      </c>
      <c r="B27" s="189"/>
      <c r="C27" s="427" t="s">
        <v>34</v>
      </c>
      <c r="D27" s="430" t="s">
        <v>758</v>
      </c>
      <c r="E27" s="256">
        <v>2443</v>
      </c>
      <c r="F27" s="93" t="s">
        <v>1604</v>
      </c>
      <c r="G27" s="93">
        <v>4</v>
      </c>
      <c r="H27" s="93">
        <v>4</v>
      </c>
      <c r="I27" s="93">
        <v>5</v>
      </c>
      <c r="J27" s="93">
        <v>3</v>
      </c>
      <c r="K27" s="93">
        <v>3</v>
      </c>
      <c r="L27" s="93">
        <v>3</v>
      </c>
      <c r="M27" s="93">
        <v>3</v>
      </c>
      <c r="N27" s="93">
        <v>3</v>
      </c>
      <c r="O27" s="93">
        <v>3</v>
      </c>
      <c r="P27" s="93"/>
      <c r="Q27" s="93"/>
      <c r="R27" s="97"/>
      <c r="S27" s="93"/>
      <c r="T27" s="93"/>
      <c r="U27" s="23"/>
      <c r="V27" s="18">
        <f t="shared" si="0"/>
        <v>3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6</v>
      </c>
      <c r="AA27" s="95">
        <f t="shared" si="5"/>
        <v>2</v>
      </c>
      <c r="AB27" s="95">
        <f t="shared" si="6"/>
        <v>1</v>
      </c>
      <c r="AC27" s="95">
        <f t="shared" si="7"/>
        <v>9</v>
      </c>
      <c r="AD27" s="242">
        <f t="shared" si="11"/>
        <v>3.4444444444444446</v>
      </c>
      <c r="AE27" s="16">
        <f t="shared" si="8"/>
        <v>0</v>
      </c>
      <c r="AF27" s="9"/>
      <c r="AG27" s="332" t="str">
        <f t="shared" si="13"/>
        <v>з</v>
      </c>
      <c r="AH27" s="332">
        <f t="shared" si="13"/>
        <v>4</v>
      </c>
      <c r="AI27" s="332">
        <f t="shared" si="13"/>
        <v>4</v>
      </c>
      <c r="AJ27" s="332">
        <f t="shared" si="13"/>
        <v>5</v>
      </c>
      <c r="AK27" s="332">
        <f t="shared" si="13"/>
        <v>3</v>
      </c>
      <c r="AL27" s="332">
        <f t="shared" si="13"/>
        <v>3</v>
      </c>
      <c r="AM27" s="332">
        <f t="shared" si="13"/>
        <v>3</v>
      </c>
      <c r="AN27" s="332">
        <f t="shared" si="13"/>
        <v>3</v>
      </c>
      <c r="AO27" s="332">
        <f t="shared" si="13"/>
        <v>3</v>
      </c>
      <c r="AP27" s="332">
        <f t="shared" si="13"/>
        <v>3</v>
      </c>
      <c r="AQ27" s="332" t="str">
        <f t="shared" si="13"/>
        <v/>
      </c>
      <c r="AR27" s="332" t="str">
        <f t="shared" si="13"/>
        <v/>
      </c>
      <c r="AS27" s="332" t="str">
        <f t="shared" si="13"/>
        <v/>
      </c>
      <c r="AT27" s="332" t="str">
        <f t="shared" si="13"/>
        <v/>
      </c>
      <c r="AU27" s="332" t="str">
        <f t="shared" si="13"/>
        <v/>
      </c>
      <c r="AV27" s="332" t="str">
        <f t="shared" si="13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31.5" x14ac:dyDescent="0.25">
      <c r="A28" s="389">
        <v>23</v>
      </c>
      <c r="B28" s="189"/>
      <c r="C28" s="427" t="s">
        <v>34</v>
      </c>
      <c r="D28" s="430" t="s">
        <v>759</v>
      </c>
      <c r="E28" s="256">
        <v>2443</v>
      </c>
      <c r="F28" s="93" t="s">
        <v>1604</v>
      </c>
      <c r="G28" s="93">
        <v>3</v>
      </c>
      <c r="H28" s="93">
        <v>3</v>
      </c>
      <c r="I28" s="93">
        <v>5</v>
      </c>
      <c r="J28" s="93">
        <v>3</v>
      </c>
      <c r="K28" s="93">
        <v>5</v>
      </c>
      <c r="L28" s="93">
        <v>3</v>
      </c>
      <c r="M28" s="93" t="s">
        <v>1643</v>
      </c>
      <c r="N28" s="93">
        <v>3</v>
      </c>
      <c r="O28" s="93">
        <v>3</v>
      </c>
      <c r="P28" s="93"/>
      <c r="Q28" s="93"/>
      <c r="R28" s="97"/>
      <c r="S28" s="93"/>
      <c r="T28" s="93"/>
      <c r="U28" s="23"/>
      <c r="V28" s="18">
        <f t="shared" si="0"/>
        <v>2</v>
      </c>
      <c r="W28" s="95">
        <f t="shared" si="1"/>
        <v>0</v>
      </c>
      <c r="X28" s="95">
        <f t="shared" si="12"/>
        <v>0</v>
      </c>
      <c r="Y28" s="95">
        <f t="shared" si="3"/>
        <v>1</v>
      </c>
      <c r="Z28" s="95">
        <f t="shared" si="4"/>
        <v>6</v>
      </c>
      <c r="AA28" s="95">
        <f t="shared" si="5"/>
        <v>0</v>
      </c>
      <c r="AB28" s="95">
        <f t="shared" si="6"/>
        <v>2</v>
      </c>
      <c r="AC28" s="95">
        <f t="shared" si="7"/>
        <v>9</v>
      </c>
      <c r="AD28" s="242">
        <f t="shared" si="11"/>
        <v>3.3333333333333335</v>
      </c>
      <c r="AE28" s="16">
        <f t="shared" si="8"/>
        <v>0</v>
      </c>
      <c r="AF28" s="9"/>
      <c r="AG28" s="332" t="str">
        <f t="shared" si="13"/>
        <v>з</v>
      </c>
      <c r="AH28" s="332">
        <f t="shared" si="13"/>
        <v>3</v>
      </c>
      <c r="AI28" s="332">
        <f t="shared" si="13"/>
        <v>3</v>
      </c>
      <c r="AJ28" s="332">
        <f t="shared" si="13"/>
        <v>5</v>
      </c>
      <c r="AK28" s="332">
        <f t="shared" si="13"/>
        <v>3</v>
      </c>
      <c r="AL28" s="332">
        <f t="shared" si="13"/>
        <v>5</v>
      </c>
      <c r="AM28" s="332">
        <f t="shared" si="13"/>
        <v>3</v>
      </c>
      <c r="AN28" s="332">
        <f t="shared" si="13"/>
        <v>2</v>
      </c>
      <c r="AO28" s="332">
        <f t="shared" si="13"/>
        <v>3</v>
      </c>
      <c r="AP28" s="332">
        <f t="shared" si="13"/>
        <v>3</v>
      </c>
      <c r="AQ28" s="332" t="str">
        <f t="shared" si="13"/>
        <v/>
      </c>
      <c r="AR28" s="332" t="str">
        <f t="shared" si="13"/>
        <v/>
      </c>
      <c r="AS28" s="332" t="str">
        <f t="shared" si="13"/>
        <v/>
      </c>
      <c r="AT28" s="332" t="str">
        <f t="shared" si="13"/>
        <v/>
      </c>
      <c r="AU28" s="332" t="str">
        <f t="shared" si="13"/>
        <v/>
      </c>
      <c r="AV28" s="332" t="str">
        <f t="shared" si="13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31.5" x14ac:dyDescent="0.25">
      <c r="A29" s="389">
        <v>24</v>
      </c>
      <c r="B29" s="186"/>
      <c r="C29" s="440" t="s">
        <v>34</v>
      </c>
      <c r="D29" s="442" t="s">
        <v>760</v>
      </c>
      <c r="E29" s="256">
        <v>2443</v>
      </c>
      <c r="F29" s="93" t="s">
        <v>1604</v>
      </c>
      <c r="G29" s="93">
        <v>5</v>
      </c>
      <c r="H29" s="93">
        <v>5</v>
      </c>
      <c r="I29" s="93">
        <v>5</v>
      </c>
      <c r="J29" s="93">
        <v>5</v>
      </c>
      <c r="K29" s="93">
        <v>5</v>
      </c>
      <c r="L29" s="93">
        <v>5</v>
      </c>
      <c r="M29" s="93">
        <v>4</v>
      </c>
      <c r="N29" s="93">
        <v>5</v>
      </c>
      <c r="O29" s="93">
        <v>5</v>
      </c>
      <c r="P29" s="93"/>
      <c r="Q29" s="93"/>
      <c r="R29" s="97"/>
      <c r="S29" s="93"/>
      <c r="T29" s="93"/>
      <c r="U29" s="23"/>
      <c r="V29" s="18">
        <f t="shared" si="0"/>
        <v>4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0</v>
      </c>
      <c r="AA29" s="95">
        <f t="shared" si="5"/>
        <v>1</v>
      </c>
      <c r="AB29" s="95">
        <f t="shared" si="6"/>
        <v>8</v>
      </c>
      <c r="AC29" s="95">
        <f t="shared" si="7"/>
        <v>9</v>
      </c>
      <c r="AD29" s="242">
        <f t="shared" si="11"/>
        <v>4.8888888888888893</v>
      </c>
      <c r="AE29" s="16">
        <f t="shared" si="8"/>
        <v>0</v>
      </c>
      <c r="AF29" s="9"/>
      <c r="AG29" s="332" t="str">
        <f t="shared" si="13"/>
        <v>з</v>
      </c>
      <c r="AH29" s="332">
        <f t="shared" si="13"/>
        <v>5</v>
      </c>
      <c r="AI29" s="332">
        <f t="shared" si="13"/>
        <v>5</v>
      </c>
      <c r="AJ29" s="332">
        <f t="shared" si="13"/>
        <v>5</v>
      </c>
      <c r="AK29" s="332">
        <f t="shared" si="13"/>
        <v>5</v>
      </c>
      <c r="AL29" s="332">
        <f t="shared" si="13"/>
        <v>5</v>
      </c>
      <c r="AM29" s="332">
        <f t="shared" si="13"/>
        <v>5</v>
      </c>
      <c r="AN29" s="332">
        <f t="shared" si="13"/>
        <v>4</v>
      </c>
      <c r="AO29" s="332">
        <f t="shared" si="13"/>
        <v>5</v>
      </c>
      <c r="AP29" s="332">
        <f t="shared" si="13"/>
        <v>5</v>
      </c>
      <c r="AQ29" s="332" t="str">
        <f t="shared" si="13"/>
        <v/>
      </c>
      <c r="AR29" s="332" t="str">
        <f t="shared" si="13"/>
        <v/>
      </c>
      <c r="AS29" s="332" t="str">
        <f t="shared" si="13"/>
        <v/>
      </c>
      <c r="AT29" s="332" t="str">
        <f t="shared" si="13"/>
        <v/>
      </c>
      <c r="AU29" s="332" t="str">
        <f t="shared" si="13"/>
        <v/>
      </c>
      <c r="AV29" s="332" t="str">
        <f t="shared" si="13"/>
        <v/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hidden="1" x14ac:dyDescent="0.2">
      <c r="A30" s="389">
        <v>25</v>
      </c>
      <c r="B30" s="186"/>
      <c r="E30" s="256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7"/>
      <c r="S30" s="93"/>
      <c r="T30" s="93"/>
      <c r="U30" s="23"/>
      <c r="V30" s="18">
        <f t="shared" si="0"/>
        <v>0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0</v>
      </c>
      <c r="AA30" s="95">
        <f t="shared" si="5"/>
        <v>0</v>
      </c>
      <c r="AB30" s="95">
        <f t="shared" si="6"/>
        <v>0</v>
      </c>
      <c r="AC30" s="95">
        <f t="shared" si="7"/>
        <v>0</v>
      </c>
      <c r="AD30" s="242" t="str">
        <f t="shared" si="11"/>
        <v/>
      </c>
      <c r="AE30" s="16">
        <f t="shared" si="8"/>
        <v>0</v>
      </c>
      <c r="AF30" s="9"/>
      <c r="AG30" s="332" t="str">
        <f t="shared" si="13"/>
        <v/>
      </c>
      <c r="AH30" s="332" t="str">
        <f t="shared" si="13"/>
        <v/>
      </c>
      <c r="AI30" s="332" t="str">
        <f t="shared" si="13"/>
        <v/>
      </c>
      <c r="AJ30" s="332" t="str">
        <f t="shared" si="13"/>
        <v/>
      </c>
      <c r="AK30" s="332" t="str">
        <f t="shared" si="13"/>
        <v/>
      </c>
      <c r="AL30" s="332" t="str">
        <f t="shared" si="13"/>
        <v/>
      </c>
      <c r="AM30" s="332" t="str">
        <f t="shared" si="13"/>
        <v/>
      </c>
      <c r="AN30" s="332" t="str">
        <f t="shared" si="13"/>
        <v/>
      </c>
      <c r="AO30" s="332" t="str">
        <f t="shared" si="13"/>
        <v/>
      </c>
      <c r="AP30" s="332" t="str">
        <f t="shared" si="13"/>
        <v/>
      </c>
      <c r="AQ30" s="332" t="str">
        <f t="shared" si="13"/>
        <v/>
      </c>
      <c r="AR30" s="332" t="str">
        <f t="shared" si="13"/>
        <v/>
      </c>
      <c r="AS30" s="332" t="str">
        <f t="shared" si="13"/>
        <v/>
      </c>
      <c r="AT30" s="332" t="str">
        <f t="shared" si="13"/>
        <v/>
      </c>
      <c r="AU30" s="332" t="str">
        <f t="shared" si="13"/>
        <v/>
      </c>
      <c r="AV30" s="332" t="str">
        <f t="shared" si="13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5">
      <c r="A31" s="389">
        <v>26</v>
      </c>
      <c r="B31" s="186"/>
      <c r="C31" s="427"/>
      <c r="D31" s="430"/>
      <c r="E31" s="256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7"/>
      <c r="S31" s="93"/>
      <c r="T31" s="93"/>
      <c r="U31" s="23"/>
      <c r="V31" s="18">
        <f t="shared" si="0"/>
        <v>0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42" t="str">
        <f t="shared" si="11"/>
        <v/>
      </c>
      <c r="AE31" s="16">
        <f t="shared" si="8"/>
        <v>0</v>
      </c>
      <c r="AF31" s="9"/>
      <c r="AG31" s="332" t="str">
        <f t="shared" si="13"/>
        <v/>
      </c>
      <c r="AH31" s="332" t="str">
        <f t="shared" si="13"/>
        <v/>
      </c>
      <c r="AI31" s="332" t="str">
        <f t="shared" si="13"/>
        <v/>
      </c>
      <c r="AJ31" s="332" t="str">
        <f t="shared" si="13"/>
        <v/>
      </c>
      <c r="AK31" s="332" t="str">
        <f t="shared" si="13"/>
        <v/>
      </c>
      <c r="AL31" s="332" t="str">
        <f t="shared" si="13"/>
        <v/>
      </c>
      <c r="AM31" s="332" t="str">
        <f t="shared" si="13"/>
        <v/>
      </c>
      <c r="AN31" s="332" t="str">
        <f t="shared" si="13"/>
        <v/>
      </c>
      <c r="AO31" s="332" t="str">
        <f t="shared" si="13"/>
        <v/>
      </c>
      <c r="AP31" s="332" t="str">
        <f t="shared" si="13"/>
        <v/>
      </c>
      <c r="AQ31" s="332" t="str">
        <f t="shared" si="13"/>
        <v/>
      </c>
      <c r="AR31" s="332" t="str">
        <f t="shared" si="13"/>
        <v/>
      </c>
      <c r="AS31" s="332" t="str">
        <f t="shared" si="13"/>
        <v/>
      </c>
      <c r="AT31" s="332" t="str">
        <f t="shared" si="13"/>
        <v/>
      </c>
      <c r="AU31" s="332" t="str">
        <f t="shared" si="13"/>
        <v/>
      </c>
      <c r="AV31" s="332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89"/>
      <c r="B32" s="243"/>
      <c r="C32" s="243"/>
      <c r="D32" s="428"/>
      <c r="E32" s="256"/>
      <c r="F32" s="111"/>
      <c r="G32" s="111"/>
      <c r="H32" s="111"/>
      <c r="I32" s="111"/>
      <c r="J32" s="505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42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89"/>
      <c r="B33" s="243"/>
      <c r="C33" s="243"/>
      <c r="D33" s="243"/>
      <c r="E33" s="256"/>
      <c r="F33" s="111"/>
      <c r="G33" s="111"/>
      <c r="H33" s="111"/>
      <c r="I33" s="111"/>
      <c r="J33" s="505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42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89"/>
      <c r="B34" s="244"/>
      <c r="C34" s="245"/>
      <c r="D34" s="246"/>
      <c r="E34" s="256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42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89"/>
      <c r="B35" s="244"/>
      <c r="C35" s="245"/>
      <c r="D35" s="246"/>
      <c r="E35" s="256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42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89"/>
      <c r="B36" s="244"/>
      <c r="C36" s="245"/>
      <c r="D36" s="246"/>
      <c r="E36" s="256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42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COUNTIF(E6:E36,"2443")</f>
        <v>24</v>
      </c>
      <c r="F37" s="23"/>
      <c r="G37" s="23"/>
      <c r="H37" s="23"/>
      <c r="I37" s="23"/>
      <c r="J37" s="9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42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7"/>
      <c r="B38" s="247"/>
      <c r="C38" s="83" t="s">
        <v>12</v>
      </c>
      <c r="D38" s="83"/>
      <c r="E38" s="27"/>
      <c r="F38" s="213" t="str">
        <f t="array" ref="F38:U45">AG38:AV45</f>
        <v xml:space="preserve"> </v>
      </c>
      <c r="G38" s="213">
        <v>3.625</v>
      </c>
      <c r="H38" s="213">
        <v>3.9166666666666665</v>
      </c>
      <c r="I38" s="213">
        <v>5</v>
      </c>
      <c r="J38" s="529">
        <v>3.7083333333333335</v>
      </c>
      <c r="K38" s="213">
        <v>4</v>
      </c>
      <c r="L38" s="213">
        <v>3.625</v>
      </c>
      <c r="M38" s="213">
        <v>3.375</v>
      </c>
      <c r="N38" s="213">
        <v>3.75</v>
      </c>
      <c r="O38" s="248">
        <v>3.5416666666666665</v>
      </c>
      <c r="P38" s="215" t="str">
        <v xml:space="preserve"> </v>
      </c>
      <c r="Q38" s="215" t="str">
        <v xml:space="preserve"> </v>
      </c>
      <c r="R38" s="215" t="str">
        <v xml:space="preserve"> </v>
      </c>
      <c r="S38" s="213" t="str">
        <v xml:space="preserve"> </v>
      </c>
      <c r="T38" s="213" t="str">
        <v xml:space="preserve"> </v>
      </c>
      <c r="U38" s="213" t="str">
        <v xml:space="preserve"> </v>
      </c>
      <c r="V38" s="18">
        <f>сводн.!T42</f>
        <v>2</v>
      </c>
      <c r="W38" s="95">
        <f>SUM(W6:W37)</f>
        <v>0</v>
      </c>
      <c r="X38" s="95">
        <f>SUM(X6:X37)</f>
        <v>0</v>
      </c>
      <c r="Y38" s="95">
        <f>SUM(Y6:Y37)-X38</f>
        <v>3</v>
      </c>
      <c r="Z38" s="95">
        <f>SUM(Z6:Z37)</f>
        <v>85</v>
      </c>
      <c r="AA38" s="95">
        <f>SUM(AA6:AA37)</f>
        <v>72</v>
      </c>
      <c r="AB38" s="95">
        <f>SUM(AB6:AB37)</f>
        <v>56</v>
      </c>
      <c r="AC38" s="95">
        <f t="shared" si="7"/>
        <v>216</v>
      </c>
      <c r="AD38" s="242">
        <f>IF(ISERROR(((X38+Y38)*2+Z38*3+AA38*4+AB38*5)/SUM(X38,Y38:AB38)),"",((X38+Y38)*2+Z38*3+AA38*4+AB38*5)/SUM(X38,Y38:AB38))</f>
        <v>3.8379629629629628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>
        <f t="shared" si="15"/>
        <v>3.625</v>
      </c>
      <c r="AI38" s="33">
        <f t="shared" si="15"/>
        <v>3.9166666666666665</v>
      </c>
      <c r="AJ38" s="33">
        <f t="shared" si="15"/>
        <v>5</v>
      </c>
      <c r="AK38" s="33">
        <f t="shared" si="15"/>
        <v>3.7083333333333335</v>
      </c>
      <c r="AL38" s="33">
        <f t="shared" si="15"/>
        <v>4</v>
      </c>
      <c r="AM38" s="33">
        <f t="shared" si="15"/>
        <v>3.625</v>
      </c>
      <c r="AN38" s="33">
        <f t="shared" si="15"/>
        <v>3.375</v>
      </c>
      <c r="AO38" s="33">
        <f t="shared" si="15"/>
        <v>3.75</v>
      </c>
      <c r="AP38" s="33">
        <f t="shared" si="15"/>
        <v>3.5416666666666665</v>
      </c>
      <c r="AQ38" s="33" t="str">
        <f t="shared" si="15"/>
        <v xml:space="preserve"> 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6"/>
      <c r="B39" s="216"/>
      <c r="C39" s="218" t="s">
        <v>13</v>
      </c>
      <c r="D39" s="218"/>
      <c r="E39" s="219"/>
      <c r="F39" s="98" t="str">
        <v>0</v>
      </c>
      <c r="G39" s="98">
        <v>4</v>
      </c>
      <c r="H39" s="98">
        <v>4</v>
      </c>
      <c r="I39" s="98">
        <v>24</v>
      </c>
      <c r="J39" s="530">
        <v>3</v>
      </c>
      <c r="K39" s="98">
        <v>7</v>
      </c>
      <c r="L39" s="98">
        <v>3</v>
      </c>
      <c r="M39" s="98">
        <v>4</v>
      </c>
      <c r="N39" s="98">
        <v>3</v>
      </c>
      <c r="O39" s="99">
        <v>4</v>
      </c>
      <c r="P39" s="99" t="str">
        <v>0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9" t="str">
        <f>IF(COUNTIF(V6:V37,5)=0,"0",COUNTIF(V6:V37,5))</f>
        <v>0</v>
      </c>
      <c r="W39" s="209"/>
      <c r="X39" s="580">
        <f>SUM(X38:AB38)</f>
        <v>216</v>
      </c>
      <c r="Y39" s="580"/>
      <c r="Z39" s="580"/>
      <c r="AA39" s="580"/>
      <c r="AB39" s="580"/>
      <c r="AC39" s="423"/>
      <c r="AD39" s="242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>
        <f t="shared" si="17"/>
        <v>4</v>
      </c>
      <c r="AI39" s="38">
        <f t="shared" si="17"/>
        <v>4</v>
      </c>
      <c r="AJ39" s="38">
        <f t="shared" si="17"/>
        <v>24</v>
      </c>
      <c r="AK39" s="38">
        <f t="shared" si="17"/>
        <v>3</v>
      </c>
      <c r="AL39" s="38">
        <f t="shared" si="17"/>
        <v>7</v>
      </c>
      <c r="AM39" s="38">
        <f t="shared" si="17"/>
        <v>3</v>
      </c>
      <c r="AN39" s="38">
        <f t="shared" si="17"/>
        <v>4</v>
      </c>
      <c r="AO39" s="38">
        <f t="shared" si="17"/>
        <v>3</v>
      </c>
      <c r="AP39" s="38">
        <f t="shared" si="17"/>
        <v>4</v>
      </c>
      <c r="AQ39" s="38" t="str">
        <f t="shared" si="17"/>
        <v>0</v>
      </c>
      <c r="AR39" s="38" t="str">
        <f t="shared" si="17"/>
        <v>0</v>
      </c>
      <c r="AS39" s="38" t="str">
        <f t="shared" si="17"/>
        <v>0</v>
      </c>
      <c r="AT39" s="38" t="str">
        <f t="shared" si="17"/>
        <v>0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20"/>
      <c r="B40" s="220"/>
      <c r="C40" s="222" t="s">
        <v>14</v>
      </c>
      <c r="D40" s="222"/>
      <c r="E40" s="223"/>
      <c r="F40" s="100" t="str">
        <v>0</v>
      </c>
      <c r="G40" s="100">
        <v>8</v>
      </c>
      <c r="H40" s="100">
        <v>14</v>
      </c>
      <c r="I40" s="100" t="str">
        <v>0</v>
      </c>
      <c r="J40" s="531">
        <v>11</v>
      </c>
      <c r="K40" s="100">
        <v>10</v>
      </c>
      <c r="L40" s="100">
        <v>9</v>
      </c>
      <c r="M40" s="100">
        <v>3</v>
      </c>
      <c r="N40" s="100">
        <v>12</v>
      </c>
      <c r="O40" s="101">
        <v>5</v>
      </c>
      <c r="P40" s="101" t="str">
        <v>0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50">
        <f>IF(COUNTIF(V6:V37,4)=0,"0",COUNTIF(V6:V37,4))</f>
        <v>4</v>
      </c>
      <c r="W40" s="44"/>
      <c r="X40" s="44"/>
      <c r="Y40" s="44" t="str">
        <f>IF(COUNTIF(Y6:Y37,4)=0," ",COUNTIF(Y6:Y37,4))</f>
        <v xml:space="preserve"> </v>
      </c>
      <c r="Z40" s="44" t="str">
        <f>IF(COUNTIF(Z6:Z37,4)=0," ",COUNTIF(Z6:Z37,4))</f>
        <v xml:space="preserve"> </v>
      </c>
      <c r="AA40" s="44">
        <f>IF(COUNTIF(AA6:AA37,4)=0," ",COUNTIF(AA6:AA37,4))</f>
        <v>5</v>
      </c>
      <c r="AB40" s="44">
        <f>IF(COUNTIF(AB6:AB37,4)=0," ",COUNTIF(AB6:AB37,4))</f>
        <v>2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>
        <f t="shared" si="18"/>
        <v>8</v>
      </c>
      <c r="AI40" s="44">
        <f t="shared" si="18"/>
        <v>14</v>
      </c>
      <c r="AJ40" s="44" t="str">
        <f t="shared" si="18"/>
        <v>0</v>
      </c>
      <c r="AK40" s="44">
        <f t="shared" si="18"/>
        <v>11</v>
      </c>
      <c r="AL40" s="44">
        <f t="shared" si="18"/>
        <v>10</v>
      </c>
      <c r="AM40" s="44">
        <f t="shared" si="18"/>
        <v>9</v>
      </c>
      <c r="AN40" s="44">
        <f t="shared" si="18"/>
        <v>3</v>
      </c>
      <c r="AO40" s="44">
        <f t="shared" si="18"/>
        <v>12</v>
      </c>
      <c r="AP40" s="44">
        <f t="shared" si="18"/>
        <v>5</v>
      </c>
      <c r="AQ40" s="44" t="str">
        <f t="shared" si="18"/>
        <v>0</v>
      </c>
      <c r="AR40" s="44" t="str">
        <f t="shared" si="18"/>
        <v>0</v>
      </c>
      <c r="AS40" s="44" t="str">
        <f t="shared" si="18"/>
        <v>0</v>
      </c>
      <c r="AT40" s="44" t="str">
        <f t="shared" si="18"/>
        <v>0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5" t="s">
        <v>15</v>
      </c>
      <c r="D41" s="225"/>
      <c r="E41" s="226"/>
      <c r="F41" s="102" t="str">
        <v>0</v>
      </c>
      <c r="G41" s="102">
        <v>11</v>
      </c>
      <c r="H41" s="102">
        <v>6</v>
      </c>
      <c r="I41" s="102" t="str">
        <v>0</v>
      </c>
      <c r="J41" s="532">
        <v>10</v>
      </c>
      <c r="K41" s="102">
        <v>7</v>
      </c>
      <c r="L41" s="102">
        <v>12</v>
      </c>
      <c r="M41" s="102">
        <v>15</v>
      </c>
      <c r="N41" s="102">
        <v>9</v>
      </c>
      <c r="O41" s="103">
        <v>15</v>
      </c>
      <c r="P41" s="103" t="str">
        <v>0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51">
        <f>IF(COUNTIF(V6:V37,3)=0,"0",COUNTIF(V6:V37,3))</f>
        <v>17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5</v>
      </c>
      <c r="AA41" s="52">
        <f>IF(COUNTIF(AA6:AA37,3)=0," ",COUNTIF(AA6:AA37,3))</f>
        <v>2</v>
      </c>
      <c r="AB41" s="52">
        <f>IF(COUNTIF(AB6:AB37,3)=0," ",COUNTIF(AB6:AB37,3))</f>
        <v>3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>
        <f t="shared" si="19"/>
        <v>11</v>
      </c>
      <c r="AI41" s="52">
        <f t="shared" si="19"/>
        <v>6</v>
      </c>
      <c r="AJ41" s="52" t="str">
        <f t="shared" si="19"/>
        <v>0</v>
      </c>
      <c r="AK41" s="52">
        <f t="shared" si="19"/>
        <v>10</v>
      </c>
      <c r="AL41" s="52">
        <f t="shared" si="19"/>
        <v>7</v>
      </c>
      <c r="AM41" s="52">
        <f t="shared" si="19"/>
        <v>12</v>
      </c>
      <c r="AN41" s="52">
        <f t="shared" si="19"/>
        <v>15</v>
      </c>
      <c r="AO41" s="52">
        <f t="shared" si="19"/>
        <v>9</v>
      </c>
      <c r="AP41" s="52">
        <f t="shared" si="19"/>
        <v>15</v>
      </c>
      <c r="AQ41" s="52" t="str">
        <f t="shared" si="19"/>
        <v>0</v>
      </c>
      <c r="AR41" s="52" t="str">
        <f t="shared" si="19"/>
        <v>0</v>
      </c>
      <c r="AS41" s="52" t="str">
        <f t="shared" si="19"/>
        <v>0</v>
      </c>
      <c r="AT41" s="52" t="str">
        <f t="shared" si="19"/>
        <v>0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7"/>
      <c r="B42" s="247"/>
      <c r="C42" s="83" t="s">
        <v>16</v>
      </c>
      <c r="D42" s="83"/>
      <c r="E42" s="27"/>
      <c r="F42" s="23">
        <v>0</v>
      </c>
      <c r="G42" s="23">
        <v>1</v>
      </c>
      <c r="H42" s="23">
        <v>0</v>
      </c>
      <c r="I42" s="23">
        <v>0</v>
      </c>
      <c r="J42" s="93">
        <v>0</v>
      </c>
      <c r="K42" s="23">
        <v>0</v>
      </c>
      <c r="L42" s="23">
        <v>0</v>
      </c>
      <c r="M42" s="23">
        <v>2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3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2</v>
      </c>
      <c r="AA42" s="35">
        <f>IF(COUNTIF(AA6:AA37,2)=0," ",COUNTIF(AA6:AA37,2))</f>
        <v>4</v>
      </c>
      <c r="AB42" s="35">
        <f>IF(COUNTIF(AB6:AB37,2)=0," ",COUNTIF(AB6:AB37,2))</f>
        <v>8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1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2</v>
      </c>
      <c r="AO42" s="35">
        <f t="shared" si="20"/>
        <v>0</v>
      </c>
      <c r="AP42" s="35">
        <f t="shared" si="20"/>
        <v>0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7"/>
      <c r="B43" s="247"/>
      <c r="C43" s="83" t="s">
        <v>17</v>
      </c>
      <c r="D43" s="83"/>
      <c r="E43" s="27"/>
      <c r="F43" s="23">
        <v>1</v>
      </c>
      <c r="G43" s="23">
        <v>0</v>
      </c>
      <c r="H43" s="23">
        <v>0</v>
      </c>
      <c r="I43" s="23">
        <v>0</v>
      </c>
      <c r="J43" s="9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COUNTBLANK(AD6:AD29)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1</v>
      </c>
      <c r="AH43" s="60">
        <f t="shared" si="22"/>
        <v>0</v>
      </c>
      <c r="AI43" s="60">
        <f t="shared" si="22"/>
        <v>0</v>
      </c>
      <c r="AJ43" s="60">
        <f t="shared" si="22"/>
        <v>0</v>
      </c>
      <c r="AK43" s="60">
        <f t="shared" si="22"/>
        <v>0</v>
      </c>
      <c r="AL43" s="60">
        <f t="shared" si="22"/>
        <v>0</v>
      </c>
      <c r="AM43" s="60">
        <f t="shared" si="22"/>
        <v>0</v>
      </c>
      <c r="AN43" s="60">
        <f t="shared" si="22"/>
        <v>0</v>
      </c>
      <c r="AO43" s="60">
        <f t="shared" si="22"/>
        <v>0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7"/>
      <c r="B44" s="247"/>
      <c r="C44" s="83" t="s">
        <v>18</v>
      </c>
      <c r="D44" s="83"/>
      <c r="E44" s="27"/>
      <c r="F44" s="23">
        <v>23</v>
      </c>
      <c r="G44" s="23" t="str">
        <v>0</v>
      </c>
      <c r="H44" s="23" t="str">
        <v>0</v>
      </c>
      <c r="I44" s="23" t="str">
        <v>0</v>
      </c>
      <c r="J44" s="9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3">IF(COUNTIF(AG6:AG37,"з")=0,"0",COUNTIF(AG6:AG37,"з"))</f>
        <v>23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7"/>
      <c r="B45" s="247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9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13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24"/>
      <c r="X46" s="424"/>
      <c r="Y46" s="424"/>
      <c r="Z46" s="424"/>
      <c r="AA46" s="424"/>
      <c r="AB46" s="424"/>
      <c r="AC46" s="424"/>
      <c r="AD46" s="424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13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24"/>
      <c r="X47" s="424"/>
      <c r="Y47" s="424"/>
      <c r="Z47" s="424"/>
      <c r="AA47" s="424"/>
      <c r="AB47" s="424"/>
      <c r="AC47" s="424"/>
      <c r="AD47" s="424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13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24"/>
      <c r="X48" s="424"/>
      <c r="Y48" s="424"/>
      <c r="Z48" s="424"/>
      <c r="AA48" s="424"/>
      <c r="AB48" s="424"/>
      <c r="AC48" s="424"/>
      <c r="AD48" s="424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13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24"/>
      <c r="X49" s="424"/>
      <c r="Y49" s="424"/>
      <c r="Z49" s="424"/>
      <c r="AA49" s="424"/>
      <c r="AB49" s="424"/>
      <c r="AC49" s="424"/>
      <c r="AD49" s="424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13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24"/>
      <c r="X50" s="424"/>
      <c r="Y50" s="424"/>
      <c r="Z50" s="424"/>
      <c r="AA50" s="424"/>
      <c r="AB50" s="424"/>
      <c r="AC50" s="424"/>
      <c r="AD50" s="424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13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24"/>
      <c r="X51" s="424"/>
      <c r="Y51" s="424"/>
      <c r="Z51" s="424"/>
      <c r="AA51" s="424"/>
      <c r="AB51" s="424"/>
      <c r="AC51" s="424"/>
      <c r="AD51" s="424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13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24"/>
      <c r="X52" s="424"/>
      <c r="Y52" s="424"/>
      <c r="Z52" s="424"/>
      <c r="AA52" s="424"/>
      <c r="AB52" s="424"/>
      <c r="AC52" s="424"/>
      <c r="AD52" s="424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13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24"/>
      <c r="X53" s="424"/>
      <c r="Y53" s="424"/>
      <c r="Z53" s="424"/>
      <c r="AA53" s="424"/>
      <c r="AB53" s="424"/>
      <c r="AC53" s="424"/>
      <c r="AD53" s="424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13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24"/>
      <c r="X54" s="424"/>
      <c r="Y54" s="424"/>
      <c r="Z54" s="424"/>
      <c r="AA54" s="424"/>
      <c r="AB54" s="424"/>
      <c r="AC54" s="424"/>
      <c r="AD54" s="424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8">
    <mergeCell ref="BP3:CE3"/>
    <mergeCell ref="G2:L2"/>
    <mergeCell ref="M2:N2"/>
    <mergeCell ref="X39:AB39"/>
    <mergeCell ref="A3:C4"/>
    <mergeCell ref="AD3:AD5"/>
    <mergeCell ref="AG3:AW3"/>
    <mergeCell ref="AX3:BM3"/>
  </mergeCells>
  <conditionalFormatting sqref="C5 Y5 AI5 AG5 T5">
    <cfRule type="cellIs" dxfId="8962" priority="230" stopIfTrue="1" operator="equal">
      <formula>5</formula>
    </cfRule>
    <cfRule type="cellIs" dxfId="8961" priority="231" stopIfTrue="1" operator="equal">
      <formula>4</formula>
    </cfRule>
    <cfRule type="cellIs" dxfId="8960" priority="232" stopIfTrue="1" operator="equal">
      <formula>3</formula>
    </cfRule>
  </conditionalFormatting>
  <conditionalFormatting sqref="E6:E45">
    <cfRule type="cellIs" dxfId="8959" priority="228" stopIfTrue="1" operator="equal">
      <formula>4</formula>
    </cfRule>
    <cfRule type="cellIs" dxfId="8958" priority="229" stopIfTrue="1" operator="equal">
      <formula>3</formula>
    </cfRule>
  </conditionalFormatting>
  <conditionalFormatting sqref="Z5:AC5 W40:AF43 AE6:AE39 W39 R6:V45 F34:Q45 AG43:CB43 W44:AW45 AG6:AW42 G6:Q31">
    <cfRule type="cellIs" dxfId="8957" priority="225" stopIfTrue="1" operator="equal">
      <formula>5</formula>
    </cfRule>
    <cfRule type="cellIs" dxfId="8956" priority="226" stopIfTrue="1" operator="equal">
      <formula>4</formula>
    </cfRule>
    <cfRule type="cellIs" dxfId="8955" priority="227" stopIfTrue="1" operator="equal">
      <formula>3</formula>
    </cfRule>
  </conditionalFormatting>
  <conditionalFormatting sqref="AF6:AF37">
    <cfRule type="expression" dxfId="8954" priority="223" stopIfTrue="1">
      <formula>VALUE(RIGHT(AF6))&gt;AE6</formula>
    </cfRule>
    <cfRule type="expression" dxfId="8953" priority="224" stopIfTrue="1">
      <formula>EXACT(RIGHT(AF6,3),"зач")</formula>
    </cfRule>
  </conditionalFormatting>
  <conditionalFormatting sqref="AE3:AJ4 P3:AC3 T4:AC4">
    <cfRule type="expression" dxfId="8952" priority="221" stopIfTrue="1">
      <formula>$D$1&lt;P3</formula>
    </cfRule>
    <cfRule type="expression" dxfId="8951" priority="222" stopIfTrue="1">
      <formula>$D$1&gt;P3</formula>
    </cfRule>
  </conditionalFormatting>
  <conditionalFormatting sqref="T5">
    <cfRule type="cellIs" dxfId="8950" priority="191" stopIfTrue="1" operator="equal">
      <formula>5</formula>
    </cfRule>
    <cfRule type="cellIs" dxfId="8949" priority="192" stopIfTrue="1" operator="equal">
      <formula>4</formula>
    </cfRule>
    <cfRule type="cellIs" dxfId="8948" priority="193" stopIfTrue="1" operator="equal">
      <formula>3</formula>
    </cfRule>
  </conditionalFormatting>
  <conditionalFormatting sqref="T3:T4">
    <cfRule type="expression" dxfId="8947" priority="189" stopIfTrue="1">
      <formula>$D$1&lt;T3</formula>
    </cfRule>
    <cfRule type="expression" dxfId="8946" priority="190" stopIfTrue="1">
      <formula>$D$1&gt;T3</formula>
    </cfRule>
  </conditionalFormatting>
  <conditionalFormatting sqref="G4">
    <cfRule type="expression" dxfId="8945" priority="79" stopIfTrue="1">
      <formula>$D$1&lt;G4</formula>
    </cfRule>
    <cfRule type="expression" dxfId="8944" priority="80" stopIfTrue="1">
      <formula>$D$1&gt;G4</formula>
    </cfRule>
  </conditionalFormatting>
  <conditionalFormatting sqref="G3:G4">
    <cfRule type="expression" dxfId="8943" priority="72" stopIfTrue="1">
      <formula>$D$1&lt;G3</formula>
    </cfRule>
    <cfRule type="expression" dxfId="8942" priority="73" stopIfTrue="1">
      <formula>$D$1&gt;G3</formula>
    </cfRule>
  </conditionalFormatting>
  <conditionalFormatting sqref="F6:F31">
    <cfRule type="cellIs" dxfId="8941" priority="174" stopIfTrue="1" operator="equal">
      <formula>5</formula>
    </cfRule>
    <cfRule type="cellIs" dxfId="8940" priority="175" stopIfTrue="1" operator="equal">
      <formula>4</formula>
    </cfRule>
    <cfRule type="cellIs" dxfId="8939" priority="176" stopIfTrue="1" operator="equal">
      <formula>3</formula>
    </cfRule>
  </conditionalFormatting>
  <conditionalFormatting sqref="P5">
    <cfRule type="cellIs" dxfId="8938" priority="166" stopIfTrue="1" operator="equal">
      <formula>5</formula>
    </cfRule>
    <cfRule type="cellIs" dxfId="8937" priority="167" stopIfTrue="1" operator="equal">
      <formula>4</formula>
    </cfRule>
    <cfRule type="cellIs" dxfId="8936" priority="168" stopIfTrue="1" operator="equal">
      <formula>3</formula>
    </cfRule>
  </conditionalFormatting>
  <conditionalFormatting sqref="P4:R4">
    <cfRule type="expression" dxfId="8935" priority="164" stopIfTrue="1">
      <formula>$D$1&lt;P4</formula>
    </cfRule>
    <cfRule type="expression" dxfId="8934" priority="165" stopIfTrue="1">
      <formula>$D$1&gt;P4</formula>
    </cfRule>
  </conditionalFormatting>
  <conditionalFormatting sqref="P5">
    <cfRule type="cellIs" dxfId="8933" priority="161" stopIfTrue="1" operator="equal">
      <formula>5</formula>
    </cfRule>
    <cfRule type="cellIs" dxfId="8932" priority="162" stopIfTrue="1" operator="equal">
      <formula>4</formula>
    </cfRule>
    <cfRule type="cellIs" dxfId="8931" priority="163" stopIfTrue="1" operator="equal">
      <formula>3</formula>
    </cfRule>
  </conditionalFormatting>
  <conditionalFormatting sqref="P4:Q4">
    <cfRule type="expression" dxfId="8930" priority="159" stopIfTrue="1">
      <formula>$D$1&lt;P4</formula>
    </cfRule>
    <cfRule type="expression" dxfId="8929" priority="160" stopIfTrue="1">
      <formula>$D$1&gt;P4</formula>
    </cfRule>
  </conditionalFormatting>
  <conditionalFormatting sqref="Q5">
    <cfRule type="cellIs" dxfId="8928" priority="156" stopIfTrue="1" operator="equal">
      <formula>5</formula>
    </cfRule>
    <cfRule type="cellIs" dxfId="8927" priority="157" stopIfTrue="1" operator="equal">
      <formula>4</formula>
    </cfRule>
    <cfRule type="cellIs" dxfId="8926" priority="158" stopIfTrue="1" operator="equal">
      <formula>3</formula>
    </cfRule>
  </conditionalFormatting>
  <conditionalFormatting sqref="P4:Q4">
    <cfRule type="expression" dxfId="8925" priority="154" stopIfTrue="1">
      <formula>$D$1&lt;P4</formula>
    </cfRule>
    <cfRule type="expression" dxfId="8924" priority="155" stopIfTrue="1">
      <formula>$D$1&gt;P4</formula>
    </cfRule>
  </conditionalFormatting>
  <conditionalFormatting sqref="P5">
    <cfRule type="cellIs" dxfId="8923" priority="151" stopIfTrue="1" operator="equal">
      <formula>5</formula>
    </cfRule>
    <cfRule type="cellIs" dxfId="8922" priority="152" stopIfTrue="1" operator="equal">
      <formula>4</formula>
    </cfRule>
    <cfRule type="cellIs" dxfId="8921" priority="153" stopIfTrue="1" operator="equal">
      <formula>3</formula>
    </cfRule>
  </conditionalFormatting>
  <conditionalFormatting sqref="P4:Q4">
    <cfRule type="expression" dxfId="8920" priority="149" stopIfTrue="1">
      <formula>$D$1&lt;P4</formula>
    </cfRule>
    <cfRule type="expression" dxfId="8919" priority="150" stopIfTrue="1">
      <formula>$D$1&gt;P4</formula>
    </cfRule>
  </conditionalFormatting>
  <conditionalFormatting sqref="R5">
    <cfRule type="cellIs" dxfId="8918" priority="146" stopIfTrue="1" operator="equal">
      <formula>5</formula>
    </cfRule>
    <cfRule type="cellIs" dxfId="8917" priority="147" stopIfTrue="1" operator="equal">
      <formula>4</formula>
    </cfRule>
    <cfRule type="cellIs" dxfId="8916" priority="148" stopIfTrue="1" operator="equal">
      <formula>3</formula>
    </cfRule>
  </conditionalFormatting>
  <conditionalFormatting sqref="R4">
    <cfRule type="expression" dxfId="8915" priority="144" stopIfTrue="1">
      <formula>$D$1&lt;R4</formula>
    </cfRule>
    <cfRule type="expression" dxfId="8914" priority="145" stopIfTrue="1">
      <formula>$D$1&gt;R4</formula>
    </cfRule>
  </conditionalFormatting>
  <conditionalFormatting sqref="R4">
    <cfRule type="expression" dxfId="8913" priority="142" stopIfTrue="1">
      <formula>$D$1&lt;R4</formula>
    </cfRule>
    <cfRule type="expression" dxfId="8912" priority="143" stopIfTrue="1">
      <formula>$D$1&gt;R4</formula>
    </cfRule>
  </conditionalFormatting>
  <conditionalFormatting sqref="L4">
    <cfRule type="expression" dxfId="8911" priority="32" stopIfTrue="1">
      <formula>$D$1&lt;L4</formula>
    </cfRule>
    <cfRule type="expression" dxfId="8910" priority="33" stopIfTrue="1">
      <formula>$D$1&gt;L4</formula>
    </cfRule>
  </conditionalFormatting>
  <conditionalFormatting sqref="Q4">
    <cfRule type="expression" dxfId="8909" priority="130" stopIfTrue="1">
      <formula>$D$1&lt;Q4</formula>
    </cfRule>
    <cfRule type="expression" dxfId="8908" priority="131" stopIfTrue="1">
      <formula>$D$1&gt;Q4</formula>
    </cfRule>
  </conditionalFormatting>
  <conditionalFormatting sqref="Q4">
    <cfRule type="expression" dxfId="8907" priority="128" stopIfTrue="1">
      <formula>$D$1&lt;Q4</formula>
    </cfRule>
    <cfRule type="expression" dxfId="8906" priority="129" stopIfTrue="1">
      <formula>$D$1&gt;Q4</formula>
    </cfRule>
  </conditionalFormatting>
  <conditionalFormatting sqref="Q5">
    <cfRule type="cellIs" dxfId="8905" priority="125" stopIfTrue="1" operator="equal">
      <formula>5</formula>
    </cfRule>
    <cfRule type="cellIs" dxfId="8904" priority="126" stopIfTrue="1" operator="equal">
      <formula>4</formula>
    </cfRule>
    <cfRule type="cellIs" dxfId="8903" priority="127" stopIfTrue="1" operator="equal">
      <formula>3</formula>
    </cfRule>
  </conditionalFormatting>
  <conditionalFormatting sqref="Q4">
    <cfRule type="expression" dxfId="8902" priority="123" stopIfTrue="1">
      <formula>$D$1&lt;Q4</formula>
    </cfRule>
    <cfRule type="expression" dxfId="8901" priority="124" stopIfTrue="1">
      <formula>$D$1&gt;Q4</formula>
    </cfRule>
  </conditionalFormatting>
  <conditionalFormatting sqref="Q4">
    <cfRule type="expression" dxfId="8900" priority="121" stopIfTrue="1">
      <formula>$D$1&lt;Q4</formula>
    </cfRule>
    <cfRule type="expression" dxfId="8899" priority="122" stopIfTrue="1">
      <formula>$D$1&gt;Q4</formula>
    </cfRule>
  </conditionalFormatting>
  <conditionalFormatting sqref="S5">
    <cfRule type="cellIs" dxfId="8898" priority="118" stopIfTrue="1" operator="equal">
      <formula>5</formula>
    </cfRule>
    <cfRule type="cellIs" dxfId="8897" priority="119" stopIfTrue="1" operator="equal">
      <formula>4</formula>
    </cfRule>
    <cfRule type="cellIs" dxfId="8896" priority="120" stopIfTrue="1" operator="equal">
      <formula>3</formula>
    </cfRule>
  </conditionalFormatting>
  <conditionalFormatting sqref="S4">
    <cfRule type="expression" dxfId="8895" priority="106" stopIfTrue="1">
      <formula>$D$1&lt;S4</formula>
    </cfRule>
    <cfRule type="expression" dxfId="8894" priority="107" stopIfTrue="1">
      <formula>$D$1&gt;S4</formula>
    </cfRule>
  </conditionalFormatting>
  <conditionalFormatting sqref="S4">
    <cfRule type="expression" dxfId="8893" priority="116" stopIfTrue="1">
      <formula>$D$1&lt;S4</formula>
    </cfRule>
    <cfRule type="expression" dxfId="8892" priority="117" stopIfTrue="1">
      <formula>$D$1&gt;S4</formula>
    </cfRule>
  </conditionalFormatting>
  <conditionalFormatting sqref="S4">
    <cfRule type="expression" dxfId="8891" priority="114" stopIfTrue="1">
      <formula>$D$1&lt;S4</formula>
    </cfRule>
    <cfRule type="expression" dxfId="8890" priority="115" stopIfTrue="1">
      <formula>$D$1&gt;S4</formula>
    </cfRule>
  </conditionalFormatting>
  <conditionalFormatting sqref="S4">
    <cfRule type="expression" dxfId="8889" priority="112" stopIfTrue="1">
      <formula>$D$1&lt;S4</formula>
    </cfRule>
    <cfRule type="expression" dxfId="8888" priority="113" stopIfTrue="1">
      <formula>$D$1&gt;S4</formula>
    </cfRule>
  </conditionalFormatting>
  <conditionalFormatting sqref="S4">
    <cfRule type="expression" dxfId="8887" priority="110" stopIfTrue="1">
      <formula>$D$1&lt;S4</formula>
    </cfRule>
    <cfRule type="expression" dxfId="8886" priority="111" stopIfTrue="1">
      <formula>$D$1&gt;S4</formula>
    </cfRule>
  </conditionalFormatting>
  <conditionalFormatting sqref="S4">
    <cfRule type="expression" dxfId="8885" priority="108" stopIfTrue="1">
      <formula>$D$1&lt;S4</formula>
    </cfRule>
    <cfRule type="expression" dxfId="8884" priority="109" stopIfTrue="1">
      <formula>$D$1&gt;S4</formula>
    </cfRule>
  </conditionalFormatting>
  <conditionalFormatting sqref="K3:O3">
    <cfRule type="expression" dxfId="8883" priority="104" stopIfTrue="1">
      <formula>$D$1&lt;K3</formula>
    </cfRule>
    <cfRule type="expression" dxfId="8882" priority="105" stopIfTrue="1">
      <formula>$D$1&gt;K3</formula>
    </cfRule>
  </conditionalFormatting>
  <conditionalFormatting sqref="F4">
    <cfRule type="expression" dxfId="8881" priority="61" stopIfTrue="1">
      <formula>$D$1&lt;F4</formula>
    </cfRule>
    <cfRule type="expression" dxfId="8880" priority="62" stopIfTrue="1">
      <formula>$D$1&gt;F4</formula>
    </cfRule>
  </conditionalFormatting>
  <conditionalFormatting sqref="F4">
    <cfRule type="expression" dxfId="8879" priority="59" stopIfTrue="1">
      <formula>$D$1&lt;F4</formula>
    </cfRule>
    <cfRule type="expression" dxfId="8878" priority="60" stopIfTrue="1">
      <formula>$D$1&gt;F4</formula>
    </cfRule>
  </conditionalFormatting>
  <conditionalFormatting sqref="F4">
    <cfRule type="expression" dxfId="8877" priority="57" stopIfTrue="1">
      <formula>$D$1&lt;F4</formula>
    </cfRule>
    <cfRule type="expression" dxfId="8876" priority="58" stopIfTrue="1">
      <formula>$D$1&gt;F4</formula>
    </cfRule>
  </conditionalFormatting>
  <conditionalFormatting sqref="M4">
    <cfRule type="expression" dxfId="8875" priority="13" stopIfTrue="1">
      <formula>$D$1&lt;M4</formula>
    </cfRule>
    <cfRule type="expression" dxfId="8874" priority="14" stopIfTrue="1">
      <formula>$D$1&gt;M4</formula>
    </cfRule>
  </conditionalFormatting>
  <conditionalFormatting sqref="L5">
    <cfRule type="cellIs" dxfId="8873" priority="27" stopIfTrue="1" operator="equal">
      <formula>5</formula>
    </cfRule>
    <cfRule type="cellIs" dxfId="8872" priority="28" stopIfTrue="1" operator="equal">
      <formula>4</formula>
    </cfRule>
    <cfRule type="cellIs" dxfId="8871" priority="29" stopIfTrue="1" operator="equal">
      <formula>3</formula>
    </cfRule>
  </conditionalFormatting>
  <conditionalFormatting sqref="O4">
    <cfRule type="expression" dxfId="8870" priority="23" stopIfTrue="1">
      <formula>$D$1&lt;O4</formula>
    </cfRule>
    <cfRule type="expression" dxfId="8869" priority="24" stopIfTrue="1">
      <formula>$D$1&gt;O4</formula>
    </cfRule>
  </conditionalFormatting>
  <conditionalFormatting sqref="M5">
    <cfRule type="cellIs" dxfId="8868" priority="15" stopIfTrue="1" operator="equal">
      <formula>5</formula>
    </cfRule>
    <cfRule type="cellIs" dxfId="8867" priority="16" stopIfTrue="1" operator="equal">
      <formula>4</formula>
    </cfRule>
    <cfRule type="cellIs" dxfId="8866" priority="17" stopIfTrue="1" operator="equal">
      <formula>3</formula>
    </cfRule>
  </conditionalFormatting>
  <conditionalFormatting sqref="N4">
    <cfRule type="expression" dxfId="8865" priority="1" stopIfTrue="1">
      <formula>$D$1&lt;N4</formula>
    </cfRule>
    <cfRule type="expression" dxfId="8864" priority="2" stopIfTrue="1">
      <formula>$D$1&gt;N4</formula>
    </cfRule>
  </conditionalFormatting>
  <conditionalFormatting sqref="M4">
    <cfRule type="expression" dxfId="8863" priority="11" stopIfTrue="1">
      <formula>$D$1&lt;M4</formula>
    </cfRule>
    <cfRule type="expression" dxfId="8862" priority="12" stopIfTrue="1">
      <formula>$D$1&gt;M4</formula>
    </cfRule>
  </conditionalFormatting>
  <conditionalFormatting sqref="M4">
    <cfRule type="expression" dxfId="8861" priority="9" stopIfTrue="1">
      <formula>$D$1&lt;M4</formula>
    </cfRule>
    <cfRule type="expression" dxfId="8860" priority="10" stopIfTrue="1">
      <formula>$D$1&gt;M4</formula>
    </cfRule>
  </conditionalFormatting>
  <conditionalFormatting sqref="M4">
    <cfRule type="expression" dxfId="8859" priority="7" stopIfTrue="1">
      <formula>$D$1&lt;M4</formula>
    </cfRule>
    <cfRule type="expression" dxfId="8858" priority="8" stopIfTrue="1">
      <formula>$D$1&gt;M4</formula>
    </cfRule>
  </conditionalFormatting>
  <conditionalFormatting sqref="M4">
    <cfRule type="expression" dxfId="8857" priority="5" stopIfTrue="1">
      <formula>$D$1&lt;M4</formula>
    </cfRule>
    <cfRule type="expression" dxfId="8856" priority="6" stopIfTrue="1">
      <formula>$D$1&gt;M4</formula>
    </cfRule>
  </conditionalFormatting>
  <conditionalFormatting sqref="M4">
    <cfRule type="expression" dxfId="8855" priority="3" stopIfTrue="1">
      <formula>$D$1&lt;M4</formula>
    </cfRule>
    <cfRule type="expression" dxfId="8854" priority="4" stopIfTrue="1">
      <formula>$D$1&gt;M4</formula>
    </cfRule>
  </conditionalFormatting>
  <conditionalFormatting sqref="F5 K5">
    <cfRule type="cellIs" dxfId="8853" priority="101" stopIfTrue="1" operator="equal">
      <formula>5</formula>
    </cfRule>
    <cfRule type="cellIs" dxfId="8852" priority="102" stopIfTrue="1" operator="equal">
      <formula>4</formula>
    </cfRule>
    <cfRule type="cellIs" dxfId="8851" priority="103" stopIfTrue="1" operator="equal">
      <formula>3</formula>
    </cfRule>
  </conditionalFormatting>
  <conditionalFormatting sqref="F3 K4">
    <cfRule type="expression" dxfId="8850" priority="99" stopIfTrue="1">
      <formula>$D$1&lt;F3</formula>
    </cfRule>
    <cfRule type="expression" dxfId="8849" priority="100" stopIfTrue="1">
      <formula>$D$1&gt;F3</formula>
    </cfRule>
  </conditionalFormatting>
  <conditionalFormatting sqref="K5">
    <cfRule type="cellIs" dxfId="8848" priority="96" stopIfTrue="1" operator="equal">
      <formula>5</formula>
    </cfRule>
    <cfRule type="cellIs" dxfId="8847" priority="97" stopIfTrue="1" operator="equal">
      <formula>4</formula>
    </cfRule>
    <cfRule type="cellIs" dxfId="8846" priority="98" stopIfTrue="1" operator="equal">
      <formula>3</formula>
    </cfRule>
  </conditionalFormatting>
  <conditionalFormatting sqref="K4">
    <cfRule type="expression" dxfId="8845" priority="94" stopIfTrue="1">
      <formula>$D$1&lt;K4</formula>
    </cfRule>
    <cfRule type="expression" dxfId="8844" priority="95" stopIfTrue="1">
      <formula>$D$1&gt;K4</formula>
    </cfRule>
  </conditionalFormatting>
  <conditionalFormatting sqref="K5">
    <cfRule type="cellIs" dxfId="8843" priority="91" stopIfTrue="1" operator="equal">
      <formula>5</formula>
    </cfRule>
    <cfRule type="cellIs" dxfId="8842" priority="92" stopIfTrue="1" operator="equal">
      <formula>4</formula>
    </cfRule>
    <cfRule type="cellIs" dxfId="8841" priority="93" stopIfTrue="1" operator="equal">
      <formula>3</formula>
    </cfRule>
  </conditionalFormatting>
  <conditionalFormatting sqref="K4">
    <cfRule type="expression" dxfId="8840" priority="89" stopIfTrue="1">
      <formula>$D$1&lt;K4</formula>
    </cfRule>
    <cfRule type="expression" dxfId="8839" priority="90" stopIfTrue="1">
      <formula>$D$1&gt;K4</formula>
    </cfRule>
  </conditionalFormatting>
  <conditionalFormatting sqref="G5">
    <cfRule type="cellIs" dxfId="8838" priority="86" stopIfTrue="1" operator="equal">
      <formula>5</formula>
    </cfRule>
    <cfRule type="cellIs" dxfId="8837" priority="87" stopIfTrue="1" operator="equal">
      <formula>4</formula>
    </cfRule>
    <cfRule type="cellIs" dxfId="8836" priority="88" stopIfTrue="1" operator="equal">
      <formula>3</formula>
    </cfRule>
  </conditionalFormatting>
  <conditionalFormatting sqref="G4 G3:H3">
    <cfRule type="expression" dxfId="8835" priority="84" stopIfTrue="1">
      <formula>$D$1&lt;G3</formula>
    </cfRule>
    <cfRule type="expression" dxfId="8834" priority="85" stopIfTrue="1">
      <formula>$D$1&gt;G3</formula>
    </cfRule>
  </conditionalFormatting>
  <conditionalFormatting sqref="G5">
    <cfRule type="cellIs" dxfId="8833" priority="81" stopIfTrue="1" operator="equal">
      <formula>5</formula>
    </cfRule>
    <cfRule type="cellIs" dxfId="8832" priority="82" stopIfTrue="1" operator="equal">
      <formula>4</formula>
    </cfRule>
    <cfRule type="cellIs" dxfId="8831" priority="83" stopIfTrue="1" operator="equal">
      <formula>3</formula>
    </cfRule>
  </conditionalFormatting>
  <conditionalFormatting sqref="G4">
    <cfRule type="expression" dxfId="8830" priority="77" stopIfTrue="1">
      <formula>$D$1&lt;G4</formula>
    </cfRule>
    <cfRule type="expression" dxfId="8829" priority="78" stopIfTrue="1">
      <formula>$D$1&gt;G4</formula>
    </cfRule>
  </conditionalFormatting>
  <conditionalFormatting sqref="G5">
    <cfRule type="cellIs" dxfId="8828" priority="74" stopIfTrue="1" operator="equal">
      <formula>5</formula>
    </cfRule>
    <cfRule type="cellIs" dxfId="8827" priority="75" stopIfTrue="1" operator="equal">
      <formula>4</formula>
    </cfRule>
    <cfRule type="cellIs" dxfId="8826" priority="76" stopIfTrue="1" operator="equal">
      <formula>3</formula>
    </cfRule>
  </conditionalFormatting>
  <conditionalFormatting sqref="G5">
    <cfRule type="cellIs" dxfId="8825" priority="69" stopIfTrue="1" operator="equal">
      <formula>5</formula>
    </cfRule>
    <cfRule type="cellIs" dxfId="8824" priority="70" stopIfTrue="1" operator="equal">
      <formula>4</formula>
    </cfRule>
    <cfRule type="cellIs" dxfId="8823" priority="71" stopIfTrue="1" operator="equal">
      <formula>3</formula>
    </cfRule>
  </conditionalFormatting>
  <conditionalFormatting sqref="G3:G4">
    <cfRule type="expression" dxfId="8822" priority="67" stopIfTrue="1">
      <formula>$D$1&lt;G3</formula>
    </cfRule>
    <cfRule type="expression" dxfId="8821" priority="68" stopIfTrue="1">
      <formula>$D$1&gt;G3</formula>
    </cfRule>
  </conditionalFormatting>
  <conditionalFormatting sqref="H4">
    <cfRule type="expression" dxfId="8820" priority="65" stopIfTrue="1">
      <formula>$D$1&lt;H4</formula>
    </cfRule>
    <cfRule type="expression" dxfId="8819" priority="66" stopIfTrue="1">
      <formula>$D$1&gt;H4</formula>
    </cfRule>
  </conditionalFormatting>
  <conditionalFormatting sqref="F4">
    <cfRule type="expression" dxfId="8818" priority="63" stopIfTrue="1">
      <formula>$D$1&lt;F4</formula>
    </cfRule>
    <cfRule type="expression" dxfId="8817" priority="64" stopIfTrue="1">
      <formula>$D$1&gt;F4</formula>
    </cfRule>
  </conditionalFormatting>
  <conditionalFormatting sqref="F4">
    <cfRule type="expression" dxfId="8816" priority="55" stopIfTrue="1">
      <formula>$D$1&lt;F4</formula>
    </cfRule>
    <cfRule type="expression" dxfId="8815" priority="56" stopIfTrue="1">
      <formula>$D$1&gt;F4</formula>
    </cfRule>
  </conditionalFormatting>
  <conditionalFormatting sqref="I5">
    <cfRule type="cellIs" dxfId="8814" priority="52" stopIfTrue="1" operator="equal">
      <formula>5</formula>
    </cfRule>
    <cfRule type="cellIs" dxfId="8813" priority="53" stopIfTrue="1" operator="equal">
      <formula>4</formula>
    </cfRule>
    <cfRule type="cellIs" dxfId="8812" priority="54" stopIfTrue="1" operator="equal">
      <formula>3</formula>
    </cfRule>
  </conditionalFormatting>
  <conditionalFormatting sqref="I3:I4">
    <cfRule type="expression" dxfId="8811" priority="50" stopIfTrue="1">
      <formula>$D$4&lt;I3</formula>
    </cfRule>
    <cfRule type="expression" dxfId="8810" priority="51" stopIfTrue="1">
      <formula>$D$4&gt;I3</formula>
    </cfRule>
  </conditionalFormatting>
  <conditionalFormatting sqref="I3:I4">
    <cfRule type="expression" dxfId="8809" priority="48" stopIfTrue="1">
      <formula>$D$1&lt;I3</formula>
    </cfRule>
    <cfRule type="expression" dxfId="8808" priority="49" stopIfTrue="1">
      <formula>$D$1&gt;I3</formula>
    </cfRule>
  </conditionalFormatting>
  <conditionalFormatting sqref="I4">
    <cfRule type="expression" dxfId="8807" priority="46" stopIfTrue="1">
      <formula>$D$4&lt;I4</formula>
    </cfRule>
    <cfRule type="expression" dxfId="8806" priority="47" stopIfTrue="1">
      <formula>$D$4&gt;I4</formula>
    </cfRule>
  </conditionalFormatting>
  <conditionalFormatting sqref="J3">
    <cfRule type="expression" dxfId="8805" priority="44" stopIfTrue="1">
      <formula>$D$1&lt;J3</formula>
    </cfRule>
    <cfRule type="expression" dxfId="8804" priority="45" stopIfTrue="1">
      <formula>$D$1&gt;J3</formula>
    </cfRule>
  </conditionalFormatting>
  <conditionalFormatting sqref="J5">
    <cfRule type="cellIs" dxfId="8803" priority="41" stopIfTrue="1" operator="equal">
      <formula>5</formula>
    </cfRule>
    <cfRule type="cellIs" dxfId="8802" priority="42" stopIfTrue="1" operator="equal">
      <formula>4</formula>
    </cfRule>
    <cfRule type="cellIs" dxfId="8801" priority="43" stopIfTrue="1" operator="equal">
      <formula>3</formula>
    </cfRule>
  </conditionalFormatting>
  <conditionalFormatting sqref="J4">
    <cfRule type="expression" dxfId="8800" priority="39" stopIfTrue="1">
      <formula>$D$1&lt;J4</formula>
    </cfRule>
    <cfRule type="expression" dxfId="8799" priority="40" stopIfTrue="1">
      <formula>$D$1&gt;J4</formula>
    </cfRule>
  </conditionalFormatting>
  <conditionalFormatting sqref="H5">
    <cfRule type="cellIs" dxfId="8798" priority="36" stopIfTrue="1" operator="equal">
      <formula>5</formula>
    </cfRule>
    <cfRule type="cellIs" dxfId="8797" priority="37" stopIfTrue="1" operator="equal">
      <formula>4</formula>
    </cfRule>
    <cfRule type="cellIs" dxfId="8796" priority="38" stopIfTrue="1" operator="equal">
      <formula>3</formula>
    </cfRule>
  </conditionalFormatting>
  <conditionalFormatting sqref="L4">
    <cfRule type="expression" dxfId="8795" priority="34" stopIfTrue="1">
      <formula>$D$4&lt;L4</formula>
    </cfRule>
    <cfRule type="expression" dxfId="8794" priority="35" stopIfTrue="1">
      <formula>$D$4&gt;L4</formula>
    </cfRule>
  </conditionalFormatting>
  <conditionalFormatting sqref="L4">
    <cfRule type="expression" dxfId="8793" priority="30" stopIfTrue="1">
      <formula>$D$4&lt;L4</formula>
    </cfRule>
    <cfRule type="expression" dxfId="8792" priority="31" stopIfTrue="1">
      <formula>$D$4&gt;L4</formula>
    </cfRule>
  </conditionalFormatting>
  <conditionalFormatting sqref="O4">
    <cfRule type="expression" dxfId="8791" priority="25" stopIfTrue="1">
      <formula>$D$4&lt;O4</formula>
    </cfRule>
    <cfRule type="expression" dxfId="8790" priority="26" stopIfTrue="1">
      <formula>$D$4&gt;O4</formula>
    </cfRule>
  </conditionalFormatting>
  <conditionalFormatting sqref="O4">
    <cfRule type="expression" dxfId="8789" priority="21" stopIfTrue="1">
      <formula>$D$4&lt;O4</formula>
    </cfRule>
    <cfRule type="expression" dxfId="8788" priority="22" stopIfTrue="1">
      <formula>$D$4&gt;O4</formula>
    </cfRule>
  </conditionalFormatting>
  <conditionalFormatting sqref="O5">
    <cfRule type="cellIs" dxfId="8787" priority="18" stopIfTrue="1" operator="equal">
      <formula>5</formula>
    </cfRule>
    <cfRule type="cellIs" dxfId="8786" priority="19" stopIfTrue="1" operator="equal">
      <formula>4</formula>
    </cfRule>
    <cfRule type="cellIs" dxfId="8785" priority="20" stopIfTrue="1" operator="equal">
      <formula>3</formula>
    </cfRule>
  </conditionalFormatting>
  <pageMargins left="0.7" right="0.7" top="0.75" bottom="0.75" header="0.3" footer="0.3"/>
  <pageSetup paperSize="9" scale="70" orientation="portrait" r:id="rId1"/>
  <colBreaks count="1" manualBreakCount="1">
    <brk id="30" max="44" man="1"/>
  </colBreaks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SheetLayoutView="85" workbookViewId="0">
      <selection activeCell="J17" sqref="J17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1.5703125" style="13" customWidth="1"/>
    <col min="5" max="5" width="6.7109375" style="13" hidden="1" customWidth="1"/>
    <col min="6" max="15" width="7.140625" customWidth="1"/>
    <col min="16" max="21" width="6.570312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43659.506923379631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24"/>
      <c r="Z1" s="424"/>
      <c r="AA1" s="424"/>
      <c r="AB1" s="424"/>
      <c r="AC1" s="424"/>
      <c r="AD1" s="424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00" t="s">
        <v>539</v>
      </c>
      <c r="G2" s="585" t="s">
        <v>537</v>
      </c>
      <c r="H2" s="586"/>
      <c r="I2" s="586"/>
      <c r="J2" s="586"/>
      <c r="K2" s="586"/>
      <c r="L2" s="587"/>
      <c r="M2" s="585" t="s">
        <v>545</v>
      </c>
      <c r="N2" s="587"/>
      <c r="O2" s="321" t="s">
        <v>540</v>
      </c>
      <c r="P2" s="534"/>
      <c r="Q2" s="111"/>
      <c r="R2" s="111"/>
      <c r="S2" s="534"/>
      <c r="T2" s="534"/>
      <c r="U2" s="111"/>
      <c r="V2" s="7"/>
      <c r="W2" s="8"/>
      <c r="X2" s="8"/>
      <c r="Y2" s="424"/>
      <c r="Z2" s="424"/>
      <c r="AA2" s="424"/>
      <c r="AB2" s="424"/>
      <c r="AC2" s="424"/>
      <c r="AD2" s="424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76">
        <v>2451</v>
      </c>
      <c r="B3" s="576"/>
      <c r="C3" s="576"/>
      <c r="D3" s="228" t="s">
        <v>0</v>
      </c>
      <c r="E3" s="229"/>
      <c r="F3" s="230">
        <v>42401</v>
      </c>
      <c r="G3" s="410">
        <v>42390</v>
      </c>
      <c r="H3" s="302">
        <v>42406</v>
      </c>
      <c r="I3" s="410">
        <v>42403</v>
      </c>
      <c r="J3" s="302">
        <v>42402</v>
      </c>
      <c r="K3" s="301">
        <v>42405</v>
      </c>
      <c r="L3" s="230">
        <v>42408</v>
      </c>
      <c r="M3" s="301">
        <v>42412</v>
      </c>
      <c r="N3" s="230">
        <v>42417</v>
      </c>
      <c r="O3" s="176">
        <v>42349</v>
      </c>
      <c r="P3" s="411"/>
      <c r="Q3" s="111"/>
      <c r="R3" s="111"/>
      <c r="S3" s="305"/>
      <c r="T3" s="305"/>
      <c r="U3" s="111"/>
      <c r="V3" s="524"/>
      <c r="W3" s="234"/>
      <c r="X3" s="234"/>
      <c r="Y3" s="235"/>
      <c r="Z3" s="235"/>
      <c r="AA3" s="235"/>
      <c r="AB3" s="236"/>
      <c r="AC3" s="236"/>
      <c r="AD3" s="577" t="s">
        <v>9</v>
      </c>
      <c r="AE3" s="14"/>
      <c r="AF3" s="424"/>
      <c r="AG3" s="578"/>
      <c r="AH3" s="578"/>
      <c r="AI3" s="578"/>
      <c r="AJ3" s="578"/>
      <c r="AK3" s="578"/>
      <c r="AL3" s="578"/>
      <c r="AM3" s="578"/>
      <c r="AN3" s="578"/>
      <c r="AO3" s="578"/>
      <c r="AP3" s="578"/>
      <c r="AQ3" s="578"/>
      <c r="AR3" s="578"/>
      <c r="AS3" s="578"/>
      <c r="AT3" s="578"/>
      <c r="AU3" s="578"/>
      <c r="AV3" s="578"/>
      <c r="AW3" s="578"/>
      <c r="AX3" s="579"/>
      <c r="AY3" s="579"/>
      <c r="AZ3" s="579"/>
      <c r="BA3" s="579"/>
      <c r="BB3" s="579"/>
      <c r="BC3" s="579"/>
      <c r="BD3" s="579"/>
      <c r="BE3" s="579"/>
      <c r="BF3" s="579"/>
      <c r="BG3" s="579"/>
      <c r="BH3" s="579"/>
      <c r="BI3" s="579"/>
      <c r="BJ3" s="579"/>
      <c r="BK3" s="579"/>
      <c r="BL3" s="579"/>
      <c r="BM3" s="579"/>
      <c r="BN3" s="11"/>
      <c r="BO3" s="11"/>
      <c r="BP3" s="579"/>
      <c r="BQ3" s="579"/>
      <c r="BR3" s="579"/>
      <c r="BS3" s="579"/>
      <c r="BT3" s="579"/>
      <c r="BU3" s="579"/>
      <c r="BV3" s="579"/>
      <c r="BW3" s="579"/>
      <c r="BX3" s="579"/>
      <c r="BY3" s="579"/>
      <c r="BZ3" s="579"/>
      <c r="CA3" s="579"/>
      <c r="CB3" s="579"/>
      <c r="CC3" s="579"/>
      <c r="CD3" s="579"/>
      <c r="CE3" s="579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7.75" customHeight="1" x14ac:dyDescent="0.2">
      <c r="A4" s="576"/>
      <c r="B4" s="576"/>
      <c r="C4" s="576"/>
      <c r="D4" s="237" t="s">
        <v>1</v>
      </c>
      <c r="E4" s="229"/>
      <c r="F4" s="238" t="s">
        <v>1259</v>
      </c>
      <c r="G4" s="238" t="s">
        <v>656</v>
      </c>
      <c r="H4" s="238" t="s">
        <v>1019</v>
      </c>
      <c r="I4" s="238" t="s">
        <v>1004</v>
      </c>
      <c r="J4" s="238" t="s">
        <v>1275</v>
      </c>
      <c r="K4" s="238" t="s">
        <v>1278</v>
      </c>
      <c r="L4" s="238" t="s">
        <v>1284</v>
      </c>
      <c r="M4" s="238" t="s">
        <v>1292</v>
      </c>
      <c r="N4" s="238" t="s">
        <v>1623</v>
      </c>
      <c r="O4" s="412" t="s">
        <v>1278</v>
      </c>
      <c r="P4" s="238"/>
      <c r="Q4" s="111"/>
      <c r="R4" s="111"/>
      <c r="S4" s="305"/>
      <c r="T4" s="67"/>
      <c r="U4" s="111"/>
      <c r="V4" s="525"/>
      <c r="W4" s="232"/>
      <c r="X4" s="232"/>
      <c r="Y4" s="234"/>
      <c r="Z4" s="235"/>
      <c r="AA4" s="235"/>
      <c r="AB4" s="235"/>
      <c r="AC4" s="235"/>
      <c r="AD4" s="577"/>
      <c r="AE4" s="15"/>
      <c r="AF4" s="424"/>
      <c r="AG4" s="424"/>
      <c r="AH4" s="424"/>
      <c r="AI4" s="424"/>
      <c r="AJ4" s="424"/>
      <c r="AK4" s="424"/>
      <c r="AL4" s="424"/>
      <c r="AM4" s="424"/>
      <c r="AN4" s="424"/>
      <c r="AO4" s="424"/>
      <c r="AP4" s="424"/>
      <c r="AQ4" s="424"/>
      <c r="AR4" s="424"/>
      <c r="AS4" s="424"/>
      <c r="AT4" s="424"/>
      <c r="AU4" s="424"/>
      <c r="AV4" s="424"/>
      <c r="AW4" s="9"/>
      <c r="AX4" s="422"/>
      <c r="AY4" s="422"/>
      <c r="AZ4" s="422"/>
      <c r="BA4" s="422"/>
      <c r="BB4" s="422"/>
      <c r="BC4" s="422"/>
      <c r="BD4" s="422"/>
      <c r="BE4" s="422"/>
      <c r="BF4" s="422"/>
      <c r="BG4" s="422"/>
      <c r="BH4" s="422"/>
      <c r="BI4" s="422"/>
      <c r="BJ4" s="422"/>
      <c r="BK4" s="422"/>
      <c r="BL4" s="422"/>
      <c r="BM4" s="422"/>
      <c r="BN4" s="11"/>
      <c r="BO4" s="11"/>
      <c r="BP4" s="422"/>
      <c r="BQ4" s="422"/>
      <c r="BR4" s="422"/>
      <c r="BS4" s="422"/>
      <c r="BT4" s="422"/>
      <c r="BU4" s="422"/>
      <c r="BV4" s="422"/>
      <c r="BW4" s="422"/>
      <c r="BX4" s="422"/>
      <c r="BY4" s="422"/>
      <c r="BZ4" s="422"/>
      <c r="CA4" s="422"/>
      <c r="CB4" s="422"/>
      <c r="CC4" s="422"/>
      <c r="CD4" s="422"/>
      <c r="CE4" s="422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8.75" customHeight="1" x14ac:dyDescent="0.2">
      <c r="A5" s="384" t="s">
        <v>546</v>
      </c>
      <c r="B5" s="257" t="s">
        <v>2</v>
      </c>
      <c r="C5" s="385" t="s">
        <v>27</v>
      </c>
      <c r="D5" s="386" t="s">
        <v>3</v>
      </c>
      <c r="E5" s="184" t="s">
        <v>4</v>
      </c>
      <c r="F5" s="313" t="s">
        <v>1011</v>
      </c>
      <c r="G5" s="408" t="s">
        <v>655</v>
      </c>
      <c r="H5" s="313" t="s">
        <v>1287</v>
      </c>
      <c r="I5" s="408" t="s">
        <v>1271</v>
      </c>
      <c r="J5" s="313" t="s">
        <v>1276</v>
      </c>
      <c r="K5" s="325" t="s">
        <v>1280</v>
      </c>
      <c r="L5" s="313" t="s">
        <v>1294</v>
      </c>
      <c r="M5" s="325" t="s">
        <v>1291</v>
      </c>
      <c r="N5" s="325" t="s">
        <v>1033</v>
      </c>
      <c r="O5" s="313" t="s">
        <v>1280</v>
      </c>
      <c r="P5" s="313"/>
      <c r="Q5" s="511"/>
      <c r="R5" s="511"/>
      <c r="S5" s="362"/>
      <c r="T5" s="92"/>
      <c r="U5" s="511"/>
      <c r="V5" s="526" t="s">
        <v>5</v>
      </c>
      <c r="W5" s="241" t="s">
        <v>6</v>
      </c>
      <c r="X5" s="241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37" customFormat="1" ht="18.75" x14ac:dyDescent="0.25">
      <c r="A6" s="389">
        <v>1</v>
      </c>
      <c r="B6" s="266" t="s">
        <v>28</v>
      </c>
      <c r="C6" s="427" t="s">
        <v>34</v>
      </c>
      <c r="D6" s="430" t="s">
        <v>761</v>
      </c>
      <c r="E6" s="256">
        <v>2451</v>
      </c>
      <c r="F6" s="93" t="s">
        <v>1648</v>
      </c>
      <c r="G6" s="93">
        <v>3</v>
      </c>
      <c r="H6" s="93">
        <v>3</v>
      </c>
      <c r="I6" s="93">
        <v>5</v>
      </c>
      <c r="J6" s="93">
        <v>5</v>
      </c>
      <c r="K6" s="93">
        <v>3</v>
      </c>
      <c r="L6" s="93">
        <v>3</v>
      </c>
      <c r="M6" s="93">
        <v>3</v>
      </c>
      <c r="N6" s="93">
        <v>3</v>
      </c>
      <c r="O6" s="93">
        <v>3</v>
      </c>
      <c r="P6" s="93"/>
      <c r="Q6" s="93"/>
      <c r="R6" s="93"/>
      <c r="S6" s="93"/>
      <c r="T6" s="93"/>
      <c r="U6" s="23"/>
      <c r="V6" s="35">
        <f t="shared" ref="V6:V37" si="0">IF(AC6&gt;0,IF(SUM(X6:Y6)/AC6&gt;0,2,IF(AND(SUM(X6:Y6)/AC6=0,Z6/AC6&gt;0),3,IF(AND((AB6/AC6+AA6/AC6)=1,AA6/AC6&gt;0),4,5))),0)</f>
        <v>3</v>
      </c>
      <c r="W6" s="328">
        <f t="shared" ref="W6:W34" si="1">COUNTIF(AG6:AV6,"б")</f>
        <v>0</v>
      </c>
      <c r="X6" s="328">
        <f t="shared" ref="X6:X16" si="2">COUNTIF(AG6:AV6,"д")</f>
        <v>0</v>
      </c>
      <c r="Y6" s="328">
        <f t="shared" ref="Y6:Y34" si="3">COUNTIF(AG6:AV6,2)+COUNTIF(AG6:AV6,"н")+COUNTIF(AG6:AV6,"д")</f>
        <v>0</v>
      </c>
      <c r="Z6" s="328">
        <f t="shared" ref="Z6:Z34" si="4">COUNTIF(AG6:AV6,Z$5)</f>
        <v>7</v>
      </c>
      <c r="AA6" s="328">
        <f t="shared" ref="AA6:AA34" si="5">COUNTIF(AG6:AV6,AA$5)</f>
        <v>0</v>
      </c>
      <c r="AB6" s="328">
        <f t="shared" ref="AB6:AB34" si="6">COUNTIF(AG6:AV6,AB$5)</f>
        <v>2</v>
      </c>
      <c r="AC6" s="328">
        <f t="shared" ref="AC6:AC38" si="7">SUM(X6:AB6)</f>
        <v>9</v>
      </c>
      <c r="AD6" s="329">
        <f>IF(ISERROR(((X6+Y6)*2+Z6*3+AA6*4+AB6*5)/SUM(X6,Y6:AB6)),"",((X6+Y6)*2+Z6*3+AA6*4+AB6*5)/SUM(X6,Y6:AB6))</f>
        <v>3.4444444444444446</v>
      </c>
      <c r="AE6" s="330">
        <f t="shared" ref="AE6:AE34" si="8">IF(AX6=5,0.5,IF(AX6=4,0.25,IF(AX6&lt;=3,0)))</f>
        <v>0</v>
      </c>
      <c r="AF6" s="331"/>
      <c r="AG6" s="332" t="str">
        <f t="shared" ref="AG6:AV21" si="9">IF(ISERROR(VALUE(LEFT(F6))),LEFT(F6),VALUE(LEFT(F6)))</f>
        <v>з</v>
      </c>
      <c r="AH6" s="332">
        <f t="shared" si="9"/>
        <v>3</v>
      </c>
      <c r="AI6" s="332">
        <f t="shared" si="9"/>
        <v>3</v>
      </c>
      <c r="AJ6" s="332">
        <f t="shared" si="9"/>
        <v>5</v>
      </c>
      <c r="AK6" s="332">
        <f t="shared" si="9"/>
        <v>5</v>
      </c>
      <c r="AL6" s="332">
        <f t="shared" si="9"/>
        <v>3</v>
      </c>
      <c r="AM6" s="332">
        <f t="shared" si="9"/>
        <v>3</v>
      </c>
      <c r="AN6" s="332">
        <f t="shared" si="9"/>
        <v>3</v>
      </c>
      <c r="AO6" s="332">
        <f t="shared" si="9"/>
        <v>3</v>
      </c>
      <c r="AP6" s="332">
        <f t="shared" si="9"/>
        <v>3</v>
      </c>
      <c r="AQ6" s="332" t="str">
        <f t="shared" si="9"/>
        <v/>
      </c>
      <c r="AR6" s="332" t="str">
        <f t="shared" si="9"/>
        <v/>
      </c>
      <c r="AS6" s="332" t="str">
        <f t="shared" si="9"/>
        <v/>
      </c>
      <c r="AT6" s="332" t="str">
        <f t="shared" si="9"/>
        <v/>
      </c>
      <c r="AU6" s="332" t="str">
        <f t="shared" si="9"/>
        <v/>
      </c>
      <c r="AV6" s="332" t="str">
        <f t="shared" si="9"/>
        <v/>
      </c>
      <c r="AW6" s="35">
        <f t="shared" ref="AW6:AW37" si="10">COUNTIF(AG6:AV6,"з")</f>
        <v>1</v>
      </c>
      <c r="AX6" s="333"/>
      <c r="AY6" s="333"/>
      <c r="AZ6" s="333"/>
      <c r="BA6" s="333"/>
      <c r="BB6" s="333"/>
      <c r="BC6" s="333"/>
      <c r="BD6" s="333"/>
      <c r="BE6" s="333"/>
      <c r="BF6" s="333"/>
      <c r="BG6" s="333"/>
      <c r="BH6" s="333"/>
      <c r="BI6" s="333"/>
      <c r="BJ6" s="333"/>
      <c r="BK6" s="333"/>
      <c r="BL6" s="333"/>
      <c r="BM6" s="333"/>
      <c r="BN6" s="333"/>
      <c r="BO6" s="333"/>
      <c r="BP6" s="334"/>
      <c r="BQ6" s="334"/>
      <c r="BR6" s="334"/>
      <c r="BS6" s="334"/>
      <c r="BT6" s="334"/>
      <c r="BU6" s="334"/>
      <c r="BV6" s="334"/>
      <c r="BW6" s="334"/>
      <c r="BX6" s="334"/>
      <c r="BY6" s="334"/>
      <c r="BZ6" s="334"/>
      <c r="CA6" s="334"/>
      <c r="CB6" s="334"/>
      <c r="CC6" s="334"/>
      <c r="CD6" s="334"/>
      <c r="CE6" s="334"/>
      <c r="CF6" s="334"/>
      <c r="CG6" s="333"/>
      <c r="CH6" s="333"/>
      <c r="CI6" s="333"/>
      <c r="CJ6" s="333"/>
      <c r="CK6" s="333"/>
      <c r="CL6" s="333"/>
      <c r="CM6" s="333"/>
      <c r="CN6" s="335"/>
      <c r="CO6" s="335"/>
      <c r="CP6" s="335"/>
      <c r="CQ6" s="335"/>
      <c r="CR6" s="335"/>
      <c r="CS6" s="335"/>
      <c r="CT6" s="335"/>
      <c r="CU6" s="335"/>
      <c r="CV6" s="335"/>
      <c r="CW6" s="335"/>
      <c r="CX6" s="335"/>
      <c r="CY6" s="335"/>
      <c r="CZ6" s="335"/>
      <c r="DA6" s="335"/>
      <c r="DB6" s="336"/>
      <c r="DC6" s="336"/>
    </row>
    <row r="7" spans="1:107" s="337" customFormat="1" ht="31.5" x14ac:dyDescent="0.25">
      <c r="A7" s="389">
        <v>2</v>
      </c>
      <c r="B7" s="266" t="s">
        <v>28</v>
      </c>
      <c r="C7" s="427" t="s">
        <v>34</v>
      </c>
      <c r="D7" s="430" t="s">
        <v>762</v>
      </c>
      <c r="E7" s="256">
        <v>2451</v>
      </c>
      <c r="F7" s="93" t="s">
        <v>1648</v>
      </c>
      <c r="G7" s="93">
        <v>3</v>
      </c>
      <c r="H7" s="93">
        <v>3</v>
      </c>
      <c r="I7" s="93">
        <v>5</v>
      </c>
      <c r="J7" s="93">
        <v>4</v>
      </c>
      <c r="K7" s="93">
        <v>3</v>
      </c>
      <c r="L7" s="93">
        <v>3</v>
      </c>
      <c r="M7" s="93">
        <v>4</v>
      </c>
      <c r="N7" s="93">
        <v>3</v>
      </c>
      <c r="O7" s="93">
        <v>3</v>
      </c>
      <c r="P7" s="93"/>
      <c r="Q7" s="93"/>
      <c r="R7" s="93"/>
      <c r="S7" s="93"/>
      <c r="T7" s="93"/>
      <c r="U7" s="23"/>
      <c r="V7" s="35">
        <f t="shared" si="0"/>
        <v>3</v>
      </c>
      <c r="W7" s="328">
        <f t="shared" si="1"/>
        <v>0</v>
      </c>
      <c r="X7" s="328">
        <f t="shared" si="2"/>
        <v>0</v>
      </c>
      <c r="Y7" s="328">
        <f t="shared" si="3"/>
        <v>0</v>
      </c>
      <c r="Z7" s="328">
        <f t="shared" si="4"/>
        <v>6</v>
      </c>
      <c r="AA7" s="328">
        <f t="shared" si="5"/>
        <v>2</v>
      </c>
      <c r="AB7" s="328">
        <f t="shared" si="6"/>
        <v>1</v>
      </c>
      <c r="AC7" s="328">
        <f t="shared" si="7"/>
        <v>9</v>
      </c>
      <c r="AD7" s="329">
        <f t="shared" ref="AD7:AD37" si="11">IF(ISERROR(((X7+Y7)*2+Z7*3+AA7*4+AB7*5)/SUM(X7,Y7:AB7)),"",((X7+Y7)*2+Z7*3+AA7*4+AB7*5)/SUM(X7,Y7:AB7))</f>
        <v>3.4444444444444446</v>
      </c>
      <c r="AE7" s="330">
        <f t="shared" si="8"/>
        <v>0</v>
      </c>
      <c r="AF7" s="331"/>
      <c r="AG7" s="332" t="str">
        <f t="shared" si="9"/>
        <v>з</v>
      </c>
      <c r="AH7" s="332">
        <f t="shared" si="9"/>
        <v>3</v>
      </c>
      <c r="AI7" s="332">
        <f t="shared" si="9"/>
        <v>3</v>
      </c>
      <c r="AJ7" s="332">
        <f t="shared" si="9"/>
        <v>5</v>
      </c>
      <c r="AK7" s="332">
        <f t="shared" si="9"/>
        <v>4</v>
      </c>
      <c r="AL7" s="332">
        <f t="shared" si="9"/>
        <v>3</v>
      </c>
      <c r="AM7" s="332">
        <f t="shared" si="9"/>
        <v>3</v>
      </c>
      <c r="AN7" s="332">
        <f t="shared" si="9"/>
        <v>4</v>
      </c>
      <c r="AO7" s="332">
        <f t="shared" si="9"/>
        <v>3</v>
      </c>
      <c r="AP7" s="332">
        <f t="shared" si="9"/>
        <v>3</v>
      </c>
      <c r="AQ7" s="332" t="str">
        <f t="shared" si="9"/>
        <v/>
      </c>
      <c r="AR7" s="332" t="str">
        <f t="shared" si="9"/>
        <v/>
      </c>
      <c r="AS7" s="332" t="str">
        <f t="shared" si="9"/>
        <v/>
      </c>
      <c r="AT7" s="332" t="str">
        <f t="shared" si="9"/>
        <v/>
      </c>
      <c r="AU7" s="332" t="str">
        <f t="shared" si="9"/>
        <v/>
      </c>
      <c r="AV7" s="332" t="str">
        <f t="shared" si="9"/>
        <v/>
      </c>
      <c r="AW7" s="35">
        <f t="shared" si="10"/>
        <v>1</v>
      </c>
      <c r="AX7" s="333"/>
      <c r="AY7" s="333"/>
      <c r="AZ7" s="333"/>
      <c r="BA7" s="333"/>
      <c r="BB7" s="333"/>
      <c r="BC7" s="333"/>
      <c r="BD7" s="333"/>
      <c r="BE7" s="333"/>
      <c r="BF7" s="333"/>
      <c r="BG7" s="333"/>
      <c r="BH7" s="333"/>
      <c r="BI7" s="333"/>
      <c r="BJ7" s="333"/>
      <c r="BK7" s="333"/>
      <c r="BL7" s="333"/>
      <c r="BM7" s="333"/>
      <c r="BN7" s="333"/>
      <c r="BO7" s="333"/>
      <c r="BP7" s="334"/>
      <c r="BQ7" s="334"/>
      <c r="BR7" s="334"/>
      <c r="BS7" s="334"/>
      <c r="BT7" s="334"/>
      <c r="BU7" s="334"/>
      <c r="BV7" s="334"/>
      <c r="BW7" s="334"/>
      <c r="BX7" s="334"/>
      <c r="BY7" s="334"/>
      <c r="BZ7" s="334"/>
      <c r="CA7" s="334"/>
      <c r="CB7" s="334"/>
      <c r="CC7" s="334"/>
      <c r="CD7" s="334"/>
      <c r="CE7" s="334"/>
      <c r="CF7" s="334"/>
      <c r="CG7" s="333"/>
      <c r="CH7" s="334"/>
      <c r="CI7" s="334"/>
      <c r="CJ7" s="334"/>
      <c r="CK7" s="334"/>
      <c r="CL7" s="334"/>
      <c r="CM7" s="334"/>
      <c r="CN7" s="331"/>
      <c r="CO7" s="331"/>
      <c r="CP7" s="331"/>
      <c r="CQ7" s="331"/>
      <c r="CR7" s="331"/>
      <c r="CS7" s="331"/>
      <c r="CT7" s="331"/>
      <c r="CU7" s="331"/>
      <c r="CV7" s="331"/>
      <c r="CW7" s="331"/>
      <c r="CX7" s="331"/>
      <c r="CY7" s="331"/>
      <c r="CZ7" s="331"/>
      <c r="DA7" s="331"/>
    </row>
    <row r="8" spans="1:107" s="337" customFormat="1" ht="31.5" x14ac:dyDescent="0.25">
      <c r="A8" s="389">
        <v>3</v>
      </c>
      <c r="B8" s="266" t="s">
        <v>28</v>
      </c>
      <c r="C8" s="427" t="s">
        <v>34</v>
      </c>
      <c r="D8" s="430" t="s">
        <v>763</v>
      </c>
      <c r="E8" s="256">
        <v>2451</v>
      </c>
      <c r="F8" s="93" t="s">
        <v>1648</v>
      </c>
      <c r="G8" s="93">
        <v>3</v>
      </c>
      <c r="H8" s="93">
        <v>3</v>
      </c>
      <c r="I8" s="93">
        <v>5</v>
      </c>
      <c r="J8" s="93">
        <v>3</v>
      </c>
      <c r="K8" s="93">
        <v>3</v>
      </c>
      <c r="L8" s="93">
        <v>3</v>
      </c>
      <c r="M8" s="93">
        <v>3</v>
      </c>
      <c r="N8" s="93">
        <v>3</v>
      </c>
      <c r="O8" s="93">
        <v>3</v>
      </c>
      <c r="P8" s="93"/>
      <c r="Q8" s="93"/>
      <c r="R8" s="93"/>
      <c r="S8" s="93"/>
      <c r="T8" s="93"/>
      <c r="U8" s="23"/>
      <c r="V8" s="35">
        <f t="shared" si="0"/>
        <v>3</v>
      </c>
      <c r="W8" s="328">
        <f t="shared" si="1"/>
        <v>0</v>
      </c>
      <c r="X8" s="328">
        <f t="shared" si="2"/>
        <v>0</v>
      </c>
      <c r="Y8" s="328">
        <f t="shared" si="3"/>
        <v>0</v>
      </c>
      <c r="Z8" s="328">
        <f t="shared" si="4"/>
        <v>8</v>
      </c>
      <c r="AA8" s="328">
        <f t="shared" si="5"/>
        <v>0</v>
      </c>
      <c r="AB8" s="328">
        <f t="shared" si="6"/>
        <v>1</v>
      </c>
      <c r="AC8" s="328">
        <f t="shared" si="7"/>
        <v>9</v>
      </c>
      <c r="AD8" s="329">
        <f t="shared" si="11"/>
        <v>3.2222222222222223</v>
      </c>
      <c r="AE8" s="330">
        <f t="shared" si="8"/>
        <v>0</v>
      </c>
      <c r="AF8" s="331"/>
      <c r="AG8" s="332" t="str">
        <f t="shared" si="9"/>
        <v>з</v>
      </c>
      <c r="AH8" s="332">
        <f t="shared" si="9"/>
        <v>3</v>
      </c>
      <c r="AI8" s="332">
        <f t="shared" si="9"/>
        <v>3</v>
      </c>
      <c r="AJ8" s="332">
        <f t="shared" si="9"/>
        <v>5</v>
      </c>
      <c r="AK8" s="332">
        <f t="shared" si="9"/>
        <v>3</v>
      </c>
      <c r="AL8" s="332">
        <f t="shared" si="9"/>
        <v>3</v>
      </c>
      <c r="AM8" s="332">
        <f t="shared" si="9"/>
        <v>3</v>
      </c>
      <c r="AN8" s="332">
        <f t="shared" si="9"/>
        <v>3</v>
      </c>
      <c r="AO8" s="332">
        <f t="shared" si="9"/>
        <v>3</v>
      </c>
      <c r="AP8" s="332">
        <f t="shared" si="9"/>
        <v>3</v>
      </c>
      <c r="AQ8" s="332" t="str">
        <f t="shared" si="9"/>
        <v/>
      </c>
      <c r="AR8" s="332" t="str">
        <f t="shared" si="9"/>
        <v/>
      </c>
      <c r="AS8" s="332" t="str">
        <f t="shared" si="9"/>
        <v/>
      </c>
      <c r="AT8" s="332" t="str">
        <f t="shared" si="9"/>
        <v/>
      </c>
      <c r="AU8" s="332" t="str">
        <f t="shared" si="9"/>
        <v/>
      </c>
      <c r="AV8" s="332" t="str">
        <f t="shared" si="9"/>
        <v/>
      </c>
      <c r="AW8" s="35">
        <f t="shared" si="10"/>
        <v>1</v>
      </c>
      <c r="AX8" s="333"/>
      <c r="AY8" s="333"/>
      <c r="AZ8" s="333"/>
      <c r="BA8" s="333"/>
      <c r="BB8" s="333"/>
      <c r="BC8" s="333"/>
      <c r="BD8" s="333"/>
      <c r="BE8" s="333"/>
      <c r="BF8" s="333"/>
      <c r="BG8" s="333"/>
      <c r="BH8" s="333"/>
      <c r="BI8" s="333"/>
      <c r="BJ8" s="333"/>
      <c r="BK8" s="333"/>
      <c r="BL8" s="333"/>
      <c r="BM8" s="333"/>
      <c r="BN8" s="333"/>
      <c r="BO8" s="333"/>
      <c r="BP8" s="334"/>
      <c r="BQ8" s="334"/>
      <c r="BR8" s="334"/>
      <c r="BS8" s="334"/>
      <c r="BT8" s="334"/>
      <c r="BU8" s="334"/>
      <c r="BV8" s="334"/>
      <c r="BW8" s="334"/>
      <c r="BX8" s="334"/>
      <c r="BY8" s="334"/>
      <c r="BZ8" s="334"/>
      <c r="CA8" s="334"/>
      <c r="CB8" s="334"/>
      <c r="CC8" s="334"/>
      <c r="CD8" s="334"/>
      <c r="CE8" s="334"/>
      <c r="CF8" s="334"/>
      <c r="CG8" s="333"/>
      <c r="CH8" s="334"/>
      <c r="CI8" s="334"/>
      <c r="CJ8" s="334"/>
      <c r="CK8" s="334"/>
      <c r="CL8" s="334"/>
      <c r="CM8" s="334"/>
      <c r="CN8" s="331"/>
      <c r="CO8" s="331"/>
      <c r="CP8" s="331"/>
      <c r="CQ8" s="331"/>
      <c r="CR8" s="331"/>
      <c r="CS8" s="331"/>
      <c r="CT8" s="331"/>
      <c r="CU8" s="331"/>
      <c r="CV8" s="331"/>
      <c r="CW8" s="331"/>
      <c r="CX8" s="331"/>
      <c r="CY8" s="331"/>
      <c r="CZ8" s="331"/>
      <c r="DA8" s="331"/>
    </row>
    <row r="9" spans="1:107" s="337" customFormat="1" ht="31.5" x14ac:dyDescent="0.25">
      <c r="A9" s="389">
        <v>4</v>
      </c>
      <c r="B9" s="266" t="s">
        <v>28</v>
      </c>
      <c r="C9" s="427" t="s">
        <v>34</v>
      </c>
      <c r="D9" s="430" t="s">
        <v>764</v>
      </c>
      <c r="E9" s="256">
        <v>2451</v>
      </c>
      <c r="F9" s="93" t="s">
        <v>1648</v>
      </c>
      <c r="G9" s="93">
        <v>3</v>
      </c>
      <c r="H9" s="93">
        <v>3</v>
      </c>
      <c r="I9" s="93">
        <v>5</v>
      </c>
      <c r="J9" s="93">
        <v>4</v>
      </c>
      <c r="K9" s="93">
        <v>3</v>
      </c>
      <c r="L9" s="93">
        <v>3</v>
      </c>
      <c r="M9" s="93">
        <v>3</v>
      </c>
      <c r="N9" s="93">
        <v>3</v>
      </c>
      <c r="O9" s="93">
        <v>3</v>
      </c>
      <c r="P9" s="93"/>
      <c r="Q9" s="93"/>
      <c r="R9" s="93"/>
      <c r="S9" s="93"/>
      <c r="T9" s="93"/>
      <c r="U9" s="23"/>
      <c r="V9" s="35">
        <f t="shared" si="0"/>
        <v>3</v>
      </c>
      <c r="W9" s="328">
        <f t="shared" si="1"/>
        <v>0</v>
      </c>
      <c r="X9" s="328">
        <f t="shared" si="2"/>
        <v>0</v>
      </c>
      <c r="Y9" s="328">
        <f t="shared" si="3"/>
        <v>0</v>
      </c>
      <c r="Z9" s="328">
        <f t="shared" si="4"/>
        <v>7</v>
      </c>
      <c r="AA9" s="328">
        <f t="shared" si="5"/>
        <v>1</v>
      </c>
      <c r="AB9" s="328">
        <f t="shared" si="6"/>
        <v>1</v>
      </c>
      <c r="AC9" s="328">
        <f t="shared" si="7"/>
        <v>9</v>
      </c>
      <c r="AD9" s="329">
        <f t="shared" si="11"/>
        <v>3.3333333333333335</v>
      </c>
      <c r="AE9" s="330">
        <f t="shared" si="8"/>
        <v>0</v>
      </c>
      <c r="AF9" s="331"/>
      <c r="AG9" s="332" t="str">
        <f t="shared" si="9"/>
        <v>з</v>
      </c>
      <c r="AH9" s="332">
        <f t="shared" si="9"/>
        <v>3</v>
      </c>
      <c r="AI9" s="332">
        <f t="shared" si="9"/>
        <v>3</v>
      </c>
      <c r="AJ9" s="332">
        <f t="shared" si="9"/>
        <v>5</v>
      </c>
      <c r="AK9" s="332">
        <f t="shared" si="9"/>
        <v>4</v>
      </c>
      <c r="AL9" s="332">
        <f t="shared" si="9"/>
        <v>3</v>
      </c>
      <c r="AM9" s="332">
        <f t="shared" si="9"/>
        <v>3</v>
      </c>
      <c r="AN9" s="332">
        <f t="shared" si="9"/>
        <v>3</v>
      </c>
      <c r="AO9" s="332">
        <f t="shared" si="9"/>
        <v>3</v>
      </c>
      <c r="AP9" s="332">
        <f t="shared" si="9"/>
        <v>3</v>
      </c>
      <c r="AQ9" s="332" t="str">
        <f t="shared" si="9"/>
        <v/>
      </c>
      <c r="AR9" s="332" t="str">
        <f t="shared" si="9"/>
        <v/>
      </c>
      <c r="AS9" s="332" t="str">
        <f t="shared" si="9"/>
        <v/>
      </c>
      <c r="AT9" s="332" t="str">
        <f t="shared" si="9"/>
        <v/>
      </c>
      <c r="AU9" s="332" t="str">
        <f t="shared" si="9"/>
        <v/>
      </c>
      <c r="AV9" s="332" t="str">
        <f t="shared" si="9"/>
        <v/>
      </c>
      <c r="AW9" s="35">
        <f t="shared" si="10"/>
        <v>1</v>
      </c>
      <c r="AX9" s="333"/>
      <c r="AY9" s="333"/>
      <c r="AZ9" s="333"/>
      <c r="BA9" s="333"/>
      <c r="BB9" s="333"/>
      <c r="BC9" s="333"/>
      <c r="BD9" s="333"/>
      <c r="BE9" s="333"/>
      <c r="BF9" s="333"/>
      <c r="BG9" s="333"/>
      <c r="BH9" s="333"/>
      <c r="BI9" s="333"/>
      <c r="BJ9" s="333"/>
      <c r="BK9" s="333"/>
      <c r="BL9" s="333"/>
      <c r="BM9" s="333"/>
      <c r="BN9" s="333"/>
      <c r="BO9" s="333"/>
      <c r="BP9" s="334"/>
      <c r="BQ9" s="334"/>
      <c r="BR9" s="334"/>
      <c r="BS9" s="334"/>
      <c r="BT9" s="334"/>
      <c r="BU9" s="334"/>
      <c r="BV9" s="334"/>
      <c r="BW9" s="334"/>
      <c r="BX9" s="334"/>
      <c r="BY9" s="334"/>
      <c r="BZ9" s="334"/>
      <c r="CA9" s="334"/>
      <c r="CB9" s="334"/>
      <c r="CC9" s="334"/>
      <c r="CD9" s="334"/>
      <c r="CE9" s="334"/>
      <c r="CF9" s="334"/>
      <c r="CG9" s="333"/>
      <c r="CH9" s="334"/>
      <c r="CI9" s="334"/>
      <c r="CJ9" s="334"/>
      <c r="CK9" s="334"/>
      <c r="CL9" s="334"/>
      <c r="CM9" s="334"/>
      <c r="CN9" s="331"/>
      <c r="CO9" s="331"/>
      <c r="CP9" s="331"/>
      <c r="CQ9" s="331"/>
      <c r="CR9" s="331"/>
      <c r="CS9" s="331"/>
      <c r="CT9" s="331"/>
      <c r="CU9" s="331"/>
      <c r="CV9" s="331"/>
      <c r="CW9" s="331"/>
      <c r="CX9" s="331"/>
      <c r="CY9" s="331"/>
      <c r="CZ9" s="331"/>
      <c r="DA9" s="331"/>
    </row>
    <row r="10" spans="1:107" s="337" customFormat="1" ht="18.75" x14ac:dyDescent="0.25">
      <c r="A10" s="389">
        <v>5</v>
      </c>
      <c r="B10" s="266" t="s">
        <v>28</v>
      </c>
      <c r="C10" s="427" t="s">
        <v>34</v>
      </c>
      <c r="D10" s="430" t="s">
        <v>765</v>
      </c>
      <c r="E10" s="256">
        <v>2451</v>
      </c>
      <c r="F10" s="93" t="s">
        <v>1648</v>
      </c>
      <c r="G10" s="93">
        <v>4</v>
      </c>
      <c r="H10" s="93">
        <v>3</v>
      </c>
      <c r="I10" s="93">
        <v>5</v>
      </c>
      <c r="J10" s="93">
        <v>4</v>
      </c>
      <c r="K10" s="93">
        <v>3</v>
      </c>
      <c r="L10" s="93">
        <v>3</v>
      </c>
      <c r="M10" s="93">
        <v>3</v>
      </c>
      <c r="N10" s="93">
        <v>3</v>
      </c>
      <c r="O10" s="93">
        <v>3</v>
      </c>
      <c r="P10" s="93"/>
      <c r="Q10" s="93"/>
      <c r="R10" s="93"/>
      <c r="S10" s="93"/>
      <c r="T10" s="93"/>
      <c r="U10" s="23"/>
      <c r="V10" s="35">
        <f t="shared" si="0"/>
        <v>3</v>
      </c>
      <c r="W10" s="328">
        <f t="shared" si="1"/>
        <v>0</v>
      </c>
      <c r="X10" s="328">
        <f t="shared" si="2"/>
        <v>0</v>
      </c>
      <c r="Y10" s="328">
        <f t="shared" si="3"/>
        <v>0</v>
      </c>
      <c r="Z10" s="328">
        <f t="shared" si="4"/>
        <v>6</v>
      </c>
      <c r="AA10" s="328">
        <f t="shared" si="5"/>
        <v>2</v>
      </c>
      <c r="AB10" s="328">
        <f t="shared" si="6"/>
        <v>1</v>
      </c>
      <c r="AC10" s="328">
        <f t="shared" si="7"/>
        <v>9</v>
      </c>
      <c r="AD10" s="329">
        <f t="shared" si="11"/>
        <v>3.4444444444444446</v>
      </c>
      <c r="AE10" s="330">
        <f t="shared" si="8"/>
        <v>0</v>
      </c>
      <c r="AF10" s="331"/>
      <c r="AG10" s="332" t="str">
        <f t="shared" si="9"/>
        <v>з</v>
      </c>
      <c r="AH10" s="332">
        <f t="shared" si="9"/>
        <v>4</v>
      </c>
      <c r="AI10" s="332">
        <f t="shared" si="9"/>
        <v>3</v>
      </c>
      <c r="AJ10" s="332">
        <f t="shared" si="9"/>
        <v>5</v>
      </c>
      <c r="AK10" s="332">
        <f t="shared" si="9"/>
        <v>4</v>
      </c>
      <c r="AL10" s="332">
        <f t="shared" si="9"/>
        <v>3</v>
      </c>
      <c r="AM10" s="332">
        <f t="shared" si="9"/>
        <v>3</v>
      </c>
      <c r="AN10" s="332">
        <f t="shared" si="9"/>
        <v>3</v>
      </c>
      <c r="AO10" s="332">
        <f t="shared" si="9"/>
        <v>3</v>
      </c>
      <c r="AP10" s="332">
        <f t="shared" si="9"/>
        <v>3</v>
      </c>
      <c r="AQ10" s="332" t="str">
        <f t="shared" si="9"/>
        <v/>
      </c>
      <c r="AR10" s="332" t="str">
        <f t="shared" si="9"/>
        <v/>
      </c>
      <c r="AS10" s="332" t="str">
        <f t="shared" si="9"/>
        <v/>
      </c>
      <c r="AT10" s="332" t="str">
        <f t="shared" si="9"/>
        <v/>
      </c>
      <c r="AU10" s="332" t="str">
        <f t="shared" si="9"/>
        <v/>
      </c>
      <c r="AV10" s="332" t="str">
        <f t="shared" si="9"/>
        <v/>
      </c>
      <c r="AW10" s="35">
        <f t="shared" si="10"/>
        <v>1</v>
      </c>
      <c r="AX10" s="333"/>
      <c r="AY10" s="333"/>
      <c r="AZ10" s="333"/>
      <c r="BA10" s="333"/>
      <c r="BB10" s="333"/>
      <c r="BC10" s="333"/>
      <c r="BD10" s="333"/>
      <c r="BE10" s="333"/>
      <c r="BF10" s="333"/>
      <c r="BG10" s="333"/>
      <c r="BH10" s="333"/>
      <c r="BI10" s="333"/>
      <c r="BJ10" s="333"/>
      <c r="BK10" s="333"/>
      <c r="BL10" s="333"/>
      <c r="BM10" s="333"/>
      <c r="BN10" s="333"/>
      <c r="BO10" s="333"/>
      <c r="BP10" s="334"/>
      <c r="BQ10" s="334"/>
      <c r="BR10" s="334"/>
      <c r="BS10" s="334"/>
      <c r="BT10" s="334"/>
      <c r="BU10" s="334"/>
      <c r="BV10" s="334"/>
      <c r="BW10" s="334"/>
      <c r="BX10" s="334"/>
      <c r="BY10" s="334"/>
      <c r="BZ10" s="334"/>
      <c r="CA10" s="334"/>
      <c r="CB10" s="334"/>
      <c r="CC10" s="334"/>
      <c r="CD10" s="334"/>
      <c r="CE10" s="334"/>
      <c r="CF10" s="334"/>
      <c r="CG10" s="333"/>
      <c r="CH10" s="334"/>
      <c r="CI10" s="334"/>
      <c r="CJ10" s="334"/>
      <c r="CK10" s="334"/>
      <c r="CL10" s="334"/>
      <c r="CM10" s="334"/>
      <c r="CN10" s="331"/>
      <c r="CO10" s="331"/>
      <c r="CP10" s="331"/>
      <c r="CQ10" s="331"/>
      <c r="CR10" s="331"/>
      <c r="CS10" s="331"/>
      <c r="CT10" s="331"/>
      <c r="CU10" s="331"/>
      <c r="CV10" s="331"/>
      <c r="CW10" s="331"/>
      <c r="CX10" s="331"/>
      <c r="CY10" s="331"/>
      <c r="CZ10" s="331"/>
      <c r="DA10" s="331"/>
    </row>
    <row r="11" spans="1:107" s="337" customFormat="1" ht="31.5" x14ac:dyDescent="0.25">
      <c r="A11" s="389">
        <v>6</v>
      </c>
      <c r="B11" s="266" t="s">
        <v>28</v>
      </c>
      <c r="C11" s="427" t="s">
        <v>35</v>
      </c>
      <c r="D11" s="430" t="s">
        <v>766</v>
      </c>
      <c r="E11" s="256">
        <v>2451</v>
      </c>
      <c r="F11" s="93" t="s">
        <v>1648</v>
      </c>
      <c r="G11" s="93">
        <v>4</v>
      </c>
      <c r="H11" s="93">
        <v>3</v>
      </c>
      <c r="I11" s="93" t="s">
        <v>1601</v>
      </c>
      <c r="J11" s="93">
        <v>4</v>
      </c>
      <c r="K11" s="93">
        <v>3</v>
      </c>
      <c r="L11" s="93" t="s">
        <v>1602</v>
      </c>
      <c r="M11" s="93">
        <v>3</v>
      </c>
      <c r="N11" s="93" t="s">
        <v>1665</v>
      </c>
      <c r="O11" s="93">
        <v>3</v>
      </c>
      <c r="P11" s="93"/>
      <c r="Q11" s="93"/>
      <c r="R11" s="93"/>
      <c r="S11" s="93"/>
      <c r="T11" s="93"/>
      <c r="U11" s="93"/>
      <c r="V11" s="35">
        <f t="shared" si="0"/>
        <v>3</v>
      </c>
      <c r="W11" s="338">
        <f t="shared" si="1"/>
        <v>2</v>
      </c>
      <c r="X11" s="338">
        <f t="shared" si="2"/>
        <v>0</v>
      </c>
      <c r="Y11" s="338">
        <f t="shared" si="3"/>
        <v>0</v>
      </c>
      <c r="Z11" s="338">
        <f t="shared" si="4"/>
        <v>4</v>
      </c>
      <c r="AA11" s="338">
        <f t="shared" si="5"/>
        <v>2</v>
      </c>
      <c r="AB11" s="338">
        <f t="shared" si="6"/>
        <v>0</v>
      </c>
      <c r="AC11" s="328">
        <f t="shared" si="7"/>
        <v>6</v>
      </c>
      <c r="AD11" s="329">
        <f t="shared" si="11"/>
        <v>3.3333333333333335</v>
      </c>
      <c r="AE11" s="339">
        <f t="shared" si="8"/>
        <v>0</v>
      </c>
      <c r="AG11" s="332" t="str">
        <f t="shared" si="9"/>
        <v>з</v>
      </c>
      <c r="AH11" s="332">
        <f t="shared" si="9"/>
        <v>4</v>
      </c>
      <c r="AI11" s="332">
        <f t="shared" si="9"/>
        <v>3</v>
      </c>
      <c r="AJ11" s="332" t="str">
        <f t="shared" si="9"/>
        <v>б</v>
      </c>
      <c r="AK11" s="332">
        <f t="shared" si="9"/>
        <v>4</v>
      </c>
      <c r="AL11" s="332">
        <f t="shared" si="9"/>
        <v>3</v>
      </c>
      <c r="AM11" s="332" t="str">
        <f t="shared" si="9"/>
        <v>б</v>
      </c>
      <c r="AN11" s="332">
        <f t="shared" si="9"/>
        <v>3</v>
      </c>
      <c r="AO11" s="332" t="str">
        <f t="shared" si="9"/>
        <v>а</v>
      </c>
      <c r="AP11" s="332">
        <f t="shared" si="9"/>
        <v>3</v>
      </c>
      <c r="AQ11" s="332" t="str">
        <f t="shared" si="9"/>
        <v/>
      </c>
      <c r="AR11" s="332" t="str">
        <f t="shared" si="9"/>
        <v/>
      </c>
      <c r="AS11" s="332" t="str">
        <f t="shared" si="9"/>
        <v/>
      </c>
      <c r="AT11" s="332" t="str">
        <f t="shared" si="9"/>
        <v/>
      </c>
      <c r="AU11" s="332" t="str">
        <f t="shared" si="9"/>
        <v/>
      </c>
      <c r="AV11" s="332" t="str">
        <f t="shared" si="9"/>
        <v/>
      </c>
      <c r="AW11" s="35">
        <f t="shared" si="10"/>
        <v>1</v>
      </c>
      <c r="AX11" s="340"/>
      <c r="AY11" s="340"/>
      <c r="AZ11" s="340"/>
      <c r="BA11" s="340"/>
      <c r="BB11" s="340"/>
      <c r="BC11" s="340"/>
      <c r="BD11" s="340"/>
      <c r="BE11" s="340"/>
      <c r="BF11" s="340"/>
      <c r="BG11" s="340"/>
      <c r="BH11" s="340"/>
      <c r="BI11" s="340"/>
      <c r="BJ11" s="340"/>
      <c r="BK11" s="340"/>
      <c r="BL11" s="340"/>
      <c r="BM11" s="340"/>
      <c r="BN11" s="340"/>
      <c r="BO11" s="340"/>
      <c r="BP11" s="341"/>
      <c r="BQ11" s="341"/>
      <c r="BR11" s="341"/>
      <c r="BS11" s="341"/>
      <c r="BT11" s="341"/>
      <c r="BU11" s="341"/>
      <c r="BV11" s="341"/>
      <c r="BW11" s="341"/>
      <c r="BX11" s="341"/>
      <c r="BY11" s="341"/>
      <c r="BZ11" s="341"/>
      <c r="CA11" s="341"/>
      <c r="CB11" s="341"/>
      <c r="CC11" s="341"/>
      <c r="CD11" s="341"/>
      <c r="CE11" s="341"/>
      <c r="CF11" s="341"/>
      <c r="CG11" s="340"/>
      <c r="CH11" s="341"/>
      <c r="CI11" s="341"/>
      <c r="CJ11" s="341"/>
      <c r="CK11" s="341"/>
      <c r="CL11" s="341"/>
      <c r="CM11" s="341"/>
    </row>
    <row r="12" spans="1:107" s="337" customFormat="1" ht="18.75" x14ac:dyDescent="0.25">
      <c r="A12" s="389">
        <v>7</v>
      </c>
      <c r="B12" s="266" t="s">
        <v>28</v>
      </c>
      <c r="C12" s="427" t="s">
        <v>34</v>
      </c>
      <c r="D12" s="430" t="s">
        <v>767</v>
      </c>
      <c r="E12" s="256">
        <v>2451</v>
      </c>
      <c r="F12" s="93" t="s">
        <v>1648</v>
      </c>
      <c r="G12" s="93">
        <v>4</v>
      </c>
      <c r="H12" s="93">
        <v>4</v>
      </c>
      <c r="I12" s="93">
        <v>5</v>
      </c>
      <c r="J12" s="93">
        <v>5</v>
      </c>
      <c r="K12" s="93">
        <v>5</v>
      </c>
      <c r="L12" s="93">
        <v>5</v>
      </c>
      <c r="M12" s="93">
        <v>5</v>
      </c>
      <c r="N12" s="93">
        <v>4</v>
      </c>
      <c r="O12" s="93">
        <v>5</v>
      </c>
      <c r="P12" s="93"/>
      <c r="Q12" s="93"/>
      <c r="R12" s="93"/>
      <c r="S12" s="93"/>
      <c r="T12" s="93"/>
      <c r="U12" s="23"/>
      <c r="V12" s="35">
        <f t="shared" si="0"/>
        <v>4</v>
      </c>
      <c r="W12" s="328">
        <f t="shared" si="1"/>
        <v>0</v>
      </c>
      <c r="X12" s="328">
        <f t="shared" si="2"/>
        <v>0</v>
      </c>
      <c r="Y12" s="328">
        <f t="shared" si="3"/>
        <v>0</v>
      </c>
      <c r="Z12" s="328">
        <f t="shared" si="4"/>
        <v>0</v>
      </c>
      <c r="AA12" s="328">
        <f t="shared" si="5"/>
        <v>3</v>
      </c>
      <c r="AB12" s="328">
        <f t="shared" si="6"/>
        <v>6</v>
      </c>
      <c r="AC12" s="328">
        <f t="shared" si="7"/>
        <v>9</v>
      </c>
      <c r="AD12" s="329">
        <f t="shared" si="11"/>
        <v>4.666666666666667</v>
      </c>
      <c r="AE12" s="330">
        <f t="shared" si="8"/>
        <v>0</v>
      </c>
      <c r="AF12" s="331"/>
      <c r="AG12" s="332" t="str">
        <f t="shared" si="9"/>
        <v>з</v>
      </c>
      <c r="AH12" s="332">
        <f t="shared" si="9"/>
        <v>4</v>
      </c>
      <c r="AI12" s="332">
        <f t="shared" si="9"/>
        <v>4</v>
      </c>
      <c r="AJ12" s="332">
        <f t="shared" si="9"/>
        <v>5</v>
      </c>
      <c r="AK12" s="332">
        <f t="shared" si="9"/>
        <v>5</v>
      </c>
      <c r="AL12" s="332">
        <f t="shared" si="9"/>
        <v>5</v>
      </c>
      <c r="AM12" s="332">
        <f t="shared" si="9"/>
        <v>5</v>
      </c>
      <c r="AN12" s="332">
        <f t="shared" si="9"/>
        <v>5</v>
      </c>
      <c r="AO12" s="332">
        <f t="shared" si="9"/>
        <v>4</v>
      </c>
      <c r="AP12" s="332">
        <f t="shared" si="9"/>
        <v>5</v>
      </c>
      <c r="AQ12" s="332" t="str">
        <f t="shared" si="9"/>
        <v/>
      </c>
      <c r="AR12" s="332" t="str">
        <f t="shared" si="9"/>
        <v/>
      </c>
      <c r="AS12" s="332" t="str">
        <f t="shared" si="9"/>
        <v/>
      </c>
      <c r="AT12" s="332" t="str">
        <f t="shared" si="9"/>
        <v/>
      </c>
      <c r="AU12" s="332" t="str">
        <f t="shared" si="9"/>
        <v/>
      </c>
      <c r="AV12" s="332" t="str">
        <f t="shared" si="9"/>
        <v/>
      </c>
      <c r="AW12" s="35">
        <f t="shared" si="10"/>
        <v>1</v>
      </c>
      <c r="AX12" s="333"/>
      <c r="AY12" s="333"/>
      <c r="AZ12" s="333"/>
      <c r="BA12" s="333"/>
      <c r="BB12" s="333"/>
      <c r="BC12" s="333"/>
      <c r="BD12" s="333"/>
      <c r="BE12" s="333"/>
      <c r="BF12" s="333"/>
      <c r="BG12" s="333"/>
      <c r="BH12" s="333"/>
      <c r="BI12" s="333"/>
      <c r="BJ12" s="333"/>
      <c r="BK12" s="333"/>
      <c r="BL12" s="333"/>
      <c r="BM12" s="333"/>
      <c r="BN12" s="333"/>
      <c r="BO12" s="333"/>
      <c r="BP12" s="334"/>
      <c r="BQ12" s="334"/>
      <c r="BR12" s="334"/>
      <c r="BS12" s="334"/>
      <c r="BT12" s="334"/>
      <c r="BU12" s="334"/>
      <c r="BV12" s="334"/>
      <c r="BW12" s="334"/>
      <c r="BX12" s="334"/>
      <c r="BY12" s="334"/>
      <c r="BZ12" s="334"/>
      <c r="CA12" s="334"/>
      <c r="CB12" s="334"/>
      <c r="CC12" s="334"/>
      <c r="CD12" s="334"/>
      <c r="CE12" s="334"/>
      <c r="CF12" s="334"/>
      <c r="CG12" s="333"/>
      <c r="CH12" s="334"/>
      <c r="CI12" s="334"/>
      <c r="CJ12" s="334"/>
      <c r="CK12" s="334"/>
      <c r="CL12" s="334"/>
      <c r="CM12" s="334"/>
      <c r="CN12" s="331"/>
      <c r="CO12" s="331"/>
      <c r="CP12" s="331"/>
      <c r="CQ12" s="331"/>
      <c r="CR12" s="331"/>
      <c r="CS12" s="331"/>
      <c r="CT12" s="331"/>
      <c r="CU12" s="331"/>
      <c r="CV12" s="331"/>
      <c r="CW12" s="331"/>
      <c r="CX12" s="331"/>
      <c r="CY12" s="331"/>
      <c r="CZ12" s="331"/>
      <c r="DA12" s="331"/>
    </row>
    <row r="13" spans="1:107" s="337" customFormat="1" ht="18.75" x14ac:dyDescent="0.25">
      <c r="A13" s="389">
        <v>8</v>
      </c>
      <c r="B13" s="266" t="s">
        <v>28</v>
      </c>
      <c r="C13" s="427" t="s">
        <v>34</v>
      </c>
      <c r="D13" s="430" t="s">
        <v>768</v>
      </c>
      <c r="E13" s="256">
        <v>2451</v>
      </c>
      <c r="F13" s="93" t="s">
        <v>1648</v>
      </c>
      <c r="G13" s="93">
        <v>5</v>
      </c>
      <c r="H13" s="93">
        <v>3</v>
      </c>
      <c r="I13" s="93">
        <v>5</v>
      </c>
      <c r="J13" s="93">
        <v>5</v>
      </c>
      <c r="K13" s="93">
        <v>5</v>
      </c>
      <c r="L13" s="93">
        <v>5</v>
      </c>
      <c r="M13" s="93">
        <v>5</v>
      </c>
      <c r="N13" s="93">
        <v>5</v>
      </c>
      <c r="O13" s="93">
        <v>4</v>
      </c>
      <c r="P13" s="93"/>
      <c r="Q13" s="93"/>
      <c r="R13" s="93"/>
      <c r="S13" s="93"/>
      <c r="T13" s="93"/>
      <c r="U13" s="23"/>
      <c r="V13" s="35">
        <f t="shared" si="0"/>
        <v>3</v>
      </c>
      <c r="W13" s="328">
        <f t="shared" si="1"/>
        <v>0</v>
      </c>
      <c r="X13" s="328">
        <f t="shared" si="2"/>
        <v>0</v>
      </c>
      <c r="Y13" s="328">
        <f t="shared" si="3"/>
        <v>0</v>
      </c>
      <c r="Z13" s="328">
        <f t="shared" si="4"/>
        <v>1</v>
      </c>
      <c r="AA13" s="328">
        <f t="shared" si="5"/>
        <v>1</v>
      </c>
      <c r="AB13" s="328">
        <f t="shared" si="6"/>
        <v>7</v>
      </c>
      <c r="AC13" s="328">
        <f t="shared" si="7"/>
        <v>9</v>
      </c>
      <c r="AD13" s="329">
        <f t="shared" si="11"/>
        <v>4.666666666666667</v>
      </c>
      <c r="AE13" s="330">
        <f t="shared" si="8"/>
        <v>0</v>
      </c>
      <c r="AF13" s="331"/>
      <c r="AG13" s="332" t="str">
        <f t="shared" si="9"/>
        <v>з</v>
      </c>
      <c r="AH13" s="332">
        <f t="shared" si="9"/>
        <v>5</v>
      </c>
      <c r="AI13" s="332">
        <f t="shared" si="9"/>
        <v>3</v>
      </c>
      <c r="AJ13" s="332">
        <f t="shared" si="9"/>
        <v>5</v>
      </c>
      <c r="AK13" s="332">
        <f t="shared" si="9"/>
        <v>5</v>
      </c>
      <c r="AL13" s="332">
        <f t="shared" si="9"/>
        <v>5</v>
      </c>
      <c r="AM13" s="332">
        <f t="shared" si="9"/>
        <v>5</v>
      </c>
      <c r="AN13" s="332">
        <f t="shared" si="9"/>
        <v>5</v>
      </c>
      <c r="AO13" s="332">
        <f t="shared" si="9"/>
        <v>5</v>
      </c>
      <c r="AP13" s="332">
        <f t="shared" si="9"/>
        <v>4</v>
      </c>
      <c r="AQ13" s="332" t="str">
        <f t="shared" si="9"/>
        <v/>
      </c>
      <c r="AR13" s="332" t="str">
        <f t="shared" si="9"/>
        <v/>
      </c>
      <c r="AS13" s="332" t="str">
        <f t="shared" si="9"/>
        <v/>
      </c>
      <c r="AT13" s="332" t="str">
        <f t="shared" si="9"/>
        <v/>
      </c>
      <c r="AU13" s="332" t="str">
        <f t="shared" si="9"/>
        <v/>
      </c>
      <c r="AV13" s="332" t="str">
        <f t="shared" si="9"/>
        <v/>
      </c>
      <c r="AW13" s="35">
        <f t="shared" si="10"/>
        <v>1</v>
      </c>
      <c r="AX13" s="333"/>
      <c r="AY13" s="333"/>
      <c r="AZ13" s="333"/>
      <c r="BA13" s="333"/>
      <c r="BB13" s="333"/>
      <c r="BC13" s="333"/>
      <c r="BD13" s="333"/>
      <c r="BE13" s="333"/>
      <c r="BF13" s="333"/>
      <c r="BG13" s="333"/>
      <c r="BH13" s="333"/>
      <c r="BI13" s="333"/>
      <c r="BJ13" s="333"/>
      <c r="BK13" s="333"/>
      <c r="BL13" s="333"/>
      <c r="BM13" s="333"/>
      <c r="BN13" s="333"/>
      <c r="BO13" s="333"/>
      <c r="BP13" s="334"/>
      <c r="BQ13" s="334"/>
      <c r="BR13" s="334"/>
      <c r="BS13" s="334"/>
      <c r="BT13" s="334"/>
      <c r="BU13" s="334"/>
      <c r="BV13" s="334"/>
      <c r="BW13" s="334"/>
      <c r="BX13" s="334"/>
      <c r="BY13" s="334"/>
      <c r="BZ13" s="334"/>
      <c r="CA13" s="334"/>
      <c r="CB13" s="334"/>
      <c r="CC13" s="334"/>
      <c r="CD13" s="334"/>
      <c r="CE13" s="334"/>
      <c r="CF13" s="334"/>
      <c r="CG13" s="333"/>
      <c r="CH13" s="334"/>
      <c r="CI13" s="334"/>
      <c r="CJ13" s="334"/>
      <c r="CK13" s="334"/>
      <c r="CL13" s="334"/>
      <c r="CM13" s="334"/>
      <c r="CN13" s="331"/>
      <c r="CO13" s="331"/>
      <c r="CP13" s="331"/>
      <c r="CQ13" s="331"/>
      <c r="CR13" s="331"/>
      <c r="CS13" s="331"/>
      <c r="CT13" s="331"/>
      <c r="CU13" s="331"/>
      <c r="CV13" s="331"/>
      <c r="CW13" s="331"/>
      <c r="CX13" s="331"/>
      <c r="CY13" s="331"/>
      <c r="CZ13" s="331"/>
      <c r="DA13" s="331"/>
    </row>
    <row r="14" spans="1:107" ht="18.75" x14ac:dyDescent="0.25">
      <c r="A14" s="389">
        <v>9</v>
      </c>
      <c r="B14" s="263"/>
      <c r="C14" s="427" t="s">
        <v>34</v>
      </c>
      <c r="D14" s="430" t="s">
        <v>769</v>
      </c>
      <c r="E14" s="256">
        <v>2451</v>
      </c>
      <c r="F14" s="93" t="s">
        <v>1648</v>
      </c>
      <c r="G14" s="93">
        <v>3</v>
      </c>
      <c r="H14" s="93">
        <v>3</v>
      </c>
      <c r="I14" s="93">
        <v>5</v>
      </c>
      <c r="J14" s="93">
        <v>4</v>
      </c>
      <c r="K14" s="93">
        <v>3</v>
      </c>
      <c r="L14" s="93">
        <v>3</v>
      </c>
      <c r="M14" s="93">
        <v>3</v>
      </c>
      <c r="N14" s="93">
        <v>3</v>
      </c>
      <c r="O14" s="93">
        <v>3</v>
      </c>
      <c r="P14" s="93"/>
      <c r="Q14" s="93"/>
      <c r="R14" s="97"/>
      <c r="S14" s="93"/>
      <c r="T14" s="93"/>
      <c r="U14" s="23"/>
      <c r="V14" s="18">
        <f t="shared" si="0"/>
        <v>3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7</v>
      </c>
      <c r="AA14" s="95">
        <f t="shared" si="5"/>
        <v>1</v>
      </c>
      <c r="AB14" s="95">
        <f t="shared" si="6"/>
        <v>1</v>
      </c>
      <c r="AC14" s="95">
        <f t="shared" si="7"/>
        <v>9</v>
      </c>
      <c r="AD14" s="242">
        <f t="shared" si="11"/>
        <v>3.3333333333333335</v>
      </c>
      <c r="AE14" s="16">
        <f t="shared" si="8"/>
        <v>0</v>
      </c>
      <c r="AF14" s="9"/>
      <c r="AG14" s="332" t="str">
        <f t="shared" si="9"/>
        <v>з</v>
      </c>
      <c r="AH14" s="332">
        <f t="shared" si="9"/>
        <v>3</v>
      </c>
      <c r="AI14" s="332">
        <f t="shared" si="9"/>
        <v>3</v>
      </c>
      <c r="AJ14" s="332">
        <f t="shared" si="9"/>
        <v>5</v>
      </c>
      <c r="AK14" s="332">
        <f t="shared" si="9"/>
        <v>4</v>
      </c>
      <c r="AL14" s="332">
        <f t="shared" si="9"/>
        <v>3</v>
      </c>
      <c r="AM14" s="332">
        <f t="shared" si="9"/>
        <v>3</v>
      </c>
      <c r="AN14" s="332">
        <f t="shared" si="9"/>
        <v>3</v>
      </c>
      <c r="AO14" s="332">
        <f t="shared" si="9"/>
        <v>3</v>
      </c>
      <c r="AP14" s="332">
        <f t="shared" si="9"/>
        <v>3</v>
      </c>
      <c r="AQ14" s="332" t="str">
        <f t="shared" si="9"/>
        <v/>
      </c>
      <c r="AR14" s="332" t="str">
        <f t="shared" si="9"/>
        <v/>
      </c>
      <c r="AS14" s="332" t="str">
        <f t="shared" si="9"/>
        <v/>
      </c>
      <c r="AT14" s="332" t="str">
        <f t="shared" si="9"/>
        <v/>
      </c>
      <c r="AU14" s="332" t="str">
        <f t="shared" si="9"/>
        <v/>
      </c>
      <c r="AV14" s="332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31.5" x14ac:dyDescent="0.25">
      <c r="A15" s="389">
        <v>10</v>
      </c>
      <c r="B15" s="263"/>
      <c r="C15" s="440" t="s">
        <v>34</v>
      </c>
      <c r="D15" s="442" t="s">
        <v>770</v>
      </c>
      <c r="E15" s="256">
        <v>2451</v>
      </c>
      <c r="F15" s="93" t="s">
        <v>1648</v>
      </c>
      <c r="G15" s="93">
        <v>4</v>
      </c>
      <c r="H15" s="93">
        <v>3</v>
      </c>
      <c r="I15" s="93">
        <v>5</v>
      </c>
      <c r="J15" s="93">
        <v>5</v>
      </c>
      <c r="K15" s="93">
        <v>4</v>
      </c>
      <c r="L15" s="93">
        <v>4</v>
      </c>
      <c r="M15" s="93">
        <v>4</v>
      </c>
      <c r="N15" s="93">
        <v>5</v>
      </c>
      <c r="O15" s="93">
        <v>3</v>
      </c>
      <c r="P15" s="93"/>
      <c r="Q15" s="93"/>
      <c r="R15" s="97"/>
      <c r="S15" s="93"/>
      <c r="T15" s="93"/>
      <c r="U15" s="23"/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2</v>
      </c>
      <c r="AA15" s="95">
        <f t="shared" si="5"/>
        <v>4</v>
      </c>
      <c r="AB15" s="95">
        <f t="shared" si="6"/>
        <v>3</v>
      </c>
      <c r="AC15" s="95">
        <f t="shared" si="7"/>
        <v>9</v>
      </c>
      <c r="AD15" s="242">
        <f t="shared" si="11"/>
        <v>4.1111111111111107</v>
      </c>
      <c r="AE15" s="16">
        <f t="shared" si="8"/>
        <v>0</v>
      </c>
      <c r="AF15" s="9"/>
      <c r="AG15" s="332" t="str">
        <f t="shared" si="9"/>
        <v>з</v>
      </c>
      <c r="AH15" s="332">
        <f t="shared" si="9"/>
        <v>4</v>
      </c>
      <c r="AI15" s="332">
        <f t="shared" si="9"/>
        <v>3</v>
      </c>
      <c r="AJ15" s="332">
        <f t="shared" si="9"/>
        <v>5</v>
      </c>
      <c r="AK15" s="332">
        <f t="shared" si="9"/>
        <v>5</v>
      </c>
      <c r="AL15" s="332">
        <f t="shared" si="9"/>
        <v>4</v>
      </c>
      <c r="AM15" s="332">
        <f t="shared" si="9"/>
        <v>4</v>
      </c>
      <c r="AN15" s="332">
        <f t="shared" si="9"/>
        <v>4</v>
      </c>
      <c r="AO15" s="332">
        <f t="shared" si="9"/>
        <v>5</v>
      </c>
      <c r="AP15" s="332">
        <f t="shared" si="9"/>
        <v>3</v>
      </c>
      <c r="AQ15" s="332" t="str">
        <f t="shared" si="9"/>
        <v/>
      </c>
      <c r="AR15" s="332" t="str">
        <f t="shared" si="9"/>
        <v/>
      </c>
      <c r="AS15" s="332" t="str">
        <f t="shared" si="9"/>
        <v/>
      </c>
      <c r="AT15" s="332" t="str">
        <f t="shared" si="9"/>
        <v/>
      </c>
      <c r="AU15" s="332" t="str">
        <f t="shared" si="9"/>
        <v/>
      </c>
      <c r="AV15" s="332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5">
      <c r="A16" s="389">
        <v>11</v>
      </c>
      <c r="B16" s="263"/>
      <c r="C16" s="427" t="s">
        <v>34</v>
      </c>
      <c r="D16" s="430" t="s">
        <v>771</v>
      </c>
      <c r="E16" s="256">
        <v>2451</v>
      </c>
      <c r="F16" s="93" t="s">
        <v>1648</v>
      </c>
      <c r="G16" s="93">
        <v>3</v>
      </c>
      <c r="H16" s="93">
        <v>5</v>
      </c>
      <c r="I16" s="93">
        <v>5</v>
      </c>
      <c r="J16" s="93">
        <v>4</v>
      </c>
      <c r="K16" s="93">
        <v>3</v>
      </c>
      <c r="L16" s="93">
        <v>3</v>
      </c>
      <c r="M16" s="93">
        <v>3</v>
      </c>
      <c r="N16" s="93">
        <v>3</v>
      </c>
      <c r="O16" s="93">
        <v>3</v>
      </c>
      <c r="P16" s="93"/>
      <c r="Q16" s="93"/>
      <c r="R16" s="97"/>
      <c r="S16" s="93"/>
      <c r="T16" s="93"/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6</v>
      </c>
      <c r="AA16" s="95">
        <f t="shared" si="5"/>
        <v>1</v>
      </c>
      <c r="AB16" s="95">
        <f t="shared" si="6"/>
        <v>2</v>
      </c>
      <c r="AC16" s="95">
        <f t="shared" si="7"/>
        <v>9</v>
      </c>
      <c r="AD16" s="242">
        <f t="shared" si="11"/>
        <v>3.5555555555555554</v>
      </c>
      <c r="AE16" s="16">
        <f t="shared" si="8"/>
        <v>0</v>
      </c>
      <c r="AF16" s="9"/>
      <c r="AG16" s="332" t="str">
        <f t="shared" si="9"/>
        <v>з</v>
      </c>
      <c r="AH16" s="332">
        <f t="shared" si="9"/>
        <v>3</v>
      </c>
      <c r="AI16" s="332">
        <f t="shared" si="9"/>
        <v>5</v>
      </c>
      <c r="AJ16" s="332">
        <f t="shared" si="9"/>
        <v>5</v>
      </c>
      <c r="AK16" s="332">
        <f t="shared" si="9"/>
        <v>4</v>
      </c>
      <c r="AL16" s="332">
        <f t="shared" si="9"/>
        <v>3</v>
      </c>
      <c r="AM16" s="332">
        <f t="shared" si="9"/>
        <v>3</v>
      </c>
      <c r="AN16" s="332">
        <f t="shared" si="9"/>
        <v>3</v>
      </c>
      <c r="AO16" s="332">
        <f t="shared" si="9"/>
        <v>3</v>
      </c>
      <c r="AP16" s="332">
        <f t="shared" si="9"/>
        <v>3</v>
      </c>
      <c r="AQ16" s="332" t="str">
        <f t="shared" si="9"/>
        <v/>
      </c>
      <c r="AR16" s="332" t="str">
        <f t="shared" si="9"/>
        <v/>
      </c>
      <c r="AS16" s="332" t="str">
        <f t="shared" si="9"/>
        <v/>
      </c>
      <c r="AT16" s="332" t="str">
        <f t="shared" si="9"/>
        <v/>
      </c>
      <c r="AU16" s="332" t="str">
        <f t="shared" si="9"/>
        <v/>
      </c>
      <c r="AV16" s="332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5">
      <c r="A17" s="389">
        <v>12</v>
      </c>
      <c r="B17" s="259"/>
      <c r="C17" s="427" t="s">
        <v>34</v>
      </c>
      <c r="D17" s="430" t="s">
        <v>772</v>
      </c>
      <c r="E17" s="256">
        <v>2451</v>
      </c>
      <c r="F17" s="93" t="s">
        <v>1648</v>
      </c>
      <c r="G17" s="93">
        <v>4</v>
      </c>
      <c r="H17" s="93">
        <v>3</v>
      </c>
      <c r="I17" s="93">
        <v>5</v>
      </c>
      <c r="J17" s="93">
        <v>4</v>
      </c>
      <c r="K17" s="93">
        <v>4</v>
      </c>
      <c r="L17" s="93">
        <v>4</v>
      </c>
      <c r="M17" s="93">
        <v>4</v>
      </c>
      <c r="N17" s="93">
        <v>4</v>
      </c>
      <c r="O17" s="93">
        <v>4</v>
      </c>
      <c r="P17" s="93"/>
      <c r="Q17" s="93"/>
      <c r="R17" s="97"/>
      <c r="S17" s="93"/>
      <c r="T17" s="93"/>
      <c r="U17" s="23"/>
      <c r="V17" s="18">
        <f t="shared" si="0"/>
        <v>3</v>
      </c>
      <c r="W17" s="95">
        <f t="shared" si="1"/>
        <v>0</v>
      </c>
      <c r="X17" s="95">
        <f t="shared" ref="X17:X34" si="12">COUNTIF(AF17:AU17,"д")</f>
        <v>0</v>
      </c>
      <c r="Y17" s="95">
        <f t="shared" si="3"/>
        <v>0</v>
      </c>
      <c r="Z17" s="95">
        <f t="shared" si="4"/>
        <v>1</v>
      </c>
      <c r="AA17" s="95">
        <f t="shared" si="5"/>
        <v>7</v>
      </c>
      <c r="AB17" s="95">
        <f t="shared" si="6"/>
        <v>1</v>
      </c>
      <c r="AC17" s="95">
        <f t="shared" si="7"/>
        <v>9</v>
      </c>
      <c r="AD17" s="242">
        <f t="shared" si="11"/>
        <v>4</v>
      </c>
      <c r="AE17" s="16">
        <f t="shared" si="8"/>
        <v>0</v>
      </c>
      <c r="AF17" s="9"/>
      <c r="AG17" s="332" t="str">
        <f t="shared" si="9"/>
        <v>з</v>
      </c>
      <c r="AH17" s="332">
        <f t="shared" si="9"/>
        <v>4</v>
      </c>
      <c r="AI17" s="332">
        <f t="shared" si="9"/>
        <v>3</v>
      </c>
      <c r="AJ17" s="332">
        <f t="shared" si="9"/>
        <v>5</v>
      </c>
      <c r="AK17" s="332">
        <f t="shared" si="9"/>
        <v>4</v>
      </c>
      <c r="AL17" s="332">
        <f t="shared" si="9"/>
        <v>4</v>
      </c>
      <c r="AM17" s="332">
        <f t="shared" si="9"/>
        <v>4</v>
      </c>
      <c r="AN17" s="332">
        <f t="shared" si="9"/>
        <v>4</v>
      </c>
      <c r="AO17" s="332">
        <f t="shared" si="9"/>
        <v>4</v>
      </c>
      <c r="AP17" s="332">
        <f t="shared" si="9"/>
        <v>4</v>
      </c>
      <c r="AQ17" s="332" t="str">
        <f t="shared" si="9"/>
        <v/>
      </c>
      <c r="AR17" s="332" t="str">
        <f t="shared" si="9"/>
        <v/>
      </c>
      <c r="AS17" s="332" t="str">
        <f t="shared" si="9"/>
        <v/>
      </c>
      <c r="AT17" s="332" t="str">
        <f t="shared" si="9"/>
        <v/>
      </c>
      <c r="AU17" s="332" t="str">
        <f t="shared" si="9"/>
        <v/>
      </c>
      <c r="AV17" s="332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31.5" x14ac:dyDescent="0.25">
      <c r="A18" s="389">
        <v>13</v>
      </c>
      <c r="B18" s="189"/>
      <c r="C18" s="427" t="s">
        <v>34</v>
      </c>
      <c r="D18" s="430" t="s">
        <v>773</v>
      </c>
      <c r="E18" s="256">
        <v>2451</v>
      </c>
      <c r="F18" s="93" t="s">
        <v>1648</v>
      </c>
      <c r="G18" s="93">
        <v>3</v>
      </c>
      <c r="H18" s="93">
        <v>3</v>
      </c>
      <c r="I18" s="93">
        <v>4</v>
      </c>
      <c r="J18" s="93">
        <v>4</v>
      </c>
      <c r="K18" s="93">
        <v>3</v>
      </c>
      <c r="L18" s="93">
        <v>3</v>
      </c>
      <c r="M18" s="93">
        <v>3</v>
      </c>
      <c r="N18" s="93">
        <v>3</v>
      </c>
      <c r="O18" s="93">
        <v>3</v>
      </c>
      <c r="P18" s="93"/>
      <c r="Q18" s="93"/>
      <c r="R18" s="97"/>
      <c r="S18" s="93"/>
      <c r="T18" s="93"/>
      <c r="U18" s="23"/>
      <c r="V18" s="18">
        <f t="shared" si="0"/>
        <v>3</v>
      </c>
      <c r="W18" s="95">
        <f t="shared" si="1"/>
        <v>0</v>
      </c>
      <c r="X18" s="95">
        <f t="shared" si="12"/>
        <v>0</v>
      </c>
      <c r="Y18" s="95">
        <f t="shared" si="3"/>
        <v>0</v>
      </c>
      <c r="Z18" s="95">
        <f t="shared" si="4"/>
        <v>7</v>
      </c>
      <c r="AA18" s="95">
        <f t="shared" si="5"/>
        <v>2</v>
      </c>
      <c r="AB18" s="95">
        <f t="shared" si="6"/>
        <v>0</v>
      </c>
      <c r="AC18" s="95">
        <f t="shared" si="7"/>
        <v>9</v>
      </c>
      <c r="AD18" s="242">
        <f t="shared" si="11"/>
        <v>3.2222222222222223</v>
      </c>
      <c r="AE18" s="16">
        <f t="shared" si="8"/>
        <v>0</v>
      </c>
      <c r="AF18" s="9"/>
      <c r="AG18" s="332" t="str">
        <f t="shared" si="9"/>
        <v>з</v>
      </c>
      <c r="AH18" s="332">
        <f t="shared" si="9"/>
        <v>3</v>
      </c>
      <c r="AI18" s="332">
        <f t="shared" si="9"/>
        <v>3</v>
      </c>
      <c r="AJ18" s="332">
        <f t="shared" si="9"/>
        <v>4</v>
      </c>
      <c r="AK18" s="332">
        <f t="shared" si="9"/>
        <v>4</v>
      </c>
      <c r="AL18" s="332">
        <f t="shared" si="9"/>
        <v>3</v>
      </c>
      <c r="AM18" s="332">
        <f t="shared" si="9"/>
        <v>3</v>
      </c>
      <c r="AN18" s="332">
        <f t="shared" si="9"/>
        <v>3</v>
      </c>
      <c r="AO18" s="332">
        <f t="shared" si="9"/>
        <v>3</v>
      </c>
      <c r="AP18" s="332">
        <f t="shared" si="9"/>
        <v>3</v>
      </c>
      <c r="AQ18" s="332" t="str">
        <f t="shared" si="9"/>
        <v/>
      </c>
      <c r="AR18" s="332" t="str">
        <f t="shared" si="9"/>
        <v/>
      </c>
      <c r="AS18" s="332" t="str">
        <f t="shared" si="9"/>
        <v/>
      </c>
      <c r="AT18" s="332" t="str">
        <f t="shared" si="9"/>
        <v/>
      </c>
      <c r="AU18" s="332" t="str">
        <f t="shared" si="9"/>
        <v/>
      </c>
      <c r="AV18" s="332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31.5" x14ac:dyDescent="0.25">
      <c r="A19" s="389">
        <v>14</v>
      </c>
      <c r="B19" s="189"/>
      <c r="C19" s="427" t="s">
        <v>34</v>
      </c>
      <c r="D19" s="508" t="s">
        <v>774</v>
      </c>
      <c r="E19" s="256">
        <v>2451</v>
      </c>
      <c r="F19" s="93" t="s">
        <v>1648</v>
      </c>
      <c r="G19" s="93">
        <v>3</v>
      </c>
      <c r="H19" s="93">
        <v>3</v>
      </c>
      <c r="I19" s="93">
        <v>5</v>
      </c>
      <c r="J19" s="93">
        <v>5</v>
      </c>
      <c r="K19" s="93">
        <v>4</v>
      </c>
      <c r="L19" s="93">
        <v>3</v>
      </c>
      <c r="M19" s="93">
        <v>3</v>
      </c>
      <c r="N19" s="93">
        <v>3</v>
      </c>
      <c r="O19" s="93">
        <v>3</v>
      </c>
      <c r="P19" s="93"/>
      <c r="Q19" s="93"/>
      <c r="R19" s="93"/>
      <c r="S19" s="93"/>
      <c r="T19" s="93"/>
      <c r="U19" s="23"/>
      <c r="V19" s="18">
        <f t="shared" si="0"/>
        <v>3</v>
      </c>
      <c r="W19" s="95">
        <f t="shared" si="1"/>
        <v>0</v>
      </c>
      <c r="X19" s="95">
        <f t="shared" si="12"/>
        <v>0</v>
      </c>
      <c r="Y19" s="95">
        <f t="shared" si="3"/>
        <v>0</v>
      </c>
      <c r="Z19" s="95">
        <f t="shared" si="4"/>
        <v>6</v>
      </c>
      <c r="AA19" s="95">
        <f t="shared" si="5"/>
        <v>1</v>
      </c>
      <c r="AB19" s="95">
        <f t="shared" si="6"/>
        <v>2</v>
      </c>
      <c r="AC19" s="95">
        <f t="shared" si="7"/>
        <v>9</v>
      </c>
      <c r="AD19" s="242">
        <f t="shared" si="11"/>
        <v>3.5555555555555554</v>
      </c>
      <c r="AE19" s="16">
        <f t="shared" si="8"/>
        <v>0</v>
      </c>
      <c r="AF19" s="9"/>
      <c r="AG19" s="332" t="str">
        <f t="shared" si="9"/>
        <v>з</v>
      </c>
      <c r="AH19" s="332">
        <f t="shared" si="9"/>
        <v>3</v>
      </c>
      <c r="AI19" s="332">
        <f t="shared" si="9"/>
        <v>3</v>
      </c>
      <c r="AJ19" s="332">
        <f t="shared" si="9"/>
        <v>5</v>
      </c>
      <c r="AK19" s="332">
        <f t="shared" si="9"/>
        <v>5</v>
      </c>
      <c r="AL19" s="332">
        <f t="shared" si="9"/>
        <v>4</v>
      </c>
      <c r="AM19" s="332">
        <f t="shared" si="9"/>
        <v>3</v>
      </c>
      <c r="AN19" s="332">
        <f t="shared" si="9"/>
        <v>3</v>
      </c>
      <c r="AO19" s="332">
        <f t="shared" si="9"/>
        <v>3</v>
      </c>
      <c r="AP19" s="332">
        <f t="shared" si="9"/>
        <v>3</v>
      </c>
      <c r="AQ19" s="332" t="str">
        <f t="shared" si="9"/>
        <v/>
      </c>
      <c r="AR19" s="332" t="str">
        <f t="shared" si="9"/>
        <v/>
      </c>
      <c r="AS19" s="332" t="str">
        <f t="shared" si="9"/>
        <v/>
      </c>
      <c r="AT19" s="332" t="str">
        <f t="shared" si="9"/>
        <v/>
      </c>
      <c r="AU19" s="332" t="str">
        <f t="shared" si="9"/>
        <v/>
      </c>
      <c r="AV19" s="332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31.5" x14ac:dyDescent="0.25">
      <c r="A20" s="389">
        <v>15</v>
      </c>
      <c r="B20" s="189"/>
      <c r="C20" s="440" t="s">
        <v>34</v>
      </c>
      <c r="D20" s="442" t="s">
        <v>775</v>
      </c>
      <c r="E20" s="256">
        <v>2451</v>
      </c>
      <c r="F20" s="93" t="s">
        <v>1648</v>
      </c>
      <c r="G20" s="93">
        <v>5</v>
      </c>
      <c r="H20" s="93">
        <v>5</v>
      </c>
      <c r="I20" s="93">
        <v>5</v>
      </c>
      <c r="J20" s="93">
        <v>5</v>
      </c>
      <c r="K20" s="93">
        <v>5</v>
      </c>
      <c r="L20" s="93">
        <v>5</v>
      </c>
      <c r="M20" s="93">
        <v>5</v>
      </c>
      <c r="N20" s="93">
        <v>5</v>
      </c>
      <c r="O20" s="93">
        <v>4</v>
      </c>
      <c r="P20" s="93"/>
      <c r="Q20" s="93"/>
      <c r="R20" s="97"/>
      <c r="S20" s="93"/>
      <c r="T20" s="93"/>
      <c r="U20" s="23"/>
      <c r="V20" s="18">
        <f t="shared" si="0"/>
        <v>4</v>
      </c>
      <c r="W20" s="95">
        <f t="shared" si="1"/>
        <v>0</v>
      </c>
      <c r="X20" s="95">
        <f t="shared" si="12"/>
        <v>0</v>
      </c>
      <c r="Y20" s="95">
        <f t="shared" si="3"/>
        <v>0</v>
      </c>
      <c r="Z20" s="95">
        <f t="shared" si="4"/>
        <v>0</v>
      </c>
      <c r="AA20" s="95">
        <f t="shared" si="5"/>
        <v>1</v>
      </c>
      <c r="AB20" s="95">
        <f t="shared" si="6"/>
        <v>8</v>
      </c>
      <c r="AC20" s="95">
        <f t="shared" si="7"/>
        <v>9</v>
      </c>
      <c r="AD20" s="242">
        <f t="shared" si="11"/>
        <v>4.8888888888888893</v>
      </c>
      <c r="AE20" s="16">
        <f t="shared" si="8"/>
        <v>0</v>
      </c>
      <c r="AF20" s="9"/>
      <c r="AG20" s="332" t="str">
        <f t="shared" si="9"/>
        <v>з</v>
      </c>
      <c r="AH20" s="332">
        <f t="shared" si="9"/>
        <v>5</v>
      </c>
      <c r="AI20" s="332">
        <f t="shared" si="9"/>
        <v>5</v>
      </c>
      <c r="AJ20" s="332">
        <f t="shared" si="9"/>
        <v>5</v>
      </c>
      <c r="AK20" s="332">
        <f t="shared" si="9"/>
        <v>5</v>
      </c>
      <c r="AL20" s="332">
        <f t="shared" si="9"/>
        <v>5</v>
      </c>
      <c r="AM20" s="332">
        <f t="shared" si="9"/>
        <v>5</v>
      </c>
      <c r="AN20" s="332">
        <f t="shared" si="9"/>
        <v>5</v>
      </c>
      <c r="AO20" s="332">
        <f t="shared" si="9"/>
        <v>5</v>
      </c>
      <c r="AP20" s="332">
        <f t="shared" si="9"/>
        <v>4</v>
      </c>
      <c r="AQ20" s="332" t="str">
        <f t="shared" si="9"/>
        <v/>
      </c>
      <c r="AR20" s="332" t="str">
        <f t="shared" si="9"/>
        <v/>
      </c>
      <c r="AS20" s="332" t="str">
        <f t="shared" si="9"/>
        <v/>
      </c>
      <c r="AT20" s="332" t="str">
        <f t="shared" si="9"/>
        <v/>
      </c>
      <c r="AU20" s="332" t="str">
        <f t="shared" si="9"/>
        <v/>
      </c>
      <c r="AV20" s="332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31.5" x14ac:dyDescent="0.25">
      <c r="A21" s="389">
        <v>16</v>
      </c>
      <c r="B21" s="189"/>
      <c r="C21" s="427" t="s">
        <v>34</v>
      </c>
      <c r="D21" s="430" t="s">
        <v>776</v>
      </c>
      <c r="E21" s="256">
        <v>2451</v>
      </c>
      <c r="F21" s="93" t="s">
        <v>1648</v>
      </c>
      <c r="G21" s="93">
        <v>4</v>
      </c>
      <c r="H21" s="93">
        <v>5</v>
      </c>
      <c r="I21" s="93">
        <v>5</v>
      </c>
      <c r="J21" s="93">
        <v>5</v>
      </c>
      <c r="K21" s="93">
        <v>4</v>
      </c>
      <c r="L21" s="93">
        <v>5</v>
      </c>
      <c r="M21" s="93">
        <v>4</v>
      </c>
      <c r="N21" s="93">
        <v>4</v>
      </c>
      <c r="O21" s="93">
        <v>3</v>
      </c>
      <c r="P21" s="93"/>
      <c r="Q21" s="93"/>
      <c r="R21" s="97"/>
      <c r="S21" s="93"/>
      <c r="T21" s="93"/>
      <c r="U21" s="23"/>
      <c r="V21" s="18">
        <f t="shared" si="0"/>
        <v>3</v>
      </c>
      <c r="W21" s="95">
        <f t="shared" si="1"/>
        <v>0</v>
      </c>
      <c r="X21" s="95">
        <f t="shared" si="12"/>
        <v>0</v>
      </c>
      <c r="Y21" s="95">
        <f t="shared" si="3"/>
        <v>0</v>
      </c>
      <c r="Z21" s="95">
        <f t="shared" si="4"/>
        <v>1</v>
      </c>
      <c r="AA21" s="95">
        <f t="shared" si="5"/>
        <v>4</v>
      </c>
      <c r="AB21" s="95">
        <f t="shared" si="6"/>
        <v>4</v>
      </c>
      <c r="AC21" s="95">
        <f t="shared" si="7"/>
        <v>9</v>
      </c>
      <c r="AD21" s="242">
        <f t="shared" si="11"/>
        <v>4.333333333333333</v>
      </c>
      <c r="AE21" s="16">
        <f t="shared" si="8"/>
        <v>0</v>
      </c>
      <c r="AF21" s="9"/>
      <c r="AG21" s="332" t="str">
        <f t="shared" si="9"/>
        <v>з</v>
      </c>
      <c r="AH21" s="332">
        <f t="shared" si="9"/>
        <v>4</v>
      </c>
      <c r="AI21" s="332">
        <f t="shared" si="9"/>
        <v>5</v>
      </c>
      <c r="AJ21" s="332">
        <f t="shared" si="9"/>
        <v>5</v>
      </c>
      <c r="AK21" s="332">
        <f t="shared" si="9"/>
        <v>5</v>
      </c>
      <c r="AL21" s="332">
        <f t="shared" si="9"/>
        <v>4</v>
      </c>
      <c r="AM21" s="332">
        <f t="shared" si="9"/>
        <v>5</v>
      </c>
      <c r="AN21" s="332">
        <f t="shared" si="9"/>
        <v>4</v>
      </c>
      <c r="AO21" s="332">
        <f t="shared" si="9"/>
        <v>4</v>
      </c>
      <c r="AP21" s="332">
        <f t="shared" si="9"/>
        <v>3</v>
      </c>
      <c r="AQ21" s="332" t="str">
        <f t="shared" si="9"/>
        <v/>
      </c>
      <c r="AR21" s="332" t="str">
        <f t="shared" si="9"/>
        <v/>
      </c>
      <c r="AS21" s="332" t="str">
        <f t="shared" si="9"/>
        <v/>
      </c>
      <c r="AT21" s="332" t="str">
        <f t="shared" si="9"/>
        <v/>
      </c>
      <c r="AU21" s="332" t="str">
        <f t="shared" si="9"/>
        <v/>
      </c>
      <c r="AV21" s="332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31.5" x14ac:dyDescent="0.25">
      <c r="A22" s="389">
        <v>17</v>
      </c>
      <c r="B22" s="189"/>
      <c r="C22" s="427" t="s">
        <v>34</v>
      </c>
      <c r="D22" s="430" t="s">
        <v>777</v>
      </c>
      <c r="E22" s="256">
        <v>2451</v>
      </c>
      <c r="F22" s="93" t="s">
        <v>1648</v>
      </c>
      <c r="G22" s="93">
        <v>3</v>
      </c>
      <c r="H22" s="93">
        <v>3</v>
      </c>
      <c r="I22" s="93">
        <v>5</v>
      </c>
      <c r="J22" s="93">
        <v>4</v>
      </c>
      <c r="K22" s="93">
        <v>3</v>
      </c>
      <c r="L22" s="93">
        <v>3</v>
      </c>
      <c r="M22" s="93">
        <v>3</v>
      </c>
      <c r="N22" s="93">
        <v>3</v>
      </c>
      <c r="O22" s="93">
        <v>3</v>
      </c>
      <c r="P22" s="93"/>
      <c r="Q22" s="93"/>
      <c r="R22" s="97"/>
      <c r="S22" s="93"/>
      <c r="T22" s="93"/>
      <c r="U22" s="23"/>
      <c r="V22" s="18">
        <f t="shared" si="0"/>
        <v>3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7</v>
      </c>
      <c r="AA22" s="95">
        <f t="shared" si="5"/>
        <v>1</v>
      </c>
      <c r="AB22" s="95">
        <f t="shared" si="6"/>
        <v>1</v>
      </c>
      <c r="AC22" s="95">
        <f t="shared" si="7"/>
        <v>9</v>
      </c>
      <c r="AD22" s="242">
        <f t="shared" si="11"/>
        <v>3.3333333333333335</v>
      </c>
      <c r="AE22" s="16">
        <f t="shared" si="8"/>
        <v>0</v>
      </c>
      <c r="AF22" s="9"/>
      <c r="AG22" s="332" t="str">
        <f t="shared" si="13"/>
        <v>з</v>
      </c>
      <c r="AH22" s="332">
        <f t="shared" si="13"/>
        <v>3</v>
      </c>
      <c r="AI22" s="332">
        <f t="shared" si="13"/>
        <v>3</v>
      </c>
      <c r="AJ22" s="332">
        <f t="shared" si="13"/>
        <v>5</v>
      </c>
      <c r="AK22" s="332">
        <f t="shared" si="13"/>
        <v>4</v>
      </c>
      <c r="AL22" s="332">
        <f t="shared" si="13"/>
        <v>3</v>
      </c>
      <c r="AM22" s="332">
        <f t="shared" si="13"/>
        <v>3</v>
      </c>
      <c r="AN22" s="332">
        <f t="shared" si="13"/>
        <v>3</v>
      </c>
      <c r="AO22" s="332">
        <f t="shared" si="13"/>
        <v>3</v>
      </c>
      <c r="AP22" s="332">
        <f t="shared" si="13"/>
        <v>3</v>
      </c>
      <c r="AQ22" s="332" t="str">
        <f t="shared" si="13"/>
        <v/>
      </c>
      <c r="AR22" s="332" t="str">
        <f t="shared" si="13"/>
        <v/>
      </c>
      <c r="AS22" s="332" t="str">
        <f t="shared" si="13"/>
        <v/>
      </c>
      <c r="AT22" s="332" t="str">
        <f t="shared" si="13"/>
        <v/>
      </c>
      <c r="AU22" s="332" t="str">
        <f t="shared" si="13"/>
        <v/>
      </c>
      <c r="AV22" s="332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31.5" x14ac:dyDescent="0.25">
      <c r="A23" s="389">
        <v>18</v>
      </c>
      <c r="B23" s="189"/>
      <c r="C23" s="427" t="s">
        <v>34</v>
      </c>
      <c r="D23" s="430" t="s">
        <v>778</v>
      </c>
      <c r="E23" s="256">
        <v>2451</v>
      </c>
      <c r="F23" s="93" t="s">
        <v>1648</v>
      </c>
      <c r="G23" s="93">
        <v>3</v>
      </c>
      <c r="H23" s="93">
        <v>4</v>
      </c>
      <c r="I23" s="93">
        <v>4</v>
      </c>
      <c r="J23" s="93">
        <v>3</v>
      </c>
      <c r="K23" s="93">
        <v>3</v>
      </c>
      <c r="L23" s="93">
        <v>3</v>
      </c>
      <c r="M23" s="93">
        <v>3</v>
      </c>
      <c r="N23" s="93">
        <v>3</v>
      </c>
      <c r="O23" s="93">
        <v>3</v>
      </c>
      <c r="P23" s="93"/>
      <c r="Q23" s="93"/>
      <c r="R23" s="97"/>
      <c r="S23" s="93"/>
      <c r="T23" s="93"/>
      <c r="U23" s="23"/>
      <c r="V23" s="18">
        <f t="shared" si="0"/>
        <v>3</v>
      </c>
      <c r="W23" s="95">
        <f t="shared" si="1"/>
        <v>0</v>
      </c>
      <c r="X23" s="95">
        <f t="shared" si="12"/>
        <v>0</v>
      </c>
      <c r="Y23" s="95">
        <f t="shared" si="3"/>
        <v>0</v>
      </c>
      <c r="Z23" s="95">
        <f t="shared" si="4"/>
        <v>7</v>
      </c>
      <c r="AA23" s="95">
        <f t="shared" si="5"/>
        <v>2</v>
      </c>
      <c r="AB23" s="95">
        <f t="shared" si="6"/>
        <v>0</v>
      </c>
      <c r="AC23" s="95">
        <f t="shared" si="7"/>
        <v>9</v>
      </c>
      <c r="AD23" s="242">
        <f t="shared" si="11"/>
        <v>3.2222222222222223</v>
      </c>
      <c r="AE23" s="16">
        <f t="shared" si="8"/>
        <v>0</v>
      </c>
      <c r="AF23" s="9"/>
      <c r="AG23" s="332" t="str">
        <f t="shared" si="13"/>
        <v>з</v>
      </c>
      <c r="AH23" s="332">
        <f t="shared" si="13"/>
        <v>3</v>
      </c>
      <c r="AI23" s="332">
        <f t="shared" si="13"/>
        <v>4</v>
      </c>
      <c r="AJ23" s="332">
        <f t="shared" si="13"/>
        <v>4</v>
      </c>
      <c r="AK23" s="332">
        <f t="shared" si="13"/>
        <v>3</v>
      </c>
      <c r="AL23" s="332">
        <f t="shared" si="13"/>
        <v>3</v>
      </c>
      <c r="AM23" s="332">
        <f t="shared" si="13"/>
        <v>3</v>
      </c>
      <c r="AN23" s="332">
        <f t="shared" si="13"/>
        <v>3</v>
      </c>
      <c r="AO23" s="332">
        <f t="shared" si="13"/>
        <v>3</v>
      </c>
      <c r="AP23" s="332">
        <f t="shared" si="13"/>
        <v>3</v>
      </c>
      <c r="AQ23" s="332" t="str">
        <f t="shared" si="13"/>
        <v/>
      </c>
      <c r="AR23" s="332" t="str">
        <f t="shared" si="13"/>
        <v/>
      </c>
      <c r="AS23" s="332" t="str">
        <f t="shared" si="13"/>
        <v/>
      </c>
      <c r="AT23" s="332" t="str">
        <f t="shared" si="13"/>
        <v/>
      </c>
      <c r="AU23" s="332" t="str">
        <f t="shared" si="13"/>
        <v/>
      </c>
      <c r="AV23" s="332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5">
      <c r="A24" s="389">
        <v>19</v>
      </c>
      <c r="B24" s="189"/>
      <c r="C24" s="427" t="s">
        <v>34</v>
      </c>
      <c r="D24" s="430" t="s">
        <v>779</v>
      </c>
      <c r="E24" s="256">
        <v>2451</v>
      </c>
      <c r="F24" s="93" t="s">
        <v>1648</v>
      </c>
      <c r="G24" s="93">
        <v>3</v>
      </c>
      <c r="H24" s="93">
        <v>3</v>
      </c>
      <c r="I24" s="93">
        <v>5</v>
      </c>
      <c r="J24" s="93">
        <v>4</v>
      </c>
      <c r="K24" s="93">
        <v>3</v>
      </c>
      <c r="L24" s="93">
        <v>3</v>
      </c>
      <c r="M24" s="93">
        <v>3</v>
      </c>
      <c r="N24" s="93">
        <v>3</v>
      </c>
      <c r="O24" s="93">
        <v>3</v>
      </c>
      <c r="P24" s="93"/>
      <c r="Q24" s="93"/>
      <c r="R24" s="97"/>
      <c r="S24" s="93"/>
      <c r="T24" s="93"/>
      <c r="U24" s="23"/>
      <c r="V24" s="18">
        <f t="shared" si="0"/>
        <v>3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7</v>
      </c>
      <c r="AA24" s="95">
        <f t="shared" si="5"/>
        <v>1</v>
      </c>
      <c r="AB24" s="95">
        <f t="shared" si="6"/>
        <v>1</v>
      </c>
      <c r="AC24" s="95">
        <f t="shared" si="7"/>
        <v>9</v>
      </c>
      <c r="AD24" s="242">
        <f t="shared" si="11"/>
        <v>3.3333333333333335</v>
      </c>
      <c r="AE24" s="16">
        <f t="shared" si="8"/>
        <v>0</v>
      </c>
      <c r="AF24" s="9"/>
      <c r="AG24" s="332" t="str">
        <f t="shared" si="13"/>
        <v>з</v>
      </c>
      <c r="AH24" s="332">
        <f t="shared" si="13"/>
        <v>3</v>
      </c>
      <c r="AI24" s="332">
        <f t="shared" si="13"/>
        <v>3</v>
      </c>
      <c r="AJ24" s="332">
        <f t="shared" si="13"/>
        <v>5</v>
      </c>
      <c r="AK24" s="332">
        <f t="shared" si="13"/>
        <v>4</v>
      </c>
      <c r="AL24" s="332">
        <f t="shared" si="13"/>
        <v>3</v>
      </c>
      <c r="AM24" s="332">
        <f t="shared" si="13"/>
        <v>3</v>
      </c>
      <c r="AN24" s="332">
        <f t="shared" si="13"/>
        <v>3</v>
      </c>
      <c r="AO24" s="332">
        <f t="shared" si="13"/>
        <v>3</v>
      </c>
      <c r="AP24" s="332">
        <f t="shared" si="13"/>
        <v>3</v>
      </c>
      <c r="AQ24" s="332" t="str">
        <f t="shared" si="13"/>
        <v/>
      </c>
      <c r="AR24" s="332" t="str">
        <f t="shared" si="13"/>
        <v/>
      </c>
      <c r="AS24" s="332" t="str">
        <f t="shared" si="13"/>
        <v/>
      </c>
      <c r="AT24" s="332" t="str">
        <f t="shared" si="13"/>
        <v/>
      </c>
      <c r="AU24" s="332" t="str">
        <f t="shared" si="13"/>
        <v/>
      </c>
      <c r="AV24" s="332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31.5" x14ac:dyDescent="0.25">
      <c r="A25" s="389">
        <v>20</v>
      </c>
      <c r="B25" s="189"/>
      <c r="C25" s="427" t="s">
        <v>34</v>
      </c>
      <c r="D25" s="430" t="s">
        <v>780</v>
      </c>
      <c r="E25" s="256">
        <v>2451</v>
      </c>
      <c r="F25" s="93" t="s">
        <v>1648</v>
      </c>
      <c r="G25" s="93">
        <v>3</v>
      </c>
      <c r="H25" s="93">
        <v>4</v>
      </c>
      <c r="I25" s="93">
        <v>5</v>
      </c>
      <c r="J25" s="93">
        <v>4</v>
      </c>
      <c r="K25" s="93">
        <v>4</v>
      </c>
      <c r="L25" s="93">
        <v>3</v>
      </c>
      <c r="M25" s="93">
        <v>3</v>
      </c>
      <c r="N25" s="93">
        <v>3</v>
      </c>
      <c r="O25" s="93">
        <v>3</v>
      </c>
      <c r="P25" s="93"/>
      <c r="Q25" s="93"/>
      <c r="R25" s="97"/>
      <c r="S25" s="93"/>
      <c r="T25" s="93"/>
      <c r="U25" s="23"/>
      <c r="V25" s="18">
        <f t="shared" si="0"/>
        <v>3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5</v>
      </c>
      <c r="AA25" s="95">
        <f t="shared" si="5"/>
        <v>3</v>
      </c>
      <c r="AB25" s="95">
        <f t="shared" si="6"/>
        <v>1</v>
      </c>
      <c r="AC25" s="95">
        <f t="shared" si="7"/>
        <v>9</v>
      </c>
      <c r="AD25" s="242">
        <f t="shared" si="11"/>
        <v>3.5555555555555554</v>
      </c>
      <c r="AE25" s="16">
        <f t="shared" si="8"/>
        <v>0</v>
      </c>
      <c r="AF25" s="9"/>
      <c r="AG25" s="332" t="str">
        <f t="shared" si="13"/>
        <v>з</v>
      </c>
      <c r="AH25" s="332">
        <f t="shared" si="13"/>
        <v>3</v>
      </c>
      <c r="AI25" s="332">
        <f t="shared" si="13"/>
        <v>4</v>
      </c>
      <c r="AJ25" s="332">
        <f t="shared" si="13"/>
        <v>5</v>
      </c>
      <c r="AK25" s="332">
        <f t="shared" si="13"/>
        <v>4</v>
      </c>
      <c r="AL25" s="332">
        <f t="shared" si="13"/>
        <v>4</v>
      </c>
      <c r="AM25" s="332">
        <f t="shared" si="13"/>
        <v>3</v>
      </c>
      <c r="AN25" s="332">
        <f t="shared" si="13"/>
        <v>3</v>
      </c>
      <c r="AO25" s="332">
        <f t="shared" si="13"/>
        <v>3</v>
      </c>
      <c r="AP25" s="332">
        <f t="shared" si="13"/>
        <v>3</v>
      </c>
      <c r="AQ25" s="332" t="str">
        <f t="shared" si="13"/>
        <v/>
      </c>
      <c r="AR25" s="332" t="str">
        <f t="shared" si="13"/>
        <v/>
      </c>
      <c r="AS25" s="332" t="str">
        <f t="shared" si="13"/>
        <v/>
      </c>
      <c r="AT25" s="332" t="str">
        <f t="shared" si="13"/>
        <v/>
      </c>
      <c r="AU25" s="332" t="str">
        <f t="shared" si="13"/>
        <v/>
      </c>
      <c r="AV25" s="332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5">
      <c r="A26" s="389">
        <v>21</v>
      </c>
      <c r="B26" s="189"/>
      <c r="C26" s="427" t="s">
        <v>34</v>
      </c>
      <c r="D26" s="430" t="s">
        <v>781</v>
      </c>
      <c r="E26" s="256">
        <v>2451</v>
      </c>
      <c r="F26" s="93" t="s">
        <v>1648</v>
      </c>
      <c r="G26" s="93">
        <v>3</v>
      </c>
      <c r="H26" s="93">
        <v>3</v>
      </c>
      <c r="I26" s="93">
        <v>5</v>
      </c>
      <c r="J26" s="93">
        <v>4</v>
      </c>
      <c r="K26" s="93">
        <v>4</v>
      </c>
      <c r="L26" s="93">
        <v>4</v>
      </c>
      <c r="M26" s="93">
        <v>4</v>
      </c>
      <c r="N26" s="93">
        <v>3</v>
      </c>
      <c r="O26" s="93">
        <v>4</v>
      </c>
      <c r="P26" s="93"/>
      <c r="Q26" s="93"/>
      <c r="R26" s="97"/>
      <c r="S26" s="93"/>
      <c r="T26" s="93"/>
      <c r="U26" s="23"/>
      <c r="V26" s="18">
        <f t="shared" si="0"/>
        <v>3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3</v>
      </c>
      <c r="AA26" s="95">
        <f t="shared" si="5"/>
        <v>5</v>
      </c>
      <c r="AB26" s="95">
        <f t="shared" si="6"/>
        <v>1</v>
      </c>
      <c r="AC26" s="95">
        <f t="shared" si="7"/>
        <v>9</v>
      </c>
      <c r="AD26" s="242">
        <f t="shared" si="11"/>
        <v>3.7777777777777777</v>
      </c>
      <c r="AE26" s="16">
        <f t="shared" si="8"/>
        <v>0</v>
      </c>
      <c r="AF26" s="9"/>
      <c r="AG26" s="332" t="str">
        <f t="shared" si="13"/>
        <v>з</v>
      </c>
      <c r="AH26" s="332">
        <f t="shared" si="13"/>
        <v>3</v>
      </c>
      <c r="AI26" s="332">
        <f t="shared" si="13"/>
        <v>3</v>
      </c>
      <c r="AJ26" s="332">
        <f t="shared" si="13"/>
        <v>5</v>
      </c>
      <c r="AK26" s="332">
        <f t="shared" si="13"/>
        <v>4</v>
      </c>
      <c r="AL26" s="332">
        <f t="shared" si="13"/>
        <v>4</v>
      </c>
      <c r="AM26" s="332">
        <f t="shared" si="13"/>
        <v>4</v>
      </c>
      <c r="AN26" s="332">
        <f t="shared" si="13"/>
        <v>4</v>
      </c>
      <c r="AO26" s="332">
        <f t="shared" si="13"/>
        <v>3</v>
      </c>
      <c r="AP26" s="332">
        <f t="shared" si="13"/>
        <v>4</v>
      </c>
      <c r="AQ26" s="332" t="str">
        <f t="shared" si="13"/>
        <v/>
      </c>
      <c r="AR26" s="332" t="str">
        <f t="shared" si="13"/>
        <v/>
      </c>
      <c r="AS26" s="332" t="str">
        <f t="shared" si="13"/>
        <v/>
      </c>
      <c r="AT26" s="332" t="str">
        <f t="shared" si="13"/>
        <v/>
      </c>
      <c r="AU26" s="332" t="str">
        <f t="shared" si="13"/>
        <v/>
      </c>
      <c r="AV26" s="332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31.5" x14ac:dyDescent="0.25">
      <c r="A27" s="389">
        <v>22</v>
      </c>
      <c r="B27" s="189"/>
      <c r="C27" s="427" t="s">
        <v>34</v>
      </c>
      <c r="D27" s="430" t="s">
        <v>782</v>
      </c>
      <c r="E27" s="256">
        <v>2451</v>
      </c>
      <c r="F27" s="93" t="s">
        <v>1648</v>
      </c>
      <c r="G27" s="93">
        <v>3</v>
      </c>
      <c r="H27" s="93">
        <v>3</v>
      </c>
      <c r="I27" s="93">
        <v>5</v>
      </c>
      <c r="J27" s="93">
        <v>4</v>
      </c>
      <c r="K27" s="93">
        <v>3</v>
      </c>
      <c r="L27" s="93">
        <v>3</v>
      </c>
      <c r="M27" s="93">
        <v>3</v>
      </c>
      <c r="N27" s="93">
        <v>3</v>
      </c>
      <c r="O27" s="93">
        <v>3</v>
      </c>
      <c r="P27" s="93"/>
      <c r="Q27" s="93"/>
      <c r="R27" s="97"/>
      <c r="S27" s="93"/>
      <c r="T27" s="93"/>
      <c r="U27" s="23"/>
      <c r="V27" s="18">
        <f t="shared" si="0"/>
        <v>3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7</v>
      </c>
      <c r="AA27" s="95">
        <f t="shared" si="5"/>
        <v>1</v>
      </c>
      <c r="AB27" s="95">
        <f t="shared" si="6"/>
        <v>1</v>
      </c>
      <c r="AC27" s="95">
        <f t="shared" si="7"/>
        <v>9</v>
      </c>
      <c r="AD27" s="242">
        <f t="shared" si="11"/>
        <v>3.3333333333333335</v>
      </c>
      <c r="AE27" s="16">
        <f t="shared" si="8"/>
        <v>0</v>
      </c>
      <c r="AF27" s="9"/>
      <c r="AG27" s="332" t="str">
        <f t="shared" si="13"/>
        <v>з</v>
      </c>
      <c r="AH27" s="332">
        <f t="shared" si="13"/>
        <v>3</v>
      </c>
      <c r="AI27" s="332">
        <f t="shared" si="13"/>
        <v>3</v>
      </c>
      <c r="AJ27" s="332">
        <f t="shared" si="13"/>
        <v>5</v>
      </c>
      <c r="AK27" s="332">
        <f t="shared" si="13"/>
        <v>4</v>
      </c>
      <c r="AL27" s="332">
        <f t="shared" si="13"/>
        <v>3</v>
      </c>
      <c r="AM27" s="332">
        <f t="shared" si="13"/>
        <v>3</v>
      </c>
      <c r="AN27" s="332">
        <f t="shared" si="13"/>
        <v>3</v>
      </c>
      <c r="AO27" s="332">
        <f t="shared" si="13"/>
        <v>3</v>
      </c>
      <c r="AP27" s="332">
        <f t="shared" si="13"/>
        <v>3</v>
      </c>
      <c r="AQ27" s="332" t="str">
        <f t="shared" si="13"/>
        <v/>
      </c>
      <c r="AR27" s="332" t="str">
        <f t="shared" si="13"/>
        <v/>
      </c>
      <c r="AS27" s="332" t="str">
        <f t="shared" si="13"/>
        <v/>
      </c>
      <c r="AT27" s="332" t="str">
        <f t="shared" si="13"/>
        <v/>
      </c>
      <c r="AU27" s="332" t="str">
        <f t="shared" si="13"/>
        <v/>
      </c>
      <c r="AV27" s="332" t="str">
        <f t="shared" si="13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5">
      <c r="A28" s="389">
        <v>23</v>
      </c>
      <c r="B28" s="189"/>
      <c r="C28" s="427" t="s">
        <v>34</v>
      </c>
      <c r="D28" s="430" t="s">
        <v>783</v>
      </c>
      <c r="E28" s="256">
        <v>2451</v>
      </c>
      <c r="F28" s="93" t="s">
        <v>1648</v>
      </c>
      <c r="G28" s="93">
        <v>3</v>
      </c>
      <c r="H28" s="93">
        <v>4</v>
      </c>
      <c r="I28" s="93">
        <v>5</v>
      </c>
      <c r="J28" s="93">
        <v>4</v>
      </c>
      <c r="K28" s="93">
        <v>3</v>
      </c>
      <c r="L28" s="93">
        <v>4</v>
      </c>
      <c r="M28" s="93">
        <v>3</v>
      </c>
      <c r="N28" s="93">
        <v>3</v>
      </c>
      <c r="O28" s="93">
        <v>3</v>
      </c>
      <c r="P28" s="93"/>
      <c r="Q28" s="93"/>
      <c r="R28" s="97"/>
      <c r="S28" s="93"/>
      <c r="T28" s="93"/>
      <c r="U28" s="23"/>
      <c r="V28" s="18">
        <f t="shared" si="0"/>
        <v>3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5</v>
      </c>
      <c r="AA28" s="95">
        <f t="shared" si="5"/>
        <v>3</v>
      </c>
      <c r="AB28" s="95">
        <f t="shared" si="6"/>
        <v>1</v>
      </c>
      <c r="AC28" s="95">
        <f t="shared" si="7"/>
        <v>9</v>
      </c>
      <c r="AD28" s="242">
        <f t="shared" si="11"/>
        <v>3.5555555555555554</v>
      </c>
      <c r="AE28" s="16">
        <f t="shared" si="8"/>
        <v>0</v>
      </c>
      <c r="AF28" s="9"/>
      <c r="AG28" s="332" t="str">
        <f t="shared" si="13"/>
        <v>з</v>
      </c>
      <c r="AH28" s="332">
        <f t="shared" si="13"/>
        <v>3</v>
      </c>
      <c r="AI28" s="332">
        <f t="shared" si="13"/>
        <v>4</v>
      </c>
      <c r="AJ28" s="332">
        <f t="shared" si="13"/>
        <v>5</v>
      </c>
      <c r="AK28" s="332">
        <f t="shared" si="13"/>
        <v>4</v>
      </c>
      <c r="AL28" s="332">
        <f t="shared" si="13"/>
        <v>3</v>
      </c>
      <c r="AM28" s="332">
        <f t="shared" si="13"/>
        <v>4</v>
      </c>
      <c r="AN28" s="332">
        <f t="shared" si="13"/>
        <v>3</v>
      </c>
      <c r="AO28" s="332">
        <f t="shared" si="13"/>
        <v>3</v>
      </c>
      <c r="AP28" s="332">
        <f t="shared" si="13"/>
        <v>3</v>
      </c>
      <c r="AQ28" s="332" t="str">
        <f t="shared" si="13"/>
        <v/>
      </c>
      <c r="AR28" s="332" t="str">
        <f t="shared" si="13"/>
        <v/>
      </c>
      <c r="AS28" s="332" t="str">
        <f t="shared" si="13"/>
        <v/>
      </c>
      <c r="AT28" s="332" t="str">
        <f t="shared" si="13"/>
        <v/>
      </c>
      <c r="AU28" s="332" t="str">
        <f t="shared" si="13"/>
        <v/>
      </c>
      <c r="AV28" s="332" t="str">
        <f t="shared" si="13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x14ac:dyDescent="0.25">
      <c r="A29" s="389">
        <v>24</v>
      </c>
      <c r="B29" s="186"/>
      <c r="C29" s="427" t="s">
        <v>34</v>
      </c>
      <c r="D29" s="430" t="s">
        <v>784</v>
      </c>
      <c r="E29" s="256">
        <v>2451</v>
      </c>
      <c r="F29" s="93" t="s">
        <v>1648</v>
      </c>
      <c r="G29" s="93">
        <v>3</v>
      </c>
      <c r="H29" s="93">
        <v>4</v>
      </c>
      <c r="I29" s="93">
        <v>5</v>
      </c>
      <c r="J29" s="93">
        <v>4</v>
      </c>
      <c r="K29" s="93">
        <v>3</v>
      </c>
      <c r="L29" s="93">
        <v>3</v>
      </c>
      <c r="M29" s="93">
        <v>3</v>
      </c>
      <c r="N29" s="93">
        <v>3</v>
      </c>
      <c r="O29" s="93">
        <v>3</v>
      </c>
      <c r="P29" s="93"/>
      <c r="Q29" s="93"/>
      <c r="R29" s="97"/>
      <c r="S29" s="93"/>
      <c r="T29" s="93"/>
      <c r="U29" s="23"/>
      <c r="V29" s="18">
        <f t="shared" si="0"/>
        <v>3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6</v>
      </c>
      <c r="AA29" s="95">
        <f t="shared" si="5"/>
        <v>2</v>
      </c>
      <c r="AB29" s="95">
        <f t="shared" si="6"/>
        <v>1</v>
      </c>
      <c r="AC29" s="95">
        <f t="shared" si="7"/>
        <v>9</v>
      </c>
      <c r="AD29" s="242">
        <f t="shared" si="11"/>
        <v>3.4444444444444446</v>
      </c>
      <c r="AE29" s="16">
        <f t="shared" si="8"/>
        <v>0</v>
      </c>
      <c r="AF29" s="9"/>
      <c r="AG29" s="332" t="str">
        <f t="shared" si="13"/>
        <v>з</v>
      </c>
      <c r="AH29" s="332">
        <f t="shared" si="13"/>
        <v>3</v>
      </c>
      <c r="AI29" s="332">
        <f t="shared" si="13"/>
        <v>4</v>
      </c>
      <c r="AJ29" s="332">
        <f t="shared" si="13"/>
        <v>5</v>
      </c>
      <c r="AK29" s="332">
        <f t="shared" si="13"/>
        <v>4</v>
      </c>
      <c r="AL29" s="332">
        <f t="shared" si="13"/>
        <v>3</v>
      </c>
      <c r="AM29" s="332">
        <f t="shared" si="13"/>
        <v>3</v>
      </c>
      <c r="AN29" s="332">
        <f t="shared" si="13"/>
        <v>3</v>
      </c>
      <c r="AO29" s="332">
        <f t="shared" si="13"/>
        <v>3</v>
      </c>
      <c r="AP29" s="332">
        <f t="shared" si="13"/>
        <v>3</v>
      </c>
      <c r="AQ29" s="332" t="str">
        <f t="shared" si="13"/>
        <v/>
      </c>
      <c r="AR29" s="332" t="str">
        <f t="shared" si="13"/>
        <v/>
      </c>
      <c r="AS29" s="332" t="str">
        <f t="shared" si="13"/>
        <v/>
      </c>
      <c r="AT29" s="332" t="str">
        <f t="shared" si="13"/>
        <v/>
      </c>
      <c r="AU29" s="332" t="str">
        <f t="shared" si="13"/>
        <v/>
      </c>
      <c r="AV29" s="332" t="str">
        <f t="shared" si="13"/>
        <v/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x14ac:dyDescent="0.25">
      <c r="A30" s="389">
        <v>25</v>
      </c>
      <c r="B30" s="186"/>
      <c r="C30" s="440" t="s">
        <v>34</v>
      </c>
      <c r="D30" s="442" t="s">
        <v>785</v>
      </c>
      <c r="E30" s="256">
        <v>2451</v>
      </c>
      <c r="F30" s="93" t="s">
        <v>1648</v>
      </c>
      <c r="G30" s="93">
        <v>5</v>
      </c>
      <c r="H30" s="93">
        <v>5</v>
      </c>
      <c r="I30" s="93">
        <v>5</v>
      </c>
      <c r="J30" s="93">
        <v>5</v>
      </c>
      <c r="K30" s="93">
        <v>5</v>
      </c>
      <c r="L30" s="93">
        <v>5</v>
      </c>
      <c r="M30" s="93">
        <v>5</v>
      </c>
      <c r="N30" s="93">
        <v>5</v>
      </c>
      <c r="O30" s="93">
        <v>4</v>
      </c>
      <c r="P30" s="93"/>
      <c r="Q30" s="93"/>
      <c r="R30" s="97"/>
      <c r="S30" s="93"/>
      <c r="T30" s="93"/>
      <c r="U30" s="23"/>
      <c r="V30" s="18">
        <f t="shared" si="0"/>
        <v>4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0</v>
      </c>
      <c r="AA30" s="95">
        <f t="shared" si="5"/>
        <v>1</v>
      </c>
      <c r="AB30" s="95">
        <f t="shared" si="6"/>
        <v>8</v>
      </c>
      <c r="AC30" s="95">
        <f t="shared" si="7"/>
        <v>9</v>
      </c>
      <c r="AD30" s="242">
        <f t="shared" si="11"/>
        <v>4.8888888888888893</v>
      </c>
      <c r="AE30" s="16">
        <f t="shared" si="8"/>
        <v>0</v>
      </c>
      <c r="AF30" s="9"/>
      <c r="AG30" s="332" t="str">
        <f t="shared" si="13"/>
        <v>з</v>
      </c>
      <c r="AH30" s="332">
        <f t="shared" si="13"/>
        <v>5</v>
      </c>
      <c r="AI30" s="332">
        <f t="shared" si="13"/>
        <v>5</v>
      </c>
      <c r="AJ30" s="332">
        <f t="shared" si="13"/>
        <v>5</v>
      </c>
      <c r="AK30" s="332">
        <f t="shared" si="13"/>
        <v>5</v>
      </c>
      <c r="AL30" s="332">
        <f t="shared" si="13"/>
        <v>5</v>
      </c>
      <c r="AM30" s="332">
        <f t="shared" si="13"/>
        <v>5</v>
      </c>
      <c r="AN30" s="332">
        <f t="shared" si="13"/>
        <v>5</v>
      </c>
      <c r="AO30" s="332">
        <f t="shared" si="13"/>
        <v>5</v>
      </c>
      <c r="AP30" s="332">
        <f t="shared" si="13"/>
        <v>4</v>
      </c>
      <c r="AQ30" s="332" t="str">
        <f t="shared" si="13"/>
        <v/>
      </c>
      <c r="AR30" s="332" t="str">
        <f t="shared" si="13"/>
        <v/>
      </c>
      <c r="AS30" s="332" t="str">
        <f t="shared" si="13"/>
        <v/>
      </c>
      <c r="AT30" s="332" t="str">
        <f t="shared" si="13"/>
        <v/>
      </c>
      <c r="AU30" s="332" t="str">
        <f t="shared" si="13"/>
        <v/>
      </c>
      <c r="AV30" s="332" t="str">
        <f t="shared" si="13"/>
        <v/>
      </c>
      <c r="AW30" s="35">
        <f t="shared" si="10"/>
        <v>1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31.5" x14ac:dyDescent="0.25">
      <c r="A31" s="389">
        <v>26</v>
      </c>
      <c r="B31" s="186"/>
      <c r="C31" s="427" t="s">
        <v>34</v>
      </c>
      <c r="D31" s="430" t="s">
        <v>786</v>
      </c>
      <c r="E31" s="256">
        <v>2451</v>
      </c>
      <c r="F31" s="93" t="s">
        <v>1648</v>
      </c>
      <c r="G31" s="93">
        <v>5</v>
      </c>
      <c r="H31" s="93">
        <v>4</v>
      </c>
      <c r="I31" s="93">
        <v>5</v>
      </c>
      <c r="J31" s="93">
        <v>4</v>
      </c>
      <c r="K31" s="93">
        <v>5</v>
      </c>
      <c r="L31" s="93">
        <v>4</v>
      </c>
      <c r="M31" s="93">
        <v>5</v>
      </c>
      <c r="N31" s="93">
        <v>4</v>
      </c>
      <c r="O31" s="93">
        <v>3</v>
      </c>
      <c r="P31" s="93"/>
      <c r="Q31" s="93"/>
      <c r="R31" s="97"/>
      <c r="S31" s="93"/>
      <c r="T31" s="93"/>
      <c r="U31" s="23"/>
      <c r="V31" s="18">
        <f t="shared" si="0"/>
        <v>3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1</v>
      </c>
      <c r="AA31" s="95">
        <f t="shared" si="5"/>
        <v>4</v>
      </c>
      <c r="AB31" s="95">
        <f t="shared" si="6"/>
        <v>4</v>
      </c>
      <c r="AC31" s="95">
        <f t="shared" si="7"/>
        <v>9</v>
      </c>
      <c r="AD31" s="242">
        <f t="shared" si="11"/>
        <v>4.333333333333333</v>
      </c>
      <c r="AE31" s="16">
        <f t="shared" si="8"/>
        <v>0</v>
      </c>
      <c r="AF31" s="9"/>
      <c r="AG31" s="332" t="str">
        <f t="shared" si="13"/>
        <v>з</v>
      </c>
      <c r="AH31" s="332">
        <f t="shared" si="13"/>
        <v>5</v>
      </c>
      <c r="AI31" s="332">
        <f t="shared" si="13"/>
        <v>4</v>
      </c>
      <c r="AJ31" s="332">
        <f t="shared" si="13"/>
        <v>5</v>
      </c>
      <c r="AK31" s="332">
        <f t="shared" si="13"/>
        <v>4</v>
      </c>
      <c r="AL31" s="332">
        <f t="shared" si="13"/>
        <v>5</v>
      </c>
      <c r="AM31" s="332">
        <f t="shared" si="13"/>
        <v>4</v>
      </c>
      <c r="AN31" s="332">
        <f t="shared" si="13"/>
        <v>5</v>
      </c>
      <c r="AO31" s="332">
        <f t="shared" si="13"/>
        <v>4</v>
      </c>
      <c r="AP31" s="332">
        <f t="shared" si="13"/>
        <v>3</v>
      </c>
      <c r="AQ31" s="332" t="str">
        <f t="shared" si="13"/>
        <v/>
      </c>
      <c r="AR31" s="332" t="str">
        <f t="shared" si="13"/>
        <v/>
      </c>
      <c r="AS31" s="332" t="str">
        <f t="shared" si="13"/>
        <v/>
      </c>
      <c r="AT31" s="332" t="str">
        <f t="shared" si="13"/>
        <v/>
      </c>
      <c r="AU31" s="332" t="str">
        <f t="shared" si="13"/>
        <v/>
      </c>
      <c r="AV31" s="332" t="str">
        <f t="shared" si="13"/>
        <v/>
      </c>
      <c r="AW31" s="35">
        <f t="shared" si="10"/>
        <v>1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x14ac:dyDescent="0.25">
      <c r="A32" s="389">
        <v>27</v>
      </c>
      <c r="B32" s="243"/>
      <c r="C32" s="427" t="s">
        <v>34</v>
      </c>
      <c r="D32" s="430" t="s">
        <v>787</v>
      </c>
      <c r="E32" s="256">
        <v>2451</v>
      </c>
      <c r="F32" s="93" t="s">
        <v>1648</v>
      </c>
      <c r="G32" s="93">
        <v>3</v>
      </c>
      <c r="H32" s="93">
        <v>3</v>
      </c>
      <c r="I32" s="93">
        <v>5</v>
      </c>
      <c r="J32" s="93">
        <v>4</v>
      </c>
      <c r="K32" s="23">
        <v>3</v>
      </c>
      <c r="L32" s="93">
        <v>3</v>
      </c>
      <c r="M32" s="571">
        <v>3</v>
      </c>
      <c r="N32" s="93">
        <v>3</v>
      </c>
      <c r="O32" s="93">
        <v>3</v>
      </c>
      <c r="P32" s="111"/>
      <c r="Q32" s="24"/>
      <c r="R32" s="24"/>
      <c r="S32" s="23"/>
      <c r="T32" s="23"/>
      <c r="U32" s="23"/>
      <c r="V32" s="18">
        <f t="shared" si="0"/>
        <v>3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7</v>
      </c>
      <c r="AA32" s="95">
        <f t="shared" si="5"/>
        <v>1</v>
      </c>
      <c r="AB32" s="95">
        <f t="shared" si="6"/>
        <v>1</v>
      </c>
      <c r="AC32" s="95">
        <f t="shared" si="7"/>
        <v>9</v>
      </c>
      <c r="AD32" s="242">
        <f t="shared" si="11"/>
        <v>3.3333333333333335</v>
      </c>
      <c r="AE32" s="16">
        <f t="shared" si="8"/>
        <v>0</v>
      </c>
      <c r="AF32" s="9"/>
      <c r="AG32" s="17" t="str">
        <f t="shared" si="13"/>
        <v>з</v>
      </c>
      <c r="AH32" s="17">
        <f t="shared" si="13"/>
        <v>3</v>
      </c>
      <c r="AI32" s="17">
        <f t="shared" si="13"/>
        <v>3</v>
      </c>
      <c r="AJ32" s="17">
        <f t="shared" si="13"/>
        <v>5</v>
      </c>
      <c r="AK32" s="17">
        <f t="shared" si="13"/>
        <v>4</v>
      </c>
      <c r="AL32" s="17">
        <f t="shared" si="13"/>
        <v>3</v>
      </c>
      <c r="AM32" s="17">
        <f t="shared" si="13"/>
        <v>3</v>
      </c>
      <c r="AN32" s="17">
        <f t="shared" si="13"/>
        <v>3</v>
      </c>
      <c r="AO32" s="17">
        <f t="shared" si="13"/>
        <v>3</v>
      </c>
      <c r="AP32" s="17">
        <f t="shared" si="13"/>
        <v>3</v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1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8.75" x14ac:dyDescent="0.25">
      <c r="A33" s="389">
        <v>28</v>
      </c>
      <c r="B33" s="243"/>
      <c r="C33" s="427" t="s">
        <v>34</v>
      </c>
      <c r="D33" s="430" t="s">
        <v>788</v>
      </c>
      <c r="E33" s="256">
        <v>2451</v>
      </c>
      <c r="F33" s="93" t="s">
        <v>1648</v>
      </c>
      <c r="G33" s="93">
        <v>3</v>
      </c>
      <c r="H33" s="93">
        <v>3</v>
      </c>
      <c r="I33" s="93">
        <v>5</v>
      </c>
      <c r="J33" s="93">
        <v>3</v>
      </c>
      <c r="K33" s="23">
        <v>3</v>
      </c>
      <c r="L33" s="93">
        <v>3</v>
      </c>
      <c r="M33" s="571">
        <v>4</v>
      </c>
      <c r="N33" s="93">
        <v>3</v>
      </c>
      <c r="O33" s="93">
        <v>3</v>
      </c>
      <c r="P33" s="111"/>
      <c r="Q33" s="24"/>
      <c r="R33" s="24"/>
      <c r="S33" s="23"/>
      <c r="T33" s="23"/>
      <c r="U33" s="23"/>
      <c r="V33" s="18">
        <f t="shared" si="0"/>
        <v>3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7</v>
      </c>
      <c r="AA33" s="95">
        <f t="shared" si="5"/>
        <v>1</v>
      </c>
      <c r="AB33" s="95">
        <f t="shared" si="6"/>
        <v>1</v>
      </c>
      <c r="AC33" s="95">
        <f t="shared" si="7"/>
        <v>9</v>
      </c>
      <c r="AD33" s="242">
        <f t="shared" si="11"/>
        <v>3.3333333333333335</v>
      </c>
      <c r="AE33" s="16">
        <f t="shared" si="8"/>
        <v>0</v>
      </c>
      <c r="AF33" s="9"/>
      <c r="AG33" s="17" t="str">
        <f t="shared" si="13"/>
        <v>з</v>
      </c>
      <c r="AH33" s="17">
        <f t="shared" si="13"/>
        <v>3</v>
      </c>
      <c r="AI33" s="17">
        <f t="shared" si="13"/>
        <v>3</v>
      </c>
      <c r="AJ33" s="17">
        <f t="shared" si="13"/>
        <v>5</v>
      </c>
      <c r="AK33" s="17">
        <f t="shared" si="13"/>
        <v>3</v>
      </c>
      <c r="AL33" s="17">
        <f t="shared" si="13"/>
        <v>3</v>
      </c>
      <c r="AM33" s="17">
        <f t="shared" si="13"/>
        <v>3</v>
      </c>
      <c r="AN33" s="17">
        <f t="shared" si="13"/>
        <v>4</v>
      </c>
      <c r="AO33" s="17">
        <f t="shared" si="13"/>
        <v>3</v>
      </c>
      <c r="AP33" s="17">
        <f t="shared" si="13"/>
        <v>3</v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1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89"/>
      <c r="B34" s="244"/>
      <c r="C34" s="245"/>
      <c r="D34" s="432"/>
      <c r="E34" s="256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42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89"/>
      <c r="B35" s="244"/>
      <c r="C35" s="245"/>
      <c r="D35" s="246"/>
      <c r="E35" s="256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42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89"/>
      <c r="B36" s="244"/>
      <c r="C36" s="245"/>
      <c r="D36" s="246"/>
      <c r="E36" s="256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42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COUNTIF(E6:E36,"2451")</f>
        <v>28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42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7"/>
      <c r="B38" s="247"/>
      <c r="C38" s="83" t="s">
        <v>12</v>
      </c>
      <c r="D38" s="83"/>
      <c r="E38" s="27"/>
      <c r="F38" s="213" t="str">
        <f t="array" ref="F38:U45">AG38:AV45</f>
        <v xml:space="preserve"> </v>
      </c>
      <c r="G38" s="213">
        <v>3.5</v>
      </c>
      <c r="H38" s="213">
        <v>3.5</v>
      </c>
      <c r="I38" s="213">
        <v>4.9259259259259256</v>
      </c>
      <c r="J38" s="213">
        <v>4.1785714285714288</v>
      </c>
      <c r="K38" s="213">
        <v>3.5714285714285716</v>
      </c>
      <c r="L38" s="213">
        <v>3.5555555555555554</v>
      </c>
      <c r="M38" s="213">
        <v>3.5714285714285716</v>
      </c>
      <c r="N38" s="213">
        <v>3.4444444444444446</v>
      </c>
      <c r="O38" s="248">
        <v>3.25</v>
      </c>
      <c r="P38" s="215" t="str">
        <v xml:space="preserve"> </v>
      </c>
      <c r="Q38" s="215" t="str">
        <v xml:space="preserve"> </v>
      </c>
      <c r="R38" s="215" t="str">
        <v xml:space="preserve"> </v>
      </c>
      <c r="S38" s="213" t="str">
        <v xml:space="preserve"> </v>
      </c>
      <c r="T38" s="213" t="str">
        <v xml:space="preserve"> </v>
      </c>
      <c r="U38" s="213" t="str">
        <v xml:space="preserve"> </v>
      </c>
      <c r="V38" s="18">
        <f>сводн.!T42</f>
        <v>2</v>
      </c>
      <c r="W38" s="95">
        <f>SUM(W6:W37)</f>
        <v>2</v>
      </c>
      <c r="X38" s="95">
        <f>SUM(X6:X37)</f>
        <v>0</v>
      </c>
      <c r="Y38" s="95">
        <f>SUM(Y6:Y37)-X38</f>
        <v>0</v>
      </c>
      <c r="Z38" s="95">
        <f>SUM(Z6:Z37)</f>
        <v>131</v>
      </c>
      <c r="AA38" s="95">
        <f>SUM(AA6:AA37)</f>
        <v>57</v>
      </c>
      <c r="AB38" s="95">
        <f>SUM(AB6:AB37)</f>
        <v>61</v>
      </c>
      <c r="AC38" s="95">
        <f t="shared" si="7"/>
        <v>249</v>
      </c>
      <c r="AD38" s="242">
        <f>IF(ISERROR(((X38+Y38)*2+Z38*3+AA38*4+AB38*5)/SUM(X38,Y38:AB38)),"",((X38+Y38)*2+Z38*3+AA38*4+AB38*5)/SUM(X38,Y38:AB38))</f>
        <v>3.7188755020080322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>
        <f t="shared" si="15"/>
        <v>3.5</v>
      </c>
      <c r="AI38" s="33">
        <f t="shared" si="15"/>
        <v>3.5</v>
      </c>
      <c r="AJ38" s="33">
        <f t="shared" si="15"/>
        <v>4.9259259259259256</v>
      </c>
      <c r="AK38" s="33">
        <f t="shared" si="15"/>
        <v>4.1785714285714288</v>
      </c>
      <c r="AL38" s="33">
        <f t="shared" si="15"/>
        <v>3.5714285714285716</v>
      </c>
      <c r="AM38" s="33">
        <f t="shared" si="15"/>
        <v>3.5555555555555554</v>
      </c>
      <c r="AN38" s="33">
        <f t="shared" si="15"/>
        <v>3.5714285714285716</v>
      </c>
      <c r="AO38" s="33">
        <f t="shared" si="15"/>
        <v>3.4444444444444446</v>
      </c>
      <c r="AP38" s="33">
        <f t="shared" si="15"/>
        <v>3.25</v>
      </c>
      <c r="AQ38" s="33" t="str">
        <f t="shared" si="15"/>
        <v xml:space="preserve"> 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6"/>
      <c r="B39" s="216"/>
      <c r="C39" s="218" t="s">
        <v>13</v>
      </c>
      <c r="D39" s="218"/>
      <c r="E39" s="219"/>
      <c r="F39" s="98" t="str">
        <v>0</v>
      </c>
      <c r="G39" s="98">
        <v>4</v>
      </c>
      <c r="H39" s="98">
        <v>4</v>
      </c>
      <c r="I39" s="98">
        <v>25</v>
      </c>
      <c r="J39" s="98">
        <v>8</v>
      </c>
      <c r="K39" s="98">
        <v>5</v>
      </c>
      <c r="L39" s="98">
        <v>5</v>
      </c>
      <c r="M39" s="98">
        <v>5</v>
      </c>
      <c r="N39" s="98">
        <v>4</v>
      </c>
      <c r="O39" s="99">
        <v>1</v>
      </c>
      <c r="P39" s="99" t="str">
        <v>0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9" t="str">
        <f>IF(COUNTIF(V6:V37,5)=0,"0",COUNTIF(V6:V37,5))</f>
        <v>0</v>
      </c>
      <c r="W39" s="209"/>
      <c r="X39" s="580">
        <f>SUM(X38:AB38)</f>
        <v>249</v>
      </c>
      <c r="Y39" s="580"/>
      <c r="Z39" s="580"/>
      <c r="AA39" s="580"/>
      <c r="AB39" s="580"/>
      <c r="AC39" s="423"/>
      <c r="AD39" s="242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>
        <f t="shared" si="17"/>
        <v>4</v>
      </c>
      <c r="AI39" s="38">
        <f t="shared" si="17"/>
        <v>4</v>
      </c>
      <c r="AJ39" s="38">
        <f t="shared" si="17"/>
        <v>25</v>
      </c>
      <c r="AK39" s="38">
        <f t="shared" si="17"/>
        <v>8</v>
      </c>
      <c r="AL39" s="38">
        <f t="shared" si="17"/>
        <v>5</v>
      </c>
      <c r="AM39" s="38">
        <f t="shared" si="17"/>
        <v>5</v>
      </c>
      <c r="AN39" s="38">
        <f t="shared" si="17"/>
        <v>5</v>
      </c>
      <c r="AO39" s="38">
        <f t="shared" si="17"/>
        <v>4</v>
      </c>
      <c r="AP39" s="38">
        <f t="shared" si="17"/>
        <v>1</v>
      </c>
      <c r="AQ39" s="38" t="str">
        <f t="shared" si="17"/>
        <v>0</v>
      </c>
      <c r="AR39" s="38" t="str">
        <f t="shared" si="17"/>
        <v>0</v>
      </c>
      <c r="AS39" s="38" t="str">
        <f t="shared" si="17"/>
        <v>0</v>
      </c>
      <c r="AT39" s="38" t="str">
        <f t="shared" si="17"/>
        <v>0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20"/>
      <c r="B40" s="220"/>
      <c r="C40" s="222" t="s">
        <v>14</v>
      </c>
      <c r="D40" s="222"/>
      <c r="E40" s="223"/>
      <c r="F40" s="100" t="str">
        <v>0</v>
      </c>
      <c r="G40" s="100">
        <v>6</v>
      </c>
      <c r="H40" s="100">
        <v>6</v>
      </c>
      <c r="I40" s="100">
        <v>2</v>
      </c>
      <c r="J40" s="100">
        <v>17</v>
      </c>
      <c r="K40" s="100">
        <v>6</v>
      </c>
      <c r="L40" s="100">
        <v>5</v>
      </c>
      <c r="M40" s="100">
        <v>6</v>
      </c>
      <c r="N40" s="100">
        <v>4</v>
      </c>
      <c r="O40" s="101">
        <v>5</v>
      </c>
      <c r="P40" s="101" t="str">
        <v>0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50">
        <f>IF(COUNTIF(V6:V37,4)=0,"0",COUNTIF(V6:V37,4))</f>
        <v>3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1</v>
      </c>
      <c r="AA40" s="44">
        <f>IF(COUNTIF(AA6:AA37,4)=0," ",COUNTIF(AA6:AA37,4))</f>
        <v>3</v>
      </c>
      <c r="AB40" s="44">
        <f>IF(COUNTIF(AB6:AB37,4)=0," ",COUNTIF(AB6:AB37,4))</f>
        <v>2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>
        <f t="shared" si="18"/>
        <v>6</v>
      </c>
      <c r="AI40" s="44">
        <f t="shared" si="18"/>
        <v>6</v>
      </c>
      <c r="AJ40" s="44">
        <f t="shared" si="18"/>
        <v>2</v>
      </c>
      <c r="AK40" s="44">
        <f t="shared" si="18"/>
        <v>17</v>
      </c>
      <c r="AL40" s="44">
        <f t="shared" si="18"/>
        <v>6</v>
      </c>
      <c r="AM40" s="44">
        <f t="shared" si="18"/>
        <v>5</v>
      </c>
      <c r="AN40" s="44">
        <f t="shared" si="18"/>
        <v>6</v>
      </c>
      <c r="AO40" s="44">
        <f t="shared" si="18"/>
        <v>4</v>
      </c>
      <c r="AP40" s="44">
        <f t="shared" si="18"/>
        <v>5</v>
      </c>
      <c r="AQ40" s="44" t="str">
        <f t="shared" si="18"/>
        <v>0</v>
      </c>
      <c r="AR40" s="44" t="str">
        <f t="shared" si="18"/>
        <v>0</v>
      </c>
      <c r="AS40" s="44" t="str">
        <f t="shared" si="18"/>
        <v>0</v>
      </c>
      <c r="AT40" s="44" t="str">
        <f t="shared" si="18"/>
        <v>0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5" t="s">
        <v>15</v>
      </c>
      <c r="D41" s="225"/>
      <c r="E41" s="226"/>
      <c r="F41" s="102" t="str">
        <v>0</v>
      </c>
      <c r="G41" s="102">
        <v>18</v>
      </c>
      <c r="H41" s="102">
        <v>18</v>
      </c>
      <c r="I41" s="102" t="str">
        <v>0</v>
      </c>
      <c r="J41" s="102">
        <v>3</v>
      </c>
      <c r="K41" s="102">
        <v>17</v>
      </c>
      <c r="L41" s="102">
        <v>17</v>
      </c>
      <c r="M41" s="102">
        <v>17</v>
      </c>
      <c r="N41" s="102">
        <v>19</v>
      </c>
      <c r="O41" s="103">
        <v>22</v>
      </c>
      <c r="P41" s="103" t="str">
        <v>0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51">
        <f>IF(COUNTIF(V6:V37,3)=0,"0",COUNTIF(V6:V37,3))</f>
        <v>25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1</v>
      </c>
      <c r="AA41" s="52">
        <f>IF(COUNTIF(AA6:AA37,3)=0," ",COUNTIF(AA6:AA37,3))</f>
        <v>3</v>
      </c>
      <c r="AB41" s="52">
        <f>IF(COUNTIF(AB6:AB37,3)=0," ",COUNTIF(AB6:AB37,3))</f>
        <v>1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>
        <f t="shared" si="19"/>
        <v>18</v>
      </c>
      <c r="AI41" s="52">
        <f t="shared" si="19"/>
        <v>18</v>
      </c>
      <c r="AJ41" s="52" t="str">
        <f t="shared" si="19"/>
        <v>0</v>
      </c>
      <c r="AK41" s="52">
        <f t="shared" si="19"/>
        <v>3</v>
      </c>
      <c r="AL41" s="52">
        <f t="shared" si="19"/>
        <v>17</v>
      </c>
      <c r="AM41" s="52">
        <f t="shared" si="19"/>
        <v>17</v>
      </c>
      <c r="AN41" s="52">
        <f t="shared" si="19"/>
        <v>17</v>
      </c>
      <c r="AO41" s="52">
        <f t="shared" si="19"/>
        <v>19</v>
      </c>
      <c r="AP41" s="52">
        <f t="shared" si="19"/>
        <v>22</v>
      </c>
      <c r="AQ41" s="52" t="str">
        <f t="shared" si="19"/>
        <v>0</v>
      </c>
      <c r="AR41" s="52" t="str">
        <f t="shared" si="19"/>
        <v>0</v>
      </c>
      <c r="AS41" s="52" t="str">
        <f t="shared" si="19"/>
        <v>0</v>
      </c>
      <c r="AT41" s="52" t="str">
        <f t="shared" si="19"/>
        <v>0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7"/>
      <c r="B42" s="247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 t="str">
        <f>IF(COUNTIF(V6:V37,2)=0,"0",COUNTIF(V6:V37,2))</f>
        <v>0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1</v>
      </c>
      <c r="AA42" s="35">
        <f>IF(COUNTIF(AA6:AA37,2)=0," ",COUNTIF(AA6:AA37,2))</f>
        <v>6</v>
      </c>
      <c r="AB42" s="35">
        <f>IF(COUNTIF(AB6:AB37,2)=0," ",COUNTIF(AB6:AB37,2))</f>
        <v>3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0</v>
      </c>
      <c r="AP42" s="35">
        <f t="shared" si="20"/>
        <v>0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7"/>
      <c r="B43" s="247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1</v>
      </c>
      <c r="J43" s="23">
        <v>0</v>
      </c>
      <c r="K43" s="23">
        <v>0</v>
      </c>
      <c r="L43" s="23">
        <v>1</v>
      </c>
      <c r="M43" s="23">
        <v>0</v>
      </c>
      <c r="N43" s="23">
        <v>1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COUNTBLANK(AD6:AD33)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0</v>
      </c>
      <c r="AI43" s="60">
        <f t="shared" si="22"/>
        <v>0</v>
      </c>
      <c r="AJ43" s="60">
        <f t="shared" si="22"/>
        <v>1</v>
      </c>
      <c r="AK43" s="60">
        <f t="shared" si="22"/>
        <v>0</v>
      </c>
      <c r="AL43" s="60">
        <f t="shared" si="22"/>
        <v>0</v>
      </c>
      <c r="AM43" s="60">
        <f t="shared" si="22"/>
        <v>1</v>
      </c>
      <c r="AN43" s="60">
        <f t="shared" si="22"/>
        <v>0</v>
      </c>
      <c r="AO43" s="60">
        <f t="shared" si="22"/>
        <v>1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7"/>
      <c r="B44" s="247"/>
      <c r="C44" s="83" t="s">
        <v>18</v>
      </c>
      <c r="D44" s="83"/>
      <c r="E44" s="27"/>
      <c r="F44" s="23">
        <v>28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3">IF(COUNTIF(AG6:AG37,"з")=0,"0",COUNTIF(AG6:AG37,"з"))</f>
        <v>28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7"/>
      <c r="B45" s="247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24"/>
      <c r="X46" s="424"/>
      <c r="Y46" s="424"/>
      <c r="Z46" s="424"/>
      <c r="AA46" s="424"/>
      <c r="AB46" s="424"/>
      <c r="AC46" s="424"/>
      <c r="AD46" s="424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24"/>
      <c r="X47" s="424"/>
      <c r="Y47" s="424"/>
      <c r="Z47" s="424"/>
      <c r="AA47" s="424"/>
      <c r="AB47" s="424"/>
      <c r="AC47" s="424"/>
      <c r="AD47" s="424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24"/>
      <c r="X48" s="424"/>
      <c r="Y48" s="424"/>
      <c r="Z48" s="424"/>
      <c r="AA48" s="424"/>
      <c r="AB48" s="424"/>
      <c r="AC48" s="424"/>
      <c r="AD48" s="424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24"/>
      <c r="X49" s="424"/>
      <c r="Y49" s="424"/>
      <c r="Z49" s="424"/>
      <c r="AA49" s="424"/>
      <c r="AB49" s="424"/>
      <c r="AC49" s="424"/>
      <c r="AD49" s="424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24"/>
      <c r="X50" s="424"/>
      <c r="Y50" s="424"/>
      <c r="Z50" s="424"/>
      <c r="AA50" s="424"/>
      <c r="AB50" s="424"/>
      <c r="AC50" s="424"/>
      <c r="AD50" s="424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24"/>
      <c r="X51" s="424"/>
      <c r="Y51" s="424"/>
      <c r="Z51" s="424"/>
      <c r="AA51" s="424"/>
      <c r="AB51" s="424"/>
      <c r="AC51" s="424"/>
      <c r="AD51" s="424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24"/>
      <c r="X52" s="424"/>
      <c r="Y52" s="424"/>
      <c r="Z52" s="424"/>
      <c r="AA52" s="424"/>
      <c r="AB52" s="424"/>
      <c r="AC52" s="424"/>
      <c r="AD52" s="424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24"/>
      <c r="X53" s="424"/>
      <c r="Y53" s="424"/>
      <c r="Z53" s="424"/>
      <c r="AA53" s="424"/>
      <c r="AB53" s="424"/>
      <c r="AC53" s="424"/>
      <c r="AD53" s="424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24"/>
      <c r="X54" s="424"/>
      <c r="Y54" s="424"/>
      <c r="Z54" s="424"/>
      <c r="AA54" s="424"/>
      <c r="AB54" s="424"/>
      <c r="AC54" s="424"/>
      <c r="AD54" s="424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8">
    <mergeCell ref="BP3:CE3"/>
    <mergeCell ref="G2:L2"/>
    <mergeCell ref="M2:N2"/>
    <mergeCell ref="X39:AB39"/>
    <mergeCell ref="A3:C4"/>
    <mergeCell ref="AD3:AD5"/>
    <mergeCell ref="AG3:AW3"/>
    <mergeCell ref="AX3:BM3"/>
  </mergeCells>
  <conditionalFormatting sqref="C5 Y5 AI5 AG5">
    <cfRule type="cellIs" dxfId="8784" priority="228" stopIfTrue="1" operator="equal">
      <formula>5</formula>
    </cfRule>
    <cfRule type="cellIs" dxfId="8783" priority="229" stopIfTrue="1" operator="equal">
      <formula>4</formula>
    </cfRule>
    <cfRule type="cellIs" dxfId="8782" priority="230" stopIfTrue="1" operator="equal">
      <formula>3</formula>
    </cfRule>
  </conditionalFormatting>
  <conditionalFormatting sqref="E6:E45">
    <cfRule type="cellIs" dxfId="8781" priority="226" stopIfTrue="1" operator="equal">
      <formula>4</formula>
    </cfRule>
    <cfRule type="cellIs" dxfId="8780" priority="227" stopIfTrue="1" operator="equal">
      <formula>3</formula>
    </cfRule>
  </conditionalFormatting>
  <conditionalFormatting sqref="Z5:AC5 W40:AF43 AE6:AE39 W39 R6:V45 F34:Q45 AG43:CB43 W44:AW45 AG6:AW42 G6:Q24 Q32 O32:O33 G25:H31 J25:Q31 I25:I33">
    <cfRule type="cellIs" dxfId="8779" priority="223" stopIfTrue="1" operator="equal">
      <formula>5</formula>
    </cfRule>
    <cfRule type="cellIs" dxfId="8778" priority="224" stopIfTrue="1" operator="equal">
      <formula>4</formula>
    </cfRule>
    <cfRule type="cellIs" dxfId="8777" priority="225" stopIfTrue="1" operator="equal">
      <formula>3</formula>
    </cfRule>
  </conditionalFormatting>
  <conditionalFormatting sqref="AF6:AF37">
    <cfRule type="expression" dxfId="8776" priority="221" stopIfTrue="1">
      <formula>VALUE(RIGHT(AF6))&gt;AE6</formula>
    </cfRule>
    <cfRule type="expression" dxfId="8775" priority="222" stopIfTrue="1">
      <formula>EXACT(RIGHT(AF6,3),"зач")</formula>
    </cfRule>
  </conditionalFormatting>
  <conditionalFormatting sqref="AE3:AJ4 V3:AC4 S3:T3 M3:N3 P3">
    <cfRule type="expression" dxfId="8774" priority="219" stopIfTrue="1">
      <formula>$D$1&lt;M3</formula>
    </cfRule>
    <cfRule type="expression" dxfId="8773" priority="220" stopIfTrue="1">
      <formula>$D$1&gt;M3</formula>
    </cfRule>
  </conditionalFormatting>
  <conditionalFormatting sqref="F6:F33">
    <cfRule type="cellIs" dxfId="8772" priority="163" stopIfTrue="1" operator="equal">
      <formula>5</formula>
    </cfRule>
    <cfRule type="cellIs" dxfId="8771" priority="164" stopIfTrue="1" operator="equal">
      <formula>4</formula>
    </cfRule>
    <cfRule type="cellIs" dxfId="8770" priority="165" stopIfTrue="1" operator="equal">
      <formula>3</formula>
    </cfRule>
  </conditionalFormatting>
  <conditionalFormatting sqref="F3">
    <cfRule type="expression" dxfId="8769" priority="54" stopIfTrue="1">
      <formula>$D$1&lt;F3</formula>
    </cfRule>
    <cfRule type="expression" dxfId="8768" priority="55" stopIfTrue="1">
      <formula>$D$1&gt;F3</formula>
    </cfRule>
  </conditionalFormatting>
  <conditionalFormatting sqref="K32:K33">
    <cfRule type="cellIs" dxfId="8767" priority="102" stopIfTrue="1" operator="equal">
      <formula>5</formula>
    </cfRule>
    <cfRule type="cellIs" dxfId="8766" priority="103" stopIfTrue="1" operator="equal">
      <formula>4</formula>
    </cfRule>
    <cfRule type="cellIs" dxfId="8765" priority="104" stopIfTrue="1" operator="equal">
      <formula>3</formula>
    </cfRule>
  </conditionalFormatting>
  <conditionalFormatting sqref="Q33">
    <cfRule type="cellIs" dxfId="8764" priority="99" stopIfTrue="1" operator="equal">
      <formula>5</formula>
    </cfRule>
    <cfRule type="cellIs" dxfId="8763" priority="100" stopIfTrue="1" operator="equal">
      <formula>4</formula>
    </cfRule>
    <cfRule type="cellIs" dxfId="8762" priority="101" stopIfTrue="1" operator="equal">
      <formula>3</formula>
    </cfRule>
  </conditionalFormatting>
  <conditionalFormatting sqref="N4">
    <cfRule type="expression" dxfId="8761" priority="19" stopIfTrue="1">
      <formula>$D$1&lt;N4</formula>
    </cfRule>
    <cfRule type="expression" dxfId="8760" priority="20" stopIfTrue="1">
      <formula>$D$1&gt;N4</formula>
    </cfRule>
  </conditionalFormatting>
  <conditionalFormatting sqref="N4">
    <cfRule type="expression" dxfId="8759" priority="21" stopIfTrue="1">
      <formula>$D$1&lt;N4</formula>
    </cfRule>
    <cfRule type="expression" dxfId="8758" priority="22" stopIfTrue="1">
      <formula>$D$1&gt;N4</formula>
    </cfRule>
  </conditionalFormatting>
  <conditionalFormatting sqref="S5:T5 P5">
    <cfRule type="cellIs" dxfId="8757" priority="79" stopIfTrue="1" operator="equal">
      <formula>5</formula>
    </cfRule>
    <cfRule type="cellIs" dxfId="8756" priority="80" stopIfTrue="1" operator="equal">
      <formula>4</formula>
    </cfRule>
    <cfRule type="cellIs" dxfId="8755" priority="81" stopIfTrue="1" operator="equal">
      <formula>3</formula>
    </cfRule>
  </conditionalFormatting>
  <conditionalFormatting sqref="K4 I3:K3 P4 S4:T4">
    <cfRule type="expression" dxfId="8754" priority="82" stopIfTrue="1">
      <formula>$D$1&lt;I3</formula>
    </cfRule>
    <cfRule type="expression" dxfId="8753" priority="83" stopIfTrue="1">
      <formula>$D$1&gt;I3</formula>
    </cfRule>
  </conditionalFormatting>
  <conditionalFormatting sqref="P4">
    <cfRule type="expression" dxfId="8752" priority="77" stopIfTrue="1">
      <formula>$D$1&lt;P4</formula>
    </cfRule>
    <cfRule type="expression" dxfId="8751" priority="78" stopIfTrue="1">
      <formula>$D$1&gt;P4</formula>
    </cfRule>
  </conditionalFormatting>
  <conditionalFormatting sqref="T5">
    <cfRule type="cellIs" dxfId="8750" priority="74" stopIfTrue="1" operator="equal">
      <formula>5</formula>
    </cfRule>
    <cfRule type="cellIs" dxfId="8749" priority="75" stopIfTrue="1" operator="equal">
      <formula>4</formula>
    </cfRule>
    <cfRule type="cellIs" dxfId="8748" priority="76" stopIfTrue="1" operator="equal">
      <formula>3</formula>
    </cfRule>
  </conditionalFormatting>
  <conditionalFormatting sqref="T4">
    <cfRule type="expression" dxfId="8747" priority="72" stopIfTrue="1">
      <formula>$D$1&lt;T4</formula>
    </cfRule>
    <cfRule type="expression" dxfId="8746" priority="73" stopIfTrue="1">
      <formula>$D$1&gt;T4</formula>
    </cfRule>
  </conditionalFormatting>
  <conditionalFormatting sqref="I5:J5">
    <cfRule type="cellIs" dxfId="8745" priority="67" stopIfTrue="1" operator="equal">
      <formula>5</formula>
    </cfRule>
    <cfRule type="cellIs" dxfId="8744" priority="68" stopIfTrue="1" operator="equal">
      <formula>4</formula>
    </cfRule>
    <cfRule type="cellIs" dxfId="8743" priority="69" stopIfTrue="1" operator="equal">
      <formula>3</formula>
    </cfRule>
  </conditionalFormatting>
  <conditionalFormatting sqref="I3">
    <cfRule type="expression" dxfId="8742" priority="70" stopIfTrue="1">
      <formula>$D$1&lt;I3</formula>
    </cfRule>
    <cfRule type="expression" dxfId="8741" priority="71" stopIfTrue="1">
      <formula>$D$1&gt;I3</formula>
    </cfRule>
  </conditionalFormatting>
  <conditionalFormatting sqref="I4:J4">
    <cfRule type="expression" dxfId="8740" priority="65" stopIfTrue="1">
      <formula>$D$1&lt;I4</formula>
    </cfRule>
    <cfRule type="expression" dxfId="8739" priority="66" stopIfTrue="1">
      <formula>$D$1&gt;I4</formula>
    </cfRule>
  </conditionalFormatting>
  <conditionalFormatting sqref="G3:H3">
    <cfRule type="expression" dxfId="8738" priority="63" stopIfTrue="1">
      <formula>$D$1&lt;G3</formula>
    </cfRule>
    <cfRule type="expression" dxfId="8737" priority="64" stopIfTrue="1">
      <formula>$D$1&gt;G3</formula>
    </cfRule>
  </conditionalFormatting>
  <conditionalFormatting sqref="G5">
    <cfRule type="cellIs" dxfId="8736" priority="58" stopIfTrue="1" operator="equal">
      <formula>5</formula>
    </cfRule>
    <cfRule type="cellIs" dxfId="8735" priority="59" stopIfTrue="1" operator="equal">
      <formula>4</formula>
    </cfRule>
    <cfRule type="cellIs" dxfId="8734" priority="60" stopIfTrue="1" operator="equal">
      <formula>3</formula>
    </cfRule>
  </conditionalFormatting>
  <conditionalFormatting sqref="G3">
    <cfRule type="expression" dxfId="8733" priority="61" stopIfTrue="1">
      <formula>$D$1&lt;G3</formula>
    </cfRule>
    <cfRule type="expression" dxfId="8732" priority="62" stopIfTrue="1">
      <formula>$D$1&gt;G3</formula>
    </cfRule>
  </conditionalFormatting>
  <conditionalFormatting sqref="G4:H4">
    <cfRule type="expression" dxfId="8731" priority="56" stopIfTrue="1">
      <formula>$D$1&lt;G4</formula>
    </cfRule>
    <cfRule type="expression" dxfId="8730" priority="57" stopIfTrue="1">
      <formula>$D$1&gt;G4</formula>
    </cfRule>
  </conditionalFormatting>
  <conditionalFormatting sqref="F5">
    <cfRule type="cellIs" dxfId="8729" priority="51" stopIfTrue="1" operator="equal">
      <formula>5</formula>
    </cfRule>
    <cfRule type="cellIs" dxfId="8728" priority="52" stopIfTrue="1" operator="equal">
      <formula>4</formula>
    </cfRule>
    <cfRule type="cellIs" dxfId="8727" priority="53" stopIfTrue="1" operator="equal">
      <formula>3</formula>
    </cfRule>
  </conditionalFormatting>
  <conditionalFormatting sqref="F4">
    <cfRule type="expression" dxfId="8726" priority="49" stopIfTrue="1">
      <formula>$D$1&lt;F4</formula>
    </cfRule>
    <cfRule type="expression" dxfId="8725" priority="50" stopIfTrue="1">
      <formula>$D$1&gt;F4</formula>
    </cfRule>
  </conditionalFormatting>
  <conditionalFormatting sqref="H5">
    <cfRule type="cellIs" dxfId="8724" priority="46" stopIfTrue="1" operator="equal">
      <formula>5</formula>
    </cfRule>
    <cfRule type="cellIs" dxfId="8723" priority="47" stopIfTrue="1" operator="equal">
      <formula>4</formula>
    </cfRule>
    <cfRule type="cellIs" dxfId="8722" priority="48" stopIfTrue="1" operator="equal">
      <formula>3</formula>
    </cfRule>
  </conditionalFormatting>
  <conditionalFormatting sqref="O3">
    <cfRule type="expression" dxfId="8721" priority="44" stopIfTrue="1">
      <formula>$D$4&lt;O3</formula>
    </cfRule>
    <cfRule type="expression" dxfId="8720" priority="45" stopIfTrue="1">
      <formula>$D$4&gt;O3</formula>
    </cfRule>
  </conditionalFormatting>
  <conditionalFormatting sqref="O3">
    <cfRule type="expression" dxfId="8719" priority="42" stopIfTrue="1">
      <formula>$D$1&lt;O3</formula>
    </cfRule>
    <cfRule type="expression" dxfId="8718" priority="43" stopIfTrue="1">
      <formula>$D$1&gt;O3</formula>
    </cfRule>
  </conditionalFormatting>
  <conditionalFormatting sqref="O4">
    <cfRule type="expression" dxfId="8717" priority="40" stopIfTrue="1">
      <formula>$D$4&lt;O4</formula>
    </cfRule>
    <cfRule type="expression" dxfId="8716" priority="41" stopIfTrue="1">
      <formula>$D$4&gt;O4</formula>
    </cfRule>
  </conditionalFormatting>
  <conditionalFormatting sqref="O4">
    <cfRule type="expression" dxfId="8715" priority="38" stopIfTrue="1">
      <formula>$D$1&lt;O4</formula>
    </cfRule>
    <cfRule type="expression" dxfId="8714" priority="39" stopIfTrue="1">
      <formula>$D$1&gt;O4</formula>
    </cfRule>
  </conditionalFormatting>
  <conditionalFormatting sqref="O4">
    <cfRule type="expression" dxfId="8713" priority="36" stopIfTrue="1">
      <formula>$D$4&lt;O4</formula>
    </cfRule>
    <cfRule type="expression" dxfId="8712" priority="37" stopIfTrue="1">
      <formula>$D$4&gt;O4</formula>
    </cfRule>
  </conditionalFormatting>
  <conditionalFormatting sqref="O5">
    <cfRule type="cellIs" dxfId="8711" priority="33" stopIfTrue="1" operator="equal">
      <formula>5</formula>
    </cfRule>
    <cfRule type="cellIs" dxfId="8710" priority="34" stopIfTrue="1" operator="equal">
      <formula>4</formula>
    </cfRule>
    <cfRule type="cellIs" dxfId="8709" priority="35" stopIfTrue="1" operator="equal">
      <formula>3</formula>
    </cfRule>
  </conditionalFormatting>
  <conditionalFormatting sqref="L5">
    <cfRule type="cellIs" dxfId="8708" priority="30" stopIfTrue="1" operator="equal">
      <formula>5</formula>
    </cfRule>
    <cfRule type="cellIs" dxfId="8707" priority="31" stopIfTrue="1" operator="equal">
      <formula>4</formula>
    </cfRule>
    <cfRule type="cellIs" dxfId="8706" priority="32" stopIfTrue="1" operator="equal">
      <formula>3</formula>
    </cfRule>
  </conditionalFormatting>
  <conditionalFormatting sqref="L3:L4">
    <cfRule type="expression" dxfId="8705" priority="28" stopIfTrue="1">
      <formula>$D$1&lt;L3</formula>
    </cfRule>
    <cfRule type="expression" dxfId="8704" priority="29" stopIfTrue="1">
      <formula>$D$1&gt;L3</formula>
    </cfRule>
  </conditionalFormatting>
  <conditionalFormatting sqref="M4">
    <cfRule type="expression" dxfId="8703" priority="26" stopIfTrue="1">
      <formula>$D$1&lt;M4</formula>
    </cfRule>
    <cfRule type="expression" dxfId="8702" priority="27" stopIfTrue="1">
      <formula>$D$1&gt;M4</formula>
    </cfRule>
  </conditionalFormatting>
  <conditionalFormatting sqref="N5">
    <cfRule type="cellIs" dxfId="8701" priority="23" stopIfTrue="1" operator="equal">
      <formula>5</formula>
    </cfRule>
    <cfRule type="cellIs" dxfId="8700" priority="24" stopIfTrue="1" operator="equal">
      <formula>4</formula>
    </cfRule>
    <cfRule type="cellIs" dxfId="8699" priority="25" stopIfTrue="1" operator="equal">
      <formula>3</formula>
    </cfRule>
  </conditionalFormatting>
  <conditionalFormatting sqref="G32:G33">
    <cfRule type="cellIs" dxfId="8698" priority="16" stopIfTrue="1" operator="equal">
      <formula>5</formula>
    </cfRule>
    <cfRule type="cellIs" dxfId="8697" priority="17" stopIfTrue="1" operator="equal">
      <formula>4</formula>
    </cfRule>
    <cfRule type="cellIs" dxfId="8696" priority="18" stopIfTrue="1" operator="equal">
      <formula>3</formula>
    </cfRule>
  </conditionalFormatting>
  <conditionalFormatting sqref="J33">
    <cfRule type="cellIs" dxfId="8695" priority="13" stopIfTrue="1" operator="equal">
      <formula>5</formula>
    </cfRule>
    <cfRule type="cellIs" dxfId="8694" priority="14" stopIfTrue="1" operator="equal">
      <formula>4</formula>
    </cfRule>
    <cfRule type="cellIs" dxfId="8693" priority="15" stopIfTrue="1" operator="equal">
      <formula>3</formula>
    </cfRule>
  </conditionalFormatting>
  <conditionalFormatting sqref="J32">
    <cfRule type="cellIs" dxfId="8692" priority="10" stopIfTrue="1" operator="equal">
      <formula>5</formula>
    </cfRule>
    <cfRule type="cellIs" dxfId="8691" priority="11" stopIfTrue="1" operator="equal">
      <formula>4</formula>
    </cfRule>
    <cfRule type="cellIs" dxfId="8690" priority="12" stopIfTrue="1" operator="equal">
      <formula>3</formula>
    </cfRule>
  </conditionalFormatting>
  <conditionalFormatting sqref="H32:H33">
    <cfRule type="cellIs" dxfId="8689" priority="7" stopIfTrue="1" operator="equal">
      <formula>5</formula>
    </cfRule>
    <cfRule type="cellIs" dxfId="8688" priority="8" stopIfTrue="1" operator="equal">
      <formula>4</formula>
    </cfRule>
    <cfRule type="cellIs" dxfId="8687" priority="9" stopIfTrue="1" operator="equal">
      <formula>3</formula>
    </cfRule>
  </conditionalFormatting>
  <conditionalFormatting sqref="L32:L33">
    <cfRule type="cellIs" dxfId="8686" priority="4" stopIfTrue="1" operator="equal">
      <formula>5</formula>
    </cfRule>
    <cfRule type="cellIs" dxfId="8685" priority="5" stopIfTrue="1" operator="equal">
      <formula>4</formula>
    </cfRule>
    <cfRule type="cellIs" dxfId="8684" priority="6" stopIfTrue="1" operator="equal">
      <formula>3</formula>
    </cfRule>
  </conditionalFormatting>
  <conditionalFormatting sqref="N32:N33">
    <cfRule type="cellIs" dxfId="8683" priority="1" stopIfTrue="1" operator="equal">
      <formula>5</formula>
    </cfRule>
    <cfRule type="cellIs" dxfId="8682" priority="2" stopIfTrue="1" operator="equal">
      <formula>4</formula>
    </cfRule>
    <cfRule type="cellIs" dxfId="8681" priority="3" stopIfTrue="1" operator="equal">
      <formula>3</formula>
    </cfRule>
  </conditionalFormatting>
  <pageMargins left="0.7" right="0.7" top="0.75" bottom="0.75" header="0.3" footer="0.3"/>
  <pageSetup paperSize="9" scale="67" orientation="portrait" r:id="rId1"/>
  <colBreaks count="1" manualBreakCount="1">
    <brk id="30" max="44" man="1"/>
  </colBreaks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Normal="85" zoomScaleSheetLayoutView="85" workbookViewId="0">
      <selection activeCell="Q18" sqref="Q18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8.85546875" style="13" customWidth="1"/>
    <col min="4" max="4" width="25.140625" style="13" customWidth="1"/>
    <col min="5" max="5" width="11.42578125" style="13" hidden="1" customWidth="1"/>
    <col min="6" max="6" width="6.7109375" customWidth="1"/>
    <col min="7" max="7" width="6.7109375" hidden="1" customWidth="1"/>
    <col min="8" max="8" width="5.85546875" hidden="1" customWidth="1"/>
    <col min="9" max="9" width="7.7109375" customWidth="1"/>
    <col min="10" max="10" width="6.42578125" customWidth="1"/>
    <col min="11" max="11" width="7" customWidth="1"/>
    <col min="12" max="12" width="6.7109375" customWidth="1"/>
    <col min="13" max="13" width="6.42578125" customWidth="1"/>
    <col min="14" max="14" width="5.85546875" customWidth="1"/>
    <col min="15" max="15" width="6.28515625" customWidth="1"/>
    <col min="16" max="16" width="6.42578125" hidden="1" customWidth="1"/>
    <col min="17" max="17" width="5.85546875" customWidth="1"/>
    <col min="18" max="18" width="6.5703125" customWidth="1"/>
    <col min="19" max="19" width="6.5703125" hidden="1" customWidth="1"/>
    <col min="20" max="21" width="5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43659.506923379631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24"/>
      <c r="Z1" s="424"/>
      <c r="AA1" s="424"/>
      <c r="AB1" s="424"/>
      <c r="AC1" s="424"/>
      <c r="AD1" s="424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581" t="s">
        <v>580</v>
      </c>
      <c r="G2" s="582"/>
      <c r="H2" s="583"/>
      <c r="I2" s="584" t="s">
        <v>581</v>
      </c>
      <c r="J2" s="584"/>
      <c r="K2" s="584"/>
      <c r="L2" s="584"/>
      <c r="M2" s="584"/>
      <c r="N2" s="584"/>
      <c r="O2" s="584"/>
      <c r="P2" s="584"/>
      <c r="Q2" s="581" t="s">
        <v>545</v>
      </c>
      <c r="R2" s="582"/>
      <c r="S2" s="582"/>
      <c r="T2" s="583"/>
      <c r="U2" s="227"/>
      <c r="V2" s="7"/>
      <c r="W2" s="8"/>
      <c r="X2" s="8"/>
      <c r="Y2" s="424"/>
      <c r="Z2" s="424"/>
      <c r="AA2" s="424"/>
      <c r="AB2" s="424"/>
      <c r="AC2" s="424"/>
      <c r="AD2" s="424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76" t="s">
        <v>662</v>
      </c>
      <c r="B3" s="576"/>
      <c r="C3" s="576"/>
      <c r="D3" s="228" t="s">
        <v>0</v>
      </c>
      <c r="E3" s="229"/>
      <c r="F3" s="230">
        <v>42353</v>
      </c>
      <c r="G3" s="230"/>
      <c r="H3" s="230"/>
      <c r="I3" s="177">
        <v>42297</v>
      </c>
      <c r="J3" s="230">
        <v>42299</v>
      </c>
      <c r="K3" s="410">
        <v>42332</v>
      </c>
      <c r="L3" s="230">
        <v>42347</v>
      </c>
      <c r="M3" s="230">
        <v>42349</v>
      </c>
      <c r="N3" s="230">
        <v>42350</v>
      </c>
      <c r="O3" s="230">
        <v>42348</v>
      </c>
      <c r="P3" s="231"/>
      <c r="Q3" s="230">
        <v>42360</v>
      </c>
      <c r="R3" s="230">
        <v>42364</v>
      </c>
      <c r="S3" s="230"/>
      <c r="T3" s="67"/>
      <c r="U3" s="232"/>
      <c r="V3" s="233"/>
      <c r="W3" s="234"/>
      <c r="X3" s="234"/>
      <c r="Y3" s="235"/>
      <c r="Z3" s="235"/>
      <c r="AA3" s="235"/>
      <c r="AB3" s="236"/>
      <c r="AC3" s="236"/>
      <c r="AD3" s="577" t="s">
        <v>9</v>
      </c>
      <c r="AE3" s="14"/>
      <c r="AF3" s="424"/>
      <c r="AG3" s="578"/>
      <c r="AH3" s="578"/>
      <c r="AI3" s="578"/>
      <c r="AJ3" s="578"/>
      <c r="AK3" s="578"/>
      <c r="AL3" s="578"/>
      <c r="AM3" s="578"/>
      <c r="AN3" s="578"/>
      <c r="AO3" s="578"/>
      <c r="AP3" s="578"/>
      <c r="AQ3" s="578"/>
      <c r="AR3" s="578"/>
      <c r="AS3" s="578"/>
      <c r="AT3" s="578"/>
      <c r="AU3" s="578"/>
      <c r="AV3" s="578"/>
      <c r="AW3" s="578"/>
      <c r="AX3" s="579"/>
      <c r="AY3" s="579"/>
      <c r="AZ3" s="579"/>
      <c r="BA3" s="579"/>
      <c r="BB3" s="579"/>
      <c r="BC3" s="579"/>
      <c r="BD3" s="579"/>
      <c r="BE3" s="579"/>
      <c r="BF3" s="579"/>
      <c r="BG3" s="579"/>
      <c r="BH3" s="579"/>
      <c r="BI3" s="579"/>
      <c r="BJ3" s="579"/>
      <c r="BK3" s="579"/>
      <c r="BL3" s="579"/>
      <c r="BM3" s="579"/>
      <c r="BN3" s="11"/>
      <c r="BO3" s="11"/>
      <c r="BP3" s="579"/>
      <c r="BQ3" s="579"/>
      <c r="BR3" s="579"/>
      <c r="BS3" s="579"/>
      <c r="BT3" s="579"/>
      <c r="BU3" s="579"/>
      <c r="BV3" s="579"/>
      <c r="BW3" s="579"/>
      <c r="BX3" s="579"/>
      <c r="BY3" s="579"/>
      <c r="BZ3" s="579"/>
      <c r="CA3" s="579"/>
      <c r="CB3" s="579"/>
      <c r="CC3" s="579"/>
      <c r="CD3" s="579"/>
      <c r="CE3" s="579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9" customHeight="1" x14ac:dyDescent="0.2">
      <c r="A4" s="576"/>
      <c r="B4" s="576"/>
      <c r="C4" s="576"/>
      <c r="D4" s="237" t="s">
        <v>1</v>
      </c>
      <c r="E4" s="229"/>
      <c r="F4" s="406" t="s">
        <v>1010</v>
      </c>
      <c r="G4" s="238"/>
      <c r="H4" s="238"/>
      <c r="I4" s="180" t="s">
        <v>683</v>
      </c>
      <c r="J4" s="238" t="s">
        <v>689</v>
      </c>
      <c r="K4" s="180" t="s">
        <v>918</v>
      </c>
      <c r="L4" s="238" t="s">
        <v>1606</v>
      </c>
      <c r="M4" s="238" t="s">
        <v>1616</v>
      </c>
      <c r="N4" s="180" t="s">
        <v>688</v>
      </c>
      <c r="O4" s="180" t="s">
        <v>1020</v>
      </c>
      <c r="P4" s="238"/>
      <c r="Q4" s="238"/>
      <c r="R4" s="180" t="s">
        <v>1627</v>
      </c>
      <c r="S4" s="238"/>
      <c r="T4" s="67"/>
      <c r="U4" s="239"/>
      <c r="V4" s="232"/>
      <c r="W4" s="232"/>
      <c r="X4" s="232"/>
      <c r="Y4" s="234"/>
      <c r="Z4" s="235"/>
      <c r="AA4" s="235"/>
      <c r="AB4" s="235"/>
      <c r="AC4" s="235"/>
      <c r="AD4" s="577"/>
      <c r="AE4" s="15"/>
      <c r="AF4" s="424"/>
      <c r="AG4" s="424"/>
      <c r="AH4" s="424"/>
      <c r="AI4" s="424"/>
      <c r="AJ4" s="424"/>
      <c r="AK4" s="424"/>
      <c r="AL4" s="424"/>
      <c r="AM4" s="424"/>
      <c r="AN4" s="424"/>
      <c r="AO4" s="424"/>
      <c r="AP4" s="424"/>
      <c r="AQ4" s="424"/>
      <c r="AR4" s="424"/>
      <c r="AS4" s="424"/>
      <c r="AT4" s="424"/>
      <c r="AU4" s="424"/>
      <c r="AV4" s="424"/>
      <c r="AW4" s="9"/>
      <c r="AX4" s="422"/>
      <c r="AY4" s="422"/>
      <c r="AZ4" s="422"/>
      <c r="BA4" s="422"/>
      <c r="BB4" s="422"/>
      <c r="BC4" s="422"/>
      <c r="BD4" s="422"/>
      <c r="BE4" s="422"/>
      <c r="BF4" s="422"/>
      <c r="BG4" s="422"/>
      <c r="BH4" s="422"/>
      <c r="BI4" s="422"/>
      <c r="BJ4" s="422"/>
      <c r="BK4" s="422"/>
      <c r="BL4" s="422"/>
      <c r="BM4" s="422"/>
      <c r="BN4" s="11"/>
      <c r="BO4" s="11"/>
      <c r="BP4" s="422"/>
      <c r="BQ4" s="422"/>
      <c r="BR4" s="422"/>
      <c r="BS4" s="422"/>
      <c r="BT4" s="422"/>
      <c r="BU4" s="422"/>
      <c r="BV4" s="422"/>
      <c r="BW4" s="422"/>
      <c r="BX4" s="422"/>
      <c r="BY4" s="422"/>
      <c r="BZ4" s="422"/>
      <c r="CA4" s="422"/>
      <c r="CB4" s="422"/>
      <c r="CC4" s="422"/>
      <c r="CD4" s="422"/>
      <c r="CE4" s="422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8.75" x14ac:dyDescent="0.2">
      <c r="A5" s="384" t="s">
        <v>546</v>
      </c>
      <c r="B5" s="257" t="s">
        <v>2</v>
      </c>
      <c r="C5" s="385" t="s">
        <v>27</v>
      </c>
      <c r="D5" s="386" t="s">
        <v>3</v>
      </c>
      <c r="E5" s="184" t="s">
        <v>4</v>
      </c>
      <c r="F5" s="313" t="s">
        <v>1011</v>
      </c>
      <c r="G5" s="313"/>
      <c r="H5" s="365"/>
      <c r="I5" s="313" t="s">
        <v>682</v>
      </c>
      <c r="J5" s="313" t="s">
        <v>919</v>
      </c>
      <c r="K5" s="313" t="s">
        <v>672</v>
      </c>
      <c r="L5" s="313" t="s">
        <v>1605</v>
      </c>
      <c r="M5" s="408" t="s">
        <v>1615</v>
      </c>
      <c r="N5" s="407" t="s">
        <v>686</v>
      </c>
      <c r="O5" s="325" t="s">
        <v>1005</v>
      </c>
      <c r="P5" s="313"/>
      <c r="Q5" s="325" t="s">
        <v>1028</v>
      </c>
      <c r="R5" s="557" t="s">
        <v>1626</v>
      </c>
      <c r="S5" s="362"/>
      <c r="T5" s="92"/>
      <c r="U5" s="185"/>
      <c r="V5" s="240" t="s">
        <v>5</v>
      </c>
      <c r="W5" s="241" t="s">
        <v>6</v>
      </c>
      <c r="X5" s="241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37" customFormat="1" ht="30" x14ac:dyDescent="0.2">
      <c r="A6" s="389">
        <v>1</v>
      </c>
      <c r="B6" s="266" t="s">
        <v>28</v>
      </c>
      <c r="C6" s="402" t="s">
        <v>34</v>
      </c>
      <c r="D6" s="435" t="s">
        <v>922</v>
      </c>
      <c r="E6" s="256" t="s">
        <v>662</v>
      </c>
      <c r="F6" s="93" t="s">
        <v>1604</v>
      </c>
      <c r="G6" s="93"/>
      <c r="H6" s="93"/>
      <c r="I6" s="93">
        <v>4</v>
      </c>
      <c r="J6" s="93">
        <v>3</v>
      </c>
      <c r="K6" s="93">
        <v>4</v>
      </c>
      <c r="L6" s="93">
        <v>3</v>
      </c>
      <c r="M6" s="93">
        <v>3</v>
      </c>
      <c r="N6" s="93">
        <v>3</v>
      </c>
      <c r="O6" s="93">
        <v>4</v>
      </c>
      <c r="P6" s="93"/>
      <c r="Q6" s="93">
        <v>3</v>
      </c>
      <c r="R6" s="93">
        <v>3</v>
      </c>
      <c r="S6" s="93"/>
      <c r="T6" s="93"/>
      <c r="U6" s="23"/>
      <c r="V6" s="35">
        <f t="shared" ref="V6:V37" si="0">IF(AC6&gt;0,IF(SUM(X6:Y6)/AC6&gt;0,2,IF(AND(SUM(X6:Y6)/AC6=0,Z6/AC6&gt;0),3,IF(AND((AB6/AC6+AA6/AC6)=1,AA6/AC6&gt;0),4,5))),0)</f>
        <v>3</v>
      </c>
      <c r="W6" s="328">
        <f t="shared" ref="W6:W34" si="1">COUNTIF(AG6:AV6,"б")</f>
        <v>0</v>
      </c>
      <c r="X6" s="328">
        <f t="shared" ref="X6:X16" si="2">COUNTIF(AG6:AV6,"д")</f>
        <v>0</v>
      </c>
      <c r="Y6" s="328">
        <f t="shared" ref="Y6:Y34" si="3">COUNTIF(AG6:AV6,2)+COUNTIF(AG6:AV6,"н")+COUNTIF(AG6:AV6,"д")</f>
        <v>0</v>
      </c>
      <c r="Z6" s="328">
        <f t="shared" ref="Z6:Z34" si="4">COUNTIF(AG6:AV6,Z$5)</f>
        <v>6</v>
      </c>
      <c r="AA6" s="328">
        <f t="shared" ref="AA6:AA34" si="5">COUNTIF(AG6:AV6,AA$5)</f>
        <v>3</v>
      </c>
      <c r="AB6" s="328">
        <f t="shared" ref="AB6:AB34" si="6">COUNTIF(AG6:AV6,AB$5)</f>
        <v>0</v>
      </c>
      <c r="AC6" s="328">
        <f t="shared" ref="AC6:AC38" si="7">SUM(X6:AB6)</f>
        <v>9</v>
      </c>
      <c r="AD6" s="329">
        <f>IF(ISERROR(((X6+Y6)*2+Z6*3+AA6*4+AB6*5)/SUM(X6,Y6:AB6)),"",((X6+Y6)*2+Z6*3+AA6*4+AB6*5)/SUM(X6,Y6:AB6))</f>
        <v>3.3333333333333335</v>
      </c>
      <c r="AE6" s="330">
        <f t="shared" ref="AE6:AE34" si="8">IF(AX6=5,0.5,IF(AX6=4,0.25,IF(AX6&lt;=3,0)))</f>
        <v>0</v>
      </c>
      <c r="AF6" s="331"/>
      <c r="AG6" s="332" t="str">
        <f t="shared" ref="AG6:AV21" si="9">IF(ISERROR(VALUE(LEFT(F6))),LEFT(F6),VALUE(LEFT(F6)))</f>
        <v>з</v>
      </c>
      <c r="AH6" s="332" t="str">
        <f t="shared" si="9"/>
        <v/>
      </c>
      <c r="AI6" s="332" t="str">
        <f t="shared" si="9"/>
        <v/>
      </c>
      <c r="AJ6" s="332">
        <f t="shared" si="9"/>
        <v>4</v>
      </c>
      <c r="AK6" s="332">
        <f t="shared" si="9"/>
        <v>3</v>
      </c>
      <c r="AL6" s="332">
        <f t="shared" si="9"/>
        <v>4</v>
      </c>
      <c r="AM6" s="332">
        <f t="shared" si="9"/>
        <v>3</v>
      </c>
      <c r="AN6" s="332">
        <f t="shared" si="9"/>
        <v>3</v>
      </c>
      <c r="AO6" s="332">
        <f t="shared" si="9"/>
        <v>3</v>
      </c>
      <c r="AP6" s="332">
        <f t="shared" si="9"/>
        <v>4</v>
      </c>
      <c r="AQ6" s="332" t="str">
        <f t="shared" si="9"/>
        <v/>
      </c>
      <c r="AR6" s="332">
        <f t="shared" si="9"/>
        <v>3</v>
      </c>
      <c r="AS6" s="332">
        <f t="shared" si="9"/>
        <v>3</v>
      </c>
      <c r="AT6" s="332" t="str">
        <f t="shared" si="9"/>
        <v/>
      </c>
      <c r="AU6" s="332" t="str">
        <f t="shared" si="9"/>
        <v/>
      </c>
      <c r="AV6" s="332" t="str">
        <f t="shared" si="9"/>
        <v/>
      </c>
      <c r="AW6" s="35">
        <f t="shared" ref="AW6:AW37" si="10">COUNTIF(AG6:AV6,"з")</f>
        <v>1</v>
      </c>
      <c r="AX6" s="333"/>
      <c r="AY6" s="333"/>
      <c r="AZ6" s="333"/>
      <c r="BA6" s="333"/>
      <c r="BB6" s="333"/>
      <c r="BC6" s="333"/>
      <c r="BD6" s="333"/>
      <c r="BE6" s="333"/>
      <c r="BF6" s="333"/>
      <c r="BG6" s="333"/>
      <c r="BH6" s="333"/>
      <c r="BI6" s="333"/>
      <c r="BJ6" s="333"/>
      <c r="BK6" s="333"/>
      <c r="BL6" s="333"/>
      <c r="BM6" s="333"/>
      <c r="BN6" s="333"/>
      <c r="BO6" s="333"/>
      <c r="BP6" s="334"/>
      <c r="BQ6" s="334"/>
      <c r="BR6" s="334"/>
      <c r="BS6" s="334"/>
      <c r="BT6" s="334"/>
      <c r="BU6" s="334"/>
      <c r="BV6" s="334"/>
      <c r="BW6" s="334"/>
      <c r="BX6" s="334"/>
      <c r="BY6" s="334"/>
      <c r="BZ6" s="334"/>
      <c r="CA6" s="334"/>
      <c r="CB6" s="334"/>
      <c r="CC6" s="334"/>
      <c r="CD6" s="334"/>
      <c r="CE6" s="334"/>
      <c r="CF6" s="334"/>
      <c r="CG6" s="333"/>
      <c r="CH6" s="333"/>
      <c r="CI6" s="333"/>
      <c r="CJ6" s="333"/>
      <c r="CK6" s="333"/>
      <c r="CL6" s="333"/>
      <c r="CM6" s="333"/>
      <c r="CN6" s="335"/>
      <c r="CO6" s="335"/>
      <c r="CP6" s="335"/>
      <c r="CQ6" s="335"/>
      <c r="CR6" s="335"/>
      <c r="CS6" s="335"/>
      <c r="CT6" s="335"/>
      <c r="CU6" s="335"/>
      <c r="CV6" s="335"/>
      <c r="CW6" s="335"/>
      <c r="CX6" s="335"/>
      <c r="CY6" s="335"/>
      <c r="CZ6" s="335"/>
      <c r="DA6" s="335"/>
      <c r="DB6" s="336"/>
      <c r="DC6" s="336"/>
    </row>
    <row r="7" spans="1:107" s="337" customFormat="1" ht="30" x14ac:dyDescent="0.2">
      <c r="A7" s="389">
        <v>2</v>
      </c>
      <c r="B7" s="266" t="s">
        <v>28</v>
      </c>
      <c r="C7" s="402" t="s">
        <v>34</v>
      </c>
      <c r="D7" s="435" t="s">
        <v>923</v>
      </c>
      <c r="E7" s="256" t="s">
        <v>662</v>
      </c>
      <c r="F7" s="93" t="s">
        <v>1604</v>
      </c>
      <c r="G7" s="93"/>
      <c r="H7" s="93"/>
      <c r="I7" s="93">
        <v>4</v>
      </c>
      <c r="J7" s="93">
        <v>3</v>
      </c>
      <c r="K7" s="93">
        <v>4</v>
      </c>
      <c r="L7" s="93">
        <v>3</v>
      </c>
      <c r="M7" s="93">
        <v>3</v>
      </c>
      <c r="N7" s="93">
        <v>3</v>
      </c>
      <c r="O7" s="93">
        <v>5</v>
      </c>
      <c r="P7" s="93"/>
      <c r="Q7" s="93">
        <v>3</v>
      </c>
      <c r="R7" s="93">
        <v>3</v>
      </c>
      <c r="S7" s="93"/>
      <c r="T7" s="93"/>
      <c r="U7" s="23"/>
      <c r="V7" s="35">
        <f t="shared" si="0"/>
        <v>3</v>
      </c>
      <c r="W7" s="328">
        <f t="shared" si="1"/>
        <v>0</v>
      </c>
      <c r="X7" s="328">
        <f t="shared" si="2"/>
        <v>0</v>
      </c>
      <c r="Y7" s="328">
        <f t="shared" si="3"/>
        <v>0</v>
      </c>
      <c r="Z7" s="328">
        <f t="shared" si="4"/>
        <v>6</v>
      </c>
      <c r="AA7" s="328">
        <f t="shared" si="5"/>
        <v>2</v>
      </c>
      <c r="AB7" s="328">
        <f t="shared" si="6"/>
        <v>1</v>
      </c>
      <c r="AC7" s="328">
        <f t="shared" si="7"/>
        <v>9</v>
      </c>
      <c r="AD7" s="329">
        <f t="shared" ref="AD7:AD37" si="11">IF(ISERROR(((X7+Y7)*2+Z7*3+AA7*4+AB7*5)/SUM(X7,Y7:AB7)),"",((X7+Y7)*2+Z7*3+AA7*4+AB7*5)/SUM(X7,Y7:AB7))</f>
        <v>3.4444444444444446</v>
      </c>
      <c r="AE7" s="330">
        <f t="shared" si="8"/>
        <v>0</v>
      </c>
      <c r="AF7" s="331"/>
      <c r="AG7" s="332" t="str">
        <f t="shared" si="9"/>
        <v>з</v>
      </c>
      <c r="AH7" s="332" t="str">
        <f t="shared" si="9"/>
        <v/>
      </c>
      <c r="AI7" s="332" t="str">
        <f t="shared" si="9"/>
        <v/>
      </c>
      <c r="AJ7" s="332">
        <f t="shared" si="9"/>
        <v>4</v>
      </c>
      <c r="AK7" s="332">
        <f t="shared" si="9"/>
        <v>3</v>
      </c>
      <c r="AL7" s="332">
        <f t="shared" si="9"/>
        <v>4</v>
      </c>
      <c r="AM7" s="332">
        <f t="shared" si="9"/>
        <v>3</v>
      </c>
      <c r="AN7" s="332">
        <f t="shared" si="9"/>
        <v>3</v>
      </c>
      <c r="AO7" s="332">
        <f t="shared" si="9"/>
        <v>3</v>
      </c>
      <c r="AP7" s="332">
        <f t="shared" si="9"/>
        <v>5</v>
      </c>
      <c r="AQ7" s="332" t="str">
        <f t="shared" si="9"/>
        <v/>
      </c>
      <c r="AR7" s="332">
        <f t="shared" si="9"/>
        <v>3</v>
      </c>
      <c r="AS7" s="332">
        <f t="shared" si="9"/>
        <v>3</v>
      </c>
      <c r="AT7" s="332" t="str">
        <f t="shared" si="9"/>
        <v/>
      </c>
      <c r="AU7" s="332" t="str">
        <f t="shared" si="9"/>
        <v/>
      </c>
      <c r="AV7" s="332" t="str">
        <f t="shared" si="9"/>
        <v/>
      </c>
      <c r="AW7" s="35">
        <f t="shared" si="10"/>
        <v>1</v>
      </c>
      <c r="AX7" s="333"/>
      <c r="AY7" s="333"/>
      <c r="AZ7" s="333"/>
      <c r="BA7" s="333"/>
      <c r="BB7" s="333"/>
      <c r="BC7" s="333"/>
      <c r="BD7" s="333"/>
      <c r="BE7" s="333"/>
      <c r="BF7" s="333"/>
      <c r="BG7" s="333"/>
      <c r="BH7" s="333"/>
      <c r="BI7" s="333"/>
      <c r="BJ7" s="333"/>
      <c r="BK7" s="333"/>
      <c r="BL7" s="333"/>
      <c r="BM7" s="333"/>
      <c r="BN7" s="333"/>
      <c r="BO7" s="333"/>
      <c r="BP7" s="334"/>
      <c r="BQ7" s="334"/>
      <c r="BR7" s="334"/>
      <c r="BS7" s="334"/>
      <c r="BT7" s="334"/>
      <c r="BU7" s="334"/>
      <c r="BV7" s="334"/>
      <c r="BW7" s="334"/>
      <c r="BX7" s="334"/>
      <c r="BY7" s="334"/>
      <c r="BZ7" s="334"/>
      <c r="CA7" s="334"/>
      <c r="CB7" s="334"/>
      <c r="CC7" s="334"/>
      <c r="CD7" s="334"/>
      <c r="CE7" s="334"/>
      <c r="CF7" s="334"/>
      <c r="CG7" s="333"/>
      <c r="CH7" s="334"/>
      <c r="CI7" s="334"/>
      <c r="CJ7" s="334"/>
      <c r="CK7" s="334"/>
      <c r="CL7" s="334"/>
      <c r="CM7" s="334"/>
      <c r="CN7" s="331"/>
      <c r="CO7" s="331"/>
      <c r="CP7" s="331"/>
      <c r="CQ7" s="331"/>
      <c r="CR7" s="331"/>
      <c r="CS7" s="331"/>
      <c r="CT7" s="331"/>
      <c r="CU7" s="331"/>
      <c r="CV7" s="331"/>
      <c r="CW7" s="331"/>
      <c r="CX7" s="331"/>
      <c r="CY7" s="331"/>
      <c r="CZ7" s="331"/>
      <c r="DA7" s="331"/>
    </row>
    <row r="8" spans="1:107" s="337" customFormat="1" ht="30" x14ac:dyDescent="0.2">
      <c r="A8" s="389">
        <v>3</v>
      </c>
      <c r="B8" s="266" t="s">
        <v>28</v>
      </c>
      <c r="C8" s="402" t="s">
        <v>34</v>
      </c>
      <c r="D8" s="435" t="s">
        <v>924</v>
      </c>
      <c r="E8" s="256" t="s">
        <v>662</v>
      </c>
      <c r="F8" s="93" t="s">
        <v>1604</v>
      </c>
      <c r="G8" s="93"/>
      <c r="H8" s="93"/>
      <c r="I8" s="93">
        <v>3</v>
      </c>
      <c r="J8" s="93">
        <v>3</v>
      </c>
      <c r="K8" s="93">
        <v>4</v>
      </c>
      <c r="L8" s="93">
        <v>3</v>
      </c>
      <c r="M8" s="93">
        <v>3</v>
      </c>
      <c r="N8" s="93">
        <v>3</v>
      </c>
      <c r="O8" s="93">
        <v>3</v>
      </c>
      <c r="P8" s="93"/>
      <c r="Q8" s="93">
        <v>3</v>
      </c>
      <c r="R8" s="93">
        <v>3</v>
      </c>
      <c r="S8" s="93"/>
      <c r="T8" s="93"/>
      <c r="U8" s="23"/>
      <c r="V8" s="35">
        <f t="shared" si="0"/>
        <v>3</v>
      </c>
      <c r="W8" s="328">
        <f t="shared" si="1"/>
        <v>0</v>
      </c>
      <c r="X8" s="328">
        <f t="shared" si="2"/>
        <v>0</v>
      </c>
      <c r="Y8" s="328">
        <f t="shared" si="3"/>
        <v>0</v>
      </c>
      <c r="Z8" s="328">
        <f t="shared" si="4"/>
        <v>8</v>
      </c>
      <c r="AA8" s="328">
        <f t="shared" si="5"/>
        <v>1</v>
      </c>
      <c r="AB8" s="328">
        <f t="shared" si="6"/>
        <v>0</v>
      </c>
      <c r="AC8" s="328">
        <f t="shared" si="7"/>
        <v>9</v>
      </c>
      <c r="AD8" s="329">
        <f t="shared" si="11"/>
        <v>3.1111111111111112</v>
      </c>
      <c r="AE8" s="330">
        <f t="shared" si="8"/>
        <v>0</v>
      </c>
      <c r="AF8" s="331"/>
      <c r="AG8" s="332" t="str">
        <f t="shared" si="9"/>
        <v>з</v>
      </c>
      <c r="AH8" s="332" t="str">
        <f t="shared" si="9"/>
        <v/>
      </c>
      <c r="AI8" s="332" t="str">
        <f t="shared" si="9"/>
        <v/>
      </c>
      <c r="AJ8" s="332">
        <f t="shared" si="9"/>
        <v>3</v>
      </c>
      <c r="AK8" s="332">
        <f t="shared" si="9"/>
        <v>3</v>
      </c>
      <c r="AL8" s="332">
        <f t="shared" si="9"/>
        <v>4</v>
      </c>
      <c r="AM8" s="332">
        <f t="shared" si="9"/>
        <v>3</v>
      </c>
      <c r="AN8" s="332">
        <f t="shared" si="9"/>
        <v>3</v>
      </c>
      <c r="AO8" s="332">
        <f t="shared" si="9"/>
        <v>3</v>
      </c>
      <c r="AP8" s="332">
        <f t="shared" si="9"/>
        <v>3</v>
      </c>
      <c r="AQ8" s="332" t="str">
        <f t="shared" si="9"/>
        <v/>
      </c>
      <c r="AR8" s="332">
        <f t="shared" si="9"/>
        <v>3</v>
      </c>
      <c r="AS8" s="332">
        <f t="shared" si="9"/>
        <v>3</v>
      </c>
      <c r="AT8" s="332" t="str">
        <f t="shared" si="9"/>
        <v/>
      </c>
      <c r="AU8" s="332" t="str">
        <f t="shared" si="9"/>
        <v/>
      </c>
      <c r="AV8" s="332" t="str">
        <f t="shared" si="9"/>
        <v/>
      </c>
      <c r="AW8" s="35">
        <f t="shared" si="10"/>
        <v>1</v>
      </c>
      <c r="AX8" s="333"/>
      <c r="AY8" s="333"/>
      <c r="AZ8" s="333"/>
      <c r="BA8" s="333"/>
      <c r="BB8" s="333"/>
      <c r="BC8" s="333"/>
      <c r="BD8" s="333"/>
      <c r="BE8" s="333"/>
      <c r="BF8" s="333"/>
      <c r="BG8" s="333"/>
      <c r="BH8" s="333"/>
      <c r="BI8" s="333"/>
      <c r="BJ8" s="333"/>
      <c r="BK8" s="333"/>
      <c r="BL8" s="333"/>
      <c r="BM8" s="333"/>
      <c r="BN8" s="333"/>
      <c r="BO8" s="333"/>
      <c r="BP8" s="334"/>
      <c r="BQ8" s="334"/>
      <c r="BR8" s="334"/>
      <c r="BS8" s="334"/>
      <c r="BT8" s="334"/>
      <c r="BU8" s="334"/>
      <c r="BV8" s="334"/>
      <c r="BW8" s="334"/>
      <c r="BX8" s="334"/>
      <c r="BY8" s="334"/>
      <c r="BZ8" s="334"/>
      <c r="CA8" s="334"/>
      <c r="CB8" s="334"/>
      <c r="CC8" s="334"/>
      <c r="CD8" s="334"/>
      <c r="CE8" s="334"/>
      <c r="CF8" s="334"/>
      <c r="CG8" s="333"/>
      <c r="CH8" s="334"/>
      <c r="CI8" s="334"/>
      <c r="CJ8" s="334"/>
      <c r="CK8" s="334"/>
      <c r="CL8" s="334"/>
      <c r="CM8" s="334"/>
      <c r="CN8" s="331"/>
      <c r="CO8" s="331"/>
      <c r="CP8" s="331"/>
      <c r="CQ8" s="331"/>
      <c r="CR8" s="331"/>
      <c r="CS8" s="331"/>
      <c r="CT8" s="331"/>
      <c r="CU8" s="331"/>
      <c r="CV8" s="331"/>
      <c r="CW8" s="331"/>
      <c r="CX8" s="331"/>
      <c r="CY8" s="331"/>
      <c r="CZ8" s="331"/>
      <c r="DA8" s="331"/>
    </row>
    <row r="9" spans="1:107" s="337" customFormat="1" ht="30" x14ac:dyDescent="0.2">
      <c r="A9" s="389">
        <v>4</v>
      </c>
      <c r="B9" s="266" t="s">
        <v>28</v>
      </c>
      <c r="C9" s="402" t="s">
        <v>34</v>
      </c>
      <c r="D9" s="435" t="s">
        <v>925</v>
      </c>
      <c r="E9" s="256" t="s">
        <v>662</v>
      </c>
      <c r="F9" s="93" t="s">
        <v>1604</v>
      </c>
      <c r="G9" s="93"/>
      <c r="H9" s="93"/>
      <c r="I9" s="93">
        <v>3</v>
      </c>
      <c r="J9" s="93">
        <v>4</v>
      </c>
      <c r="K9" s="93">
        <v>4</v>
      </c>
      <c r="L9" s="93">
        <v>3</v>
      </c>
      <c r="M9" s="93">
        <v>3</v>
      </c>
      <c r="N9" s="93">
        <v>3</v>
      </c>
      <c r="O9" s="93">
        <v>4</v>
      </c>
      <c r="P9" s="93"/>
      <c r="Q9" s="93">
        <v>3</v>
      </c>
      <c r="R9" s="93">
        <v>3</v>
      </c>
      <c r="S9" s="93"/>
      <c r="T9" s="93"/>
      <c r="U9" s="23"/>
      <c r="V9" s="35">
        <f t="shared" si="0"/>
        <v>3</v>
      </c>
      <c r="W9" s="328">
        <f t="shared" si="1"/>
        <v>0</v>
      </c>
      <c r="X9" s="328">
        <f t="shared" si="2"/>
        <v>0</v>
      </c>
      <c r="Y9" s="328">
        <f t="shared" si="3"/>
        <v>0</v>
      </c>
      <c r="Z9" s="328">
        <f t="shared" si="4"/>
        <v>6</v>
      </c>
      <c r="AA9" s="328">
        <f t="shared" si="5"/>
        <v>3</v>
      </c>
      <c r="AB9" s="328">
        <f t="shared" si="6"/>
        <v>0</v>
      </c>
      <c r="AC9" s="328">
        <f t="shared" si="7"/>
        <v>9</v>
      </c>
      <c r="AD9" s="329">
        <f t="shared" si="11"/>
        <v>3.3333333333333335</v>
      </c>
      <c r="AE9" s="330">
        <f t="shared" si="8"/>
        <v>0</v>
      </c>
      <c r="AF9" s="331"/>
      <c r="AG9" s="332" t="str">
        <f t="shared" si="9"/>
        <v>з</v>
      </c>
      <c r="AH9" s="332" t="str">
        <f t="shared" si="9"/>
        <v/>
      </c>
      <c r="AI9" s="332" t="str">
        <f t="shared" si="9"/>
        <v/>
      </c>
      <c r="AJ9" s="332">
        <f t="shared" si="9"/>
        <v>3</v>
      </c>
      <c r="AK9" s="332">
        <f t="shared" si="9"/>
        <v>4</v>
      </c>
      <c r="AL9" s="332">
        <f t="shared" si="9"/>
        <v>4</v>
      </c>
      <c r="AM9" s="332">
        <f t="shared" si="9"/>
        <v>3</v>
      </c>
      <c r="AN9" s="332">
        <f t="shared" si="9"/>
        <v>3</v>
      </c>
      <c r="AO9" s="332">
        <f t="shared" si="9"/>
        <v>3</v>
      </c>
      <c r="AP9" s="332">
        <f t="shared" si="9"/>
        <v>4</v>
      </c>
      <c r="AQ9" s="332" t="str">
        <f t="shared" si="9"/>
        <v/>
      </c>
      <c r="AR9" s="332">
        <f t="shared" si="9"/>
        <v>3</v>
      </c>
      <c r="AS9" s="332">
        <f t="shared" si="9"/>
        <v>3</v>
      </c>
      <c r="AT9" s="332" t="str">
        <f t="shared" si="9"/>
        <v/>
      </c>
      <c r="AU9" s="332" t="str">
        <f t="shared" si="9"/>
        <v/>
      </c>
      <c r="AV9" s="332" t="str">
        <f t="shared" si="9"/>
        <v/>
      </c>
      <c r="AW9" s="35">
        <f t="shared" si="10"/>
        <v>1</v>
      </c>
      <c r="AX9" s="333"/>
      <c r="AY9" s="333"/>
      <c r="AZ9" s="333"/>
      <c r="BA9" s="333"/>
      <c r="BB9" s="333"/>
      <c r="BC9" s="333"/>
      <c r="BD9" s="333"/>
      <c r="BE9" s="333"/>
      <c r="BF9" s="333"/>
      <c r="BG9" s="333"/>
      <c r="BH9" s="333"/>
      <c r="BI9" s="333"/>
      <c r="BJ9" s="333"/>
      <c r="BK9" s="333"/>
      <c r="BL9" s="333"/>
      <c r="BM9" s="333"/>
      <c r="BN9" s="333"/>
      <c r="BO9" s="333"/>
      <c r="BP9" s="334"/>
      <c r="BQ9" s="334"/>
      <c r="BR9" s="334"/>
      <c r="BS9" s="334"/>
      <c r="BT9" s="334"/>
      <c r="BU9" s="334"/>
      <c r="BV9" s="334"/>
      <c r="BW9" s="334"/>
      <c r="BX9" s="334"/>
      <c r="BY9" s="334"/>
      <c r="BZ9" s="334"/>
      <c r="CA9" s="334"/>
      <c r="CB9" s="334"/>
      <c r="CC9" s="334"/>
      <c r="CD9" s="334"/>
      <c r="CE9" s="334"/>
      <c r="CF9" s="334"/>
      <c r="CG9" s="333"/>
      <c r="CH9" s="334"/>
      <c r="CI9" s="334"/>
      <c r="CJ9" s="334"/>
      <c r="CK9" s="334"/>
      <c r="CL9" s="334"/>
      <c r="CM9" s="334"/>
      <c r="CN9" s="331"/>
      <c r="CO9" s="331"/>
      <c r="CP9" s="331"/>
      <c r="CQ9" s="331"/>
      <c r="CR9" s="331"/>
      <c r="CS9" s="331"/>
      <c r="CT9" s="331"/>
      <c r="CU9" s="331"/>
      <c r="CV9" s="331"/>
      <c r="CW9" s="331"/>
      <c r="CX9" s="331"/>
      <c r="CY9" s="331"/>
      <c r="CZ9" s="331"/>
      <c r="DA9" s="331"/>
    </row>
    <row r="10" spans="1:107" s="337" customFormat="1" ht="30" x14ac:dyDescent="0.2">
      <c r="A10" s="389">
        <v>5</v>
      </c>
      <c r="B10" s="266" t="s">
        <v>28</v>
      </c>
      <c r="C10" s="402" t="s">
        <v>34</v>
      </c>
      <c r="D10" s="435" t="s">
        <v>926</v>
      </c>
      <c r="E10" s="256" t="s">
        <v>662</v>
      </c>
      <c r="F10" s="93" t="s">
        <v>1604</v>
      </c>
      <c r="G10" s="93"/>
      <c r="H10" s="93"/>
      <c r="I10" s="93">
        <v>4</v>
      </c>
      <c r="J10" s="93">
        <v>4</v>
      </c>
      <c r="K10" s="93">
        <v>4</v>
      </c>
      <c r="L10" s="93">
        <v>4</v>
      </c>
      <c r="M10" s="93">
        <v>3</v>
      </c>
      <c r="N10" s="93">
        <v>3</v>
      </c>
      <c r="O10" s="93">
        <v>3</v>
      </c>
      <c r="P10" s="93"/>
      <c r="Q10" s="93">
        <v>3</v>
      </c>
      <c r="R10" s="93">
        <v>3</v>
      </c>
      <c r="S10" s="93"/>
      <c r="T10" s="93"/>
      <c r="U10" s="23"/>
      <c r="V10" s="35">
        <f t="shared" si="0"/>
        <v>3</v>
      </c>
      <c r="W10" s="328">
        <f t="shared" si="1"/>
        <v>0</v>
      </c>
      <c r="X10" s="328">
        <f t="shared" si="2"/>
        <v>0</v>
      </c>
      <c r="Y10" s="328">
        <f t="shared" si="3"/>
        <v>0</v>
      </c>
      <c r="Z10" s="328">
        <f t="shared" si="4"/>
        <v>5</v>
      </c>
      <c r="AA10" s="328">
        <f t="shared" si="5"/>
        <v>4</v>
      </c>
      <c r="AB10" s="328">
        <f t="shared" si="6"/>
        <v>0</v>
      </c>
      <c r="AC10" s="328">
        <f t="shared" si="7"/>
        <v>9</v>
      </c>
      <c r="AD10" s="329">
        <f t="shared" si="11"/>
        <v>3.4444444444444446</v>
      </c>
      <c r="AE10" s="330">
        <f t="shared" si="8"/>
        <v>0</v>
      </c>
      <c r="AF10" s="331"/>
      <c r="AG10" s="332" t="str">
        <f t="shared" si="9"/>
        <v>з</v>
      </c>
      <c r="AH10" s="332" t="str">
        <f t="shared" si="9"/>
        <v/>
      </c>
      <c r="AI10" s="332" t="str">
        <f t="shared" si="9"/>
        <v/>
      </c>
      <c r="AJ10" s="332">
        <f t="shared" si="9"/>
        <v>4</v>
      </c>
      <c r="AK10" s="332">
        <f t="shared" si="9"/>
        <v>4</v>
      </c>
      <c r="AL10" s="332">
        <f t="shared" si="9"/>
        <v>4</v>
      </c>
      <c r="AM10" s="332">
        <f t="shared" si="9"/>
        <v>4</v>
      </c>
      <c r="AN10" s="332">
        <f t="shared" si="9"/>
        <v>3</v>
      </c>
      <c r="AO10" s="332">
        <f t="shared" si="9"/>
        <v>3</v>
      </c>
      <c r="AP10" s="332">
        <f t="shared" si="9"/>
        <v>3</v>
      </c>
      <c r="AQ10" s="332" t="str">
        <f t="shared" si="9"/>
        <v/>
      </c>
      <c r="AR10" s="332">
        <f t="shared" si="9"/>
        <v>3</v>
      </c>
      <c r="AS10" s="332">
        <f t="shared" si="9"/>
        <v>3</v>
      </c>
      <c r="AT10" s="332" t="str">
        <f t="shared" si="9"/>
        <v/>
      </c>
      <c r="AU10" s="332" t="str">
        <f t="shared" si="9"/>
        <v/>
      </c>
      <c r="AV10" s="332" t="str">
        <f t="shared" si="9"/>
        <v/>
      </c>
      <c r="AW10" s="35">
        <f t="shared" si="10"/>
        <v>1</v>
      </c>
      <c r="AX10" s="333"/>
      <c r="AY10" s="333"/>
      <c r="AZ10" s="333"/>
      <c r="BA10" s="333"/>
      <c r="BB10" s="333"/>
      <c r="BC10" s="333"/>
      <c r="BD10" s="333"/>
      <c r="BE10" s="333"/>
      <c r="BF10" s="333"/>
      <c r="BG10" s="333"/>
      <c r="BH10" s="333"/>
      <c r="BI10" s="333"/>
      <c r="BJ10" s="333"/>
      <c r="BK10" s="333"/>
      <c r="BL10" s="333"/>
      <c r="BM10" s="333"/>
      <c r="BN10" s="333"/>
      <c r="BO10" s="333"/>
      <c r="BP10" s="334"/>
      <c r="BQ10" s="334"/>
      <c r="BR10" s="334"/>
      <c r="BS10" s="334"/>
      <c r="BT10" s="334"/>
      <c r="BU10" s="334"/>
      <c r="BV10" s="334"/>
      <c r="BW10" s="334"/>
      <c r="BX10" s="334"/>
      <c r="BY10" s="334"/>
      <c r="BZ10" s="334"/>
      <c r="CA10" s="334"/>
      <c r="CB10" s="334"/>
      <c r="CC10" s="334"/>
      <c r="CD10" s="334"/>
      <c r="CE10" s="334"/>
      <c r="CF10" s="334"/>
      <c r="CG10" s="333"/>
      <c r="CH10" s="334"/>
      <c r="CI10" s="334"/>
      <c r="CJ10" s="334"/>
      <c r="CK10" s="334"/>
      <c r="CL10" s="334"/>
      <c r="CM10" s="334"/>
      <c r="CN10" s="331"/>
      <c r="CO10" s="331"/>
      <c r="CP10" s="331"/>
      <c r="CQ10" s="331"/>
      <c r="CR10" s="331"/>
      <c r="CS10" s="331"/>
      <c r="CT10" s="331"/>
      <c r="CU10" s="331"/>
      <c r="CV10" s="331"/>
      <c r="CW10" s="331"/>
      <c r="CX10" s="331"/>
      <c r="CY10" s="331"/>
      <c r="CZ10" s="331"/>
      <c r="DA10" s="331"/>
    </row>
    <row r="11" spans="1:107" s="337" customFormat="1" ht="30" x14ac:dyDescent="0.2">
      <c r="A11" s="389">
        <v>6</v>
      </c>
      <c r="B11" s="266" t="s">
        <v>28</v>
      </c>
      <c r="C11" s="402" t="s">
        <v>34</v>
      </c>
      <c r="D11" s="435" t="s">
        <v>927</v>
      </c>
      <c r="E11" s="256" t="s">
        <v>662</v>
      </c>
      <c r="F11" s="93" t="s">
        <v>1604</v>
      </c>
      <c r="G11" s="93"/>
      <c r="H11" s="93"/>
      <c r="I11" s="93">
        <v>4</v>
      </c>
      <c r="J11" s="93">
        <v>3</v>
      </c>
      <c r="K11" s="93">
        <v>4</v>
      </c>
      <c r="L11" s="93">
        <v>3</v>
      </c>
      <c r="M11" s="93">
        <v>3</v>
      </c>
      <c r="N11" s="93">
        <v>3</v>
      </c>
      <c r="O11" s="93">
        <v>5</v>
      </c>
      <c r="P11" s="93"/>
      <c r="Q11" s="93">
        <v>3</v>
      </c>
      <c r="R11" s="93">
        <v>3</v>
      </c>
      <c r="S11" s="93"/>
      <c r="T11" s="93"/>
      <c r="U11" s="93"/>
      <c r="V11" s="35">
        <f t="shared" si="0"/>
        <v>3</v>
      </c>
      <c r="W11" s="338">
        <f t="shared" si="1"/>
        <v>0</v>
      </c>
      <c r="X11" s="338">
        <f t="shared" si="2"/>
        <v>0</v>
      </c>
      <c r="Y11" s="338">
        <f t="shared" si="3"/>
        <v>0</v>
      </c>
      <c r="Z11" s="338">
        <f t="shared" si="4"/>
        <v>6</v>
      </c>
      <c r="AA11" s="338">
        <f t="shared" si="5"/>
        <v>2</v>
      </c>
      <c r="AB11" s="338">
        <f t="shared" si="6"/>
        <v>1</v>
      </c>
      <c r="AC11" s="328">
        <f t="shared" si="7"/>
        <v>9</v>
      </c>
      <c r="AD11" s="329">
        <f t="shared" si="11"/>
        <v>3.4444444444444446</v>
      </c>
      <c r="AE11" s="339">
        <f t="shared" si="8"/>
        <v>0</v>
      </c>
      <c r="AG11" s="332" t="str">
        <f t="shared" si="9"/>
        <v>з</v>
      </c>
      <c r="AH11" s="332" t="str">
        <f t="shared" si="9"/>
        <v/>
      </c>
      <c r="AI11" s="332" t="str">
        <f t="shared" si="9"/>
        <v/>
      </c>
      <c r="AJ11" s="332">
        <f t="shared" si="9"/>
        <v>4</v>
      </c>
      <c r="AK11" s="332">
        <f t="shared" si="9"/>
        <v>3</v>
      </c>
      <c r="AL11" s="332">
        <f t="shared" si="9"/>
        <v>4</v>
      </c>
      <c r="AM11" s="332">
        <f t="shared" si="9"/>
        <v>3</v>
      </c>
      <c r="AN11" s="332">
        <f t="shared" si="9"/>
        <v>3</v>
      </c>
      <c r="AO11" s="332">
        <f t="shared" si="9"/>
        <v>3</v>
      </c>
      <c r="AP11" s="332">
        <f t="shared" si="9"/>
        <v>5</v>
      </c>
      <c r="AQ11" s="332" t="str">
        <f t="shared" si="9"/>
        <v/>
      </c>
      <c r="AR11" s="332">
        <f t="shared" si="9"/>
        <v>3</v>
      </c>
      <c r="AS11" s="332">
        <f t="shared" si="9"/>
        <v>3</v>
      </c>
      <c r="AT11" s="332" t="str">
        <f t="shared" si="9"/>
        <v/>
      </c>
      <c r="AU11" s="332" t="str">
        <f t="shared" si="9"/>
        <v/>
      </c>
      <c r="AV11" s="332" t="str">
        <f t="shared" si="9"/>
        <v/>
      </c>
      <c r="AW11" s="35">
        <f t="shared" si="10"/>
        <v>1</v>
      </c>
      <c r="AX11" s="340"/>
      <c r="AY11" s="340"/>
      <c r="AZ11" s="340"/>
      <c r="BA11" s="340"/>
      <c r="BB11" s="340"/>
      <c r="BC11" s="340"/>
      <c r="BD11" s="340"/>
      <c r="BE11" s="340"/>
      <c r="BF11" s="340"/>
      <c r="BG11" s="340"/>
      <c r="BH11" s="340"/>
      <c r="BI11" s="340"/>
      <c r="BJ11" s="340"/>
      <c r="BK11" s="340"/>
      <c r="BL11" s="340"/>
      <c r="BM11" s="340"/>
      <c r="BN11" s="340"/>
      <c r="BO11" s="340"/>
      <c r="BP11" s="341"/>
      <c r="BQ11" s="341"/>
      <c r="BR11" s="341"/>
      <c r="BS11" s="341"/>
      <c r="BT11" s="341"/>
      <c r="BU11" s="341"/>
      <c r="BV11" s="341"/>
      <c r="BW11" s="341"/>
      <c r="BX11" s="341"/>
      <c r="BY11" s="341"/>
      <c r="BZ11" s="341"/>
      <c r="CA11" s="341"/>
      <c r="CB11" s="341"/>
      <c r="CC11" s="341"/>
      <c r="CD11" s="341"/>
      <c r="CE11" s="341"/>
      <c r="CF11" s="341"/>
      <c r="CG11" s="340"/>
      <c r="CH11" s="341"/>
      <c r="CI11" s="341"/>
      <c r="CJ11" s="341"/>
      <c r="CK11" s="341"/>
      <c r="CL11" s="341"/>
      <c r="CM11" s="341"/>
    </row>
    <row r="12" spans="1:107" s="337" customFormat="1" ht="30" x14ac:dyDescent="0.2">
      <c r="A12" s="389">
        <v>7</v>
      </c>
      <c r="B12" s="266" t="s">
        <v>28</v>
      </c>
      <c r="C12" s="479" t="s">
        <v>34</v>
      </c>
      <c r="D12" s="481" t="s">
        <v>928</v>
      </c>
      <c r="E12" s="256" t="s">
        <v>662</v>
      </c>
      <c r="F12" s="93" t="s">
        <v>1604</v>
      </c>
      <c r="G12" s="93"/>
      <c r="H12" s="93"/>
      <c r="I12" s="93">
        <v>5</v>
      </c>
      <c r="J12" s="93">
        <v>5</v>
      </c>
      <c r="K12" s="93">
        <v>5</v>
      </c>
      <c r="L12" s="93">
        <v>5</v>
      </c>
      <c r="M12" s="93">
        <v>5</v>
      </c>
      <c r="N12" s="93">
        <v>4</v>
      </c>
      <c r="O12" s="93">
        <v>4</v>
      </c>
      <c r="P12" s="93"/>
      <c r="Q12" s="93">
        <v>5</v>
      </c>
      <c r="R12" s="93">
        <v>5</v>
      </c>
      <c r="S12" s="93"/>
      <c r="T12" s="93"/>
      <c r="U12" s="23"/>
      <c r="V12" s="35">
        <f t="shared" si="0"/>
        <v>4</v>
      </c>
      <c r="W12" s="328">
        <f t="shared" si="1"/>
        <v>0</v>
      </c>
      <c r="X12" s="328">
        <f t="shared" si="2"/>
        <v>0</v>
      </c>
      <c r="Y12" s="328">
        <f t="shared" si="3"/>
        <v>0</v>
      </c>
      <c r="Z12" s="328">
        <f t="shared" si="4"/>
        <v>0</v>
      </c>
      <c r="AA12" s="328">
        <f t="shared" si="5"/>
        <v>2</v>
      </c>
      <c r="AB12" s="328">
        <f t="shared" si="6"/>
        <v>7</v>
      </c>
      <c r="AC12" s="328">
        <f t="shared" si="7"/>
        <v>9</v>
      </c>
      <c r="AD12" s="329">
        <f t="shared" si="11"/>
        <v>4.7777777777777777</v>
      </c>
      <c r="AE12" s="330">
        <f t="shared" si="8"/>
        <v>0</v>
      </c>
      <c r="AF12" s="331"/>
      <c r="AG12" s="332" t="str">
        <f t="shared" si="9"/>
        <v>з</v>
      </c>
      <c r="AH12" s="332" t="str">
        <f t="shared" si="9"/>
        <v/>
      </c>
      <c r="AI12" s="332" t="str">
        <f t="shared" si="9"/>
        <v/>
      </c>
      <c r="AJ12" s="332">
        <f t="shared" si="9"/>
        <v>5</v>
      </c>
      <c r="AK12" s="332">
        <f t="shared" si="9"/>
        <v>5</v>
      </c>
      <c r="AL12" s="332">
        <f t="shared" si="9"/>
        <v>5</v>
      </c>
      <c r="AM12" s="332">
        <f t="shared" si="9"/>
        <v>5</v>
      </c>
      <c r="AN12" s="332">
        <f t="shared" si="9"/>
        <v>5</v>
      </c>
      <c r="AO12" s="332">
        <f t="shared" si="9"/>
        <v>4</v>
      </c>
      <c r="AP12" s="332">
        <f t="shared" si="9"/>
        <v>4</v>
      </c>
      <c r="AQ12" s="332" t="str">
        <f t="shared" si="9"/>
        <v/>
      </c>
      <c r="AR12" s="332">
        <f t="shared" si="9"/>
        <v>5</v>
      </c>
      <c r="AS12" s="332">
        <f t="shared" si="9"/>
        <v>5</v>
      </c>
      <c r="AT12" s="332" t="str">
        <f t="shared" si="9"/>
        <v/>
      </c>
      <c r="AU12" s="332" t="str">
        <f t="shared" si="9"/>
        <v/>
      </c>
      <c r="AV12" s="332" t="str">
        <f t="shared" si="9"/>
        <v/>
      </c>
      <c r="AW12" s="35">
        <f t="shared" si="10"/>
        <v>1</v>
      </c>
      <c r="AX12" s="333"/>
      <c r="AY12" s="333"/>
      <c r="AZ12" s="333"/>
      <c r="BA12" s="333"/>
      <c r="BB12" s="333"/>
      <c r="BC12" s="333"/>
      <c r="BD12" s="333"/>
      <c r="BE12" s="333"/>
      <c r="BF12" s="333"/>
      <c r="BG12" s="333"/>
      <c r="BH12" s="333"/>
      <c r="BI12" s="333"/>
      <c r="BJ12" s="333"/>
      <c r="BK12" s="333"/>
      <c r="BL12" s="333"/>
      <c r="BM12" s="333"/>
      <c r="BN12" s="333"/>
      <c r="BO12" s="333"/>
      <c r="BP12" s="334"/>
      <c r="BQ12" s="334"/>
      <c r="BR12" s="334"/>
      <c r="BS12" s="334"/>
      <c r="BT12" s="334"/>
      <c r="BU12" s="334"/>
      <c r="BV12" s="334"/>
      <c r="BW12" s="334"/>
      <c r="BX12" s="334"/>
      <c r="BY12" s="334"/>
      <c r="BZ12" s="334"/>
      <c r="CA12" s="334"/>
      <c r="CB12" s="334"/>
      <c r="CC12" s="334"/>
      <c r="CD12" s="334"/>
      <c r="CE12" s="334"/>
      <c r="CF12" s="334"/>
      <c r="CG12" s="333"/>
      <c r="CH12" s="334"/>
      <c r="CI12" s="334"/>
      <c r="CJ12" s="334"/>
      <c r="CK12" s="334"/>
      <c r="CL12" s="334"/>
      <c r="CM12" s="334"/>
      <c r="CN12" s="331"/>
      <c r="CO12" s="331"/>
      <c r="CP12" s="331"/>
      <c r="CQ12" s="331"/>
      <c r="CR12" s="331"/>
      <c r="CS12" s="331"/>
      <c r="CT12" s="331"/>
      <c r="CU12" s="331"/>
      <c r="CV12" s="331"/>
      <c r="CW12" s="331"/>
      <c r="CX12" s="331"/>
      <c r="CY12" s="331"/>
      <c r="CZ12" s="331"/>
      <c r="DA12" s="331"/>
    </row>
    <row r="13" spans="1:107" s="337" customFormat="1" ht="30" x14ac:dyDescent="0.2">
      <c r="A13" s="389">
        <v>8</v>
      </c>
      <c r="B13" s="266" t="s">
        <v>28</v>
      </c>
      <c r="C13" s="402" t="s">
        <v>34</v>
      </c>
      <c r="D13" s="435" t="s">
        <v>929</v>
      </c>
      <c r="E13" s="256" t="s">
        <v>662</v>
      </c>
      <c r="F13" s="93" t="s">
        <v>1604</v>
      </c>
      <c r="G13" s="93"/>
      <c r="H13" s="93"/>
      <c r="I13" s="93">
        <v>5</v>
      </c>
      <c r="J13" s="93">
        <v>5</v>
      </c>
      <c r="K13" s="93">
        <v>4</v>
      </c>
      <c r="L13" s="93">
        <v>3</v>
      </c>
      <c r="M13" s="93">
        <v>4</v>
      </c>
      <c r="N13" s="93">
        <v>4</v>
      </c>
      <c r="O13" s="93">
        <v>4</v>
      </c>
      <c r="P13" s="93"/>
      <c r="Q13" s="93">
        <v>3</v>
      </c>
      <c r="R13" s="93">
        <v>3</v>
      </c>
      <c r="S13" s="93"/>
      <c r="T13" s="93"/>
      <c r="U13" s="23"/>
      <c r="V13" s="35">
        <f t="shared" si="0"/>
        <v>3</v>
      </c>
      <c r="W13" s="328">
        <f t="shared" si="1"/>
        <v>0</v>
      </c>
      <c r="X13" s="328">
        <f t="shared" si="2"/>
        <v>0</v>
      </c>
      <c r="Y13" s="328">
        <f t="shared" si="3"/>
        <v>0</v>
      </c>
      <c r="Z13" s="328">
        <f t="shared" si="4"/>
        <v>3</v>
      </c>
      <c r="AA13" s="328">
        <f t="shared" si="5"/>
        <v>4</v>
      </c>
      <c r="AB13" s="328">
        <f t="shared" si="6"/>
        <v>2</v>
      </c>
      <c r="AC13" s="328">
        <f t="shared" si="7"/>
        <v>9</v>
      </c>
      <c r="AD13" s="329">
        <f t="shared" si="11"/>
        <v>3.8888888888888888</v>
      </c>
      <c r="AE13" s="330">
        <f t="shared" si="8"/>
        <v>0</v>
      </c>
      <c r="AF13" s="331"/>
      <c r="AG13" s="332" t="str">
        <f t="shared" si="9"/>
        <v>з</v>
      </c>
      <c r="AH13" s="332" t="str">
        <f t="shared" si="9"/>
        <v/>
      </c>
      <c r="AI13" s="332" t="str">
        <f t="shared" si="9"/>
        <v/>
      </c>
      <c r="AJ13" s="332">
        <f t="shared" si="9"/>
        <v>5</v>
      </c>
      <c r="AK13" s="332">
        <f t="shared" si="9"/>
        <v>5</v>
      </c>
      <c r="AL13" s="332">
        <f t="shared" si="9"/>
        <v>4</v>
      </c>
      <c r="AM13" s="332">
        <f t="shared" si="9"/>
        <v>3</v>
      </c>
      <c r="AN13" s="332">
        <f t="shared" si="9"/>
        <v>4</v>
      </c>
      <c r="AO13" s="332">
        <f t="shared" si="9"/>
        <v>4</v>
      </c>
      <c r="AP13" s="332">
        <f t="shared" si="9"/>
        <v>4</v>
      </c>
      <c r="AQ13" s="332" t="str">
        <f t="shared" si="9"/>
        <v/>
      </c>
      <c r="AR13" s="332">
        <f t="shared" si="9"/>
        <v>3</v>
      </c>
      <c r="AS13" s="332">
        <f t="shared" si="9"/>
        <v>3</v>
      </c>
      <c r="AT13" s="332" t="str">
        <f t="shared" si="9"/>
        <v/>
      </c>
      <c r="AU13" s="332" t="str">
        <f t="shared" si="9"/>
        <v/>
      </c>
      <c r="AV13" s="332" t="str">
        <f t="shared" si="9"/>
        <v/>
      </c>
      <c r="AW13" s="35">
        <f t="shared" si="10"/>
        <v>1</v>
      </c>
      <c r="AX13" s="333"/>
      <c r="AY13" s="333"/>
      <c r="AZ13" s="333"/>
      <c r="BA13" s="333"/>
      <c r="BB13" s="333"/>
      <c r="BC13" s="333"/>
      <c r="BD13" s="333"/>
      <c r="BE13" s="333"/>
      <c r="BF13" s="333"/>
      <c r="BG13" s="333"/>
      <c r="BH13" s="333"/>
      <c r="BI13" s="333"/>
      <c r="BJ13" s="333"/>
      <c r="BK13" s="333"/>
      <c r="BL13" s="333"/>
      <c r="BM13" s="333"/>
      <c r="BN13" s="333"/>
      <c r="BO13" s="333"/>
      <c r="BP13" s="334"/>
      <c r="BQ13" s="334"/>
      <c r="BR13" s="334"/>
      <c r="BS13" s="334"/>
      <c r="BT13" s="334"/>
      <c r="BU13" s="334"/>
      <c r="BV13" s="334"/>
      <c r="BW13" s="334"/>
      <c r="BX13" s="334"/>
      <c r="BY13" s="334"/>
      <c r="BZ13" s="334"/>
      <c r="CA13" s="334"/>
      <c r="CB13" s="334"/>
      <c r="CC13" s="334"/>
      <c r="CD13" s="334"/>
      <c r="CE13" s="334"/>
      <c r="CF13" s="334"/>
      <c r="CG13" s="333"/>
      <c r="CH13" s="334"/>
      <c r="CI13" s="334"/>
      <c r="CJ13" s="334"/>
      <c r="CK13" s="334"/>
      <c r="CL13" s="334"/>
      <c r="CM13" s="334"/>
      <c r="CN13" s="331"/>
      <c r="CO13" s="331"/>
      <c r="CP13" s="331"/>
      <c r="CQ13" s="331"/>
      <c r="CR13" s="331"/>
      <c r="CS13" s="331"/>
      <c r="CT13" s="331"/>
      <c r="CU13" s="331"/>
      <c r="CV13" s="331"/>
      <c r="CW13" s="331"/>
      <c r="CX13" s="331"/>
      <c r="CY13" s="331"/>
      <c r="CZ13" s="331"/>
      <c r="DA13" s="331"/>
    </row>
    <row r="14" spans="1:107" ht="30" x14ac:dyDescent="0.2">
      <c r="A14" s="389">
        <v>9</v>
      </c>
      <c r="B14" s="263"/>
      <c r="C14" s="402" t="s">
        <v>34</v>
      </c>
      <c r="D14" s="435" t="s">
        <v>930</v>
      </c>
      <c r="E14" s="256" t="s">
        <v>662</v>
      </c>
      <c r="F14" s="93" t="s">
        <v>1604</v>
      </c>
      <c r="G14" s="93"/>
      <c r="H14" s="93"/>
      <c r="I14" s="93">
        <v>4</v>
      </c>
      <c r="J14" s="93">
        <v>4</v>
      </c>
      <c r="K14" s="93">
        <v>4</v>
      </c>
      <c r="L14" s="93">
        <v>4</v>
      </c>
      <c r="M14" s="93">
        <v>3</v>
      </c>
      <c r="N14" s="93">
        <v>4</v>
      </c>
      <c r="O14" s="93">
        <v>4</v>
      </c>
      <c r="P14" s="93"/>
      <c r="Q14" s="93">
        <v>4</v>
      </c>
      <c r="R14" s="97">
        <v>4</v>
      </c>
      <c r="S14" s="93"/>
      <c r="T14" s="93"/>
      <c r="U14" s="23"/>
      <c r="V14" s="18">
        <f t="shared" si="0"/>
        <v>3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1</v>
      </c>
      <c r="AA14" s="95">
        <f t="shared" si="5"/>
        <v>8</v>
      </c>
      <c r="AB14" s="95">
        <f t="shared" si="6"/>
        <v>0</v>
      </c>
      <c r="AC14" s="95">
        <f t="shared" si="7"/>
        <v>9</v>
      </c>
      <c r="AD14" s="242">
        <f t="shared" si="11"/>
        <v>3.8888888888888888</v>
      </c>
      <c r="AE14" s="16">
        <f t="shared" si="8"/>
        <v>0</v>
      </c>
      <c r="AF14" s="9"/>
      <c r="AG14" s="332" t="str">
        <f t="shared" si="9"/>
        <v>з</v>
      </c>
      <c r="AH14" s="332" t="str">
        <f t="shared" si="9"/>
        <v/>
      </c>
      <c r="AI14" s="332" t="str">
        <f t="shared" si="9"/>
        <v/>
      </c>
      <c r="AJ14" s="332">
        <f t="shared" si="9"/>
        <v>4</v>
      </c>
      <c r="AK14" s="332">
        <f t="shared" si="9"/>
        <v>4</v>
      </c>
      <c r="AL14" s="332">
        <f t="shared" si="9"/>
        <v>4</v>
      </c>
      <c r="AM14" s="332">
        <f t="shared" si="9"/>
        <v>4</v>
      </c>
      <c r="AN14" s="332">
        <f t="shared" si="9"/>
        <v>3</v>
      </c>
      <c r="AO14" s="332">
        <f t="shared" si="9"/>
        <v>4</v>
      </c>
      <c r="AP14" s="332">
        <f t="shared" si="9"/>
        <v>4</v>
      </c>
      <c r="AQ14" s="332" t="str">
        <f t="shared" si="9"/>
        <v/>
      </c>
      <c r="AR14" s="332">
        <f t="shared" si="9"/>
        <v>4</v>
      </c>
      <c r="AS14" s="332">
        <f t="shared" si="9"/>
        <v>4</v>
      </c>
      <c r="AT14" s="332" t="str">
        <f t="shared" si="9"/>
        <v/>
      </c>
      <c r="AU14" s="332" t="str">
        <f t="shared" si="9"/>
        <v/>
      </c>
      <c r="AV14" s="332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30" x14ac:dyDescent="0.2">
      <c r="A15" s="389">
        <v>10</v>
      </c>
      <c r="B15" s="263"/>
      <c r="C15" s="402" t="s">
        <v>34</v>
      </c>
      <c r="D15" s="435" t="s">
        <v>931</v>
      </c>
      <c r="E15" s="256" t="s">
        <v>662</v>
      </c>
      <c r="F15" s="93" t="s">
        <v>1604</v>
      </c>
      <c r="G15" s="93"/>
      <c r="H15" s="93"/>
      <c r="I15" s="93">
        <v>5</v>
      </c>
      <c r="J15" s="93">
        <v>4</v>
      </c>
      <c r="K15" s="93">
        <v>4</v>
      </c>
      <c r="L15" s="93">
        <v>3</v>
      </c>
      <c r="M15" s="93">
        <v>4</v>
      </c>
      <c r="N15" s="93">
        <v>4</v>
      </c>
      <c r="O15" s="93">
        <v>5</v>
      </c>
      <c r="P15" s="93"/>
      <c r="Q15" s="93">
        <v>4</v>
      </c>
      <c r="R15" s="97">
        <v>3</v>
      </c>
      <c r="S15" s="93"/>
      <c r="T15" s="93"/>
      <c r="U15" s="23"/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2</v>
      </c>
      <c r="AA15" s="95">
        <f t="shared" si="5"/>
        <v>5</v>
      </c>
      <c r="AB15" s="95">
        <f t="shared" si="6"/>
        <v>2</v>
      </c>
      <c r="AC15" s="95">
        <f t="shared" si="7"/>
        <v>9</v>
      </c>
      <c r="AD15" s="242">
        <f t="shared" si="11"/>
        <v>4</v>
      </c>
      <c r="AE15" s="16">
        <f t="shared" si="8"/>
        <v>0</v>
      </c>
      <c r="AF15" s="9"/>
      <c r="AG15" s="332" t="str">
        <f t="shared" si="9"/>
        <v>з</v>
      </c>
      <c r="AH15" s="332" t="str">
        <f t="shared" si="9"/>
        <v/>
      </c>
      <c r="AI15" s="332" t="str">
        <f t="shared" si="9"/>
        <v/>
      </c>
      <c r="AJ15" s="332">
        <f t="shared" si="9"/>
        <v>5</v>
      </c>
      <c r="AK15" s="332">
        <f t="shared" si="9"/>
        <v>4</v>
      </c>
      <c r="AL15" s="332">
        <f t="shared" si="9"/>
        <v>4</v>
      </c>
      <c r="AM15" s="332">
        <f t="shared" si="9"/>
        <v>3</v>
      </c>
      <c r="AN15" s="332">
        <f t="shared" si="9"/>
        <v>4</v>
      </c>
      <c r="AO15" s="332">
        <f t="shared" si="9"/>
        <v>4</v>
      </c>
      <c r="AP15" s="332">
        <f t="shared" si="9"/>
        <v>5</v>
      </c>
      <c r="AQ15" s="332" t="str">
        <f t="shared" si="9"/>
        <v/>
      </c>
      <c r="AR15" s="332">
        <f t="shared" si="9"/>
        <v>4</v>
      </c>
      <c r="AS15" s="332">
        <f t="shared" si="9"/>
        <v>3</v>
      </c>
      <c r="AT15" s="332" t="str">
        <f t="shared" si="9"/>
        <v/>
      </c>
      <c r="AU15" s="332" t="str">
        <f t="shared" si="9"/>
        <v/>
      </c>
      <c r="AV15" s="332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26.25" customHeight="1" x14ac:dyDescent="0.2">
      <c r="A16" s="389">
        <v>11</v>
      </c>
      <c r="B16" s="263"/>
      <c r="C16" s="402" t="s">
        <v>34</v>
      </c>
      <c r="D16" s="435" t="s">
        <v>932</v>
      </c>
      <c r="E16" s="256" t="s">
        <v>662</v>
      </c>
      <c r="F16" s="93" t="s">
        <v>1604</v>
      </c>
      <c r="G16" s="93"/>
      <c r="H16" s="93"/>
      <c r="I16" s="93">
        <v>4</v>
      </c>
      <c r="J16" s="93">
        <v>4</v>
      </c>
      <c r="K16" s="93">
        <v>3</v>
      </c>
      <c r="L16" s="93">
        <v>3</v>
      </c>
      <c r="M16" s="93">
        <v>3</v>
      </c>
      <c r="N16" s="93">
        <v>3</v>
      </c>
      <c r="O16" s="93">
        <v>3</v>
      </c>
      <c r="P16" s="93"/>
      <c r="Q16" s="93">
        <v>4</v>
      </c>
      <c r="R16" s="97">
        <v>3</v>
      </c>
      <c r="S16" s="93"/>
      <c r="T16" s="93"/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6</v>
      </c>
      <c r="AA16" s="95">
        <f t="shared" si="5"/>
        <v>3</v>
      </c>
      <c r="AB16" s="95">
        <f t="shared" si="6"/>
        <v>0</v>
      </c>
      <c r="AC16" s="95">
        <f t="shared" si="7"/>
        <v>9</v>
      </c>
      <c r="AD16" s="242">
        <f t="shared" si="11"/>
        <v>3.3333333333333335</v>
      </c>
      <c r="AE16" s="16">
        <f t="shared" si="8"/>
        <v>0</v>
      </c>
      <c r="AF16" s="9"/>
      <c r="AG16" s="332" t="str">
        <f t="shared" si="9"/>
        <v>з</v>
      </c>
      <c r="AH16" s="332" t="str">
        <f t="shared" si="9"/>
        <v/>
      </c>
      <c r="AI16" s="332" t="str">
        <f t="shared" si="9"/>
        <v/>
      </c>
      <c r="AJ16" s="332">
        <f t="shared" si="9"/>
        <v>4</v>
      </c>
      <c r="AK16" s="332">
        <f t="shared" si="9"/>
        <v>4</v>
      </c>
      <c r="AL16" s="332">
        <f t="shared" si="9"/>
        <v>3</v>
      </c>
      <c r="AM16" s="332">
        <f t="shared" si="9"/>
        <v>3</v>
      </c>
      <c r="AN16" s="332">
        <f t="shared" si="9"/>
        <v>3</v>
      </c>
      <c r="AO16" s="332">
        <f t="shared" si="9"/>
        <v>3</v>
      </c>
      <c r="AP16" s="332">
        <f t="shared" si="9"/>
        <v>3</v>
      </c>
      <c r="AQ16" s="332" t="str">
        <f t="shared" si="9"/>
        <v/>
      </c>
      <c r="AR16" s="332">
        <f t="shared" si="9"/>
        <v>4</v>
      </c>
      <c r="AS16" s="332">
        <f t="shared" si="9"/>
        <v>3</v>
      </c>
      <c r="AT16" s="332" t="str">
        <f t="shared" si="9"/>
        <v/>
      </c>
      <c r="AU16" s="332" t="str">
        <f t="shared" si="9"/>
        <v/>
      </c>
      <c r="AV16" s="332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30" x14ac:dyDescent="0.2">
      <c r="A17" s="389">
        <v>12</v>
      </c>
      <c r="B17" s="259"/>
      <c r="C17" s="402" t="s">
        <v>34</v>
      </c>
      <c r="D17" s="435" t="s">
        <v>933</v>
      </c>
      <c r="E17" s="256" t="s">
        <v>662</v>
      </c>
      <c r="F17" s="93" t="s">
        <v>1604</v>
      </c>
      <c r="G17" s="93"/>
      <c r="H17" s="93"/>
      <c r="I17" s="93">
        <v>4</v>
      </c>
      <c r="J17" s="93">
        <v>4</v>
      </c>
      <c r="K17" s="93">
        <v>4</v>
      </c>
      <c r="L17" s="93">
        <v>4</v>
      </c>
      <c r="M17" s="93">
        <v>4</v>
      </c>
      <c r="N17" s="93">
        <v>4</v>
      </c>
      <c r="O17" s="93">
        <v>4</v>
      </c>
      <c r="P17" s="93"/>
      <c r="Q17" s="93">
        <v>4</v>
      </c>
      <c r="R17" s="97">
        <v>4</v>
      </c>
      <c r="S17" s="93"/>
      <c r="T17" s="93"/>
      <c r="U17" s="23"/>
      <c r="V17" s="18">
        <f t="shared" si="0"/>
        <v>4</v>
      </c>
      <c r="W17" s="95">
        <f t="shared" si="1"/>
        <v>0</v>
      </c>
      <c r="X17" s="95">
        <f t="shared" ref="X17:X34" si="12">COUNTIF(AF17:AU17,"д")</f>
        <v>0</v>
      </c>
      <c r="Y17" s="95">
        <f t="shared" si="3"/>
        <v>0</v>
      </c>
      <c r="Z17" s="95">
        <f t="shared" si="4"/>
        <v>0</v>
      </c>
      <c r="AA17" s="95">
        <f t="shared" si="5"/>
        <v>9</v>
      </c>
      <c r="AB17" s="95">
        <f t="shared" si="6"/>
        <v>0</v>
      </c>
      <c r="AC17" s="95">
        <f t="shared" si="7"/>
        <v>9</v>
      </c>
      <c r="AD17" s="242">
        <f t="shared" si="11"/>
        <v>4</v>
      </c>
      <c r="AE17" s="16">
        <f t="shared" si="8"/>
        <v>0</v>
      </c>
      <c r="AF17" s="9"/>
      <c r="AG17" s="332" t="str">
        <f t="shared" si="9"/>
        <v>з</v>
      </c>
      <c r="AH17" s="332" t="str">
        <f t="shared" si="9"/>
        <v/>
      </c>
      <c r="AI17" s="332" t="str">
        <f t="shared" si="9"/>
        <v/>
      </c>
      <c r="AJ17" s="332">
        <f t="shared" si="9"/>
        <v>4</v>
      </c>
      <c r="AK17" s="332">
        <f t="shared" si="9"/>
        <v>4</v>
      </c>
      <c r="AL17" s="332">
        <f t="shared" si="9"/>
        <v>4</v>
      </c>
      <c r="AM17" s="332">
        <f t="shared" si="9"/>
        <v>4</v>
      </c>
      <c r="AN17" s="332">
        <f t="shared" si="9"/>
        <v>4</v>
      </c>
      <c r="AO17" s="332">
        <f t="shared" si="9"/>
        <v>4</v>
      </c>
      <c r="AP17" s="332">
        <f t="shared" si="9"/>
        <v>4</v>
      </c>
      <c r="AQ17" s="332" t="str">
        <f t="shared" si="9"/>
        <v/>
      </c>
      <c r="AR17" s="332">
        <f t="shared" si="9"/>
        <v>4</v>
      </c>
      <c r="AS17" s="332">
        <f t="shared" si="9"/>
        <v>4</v>
      </c>
      <c r="AT17" s="332" t="str">
        <f t="shared" si="9"/>
        <v/>
      </c>
      <c r="AU17" s="332" t="str">
        <f t="shared" si="9"/>
        <v/>
      </c>
      <c r="AV17" s="332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30" x14ac:dyDescent="0.2">
      <c r="A18" s="389">
        <v>13</v>
      </c>
      <c r="B18" s="189"/>
      <c r="C18" s="402" t="s">
        <v>34</v>
      </c>
      <c r="D18" s="435" t="s">
        <v>934</v>
      </c>
      <c r="E18" s="256" t="s">
        <v>662</v>
      </c>
      <c r="F18" s="93" t="s">
        <v>1604</v>
      </c>
      <c r="G18" s="93"/>
      <c r="H18" s="93"/>
      <c r="I18" s="93">
        <v>3</v>
      </c>
      <c r="J18" s="93">
        <v>3</v>
      </c>
      <c r="K18" s="93">
        <v>4</v>
      </c>
      <c r="L18" s="93">
        <v>3</v>
      </c>
      <c r="M18" s="93">
        <v>3</v>
      </c>
      <c r="N18" s="93">
        <v>3</v>
      </c>
      <c r="O18" s="93">
        <v>4</v>
      </c>
      <c r="P18" s="93"/>
      <c r="Q18" s="93" t="s">
        <v>1643</v>
      </c>
      <c r="R18" s="97">
        <v>3</v>
      </c>
      <c r="S18" s="93"/>
      <c r="T18" s="93"/>
      <c r="U18" s="23"/>
      <c r="V18" s="18">
        <f t="shared" si="0"/>
        <v>2</v>
      </c>
      <c r="W18" s="95">
        <f t="shared" si="1"/>
        <v>0</v>
      </c>
      <c r="X18" s="95">
        <f t="shared" si="12"/>
        <v>0</v>
      </c>
      <c r="Y18" s="95">
        <f t="shared" si="3"/>
        <v>1</v>
      </c>
      <c r="Z18" s="95">
        <f t="shared" si="4"/>
        <v>6</v>
      </c>
      <c r="AA18" s="95">
        <f t="shared" si="5"/>
        <v>2</v>
      </c>
      <c r="AB18" s="95">
        <f t="shared" si="6"/>
        <v>0</v>
      </c>
      <c r="AC18" s="95">
        <f t="shared" si="7"/>
        <v>9</v>
      </c>
      <c r="AD18" s="242">
        <f t="shared" si="11"/>
        <v>3.1111111111111112</v>
      </c>
      <c r="AE18" s="16">
        <f t="shared" si="8"/>
        <v>0</v>
      </c>
      <c r="AF18" s="9"/>
      <c r="AG18" s="332" t="str">
        <f t="shared" si="9"/>
        <v>з</v>
      </c>
      <c r="AH18" s="332" t="str">
        <f t="shared" si="9"/>
        <v/>
      </c>
      <c r="AI18" s="332" t="str">
        <f t="shared" si="9"/>
        <v/>
      </c>
      <c r="AJ18" s="332">
        <f t="shared" si="9"/>
        <v>3</v>
      </c>
      <c r="AK18" s="332">
        <f t="shared" si="9"/>
        <v>3</v>
      </c>
      <c r="AL18" s="332">
        <f t="shared" si="9"/>
        <v>4</v>
      </c>
      <c r="AM18" s="332">
        <f t="shared" si="9"/>
        <v>3</v>
      </c>
      <c r="AN18" s="332">
        <f t="shared" si="9"/>
        <v>3</v>
      </c>
      <c r="AO18" s="332">
        <f t="shared" si="9"/>
        <v>3</v>
      </c>
      <c r="AP18" s="332">
        <f t="shared" si="9"/>
        <v>4</v>
      </c>
      <c r="AQ18" s="332" t="str">
        <f t="shared" si="9"/>
        <v/>
      </c>
      <c r="AR18" s="332">
        <f t="shared" si="9"/>
        <v>2</v>
      </c>
      <c r="AS18" s="332">
        <f t="shared" si="9"/>
        <v>3</v>
      </c>
      <c r="AT18" s="332" t="str">
        <f t="shared" si="9"/>
        <v/>
      </c>
      <c r="AU18" s="332" t="str">
        <f t="shared" si="9"/>
        <v/>
      </c>
      <c r="AV18" s="332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30" x14ac:dyDescent="0.2">
      <c r="A19" s="389">
        <v>14</v>
      </c>
      <c r="B19" s="189"/>
      <c r="C19" s="402" t="s">
        <v>34</v>
      </c>
      <c r="D19" s="435" t="s">
        <v>935</v>
      </c>
      <c r="E19" s="256" t="s">
        <v>662</v>
      </c>
      <c r="F19" s="93" t="s">
        <v>1604</v>
      </c>
      <c r="G19" s="93"/>
      <c r="H19" s="93"/>
      <c r="I19" s="93">
        <v>4</v>
      </c>
      <c r="J19" s="93">
        <v>4</v>
      </c>
      <c r="K19" s="93">
        <v>4</v>
      </c>
      <c r="L19" s="93">
        <v>3</v>
      </c>
      <c r="M19" s="93">
        <v>4</v>
      </c>
      <c r="N19" s="93">
        <v>4</v>
      </c>
      <c r="O19" s="93">
        <v>4</v>
      </c>
      <c r="P19" s="93"/>
      <c r="Q19" s="93">
        <v>3</v>
      </c>
      <c r="R19" s="93">
        <v>3</v>
      </c>
      <c r="S19" s="93"/>
      <c r="T19" s="93"/>
      <c r="U19" s="23"/>
      <c r="V19" s="18">
        <f t="shared" si="0"/>
        <v>3</v>
      </c>
      <c r="W19" s="95">
        <f t="shared" si="1"/>
        <v>0</v>
      </c>
      <c r="X19" s="95">
        <f t="shared" si="12"/>
        <v>0</v>
      </c>
      <c r="Y19" s="95">
        <f t="shared" si="3"/>
        <v>0</v>
      </c>
      <c r="Z19" s="95">
        <f t="shared" si="4"/>
        <v>3</v>
      </c>
      <c r="AA19" s="95">
        <f t="shared" si="5"/>
        <v>6</v>
      </c>
      <c r="AB19" s="95">
        <f t="shared" si="6"/>
        <v>0</v>
      </c>
      <c r="AC19" s="95">
        <f t="shared" si="7"/>
        <v>9</v>
      </c>
      <c r="AD19" s="242">
        <f t="shared" si="11"/>
        <v>3.6666666666666665</v>
      </c>
      <c r="AE19" s="16">
        <f t="shared" si="8"/>
        <v>0</v>
      </c>
      <c r="AF19" s="9"/>
      <c r="AG19" s="332" t="str">
        <f t="shared" si="9"/>
        <v>з</v>
      </c>
      <c r="AH19" s="332" t="str">
        <f t="shared" si="9"/>
        <v/>
      </c>
      <c r="AI19" s="332" t="str">
        <f t="shared" si="9"/>
        <v/>
      </c>
      <c r="AJ19" s="332">
        <f t="shared" si="9"/>
        <v>4</v>
      </c>
      <c r="AK19" s="332">
        <f t="shared" si="9"/>
        <v>4</v>
      </c>
      <c r="AL19" s="332">
        <f t="shared" si="9"/>
        <v>4</v>
      </c>
      <c r="AM19" s="332">
        <f t="shared" si="9"/>
        <v>3</v>
      </c>
      <c r="AN19" s="332">
        <f t="shared" si="9"/>
        <v>4</v>
      </c>
      <c r="AO19" s="332">
        <f t="shared" si="9"/>
        <v>4</v>
      </c>
      <c r="AP19" s="332">
        <f t="shared" si="9"/>
        <v>4</v>
      </c>
      <c r="AQ19" s="332" t="str">
        <f t="shared" si="9"/>
        <v/>
      </c>
      <c r="AR19" s="332">
        <f t="shared" si="9"/>
        <v>3</v>
      </c>
      <c r="AS19" s="332">
        <f t="shared" si="9"/>
        <v>3</v>
      </c>
      <c r="AT19" s="332" t="str">
        <f t="shared" si="9"/>
        <v/>
      </c>
      <c r="AU19" s="332" t="str">
        <f t="shared" si="9"/>
        <v/>
      </c>
      <c r="AV19" s="332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30" x14ac:dyDescent="0.2">
      <c r="A20" s="389">
        <v>15</v>
      </c>
      <c r="B20" s="189"/>
      <c r="C20" s="402" t="s">
        <v>34</v>
      </c>
      <c r="D20" s="435" t="s">
        <v>936</v>
      </c>
      <c r="E20" s="256" t="s">
        <v>662</v>
      </c>
      <c r="F20" s="93" t="s">
        <v>1604</v>
      </c>
      <c r="G20" s="93"/>
      <c r="H20" s="93"/>
      <c r="I20" s="93">
        <v>4</v>
      </c>
      <c r="J20" s="93">
        <v>3</v>
      </c>
      <c r="K20" s="93">
        <v>4</v>
      </c>
      <c r="L20" s="93">
        <v>3</v>
      </c>
      <c r="M20" s="93">
        <v>3</v>
      </c>
      <c r="N20" s="93">
        <v>3</v>
      </c>
      <c r="O20" s="93">
        <v>4</v>
      </c>
      <c r="P20" s="93"/>
      <c r="Q20" s="93">
        <v>3</v>
      </c>
      <c r="R20" s="97">
        <v>3</v>
      </c>
      <c r="S20" s="93"/>
      <c r="T20" s="93"/>
      <c r="U20" s="23"/>
      <c r="V20" s="18">
        <f t="shared" si="0"/>
        <v>3</v>
      </c>
      <c r="W20" s="95">
        <f t="shared" si="1"/>
        <v>0</v>
      </c>
      <c r="X20" s="95">
        <f t="shared" si="12"/>
        <v>0</v>
      </c>
      <c r="Y20" s="95">
        <f t="shared" si="3"/>
        <v>0</v>
      </c>
      <c r="Z20" s="95">
        <f t="shared" si="4"/>
        <v>6</v>
      </c>
      <c r="AA20" s="95">
        <f t="shared" si="5"/>
        <v>3</v>
      </c>
      <c r="AB20" s="95">
        <f t="shared" si="6"/>
        <v>0</v>
      </c>
      <c r="AC20" s="95">
        <f t="shared" si="7"/>
        <v>9</v>
      </c>
      <c r="AD20" s="242">
        <f t="shared" si="11"/>
        <v>3.3333333333333335</v>
      </c>
      <c r="AE20" s="16">
        <f t="shared" si="8"/>
        <v>0</v>
      </c>
      <c r="AF20" s="9"/>
      <c r="AG20" s="332" t="str">
        <f t="shared" si="9"/>
        <v>з</v>
      </c>
      <c r="AH20" s="332" t="str">
        <f t="shared" si="9"/>
        <v/>
      </c>
      <c r="AI20" s="332" t="str">
        <f t="shared" si="9"/>
        <v/>
      </c>
      <c r="AJ20" s="332">
        <f t="shared" si="9"/>
        <v>4</v>
      </c>
      <c r="AK20" s="332">
        <f t="shared" si="9"/>
        <v>3</v>
      </c>
      <c r="AL20" s="332">
        <f t="shared" si="9"/>
        <v>4</v>
      </c>
      <c r="AM20" s="332">
        <f t="shared" si="9"/>
        <v>3</v>
      </c>
      <c r="AN20" s="332">
        <f t="shared" si="9"/>
        <v>3</v>
      </c>
      <c r="AO20" s="332">
        <f t="shared" si="9"/>
        <v>3</v>
      </c>
      <c r="AP20" s="332">
        <f t="shared" si="9"/>
        <v>4</v>
      </c>
      <c r="AQ20" s="332" t="str">
        <f t="shared" si="9"/>
        <v/>
      </c>
      <c r="AR20" s="332">
        <f t="shared" si="9"/>
        <v>3</v>
      </c>
      <c r="AS20" s="332">
        <f t="shared" si="9"/>
        <v>3</v>
      </c>
      <c r="AT20" s="332" t="str">
        <f t="shared" si="9"/>
        <v/>
      </c>
      <c r="AU20" s="332" t="str">
        <f t="shared" si="9"/>
        <v/>
      </c>
      <c r="AV20" s="332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30" x14ac:dyDescent="0.2">
      <c r="A21" s="389">
        <v>16</v>
      </c>
      <c r="B21" s="189"/>
      <c r="C21" s="402" t="s">
        <v>34</v>
      </c>
      <c r="D21" s="435" t="s">
        <v>937</v>
      </c>
      <c r="E21" s="256" t="s">
        <v>662</v>
      </c>
      <c r="F21" s="93" t="s">
        <v>1604</v>
      </c>
      <c r="G21" s="93"/>
      <c r="H21" s="93"/>
      <c r="I21" s="93">
        <v>4</v>
      </c>
      <c r="J21" s="93">
        <v>4</v>
      </c>
      <c r="K21" s="93">
        <v>4</v>
      </c>
      <c r="L21" s="93">
        <v>4</v>
      </c>
      <c r="M21" s="93">
        <v>3</v>
      </c>
      <c r="N21" s="93">
        <v>3</v>
      </c>
      <c r="O21" s="93">
        <v>4</v>
      </c>
      <c r="P21" s="93"/>
      <c r="Q21" s="93">
        <v>3</v>
      </c>
      <c r="R21" s="97">
        <v>3</v>
      </c>
      <c r="S21" s="93"/>
      <c r="T21" s="93"/>
      <c r="U21" s="23"/>
      <c r="V21" s="18">
        <f t="shared" si="0"/>
        <v>3</v>
      </c>
      <c r="W21" s="95">
        <f t="shared" si="1"/>
        <v>0</v>
      </c>
      <c r="X21" s="95">
        <f t="shared" si="12"/>
        <v>0</v>
      </c>
      <c r="Y21" s="95">
        <f t="shared" si="3"/>
        <v>0</v>
      </c>
      <c r="Z21" s="95">
        <f t="shared" si="4"/>
        <v>4</v>
      </c>
      <c r="AA21" s="95">
        <f t="shared" si="5"/>
        <v>5</v>
      </c>
      <c r="AB21" s="95">
        <f t="shared" si="6"/>
        <v>0</v>
      </c>
      <c r="AC21" s="95">
        <f t="shared" si="7"/>
        <v>9</v>
      </c>
      <c r="AD21" s="242">
        <f t="shared" si="11"/>
        <v>3.5555555555555554</v>
      </c>
      <c r="AE21" s="16">
        <f t="shared" si="8"/>
        <v>0</v>
      </c>
      <c r="AF21" s="9"/>
      <c r="AG21" s="332" t="str">
        <f t="shared" si="9"/>
        <v>з</v>
      </c>
      <c r="AH21" s="332" t="str">
        <f t="shared" si="9"/>
        <v/>
      </c>
      <c r="AI21" s="332" t="str">
        <f t="shared" si="9"/>
        <v/>
      </c>
      <c r="AJ21" s="332">
        <f t="shared" si="9"/>
        <v>4</v>
      </c>
      <c r="AK21" s="332">
        <f t="shared" si="9"/>
        <v>4</v>
      </c>
      <c r="AL21" s="332">
        <f t="shared" si="9"/>
        <v>4</v>
      </c>
      <c r="AM21" s="332">
        <f t="shared" si="9"/>
        <v>4</v>
      </c>
      <c r="AN21" s="332">
        <f t="shared" si="9"/>
        <v>3</v>
      </c>
      <c r="AO21" s="332">
        <f t="shared" si="9"/>
        <v>3</v>
      </c>
      <c r="AP21" s="332">
        <f t="shared" si="9"/>
        <v>4</v>
      </c>
      <c r="AQ21" s="332" t="str">
        <f t="shared" si="9"/>
        <v/>
      </c>
      <c r="AR21" s="332">
        <f t="shared" si="9"/>
        <v>3</v>
      </c>
      <c r="AS21" s="332">
        <f t="shared" si="9"/>
        <v>3</v>
      </c>
      <c r="AT21" s="332" t="str">
        <f t="shared" si="9"/>
        <v/>
      </c>
      <c r="AU21" s="332" t="str">
        <f t="shared" si="9"/>
        <v/>
      </c>
      <c r="AV21" s="332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30" x14ac:dyDescent="0.2">
      <c r="A22" s="389">
        <v>17</v>
      </c>
      <c r="B22" s="189"/>
      <c r="C22" s="402" t="s">
        <v>34</v>
      </c>
      <c r="D22" s="435" t="s">
        <v>938</v>
      </c>
      <c r="E22" s="256" t="s">
        <v>662</v>
      </c>
      <c r="F22" s="93" t="s">
        <v>1604</v>
      </c>
      <c r="G22" s="93"/>
      <c r="H22" s="93"/>
      <c r="I22" s="93">
        <v>3</v>
      </c>
      <c r="J22" s="93">
        <v>4</v>
      </c>
      <c r="K22" s="93">
        <v>4</v>
      </c>
      <c r="L22" s="93">
        <v>3</v>
      </c>
      <c r="M22" s="93">
        <v>3</v>
      </c>
      <c r="N22" s="93">
        <v>3</v>
      </c>
      <c r="O22" s="93">
        <v>3</v>
      </c>
      <c r="P22" s="93"/>
      <c r="Q22" s="93">
        <v>3</v>
      </c>
      <c r="R22" s="97">
        <v>4</v>
      </c>
      <c r="S22" s="93"/>
      <c r="T22" s="93"/>
      <c r="U22" s="23"/>
      <c r="V22" s="18">
        <f t="shared" si="0"/>
        <v>3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6</v>
      </c>
      <c r="AA22" s="95">
        <f t="shared" si="5"/>
        <v>3</v>
      </c>
      <c r="AB22" s="95">
        <f t="shared" si="6"/>
        <v>0</v>
      </c>
      <c r="AC22" s="95">
        <f t="shared" si="7"/>
        <v>9</v>
      </c>
      <c r="AD22" s="242">
        <f t="shared" si="11"/>
        <v>3.3333333333333335</v>
      </c>
      <c r="AE22" s="16">
        <f t="shared" si="8"/>
        <v>0</v>
      </c>
      <c r="AF22" s="9"/>
      <c r="AG22" s="332" t="str">
        <f t="shared" si="13"/>
        <v>з</v>
      </c>
      <c r="AH22" s="332" t="str">
        <f t="shared" si="13"/>
        <v/>
      </c>
      <c r="AI22" s="332" t="str">
        <f t="shared" si="13"/>
        <v/>
      </c>
      <c r="AJ22" s="332">
        <f t="shared" si="13"/>
        <v>3</v>
      </c>
      <c r="AK22" s="332">
        <f t="shared" si="13"/>
        <v>4</v>
      </c>
      <c r="AL22" s="332">
        <f t="shared" si="13"/>
        <v>4</v>
      </c>
      <c r="AM22" s="332">
        <f t="shared" si="13"/>
        <v>3</v>
      </c>
      <c r="AN22" s="332">
        <f t="shared" si="13"/>
        <v>3</v>
      </c>
      <c r="AO22" s="332">
        <f t="shared" si="13"/>
        <v>3</v>
      </c>
      <c r="AP22" s="332">
        <f t="shared" si="13"/>
        <v>3</v>
      </c>
      <c r="AQ22" s="332" t="str">
        <f t="shared" si="13"/>
        <v/>
      </c>
      <c r="AR22" s="332">
        <f t="shared" si="13"/>
        <v>3</v>
      </c>
      <c r="AS22" s="332">
        <f t="shared" si="13"/>
        <v>4</v>
      </c>
      <c r="AT22" s="332" t="str">
        <f t="shared" si="13"/>
        <v/>
      </c>
      <c r="AU22" s="332" t="str">
        <f t="shared" si="13"/>
        <v/>
      </c>
      <c r="AV22" s="332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30" x14ac:dyDescent="0.2">
      <c r="A23" s="389">
        <v>18</v>
      </c>
      <c r="B23" s="189"/>
      <c r="C23" s="402" t="s">
        <v>34</v>
      </c>
      <c r="D23" s="435" t="s">
        <v>939</v>
      </c>
      <c r="E23" s="256" t="s">
        <v>662</v>
      </c>
      <c r="F23" s="93" t="s">
        <v>1604</v>
      </c>
      <c r="G23" s="93"/>
      <c r="H23" s="93"/>
      <c r="I23" s="93">
        <v>5</v>
      </c>
      <c r="J23" s="93">
        <v>3</v>
      </c>
      <c r="K23" s="93">
        <v>4</v>
      </c>
      <c r="L23" s="93">
        <v>4</v>
      </c>
      <c r="M23" s="93">
        <v>4</v>
      </c>
      <c r="N23" s="93">
        <v>3</v>
      </c>
      <c r="O23" s="93">
        <v>5</v>
      </c>
      <c r="P23" s="93"/>
      <c r="Q23" s="93">
        <v>3</v>
      </c>
      <c r="R23" s="97">
        <v>3</v>
      </c>
      <c r="S23" s="93"/>
      <c r="T23" s="93"/>
      <c r="U23" s="23"/>
      <c r="V23" s="18">
        <f t="shared" si="0"/>
        <v>3</v>
      </c>
      <c r="W23" s="95">
        <f t="shared" si="1"/>
        <v>0</v>
      </c>
      <c r="X23" s="95">
        <f t="shared" si="12"/>
        <v>0</v>
      </c>
      <c r="Y23" s="95">
        <f t="shared" si="3"/>
        <v>0</v>
      </c>
      <c r="Z23" s="95">
        <f t="shared" si="4"/>
        <v>4</v>
      </c>
      <c r="AA23" s="95">
        <f t="shared" si="5"/>
        <v>3</v>
      </c>
      <c r="AB23" s="95">
        <f t="shared" si="6"/>
        <v>2</v>
      </c>
      <c r="AC23" s="95">
        <f t="shared" si="7"/>
        <v>9</v>
      </c>
      <c r="AD23" s="242">
        <f t="shared" si="11"/>
        <v>3.7777777777777777</v>
      </c>
      <c r="AE23" s="16">
        <f t="shared" si="8"/>
        <v>0</v>
      </c>
      <c r="AF23" s="9"/>
      <c r="AG23" s="332" t="str">
        <f t="shared" si="13"/>
        <v>з</v>
      </c>
      <c r="AH23" s="332" t="str">
        <f t="shared" si="13"/>
        <v/>
      </c>
      <c r="AI23" s="332" t="str">
        <f t="shared" si="13"/>
        <v/>
      </c>
      <c r="AJ23" s="332">
        <f t="shared" si="13"/>
        <v>5</v>
      </c>
      <c r="AK23" s="332">
        <f t="shared" si="13"/>
        <v>3</v>
      </c>
      <c r="AL23" s="332">
        <f t="shared" si="13"/>
        <v>4</v>
      </c>
      <c r="AM23" s="332">
        <f t="shared" si="13"/>
        <v>4</v>
      </c>
      <c r="AN23" s="332">
        <f t="shared" si="13"/>
        <v>4</v>
      </c>
      <c r="AO23" s="332">
        <f t="shared" si="13"/>
        <v>3</v>
      </c>
      <c r="AP23" s="332">
        <f t="shared" si="13"/>
        <v>5</v>
      </c>
      <c r="AQ23" s="332" t="str">
        <f t="shared" si="13"/>
        <v/>
      </c>
      <c r="AR23" s="332">
        <f t="shared" si="13"/>
        <v>3</v>
      </c>
      <c r="AS23" s="332">
        <f t="shared" si="13"/>
        <v>3</v>
      </c>
      <c r="AT23" s="332" t="str">
        <f t="shared" si="13"/>
        <v/>
      </c>
      <c r="AU23" s="332" t="str">
        <f t="shared" si="13"/>
        <v/>
      </c>
      <c r="AV23" s="332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hidden="1" x14ac:dyDescent="0.2">
      <c r="A24" s="389">
        <v>19</v>
      </c>
      <c r="B24" s="189"/>
      <c r="E24" s="256"/>
      <c r="F24" s="93"/>
      <c r="G24" s="93"/>
      <c r="H24" s="93"/>
      <c r="I24" s="93"/>
      <c r="J24" s="93"/>
      <c r="K24" s="93"/>
      <c r="L24" s="93"/>
      <c r="M24" s="93"/>
      <c r="N24" s="93"/>
      <c r="O24" s="93"/>
      <c r="P24" s="93"/>
      <c r="Q24" s="93"/>
      <c r="R24" s="97"/>
      <c r="S24" s="93"/>
      <c r="T24" s="93"/>
      <c r="U24" s="23"/>
      <c r="V24" s="18">
        <f t="shared" si="0"/>
        <v>0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0</v>
      </c>
      <c r="AA24" s="95">
        <f t="shared" si="5"/>
        <v>0</v>
      </c>
      <c r="AB24" s="95">
        <f t="shared" si="6"/>
        <v>0</v>
      </c>
      <c r="AC24" s="95">
        <f t="shared" si="7"/>
        <v>0</v>
      </c>
      <c r="AD24" s="242" t="str">
        <f t="shared" si="11"/>
        <v/>
      </c>
      <c r="AE24" s="16">
        <f t="shared" si="8"/>
        <v>0</v>
      </c>
      <c r="AF24" s="9"/>
      <c r="AG24" s="332" t="str">
        <f t="shared" si="13"/>
        <v/>
      </c>
      <c r="AH24" s="332" t="str">
        <f t="shared" si="13"/>
        <v/>
      </c>
      <c r="AI24" s="332" t="str">
        <f t="shared" si="13"/>
        <v/>
      </c>
      <c r="AJ24" s="332" t="str">
        <f t="shared" si="13"/>
        <v/>
      </c>
      <c r="AK24" s="332" t="str">
        <f t="shared" si="13"/>
        <v/>
      </c>
      <c r="AL24" s="332" t="str">
        <f t="shared" si="13"/>
        <v/>
      </c>
      <c r="AM24" s="332" t="str">
        <f t="shared" si="13"/>
        <v/>
      </c>
      <c r="AN24" s="332" t="str">
        <f t="shared" si="13"/>
        <v/>
      </c>
      <c r="AO24" s="332" t="str">
        <f t="shared" si="13"/>
        <v/>
      </c>
      <c r="AP24" s="332" t="str">
        <f t="shared" si="13"/>
        <v/>
      </c>
      <c r="AQ24" s="332" t="str">
        <f t="shared" si="13"/>
        <v/>
      </c>
      <c r="AR24" s="332" t="str">
        <f t="shared" si="13"/>
        <v/>
      </c>
      <c r="AS24" s="332" t="str">
        <f t="shared" si="13"/>
        <v/>
      </c>
      <c r="AT24" s="332" t="str">
        <f t="shared" si="13"/>
        <v/>
      </c>
      <c r="AU24" s="332" t="str">
        <f t="shared" si="13"/>
        <v/>
      </c>
      <c r="AV24" s="332" t="str">
        <f t="shared" si="13"/>
        <v/>
      </c>
      <c r="AW24" s="35">
        <f t="shared" si="10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hidden="1" x14ac:dyDescent="0.2">
      <c r="A25" s="389"/>
      <c r="B25" s="189"/>
      <c r="C25" s="402"/>
      <c r="D25" s="402"/>
      <c r="E25" s="256"/>
      <c r="F25" s="93"/>
      <c r="G25" s="93"/>
      <c r="H25" s="93"/>
      <c r="I25" s="93"/>
      <c r="J25" s="93"/>
      <c r="K25" s="93"/>
      <c r="L25" s="93"/>
      <c r="M25" s="93"/>
      <c r="N25" s="93"/>
      <c r="O25" s="93"/>
      <c r="P25" s="93"/>
      <c r="Q25" s="93"/>
      <c r="R25" s="97"/>
      <c r="S25" s="93"/>
      <c r="T25" s="93"/>
      <c r="U25" s="23"/>
      <c r="V25" s="18">
        <f t="shared" si="0"/>
        <v>0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0</v>
      </c>
      <c r="AA25" s="95">
        <f t="shared" si="5"/>
        <v>0</v>
      </c>
      <c r="AB25" s="95">
        <f t="shared" si="6"/>
        <v>0</v>
      </c>
      <c r="AC25" s="95">
        <f t="shared" si="7"/>
        <v>0</v>
      </c>
      <c r="AD25" s="242" t="str">
        <f t="shared" si="11"/>
        <v/>
      </c>
      <c r="AE25" s="16">
        <f t="shared" si="8"/>
        <v>0</v>
      </c>
      <c r="AF25" s="9"/>
      <c r="AG25" s="332" t="str">
        <f t="shared" si="13"/>
        <v/>
      </c>
      <c r="AH25" s="332" t="str">
        <f t="shared" si="13"/>
        <v/>
      </c>
      <c r="AI25" s="332" t="str">
        <f t="shared" si="13"/>
        <v/>
      </c>
      <c r="AJ25" s="332" t="str">
        <f t="shared" si="13"/>
        <v/>
      </c>
      <c r="AK25" s="332" t="str">
        <f t="shared" si="13"/>
        <v/>
      </c>
      <c r="AL25" s="332" t="str">
        <f t="shared" si="13"/>
        <v/>
      </c>
      <c r="AM25" s="332" t="str">
        <f t="shared" si="13"/>
        <v/>
      </c>
      <c r="AN25" s="332" t="str">
        <f t="shared" si="13"/>
        <v/>
      </c>
      <c r="AO25" s="332" t="str">
        <f t="shared" si="13"/>
        <v/>
      </c>
      <c r="AP25" s="332" t="str">
        <f t="shared" si="13"/>
        <v/>
      </c>
      <c r="AQ25" s="332" t="str">
        <f t="shared" si="13"/>
        <v/>
      </c>
      <c r="AR25" s="332" t="str">
        <f t="shared" si="13"/>
        <v/>
      </c>
      <c r="AS25" s="332" t="str">
        <f t="shared" si="13"/>
        <v/>
      </c>
      <c r="AT25" s="332" t="str">
        <f t="shared" si="13"/>
        <v/>
      </c>
      <c r="AU25" s="332" t="str">
        <f t="shared" si="13"/>
        <v/>
      </c>
      <c r="AV25" s="332" t="str">
        <f t="shared" si="13"/>
        <v/>
      </c>
      <c r="AW25" s="35">
        <f t="shared" si="10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hidden="1" x14ac:dyDescent="0.2">
      <c r="A26" s="389"/>
      <c r="B26" s="189"/>
      <c r="C26" s="402"/>
      <c r="D26" s="402"/>
      <c r="E26" s="256"/>
      <c r="F26" s="93"/>
      <c r="G26" s="93"/>
      <c r="H26" s="93"/>
      <c r="I26" s="93"/>
      <c r="J26" s="93"/>
      <c r="K26" s="93"/>
      <c r="L26" s="93"/>
      <c r="M26" s="93"/>
      <c r="N26" s="93"/>
      <c r="O26" s="93"/>
      <c r="P26" s="93"/>
      <c r="Q26" s="93"/>
      <c r="R26" s="97"/>
      <c r="S26" s="93"/>
      <c r="T26" s="93"/>
      <c r="U26" s="23"/>
      <c r="V26" s="18">
        <f t="shared" si="0"/>
        <v>0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0</v>
      </c>
      <c r="AA26" s="95">
        <f t="shared" si="5"/>
        <v>0</v>
      </c>
      <c r="AB26" s="95">
        <f t="shared" si="6"/>
        <v>0</v>
      </c>
      <c r="AC26" s="95">
        <f t="shared" si="7"/>
        <v>0</v>
      </c>
      <c r="AD26" s="242" t="str">
        <f t="shared" si="11"/>
        <v/>
      </c>
      <c r="AE26" s="16">
        <f t="shared" si="8"/>
        <v>0</v>
      </c>
      <c r="AF26" s="9"/>
      <c r="AG26" s="332" t="str">
        <f t="shared" si="13"/>
        <v/>
      </c>
      <c r="AH26" s="332" t="str">
        <f t="shared" si="13"/>
        <v/>
      </c>
      <c r="AI26" s="332" t="str">
        <f t="shared" si="13"/>
        <v/>
      </c>
      <c r="AJ26" s="332" t="str">
        <f t="shared" si="13"/>
        <v/>
      </c>
      <c r="AK26" s="332" t="str">
        <f t="shared" si="13"/>
        <v/>
      </c>
      <c r="AL26" s="332" t="str">
        <f t="shared" si="13"/>
        <v/>
      </c>
      <c r="AM26" s="332" t="str">
        <f t="shared" si="13"/>
        <v/>
      </c>
      <c r="AN26" s="332" t="str">
        <f t="shared" si="13"/>
        <v/>
      </c>
      <c r="AO26" s="332" t="str">
        <f t="shared" si="13"/>
        <v/>
      </c>
      <c r="AP26" s="332" t="str">
        <f t="shared" si="13"/>
        <v/>
      </c>
      <c r="AQ26" s="332" t="str">
        <f t="shared" si="13"/>
        <v/>
      </c>
      <c r="AR26" s="332" t="str">
        <f t="shared" si="13"/>
        <v/>
      </c>
      <c r="AS26" s="332" t="str">
        <f t="shared" si="13"/>
        <v/>
      </c>
      <c r="AT26" s="332" t="str">
        <f t="shared" si="13"/>
        <v/>
      </c>
      <c r="AU26" s="332" t="str">
        <f t="shared" si="13"/>
        <v/>
      </c>
      <c r="AV26" s="332" t="str">
        <f t="shared" si="13"/>
        <v/>
      </c>
      <c r="AW26" s="35">
        <f t="shared" si="10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hidden="1" x14ac:dyDescent="0.2">
      <c r="A27" s="389"/>
      <c r="B27" s="189"/>
      <c r="C27" s="402"/>
      <c r="D27" s="402"/>
      <c r="E27" s="256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7"/>
      <c r="S27" s="93"/>
      <c r="T27" s="93"/>
      <c r="U27" s="23"/>
      <c r="V27" s="18">
        <f t="shared" si="0"/>
        <v>0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0</v>
      </c>
      <c r="AA27" s="95">
        <f t="shared" si="5"/>
        <v>0</v>
      </c>
      <c r="AB27" s="95">
        <f t="shared" si="6"/>
        <v>0</v>
      </c>
      <c r="AC27" s="95">
        <f t="shared" si="7"/>
        <v>0</v>
      </c>
      <c r="AD27" s="242" t="str">
        <f t="shared" si="11"/>
        <v/>
      </c>
      <c r="AE27" s="16">
        <f t="shared" si="8"/>
        <v>0</v>
      </c>
      <c r="AF27" s="9"/>
      <c r="AG27" s="332" t="str">
        <f t="shared" si="13"/>
        <v/>
      </c>
      <c r="AH27" s="332" t="str">
        <f t="shared" si="13"/>
        <v/>
      </c>
      <c r="AI27" s="332" t="str">
        <f t="shared" si="13"/>
        <v/>
      </c>
      <c r="AJ27" s="332" t="str">
        <f t="shared" si="13"/>
        <v/>
      </c>
      <c r="AK27" s="332" t="str">
        <f t="shared" si="13"/>
        <v/>
      </c>
      <c r="AL27" s="332" t="str">
        <f t="shared" si="13"/>
        <v/>
      </c>
      <c r="AM27" s="332" t="str">
        <f t="shared" si="13"/>
        <v/>
      </c>
      <c r="AN27" s="332" t="str">
        <f t="shared" si="13"/>
        <v/>
      </c>
      <c r="AO27" s="332" t="str">
        <f t="shared" si="13"/>
        <v/>
      </c>
      <c r="AP27" s="332" t="str">
        <f t="shared" si="13"/>
        <v/>
      </c>
      <c r="AQ27" s="332" t="str">
        <f t="shared" si="13"/>
        <v/>
      </c>
      <c r="AR27" s="332" t="str">
        <f t="shared" si="13"/>
        <v/>
      </c>
      <c r="AS27" s="332" t="str">
        <f t="shared" si="13"/>
        <v/>
      </c>
      <c r="AT27" s="332" t="str">
        <f t="shared" si="13"/>
        <v/>
      </c>
      <c r="AU27" s="332" t="str">
        <f t="shared" si="13"/>
        <v/>
      </c>
      <c r="AV27" s="332" t="str">
        <f t="shared" si="13"/>
        <v/>
      </c>
      <c r="AW27" s="35">
        <f t="shared" si="10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hidden="1" x14ac:dyDescent="0.2">
      <c r="A28" s="389"/>
      <c r="B28" s="189"/>
      <c r="C28" s="402"/>
      <c r="D28" s="402"/>
      <c r="E28" s="256"/>
      <c r="F28" s="93"/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7"/>
      <c r="S28" s="93"/>
      <c r="T28" s="93"/>
      <c r="U28" s="23"/>
      <c r="V28" s="18">
        <f t="shared" si="0"/>
        <v>0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0</v>
      </c>
      <c r="AA28" s="95">
        <f t="shared" si="5"/>
        <v>0</v>
      </c>
      <c r="AB28" s="95">
        <f t="shared" si="6"/>
        <v>0</v>
      </c>
      <c r="AC28" s="95">
        <f t="shared" si="7"/>
        <v>0</v>
      </c>
      <c r="AD28" s="242" t="str">
        <f t="shared" si="11"/>
        <v/>
      </c>
      <c r="AE28" s="16">
        <f t="shared" si="8"/>
        <v>0</v>
      </c>
      <c r="AF28" s="9"/>
      <c r="AG28" s="332" t="str">
        <f t="shared" si="13"/>
        <v/>
      </c>
      <c r="AH28" s="332" t="str">
        <f t="shared" si="13"/>
        <v/>
      </c>
      <c r="AI28" s="332" t="str">
        <f t="shared" si="13"/>
        <v/>
      </c>
      <c r="AJ28" s="332" t="str">
        <f t="shared" si="13"/>
        <v/>
      </c>
      <c r="AK28" s="332" t="str">
        <f t="shared" si="13"/>
        <v/>
      </c>
      <c r="AL28" s="332" t="str">
        <f t="shared" si="13"/>
        <v/>
      </c>
      <c r="AM28" s="332" t="str">
        <f t="shared" si="13"/>
        <v/>
      </c>
      <c r="AN28" s="332" t="str">
        <f t="shared" si="13"/>
        <v/>
      </c>
      <c r="AO28" s="332" t="str">
        <f t="shared" si="13"/>
        <v/>
      </c>
      <c r="AP28" s="332" t="str">
        <f t="shared" si="13"/>
        <v/>
      </c>
      <c r="AQ28" s="332" t="str">
        <f t="shared" si="13"/>
        <v/>
      </c>
      <c r="AR28" s="332" t="str">
        <f t="shared" si="13"/>
        <v/>
      </c>
      <c r="AS28" s="332" t="str">
        <f t="shared" si="13"/>
        <v/>
      </c>
      <c r="AT28" s="332" t="str">
        <f t="shared" si="13"/>
        <v/>
      </c>
      <c r="AU28" s="332" t="str">
        <f t="shared" si="13"/>
        <v/>
      </c>
      <c r="AV28" s="332" t="str">
        <f t="shared" si="13"/>
        <v/>
      </c>
      <c r="AW28" s="35">
        <f t="shared" si="10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hidden="1" x14ac:dyDescent="0.2">
      <c r="A29" s="389"/>
      <c r="B29" s="186"/>
      <c r="C29" s="402"/>
      <c r="D29" s="402"/>
      <c r="E29" s="256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7"/>
      <c r="S29" s="93"/>
      <c r="T29" s="93"/>
      <c r="U29" s="23"/>
      <c r="V29" s="18">
        <f t="shared" si="0"/>
        <v>0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0</v>
      </c>
      <c r="AA29" s="95">
        <f t="shared" si="5"/>
        <v>0</v>
      </c>
      <c r="AB29" s="95">
        <f t="shared" si="6"/>
        <v>0</v>
      </c>
      <c r="AC29" s="95">
        <f t="shared" si="7"/>
        <v>0</v>
      </c>
      <c r="AD29" s="242" t="str">
        <f t="shared" si="11"/>
        <v/>
      </c>
      <c r="AE29" s="16">
        <f t="shared" si="8"/>
        <v>0</v>
      </c>
      <c r="AF29" s="9"/>
      <c r="AG29" s="332" t="str">
        <f t="shared" si="13"/>
        <v/>
      </c>
      <c r="AH29" s="332" t="str">
        <f t="shared" si="13"/>
        <v/>
      </c>
      <c r="AI29" s="332" t="str">
        <f t="shared" si="13"/>
        <v/>
      </c>
      <c r="AJ29" s="332" t="str">
        <f t="shared" si="13"/>
        <v/>
      </c>
      <c r="AK29" s="332" t="str">
        <f t="shared" si="13"/>
        <v/>
      </c>
      <c r="AL29" s="332" t="str">
        <f t="shared" si="13"/>
        <v/>
      </c>
      <c r="AM29" s="332" t="str">
        <f t="shared" si="13"/>
        <v/>
      </c>
      <c r="AN29" s="332" t="str">
        <f t="shared" si="13"/>
        <v/>
      </c>
      <c r="AO29" s="332" t="str">
        <f t="shared" si="13"/>
        <v/>
      </c>
      <c r="AP29" s="332" t="str">
        <f t="shared" si="13"/>
        <v/>
      </c>
      <c r="AQ29" s="332" t="str">
        <f t="shared" si="13"/>
        <v/>
      </c>
      <c r="AR29" s="332" t="str">
        <f t="shared" si="13"/>
        <v/>
      </c>
      <c r="AS29" s="332" t="str">
        <f t="shared" si="13"/>
        <v/>
      </c>
      <c r="AT29" s="332" t="str">
        <f t="shared" si="13"/>
        <v/>
      </c>
      <c r="AU29" s="332" t="str">
        <f t="shared" si="13"/>
        <v/>
      </c>
      <c r="AV29" s="332" t="str">
        <f t="shared" si="13"/>
        <v/>
      </c>
      <c r="AW29" s="35">
        <f t="shared" si="10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hidden="1" x14ac:dyDescent="0.2">
      <c r="A30" s="389"/>
      <c r="B30" s="186"/>
      <c r="C30" s="402"/>
      <c r="D30" s="402"/>
      <c r="E30" s="256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7"/>
      <c r="S30" s="93"/>
      <c r="T30" s="93"/>
      <c r="U30" s="23"/>
      <c r="V30" s="18">
        <f t="shared" si="0"/>
        <v>0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0</v>
      </c>
      <c r="AA30" s="95">
        <f t="shared" si="5"/>
        <v>0</v>
      </c>
      <c r="AB30" s="95">
        <f t="shared" si="6"/>
        <v>0</v>
      </c>
      <c r="AC30" s="95">
        <f t="shared" si="7"/>
        <v>0</v>
      </c>
      <c r="AD30" s="242" t="str">
        <f t="shared" si="11"/>
        <v/>
      </c>
      <c r="AE30" s="16">
        <f t="shared" si="8"/>
        <v>0</v>
      </c>
      <c r="AF30" s="9"/>
      <c r="AG30" s="332" t="str">
        <f t="shared" si="13"/>
        <v/>
      </c>
      <c r="AH30" s="332" t="str">
        <f t="shared" si="13"/>
        <v/>
      </c>
      <c r="AI30" s="332" t="str">
        <f t="shared" si="13"/>
        <v/>
      </c>
      <c r="AJ30" s="332" t="str">
        <f t="shared" si="13"/>
        <v/>
      </c>
      <c r="AK30" s="332" t="str">
        <f t="shared" si="13"/>
        <v/>
      </c>
      <c r="AL30" s="332" t="str">
        <f t="shared" si="13"/>
        <v/>
      </c>
      <c r="AM30" s="332" t="str">
        <f t="shared" si="13"/>
        <v/>
      </c>
      <c r="AN30" s="332" t="str">
        <f t="shared" si="13"/>
        <v/>
      </c>
      <c r="AO30" s="332" t="str">
        <f t="shared" si="13"/>
        <v/>
      </c>
      <c r="AP30" s="332" t="str">
        <f t="shared" si="13"/>
        <v/>
      </c>
      <c r="AQ30" s="332" t="str">
        <f t="shared" si="13"/>
        <v/>
      </c>
      <c r="AR30" s="332" t="str">
        <f t="shared" si="13"/>
        <v/>
      </c>
      <c r="AS30" s="332" t="str">
        <f t="shared" si="13"/>
        <v/>
      </c>
      <c r="AT30" s="332" t="str">
        <f t="shared" si="13"/>
        <v/>
      </c>
      <c r="AU30" s="332" t="str">
        <f t="shared" si="13"/>
        <v/>
      </c>
      <c r="AV30" s="332" t="str">
        <f t="shared" si="13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">
      <c r="A31" s="389"/>
      <c r="B31" s="186"/>
      <c r="C31" s="402"/>
      <c r="D31" s="402"/>
      <c r="E31" s="256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7"/>
      <c r="S31" s="93"/>
      <c r="T31" s="93"/>
      <c r="U31" s="23"/>
      <c r="V31" s="18">
        <f t="shared" si="0"/>
        <v>0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42" t="str">
        <f t="shared" si="11"/>
        <v/>
      </c>
      <c r="AE31" s="16">
        <f t="shared" si="8"/>
        <v>0</v>
      </c>
      <c r="AF31" s="9"/>
      <c r="AG31" s="332" t="str">
        <f t="shared" si="13"/>
        <v/>
      </c>
      <c r="AH31" s="332" t="str">
        <f t="shared" si="13"/>
        <v/>
      </c>
      <c r="AI31" s="332" t="str">
        <f t="shared" si="13"/>
        <v/>
      </c>
      <c r="AJ31" s="332" t="str">
        <f t="shared" si="13"/>
        <v/>
      </c>
      <c r="AK31" s="332" t="str">
        <f t="shared" si="13"/>
        <v/>
      </c>
      <c r="AL31" s="332" t="str">
        <f t="shared" si="13"/>
        <v/>
      </c>
      <c r="AM31" s="332" t="str">
        <f t="shared" si="13"/>
        <v/>
      </c>
      <c r="AN31" s="332" t="str">
        <f t="shared" si="13"/>
        <v/>
      </c>
      <c r="AO31" s="332" t="str">
        <f t="shared" si="13"/>
        <v/>
      </c>
      <c r="AP31" s="332" t="str">
        <f t="shared" si="13"/>
        <v/>
      </c>
      <c r="AQ31" s="332" t="str">
        <f t="shared" si="13"/>
        <v/>
      </c>
      <c r="AR31" s="332" t="str">
        <f t="shared" si="13"/>
        <v/>
      </c>
      <c r="AS31" s="332" t="str">
        <f t="shared" si="13"/>
        <v/>
      </c>
      <c r="AT31" s="332" t="str">
        <f t="shared" si="13"/>
        <v/>
      </c>
      <c r="AU31" s="332" t="str">
        <f t="shared" si="13"/>
        <v/>
      </c>
      <c r="AV31" s="332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89"/>
      <c r="B32" s="243"/>
      <c r="C32" s="243"/>
      <c r="D32" s="243"/>
      <c r="E32" s="256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42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89"/>
      <c r="B33" s="243"/>
      <c r="C33" s="243"/>
      <c r="D33" s="243"/>
      <c r="E33" s="256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42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89"/>
      <c r="B34" s="244"/>
      <c r="C34" s="245"/>
      <c r="D34" s="246"/>
      <c r="E34" s="256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42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89"/>
      <c r="B35" s="244"/>
      <c r="C35" s="245"/>
      <c r="D35" s="246"/>
      <c r="E35" s="256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42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89"/>
      <c r="B36" s="244"/>
      <c r="C36" s="245"/>
      <c r="D36" s="246"/>
      <c r="E36" s="256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42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COUNTIF(E6:E36,"С2411")</f>
        <v>18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42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7"/>
      <c r="B38" s="247"/>
      <c r="C38" s="83" t="s">
        <v>12</v>
      </c>
      <c r="D38" s="83"/>
      <c r="E38" s="27"/>
      <c r="F38" s="213" t="str">
        <f t="array" ref="F38:U45">AG38:AV45</f>
        <v xml:space="preserve"> </v>
      </c>
      <c r="G38" s="213" t="str">
        <v xml:space="preserve"> </v>
      </c>
      <c r="H38" s="213" t="str">
        <v xml:space="preserve"> </v>
      </c>
      <c r="I38" s="213">
        <v>4</v>
      </c>
      <c r="J38" s="213">
        <v>3.7222222222222223</v>
      </c>
      <c r="K38" s="213">
        <v>4</v>
      </c>
      <c r="L38" s="213">
        <v>3.3888888888888888</v>
      </c>
      <c r="M38" s="213">
        <v>3.3888888888888888</v>
      </c>
      <c r="N38" s="213">
        <v>3.3333333333333335</v>
      </c>
      <c r="O38" s="248">
        <v>4</v>
      </c>
      <c r="P38" s="215" t="str">
        <v xml:space="preserve"> </v>
      </c>
      <c r="Q38" s="215">
        <v>3.2777777777777777</v>
      </c>
      <c r="R38" s="215">
        <v>3.2777777777777777</v>
      </c>
      <c r="S38" s="213" t="str">
        <v xml:space="preserve"> </v>
      </c>
      <c r="T38" s="213" t="str">
        <v xml:space="preserve"> </v>
      </c>
      <c r="U38" s="213" t="str">
        <v xml:space="preserve"> </v>
      </c>
      <c r="V38" s="18">
        <f>сводн.!T42</f>
        <v>2</v>
      </c>
      <c r="W38" s="95">
        <f>SUM(W6:W37)</f>
        <v>0</v>
      </c>
      <c r="X38" s="95">
        <f>SUM(X6:X37)</f>
        <v>0</v>
      </c>
      <c r="Y38" s="95">
        <f>SUM(Y6:Y37)-X38</f>
        <v>1</v>
      </c>
      <c r="Z38" s="95">
        <f>SUM(Z6:Z37)</f>
        <v>78</v>
      </c>
      <c r="AA38" s="95">
        <f>SUM(AA6:AA37)</f>
        <v>68</v>
      </c>
      <c r="AB38" s="95">
        <f>SUM(AB6:AB37)</f>
        <v>15</v>
      </c>
      <c r="AC38" s="95">
        <f t="shared" si="7"/>
        <v>162</v>
      </c>
      <c r="AD38" s="242">
        <f>IF(ISERROR(((X38+Y38)*2+Z38*3+AA38*4+AB38*5)/SUM(X38,Y38:AB38)),"",((X38+Y38)*2+Z38*3+AA38*4+AB38*5)/SUM(X38,Y38:AB38))</f>
        <v>3.5987654320987654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 t="str">
        <f t="shared" si="15"/>
        <v xml:space="preserve"> </v>
      </c>
      <c r="AI38" s="33" t="str">
        <f t="shared" si="15"/>
        <v xml:space="preserve"> </v>
      </c>
      <c r="AJ38" s="33">
        <f t="shared" si="15"/>
        <v>4</v>
      </c>
      <c r="AK38" s="33">
        <f t="shared" si="15"/>
        <v>3.7222222222222223</v>
      </c>
      <c r="AL38" s="33">
        <f t="shared" si="15"/>
        <v>4</v>
      </c>
      <c r="AM38" s="33">
        <f t="shared" si="15"/>
        <v>3.3888888888888888</v>
      </c>
      <c r="AN38" s="33">
        <f t="shared" si="15"/>
        <v>3.3888888888888888</v>
      </c>
      <c r="AO38" s="33">
        <f t="shared" si="15"/>
        <v>3.3333333333333335</v>
      </c>
      <c r="AP38" s="33">
        <f t="shared" si="15"/>
        <v>4</v>
      </c>
      <c r="AQ38" s="33" t="str">
        <f t="shared" si="15"/>
        <v xml:space="preserve"> </v>
      </c>
      <c r="AR38" s="33">
        <f t="shared" si="15"/>
        <v>3.2777777777777777</v>
      </c>
      <c r="AS38" s="33">
        <f t="shared" si="15"/>
        <v>3.2777777777777777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6"/>
      <c r="B39" s="216"/>
      <c r="C39" s="218" t="s">
        <v>13</v>
      </c>
      <c r="D39" s="218"/>
      <c r="E39" s="219"/>
      <c r="F39" s="98" t="str">
        <v>0</v>
      </c>
      <c r="G39" s="98" t="str">
        <v>0</v>
      </c>
      <c r="H39" s="98" t="str">
        <v>0</v>
      </c>
      <c r="I39" s="98">
        <v>4</v>
      </c>
      <c r="J39" s="98">
        <v>2</v>
      </c>
      <c r="K39" s="98">
        <v>1</v>
      </c>
      <c r="L39" s="98">
        <v>1</v>
      </c>
      <c r="M39" s="98">
        <v>1</v>
      </c>
      <c r="N39" s="98" t="str">
        <v>0</v>
      </c>
      <c r="O39" s="99">
        <v>4</v>
      </c>
      <c r="P39" s="99" t="str">
        <v>0</v>
      </c>
      <c r="Q39" s="99">
        <v>1</v>
      </c>
      <c r="R39" s="99">
        <v>1</v>
      </c>
      <c r="S39" s="98" t="str">
        <v>0</v>
      </c>
      <c r="T39" s="98" t="str">
        <v>0</v>
      </c>
      <c r="U39" s="98" t="str">
        <v xml:space="preserve"> </v>
      </c>
      <c r="V39" s="249" t="str">
        <f>IF(COUNTIF(V6:V37,5)=0,"0",COUNTIF(V6:V37,5))</f>
        <v>0</v>
      </c>
      <c r="W39" s="209"/>
      <c r="X39" s="580">
        <f>SUM(X38:AB38)</f>
        <v>162</v>
      </c>
      <c r="Y39" s="580"/>
      <c r="Z39" s="580"/>
      <c r="AA39" s="580"/>
      <c r="AB39" s="580"/>
      <c r="AC39" s="423"/>
      <c r="AD39" s="242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 t="str">
        <f t="shared" si="17"/>
        <v>0</v>
      </c>
      <c r="AI39" s="38" t="str">
        <f t="shared" si="17"/>
        <v>0</v>
      </c>
      <c r="AJ39" s="38">
        <f t="shared" si="17"/>
        <v>4</v>
      </c>
      <c r="AK39" s="38">
        <f t="shared" si="17"/>
        <v>2</v>
      </c>
      <c r="AL39" s="38">
        <f t="shared" si="17"/>
        <v>1</v>
      </c>
      <c r="AM39" s="38">
        <f t="shared" si="17"/>
        <v>1</v>
      </c>
      <c r="AN39" s="38">
        <f t="shared" si="17"/>
        <v>1</v>
      </c>
      <c r="AO39" s="38" t="str">
        <f t="shared" si="17"/>
        <v>0</v>
      </c>
      <c r="AP39" s="38">
        <f t="shared" si="17"/>
        <v>4</v>
      </c>
      <c r="AQ39" s="38" t="str">
        <f t="shared" si="17"/>
        <v>0</v>
      </c>
      <c r="AR39" s="38">
        <f t="shared" si="17"/>
        <v>1</v>
      </c>
      <c r="AS39" s="38">
        <f t="shared" si="17"/>
        <v>1</v>
      </c>
      <c r="AT39" s="38" t="str">
        <f t="shared" si="17"/>
        <v>0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20"/>
      <c r="B40" s="220"/>
      <c r="C40" s="222" t="s">
        <v>14</v>
      </c>
      <c r="D40" s="222"/>
      <c r="E40" s="223"/>
      <c r="F40" s="100" t="str">
        <v>0</v>
      </c>
      <c r="G40" s="100" t="str">
        <v>0</v>
      </c>
      <c r="H40" s="100" t="str">
        <v>0</v>
      </c>
      <c r="I40" s="100">
        <v>10</v>
      </c>
      <c r="J40" s="100">
        <v>9</v>
      </c>
      <c r="K40" s="100">
        <v>16</v>
      </c>
      <c r="L40" s="100">
        <v>5</v>
      </c>
      <c r="M40" s="100">
        <v>5</v>
      </c>
      <c r="N40" s="100">
        <v>6</v>
      </c>
      <c r="O40" s="101">
        <v>10</v>
      </c>
      <c r="P40" s="101" t="str">
        <v>0</v>
      </c>
      <c r="Q40" s="101">
        <v>4</v>
      </c>
      <c r="R40" s="101">
        <v>3</v>
      </c>
      <c r="S40" s="100" t="str">
        <v>0</v>
      </c>
      <c r="T40" s="100" t="str">
        <v>0</v>
      </c>
      <c r="U40" s="100" t="str">
        <v xml:space="preserve"> </v>
      </c>
      <c r="V40" s="250">
        <f>IF(COUNTIF(V6:V37,4)=0,"0",COUNTIF(V6:V37,4))</f>
        <v>2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2</v>
      </c>
      <c r="AA40" s="44">
        <f>IF(COUNTIF(AA6:AA37,4)=0," ",COUNTIF(AA6:AA37,4))</f>
        <v>2</v>
      </c>
      <c r="AB40" s="44" t="str">
        <f>IF(COUNTIF(AB6:AB37,4)=0," ",COUNTIF(AB6:AB37,4))</f>
        <v xml:space="preserve"> 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 t="str">
        <f t="shared" si="18"/>
        <v>0</v>
      </c>
      <c r="AI40" s="44" t="str">
        <f t="shared" si="18"/>
        <v>0</v>
      </c>
      <c r="AJ40" s="44">
        <f t="shared" si="18"/>
        <v>10</v>
      </c>
      <c r="AK40" s="44">
        <f t="shared" si="18"/>
        <v>9</v>
      </c>
      <c r="AL40" s="44">
        <f t="shared" si="18"/>
        <v>16</v>
      </c>
      <c r="AM40" s="44">
        <f t="shared" si="18"/>
        <v>5</v>
      </c>
      <c r="AN40" s="44">
        <f t="shared" si="18"/>
        <v>5</v>
      </c>
      <c r="AO40" s="44">
        <f t="shared" si="18"/>
        <v>6</v>
      </c>
      <c r="AP40" s="44">
        <f t="shared" si="18"/>
        <v>10</v>
      </c>
      <c r="AQ40" s="44" t="str">
        <f t="shared" si="18"/>
        <v>0</v>
      </c>
      <c r="AR40" s="44">
        <f t="shared" si="18"/>
        <v>4</v>
      </c>
      <c r="AS40" s="44">
        <f t="shared" si="18"/>
        <v>3</v>
      </c>
      <c r="AT40" s="44" t="str">
        <f t="shared" si="18"/>
        <v>0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5" t="s">
        <v>15</v>
      </c>
      <c r="D41" s="225"/>
      <c r="E41" s="226"/>
      <c r="F41" s="102" t="str">
        <v>0</v>
      </c>
      <c r="G41" s="102" t="str">
        <v>0</v>
      </c>
      <c r="H41" s="102" t="str">
        <v>0</v>
      </c>
      <c r="I41" s="102">
        <v>4</v>
      </c>
      <c r="J41" s="102">
        <v>7</v>
      </c>
      <c r="K41" s="102">
        <v>1</v>
      </c>
      <c r="L41" s="102">
        <v>12</v>
      </c>
      <c r="M41" s="102">
        <v>12</v>
      </c>
      <c r="N41" s="102">
        <v>12</v>
      </c>
      <c r="O41" s="103">
        <v>4</v>
      </c>
      <c r="P41" s="103" t="str">
        <v>0</v>
      </c>
      <c r="Q41" s="103">
        <v>12</v>
      </c>
      <c r="R41" s="103">
        <v>14</v>
      </c>
      <c r="S41" s="102" t="str">
        <v>0</v>
      </c>
      <c r="T41" s="102" t="str">
        <v>0</v>
      </c>
      <c r="U41" s="102" t="str">
        <v xml:space="preserve"> </v>
      </c>
      <c r="V41" s="251">
        <f>IF(COUNTIF(V6:V37,3)=0,"0",COUNTIF(V6:V37,3))</f>
        <v>15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2</v>
      </c>
      <c r="AA41" s="52">
        <f>IF(COUNTIF(AA6:AA37,3)=0," ",COUNTIF(AA6:AA37,3))</f>
        <v>6</v>
      </c>
      <c r="AB41" s="52" t="str">
        <f>IF(COUNTIF(AB6:AB37,3)=0," ",COUNTIF(AB6:AB37,3))</f>
        <v xml:space="preserve"> 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 t="str">
        <f t="shared" si="19"/>
        <v>0</v>
      </c>
      <c r="AI41" s="52" t="str">
        <f t="shared" si="19"/>
        <v>0</v>
      </c>
      <c r="AJ41" s="52">
        <f t="shared" si="19"/>
        <v>4</v>
      </c>
      <c r="AK41" s="52">
        <f t="shared" si="19"/>
        <v>7</v>
      </c>
      <c r="AL41" s="52">
        <f t="shared" si="19"/>
        <v>1</v>
      </c>
      <c r="AM41" s="52">
        <f t="shared" si="19"/>
        <v>12</v>
      </c>
      <c r="AN41" s="52">
        <f t="shared" si="19"/>
        <v>12</v>
      </c>
      <c r="AO41" s="52">
        <f t="shared" si="19"/>
        <v>12</v>
      </c>
      <c r="AP41" s="52">
        <f t="shared" si="19"/>
        <v>4</v>
      </c>
      <c r="AQ41" s="52" t="str">
        <f t="shared" si="19"/>
        <v>0</v>
      </c>
      <c r="AR41" s="52">
        <f t="shared" si="19"/>
        <v>12</v>
      </c>
      <c r="AS41" s="52">
        <f t="shared" si="19"/>
        <v>14</v>
      </c>
      <c r="AT41" s="52" t="str">
        <f t="shared" si="19"/>
        <v>0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7"/>
      <c r="B42" s="247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1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1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1</v>
      </c>
      <c r="AA42" s="35">
        <f>IF(COUNTIF(AA6:AA37,2)=0," ",COUNTIF(AA6:AA37,2))</f>
        <v>4</v>
      </c>
      <c r="AB42" s="35">
        <f>IF(COUNTIF(AB6:AB37,2)=0," ",COUNTIF(AB6:AB37,2))</f>
        <v>3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0</v>
      </c>
      <c r="AP42" s="35">
        <f t="shared" si="20"/>
        <v>0</v>
      </c>
      <c r="AQ42" s="35">
        <f t="shared" si="20"/>
        <v>0</v>
      </c>
      <c r="AR42" s="35">
        <f t="shared" si="20"/>
        <v>1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7"/>
      <c r="B43" s="247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COUNTBLANK(AD6:AD23)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0</v>
      </c>
      <c r="AI43" s="60">
        <f t="shared" si="22"/>
        <v>0</v>
      </c>
      <c r="AJ43" s="60">
        <f t="shared" si="22"/>
        <v>0</v>
      </c>
      <c r="AK43" s="60">
        <f t="shared" si="22"/>
        <v>0</v>
      </c>
      <c r="AL43" s="60">
        <f t="shared" si="22"/>
        <v>0</v>
      </c>
      <c r="AM43" s="60">
        <f t="shared" si="22"/>
        <v>0</v>
      </c>
      <c r="AN43" s="60">
        <f t="shared" si="22"/>
        <v>0</v>
      </c>
      <c r="AO43" s="60">
        <f t="shared" si="22"/>
        <v>0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7"/>
      <c r="B44" s="247"/>
      <c r="C44" s="83" t="s">
        <v>18</v>
      </c>
      <c r="D44" s="83"/>
      <c r="E44" s="27"/>
      <c r="F44" s="23">
        <v>18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3">IF(COUNTIF(AG6:AG37,"з")=0,"0",COUNTIF(AG6:AG37,"з"))</f>
        <v>18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7"/>
      <c r="B45" s="247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24"/>
      <c r="X46" s="424"/>
      <c r="Y46" s="424"/>
      <c r="Z46" s="424"/>
      <c r="AA46" s="424"/>
      <c r="AB46" s="424"/>
      <c r="AC46" s="424"/>
      <c r="AD46" s="424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24"/>
      <c r="X47" s="424"/>
      <c r="Y47" s="424"/>
      <c r="Z47" s="424"/>
      <c r="AA47" s="424"/>
      <c r="AB47" s="424"/>
      <c r="AC47" s="424"/>
      <c r="AD47" s="424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24"/>
      <c r="X48" s="424"/>
      <c r="Y48" s="424"/>
      <c r="Z48" s="424"/>
      <c r="AA48" s="424"/>
      <c r="AB48" s="424"/>
      <c r="AC48" s="424"/>
      <c r="AD48" s="424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24"/>
      <c r="X49" s="424"/>
      <c r="Y49" s="424"/>
      <c r="Z49" s="424"/>
      <c r="AA49" s="424"/>
      <c r="AB49" s="424"/>
      <c r="AC49" s="424"/>
      <c r="AD49" s="424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24"/>
      <c r="X50" s="424"/>
      <c r="Y50" s="424"/>
      <c r="Z50" s="424"/>
      <c r="AA50" s="424"/>
      <c r="AB50" s="424"/>
      <c r="AC50" s="424"/>
      <c r="AD50" s="424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24"/>
      <c r="X51" s="424"/>
      <c r="Y51" s="424"/>
      <c r="Z51" s="424"/>
      <c r="AA51" s="424"/>
      <c r="AB51" s="424"/>
      <c r="AC51" s="424"/>
      <c r="AD51" s="424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24"/>
      <c r="X52" s="424"/>
      <c r="Y52" s="424"/>
      <c r="Z52" s="424"/>
      <c r="AA52" s="424"/>
      <c r="AB52" s="424"/>
      <c r="AC52" s="424"/>
      <c r="AD52" s="424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24"/>
      <c r="X53" s="424"/>
      <c r="Y53" s="424"/>
      <c r="Z53" s="424"/>
      <c r="AA53" s="424"/>
      <c r="AB53" s="424"/>
      <c r="AC53" s="424"/>
      <c r="AD53" s="424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24"/>
      <c r="X54" s="424"/>
      <c r="Y54" s="424"/>
      <c r="Z54" s="424"/>
      <c r="AA54" s="424"/>
      <c r="AB54" s="424"/>
      <c r="AC54" s="424"/>
      <c r="AD54" s="424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9">
    <mergeCell ref="X39:AB39"/>
    <mergeCell ref="F2:H2"/>
    <mergeCell ref="I2:P2"/>
    <mergeCell ref="Q2:T2"/>
    <mergeCell ref="A3:C4"/>
    <mergeCell ref="AD3:AD5"/>
    <mergeCell ref="AG3:AW3"/>
    <mergeCell ref="AX3:BM3"/>
    <mergeCell ref="BP3:CE3"/>
  </mergeCells>
  <conditionalFormatting sqref="C5 Y5 AI5 AG5 L5:M5 T5 P5:Q5">
    <cfRule type="cellIs" dxfId="8680" priority="107" stopIfTrue="1" operator="equal">
      <formula>5</formula>
    </cfRule>
    <cfRule type="cellIs" dxfId="8679" priority="108" stopIfTrue="1" operator="equal">
      <formula>4</formula>
    </cfRule>
    <cfRule type="cellIs" dxfId="8678" priority="109" stopIfTrue="1" operator="equal">
      <formula>3</formula>
    </cfRule>
  </conditionalFormatting>
  <conditionalFormatting sqref="E6:E45">
    <cfRule type="cellIs" dxfId="8677" priority="105" stopIfTrue="1" operator="equal">
      <formula>4</formula>
    </cfRule>
    <cfRule type="cellIs" dxfId="8676" priority="106" stopIfTrue="1" operator="equal">
      <formula>3</formula>
    </cfRule>
  </conditionalFormatting>
  <conditionalFormatting sqref="Z5:AC5 W40:AF43 AE6:AE39 W39 R6:V45 F34:Q45 AG43:CB43 W44:AW45 AG6:AW42 F6:Q31">
    <cfRule type="cellIs" dxfId="8675" priority="102" stopIfTrue="1" operator="equal">
      <formula>5</formula>
    </cfRule>
    <cfRule type="cellIs" dxfId="8674" priority="103" stopIfTrue="1" operator="equal">
      <formula>4</formula>
    </cfRule>
    <cfRule type="cellIs" dxfId="8673" priority="104" stopIfTrue="1" operator="equal">
      <formula>3</formula>
    </cfRule>
  </conditionalFormatting>
  <conditionalFormatting sqref="AF6:AF37">
    <cfRule type="expression" dxfId="8672" priority="100" stopIfTrue="1">
      <formula>VALUE(RIGHT(AF6))&gt;AE6</formula>
    </cfRule>
    <cfRule type="expression" dxfId="8671" priority="101" stopIfTrue="1">
      <formula>EXACT(RIGHT(AF6,3),"зач")</formula>
    </cfRule>
  </conditionalFormatting>
  <conditionalFormatting sqref="AE3:AJ4 F3 H3:H4 T4:AC4 L4:M4 K3:Q3 P4:Q4 S3:AC3">
    <cfRule type="expression" dxfId="8670" priority="98" stopIfTrue="1">
      <formula>$D$1&lt;F3</formula>
    </cfRule>
    <cfRule type="expression" dxfId="8669" priority="99" stopIfTrue="1">
      <formula>$D$1&gt;F3</formula>
    </cfRule>
  </conditionalFormatting>
  <conditionalFormatting sqref="G5">
    <cfRule type="cellIs" dxfId="8668" priority="42" stopIfTrue="1" operator="equal">
      <formula>5</formula>
    </cfRule>
    <cfRule type="cellIs" dxfId="8667" priority="43" stopIfTrue="1" operator="equal">
      <formula>4</formula>
    </cfRule>
    <cfRule type="cellIs" dxfId="8666" priority="44" stopIfTrue="1" operator="equal">
      <formula>3</formula>
    </cfRule>
  </conditionalFormatting>
  <conditionalFormatting sqref="G3:G4">
    <cfRule type="expression" dxfId="8665" priority="40" stopIfTrue="1">
      <formula>$D$1&lt;G3</formula>
    </cfRule>
    <cfRule type="expression" dxfId="8664" priority="41" stopIfTrue="1">
      <formula>$D$1&gt;G3</formula>
    </cfRule>
  </conditionalFormatting>
  <conditionalFormatting sqref="S5">
    <cfRule type="cellIs" dxfId="8663" priority="37" stopIfTrue="1" operator="equal">
      <formula>5</formula>
    </cfRule>
    <cfRule type="cellIs" dxfId="8662" priority="38" stopIfTrue="1" operator="equal">
      <formula>4</formula>
    </cfRule>
    <cfRule type="cellIs" dxfId="8661" priority="39" stopIfTrue="1" operator="equal">
      <formula>3</formula>
    </cfRule>
  </conditionalFormatting>
  <conditionalFormatting sqref="S4">
    <cfRule type="expression" dxfId="8660" priority="30" stopIfTrue="1">
      <formula>$D$1&lt;S4</formula>
    </cfRule>
    <cfRule type="expression" dxfId="8659" priority="31" stopIfTrue="1">
      <formula>$D$1&gt;S4</formula>
    </cfRule>
  </conditionalFormatting>
  <conditionalFormatting sqref="I3">
    <cfRule type="expression" dxfId="8658" priority="28" stopIfTrue="1">
      <formula>$D$1&lt;I3</formula>
    </cfRule>
    <cfRule type="expression" dxfId="8657" priority="29" stopIfTrue="1">
      <formula>$D$1&gt;I3</formula>
    </cfRule>
  </conditionalFormatting>
  <conditionalFormatting sqref="I5">
    <cfRule type="cellIs" dxfId="8656" priority="23" stopIfTrue="1" operator="equal">
      <formula>5</formula>
    </cfRule>
    <cfRule type="cellIs" dxfId="8655" priority="24" stopIfTrue="1" operator="equal">
      <formula>4</formula>
    </cfRule>
    <cfRule type="cellIs" dxfId="8654" priority="25" stopIfTrue="1" operator="equal">
      <formula>3</formula>
    </cfRule>
  </conditionalFormatting>
  <conditionalFormatting sqref="I4">
    <cfRule type="expression" dxfId="8653" priority="26" stopIfTrue="1">
      <formula>$D$1&lt;I4</formula>
    </cfRule>
    <cfRule type="expression" dxfId="8652" priority="27" stopIfTrue="1">
      <formula>$D$1&gt;I4</formula>
    </cfRule>
  </conditionalFormatting>
  <conditionalFormatting sqref="J3">
    <cfRule type="expression" dxfId="8651" priority="21" stopIfTrue="1">
      <formula>$D$1&lt;J3</formula>
    </cfRule>
    <cfRule type="expression" dxfId="8650" priority="22" stopIfTrue="1">
      <formula>$D$1&gt;J3</formula>
    </cfRule>
  </conditionalFormatting>
  <conditionalFormatting sqref="J4">
    <cfRule type="expression" dxfId="8649" priority="19" stopIfTrue="1">
      <formula>$D$1&lt;J4</formula>
    </cfRule>
    <cfRule type="expression" dxfId="8648" priority="20" stopIfTrue="1">
      <formula>$D$1&gt;J4</formula>
    </cfRule>
  </conditionalFormatting>
  <conditionalFormatting sqref="K4">
    <cfRule type="expression" dxfId="8647" priority="17" stopIfTrue="1">
      <formula>$D$1&lt;K4</formula>
    </cfRule>
    <cfRule type="expression" dxfId="8646" priority="18" stopIfTrue="1">
      <formula>$D$1&gt;K4</formula>
    </cfRule>
  </conditionalFormatting>
  <conditionalFormatting sqref="F5">
    <cfRule type="cellIs" dxfId="8645" priority="12" stopIfTrue="1" operator="equal">
      <formula>5</formula>
    </cfRule>
    <cfRule type="cellIs" dxfId="8644" priority="13" stopIfTrue="1" operator="equal">
      <formula>4</formula>
    </cfRule>
    <cfRule type="cellIs" dxfId="8643" priority="14" stopIfTrue="1" operator="equal">
      <formula>3</formula>
    </cfRule>
  </conditionalFormatting>
  <conditionalFormatting sqref="F4">
    <cfRule type="expression" dxfId="8642" priority="15" stopIfTrue="1">
      <formula>$D$1&lt;F4</formula>
    </cfRule>
    <cfRule type="expression" dxfId="8641" priority="16" stopIfTrue="1">
      <formula>$D$1&gt;F4</formula>
    </cfRule>
  </conditionalFormatting>
  <conditionalFormatting sqref="N5">
    <cfRule type="cellIs" dxfId="8640" priority="7" stopIfTrue="1" operator="equal">
      <formula>5</formula>
    </cfRule>
    <cfRule type="cellIs" dxfId="8639" priority="8" stopIfTrue="1" operator="equal">
      <formula>4</formula>
    </cfRule>
    <cfRule type="cellIs" dxfId="8638" priority="9" stopIfTrue="1" operator="equal">
      <formula>3</formula>
    </cfRule>
  </conditionalFormatting>
  <conditionalFormatting sqref="N4">
    <cfRule type="expression" dxfId="8637" priority="10" stopIfTrue="1">
      <formula>$D$1&lt;N4</formula>
    </cfRule>
    <cfRule type="expression" dxfId="8636" priority="11" stopIfTrue="1">
      <formula>$D$1&gt;N4</formula>
    </cfRule>
  </conditionalFormatting>
  <conditionalFormatting sqref="O4">
    <cfRule type="expression" dxfId="8635" priority="5" stopIfTrue="1">
      <formula>$D$1&lt;O4</formula>
    </cfRule>
    <cfRule type="expression" dxfId="8634" priority="6" stopIfTrue="1">
      <formula>$D$1&gt;O4</formula>
    </cfRule>
  </conditionalFormatting>
  <conditionalFormatting sqref="R4">
    <cfRule type="expression" dxfId="8633" priority="3" stopIfTrue="1">
      <formula>$D$1&lt;R4</formula>
    </cfRule>
    <cfRule type="expression" dxfId="8632" priority="4" stopIfTrue="1">
      <formula>$D$1&gt;R4</formula>
    </cfRule>
  </conditionalFormatting>
  <conditionalFormatting sqref="R3">
    <cfRule type="expression" dxfId="8631" priority="1" stopIfTrue="1">
      <formula>$D$1&lt;R3</formula>
    </cfRule>
    <cfRule type="expression" dxfId="8630" priority="2" stopIfTrue="1">
      <formula>$D$1&gt;R3</formula>
    </cfRule>
  </conditionalFormatting>
  <pageMargins left="0.7" right="0.7" top="0.75" bottom="0.75" header="0.3" footer="0.3"/>
  <pageSetup paperSize="9" scale="76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Normal="85" zoomScaleSheetLayoutView="100" workbookViewId="0">
      <selection activeCell="I21" sqref="I21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9.5703125" style="13" customWidth="1"/>
    <col min="4" max="4" width="21" style="13" customWidth="1"/>
    <col min="5" max="5" width="6" style="13" hidden="1" customWidth="1"/>
    <col min="6" max="6" width="6.7109375" customWidth="1"/>
    <col min="7" max="7" width="6.85546875" hidden="1" customWidth="1"/>
    <col min="8" max="8" width="5.85546875" hidden="1" customWidth="1"/>
    <col min="9" max="10" width="6.42578125" customWidth="1"/>
    <col min="11" max="11" width="6.28515625" customWidth="1"/>
    <col min="12" max="12" width="6" customWidth="1"/>
    <col min="13" max="13" width="6.28515625" customWidth="1"/>
    <col min="14" max="14" width="5.85546875" customWidth="1"/>
    <col min="15" max="15" width="6.28515625" hidden="1" customWidth="1"/>
    <col min="16" max="16" width="6.42578125" hidden="1" customWidth="1"/>
    <col min="17" max="18" width="6.7109375" customWidth="1"/>
    <col min="19" max="19" width="7.140625" hidden="1" customWidth="1"/>
    <col min="20" max="21" width="5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43659.506923379631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24"/>
      <c r="Z1" s="424"/>
      <c r="AA1" s="424"/>
      <c r="AB1" s="424"/>
      <c r="AC1" s="424"/>
      <c r="AD1" s="424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581" t="s">
        <v>580</v>
      </c>
      <c r="G2" s="582"/>
      <c r="H2" s="583"/>
      <c r="I2" s="584" t="s">
        <v>581</v>
      </c>
      <c r="J2" s="584"/>
      <c r="K2" s="584"/>
      <c r="L2" s="584"/>
      <c r="M2" s="584"/>
      <c r="N2" s="584"/>
      <c r="O2" s="584"/>
      <c r="P2" s="584"/>
      <c r="Q2" s="584" t="s">
        <v>545</v>
      </c>
      <c r="R2" s="584"/>
      <c r="S2" s="584"/>
      <c r="T2" s="584"/>
      <c r="U2" s="227"/>
      <c r="V2" s="7"/>
      <c r="W2" s="8"/>
      <c r="X2" s="8"/>
      <c r="Y2" s="424"/>
      <c r="Z2" s="424"/>
      <c r="AA2" s="424"/>
      <c r="AB2" s="424"/>
      <c r="AC2" s="424"/>
      <c r="AD2" s="424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76" t="s">
        <v>663</v>
      </c>
      <c r="B3" s="576"/>
      <c r="C3" s="576"/>
      <c r="D3" s="228" t="s">
        <v>0</v>
      </c>
      <c r="E3" s="229"/>
      <c r="F3" s="230">
        <v>42353</v>
      </c>
      <c r="G3" s="230"/>
      <c r="H3" s="230"/>
      <c r="I3" s="230">
        <v>42299</v>
      </c>
      <c r="J3" s="177">
        <v>42297</v>
      </c>
      <c r="K3" s="230">
        <v>42349</v>
      </c>
      <c r="L3" s="230">
        <v>42348</v>
      </c>
      <c r="M3" s="176">
        <v>42348</v>
      </c>
      <c r="N3" s="230">
        <v>42356</v>
      </c>
      <c r="O3" s="230"/>
      <c r="P3" s="231"/>
      <c r="Q3" s="230">
        <v>42360</v>
      </c>
      <c r="R3" s="230">
        <v>42364</v>
      </c>
      <c r="S3" s="230"/>
      <c r="T3" s="67"/>
      <c r="U3" s="232"/>
      <c r="V3" s="233"/>
      <c r="W3" s="234"/>
      <c r="X3" s="234"/>
      <c r="Y3" s="235"/>
      <c r="Z3" s="235"/>
      <c r="AA3" s="235"/>
      <c r="AB3" s="236"/>
      <c r="AC3" s="236"/>
      <c r="AD3" s="577" t="s">
        <v>9</v>
      </c>
      <c r="AE3" s="14"/>
      <c r="AF3" s="424"/>
      <c r="AG3" s="578"/>
      <c r="AH3" s="578"/>
      <c r="AI3" s="578"/>
      <c r="AJ3" s="578"/>
      <c r="AK3" s="578"/>
      <c r="AL3" s="578"/>
      <c r="AM3" s="578"/>
      <c r="AN3" s="578"/>
      <c r="AO3" s="578"/>
      <c r="AP3" s="578"/>
      <c r="AQ3" s="578"/>
      <c r="AR3" s="578"/>
      <c r="AS3" s="578"/>
      <c r="AT3" s="578"/>
      <c r="AU3" s="578"/>
      <c r="AV3" s="578"/>
      <c r="AW3" s="578"/>
      <c r="AX3" s="579"/>
      <c r="AY3" s="579"/>
      <c r="AZ3" s="579"/>
      <c r="BA3" s="579"/>
      <c r="BB3" s="579"/>
      <c r="BC3" s="579"/>
      <c r="BD3" s="579"/>
      <c r="BE3" s="579"/>
      <c r="BF3" s="579"/>
      <c r="BG3" s="579"/>
      <c r="BH3" s="579"/>
      <c r="BI3" s="579"/>
      <c r="BJ3" s="579"/>
      <c r="BK3" s="579"/>
      <c r="BL3" s="579"/>
      <c r="BM3" s="579"/>
      <c r="BN3" s="11"/>
      <c r="BO3" s="11"/>
      <c r="BP3" s="579"/>
      <c r="BQ3" s="579"/>
      <c r="BR3" s="579"/>
      <c r="BS3" s="579"/>
      <c r="BT3" s="579"/>
      <c r="BU3" s="579"/>
      <c r="BV3" s="579"/>
      <c r="BW3" s="579"/>
      <c r="BX3" s="579"/>
      <c r="BY3" s="579"/>
      <c r="BZ3" s="579"/>
      <c r="CA3" s="579"/>
      <c r="CB3" s="579"/>
      <c r="CC3" s="579"/>
      <c r="CD3" s="579"/>
      <c r="CE3" s="579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8.25" x14ac:dyDescent="0.2">
      <c r="A4" s="576"/>
      <c r="B4" s="576"/>
      <c r="C4" s="576"/>
      <c r="D4" s="237" t="s">
        <v>1</v>
      </c>
      <c r="E4" s="229"/>
      <c r="F4" s="406" t="s">
        <v>1010</v>
      </c>
      <c r="G4" s="238"/>
      <c r="H4" s="238"/>
      <c r="I4" s="238" t="s">
        <v>689</v>
      </c>
      <c r="J4" s="180" t="s">
        <v>683</v>
      </c>
      <c r="K4" s="238" t="s">
        <v>1616</v>
      </c>
      <c r="L4" s="238" t="s">
        <v>918</v>
      </c>
      <c r="M4" s="180" t="s">
        <v>1020</v>
      </c>
      <c r="N4" s="238" t="s">
        <v>1606</v>
      </c>
      <c r="O4" s="238"/>
      <c r="P4" s="238"/>
      <c r="Q4" s="180" t="s">
        <v>1627</v>
      </c>
      <c r="R4" s="238"/>
      <c r="S4" s="238"/>
      <c r="T4" s="67"/>
      <c r="U4" s="239"/>
      <c r="V4" s="232"/>
      <c r="W4" s="232"/>
      <c r="X4" s="232"/>
      <c r="Y4" s="234"/>
      <c r="Z4" s="235"/>
      <c r="AA4" s="235"/>
      <c r="AB4" s="235"/>
      <c r="AC4" s="235"/>
      <c r="AD4" s="577"/>
      <c r="AE4" s="15"/>
      <c r="AF4" s="424"/>
      <c r="AG4" s="424"/>
      <c r="AH4" s="424"/>
      <c r="AI4" s="424"/>
      <c r="AJ4" s="424"/>
      <c r="AK4" s="424"/>
      <c r="AL4" s="424"/>
      <c r="AM4" s="424"/>
      <c r="AN4" s="424"/>
      <c r="AO4" s="424"/>
      <c r="AP4" s="424"/>
      <c r="AQ4" s="424"/>
      <c r="AR4" s="424"/>
      <c r="AS4" s="424"/>
      <c r="AT4" s="424"/>
      <c r="AU4" s="424"/>
      <c r="AV4" s="424"/>
      <c r="AW4" s="9"/>
      <c r="AX4" s="422"/>
      <c r="AY4" s="422"/>
      <c r="AZ4" s="422"/>
      <c r="BA4" s="422"/>
      <c r="BB4" s="422"/>
      <c r="BC4" s="422"/>
      <c r="BD4" s="422"/>
      <c r="BE4" s="422"/>
      <c r="BF4" s="422"/>
      <c r="BG4" s="422"/>
      <c r="BH4" s="422"/>
      <c r="BI4" s="422"/>
      <c r="BJ4" s="422"/>
      <c r="BK4" s="422"/>
      <c r="BL4" s="422"/>
      <c r="BM4" s="422"/>
      <c r="BN4" s="11"/>
      <c r="BO4" s="11"/>
      <c r="BP4" s="422"/>
      <c r="BQ4" s="422"/>
      <c r="BR4" s="422"/>
      <c r="BS4" s="422"/>
      <c r="BT4" s="422"/>
      <c r="BU4" s="422"/>
      <c r="BV4" s="422"/>
      <c r="BW4" s="422"/>
      <c r="BX4" s="422"/>
      <c r="BY4" s="422"/>
      <c r="BZ4" s="422"/>
      <c r="CA4" s="422"/>
      <c r="CB4" s="422"/>
      <c r="CC4" s="422"/>
      <c r="CD4" s="422"/>
      <c r="CE4" s="422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8" x14ac:dyDescent="0.2">
      <c r="A5" s="384" t="s">
        <v>546</v>
      </c>
      <c r="B5" s="257" t="s">
        <v>2</v>
      </c>
      <c r="C5" s="385" t="s">
        <v>27</v>
      </c>
      <c r="D5" s="386" t="s">
        <v>3</v>
      </c>
      <c r="E5" s="184" t="s">
        <v>4</v>
      </c>
      <c r="F5" s="313" t="s">
        <v>1011</v>
      </c>
      <c r="G5" s="313"/>
      <c r="H5" s="365"/>
      <c r="I5" s="313" t="s">
        <v>919</v>
      </c>
      <c r="J5" s="313" t="s">
        <v>682</v>
      </c>
      <c r="K5" s="408" t="s">
        <v>1615</v>
      </c>
      <c r="L5" s="313" t="s">
        <v>672</v>
      </c>
      <c r="M5" s="325" t="s">
        <v>1005</v>
      </c>
      <c r="N5" s="313" t="s">
        <v>1605</v>
      </c>
      <c r="O5" s="325"/>
      <c r="P5" s="313"/>
      <c r="Q5" s="557" t="s">
        <v>1626</v>
      </c>
      <c r="R5" s="325" t="s">
        <v>1632</v>
      </c>
      <c r="S5" s="362"/>
      <c r="T5" s="92"/>
      <c r="U5" s="185"/>
      <c r="V5" s="240" t="s">
        <v>5</v>
      </c>
      <c r="W5" s="241" t="s">
        <v>6</v>
      </c>
      <c r="X5" s="241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37" customFormat="1" ht="30" x14ac:dyDescent="0.2">
      <c r="A6" s="389">
        <v>1</v>
      </c>
      <c r="B6" s="266" t="s">
        <v>28</v>
      </c>
      <c r="C6" s="402" t="s">
        <v>34</v>
      </c>
      <c r="D6" s="436" t="s">
        <v>940</v>
      </c>
      <c r="E6" s="256" t="s">
        <v>663</v>
      </c>
      <c r="F6" s="93" t="s">
        <v>1604</v>
      </c>
      <c r="G6" s="93"/>
      <c r="H6" s="93"/>
      <c r="I6" s="93">
        <v>3</v>
      </c>
      <c r="J6" s="93">
        <v>3</v>
      </c>
      <c r="K6" s="93">
        <v>3</v>
      </c>
      <c r="L6" s="93">
        <v>4</v>
      </c>
      <c r="M6" s="93">
        <v>3</v>
      </c>
      <c r="N6" s="93">
        <v>3</v>
      </c>
      <c r="O6" s="93"/>
      <c r="P6" s="93"/>
      <c r="Q6" s="93">
        <v>3</v>
      </c>
      <c r="R6" s="93">
        <v>3</v>
      </c>
      <c r="S6" s="93"/>
      <c r="T6" s="93"/>
      <c r="U6" s="23"/>
      <c r="V6" s="35">
        <f t="shared" ref="V6:V37" si="0">IF(AC6&gt;0,IF(SUM(X6:Y6)/AC6&gt;0,2,IF(AND(SUM(X6:Y6)/AC6=0,Z6/AC6&gt;0),3,IF(AND((AB6/AC6+AA6/AC6)=1,AA6/AC6&gt;0),4,5))),0)</f>
        <v>3</v>
      </c>
      <c r="W6" s="328">
        <f t="shared" ref="W6:W34" si="1">COUNTIF(AG6:AV6,"б")</f>
        <v>0</v>
      </c>
      <c r="X6" s="328">
        <f t="shared" ref="X6:X16" si="2">COUNTIF(AG6:AV6,"д")</f>
        <v>0</v>
      </c>
      <c r="Y6" s="328">
        <f t="shared" ref="Y6:Y34" si="3">COUNTIF(AG6:AV6,2)+COUNTIF(AG6:AV6,"н")+COUNTIF(AG6:AV6,"д")</f>
        <v>0</v>
      </c>
      <c r="Z6" s="328">
        <f t="shared" ref="Z6:Z34" si="4">COUNTIF(AG6:AV6,Z$5)</f>
        <v>7</v>
      </c>
      <c r="AA6" s="328">
        <f t="shared" ref="AA6:AA34" si="5">COUNTIF(AG6:AV6,AA$5)</f>
        <v>1</v>
      </c>
      <c r="AB6" s="328">
        <f t="shared" ref="AB6:AB34" si="6">COUNTIF(AG6:AV6,AB$5)</f>
        <v>0</v>
      </c>
      <c r="AC6" s="328">
        <f t="shared" ref="AC6:AC38" si="7">SUM(X6:AB6)</f>
        <v>8</v>
      </c>
      <c r="AD6" s="329">
        <f>IF(ISERROR(((X6+Y6)*2+Z6*3+AA6*4+AB6*5)/SUM(X6,Y6:AB6)),"",((X6+Y6)*2+Z6*3+AA6*4+AB6*5)/SUM(X6,Y6:AB6))</f>
        <v>3.125</v>
      </c>
      <c r="AE6" s="330">
        <f t="shared" ref="AE6:AE34" si="8">IF(AX6=5,0.5,IF(AX6=4,0.25,IF(AX6&lt;=3,0)))</f>
        <v>0</v>
      </c>
      <c r="AF6" s="331"/>
      <c r="AG6" s="332" t="str">
        <f t="shared" ref="AG6:AV21" si="9">IF(ISERROR(VALUE(LEFT(F6))),LEFT(F6),VALUE(LEFT(F6)))</f>
        <v>з</v>
      </c>
      <c r="AH6" s="332" t="str">
        <f t="shared" si="9"/>
        <v/>
      </c>
      <c r="AI6" s="332" t="str">
        <f t="shared" si="9"/>
        <v/>
      </c>
      <c r="AJ6" s="332">
        <f t="shared" si="9"/>
        <v>3</v>
      </c>
      <c r="AK6" s="332">
        <f t="shared" si="9"/>
        <v>3</v>
      </c>
      <c r="AL6" s="332">
        <f t="shared" si="9"/>
        <v>3</v>
      </c>
      <c r="AM6" s="332">
        <f t="shared" si="9"/>
        <v>4</v>
      </c>
      <c r="AN6" s="332">
        <f t="shared" si="9"/>
        <v>3</v>
      </c>
      <c r="AO6" s="332">
        <f t="shared" si="9"/>
        <v>3</v>
      </c>
      <c r="AP6" s="332" t="str">
        <f t="shared" si="9"/>
        <v/>
      </c>
      <c r="AQ6" s="332" t="str">
        <f t="shared" si="9"/>
        <v/>
      </c>
      <c r="AR6" s="332">
        <f t="shared" si="9"/>
        <v>3</v>
      </c>
      <c r="AS6" s="332">
        <f t="shared" si="9"/>
        <v>3</v>
      </c>
      <c r="AT6" s="332" t="str">
        <f t="shared" si="9"/>
        <v/>
      </c>
      <c r="AU6" s="332" t="str">
        <f t="shared" si="9"/>
        <v/>
      </c>
      <c r="AV6" s="332" t="str">
        <f t="shared" si="9"/>
        <v/>
      </c>
      <c r="AW6" s="35">
        <f t="shared" ref="AW6:AW37" si="10">COUNTIF(AG6:AV6,"з")</f>
        <v>1</v>
      </c>
      <c r="AX6" s="333"/>
      <c r="AY6" s="333"/>
      <c r="AZ6" s="333"/>
      <c r="BA6" s="333"/>
      <c r="BB6" s="333"/>
      <c r="BC6" s="333"/>
      <c r="BD6" s="333"/>
      <c r="BE6" s="333"/>
      <c r="BF6" s="333"/>
      <c r="BG6" s="333"/>
      <c r="BH6" s="333"/>
      <c r="BI6" s="333"/>
      <c r="BJ6" s="333"/>
      <c r="BK6" s="333"/>
      <c r="BL6" s="333"/>
      <c r="BM6" s="333"/>
      <c r="BN6" s="333"/>
      <c r="BO6" s="333"/>
      <c r="BP6" s="334"/>
      <c r="BQ6" s="334"/>
      <c r="BR6" s="334"/>
      <c r="BS6" s="334"/>
      <c r="BT6" s="334"/>
      <c r="BU6" s="334"/>
      <c r="BV6" s="334"/>
      <c r="BW6" s="334"/>
      <c r="BX6" s="334"/>
      <c r="BY6" s="334"/>
      <c r="BZ6" s="334"/>
      <c r="CA6" s="334"/>
      <c r="CB6" s="334"/>
      <c r="CC6" s="334"/>
      <c r="CD6" s="334"/>
      <c r="CE6" s="334"/>
      <c r="CF6" s="334"/>
      <c r="CG6" s="333"/>
      <c r="CH6" s="333"/>
      <c r="CI6" s="333"/>
      <c r="CJ6" s="333"/>
      <c r="CK6" s="333"/>
      <c r="CL6" s="333"/>
      <c r="CM6" s="333"/>
      <c r="CN6" s="335"/>
      <c r="CO6" s="335"/>
      <c r="CP6" s="335"/>
      <c r="CQ6" s="335"/>
      <c r="CR6" s="335"/>
      <c r="CS6" s="335"/>
      <c r="CT6" s="335"/>
      <c r="CU6" s="335"/>
      <c r="CV6" s="335"/>
      <c r="CW6" s="335"/>
      <c r="CX6" s="335"/>
      <c r="CY6" s="335"/>
      <c r="CZ6" s="335"/>
      <c r="DA6" s="335"/>
      <c r="DB6" s="336"/>
      <c r="DC6" s="336"/>
    </row>
    <row r="7" spans="1:107" s="337" customFormat="1" ht="30" x14ac:dyDescent="0.2">
      <c r="A7" s="389">
        <v>2</v>
      </c>
      <c r="B7" s="266" t="s">
        <v>28</v>
      </c>
      <c r="C7" s="402" t="s">
        <v>34</v>
      </c>
      <c r="D7" s="437" t="s">
        <v>941</v>
      </c>
      <c r="E7" s="256" t="s">
        <v>663</v>
      </c>
      <c r="F7" s="93" t="s">
        <v>1604</v>
      </c>
      <c r="G7" s="93"/>
      <c r="H7" s="93"/>
      <c r="I7" s="93">
        <v>3</v>
      </c>
      <c r="J7" s="93">
        <v>3</v>
      </c>
      <c r="K7" s="93">
        <v>3</v>
      </c>
      <c r="L7" s="93">
        <v>3</v>
      </c>
      <c r="M7" s="93">
        <v>4</v>
      </c>
      <c r="N7" s="93">
        <v>3</v>
      </c>
      <c r="O7" s="93"/>
      <c r="P7" s="93"/>
      <c r="Q7" s="93">
        <v>3</v>
      </c>
      <c r="R7" s="93">
        <v>3</v>
      </c>
      <c r="S7" s="93"/>
      <c r="T7" s="93"/>
      <c r="U7" s="23"/>
      <c r="V7" s="35">
        <f t="shared" si="0"/>
        <v>3</v>
      </c>
      <c r="W7" s="328">
        <f t="shared" si="1"/>
        <v>0</v>
      </c>
      <c r="X7" s="328">
        <f t="shared" si="2"/>
        <v>0</v>
      </c>
      <c r="Y7" s="328">
        <f t="shared" si="3"/>
        <v>0</v>
      </c>
      <c r="Z7" s="328">
        <f t="shared" si="4"/>
        <v>7</v>
      </c>
      <c r="AA7" s="328">
        <f t="shared" si="5"/>
        <v>1</v>
      </c>
      <c r="AB7" s="328">
        <f t="shared" si="6"/>
        <v>0</v>
      </c>
      <c r="AC7" s="328">
        <f t="shared" si="7"/>
        <v>8</v>
      </c>
      <c r="AD7" s="329">
        <f t="shared" ref="AD7:AD37" si="11">IF(ISERROR(((X7+Y7)*2+Z7*3+AA7*4+AB7*5)/SUM(X7,Y7:AB7)),"",((X7+Y7)*2+Z7*3+AA7*4+AB7*5)/SUM(X7,Y7:AB7))</f>
        <v>3.125</v>
      </c>
      <c r="AE7" s="330">
        <f t="shared" si="8"/>
        <v>0</v>
      </c>
      <c r="AF7" s="331"/>
      <c r="AG7" s="332" t="str">
        <f t="shared" si="9"/>
        <v>з</v>
      </c>
      <c r="AH7" s="332" t="str">
        <f t="shared" si="9"/>
        <v/>
      </c>
      <c r="AI7" s="332" t="str">
        <f t="shared" si="9"/>
        <v/>
      </c>
      <c r="AJ7" s="332">
        <f t="shared" si="9"/>
        <v>3</v>
      </c>
      <c r="AK7" s="332">
        <f t="shared" si="9"/>
        <v>3</v>
      </c>
      <c r="AL7" s="332">
        <f t="shared" si="9"/>
        <v>3</v>
      </c>
      <c r="AM7" s="332">
        <f t="shared" si="9"/>
        <v>3</v>
      </c>
      <c r="AN7" s="332">
        <f t="shared" si="9"/>
        <v>4</v>
      </c>
      <c r="AO7" s="332">
        <f t="shared" si="9"/>
        <v>3</v>
      </c>
      <c r="AP7" s="332" t="str">
        <f t="shared" si="9"/>
        <v/>
      </c>
      <c r="AQ7" s="332" t="str">
        <f t="shared" si="9"/>
        <v/>
      </c>
      <c r="AR7" s="332">
        <f t="shared" si="9"/>
        <v>3</v>
      </c>
      <c r="AS7" s="332">
        <f t="shared" si="9"/>
        <v>3</v>
      </c>
      <c r="AT7" s="332" t="str">
        <f t="shared" si="9"/>
        <v/>
      </c>
      <c r="AU7" s="332" t="str">
        <f t="shared" si="9"/>
        <v/>
      </c>
      <c r="AV7" s="332" t="str">
        <f t="shared" si="9"/>
        <v/>
      </c>
      <c r="AW7" s="35">
        <f t="shared" si="10"/>
        <v>1</v>
      </c>
      <c r="AX7" s="333"/>
      <c r="AY7" s="333"/>
      <c r="AZ7" s="333"/>
      <c r="BA7" s="333"/>
      <c r="BB7" s="333"/>
      <c r="BC7" s="333"/>
      <c r="BD7" s="333"/>
      <c r="BE7" s="333"/>
      <c r="BF7" s="333"/>
      <c r="BG7" s="333"/>
      <c r="BH7" s="333"/>
      <c r="BI7" s="333"/>
      <c r="BJ7" s="333"/>
      <c r="BK7" s="333"/>
      <c r="BL7" s="333"/>
      <c r="BM7" s="333"/>
      <c r="BN7" s="333"/>
      <c r="BO7" s="333"/>
      <c r="BP7" s="334"/>
      <c r="BQ7" s="334"/>
      <c r="BR7" s="334"/>
      <c r="BS7" s="334"/>
      <c r="BT7" s="334"/>
      <c r="BU7" s="334"/>
      <c r="BV7" s="334"/>
      <c r="BW7" s="334"/>
      <c r="BX7" s="334"/>
      <c r="BY7" s="334"/>
      <c r="BZ7" s="334"/>
      <c r="CA7" s="334"/>
      <c r="CB7" s="334"/>
      <c r="CC7" s="334"/>
      <c r="CD7" s="334"/>
      <c r="CE7" s="334"/>
      <c r="CF7" s="334"/>
      <c r="CG7" s="333"/>
      <c r="CH7" s="334"/>
      <c r="CI7" s="334"/>
      <c r="CJ7" s="334"/>
      <c r="CK7" s="334"/>
      <c r="CL7" s="334"/>
      <c r="CM7" s="334"/>
      <c r="CN7" s="331"/>
      <c r="CO7" s="331"/>
      <c r="CP7" s="331"/>
      <c r="CQ7" s="331"/>
      <c r="CR7" s="331"/>
      <c r="CS7" s="331"/>
      <c r="CT7" s="331"/>
      <c r="CU7" s="331"/>
      <c r="CV7" s="331"/>
      <c r="CW7" s="331"/>
      <c r="CX7" s="331"/>
      <c r="CY7" s="331"/>
      <c r="CZ7" s="331"/>
      <c r="DA7" s="331"/>
    </row>
    <row r="8" spans="1:107" s="337" customFormat="1" ht="30" x14ac:dyDescent="0.2">
      <c r="A8" s="389">
        <v>3</v>
      </c>
      <c r="B8" s="266" t="s">
        <v>28</v>
      </c>
      <c r="C8" s="402" t="s">
        <v>34</v>
      </c>
      <c r="D8" s="436" t="s">
        <v>942</v>
      </c>
      <c r="E8" s="256" t="s">
        <v>663</v>
      </c>
      <c r="F8" s="93" t="s">
        <v>1604</v>
      </c>
      <c r="G8" s="93"/>
      <c r="H8" s="93"/>
      <c r="I8" s="93">
        <v>4</v>
      </c>
      <c r="J8" s="93">
        <v>4</v>
      </c>
      <c r="K8" s="93">
        <v>4</v>
      </c>
      <c r="L8" s="93">
        <v>3</v>
      </c>
      <c r="M8" s="93">
        <v>5</v>
      </c>
      <c r="N8" s="93">
        <v>3</v>
      </c>
      <c r="O8" s="93"/>
      <c r="P8" s="93"/>
      <c r="Q8" s="93">
        <v>4</v>
      </c>
      <c r="R8" s="93">
        <v>3</v>
      </c>
      <c r="S8" s="93"/>
      <c r="T8" s="93"/>
      <c r="U8" s="23"/>
      <c r="V8" s="35">
        <f t="shared" si="0"/>
        <v>3</v>
      </c>
      <c r="W8" s="328">
        <f t="shared" si="1"/>
        <v>0</v>
      </c>
      <c r="X8" s="328">
        <f t="shared" si="2"/>
        <v>0</v>
      </c>
      <c r="Y8" s="328">
        <f t="shared" si="3"/>
        <v>0</v>
      </c>
      <c r="Z8" s="328">
        <f t="shared" si="4"/>
        <v>3</v>
      </c>
      <c r="AA8" s="328">
        <f t="shared" si="5"/>
        <v>4</v>
      </c>
      <c r="AB8" s="328">
        <f t="shared" si="6"/>
        <v>1</v>
      </c>
      <c r="AC8" s="328">
        <f t="shared" si="7"/>
        <v>8</v>
      </c>
      <c r="AD8" s="329">
        <f t="shared" si="11"/>
        <v>3.75</v>
      </c>
      <c r="AE8" s="330">
        <f t="shared" si="8"/>
        <v>0</v>
      </c>
      <c r="AF8" s="331"/>
      <c r="AG8" s="332" t="str">
        <f t="shared" si="9"/>
        <v>з</v>
      </c>
      <c r="AH8" s="332" t="str">
        <f t="shared" si="9"/>
        <v/>
      </c>
      <c r="AI8" s="332" t="str">
        <f t="shared" si="9"/>
        <v/>
      </c>
      <c r="AJ8" s="332">
        <f t="shared" si="9"/>
        <v>4</v>
      </c>
      <c r="AK8" s="332">
        <f t="shared" si="9"/>
        <v>4</v>
      </c>
      <c r="AL8" s="332">
        <f t="shared" si="9"/>
        <v>4</v>
      </c>
      <c r="AM8" s="332">
        <f t="shared" si="9"/>
        <v>3</v>
      </c>
      <c r="AN8" s="332">
        <f t="shared" si="9"/>
        <v>5</v>
      </c>
      <c r="AO8" s="332">
        <f t="shared" si="9"/>
        <v>3</v>
      </c>
      <c r="AP8" s="332" t="str">
        <f t="shared" si="9"/>
        <v/>
      </c>
      <c r="AQ8" s="332" t="str">
        <f t="shared" si="9"/>
        <v/>
      </c>
      <c r="AR8" s="332">
        <f t="shared" si="9"/>
        <v>4</v>
      </c>
      <c r="AS8" s="332">
        <f t="shared" si="9"/>
        <v>3</v>
      </c>
      <c r="AT8" s="332" t="str">
        <f t="shared" si="9"/>
        <v/>
      </c>
      <c r="AU8" s="332" t="str">
        <f t="shared" si="9"/>
        <v/>
      </c>
      <c r="AV8" s="332" t="str">
        <f t="shared" si="9"/>
        <v/>
      </c>
      <c r="AW8" s="35">
        <f t="shared" si="10"/>
        <v>1</v>
      </c>
      <c r="AX8" s="333"/>
      <c r="AY8" s="333"/>
      <c r="AZ8" s="333"/>
      <c r="BA8" s="333"/>
      <c r="BB8" s="333"/>
      <c r="BC8" s="333"/>
      <c r="BD8" s="333"/>
      <c r="BE8" s="333"/>
      <c r="BF8" s="333"/>
      <c r="BG8" s="333"/>
      <c r="BH8" s="333"/>
      <c r="BI8" s="333"/>
      <c r="BJ8" s="333"/>
      <c r="BK8" s="333"/>
      <c r="BL8" s="333"/>
      <c r="BM8" s="333"/>
      <c r="BN8" s="333"/>
      <c r="BO8" s="333"/>
      <c r="BP8" s="334"/>
      <c r="BQ8" s="334"/>
      <c r="BR8" s="334"/>
      <c r="BS8" s="334"/>
      <c r="BT8" s="334"/>
      <c r="BU8" s="334"/>
      <c r="BV8" s="334"/>
      <c r="BW8" s="334"/>
      <c r="BX8" s="334"/>
      <c r="BY8" s="334"/>
      <c r="BZ8" s="334"/>
      <c r="CA8" s="334"/>
      <c r="CB8" s="334"/>
      <c r="CC8" s="334"/>
      <c r="CD8" s="334"/>
      <c r="CE8" s="334"/>
      <c r="CF8" s="334"/>
      <c r="CG8" s="333"/>
      <c r="CH8" s="334"/>
      <c r="CI8" s="334"/>
      <c r="CJ8" s="334"/>
      <c r="CK8" s="334"/>
      <c r="CL8" s="334"/>
      <c r="CM8" s="334"/>
      <c r="CN8" s="331"/>
      <c r="CO8" s="331"/>
      <c r="CP8" s="331"/>
      <c r="CQ8" s="331"/>
      <c r="CR8" s="331"/>
      <c r="CS8" s="331"/>
      <c r="CT8" s="331"/>
      <c r="CU8" s="331"/>
      <c r="CV8" s="331"/>
      <c r="CW8" s="331"/>
      <c r="CX8" s="331"/>
      <c r="CY8" s="331"/>
      <c r="CZ8" s="331"/>
      <c r="DA8" s="331"/>
    </row>
    <row r="9" spans="1:107" s="337" customFormat="1" ht="30" x14ac:dyDescent="0.2">
      <c r="A9" s="389">
        <v>4</v>
      </c>
      <c r="B9" s="266" t="s">
        <v>28</v>
      </c>
      <c r="C9" s="402" t="s">
        <v>34</v>
      </c>
      <c r="D9" s="436" t="s">
        <v>943</v>
      </c>
      <c r="E9" s="256" t="s">
        <v>663</v>
      </c>
      <c r="F9" s="93" t="s">
        <v>1604</v>
      </c>
      <c r="G9" s="93"/>
      <c r="H9" s="93"/>
      <c r="I9" s="93">
        <v>3</v>
      </c>
      <c r="J9" s="93">
        <v>4</v>
      </c>
      <c r="K9" s="93">
        <v>4</v>
      </c>
      <c r="L9" s="93">
        <v>4</v>
      </c>
      <c r="M9" s="93">
        <v>5</v>
      </c>
      <c r="N9" s="93">
        <v>4</v>
      </c>
      <c r="O9" s="93"/>
      <c r="P9" s="93"/>
      <c r="Q9" s="93">
        <v>3</v>
      </c>
      <c r="R9" s="93">
        <v>3</v>
      </c>
      <c r="S9" s="93"/>
      <c r="T9" s="93"/>
      <c r="U9" s="23"/>
      <c r="V9" s="35">
        <f t="shared" si="0"/>
        <v>3</v>
      </c>
      <c r="W9" s="328">
        <f t="shared" si="1"/>
        <v>0</v>
      </c>
      <c r="X9" s="328">
        <f t="shared" si="2"/>
        <v>0</v>
      </c>
      <c r="Y9" s="328">
        <f t="shared" si="3"/>
        <v>0</v>
      </c>
      <c r="Z9" s="328">
        <f t="shared" si="4"/>
        <v>3</v>
      </c>
      <c r="AA9" s="328">
        <f t="shared" si="5"/>
        <v>4</v>
      </c>
      <c r="AB9" s="328">
        <f t="shared" si="6"/>
        <v>1</v>
      </c>
      <c r="AC9" s="328">
        <f t="shared" si="7"/>
        <v>8</v>
      </c>
      <c r="AD9" s="329">
        <f t="shared" si="11"/>
        <v>3.75</v>
      </c>
      <c r="AE9" s="330">
        <f t="shared" si="8"/>
        <v>0</v>
      </c>
      <c r="AF9" s="331"/>
      <c r="AG9" s="332" t="str">
        <f t="shared" si="9"/>
        <v>з</v>
      </c>
      <c r="AH9" s="332" t="str">
        <f t="shared" si="9"/>
        <v/>
      </c>
      <c r="AI9" s="332" t="str">
        <f t="shared" si="9"/>
        <v/>
      </c>
      <c r="AJ9" s="332">
        <f t="shared" si="9"/>
        <v>3</v>
      </c>
      <c r="AK9" s="332">
        <f t="shared" si="9"/>
        <v>4</v>
      </c>
      <c r="AL9" s="332">
        <f t="shared" si="9"/>
        <v>4</v>
      </c>
      <c r="AM9" s="332">
        <f t="shared" si="9"/>
        <v>4</v>
      </c>
      <c r="AN9" s="332">
        <f t="shared" si="9"/>
        <v>5</v>
      </c>
      <c r="AO9" s="332">
        <f t="shared" si="9"/>
        <v>4</v>
      </c>
      <c r="AP9" s="332" t="str">
        <f t="shared" si="9"/>
        <v/>
      </c>
      <c r="AQ9" s="332" t="str">
        <f t="shared" si="9"/>
        <v/>
      </c>
      <c r="AR9" s="332">
        <f t="shared" si="9"/>
        <v>3</v>
      </c>
      <c r="AS9" s="332">
        <f t="shared" si="9"/>
        <v>3</v>
      </c>
      <c r="AT9" s="332" t="str">
        <f t="shared" si="9"/>
        <v/>
      </c>
      <c r="AU9" s="332" t="str">
        <f t="shared" si="9"/>
        <v/>
      </c>
      <c r="AV9" s="332" t="str">
        <f t="shared" si="9"/>
        <v/>
      </c>
      <c r="AW9" s="35">
        <f t="shared" si="10"/>
        <v>1</v>
      </c>
      <c r="AX9" s="333"/>
      <c r="AY9" s="333"/>
      <c r="AZ9" s="333"/>
      <c r="BA9" s="333"/>
      <c r="BB9" s="333"/>
      <c r="BC9" s="333"/>
      <c r="BD9" s="333"/>
      <c r="BE9" s="333"/>
      <c r="BF9" s="333"/>
      <c r="BG9" s="333"/>
      <c r="BH9" s="333"/>
      <c r="BI9" s="333"/>
      <c r="BJ9" s="333"/>
      <c r="BK9" s="333"/>
      <c r="BL9" s="333"/>
      <c r="BM9" s="333"/>
      <c r="BN9" s="333"/>
      <c r="BO9" s="333"/>
      <c r="BP9" s="334"/>
      <c r="BQ9" s="334"/>
      <c r="BR9" s="334"/>
      <c r="BS9" s="334"/>
      <c r="BT9" s="334"/>
      <c r="BU9" s="334"/>
      <c r="BV9" s="334"/>
      <c r="BW9" s="334"/>
      <c r="BX9" s="334"/>
      <c r="BY9" s="334"/>
      <c r="BZ9" s="334"/>
      <c r="CA9" s="334"/>
      <c r="CB9" s="334"/>
      <c r="CC9" s="334"/>
      <c r="CD9" s="334"/>
      <c r="CE9" s="334"/>
      <c r="CF9" s="334"/>
      <c r="CG9" s="333"/>
      <c r="CH9" s="334"/>
      <c r="CI9" s="334"/>
      <c r="CJ9" s="334"/>
      <c r="CK9" s="334"/>
      <c r="CL9" s="334"/>
      <c r="CM9" s="334"/>
      <c r="CN9" s="331"/>
      <c r="CO9" s="331"/>
      <c r="CP9" s="331"/>
      <c r="CQ9" s="331"/>
      <c r="CR9" s="331"/>
      <c r="CS9" s="331"/>
      <c r="CT9" s="331"/>
      <c r="CU9" s="331"/>
      <c r="CV9" s="331"/>
      <c r="CW9" s="331"/>
      <c r="CX9" s="331"/>
      <c r="CY9" s="331"/>
      <c r="CZ9" s="331"/>
      <c r="DA9" s="331"/>
    </row>
    <row r="10" spans="1:107" s="337" customFormat="1" ht="30" x14ac:dyDescent="0.2">
      <c r="A10" s="389">
        <v>5</v>
      </c>
      <c r="B10" s="266" t="s">
        <v>28</v>
      </c>
      <c r="C10" s="402" t="s">
        <v>34</v>
      </c>
      <c r="D10" s="436" t="s">
        <v>944</v>
      </c>
      <c r="E10" s="256" t="s">
        <v>663</v>
      </c>
      <c r="F10" s="93" t="s">
        <v>1604</v>
      </c>
      <c r="G10" s="93"/>
      <c r="H10" s="93"/>
      <c r="I10" s="93">
        <v>5</v>
      </c>
      <c r="J10" s="93">
        <v>5</v>
      </c>
      <c r="K10" s="93">
        <v>4</v>
      </c>
      <c r="L10" s="93">
        <v>4</v>
      </c>
      <c r="M10" s="93">
        <v>5</v>
      </c>
      <c r="N10" s="93">
        <v>4</v>
      </c>
      <c r="O10" s="93"/>
      <c r="P10" s="93"/>
      <c r="Q10" s="93">
        <v>3</v>
      </c>
      <c r="R10" s="93">
        <v>5</v>
      </c>
      <c r="S10" s="93"/>
      <c r="T10" s="93"/>
      <c r="U10" s="23"/>
      <c r="V10" s="35">
        <f t="shared" si="0"/>
        <v>3</v>
      </c>
      <c r="W10" s="328">
        <f t="shared" si="1"/>
        <v>0</v>
      </c>
      <c r="X10" s="328">
        <f t="shared" si="2"/>
        <v>0</v>
      </c>
      <c r="Y10" s="328">
        <f t="shared" si="3"/>
        <v>0</v>
      </c>
      <c r="Z10" s="328">
        <f t="shared" si="4"/>
        <v>1</v>
      </c>
      <c r="AA10" s="328">
        <f t="shared" si="5"/>
        <v>3</v>
      </c>
      <c r="AB10" s="328">
        <f t="shared" si="6"/>
        <v>4</v>
      </c>
      <c r="AC10" s="328">
        <f t="shared" si="7"/>
        <v>8</v>
      </c>
      <c r="AD10" s="329">
        <f t="shared" si="11"/>
        <v>4.375</v>
      </c>
      <c r="AE10" s="330">
        <f t="shared" si="8"/>
        <v>0</v>
      </c>
      <c r="AF10" s="331"/>
      <c r="AG10" s="332" t="str">
        <f t="shared" si="9"/>
        <v>з</v>
      </c>
      <c r="AH10" s="332" t="str">
        <f t="shared" si="9"/>
        <v/>
      </c>
      <c r="AI10" s="332" t="str">
        <f t="shared" si="9"/>
        <v/>
      </c>
      <c r="AJ10" s="332">
        <f t="shared" si="9"/>
        <v>5</v>
      </c>
      <c r="AK10" s="332">
        <f t="shared" si="9"/>
        <v>5</v>
      </c>
      <c r="AL10" s="332">
        <f t="shared" si="9"/>
        <v>4</v>
      </c>
      <c r="AM10" s="332">
        <f t="shared" si="9"/>
        <v>4</v>
      </c>
      <c r="AN10" s="332">
        <f t="shared" si="9"/>
        <v>5</v>
      </c>
      <c r="AO10" s="332">
        <f t="shared" si="9"/>
        <v>4</v>
      </c>
      <c r="AP10" s="332" t="str">
        <f t="shared" si="9"/>
        <v/>
      </c>
      <c r="AQ10" s="332" t="str">
        <f t="shared" si="9"/>
        <v/>
      </c>
      <c r="AR10" s="332">
        <f t="shared" si="9"/>
        <v>3</v>
      </c>
      <c r="AS10" s="332">
        <f t="shared" si="9"/>
        <v>5</v>
      </c>
      <c r="AT10" s="332" t="str">
        <f t="shared" si="9"/>
        <v/>
      </c>
      <c r="AU10" s="332" t="str">
        <f t="shared" si="9"/>
        <v/>
      </c>
      <c r="AV10" s="332" t="str">
        <f t="shared" si="9"/>
        <v/>
      </c>
      <c r="AW10" s="35">
        <f t="shared" si="10"/>
        <v>1</v>
      </c>
      <c r="AX10" s="333"/>
      <c r="AY10" s="333"/>
      <c r="AZ10" s="333"/>
      <c r="BA10" s="333"/>
      <c r="BB10" s="333"/>
      <c r="BC10" s="333"/>
      <c r="BD10" s="333"/>
      <c r="BE10" s="333"/>
      <c r="BF10" s="333"/>
      <c r="BG10" s="333"/>
      <c r="BH10" s="333"/>
      <c r="BI10" s="333"/>
      <c r="BJ10" s="333"/>
      <c r="BK10" s="333"/>
      <c r="BL10" s="333"/>
      <c r="BM10" s="333"/>
      <c r="BN10" s="333"/>
      <c r="BO10" s="333"/>
      <c r="BP10" s="334"/>
      <c r="BQ10" s="334"/>
      <c r="BR10" s="334"/>
      <c r="BS10" s="334"/>
      <c r="BT10" s="334"/>
      <c r="BU10" s="334"/>
      <c r="BV10" s="334"/>
      <c r="BW10" s="334"/>
      <c r="BX10" s="334"/>
      <c r="BY10" s="334"/>
      <c r="BZ10" s="334"/>
      <c r="CA10" s="334"/>
      <c r="CB10" s="334"/>
      <c r="CC10" s="334"/>
      <c r="CD10" s="334"/>
      <c r="CE10" s="334"/>
      <c r="CF10" s="334"/>
      <c r="CG10" s="333"/>
      <c r="CH10" s="334"/>
      <c r="CI10" s="334"/>
      <c r="CJ10" s="334"/>
      <c r="CK10" s="334"/>
      <c r="CL10" s="334"/>
      <c r="CM10" s="334"/>
      <c r="CN10" s="331"/>
      <c r="CO10" s="331"/>
      <c r="CP10" s="331"/>
      <c r="CQ10" s="331"/>
      <c r="CR10" s="331"/>
      <c r="CS10" s="331"/>
      <c r="CT10" s="331"/>
      <c r="CU10" s="331"/>
      <c r="CV10" s="331"/>
      <c r="CW10" s="331"/>
      <c r="CX10" s="331"/>
      <c r="CY10" s="331"/>
      <c r="CZ10" s="331"/>
      <c r="DA10" s="331"/>
    </row>
    <row r="11" spans="1:107" s="337" customFormat="1" ht="30" x14ac:dyDescent="0.2">
      <c r="A11" s="389">
        <v>6</v>
      </c>
      <c r="B11" s="266" t="s">
        <v>28</v>
      </c>
      <c r="C11" s="402" t="s">
        <v>34</v>
      </c>
      <c r="D11" s="436" t="s">
        <v>945</v>
      </c>
      <c r="E11" s="256" t="s">
        <v>663</v>
      </c>
      <c r="F11" s="93" t="s">
        <v>1604</v>
      </c>
      <c r="G11" s="93"/>
      <c r="H11" s="93"/>
      <c r="I11" s="93">
        <v>4</v>
      </c>
      <c r="J11" s="93">
        <v>4</v>
      </c>
      <c r="K11" s="93">
        <v>4</v>
      </c>
      <c r="L11" s="93">
        <v>3</v>
      </c>
      <c r="M11" s="93">
        <v>5</v>
      </c>
      <c r="N11" s="93">
        <v>4</v>
      </c>
      <c r="O11" s="93"/>
      <c r="P11" s="93"/>
      <c r="Q11" s="93">
        <v>3</v>
      </c>
      <c r="R11" s="93">
        <v>4</v>
      </c>
      <c r="S11" s="93"/>
      <c r="T11" s="93"/>
      <c r="U11" s="93"/>
      <c r="V11" s="35">
        <f t="shared" si="0"/>
        <v>3</v>
      </c>
      <c r="W11" s="338">
        <f t="shared" si="1"/>
        <v>0</v>
      </c>
      <c r="X11" s="338">
        <f t="shared" si="2"/>
        <v>0</v>
      </c>
      <c r="Y11" s="338">
        <f t="shared" si="3"/>
        <v>0</v>
      </c>
      <c r="Z11" s="338">
        <f t="shared" si="4"/>
        <v>2</v>
      </c>
      <c r="AA11" s="338">
        <f t="shared" si="5"/>
        <v>5</v>
      </c>
      <c r="AB11" s="338">
        <f t="shared" si="6"/>
        <v>1</v>
      </c>
      <c r="AC11" s="328">
        <f t="shared" si="7"/>
        <v>8</v>
      </c>
      <c r="AD11" s="329">
        <f t="shared" si="11"/>
        <v>3.875</v>
      </c>
      <c r="AE11" s="339">
        <f t="shared" si="8"/>
        <v>0</v>
      </c>
      <c r="AG11" s="332" t="str">
        <f t="shared" si="9"/>
        <v>з</v>
      </c>
      <c r="AH11" s="332" t="str">
        <f t="shared" si="9"/>
        <v/>
      </c>
      <c r="AI11" s="332" t="str">
        <f t="shared" si="9"/>
        <v/>
      </c>
      <c r="AJ11" s="332">
        <f t="shared" si="9"/>
        <v>4</v>
      </c>
      <c r="AK11" s="332">
        <f t="shared" si="9"/>
        <v>4</v>
      </c>
      <c r="AL11" s="332">
        <f t="shared" si="9"/>
        <v>4</v>
      </c>
      <c r="AM11" s="332">
        <f t="shared" si="9"/>
        <v>3</v>
      </c>
      <c r="AN11" s="332">
        <f t="shared" si="9"/>
        <v>5</v>
      </c>
      <c r="AO11" s="332">
        <f t="shared" si="9"/>
        <v>4</v>
      </c>
      <c r="AP11" s="332" t="str">
        <f t="shared" si="9"/>
        <v/>
      </c>
      <c r="AQ11" s="332" t="str">
        <f t="shared" si="9"/>
        <v/>
      </c>
      <c r="AR11" s="332">
        <f t="shared" si="9"/>
        <v>3</v>
      </c>
      <c r="AS11" s="332">
        <f t="shared" si="9"/>
        <v>4</v>
      </c>
      <c r="AT11" s="332" t="str">
        <f t="shared" si="9"/>
        <v/>
      </c>
      <c r="AU11" s="332" t="str">
        <f t="shared" si="9"/>
        <v/>
      </c>
      <c r="AV11" s="332" t="str">
        <f t="shared" si="9"/>
        <v/>
      </c>
      <c r="AW11" s="35">
        <f t="shared" si="10"/>
        <v>1</v>
      </c>
      <c r="AX11" s="340"/>
      <c r="AY11" s="340"/>
      <c r="AZ11" s="340"/>
      <c r="BA11" s="340"/>
      <c r="BB11" s="340"/>
      <c r="BC11" s="340"/>
      <c r="BD11" s="340"/>
      <c r="BE11" s="340"/>
      <c r="BF11" s="340"/>
      <c r="BG11" s="340"/>
      <c r="BH11" s="340"/>
      <c r="BI11" s="340"/>
      <c r="BJ11" s="340"/>
      <c r="BK11" s="340"/>
      <c r="BL11" s="340"/>
      <c r="BM11" s="340"/>
      <c r="BN11" s="340"/>
      <c r="BO11" s="340"/>
      <c r="BP11" s="341"/>
      <c r="BQ11" s="341"/>
      <c r="BR11" s="341"/>
      <c r="BS11" s="341"/>
      <c r="BT11" s="341"/>
      <c r="BU11" s="341"/>
      <c r="BV11" s="341"/>
      <c r="BW11" s="341"/>
      <c r="BX11" s="341"/>
      <c r="BY11" s="341"/>
      <c r="BZ11" s="341"/>
      <c r="CA11" s="341"/>
      <c r="CB11" s="341"/>
      <c r="CC11" s="341"/>
      <c r="CD11" s="341"/>
      <c r="CE11" s="341"/>
      <c r="CF11" s="341"/>
      <c r="CG11" s="340"/>
      <c r="CH11" s="341"/>
      <c r="CI11" s="341"/>
      <c r="CJ11" s="341"/>
      <c r="CK11" s="341"/>
      <c r="CL11" s="341"/>
      <c r="CM11" s="341"/>
    </row>
    <row r="12" spans="1:107" s="337" customFormat="1" ht="30" x14ac:dyDescent="0.2">
      <c r="A12" s="389">
        <v>7</v>
      </c>
      <c r="B12" s="266" t="s">
        <v>28</v>
      </c>
      <c r="C12" s="402" t="s">
        <v>34</v>
      </c>
      <c r="D12" s="436" t="s">
        <v>946</v>
      </c>
      <c r="E12" s="256" t="s">
        <v>663</v>
      </c>
      <c r="F12" s="93" t="s">
        <v>1604</v>
      </c>
      <c r="G12" s="93"/>
      <c r="H12" s="93"/>
      <c r="I12" s="93">
        <v>3</v>
      </c>
      <c r="J12" s="93">
        <v>3</v>
      </c>
      <c r="K12" s="93">
        <v>3</v>
      </c>
      <c r="L12" s="93">
        <v>3</v>
      </c>
      <c r="M12" s="93">
        <v>5</v>
      </c>
      <c r="N12" s="93">
        <v>4</v>
      </c>
      <c r="O12" s="93"/>
      <c r="P12" s="93"/>
      <c r="Q12" s="93">
        <v>3</v>
      </c>
      <c r="R12" s="93">
        <v>3</v>
      </c>
      <c r="S12" s="93"/>
      <c r="T12" s="93"/>
      <c r="U12" s="23"/>
      <c r="V12" s="35">
        <f t="shared" si="0"/>
        <v>3</v>
      </c>
      <c r="W12" s="328">
        <f t="shared" si="1"/>
        <v>0</v>
      </c>
      <c r="X12" s="328">
        <f t="shared" si="2"/>
        <v>0</v>
      </c>
      <c r="Y12" s="328">
        <f t="shared" si="3"/>
        <v>0</v>
      </c>
      <c r="Z12" s="328">
        <f t="shared" si="4"/>
        <v>6</v>
      </c>
      <c r="AA12" s="328">
        <f t="shared" si="5"/>
        <v>1</v>
      </c>
      <c r="AB12" s="328">
        <f t="shared" si="6"/>
        <v>1</v>
      </c>
      <c r="AC12" s="328">
        <f t="shared" si="7"/>
        <v>8</v>
      </c>
      <c r="AD12" s="329">
        <f t="shared" si="11"/>
        <v>3.375</v>
      </c>
      <c r="AE12" s="330">
        <f t="shared" si="8"/>
        <v>0</v>
      </c>
      <c r="AF12" s="331"/>
      <c r="AG12" s="332" t="str">
        <f t="shared" si="9"/>
        <v>з</v>
      </c>
      <c r="AH12" s="332" t="str">
        <f t="shared" si="9"/>
        <v/>
      </c>
      <c r="AI12" s="332" t="str">
        <f t="shared" si="9"/>
        <v/>
      </c>
      <c r="AJ12" s="332">
        <f t="shared" si="9"/>
        <v>3</v>
      </c>
      <c r="AK12" s="332">
        <f t="shared" si="9"/>
        <v>3</v>
      </c>
      <c r="AL12" s="332">
        <f t="shared" si="9"/>
        <v>3</v>
      </c>
      <c r="AM12" s="332">
        <f t="shared" si="9"/>
        <v>3</v>
      </c>
      <c r="AN12" s="332">
        <f t="shared" si="9"/>
        <v>5</v>
      </c>
      <c r="AO12" s="332">
        <f t="shared" si="9"/>
        <v>4</v>
      </c>
      <c r="AP12" s="332" t="str">
        <f t="shared" si="9"/>
        <v/>
      </c>
      <c r="AQ12" s="332" t="str">
        <f t="shared" si="9"/>
        <v/>
      </c>
      <c r="AR12" s="332">
        <f t="shared" si="9"/>
        <v>3</v>
      </c>
      <c r="AS12" s="332">
        <f t="shared" si="9"/>
        <v>3</v>
      </c>
      <c r="AT12" s="332" t="str">
        <f t="shared" si="9"/>
        <v/>
      </c>
      <c r="AU12" s="332" t="str">
        <f t="shared" si="9"/>
        <v/>
      </c>
      <c r="AV12" s="332" t="str">
        <f t="shared" si="9"/>
        <v/>
      </c>
      <c r="AW12" s="35">
        <f t="shared" si="10"/>
        <v>1</v>
      </c>
      <c r="AX12" s="333"/>
      <c r="AY12" s="333"/>
      <c r="AZ12" s="333"/>
      <c r="BA12" s="333"/>
      <c r="BB12" s="333"/>
      <c r="BC12" s="333"/>
      <c r="BD12" s="333"/>
      <c r="BE12" s="333"/>
      <c r="BF12" s="333"/>
      <c r="BG12" s="333"/>
      <c r="BH12" s="333"/>
      <c r="BI12" s="333"/>
      <c r="BJ12" s="333"/>
      <c r="BK12" s="333"/>
      <c r="BL12" s="333"/>
      <c r="BM12" s="333"/>
      <c r="BN12" s="333"/>
      <c r="BO12" s="333"/>
      <c r="BP12" s="334"/>
      <c r="BQ12" s="334"/>
      <c r="BR12" s="334"/>
      <c r="BS12" s="334"/>
      <c r="BT12" s="334"/>
      <c r="BU12" s="334"/>
      <c r="BV12" s="334"/>
      <c r="BW12" s="334"/>
      <c r="BX12" s="334"/>
      <c r="BY12" s="334"/>
      <c r="BZ12" s="334"/>
      <c r="CA12" s="334"/>
      <c r="CB12" s="334"/>
      <c r="CC12" s="334"/>
      <c r="CD12" s="334"/>
      <c r="CE12" s="334"/>
      <c r="CF12" s="334"/>
      <c r="CG12" s="333"/>
      <c r="CH12" s="334"/>
      <c r="CI12" s="334"/>
      <c r="CJ12" s="334"/>
      <c r="CK12" s="334"/>
      <c r="CL12" s="334"/>
      <c r="CM12" s="334"/>
      <c r="CN12" s="331"/>
      <c r="CO12" s="331"/>
      <c r="CP12" s="331"/>
      <c r="CQ12" s="331"/>
      <c r="CR12" s="331"/>
      <c r="CS12" s="331"/>
      <c r="CT12" s="331"/>
      <c r="CU12" s="331"/>
      <c r="CV12" s="331"/>
      <c r="CW12" s="331"/>
      <c r="CX12" s="331"/>
      <c r="CY12" s="331"/>
      <c r="CZ12" s="331"/>
      <c r="DA12" s="331"/>
    </row>
    <row r="13" spans="1:107" s="337" customFormat="1" ht="30" x14ac:dyDescent="0.2">
      <c r="A13" s="389">
        <v>8</v>
      </c>
      <c r="B13" s="266" t="s">
        <v>28</v>
      </c>
      <c r="C13" s="402" t="s">
        <v>34</v>
      </c>
      <c r="D13" s="436" t="s">
        <v>947</v>
      </c>
      <c r="E13" s="256" t="s">
        <v>663</v>
      </c>
      <c r="F13" s="93" t="s">
        <v>1604</v>
      </c>
      <c r="G13" s="93"/>
      <c r="H13" s="93"/>
      <c r="I13" s="93">
        <v>3</v>
      </c>
      <c r="J13" s="93">
        <v>4</v>
      </c>
      <c r="K13" s="93">
        <v>4</v>
      </c>
      <c r="L13" s="93">
        <v>5</v>
      </c>
      <c r="M13" s="93">
        <v>5</v>
      </c>
      <c r="N13" s="93">
        <v>4</v>
      </c>
      <c r="O13" s="93"/>
      <c r="P13" s="93"/>
      <c r="Q13" s="93">
        <v>3</v>
      </c>
      <c r="R13" s="93">
        <v>4</v>
      </c>
      <c r="S13" s="93"/>
      <c r="T13" s="93"/>
      <c r="U13" s="23"/>
      <c r="V13" s="35">
        <f t="shared" si="0"/>
        <v>3</v>
      </c>
      <c r="W13" s="328">
        <f t="shared" si="1"/>
        <v>0</v>
      </c>
      <c r="X13" s="328">
        <f t="shared" si="2"/>
        <v>0</v>
      </c>
      <c r="Y13" s="328">
        <f t="shared" si="3"/>
        <v>0</v>
      </c>
      <c r="Z13" s="328">
        <f t="shared" si="4"/>
        <v>2</v>
      </c>
      <c r="AA13" s="328">
        <f t="shared" si="5"/>
        <v>4</v>
      </c>
      <c r="AB13" s="328">
        <f t="shared" si="6"/>
        <v>2</v>
      </c>
      <c r="AC13" s="328">
        <f t="shared" si="7"/>
        <v>8</v>
      </c>
      <c r="AD13" s="329">
        <f t="shared" si="11"/>
        <v>4</v>
      </c>
      <c r="AE13" s="330">
        <f t="shared" si="8"/>
        <v>0</v>
      </c>
      <c r="AF13" s="331"/>
      <c r="AG13" s="332" t="str">
        <f t="shared" si="9"/>
        <v>з</v>
      </c>
      <c r="AH13" s="332" t="str">
        <f t="shared" si="9"/>
        <v/>
      </c>
      <c r="AI13" s="332" t="str">
        <f t="shared" si="9"/>
        <v/>
      </c>
      <c r="AJ13" s="332">
        <f t="shared" si="9"/>
        <v>3</v>
      </c>
      <c r="AK13" s="332">
        <f t="shared" si="9"/>
        <v>4</v>
      </c>
      <c r="AL13" s="332">
        <f t="shared" si="9"/>
        <v>4</v>
      </c>
      <c r="AM13" s="332">
        <f t="shared" si="9"/>
        <v>5</v>
      </c>
      <c r="AN13" s="332">
        <f t="shared" si="9"/>
        <v>5</v>
      </c>
      <c r="AO13" s="332">
        <f t="shared" si="9"/>
        <v>4</v>
      </c>
      <c r="AP13" s="332" t="str">
        <f t="shared" si="9"/>
        <v/>
      </c>
      <c r="AQ13" s="332" t="str">
        <f t="shared" si="9"/>
        <v/>
      </c>
      <c r="AR13" s="332">
        <f t="shared" si="9"/>
        <v>3</v>
      </c>
      <c r="AS13" s="332">
        <f t="shared" si="9"/>
        <v>4</v>
      </c>
      <c r="AT13" s="332" t="str">
        <f t="shared" si="9"/>
        <v/>
      </c>
      <c r="AU13" s="332" t="str">
        <f t="shared" si="9"/>
        <v/>
      </c>
      <c r="AV13" s="332" t="str">
        <f t="shared" si="9"/>
        <v/>
      </c>
      <c r="AW13" s="35">
        <f t="shared" si="10"/>
        <v>1</v>
      </c>
      <c r="AX13" s="333"/>
      <c r="AY13" s="333"/>
      <c r="AZ13" s="333"/>
      <c r="BA13" s="333"/>
      <c r="BB13" s="333"/>
      <c r="BC13" s="333"/>
      <c r="BD13" s="333"/>
      <c r="BE13" s="333"/>
      <c r="BF13" s="333"/>
      <c r="BG13" s="333"/>
      <c r="BH13" s="333"/>
      <c r="BI13" s="333"/>
      <c r="BJ13" s="333"/>
      <c r="BK13" s="333"/>
      <c r="BL13" s="333"/>
      <c r="BM13" s="333"/>
      <c r="BN13" s="333"/>
      <c r="BO13" s="333"/>
      <c r="BP13" s="334"/>
      <c r="BQ13" s="334"/>
      <c r="BR13" s="334"/>
      <c r="BS13" s="334"/>
      <c r="BT13" s="334"/>
      <c r="BU13" s="334"/>
      <c r="BV13" s="334"/>
      <c r="BW13" s="334"/>
      <c r="BX13" s="334"/>
      <c r="BY13" s="334"/>
      <c r="BZ13" s="334"/>
      <c r="CA13" s="334"/>
      <c r="CB13" s="334"/>
      <c r="CC13" s="334"/>
      <c r="CD13" s="334"/>
      <c r="CE13" s="334"/>
      <c r="CF13" s="334"/>
      <c r="CG13" s="333"/>
      <c r="CH13" s="334"/>
      <c r="CI13" s="334"/>
      <c r="CJ13" s="334"/>
      <c r="CK13" s="334"/>
      <c r="CL13" s="334"/>
      <c r="CM13" s="334"/>
      <c r="CN13" s="331"/>
      <c r="CO13" s="331"/>
      <c r="CP13" s="331"/>
      <c r="CQ13" s="331"/>
      <c r="CR13" s="331"/>
      <c r="CS13" s="331"/>
      <c r="CT13" s="331"/>
      <c r="CU13" s="331"/>
      <c r="CV13" s="331"/>
      <c r="CW13" s="331"/>
      <c r="CX13" s="331"/>
      <c r="CY13" s="331"/>
      <c r="CZ13" s="331"/>
      <c r="DA13" s="331"/>
    </row>
    <row r="14" spans="1:107" ht="30" x14ac:dyDescent="0.2">
      <c r="A14" s="389">
        <v>9</v>
      </c>
      <c r="B14" s="263"/>
      <c r="C14" s="402" t="s">
        <v>34</v>
      </c>
      <c r="D14" s="437" t="s">
        <v>948</v>
      </c>
      <c r="E14" s="256" t="s">
        <v>663</v>
      </c>
      <c r="F14" s="93" t="s">
        <v>1604</v>
      </c>
      <c r="G14" s="93"/>
      <c r="H14" s="93"/>
      <c r="I14" s="93">
        <v>4</v>
      </c>
      <c r="J14" s="93">
        <v>4</v>
      </c>
      <c r="K14" s="93">
        <v>3</v>
      </c>
      <c r="L14" s="93">
        <v>4</v>
      </c>
      <c r="M14" s="93">
        <v>3</v>
      </c>
      <c r="N14" s="93">
        <v>3</v>
      </c>
      <c r="O14" s="93"/>
      <c r="P14" s="93"/>
      <c r="Q14" s="93">
        <v>3</v>
      </c>
      <c r="R14" s="97">
        <v>4</v>
      </c>
      <c r="S14" s="93"/>
      <c r="T14" s="93"/>
      <c r="U14" s="23"/>
      <c r="V14" s="18">
        <f t="shared" si="0"/>
        <v>3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4</v>
      </c>
      <c r="AA14" s="95">
        <f t="shared" si="5"/>
        <v>4</v>
      </c>
      <c r="AB14" s="95">
        <f t="shared" si="6"/>
        <v>0</v>
      </c>
      <c r="AC14" s="95">
        <f t="shared" si="7"/>
        <v>8</v>
      </c>
      <c r="AD14" s="242">
        <f t="shared" si="11"/>
        <v>3.5</v>
      </c>
      <c r="AE14" s="16">
        <f t="shared" si="8"/>
        <v>0</v>
      </c>
      <c r="AF14" s="9"/>
      <c r="AG14" s="332" t="str">
        <f t="shared" si="9"/>
        <v>з</v>
      </c>
      <c r="AH14" s="332" t="str">
        <f t="shared" si="9"/>
        <v/>
      </c>
      <c r="AI14" s="332" t="str">
        <f t="shared" si="9"/>
        <v/>
      </c>
      <c r="AJ14" s="332">
        <f t="shared" si="9"/>
        <v>4</v>
      </c>
      <c r="AK14" s="332">
        <f t="shared" si="9"/>
        <v>4</v>
      </c>
      <c r="AL14" s="332">
        <f t="shared" si="9"/>
        <v>3</v>
      </c>
      <c r="AM14" s="332">
        <f t="shared" si="9"/>
        <v>4</v>
      </c>
      <c r="AN14" s="332">
        <f t="shared" si="9"/>
        <v>3</v>
      </c>
      <c r="AO14" s="332">
        <f t="shared" si="9"/>
        <v>3</v>
      </c>
      <c r="AP14" s="332" t="str">
        <f t="shared" si="9"/>
        <v/>
      </c>
      <c r="AQ14" s="332" t="str">
        <f t="shared" si="9"/>
        <v/>
      </c>
      <c r="AR14" s="332">
        <f t="shared" si="9"/>
        <v>3</v>
      </c>
      <c r="AS14" s="332">
        <f t="shared" si="9"/>
        <v>4</v>
      </c>
      <c r="AT14" s="332" t="str">
        <f t="shared" si="9"/>
        <v/>
      </c>
      <c r="AU14" s="332" t="str">
        <f t="shared" si="9"/>
        <v/>
      </c>
      <c r="AV14" s="332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30" x14ac:dyDescent="0.2">
      <c r="A15" s="389">
        <v>10</v>
      </c>
      <c r="B15" s="263"/>
      <c r="C15" s="402" t="s">
        <v>34</v>
      </c>
      <c r="D15" s="436" t="s">
        <v>949</v>
      </c>
      <c r="E15" s="256" t="s">
        <v>663</v>
      </c>
      <c r="F15" s="93" t="s">
        <v>1604</v>
      </c>
      <c r="G15" s="93"/>
      <c r="H15" s="93"/>
      <c r="I15" s="93">
        <v>4</v>
      </c>
      <c r="J15" s="93">
        <v>4</v>
      </c>
      <c r="K15" s="93">
        <v>3</v>
      </c>
      <c r="L15" s="93">
        <v>3</v>
      </c>
      <c r="M15" s="93">
        <v>4</v>
      </c>
      <c r="N15" s="93">
        <v>3</v>
      </c>
      <c r="O15" s="93"/>
      <c r="P15" s="93"/>
      <c r="Q15" s="93">
        <v>4</v>
      </c>
      <c r="R15" s="97">
        <v>4</v>
      </c>
      <c r="S15" s="93"/>
      <c r="T15" s="93"/>
      <c r="U15" s="23"/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3</v>
      </c>
      <c r="AA15" s="95">
        <f t="shared" si="5"/>
        <v>5</v>
      </c>
      <c r="AB15" s="95">
        <f t="shared" si="6"/>
        <v>0</v>
      </c>
      <c r="AC15" s="95">
        <f t="shared" si="7"/>
        <v>8</v>
      </c>
      <c r="AD15" s="242">
        <f t="shared" si="11"/>
        <v>3.625</v>
      </c>
      <c r="AE15" s="16">
        <f t="shared" si="8"/>
        <v>0</v>
      </c>
      <c r="AF15" s="9"/>
      <c r="AG15" s="332" t="str">
        <f t="shared" si="9"/>
        <v>з</v>
      </c>
      <c r="AH15" s="332" t="str">
        <f t="shared" si="9"/>
        <v/>
      </c>
      <c r="AI15" s="332" t="str">
        <f t="shared" si="9"/>
        <v/>
      </c>
      <c r="AJ15" s="332">
        <f t="shared" si="9"/>
        <v>4</v>
      </c>
      <c r="AK15" s="332">
        <f t="shared" si="9"/>
        <v>4</v>
      </c>
      <c r="AL15" s="332">
        <f t="shared" si="9"/>
        <v>3</v>
      </c>
      <c r="AM15" s="332">
        <f t="shared" si="9"/>
        <v>3</v>
      </c>
      <c r="AN15" s="332">
        <f t="shared" si="9"/>
        <v>4</v>
      </c>
      <c r="AO15" s="332">
        <f t="shared" si="9"/>
        <v>3</v>
      </c>
      <c r="AP15" s="332" t="str">
        <f t="shared" si="9"/>
        <v/>
      </c>
      <c r="AQ15" s="332" t="str">
        <f t="shared" si="9"/>
        <v/>
      </c>
      <c r="AR15" s="332">
        <f t="shared" si="9"/>
        <v>4</v>
      </c>
      <c r="AS15" s="332">
        <f t="shared" si="9"/>
        <v>4</v>
      </c>
      <c r="AT15" s="332" t="str">
        <f t="shared" si="9"/>
        <v/>
      </c>
      <c r="AU15" s="332" t="str">
        <f t="shared" si="9"/>
        <v/>
      </c>
      <c r="AV15" s="332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30" x14ac:dyDescent="0.2">
      <c r="A16" s="389">
        <v>11</v>
      </c>
      <c r="B16" s="263"/>
      <c r="C16" s="402" t="s">
        <v>34</v>
      </c>
      <c r="D16" s="436" t="s">
        <v>950</v>
      </c>
      <c r="E16" s="256" t="s">
        <v>663</v>
      </c>
      <c r="F16" s="93" t="s">
        <v>1604</v>
      </c>
      <c r="G16" s="93"/>
      <c r="H16" s="93"/>
      <c r="I16" s="93">
        <v>4</v>
      </c>
      <c r="J16" s="93">
        <v>4</v>
      </c>
      <c r="K16" s="93">
        <v>4</v>
      </c>
      <c r="L16" s="93">
        <v>4</v>
      </c>
      <c r="M16" s="93">
        <v>4</v>
      </c>
      <c r="N16" s="93">
        <v>3</v>
      </c>
      <c r="O16" s="93"/>
      <c r="P16" s="93"/>
      <c r="Q16" s="93">
        <v>3</v>
      </c>
      <c r="R16" s="97">
        <v>4</v>
      </c>
      <c r="S16" s="93"/>
      <c r="T16" s="93"/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2</v>
      </c>
      <c r="AA16" s="95">
        <f t="shared" si="5"/>
        <v>6</v>
      </c>
      <c r="AB16" s="95">
        <f t="shared" si="6"/>
        <v>0</v>
      </c>
      <c r="AC16" s="95">
        <f t="shared" si="7"/>
        <v>8</v>
      </c>
      <c r="AD16" s="242">
        <f t="shared" si="11"/>
        <v>3.75</v>
      </c>
      <c r="AE16" s="16">
        <f t="shared" si="8"/>
        <v>0</v>
      </c>
      <c r="AF16" s="9"/>
      <c r="AG16" s="332" t="str">
        <f t="shared" si="9"/>
        <v>з</v>
      </c>
      <c r="AH16" s="332" t="str">
        <f t="shared" si="9"/>
        <v/>
      </c>
      <c r="AI16" s="332" t="str">
        <f t="shared" si="9"/>
        <v/>
      </c>
      <c r="AJ16" s="332">
        <f t="shared" si="9"/>
        <v>4</v>
      </c>
      <c r="AK16" s="332">
        <f t="shared" si="9"/>
        <v>4</v>
      </c>
      <c r="AL16" s="332">
        <f t="shared" si="9"/>
        <v>4</v>
      </c>
      <c r="AM16" s="332">
        <f t="shared" si="9"/>
        <v>4</v>
      </c>
      <c r="AN16" s="332">
        <f t="shared" si="9"/>
        <v>4</v>
      </c>
      <c r="AO16" s="332">
        <f t="shared" si="9"/>
        <v>3</v>
      </c>
      <c r="AP16" s="332" t="str">
        <f t="shared" si="9"/>
        <v/>
      </c>
      <c r="AQ16" s="332" t="str">
        <f t="shared" si="9"/>
        <v/>
      </c>
      <c r="AR16" s="332">
        <f t="shared" si="9"/>
        <v>3</v>
      </c>
      <c r="AS16" s="332">
        <f t="shared" si="9"/>
        <v>4</v>
      </c>
      <c r="AT16" s="332" t="str">
        <f t="shared" si="9"/>
        <v/>
      </c>
      <c r="AU16" s="332" t="str">
        <f t="shared" si="9"/>
        <v/>
      </c>
      <c r="AV16" s="332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30" x14ac:dyDescent="0.2">
      <c r="A17" s="389">
        <v>12</v>
      </c>
      <c r="B17" s="259"/>
      <c r="C17" s="402" t="s">
        <v>34</v>
      </c>
      <c r="D17" s="436" t="s">
        <v>951</v>
      </c>
      <c r="E17" s="256" t="s">
        <v>663</v>
      </c>
      <c r="F17" s="93" t="s">
        <v>1604</v>
      </c>
      <c r="G17" s="93"/>
      <c r="H17" s="93"/>
      <c r="I17" s="93">
        <v>3</v>
      </c>
      <c r="J17" s="93">
        <v>4</v>
      </c>
      <c r="K17" s="93">
        <v>3</v>
      </c>
      <c r="L17" s="93">
        <v>3</v>
      </c>
      <c r="M17" s="93">
        <v>5</v>
      </c>
      <c r="N17" s="93">
        <v>3</v>
      </c>
      <c r="O17" s="93"/>
      <c r="P17" s="93"/>
      <c r="Q17" s="93">
        <v>3</v>
      </c>
      <c r="R17" s="97">
        <v>3</v>
      </c>
      <c r="S17" s="93"/>
      <c r="T17" s="93"/>
      <c r="U17" s="23"/>
      <c r="V17" s="18">
        <f t="shared" si="0"/>
        <v>3</v>
      </c>
      <c r="W17" s="95">
        <f t="shared" si="1"/>
        <v>0</v>
      </c>
      <c r="X17" s="95">
        <f t="shared" ref="X17:X34" si="12">COUNTIF(AF17:AU17,"д")</f>
        <v>0</v>
      </c>
      <c r="Y17" s="95">
        <f t="shared" si="3"/>
        <v>0</v>
      </c>
      <c r="Z17" s="95">
        <f t="shared" si="4"/>
        <v>6</v>
      </c>
      <c r="AA17" s="95">
        <f t="shared" si="5"/>
        <v>1</v>
      </c>
      <c r="AB17" s="95">
        <f t="shared" si="6"/>
        <v>1</v>
      </c>
      <c r="AC17" s="95">
        <f t="shared" si="7"/>
        <v>8</v>
      </c>
      <c r="AD17" s="242">
        <f t="shared" si="11"/>
        <v>3.375</v>
      </c>
      <c r="AE17" s="16">
        <f t="shared" si="8"/>
        <v>0</v>
      </c>
      <c r="AF17" s="9"/>
      <c r="AG17" s="332" t="str">
        <f t="shared" si="9"/>
        <v>з</v>
      </c>
      <c r="AH17" s="332" t="str">
        <f t="shared" si="9"/>
        <v/>
      </c>
      <c r="AI17" s="332" t="str">
        <f t="shared" si="9"/>
        <v/>
      </c>
      <c r="AJ17" s="332">
        <f t="shared" si="9"/>
        <v>3</v>
      </c>
      <c r="AK17" s="332">
        <f t="shared" si="9"/>
        <v>4</v>
      </c>
      <c r="AL17" s="332">
        <f t="shared" si="9"/>
        <v>3</v>
      </c>
      <c r="AM17" s="332">
        <f t="shared" si="9"/>
        <v>3</v>
      </c>
      <c r="AN17" s="332">
        <f t="shared" si="9"/>
        <v>5</v>
      </c>
      <c r="AO17" s="332">
        <f t="shared" si="9"/>
        <v>3</v>
      </c>
      <c r="AP17" s="332" t="str">
        <f t="shared" si="9"/>
        <v/>
      </c>
      <c r="AQ17" s="332" t="str">
        <f t="shared" si="9"/>
        <v/>
      </c>
      <c r="AR17" s="332">
        <f t="shared" si="9"/>
        <v>3</v>
      </c>
      <c r="AS17" s="332">
        <f t="shared" si="9"/>
        <v>3</v>
      </c>
      <c r="AT17" s="332" t="str">
        <f t="shared" si="9"/>
        <v/>
      </c>
      <c r="AU17" s="332" t="str">
        <f t="shared" si="9"/>
        <v/>
      </c>
      <c r="AV17" s="332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30" x14ac:dyDescent="0.2">
      <c r="A18" s="389">
        <v>13</v>
      </c>
      <c r="B18" s="189"/>
      <c r="C18" s="402" t="s">
        <v>34</v>
      </c>
      <c r="D18" s="436" t="s">
        <v>952</v>
      </c>
      <c r="E18" s="256" t="s">
        <v>663</v>
      </c>
      <c r="F18" s="93" t="s">
        <v>1604</v>
      </c>
      <c r="G18" s="93"/>
      <c r="H18" s="93"/>
      <c r="I18" s="93">
        <v>4</v>
      </c>
      <c r="J18" s="93">
        <v>4</v>
      </c>
      <c r="K18" s="93">
        <v>3</v>
      </c>
      <c r="L18" s="93">
        <v>4</v>
      </c>
      <c r="M18" s="93">
        <v>5</v>
      </c>
      <c r="N18" s="93">
        <v>4</v>
      </c>
      <c r="O18" s="93"/>
      <c r="P18" s="93"/>
      <c r="Q18" s="93">
        <v>3</v>
      </c>
      <c r="R18" s="97">
        <v>3</v>
      </c>
      <c r="S18" s="93"/>
      <c r="T18" s="93"/>
      <c r="U18" s="23"/>
      <c r="V18" s="18">
        <f t="shared" si="0"/>
        <v>3</v>
      </c>
      <c r="W18" s="95">
        <f t="shared" si="1"/>
        <v>0</v>
      </c>
      <c r="X18" s="95">
        <f t="shared" si="12"/>
        <v>0</v>
      </c>
      <c r="Y18" s="95">
        <f t="shared" si="3"/>
        <v>0</v>
      </c>
      <c r="Z18" s="95">
        <f t="shared" si="4"/>
        <v>3</v>
      </c>
      <c r="AA18" s="95">
        <f t="shared" si="5"/>
        <v>4</v>
      </c>
      <c r="AB18" s="95">
        <f t="shared" si="6"/>
        <v>1</v>
      </c>
      <c r="AC18" s="95">
        <f t="shared" si="7"/>
        <v>8</v>
      </c>
      <c r="AD18" s="242">
        <f t="shared" si="11"/>
        <v>3.75</v>
      </c>
      <c r="AE18" s="16">
        <f t="shared" si="8"/>
        <v>0</v>
      </c>
      <c r="AF18" s="9"/>
      <c r="AG18" s="332" t="str">
        <f t="shared" si="9"/>
        <v>з</v>
      </c>
      <c r="AH18" s="332" t="str">
        <f t="shared" si="9"/>
        <v/>
      </c>
      <c r="AI18" s="332" t="str">
        <f t="shared" si="9"/>
        <v/>
      </c>
      <c r="AJ18" s="332">
        <f t="shared" si="9"/>
        <v>4</v>
      </c>
      <c r="AK18" s="332">
        <f t="shared" si="9"/>
        <v>4</v>
      </c>
      <c r="AL18" s="332">
        <f t="shared" si="9"/>
        <v>3</v>
      </c>
      <c r="AM18" s="332">
        <f t="shared" si="9"/>
        <v>4</v>
      </c>
      <c r="AN18" s="332">
        <f t="shared" si="9"/>
        <v>5</v>
      </c>
      <c r="AO18" s="332">
        <f t="shared" si="9"/>
        <v>4</v>
      </c>
      <c r="AP18" s="332" t="str">
        <f t="shared" si="9"/>
        <v/>
      </c>
      <c r="AQ18" s="332" t="str">
        <f t="shared" si="9"/>
        <v/>
      </c>
      <c r="AR18" s="332">
        <f t="shared" si="9"/>
        <v>3</v>
      </c>
      <c r="AS18" s="332">
        <f t="shared" si="9"/>
        <v>3</v>
      </c>
      <c r="AT18" s="332" t="str">
        <f t="shared" si="9"/>
        <v/>
      </c>
      <c r="AU18" s="332" t="str">
        <f t="shared" si="9"/>
        <v/>
      </c>
      <c r="AV18" s="332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30" x14ac:dyDescent="0.2">
      <c r="A19" s="389">
        <v>14</v>
      </c>
      <c r="B19" s="189"/>
      <c r="C19" s="402" t="s">
        <v>34</v>
      </c>
      <c r="D19" s="436" t="s">
        <v>953</v>
      </c>
      <c r="E19" s="256" t="s">
        <v>663</v>
      </c>
      <c r="F19" s="93" t="s">
        <v>1604</v>
      </c>
      <c r="G19" s="93"/>
      <c r="H19" s="93"/>
      <c r="I19" s="93">
        <v>4</v>
      </c>
      <c r="J19" s="93">
        <v>3</v>
      </c>
      <c r="K19" s="93">
        <v>4</v>
      </c>
      <c r="L19" s="93">
        <v>3</v>
      </c>
      <c r="M19" s="93">
        <v>4</v>
      </c>
      <c r="N19" s="93">
        <v>3</v>
      </c>
      <c r="O19" s="93"/>
      <c r="P19" s="93"/>
      <c r="Q19" s="93">
        <v>4</v>
      </c>
      <c r="R19" s="93">
        <v>3</v>
      </c>
      <c r="S19" s="93"/>
      <c r="T19" s="93"/>
      <c r="U19" s="23"/>
      <c r="V19" s="18">
        <f t="shared" si="0"/>
        <v>3</v>
      </c>
      <c r="W19" s="95">
        <f t="shared" si="1"/>
        <v>0</v>
      </c>
      <c r="X19" s="95">
        <f t="shared" si="12"/>
        <v>0</v>
      </c>
      <c r="Y19" s="95">
        <f t="shared" si="3"/>
        <v>0</v>
      </c>
      <c r="Z19" s="95">
        <f t="shared" si="4"/>
        <v>4</v>
      </c>
      <c r="AA19" s="95">
        <f t="shared" si="5"/>
        <v>4</v>
      </c>
      <c r="AB19" s="95">
        <f t="shared" si="6"/>
        <v>0</v>
      </c>
      <c r="AC19" s="95">
        <f t="shared" si="7"/>
        <v>8</v>
      </c>
      <c r="AD19" s="242">
        <f t="shared" si="11"/>
        <v>3.5</v>
      </c>
      <c r="AE19" s="16">
        <f t="shared" si="8"/>
        <v>0</v>
      </c>
      <c r="AF19" s="9"/>
      <c r="AG19" s="332" t="str">
        <f t="shared" si="9"/>
        <v>з</v>
      </c>
      <c r="AH19" s="332" t="str">
        <f t="shared" si="9"/>
        <v/>
      </c>
      <c r="AI19" s="332" t="str">
        <f t="shared" si="9"/>
        <v/>
      </c>
      <c r="AJ19" s="332">
        <f t="shared" si="9"/>
        <v>4</v>
      </c>
      <c r="AK19" s="332">
        <f t="shared" si="9"/>
        <v>3</v>
      </c>
      <c r="AL19" s="332">
        <f t="shared" si="9"/>
        <v>4</v>
      </c>
      <c r="AM19" s="332">
        <f t="shared" si="9"/>
        <v>3</v>
      </c>
      <c r="AN19" s="332">
        <f t="shared" si="9"/>
        <v>4</v>
      </c>
      <c r="AO19" s="332">
        <f t="shared" si="9"/>
        <v>3</v>
      </c>
      <c r="AP19" s="332" t="str">
        <f t="shared" si="9"/>
        <v/>
      </c>
      <c r="AQ19" s="332" t="str">
        <f t="shared" si="9"/>
        <v/>
      </c>
      <c r="AR19" s="332">
        <f t="shared" si="9"/>
        <v>4</v>
      </c>
      <c r="AS19" s="332">
        <f t="shared" si="9"/>
        <v>3</v>
      </c>
      <c r="AT19" s="332" t="str">
        <f t="shared" si="9"/>
        <v/>
      </c>
      <c r="AU19" s="332" t="str">
        <f t="shared" si="9"/>
        <v/>
      </c>
      <c r="AV19" s="332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30" x14ac:dyDescent="0.2">
      <c r="A20" s="389">
        <v>15</v>
      </c>
      <c r="B20" s="189"/>
      <c r="C20" s="402" t="s">
        <v>34</v>
      </c>
      <c r="D20" s="436" t="s">
        <v>954</v>
      </c>
      <c r="E20" s="256" t="s">
        <v>663</v>
      </c>
      <c r="F20" s="93" t="s">
        <v>1604</v>
      </c>
      <c r="G20" s="93"/>
      <c r="H20" s="93"/>
      <c r="I20" s="93">
        <v>4</v>
      </c>
      <c r="J20" s="93">
        <v>4</v>
      </c>
      <c r="K20" s="93">
        <v>3</v>
      </c>
      <c r="L20" s="93">
        <v>3</v>
      </c>
      <c r="M20" s="93">
        <v>5</v>
      </c>
      <c r="N20" s="93">
        <v>3</v>
      </c>
      <c r="O20" s="93"/>
      <c r="P20" s="93"/>
      <c r="Q20" s="93">
        <v>3</v>
      </c>
      <c r="R20" s="97">
        <v>3</v>
      </c>
      <c r="S20" s="93"/>
      <c r="T20" s="93"/>
      <c r="U20" s="23"/>
      <c r="V20" s="18">
        <f t="shared" si="0"/>
        <v>3</v>
      </c>
      <c r="W20" s="95">
        <f t="shared" si="1"/>
        <v>0</v>
      </c>
      <c r="X20" s="95">
        <f t="shared" si="12"/>
        <v>0</v>
      </c>
      <c r="Y20" s="95">
        <f t="shared" si="3"/>
        <v>0</v>
      </c>
      <c r="Z20" s="95">
        <f t="shared" si="4"/>
        <v>5</v>
      </c>
      <c r="AA20" s="95">
        <f t="shared" si="5"/>
        <v>2</v>
      </c>
      <c r="AB20" s="95">
        <f t="shared" si="6"/>
        <v>1</v>
      </c>
      <c r="AC20" s="95">
        <f t="shared" si="7"/>
        <v>8</v>
      </c>
      <c r="AD20" s="242">
        <f t="shared" si="11"/>
        <v>3.5</v>
      </c>
      <c r="AE20" s="16">
        <f t="shared" si="8"/>
        <v>0</v>
      </c>
      <c r="AF20" s="9"/>
      <c r="AG20" s="332" t="str">
        <f t="shared" si="9"/>
        <v>з</v>
      </c>
      <c r="AH20" s="332" t="str">
        <f t="shared" si="9"/>
        <v/>
      </c>
      <c r="AI20" s="332" t="str">
        <f t="shared" si="9"/>
        <v/>
      </c>
      <c r="AJ20" s="332">
        <f t="shared" si="9"/>
        <v>4</v>
      </c>
      <c r="AK20" s="332">
        <f t="shared" si="9"/>
        <v>4</v>
      </c>
      <c r="AL20" s="332">
        <f t="shared" si="9"/>
        <v>3</v>
      </c>
      <c r="AM20" s="332">
        <f t="shared" si="9"/>
        <v>3</v>
      </c>
      <c r="AN20" s="332">
        <f t="shared" si="9"/>
        <v>5</v>
      </c>
      <c r="AO20" s="332">
        <f t="shared" si="9"/>
        <v>3</v>
      </c>
      <c r="AP20" s="332" t="str">
        <f t="shared" si="9"/>
        <v/>
      </c>
      <c r="AQ20" s="332" t="str">
        <f t="shared" si="9"/>
        <v/>
      </c>
      <c r="AR20" s="332">
        <f t="shared" si="9"/>
        <v>3</v>
      </c>
      <c r="AS20" s="332">
        <f t="shared" si="9"/>
        <v>3</v>
      </c>
      <c r="AT20" s="332" t="str">
        <f t="shared" si="9"/>
        <v/>
      </c>
      <c r="AU20" s="332" t="str">
        <f t="shared" si="9"/>
        <v/>
      </c>
      <c r="AV20" s="332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30" x14ac:dyDescent="0.2">
      <c r="A21" s="389">
        <v>16</v>
      </c>
      <c r="B21" s="189"/>
      <c r="C21" s="479" t="s">
        <v>34</v>
      </c>
      <c r="D21" s="480" t="s">
        <v>955</v>
      </c>
      <c r="E21" s="256" t="s">
        <v>663</v>
      </c>
      <c r="F21" s="93" t="s">
        <v>1604</v>
      </c>
      <c r="G21" s="93"/>
      <c r="H21" s="93"/>
      <c r="I21" s="93" t="s">
        <v>1602</v>
      </c>
      <c r="J21" s="93">
        <v>5</v>
      </c>
      <c r="K21" s="93">
        <v>5</v>
      </c>
      <c r="L21" s="93">
        <v>5</v>
      </c>
      <c r="M21" s="93">
        <v>4</v>
      </c>
      <c r="N21" s="93">
        <v>3</v>
      </c>
      <c r="O21" s="93"/>
      <c r="P21" s="93"/>
      <c r="Q21" s="93">
        <v>4</v>
      </c>
      <c r="R21" s="97">
        <v>4</v>
      </c>
      <c r="S21" s="93"/>
      <c r="T21" s="93"/>
      <c r="U21" s="23"/>
      <c r="V21" s="18">
        <f t="shared" si="0"/>
        <v>3</v>
      </c>
      <c r="W21" s="95">
        <f t="shared" si="1"/>
        <v>1</v>
      </c>
      <c r="X21" s="95">
        <f t="shared" si="12"/>
        <v>0</v>
      </c>
      <c r="Y21" s="95">
        <f t="shared" si="3"/>
        <v>0</v>
      </c>
      <c r="Z21" s="95">
        <f t="shared" si="4"/>
        <v>1</v>
      </c>
      <c r="AA21" s="95">
        <f t="shared" si="5"/>
        <v>3</v>
      </c>
      <c r="AB21" s="95">
        <f t="shared" si="6"/>
        <v>3</v>
      </c>
      <c r="AC21" s="95">
        <f t="shared" si="7"/>
        <v>7</v>
      </c>
      <c r="AD21" s="242">
        <f t="shared" si="11"/>
        <v>4.2857142857142856</v>
      </c>
      <c r="AE21" s="16">
        <f t="shared" si="8"/>
        <v>0</v>
      </c>
      <c r="AF21" s="9"/>
      <c r="AG21" s="332" t="str">
        <f t="shared" si="9"/>
        <v>з</v>
      </c>
      <c r="AH21" s="332" t="str">
        <f t="shared" si="9"/>
        <v/>
      </c>
      <c r="AI21" s="332" t="str">
        <f t="shared" si="9"/>
        <v/>
      </c>
      <c r="AJ21" s="332" t="str">
        <f t="shared" si="9"/>
        <v>б</v>
      </c>
      <c r="AK21" s="332">
        <f t="shared" si="9"/>
        <v>5</v>
      </c>
      <c r="AL21" s="332">
        <f t="shared" si="9"/>
        <v>5</v>
      </c>
      <c r="AM21" s="332">
        <f t="shared" si="9"/>
        <v>5</v>
      </c>
      <c r="AN21" s="332">
        <f t="shared" si="9"/>
        <v>4</v>
      </c>
      <c r="AO21" s="332">
        <f t="shared" si="9"/>
        <v>3</v>
      </c>
      <c r="AP21" s="332" t="str">
        <f t="shared" si="9"/>
        <v/>
      </c>
      <c r="AQ21" s="332" t="str">
        <f t="shared" si="9"/>
        <v/>
      </c>
      <c r="AR21" s="332">
        <f t="shared" si="9"/>
        <v>4</v>
      </c>
      <c r="AS21" s="332">
        <f t="shared" si="9"/>
        <v>4</v>
      </c>
      <c r="AT21" s="332" t="str">
        <f t="shared" si="9"/>
        <v/>
      </c>
      <c r="AU21" s="332" t="str">
        <f t="shared" si="9"/>
        <v/>
      </c>
      <c r="AV21" s="332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hidden="1" x14ac:dyDescent="0.2">
      <c r="A22" s="389">
        <v>17</v>
      </c>
      <c r="B22" s="189"/>
      <c r="E22" s="256"/>
      <c r="F22" s="93"/>
      <c r="G22" s="93"/>
      <c r="H22" s="93"/>
      <c r="I22" s="93"/>
      <c r="J22" s="93"/>
      <c r="K22" s="93"/>
      <c r="L22" s="93"/>
      <c r="M22" s="93"/>
      <c r="N22" s="93"/>
      <c r="O22" s="93"/>
      <c r="P22" s="93"/>
      <c r="Q22" s="93"/>
      <c r="R22" s="97"/>
      <c r="S22" s="93"/>
      <c r="T22" s="93"/>
      <c r="U22" s="23"/>
      <c r="V22" s="18">
        <f t="shared" si="0"/>
        <v>0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0</v>
      </c>
      <c r="AA22" s="95">
        <f t="shared" si="5"/>
        <v>0</v>
      </c>
      <c r="AB22" s="95">
        <f t="shared" si="6"/>
        <v>0</v>
      </c>
      <c r="AC22" s="95">
        <f t="shared" si="7"/>
        <v>0</v>
      </c>
      <c r="AD22" s="242" t="str">
        <f t="shared" si="11"/>
        <v/>
      </c>
      <c r="AE22" s="16">
        <f t="shared" si="8"/>
        <v>0</v>
      </c>
      <c r="AF22" s="9"/>
      <c r="AG22" s="332" t="str">
        <f t="shared" si="13"/>
        <v/>
      </c>
      <c r="AH22" s="332" t="str">
        <f t="shared" si="13"/>
        <v/>
      </c>
      <c r="AI22" s="332" t="str">
        <f t="shared" si="13"/>
        <v/>
      </c>
      <c r="AJ22" s="332" t="str">
        <f t="shared" si="13"/>
        <v/>
      </c>
      <c r="AK22" s="332" t="str">
        <f t="shared" si="13"/>
        <v/>
      </c>
      <c r="AL22" s="332" t="str">
        <f t="shared" si="13"/>
        <v/>
      </c>
      <c r="AM22" s="332" t="str">
        <f t="shared" si="13"/>
        <v/>
      </c>
      <c r="AN22" s="332" t="str">
        <f t="shared" si="13"/>
        <v/>
      </c>
      <c r="AO22" s="332" t="str">
        <f t="shared" si="13"/>
        <v/>
      </c>
      <c r="AP22" s="332" t="str">
        <f t="shared" si="13"/>
        <v/>
      </c>
      <c r="AQ22" s="332" t="str">
        <f t="shared" si="13"/>
        <v/>
      </c>
      <c r="AR22" s="332" t="str">
        <f t="shared" si="13"/>
        <v/>
      </c>
      <c r="AS22" s="332" t="str">
        <f t="shared" si="13"/>
        <v/>
      </c>
      <c r="AT22" s="332" t="str">
        <f t="shared" si="13"/>
        <v/>
      </c>
      <c r="AU22" s="332" t="str">
        <f t="shared" si="13"/>
        <v/>
      </c>
      <c r="AV22" s="332" t="str">
        <f t="shared" si="13"/>
        <v/>
      </c>
      <c r="AW22" s="35">
        <f t="shared" si="10"/>
        <v>0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hidden="1" x14ac:dyDescent="0.2">
      <c r="A23" s="389"/>
      <c r="B23" s="189"/>
      <c r="E23" s="256"/>
      <c r="F23" s="93"/>
      <c r="G23" s="93"/>
      <c r="H23" s="93"/>
      <c r="I23" s="93"/>
      <c r="J23" s="93"/>
      <c r="K23" s="93"/>
      <c r="L23" s="93"/>
      <c r="M23" s="93"/>
      <c r="N23" s="93"/>
      <c r="O23" s="93"/>
      <c r="P23" s="93"/>
      <c r="Q23" s="93"/>
      <c r="R23" s="97"/>
      <c r="S23" s="93"/>
      <c r="T23" s="93"/>
      <c r="U23" s="23"/>
      <c r="V23" s="18">
        <f t="shared" si="0"/>
        <v>0</v>
      </c>
      <c r="W23" s="95">
        <f t="shared" si="1"/>
        <v>0</v>
      </c>
      <c r="X23" s="95">
        <f t="shared" si="12"/>
        <v>0</v>
      </c>
      <c r="Y23" s="95">
        <f t="shared" si="3"/>
        <v>0</v>
      </c>
      <c r="Z23" s="95">
        <f t="shared" si="4"/>
        <v>0</v>
      </c>
      <c r="AA23" s="95">
        <f t="shared" si="5"/>
        <v>0</v>
      </c>
      <c r="AB23" s="95">
        <f t="shared" si="6"/>
        <v>0</v>
      </c>
      <c r="AC23" s="95">
        <f t="shared" si="7"/>
        <v>0</v>
      </c>
      <c r="AD23" s="242" t="str">
        <f t="shared" si="11"/>
        <v/>
      </c>
      <c r="AE23" s="16">
        <f t="shared" si="8"/>
        <v>0</v>
      </c>
      <c r="AF23" s="9"/>
      <c r="AG23" s="332" t="str">
        <f t="shared" si="13"/>
        <v/>
      </c>
      <c r="AH23" s="332" t="str">
        <f t="shared" si="13"/>
        <v/>
      </c>
      <c r="AI23" s="332" t="str">
        <f t="shared" si="13"/>
        <v/>
      </c>
      <c r="AJ23" s="332" t="str">
        <f t="shared" si="13"/>
        <v/>
      </c>
      <c r="AK23" s="332" t="str">
        <f t="shared" si="13"/>
        <v/>
      </c>
      <c r="AL23" s="332" t="str">
        <f t="shared" si="13"/>
        <v/>
      </c>
      <c r="AM23" s="332" t="str">
        <f t="shared" si="13"/>
        <v/>
      </c>
      <c r="AN23" s="332" t="str">
        <f t="shared" si="13"/>
        <v/>
      </c>
      <c r="AO23" s="332" t="str">
        <f t="shared" si="13"/>
        <v/>
      </c>
      <c r="AP23" s="332" t="str">
        <f t="shared" si="13"/>
        <v/>
      </c>
      <c r="AQ23" s="332" t="str">
        <f t="shared" si="13"/>
        <v/>
      </c>
      <c r="AR23" s="332" t="str">
        <f t="shared" si="13"/>
        <v/>
      </c>
      <c r="AS23" s="332" t="str">
        <f t="shared" si="13"/>
        <v/>
      </c>
      <c r="AT23" s="332" t="str">
        <f t="shared" si="13"/>
        <v/>
      </c>
      <c r="AU23" s="332" t="str">
        <f t="shared" si="13"/>
        <v/>
      </c>
      <c r="AV23" s="332" t="str">
        <f t="shared" si="13"/>
        <v/>
      </c>
      <c r="AW23" s="35">
        <f t="shared" si="10"/>
        <v>0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hidden="1" x14ac:dyDescent="0.2">
      <c r="A24" s="389"/>
      <c r="B24" s="189"/>
      <c r="C24" s="402"/>
      <c r="D24" s="436"/>
      <c r="E24" s="256"/>
      <c r="F24" s="93"/>
      <c r="G24" s="93"/>
      <c r="H24" s="93"/>
      <c r="I24" s="93"/>
      <c r="J24" s="93"/>
      <c r="K24" s="93"/>
      <c r="L24" s="93"/>
      <c r="M24" s="93"/>
      <c r="N24" s="93"/>
      <c r="O24" s="93"/>
      <c r="P24" s="93"/>
      <c r="Q24" s="93"/>
      <c r="R24" s="97"/>
      <c r="S24" s="93"/>
      <c r="T24" s="93"/>
      <c r="U24" s="23"/>
      <c r="V24" s="18">
        <f t="shared" si="0"/>
        <v>0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0</v>
      </c>
      <c r="AA24" s="95">
        <f t="shared" si="5"/>
        <v>0</v>
      </c>
      <c r="AB24" s="95">
        <f t="shared" si="6"/>
        <v>0</v>
      </c>
      <c r="AC24" s="95">
        <f t="shared" si="7"/>
        <v>0</v>
      </c>
      <c r="AD24" s="242" t="str">
        <f t="shared" si="11"/>
        <v/>
      </c>
      <c r="AE24" s="16">
        <f t="shared" si="8"/>
        <v>0</v>
      </c>
      <c r="AF24" s="9"/>
      <c r="AG24" s="332" t="str">
        <f t="shared" si="13"/>
        <v/>
      </c>
      <c r="AH24" s="332" t="str">
        <f t="shared" si="13"/>
        <v/>
      </c>
      <c r="AI24" s="332" t="str">
        <f t="shared" si="13"/>
        <v/>
      </c>
      <c r="AJ24" s="332" t="str">
        <f t="shared" si="13"/>
        <v/>
      </c>
      <c r="AK24" s="332" t="str">
        <f t="shared" si="13"/>
        <v/>
      </c>
      <c r="AL24" s="332" t="str">
        <f t="shared" si="13"/>
        <v/>
      </c>
      <c r="AM24" s="332" t="str">
        <f t="shared" si="13"/>
        <v/>
      </c>
      <c r="AN24" s="332" t="str">
        <f t="shared" si="13"/>
        <v/>
      </c>
      <c r="AO24" s="332" t="str">
        <f t="shared" si="13"/>
        <v/>
      </c>
      <c r="AP24" s="332" t="str">
        <f t="shared" si="13"/>
        <v/>
      </c>
      <c r="AQ24" s="332" t="str">
        <f t="shared" si="13"/>
        <v/>
      </c>
      <c r="AR24" s="332" t="str">
        <f t="shared" si="13"/>
        <v/>
      </c>
      <c r="AS24" s="332" t="str">
        <f t="shared" si="13"/>
        <v/>
      </c>
      <c r="AT24" s="332" t="str">
        <f t="shared" si="13"/>
        <v/>
      </c>
      <c r="AU24" s="332" t="str">
        <f t="shared" si="13"/>
        <v/>
      </c>
      <c r="AV24" s="332" t="str">
        <f t="shared" si="13"/>
        <v/>
      </c>
      <c r="AW24" s="35">
        <f t="shared" si="10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hidden="1" x14ac:dyDescent="0.2">
      <c r="A25" s="389"/>
      <c r="B25" s="189"/>
      <c r="C25" s="402"/>
      <c r="D25" s="402"/>
      <c r="E25" s="256"/>
      <c r="F25" s="93"/>
      <c r="G25" s="93"/>
      <c r="H25" s="93"/>
      <c r="I25" s="93"/>
      <c r="J25" s="93"/>
      <c r="K25" s="93"/>
      <c r="L25" s="93"/>
      <c r="M25" s="93"/>
      <c r="N25" s="93"/>
      <c r="O25" s="93"/>
      <c r="P25" s="93"/>
      <c r="Q25" s="93"/>
      <c r="R25" s="97"/>
      <c r="S25" s="93"/>
      <c r="T25" s="93"/>
      <c r="U25" s="23"/>
      <c r="V25" s="18">
        <f t="shared" si="0"/>
        <v>0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0</v>
      </c>
      <c r="AA25" s="95">
        <f t="shared" si="5"/>
        <v>0</v>
      </c>
      <c r="AB25" s="95">
        <f t="shared" si="6"/>
        <v>0</v>
      </c>
      <c r="AC25" s="95">
        <f t="shared" si="7"/>
        <v>0</v>
      </c>
      <c r="AD25" s="242" t="str">
        <f t="shared" si="11"/>
        <v/>
      </c>
      <c r="AE25" s="16">
        <f t="shared" si="8"/>
        <v>0</v>
      </c>
      <c r="AF25" s="9"/>
      <c r="AG25" s="332" t="str">
        <f t="shared" si="13"/>
        <v/>
      </c>
      <c r="AH25" s="332" t="str">
        <f t="shared" si="13"/>
        <v/>
      </c>
      <c r="AI25" s="332" t="str">
        <f t="shared" si="13"/>
        <v/>
      </c>
      <c r="AJ25" s="332" t="str">
        <f t="shared" si="13"/>
        <v/>
      </c>
      <c r="AK25" s="332" t="str">
        <f t="shared" si="13"/>
        <v/>
      </c>
      <c r="AL25" s="332" t="str">
        <f t="shared" si="13"/>
        <v/>
      </c>
      <c r="AM25" s="332" t="str">
        <f t="shared" si="13"/>
        <v/>
      </c>
      <c r="AN25" s="332" t="str">
        <f t="shared" si="13"/>
        <v/>
      </c>
      <c r="AO25" s="332" t="str">
        <f t="shared" si="13"/>
        <v/>
      </c>
      <c r="AP25" s="332" t="str">
        <f t="shared" si="13"/>
        <v/>
      </c>
      <c r="AQ25" s="332" t="str">
        <f t="shared" si="13"/>
        <v/>
      </c>
      <c r="AR25" s="332" t="str">
        <f t="shared" si="13"/>
        <v/>
      </c>
      <c r="AS25" s="332" t="str">
        <f t="shared" si="13"/>
        <v/>
      </c>
      <c r="AT25" s="332" t="str">
        <f t="shared" si="13"/>
        <v/>
      </c>
      <c r="AU25" s="332" t="str">
        <f t="shared" si="13"/>
        <v/>
      </c>
      <c r="AV25" s="332" t="str">
        <f t="shared" si="13"/>
        <v/>
      </c>
      <c r="AW25" s="35">
        <f t="shared" si="10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hidden="1" x14ac:dyDescent="0.2">
      <c r="A26" s="389"/>
      <c r="B26" s="189"/>
      <c r="C26" s="402"/>
      <c r="D26" s="402"/>
      <c r="E26" s="256"/>
      <c r="F26" s="93"/>
      <c r="G26" s="93"/>
      <c r="H26" s="93"/>
      <c r="I26" s="93"/>
      <c r="J26" s="93"/>
      <c r="K26" s="93"/>
      <c r="L26" s="93"/>
      <c r="M26" s="93"/>
      <c r="N26" s="93"/>
      <c r="O26" s="93"/>
      <c r="P26" s="93"/>
      <c r="Q26" s="93"/>
      <c r="R26" s="97"/>
      <c r="S26" s="93"/>
      <c r="T26" s="93"/>
      <c r="U26" s="23"/>
      <c r="V26" s="18">
        <f t="shared" si="0"/>
        <v>0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0</v>
      </c>
      <c r="AA26" s="95">
        <f t="shared" si="5"/>
        <v>0</v>
      </c>
      <c r="AB26" s="95">
        <f t="shared" si="6"/>
        <v>0</v>
      </c>
      <c r="AC26" s="95">
        <f t="shared" si="7"/>
        <v>0</v>
      </c>
      <c r="AD26" s="242" t="str">
        <f t="shared" si="11"/>
        <v/>
      </c>
      <c r="AE26" s="16">
        <f t="shared" si="8"/>
        <v>0</v>
      </c>
      <c r="AF26" s="9"/>
      <c r="AG26" s="332" t="str">
        <f t="shared" si="13"/>
        <v/>
      </c>
      <c r="AH26" s="332" t="str">
        <f t="shared" si="13"/>
        <v/>
      </c>
      <c r="AI26" s="332" t="str">
        <f t="shared" si="13"/>
        <v/>
      </c>
      <c r="AJ26" s="332" t="str">
        <f t="shared" si="13"/>
        <v/>
      </c>
      <c r="AK26" s="332" t="str">
        <f t="shared" si="13"/>
        <v/>
      </c>
      <c r="AL26" s="332" t="str">
        <f t="shared" si="13"/>
        <v/>
      </c>
      <c r="AM26" s="332" t="str">
        <f t="shared" si="13"/>
        <v/>
      </c>
      <c r="AN26" s="332" t="str">
        <f t="shared" si="13"/>
        <v/>
      </c>
      <c r="AO26" s="332" t="str">
        <f t="shared" si="13"/>
        <v/>
      </c>
      <c r="AP26" s="332" t="str">
        <f t="shared" si="13"/>
        <v/>
      </c>
      <c r="AQ26" s="332" t="str">
        <f t="shared" si="13"/>
        <v/>
      </c>
      <c r="AR26" s="332" t="str">
        <f t="shared" si="13"/>
        <v/>
      </c>
      <c r="AS26" s="332" t="str">
        <f t="shared" si="13"/>
        <v/>
      </c>
      <c r="AT26" s="332" t="str">
        <f t="shared" si="13"/>
        <v/>
      </c>
      <c r="AU26" s="332" t="str">
        <f t="shared" si="13"/>
        <v/>
      </c>
      <c r="AV26" s="332" t="str">
        <f t="shared" si="13"/>
        <v/>
      </c>
      <c r="AW26" s="35">
        <f t="shared" si="10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hidden="1" x14ac:dyDescent="0.2">
      <c r="A27" s="389"/>
      <c r="B27" s="189"/>
      <c r="C27" s="402"/>
      <c r="D27" s="402"/>
      <c r="E27" s="256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7"/>
      <c r="S27" s="93"/>
      <c r="T27" s="93"/>
      <c r="U27" s="23"/>
      <c r="V27" s="18">
        <f t="shared" si="0"/>
        <v>0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0</v>
      </c>
      <c r="AA27" s="95">
        <f t="shared" si="5"/>
        <v>0</v>
      </c>
      <c r="AB27" s="95">
        <f t="shared" si="6"/>
        <v>0</v>
      </c>
      <c r="AC27" s="95">
        <f t="shared" si="7"/>
        <v>0</v>
      </c>
      <c r="AD27" s="242" t="str">
        <f t="shared" si="11"/>
        <v/>
      </c>
      <c r="AE27" s="16">
        <f t="shared" si="8"/>
        <v>0</v>
      </c>
      <c r="AF27" s="9"/>
      <c r="AG27" s="332" t="str">
        <f t="shared" si="13"/>
        <v/>
      </c>
      <c r="AH27" s="332" t="str">
        <f t="shared" si="13"/>
        <v/>
      </c>
      <c r="AI27" s="332" t="str">
        <f t="shared" si="13"/>
        <v/>
      </c>
      <c r="AJ27" s="332" t="str">
        <f t="shared" si="13"/>
        <v/>
      </c>
      <c r="AK27" s="332" t="str">
        <f t="shared" si="13"/>
        <v/>
      </c>
      <c r="AL27" s="332" t="str">
        <f t="shared" si="13"/>
        <v/>
      </c>
      <c r="AM27" s="332" t="str">
        <f t="shared" si="13"/>
        <v/>
      </c>
      <c r="AN27" s="332" t="str">
        <f t="shared" si="13"/>
        <v/>
      </c>
      <c r="AO27" s="332" t="str">
        <f t="shared" si="13"/>
        <v/>
      </c>
      <c r="AP27" s="332" t="str">
        <f t="shared" si="13"/>
        <v/>
      </c>
      <c r="AQ27" s="332" t="str">
        <f t="shared" si="13"/>
        <v/>
      </c>
      <c r="AR27" s="332" t="str">
        <f t="shared" si="13"/>
        <v/>
      </c>
      <c r="AS27" s="332" t="str">
        <f t="shared" si="13"/>
        <v/>
      </c>
      <c r="AT27" s="332" t="str">
        <f t="shared" si="13"/>
        <v/>
      </c>
      <c r="AU27" s="332" t="str">
        <f t="shared" si="13"/>
        <v/>
      </c>
      <c r="AV27" s="332" t="str">
        <f t="shared" si="13"/>
        <v/>
      </c>
      <c r="AW27" s="35">
        <f t="shared" si="10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hidden="1" x14ac:dyDescent="0.2">
      <c r="A28" s="389"/>
      <c r="B28" s="189"/>
      <c r="C28" s="402"/>
      <c r="D28" s="402"/>
      <c r="E28" s="256"/>
      <c r="F28" s="93"/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7"/>
      <c r="S28" s="93"/>
      <c r="T28" s="93"/>
      <c r="U28" s="23"/>
      <c r="V28" s="18">
        <f t="shared" si="0"/>
        <v>0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0</v>
      </c>
      <c r="AA28" s="95">
        <f t="shared" si="5"/>
        <v>0</v>
      </c>
      <c r="AB28" s="95">
        <f t="shared" si="6"/>
        <v>0</v>
      </c>
      <c r="AC28" s="95">
        <f t="shared" si="7"/>
        <v>0</v>
      </c>
      <c r="AD28" s="242" t="str">
        <f t="shared" si="11"/>
        <v/>
      </c>
      <c r="AE28" s="16">
        <f t="shared" si="8"/>
        <v>0</v>
      </c>
      <c r="AF28" s="9"/>
      <c r="AG28" s="332" t="str">
        <f t="shared" si="13"/>
        <v/>
      </c>
      <c r="AH28" s="332" t="str">
        <f t="shared" si="13"/>
        <v/>
      </c>
      <c r="AI28" s="332" t="str">
        <f t="shared" si="13"/>
        <v/>
      </c>
      <c r="AJ28" s="332" t="str">
        <f t="shared" si="13"/>
        <v/>
      </c>
      <c r="AK28" s="332" t="str">
        <f t="shared" si="13"/>
        <v/>
      </c>
      <c r="AL28" s="332" t="str">
        <f t="shared" si="13"/>
        <v/>
      </c>
      <c r="AM28" s="332" t="str">
        <f t="shared" si="13"/>
        <v/>
      </c>
      <c r="AN28" s="332" t="str">
        <f t="shared" si="13"/>
        <v/>
      </c>
      <c r="AO28" s="332" t="str">
        <f t="shared" si="13"/>
        <v/>
      </c>
      <c r="AP28" s="332" t="str">
        <f t="shared" si="13"/>
        <v/>
      </c>
      <c r="AQ28" s="332" t="str">
        <f t="shared" si="13"/>
        <v/>
      </c>
      <c r="AR28" s="332" t="str">
        <f t="shared" si="13"/>
        <v/>
      </c>
      <c r="AS28" s="332" t="str">
        <f t="shared" si="13"/>
        <v/>
      </c>
      <c r="AT28" s="332" t="str">
        <f t="shared" si="13"/>
        <v/>
      </c>
      <c r="AU28" s="332" t="str">
        <f t="shared" si="13"/>
        <v/>
      </c>
      <c r="AV28" s="332" t="str">
        <f t="shared" si="13"/>
        <v/>
      </c>
      <c r="AW28" s="35">
        <f t="shared" si="10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hidden="1" x14ac:dyDescent="0.2">
      <c r="A29" s="389"/>
      <c r="B29" s="186"/>
      <c r="C29" s="402"/>
      <c r="D29" s="402"/>
      <c r="E29" s="256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7"/>
      <c r="S29" s="93"/>
      <c r="T29" s="93"/>
      <c r="U29" s="23"/>
      <c r="V29" s="18">
        <f t="shared" si="0"/>
        <v>0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0</v>
      </c>
      <c r="AA29" s="95">
        <f t="shared" si="5"/>
        <v>0</v>
      </c>
      <c r="AB29" s="95">
        <f t="shared" si="6"/>
        <v>0</v>
      </c>
      <c r="AC29" s="95">
        <f t="shared" si="7"/>
        <v>0</v>
      </c>
      <c r="AD29" s="242" t="str">
        <f t="shared" si="11"/>
        <v/>
      </c>
      <c r="AE29" s="16">
        <f t="shared" si="8"/>
        <v>0</v>
      </c>
      <c r="AF29" s="9"/>
      <c r="AG29" s="332" t="str">
        <f t="shared" si="13"/>
        <v/>
      </c>
      <c r="AH29" s="332" t="str">
        <f t="shared" si="13"/>
        <v/>
      </c>
      <c r="AI29" s="332" t="str">
        <f t="shared" si="13"/>
        <v/>
      </c>
      <c r="AJ29" s="332" t="str">
        <f t="shared" si="13"/>
        <v/>
      </c>
      <c r="AK29" s="332" t="str">
        <f t="shared" si="13"/>
        <v/>
      </c>
      <c r="AL29" s="332" t="str">
        <f t="shared" si="13"/>
        <v/>
      </c>
      <c r="AM29" s="332" t="str">
        <f t="shared" si="13"/>
        <v/>
      </c>
      <c r="AN29" s="332" t="str">
        <f t="shared" si="13"/>
        <v/>
      </c>
      <c r="AO29" s="332" t="str">
        <f t="shared" si="13"/>
        <v/>
      </c>
      <c r="AP29" s="332" t="str">
        <f t="shared" si="13"/>
        <v/>
      </c>
      <c r="AQ29" s="332" t="str">
        <f t="shared" si="13"/>
        <v/>
      </c>
      <c r="AR29" s="332" t="str">
        <f t="shared" si="13"/>
        <v/>
      </c>
      <c r="AS29" s="332" t="str">
        <f t="shared" si="13"/>
        <v/>
      </c>
      <c r="AT29" s="332" t="str">
        <f t="shared" si="13"/>
        <v/>
      </c>
      <c r="AU29" s="332" t="str">
        <f t="shared" si="13"/>
        <v/>
      </c>
      <c r="AV29" s="332" t="str">
        <f t="shared" si="13"/>
        <v/>
      </c>
      <c r="AW29" s="35">
        <f t="shared" si="10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hidden="1" x14ac:dyDescent="0.2">
      <c r="A30" s="389"/>
      <c r="B30" s="186"/>
      <c r="C30" s="402"/>
      <c r="D30" s="402"/>
      <c r="E30" s="256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7"/>
      <c r="S30" s="93"/>
      <c r="T30" s="93"/>
      <c r="U30" s="23"/>
      <c r="V30" s="18">
        <f t="shared" si="0"/>
        <v>0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0</v>
      </c>
      <c r="AA30" s="95">
        <f t="shared" si="5"/>
        <v>0</v>
      </c>
      <c r="AB30" s="95">
        <f t="shared" si="6"/>
        <v>0</v>
      </c>
      <c r="AC30" s="95">
        <f t="shared" si="7"/>
        <v>0</v>
      </c>
      <c r="AD30" s="242" t="str">
        <f t="shared" si="11"/>
        <v/>
      </c>
      <c r="AE30" s="16">
        <f t="shared" si="8"/>
        <v>0</v>
      </c>
      <c r="AF30" s="9"/>
      <c r="AG30" s="332" t="str">
        <f t="shared" si="13"/>
        <v/>
      </c>
      <c r="AH30" s="332" t="str">
        <f t="shared" si="13"/>
        <v/>
      </c>
      <c r="AI30" s="332" t="str">
        <f t="shared" si="13"/>
        <v/>
      </c>
      <c r="AJ30" s="332" t="str">
        <f t="shared" si="13"/>
        <v/>
      </c>
      <c r="AK30" s="332" t="str">
        <f t="shared" si="13"/>
        <v/>
      </c>
      <c r="AL30" s="332" t="str">
        <f t="shared" si="13"/>
        <v/>
      </c>
      <c r="AM30" s="332" t="str">
        <f t="shared" si="13"/>
        <v/>
      </c>
      <c r="AN30" s="332" t="str">
        <f t="shared" si="13"/>
        <v/>
      </c>
      <c r="AO30" s="332" t="str">
        <f t="shared" si="13"/>
        <v/>
      </c>
      <c r="AP30" s="332" t="str">
        <f t="shared" si="13"/>
        <v/>
      </c>
      <c r="AQ30" s="332" t="str">
        <f t="shared" si="13"/>
        <v/>
      </c>
      <c r="AR30" s="332" t="str">
        <f t="shared" si="13"/>
        <v/>
      </c>
      <c r="AS30" s="332" t="str">
        <f t="shared" si="13"/>
        <v/>
      </c>
      <c r="AT30" s="332" t="str">
        <f t="shared" si="13"/>
        <v/>
      </c>
      <c r="AU30" s="332" t="str">
        <f t="shared" si="13"/>
        <v/>
      </c>
      <c r="AV30" s="332" t="str">
        <f t="shared" si="13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">
      <c r="A31" s="389"/>
      <c r="B31" s="186"/>
      <c r="C31" s="402"/>
      <c r="D31" s="402"/>
      <c r="E31" s="256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7"/>
      <c r="S31" s="93"/>
      <c r="T31" s="93"/>
      <c r="U31" s="23"/>
      <c r="V31" s="18">
        <f t="shared" si="0"/>
        <v>0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42" t="str">
        <f t="shared" si="11"/>
        <v/>
      </c>
      <c r="AE31" s="16">
        <f t="shared" si="8"/>
        <v>0</v>
      </c>
      <c r="AF31" s="9"/>
      <c r="AG31" s="332" t="str">
        <f t="shared" si="13"/>
        <v/>
      </c>
      <c r="AH31" s="332" t="str">
        <f t="shared" si="13"/>
        <v/>
      </c>
      <c r="AI31" s="332" t="str">
        <f t="shared" si="13"/>
        <v/>
      </c>
      <c r="AJ31" s="332" t="str">
        <f t="shared" si="13"/>
        <v/>
      </c>
      <c r="AK31" s="332" t="str">
        <f t="shared" si="13"/>
        <v/>
      </c>
      <c r="AL31" s="332" t="str">
        <f t="shared" si="13"/>
        <v/>
      </c>
      <c r="AM31" s="332" t="str">
        <f t="shared" si="13"/>
        <v/>
      </c>
      <c r="AN31" s="332" t="str">
        <f t="shared" si="13"/>
        <v/>
      </c>
      <c r="AO31" s="332" t="str">
        <f t="shared" si="13"/>
        <v/>
      </c>
      <c r="AP31" s="332" t="str">
        <f t="shared" si="13"/>
        <v/>
      </c>
      <c r="AQ31" s="332" t="str">
        <f t="shared" si="13"/>
        <v/>
      </c>
      <c r="AR31" s="332" t="str">
        <f t="shared" si="13"/>
        <v/>
      </c>
      <c r="AS31" s="332" t="str">
        <f t="shared" si="13"/>
        <v/>
      </c>
      <c r="AT31" s="332" t="str">
        <f t="shared" si="13"/>
        <v/>
      </c>
      <c r="AU31" s="332" t="str">
        <f t="shared" si="13"/>
        <v/>
      </c>
      <c r="AV31" s="332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89"/>
      <c r="B32" s="243"/>
      <c r="C32" s="243"/>
      <c r="D32" s="243"/>
      <c r="E32" s="256"/>
      <c r="F32" s="111"/>
      <c r="G32" s="93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42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89"/>
      <c r="B33" s="243"/>
      <c r="C33" s="243"/>
      <c r="D33" s="243"/>
      <c r="E33" s="256"/>
      <c r="F33" s="111"/>
      <c r="G33" s="93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42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89"/>
      <c r="B34" s="244"/>
      <c r="C34" s="245"/>
      <c r="D34" s="246"/>
      <c r="E34" s="256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42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89"/>
      <c r="B35" s="244"/>
      <c r="C35" s="245"/>
      <c r="D35" s="246"/>
      <c r="E35" s="256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42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89"/>
      <c r="B36" s="244"/>
      <c r="C36" s="245"/>
      <c r="D36" s="246"/>
      <c r="E36" s="256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42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COUNTIF(E6:E36,"С2412")</f>
        <v>16</v>
      </c>
      <c r="F37" s="23"/>
      <c r="G37" s="9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42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7"/>
      <c r="B38" s="247"/>
      <c r="C38" s="83" t="s">
        <v>12</v>
      </c>
      <c r="D38" s="83"/>
      <c r="E38" s="27"/>
      <c r="F38" s="213" t="str">
        <f t="array" ref="F38:U45">AG38:AV45</f>
        <v xml:space="preserve"> </v>
      </c>
      <c r="G38" s="213" t="str">
        <v xml:space="preserve"> </v>
      </c>
      <c r="H38" s="213" t="str">
        <v xml:space="preserve"> </v>
      </c>
      <c r="I38" s="213">
        <v>3.6666666666666665</v>
      </c>
      <c r="J38" s="213">
        <v>3.875</v>
      </c>
      <c r="K38" s="213">
        <v>3.5625</v>
      </c>
      <c r="L38" s="213">
        <v>3.625</v>
      </c>
      <c r="M38" s="213">
        <v>4.4375</v>
      </c>
      <c r="N38" s="213">
        <v>3.375</v>
      </c>
      <c r="O38" s="248" t="str">
        <v xml:space="preserve"> </v>
      </c>
      <c r="P38" s="215" t="str">
        <v xml:space="preserve"> </v>
      </c>
      <c r="Q38" s="215">
        <v>3.25</v>
      </c>
      <c r="R38" s="215">
        <v>3.5</v>
      </c>
      <c r="S38" s="213" t="str">
        <v xml:space="preserve"> </v>
      </c>
      <c r="T38" s="213" t="str">
        <v xml:space="preserve"> </v>
      </c>
      <c r="U38" s="213" t="str">
        <v xml:space="preserve"> </v>
      </c>
      <c r="V38" s="18">
        <f>сводн.!T42</f>
        <v>2</v>
      </c>
      <c r="W38" s="95">
        <f>SUM(W6:W37)</f>
        <v>1</v>
      </c>
      <c r="X38" s="95">
        <f>SUM(X6:X37)</f>
        <v>0</v>
      </c>
      <c r="Y38" s="95">
        <f>SUM(Y6:Y37)-X38</f>
        <v>0</v>
      </c>
      <c r="Z38" s="95">
        <f>SUM(Z6:Z37)</f>
        <v>59</v>
      </c>
      <c r="AA38" s="95">
        <f>SUM(AA6:AA37)</f>
        <v>52</v>
      </c>
      <c r="AB38" s="95">
        <f>SUM(AB6:AB37)</f>
        <v>16</v>
      </c>
      <c r="AC38" s="95">
        <f t="shared" si="7"/>
        <v>127</v>
      </c>
      <c r="AD38" s="242">
        <f>IF(ISERROR(((X38+Y38)*2+Z38*3+AA38*4+AB38*5)/SUM(X38,Y38:AB38)),"",((X38+Y38)*2+Z38*3+AA38*4+AB38*5)/SUM(X38,Y38:AB38))</f>
        <v>3.6614173228346458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 t="str">
        <f t="shared" si="15"/>
        <v xml:space="preserve"> </v>
      </c>
      <c r="AI38" s="33" t="str">
        <f t="shared" si="15"/>
        <v xml:space="preserve"> </v>
      </c>
      <c r="AJ38" s="33">
        <f t="shared" si="15"/>
        <v>3.6666666666666665</v>
      </c>
      <c r="AK38" s="33">
        <f t="shared" si="15"/>
        <v>3.875</v>
      </c>
      <c r="AL38" s="33">
        <f t="shared" si="15"/>
        <v>3.5625</v>
      </c>
      <c r="AM38" s="33">
        <f t="shared" si="15"/>
        <v>3.625</v>
      </c>
      <c r="AN38" s="33">
        <f t="shared" si="15"/>
        <v>4.4375</v>
      </c>
      <c r="AO38" s="33">
        <f t="shared" si="15"/>
        <v>3.375</v>
      </c>
      <c r="AP38" s="33" t="str">
        <f t="shared" si="15"/>
        <v xml:space="preserve"> </v>
      </c>
      <c r="AQ38" s="33" t="str">
        <f t="shared" si="15"/>
        <v xml:space="preserve"> </v>
      </c>
      <c r="AR38" s="33">
        <f t="shared" si="15"/>
        <v>3.25</v>
      </c>
      <c r="AS38" s="33">
        <f t="shared" si="15"/>
        <v>3.5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6"/>
      <c r="B39" s="216"/>
      <c r="C39" s="218" t="s">
        <v>13</v>
      </c>
      <c r="D39" s="218"/>
      <c r="E39" s="219"/>
      <c r="F39" s="98" t="str">
        <v>0</v>
      </c>
      <c r="G39" s="98" t="str">
        <v>0</v>
      </c>
      <c r="H39" s="98" t="str">
        <v>0</v>
      </c>
      <c r="I39" s="98">
        <v>1</v>
      </c>
      <c r="J39" s="98">
        <v>2</v>
      </c>
      <c r="K39" s="98">
        <v>1</v>
      </c>
      <c r="L39" s="98">
        <v>2</v>
      </c>
      <c r="M39" s="98">
        <v>9</v>
      </c>
      <c r="N39" s="98" t="str">
        <v>0</v>
      </c>
      <c r="O39" s="99" t="str">
        <v>0</v>
      </c>
      <c r="P39" s="99" t="str">
        <v>0</v>
      </c>
      <c r="Q39" s="99" t="str">
        <v>0</v>
      </c>
      <c r="R39" s="99">
        <v>1</v>
      </c>
      <c r="S39" s="98" t="str">
        <v>0</v>
      </c>
      <c r="T39" s="98" t="str">
        <v>0</v>
      </c>
      <c r="U39" s="98" t="str">
        <v xml:space="preserve"> </v>
      </c>
      <c r="V39" s="249" t="str">
        <f>IF(COUNTIF(V6:V37,5)=0,"0",COUNTIF(V6:V37,5))</f>
        <v>0</v>
      </c>
      <c r="W39" s="209"/>
      <c r="X39" s="580">
        <f>SUM(X38:AB38)</f>
        <v>127</v>
      </c>
      <c r="Y39" s="580"/>
      <c r="Z39" s="580"/>
      <c r="AA39" s="580"/>
      <c r="AB39" s="580"/>
      <c r="AC39" s="423"/>
      <c r="AD39" s="242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 t="str">
        <f t="shared" si="17"/>
        <v>0</v>
      </c>
      <c r="AI39" s="38" t="str">
        <f t="shared" si="17"/>
        <v>0</v>
      </c>
      <c r="AJ39" s="38">
        <f t="shared" si="17"/>
        <v>1</v>
      </c>
      <c r="AK39" s="38">
        <f t="shared" si="17"/>
        <v>2</v>
      </c>
      <c r="AL39" s="38">
        <f t="shared" si="17"/>
        <v>1</v>
      </c>
      <c r="AM39" s="38">
        <f t="shared" si="17"/>
        <v>2</v>
      </c>
      <c r="AN39" s="38">
        <f t="shared" si="17"/>
        <v>9</v>
      </c>
      <c r="AO39" s="38" t="str">
        <f t="shared" si="17"/>
        <v>0</v>
      </c>
      <c r="AP39" s="38" t="str">
        <f t="shared" si="17"/>
        <v>0</v>
      </c>
      <c r="AQ39" s="38" t="str">
        <f t="shared" si="17"/>
        <v>0</v>
      </c>
      <c r="AR39" s="38" t="str">
        <f t="shared" si="17"/>
        <v>0</v>
      </c>
      <c r="AS39" s="38">
        <f t="shared" si="17"/>
        <v>1</v>
      </c>
      <c r="AT39" s="38" t="str">
        <f t="shared" si="17"/>
        <v>0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20"/>
      <c r="B40" s="220"/>
      <c r="C40" s="222" t="s">
        <v>14</v>
      </c>
      <c r="D40" s="222"/>
      <c r="E40" s="223"/>
      <c r="F40" s="100" t="str">
        <v>0</v>
      </c>
      <c r="G40" s="100" t="str">
        <v>0</v>
      </c>
      <c r="H40" s="100" t="str">
        <v>0</v>
      </c>
      <c r="I40" s="100">
        <v>8</v>
      </c>
      <c r="J40" s="100">
        <v>10</v>
      </c>
      <c r="K40" s="100">
        <v>7</v>
      </c>
      <c r="L40" s="100">
        <v>6</v>
      </c>
      <c r="M40" s="100">
        <v>5</v>
      </c>
      <c r="N40" s="100">
        <v>6</v>
      </c>
      <c r="O40" s="101" t="str">
        <v>0</v>
      </c>
      <c r="P40" s="101" t="str">
        <v>0</v>
      </c>
      <c r="Q40" s="101">
        <v>4</v>
      </c>
      <c r="R40" s="101">
        <v>6</v>
      </c>
      <c r="S40" s="100" t="str">
        <v>0</v>
      </c>
      <c r="T40" s="100" t="str">
        <v>0</v>
      </c>
      <c r="U40" s="100" t="str">
        <v xml:space="preserve"> </v>
      </c>
      <c r="V40" s="250" t="str">
        <f>IF(COUNTIF(V6:V37,4)=0,"0",COUNTIF(V6:V37,4))</f>
        <v>0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2</v>
      </c>
      <c r="AA40" s="44">
        <f>IF(COUNTIF(AA6:AA37,4)=0," ",COUNTIF(AA6:AA37,4))</f>
        <v>6</v>
      </c>
      <c r="AB40" s="44">
        <f>IF(COUNTIF(AB6:AB37,4)=0," ",COUNTIF(AB6:AB37,4))</f>
        <v>1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 t="str">
        <f t="shared" si="18"/>
        <v>0</v>
      </c>
      <c r="AI40" s="44" t="str">
        <f t="shared" si="18"/>
        <v>0</v>
      </c>
      <c r="AJ40" s="44">
        <f t="shared" si="18"/>
        <v>8</v>
      </c>
      <c r="AK40" s="44">
        <f t="shared" si="18"/>
        <v>10</v>
      </c>
      <c r="AL40" s="44">
        <f t="shared" si="18"/>
        <v>7</v>
      </c>
      <c r="AM40" s="44">
        <f t="shared" si="18"/>
        <v>6</v>
      </c>
      <c r="AN40" s="44">
        <f t="shared" si="18"/>
        <v>5</v>
      </c>
      <c r="AO40" s="44">
        <f t="shared" si="18"/>
        <v>6</v>
      </c>
      <c r="AP40" s="44" t="str">
        <f t="shared" si="18"/>
        <v>0</v>
      </c>
      <c r="AQ40" s="44" t="str">
        <f t="shared" si="18"/>
        <v>0</v>
      </c>
      <c r="AR40" s="44">
        <f t="shared" si="18"/>
        <v>4</v>
      </c>
      <c r="AS40" s="44">
        <f t="shared" si="18"/>
        <v>6</v>
      </c>
      <c r="AT40" s="44" t="str">
        <f t="shared" si="18"/>
        <v>0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5" t="s">
        <v>15</v>
      </c>
      <c r="D41" s="225"/>
      <c r="E41" s="226"/>
      <c r="F41" s="102" t="str">
        <v>0</v>
      </c>
      <c r="G41" s="102" t="str">
        <v>0</v>
      </c>
      <c r="H41" s="102" t="str">
        <v>0</v>
      </c>
      <c r="I41" s="102">
        <v>6</v>
      </c>
      <c r="J41" s="102">
        <v>4</v>
      </c>
      <c r="K41" s="102">
        <v>8</v>
      </c>
      <c r="L41" s="102">
        <v>8</v>
      </c>
      <c r="M41" s="102">
        <v>2</v>
      </c>
      <c r="N41" s="102">
        <v>10</v>
      </c>
      <c r="O41" s="103" t="str">
        <v>0</v>
      </c>
      <c r="P41" s="103" t="str">
        <v>0</v>
      </c>
      <c r="Q41" s="103">
        <v>12</v>
      </c>
      <c r="R41" s="103">
        <v>9</v>
      </c>
      <c r="S41" s="102" t="str">
        <v>0</v>
      </c>
      <c r="T41" s="102" t="str">
        <v>0</v>
      </c>
      <c r="U41" s="102" t="str">
        <v xml:space="preserve"> </v>
      </c>
      <c r="V41" s="251">
        <f>IF(COUNTIF(V6:V37,3)=0,"0",COUNTIF(V6:V37,3))</f>
        <v>16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4</v>
      </c>
      <c r="AA41" s="52">
        <f>IF(COUNTIF(AA6:AA37,3)=0," ",COUNTIF(AA6:AA37,3))</f>
        <v>2</v>
      </c>
      <c r="AB41" s="52">
        <f>IF(COUNTIF(AB6:AB37,3)=0," ",COUNTIF(AB6:AB37,3))</f>
        <v>1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 t="str">
        <f t="shared" si="19"/>
        <v>0</v>
      </c>
      <c r="AI41" s="52" t="str">
        <f t="shared" si="19"/>
        <v>0</v>
      </c>
      <c r="AJ41" s="52">
        <f t="shared" si="19"/>
        <v>6</v>
      </c>
      <c r="AK41" s="52">
        <f t="shared" si="19"/>
        <v>4</v>
      </c>
      <c r="AL41" s="52">
        <f t="shared" si="19"/>
        <v>8</v>
      </c>
      <c r="AM41" s="52">
        <f t="shared" si="19"/>
        <v>8</v>
      </c>
      <c r="AN41" s="52">
        <f t="shared" si="19"/>
        <v>2</v>
      </c>
      <c r="AO41" s="52">
        <f t="shared" si="19"/>
        <v>10</v>
      </c>
      <c r="AP41" s="52" t="str">
        <f t="shared" si="19"/>
        <v>0</v>
      </c>
      <c r="AQ41" s="52" t="str">
        <f t="shared" si="19"/>
        <v>0</v>
      </c>
      <c r="AR41" s="52">
        <f t="shared" si="19"/>
        <v>12</v>
      </c>
      <c r="AS41" s="52">
        <f t="shared" si="19"/>
        <v>9</v>
      </c>
      <c r="AT41" s="52" t="str">
        <f t="shared" si="19"/>
        <v>0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7"/>
      <c r="B42" s="247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 t="str">
        <f>IF(COUNTIF(V6:V37,2)=0,"0",COUNTIF(V6:V37,2))</f>
        <v>0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3</v>
      </c>
      <c r="AA42" s="35">
        <f>IF(COUNTIF(AA6:AA37,2)=0," ",COUNTIF(AA6:AA37,2))</f>
        <v>1</v>
      </c>
      <c r="AB42" s="35">
        <f>IF(COUNTIF(AB6:AB37,2)=0," ",COUNTIF(AB6:AB37,2))</f>
        <v>1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0</v>
      </c>
      <c r="AP42" s="35">
        <f t="shared" si="20"/>
        <v>0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7"/>
      <c r="B43" s="247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1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COUNTBLANK(AD6:AD21)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0</v>
      </c>
      <c r="AI43" s="60">
        <f t="shared" si="22"/>
        <v>0</v>
      </c>
      <c r="AJ43" s="60">
        <f t="shared" si="22"/>
        <v>1</v>
      </c>
      <c r="AK43" s="60">
        <f t="shared" si="22"/>
        <v>0</v>
      </c>
      <c r="AL43" s="60">
        <f t="shared" si="22"/>
        <v>0</v>
      </c>
      <c r="AM43" s="60">
        <f t="shared" si="22"/>
        <v>0</v>
      </c>
      <c r="AN43" s="60">
        <f t="shared" si="22"/>
        <v>0</v>
      </c>
      <c r="AO43" s="60">
        <f t="shared" si="22"/>
        <v>0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7"/>
      <c r="B44" s="247"/>
      <c r="C44" s="83" t="s">
        <v>18</v>
      </c>
      <c r="D44" s="83"/>
      <c r="E44" s="27"/>
      <c r="F44" s="23">
        <v>16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3">IF(COUNTIF(AG6:AG37,"з")=0,"0",COUNTIF(AG6:AG37,"з"))</f>
        <v>16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7"/>
      <c r="B45" s="247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24"/>
      <c r="X46" s="424"/>
      <c r="Y46" s="424"/>
      <c r="Z46" s="424"/>
      <c r="AA46" s="424"/>
      <c r="AB46" s="424"/>
      <c r="AC46" s="424"/>
      <c r="AD46" s="424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24"/>
      <c r="X47" s="424"/>
      <c r="Y47" s="424"/>
      <c r="Z47" s="424"/>
      <c r="AA47" s="424"/>
      <c r="AB47" s="424"/>
      <c r="AC47" s="424"/>
      <c r="AD47" s="424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24"/>
      <c r="X48" s="424"/>
      <c r="Y48" s="424"/>
      <c r="Z48" s="424"/>
      <c r="AA48" s="424"/>
      <c r="AB48" s="424"/>
      <c r="AC48" s="424"/>
      <c r="AD48" s="424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24"/>
      <c r="X49" s="424"/>
      <c r="Y49" s="424"/>
      <c r="Z49" s="424"/>
      <c r="AA49" s="424"/>
      <c r="AB49" s="424"/>
      <c r="AC49" s="424"/>
      <c r="AD49" s="424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24"/>
      <c r="X50" s="424"/>
      <c r="Y50" s="424"/>
      <c r="Z50" s="424"/>
      <c r="AA50" s="424"/>
      <c r="AB50" s="424"/>
      <c r="AC50" s="424"/>
      <c r="AD50" s="424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24"/>
      <c r="X51" s="424"/>
      <c r="Y51" s="424"/>
      <c r="Z51" s="424"/>
      <c r="AA51" s="424"/>
      <c r="AB51" s="424"/>
      <c r="AC51" s="424"/>
      <c r="AD51" s="424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24"/>
      <c r="X52" s="424"/>
      <c r="Y52" s="424"/>
      <c r="Z52" s="424"/>
      <c r="AA52" s="424"/>
      <c r="AB52" s="424"/>
      <c r="AC52" s="424"/>
      <c r="AD52" s="424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24"/>
      <c r="X53" s="424"/>
      <c r="Y53" s="424"/>
      <c r="Z53" s="424"/>
      <c r="AA53" s="424"/>
      <c r="AB53" s="424"/>
      <c r="AC53" s="424"/>
      <c r="AD53" s="424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24"/>
      <c r="X54" s="424"/>
      <c r="Y54" s="424"/>
      <c r="Z54" s="424"/>
      <c r="AA54" s="424"/>
      <c r="AB54" s="424"/>
      <c r="AC54" s="424"/>
      <c r="AD54" s="424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9">
    <mergeCell ref="X39:AB39"/>
    <mergeCell ref="F2:H2"/>
    <mergeCell ref="I2:P2"/>
    <mergeCell ref="Q2:T2"/>
    <mergeCell ref="A3:C4"/>
    <mergeCell ref="AD3:AD5"/>
    <mergeCell ref="AG3:AW3"/>
    <mergeCell ref="AX3:BM3"/>
    <mergeCell ref="BP3:CE3"/>
  </mergeCells>
  <conditionalFormatting sqref="C5 Y5 AI5 AG5 T5 N5:P5">
    <cfRule type="cellIs" dxfId="8629" priority="121" stopIfTrue="1" operator="equal">
      <formula>5</formula>
    </cfRule>
    <cfRule type="cellIs" dxfId="8628" priority="122" stopIfTrue="1" operator="equal">
      <formula>4</formula>
    </cfRule>
    <cfRule type="cellIs" dxfId="8627" priority="123" stopIfTrue="1" operator="equal">
      <formula>3</formula>
    </cfRule>
  </conditionalFormatting>
  <conditionalFormatting sqref="E6:E45">
    <cfRule type="cellIs" dxfId="8626" priority="119" stopIfTrue="1" operator="equal">
      <formula>4</formula>
    </cfRule>
    <cfRule type="cellIs" dxfId="8625" priority="120" stopIfTrue="1" operator="equal">
      <formula>3</formula>
    </cfRule>
  </conditionalFormatting>
  <conditionalFormatting sqref="Z5:AC5 W40:AF43 AE6:AE39 W39 R6:V45 F38:Q45 AG43:CB43 W44:AW45 AG6:AW42 F23:F31 H6:Q31 F34:F37 H34:Q37">
    <cfRule type="cellIs" dxfId="8624" priority="116" stopIfTrue="1" operator="equal">
      <formula>5</formula>
    </cfRule>
    <cfRule type="cellIs" dxfId="8623" priority="117" stopIfTrue="1" operator="equal">
      <formula>4</formula>
    </cfRule>
    <cfRule type="cellIs" dxfId="8622" priority="118" stopIfTrue="1" operator="equal">
      <formula>3</formula>
    </cfRule>
  </conditionalFormatting>
  <conditionalFormatting sqref="AF6:AF37">
    <cfRule type="expression" dxfId="8621" priority="114" stopIfTrue="1">
      <formula>VALUE(RIGHT(AF6))&gt;AE6</formula>
    </cfRule>
    <cfRule type="expression" dxfId="8620" priority="115" stopIfTrue="1">
      <formula>EXACT(RIGHT(AF6,3),"зач")</formula>
    </cfRule>
  </conditionalFormatting>
  <conditionalFormatting sqref="AE3:AJ4 G3:I3 T4:AC4 L3 R3:AC3 N3:P4">
    <cfRule type="expression" dxfId="8619" priority="112" stopIfTrue="1">
      <formula>$D$1&lt;G3</formula>
    </cfRule>
    <cfRule type="expression" dxfId="8618" priority="113" stopIfTrue="1">
      <formula>$D$1&gt;G3</formula>
    </cfRule>
  </conditionalFormatting>
  <conditionalFormatting sqref="N5:P5">
    <cfRule type="cellIs" dxfId="8617" priority="109" stopIfTrue="1" operator="equal">
      <formula>5</formula>
    </cfRule>
    <cfRule type="cellIs" dxfId="8616" priority="110" stopIfTrue="1" operator="equal">
      <formula>4</formula>
    </cfRule>
    <cfRule type="cellIs" dxfId="8615" priority="111" stopIfTrue="1" operator="equal">
      <formula>3</formula>
    </cfRule>
  </conditionalFormatting>
  <conditionalFormatting sqref="N4:P4">
    <cfRule type="expression" dxfId="8614" priority="107" stopIfTrue="1">
      <formula>$D$1&lt;N4</formula>
    </cfRule>
    <cfRule type="expression" dxfId="8613" priority="108" stopIfTrue="1">
      <formula>$D$1&gt;N4</formula>
    </cfRule>
  </conditionalFormatting>
  <conditionalFormatting sqref="N5">
    <cfRule type="cellIs" dxfId="8612" priority="104" stopIfTrue="1" operator="equal">
      <formula>5</formula>
    </cfRule>
    <cfRule type="cellIs" dxfId="8611" priority="105" stopIfTrue="1" operator="equal">
      <formula>4</formula>
    </cfRule>
    <cfRule type="cellIs" dxfId="8610" priority="106" stopIfTrue="1" operator="equal">
      <formula>3</formula>
    </cfRule>
  </conditionalFormatting>
  <conditionalFormatting sqref="N4:P4">
    <cfRule type="expression" dxfId="8609" priority="102" stopIfTrue="1">
      <formula>$D$1&lt;N4</formula>
    </cfRule>
    <cfRule type="expression" dxfId="8608" priority="103" stopIfTrue="1">
      <formula>$D$1&gt;N4</formula>
    </cfRule>
  </conditionalFormatting>
  <conditionalFormatting sqref="P5 N5">
    <cfRule type="cellIs" dxfId="8607" priority="99" stopIfTrue="1" operator="equal">
      <formula>5</formula>
    </cfRule>
    <cfRule type="cellIs" dxfId="8606" priority="100" stopIfTrue="1" operator="equal">
      <formula>4</formula>
    </cfRule>
    <cfRule type="cellIs" dxfId="8605" priority="101" stopIfTrue="1" operator="equal">
      <formula>3</formula>
    </cfRule>
  </conditionalFormatting>
  <conditionalFormatting sqref="N4:P4">
    <cfRule type="expression" dxfId="8604" priority="97" stopIfTrue="1">
      <formula>$D$1&lt;N4</formula>
    </cfRule>
    <cfRule type="expression" dxfId="8603" priority="98" stopIfTrue="1">
      <formula>$D$1&gt;N4</formula>
    </cfRule>
  </conditionalFormatting>
  <conditionalFormatting sqref="T5">
    <cfRule type="cellIs" dxfId="8602" priority="82" stopIfTrue="1" operator="equal">
      <formula>5</formula>
    </cfRule>
    <cfRule type="cellIs" dxfId="8601" priority="83" stopIfTrue="1" operator="equal">
      <formula>4</formula>
    </cfRule>
    <cfRule type="cellIs" dxfId="8600" priority="84" stopIfTrue="1" operator="equal">
      <formula>3</formula>
    </cfRule>
  </conditionalFormatting>
  <conditionalFormatting sqref="T3:T4">
    <cfRule type="expression" dxfId="8599" priority="80" stopIfTrue="1">
      <formula>$D$1&lt;T3</formula>
    </cfRule>
    <cfRule type="expression" dxfId="8598" priority="81" stopIfTrue="1">
      <formula>$D$1&gt;T3</formula>
    </cfRule>
  </conditionalFormatting>
  <conditionalFormatting sqref="G6:G37 F6:F22">
    <cfRule type="cellIs" dxfId="8597" priority="53" stopIfTrue="1" operator="equal">
      <formula>5</formula>
    </cfRule>
    <cfRule type="cellIs" dxfId="8596" priority="54" stopIfTrue="1" operator="equal">
      <formula>4</formula>
    </cfRule>
    <cfRule type="cellIs" dxfId="8595" priority="55" stopIfTrue="1" operator="equal">
      <formula>3</formula>
    </cfRule>
  </conditionalFormatting>
  <conditionalFormatting sqref="G5">
    <cfRule type="cellIs" dxfId="8594" priority="38" stopIfTrue="1" operator="equal">
      <formula>5</formula>
    </cfRule>
    <cfRule type="cellIs" dxfId="8593" priority="39" stopIfTrue="1" operator="equal">
      <formula>4</formula>
    </cfRule>
    <cfRule type="cellIs" dxfId="8592" priority="40" stopIfTrue="1" operator="equal">
      <formula>3</formula>
    </cfRule>
  </conditionalFormatting>
  <conditionalFormatting sqref="G4">
    <cfRule type="expression" dxfId="8591" priority="36" stopIfTrue="1">
      <formula>$D$1&lt;G4</formula>
    </cfRule>
    <cfRule type="expression" dxfId="8590" priority="37" stopIfTrue="1">
      <formula>$D$1&gt;G4</formula>
    </cfRule>
  </conditionalFormatting>
  <conditionalFormatting sqref="L5">
    <cfRule type="cellIs" dxfId="8589" priority="43" stopIfTrue="1" operator="equal">
      <formula>5</formula>
    </cfRule>
    <cfRule type="cellIs" dxfId="8588" priority="44" stopIfTrue="1" operator="equal">
      <formula>4</formula>
    </cfRule>
    <cfRule type="cellIs" dxfId="8587" priority="45" stopIfTrue="1" operator="equal">
      <formula>3</formula>
    </cfRule>
  </conditionalFormatting>
  <conditionalFormatting sqref="H4:I4 L4">
    <cfRule type="expression" dxfId="8586" priority="41" stopIfTrue="1">
      <formula>$D$1&lt;H4</formula>
    </cfRule>
    <cfRule type="expression" dxfId="8585" priority="42" stopIfTrue="1">
      <formula>$D$1&gt;H4</formula>
    </cfRule>
  </conditionalFormatting>
  <conditionalFormatting sqref="S5">
    <cfRule type="cellIs" dxfId="8584" priority="33" stopIfTrue="1" operator="equal">
      <formula>5</formula>
    </cfRule>
    <cfRule type="cellIs" dxfId="8583" priority="34" stopIfTrue="1" operator="equal">
      <formula>4</formula>
    </cfRule>
    <cfRule type="cellIs" dxfId="8582" priority="35" stopIfTrue="1" operator="equal">
      <formula>3</formula>
    </cfRule>
  </conditionalFormatting>
  <conditionalFormatting sqref="R5">
    <cfRule type="cellIs" dxfId="8581" priority="30" stopIfTrue="1" operator="equal">
      <formula>5</formula>
    </cfRule>
    <cfRule type="cellIs" dxfId="8580" priority="31" stopIfTrue="1" operator="equal">
      <formula>4</formula>
    </cfRule>
    <cfRule type="cellIs" dxfId="8579" priority="32" stopIfTrue="1" operator="equal">
      <formula>3</formula>
    </cfRule>
  </conditionalFormatting>
  <conditionalFormatting sqref="R4">
    <cfRule type="expression" dxfId="8578" priority="28" stopIfTrue="1">
      <formula>$D$1&lt;R4</formula>
    </cfRule>
    <cfRule type="expression" dxfId="8577" priority="29" stopIfTrue="1">
      <formula>$D$1&gt;R4</formula>
    </cfRule>
  </conditionalFormatting>
  <conditionalFormatting sqref="S4">
    <cfRule type="expression" dxfId="8576" priority="26" stopIfTrue="1">
      <formula>$D$1&lt;S4</formula>
    </cfRule>
    <cfRule type="expression" dxfId="8575" priority="27" stopIfTrue="1">
      <formula>$D$1&gt;S4</formula>
    </cfRule>
  </conditionalFormatting>
  <conditionalFormatting sqref="J3">
    <cfRule type="expression" dxfId="8574" priority="24" stopIfTrue="1">
      <formula>$D$1&lt;J3</formula>
    </cfRule>
    <cfRule type="expression" dxfId="8573" priority="25" stopIfTrue="1">
      <formula>$D$1&gt;J3</formula>
    </cfRule>
  </conditionalFormatting>
  <conditionalFormatting sqref="J5">
    <cfRule type="cellIs" dxfId="8572" priority="19" stopIfTrue="1" operator="equal">
      <formula>5</formula>
    </cfRule>
    <cfRule type="cellIs" dxfId="8571" priority="20" stopIfTrue="1" operator="equal">
      <formula>4</formula>
    </cfRule>
    <cfRule type="cellIs" dxfId="8570" priority="21" stopIfTrue="1" operator="equal">
      <formula>3</formula>
    </cfRule>
  </conditionalFormatting>
  <conditionalFormatting sqref="J4">
    <cfRule type="expression" dxfId="8569" priority="22" stopIfTrue="1">
      <formula>$D$1&lt;J4</formula>
    </cfRule>
    <cfRule type="expression" dxfId="8568" priority="23" stopIfTrue="1">
      <formula>$D$1&gt;J4</formula>
    </cfRule>
  </conditionalFormatting>
  <conditionalFormatting sqref="K5">
    <cfRule type="cellIs" dxfId="8567" priority="16" stopIfTrue="1" operator="equal">
      <formula>5</formula>
    </cfRule>
    <cfRule type="cellIs" dxfId="8566" priority="17" stopIfTrue="1" operator="equal">
      <formula>4</formula>
    </cfRule>
    <cfRule type="cellIs" dxfId="8565" priority="18" stopIfTrue="1" operator="equal">
      <formula>3</formula>
    </cfRule>
  </conditionalFormatting>
  <conditionalFormatting sqref="K3:K4">
    <cfRule type="expression" dxfId="8564" priority="14" stopIfTrue="1">
      <formula>$D$1&lt;K3</formula>
    </cfRule>
    <cfRule type="expression" dxfId="8563" priority="15" stopIfTrue="1">
      <formula>$D$1&gt;K3</formula>
    </cfRule>
  </conditionalFormatting>
  <conditionalFormatting sqref="F3">
    <cfRule type="expression" dxfId="8562" priority="12" stopIfTrue="1">
      <formula>$D$1&lt;F3</formula>
    </cfRule>
    <cfRule type="expression" dxfId="8561" priority="13" stopIfTrue="1">
      <formula>$D$1&gt;F3</formula>
    </cfRule>
  </conditionalFormatting>
  <conditionalFormatting sqref="F5">
    <cfRule type="cellIs" dxfId="8560" priority="7" stopIfTrue="1" operator="equal">
      <formula>5</formula>
    </cfRule>
    <cfRule type="cellIs" dxfId="8559" priority="8" stopIfTrue="1" operator="equal">
      <formula>4</formula>
    </cfRule>
    <cfRule type="cellIs" dxfId="8558" priority="9" stopIfTrue="1" operator="equal">
      <formula>3</formula>
    </cfRule>
  </conditionalFormatting>
  <conditionalFormatting sqref="F4">
    <cfRule type="expression" dxfId="8557" priority="10" stopIfTrue="1">
      <formula>$D$1&lt;F4</formula>
    </cfRule>
    <cfRule type="expression" dxfId="8556" priority="11" stopIfTrue="1">
      <formula>$D$1&gt;F4</formula>
    </cfRule>
  </conditionalFormatting>
  <conditionalFormatting sqref="Q4">
    <cfRule type="expression" dxfId="8555" priority="5" stopIfTrue="1">
      <formula>$D$1&lt;Q4</formula>
    </cfRule>
    <cfRule type="expression" dxfId="8554" priority="6" stopIfTrue="1">
      <formula>$D$1&gt;Q4</formula>
    </cfRule>
  </conditionalFormatting>
  <conditionalFormatting sqref="Q3">
    <cfRule type="expression" dxfId="8553" priority="3" stopIfTrue="1">
      <formula>$D$1&lt;Q3</formula>
    </cfRule>
    <cfRule type="expression" dxfId="8552" priority="4" stopIfTrue="1">
      <formula>$D$1&gt;Q3</formula>
    </cfRule>
  </conditionalFormatting>
  <conditionalFormatting sqref="M3:M4">
    <cfRule type="expression" dxfId="8551" priority="1" stopIfTrue="1">
      <formula>$D$1&lt;M3</formula>
    </cfRule>
    <cfRule type="expression" dxfId="8550" priority="2" stopIfTrue="1">
      <formula>$D$1&gt;M3</formula>
    </cfRule>
  </conditionalFormatting>
  <pageMargins left="0.7" right="0.7" top="0.75" bottom="0.75" header="0.3" footer="0.3"/>
  <pageSetup paperSize="9" scale="84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Normal="100" zoomScaleSheetLayoutView="85" workbookViewId="0">
      <selection activeCell="J10" sqref="J10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9.42578125" style="13" customWidth="1"/>
    <col min="4" max="4" width="19.42578125" style="13" customWidth="1"/>
    <col min="5" max="5" width="5.7109375" style="13" hidden="1" customWidth="1"/>
    <col min="6" max="6" width="6.7109375" customWidth="1"/>
    <col min="7" max="7" width="6.85546875" customWidth="1"/>
    <col min="8" max="10" width="6.42578125" customWidth="1"/>
    <col min="11" max="11" width="6.28515625" customWidth="1"/>
    <col min="12" max="12" width="6" customWidth="1"/>
    <col min="13" max="14" width="5.85546875" customWidth="1"/>
    <col min="15" max="15" width="6.28515625" customWidth="1"/>
    <col min="16" max="16" width="6.42578125" customWidth="1"/>
    <col min="17" max="18" width="5.85546875" hidden="1" customWidth="1"/>
    <col min="19" max="19" width="6.85546875" hidden="1" customWidth="1"/>
    <col min="20" max="21" width="5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43659.506923379631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24"/>
      <c r="Z1" s="424"/>
      <c r="AA1" s="424"/>
      <c r="AB1" s="424"/>
      <c r="AC1" s="424"/>
      <c r="AD1" s="424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00" t="s">
        <v>539</v>
      </c>
      <c r="G2" s="588" t="s">
        <v>537</v>
      </c>
      <c r="H2" s="588"/>
      <c r="I2" s="588"/>
      <c r="J2" s="588"/>
      <c r="K2" s="588"/>
      <c r="L2" s="588"/>
      <c r="M2" s="588"/>
      <c r="N2" s="585" t="s">
        <v>545</v>
      </c>
      <c r="O2" s="586"/>
      <c r="P2" s="587"/>
      <c r="Q2" s="475"/>
      <c r="R2" s="476"/>
      <c r="S2" s="476"/>
      <c r="T2" s="474"/>
      <c r="U2" s="227"/>
      <c r="V2" s="7"/>
      <c r="W2" s="8"/>
      <c r="X2" s="8"/>
      <c r="Y2" s="424"/>
      <c r="Z2" s="424"/>
      <c r="AA2" s="424"/>
      <c r="AB2" s="424"/>
      <c r="AC2" s="424"/>
      <c r="AD2" s="424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76" t="s">
        <v>664</v>
      </c>
      <c r="B3" s="576"/>
      <c r="C3" s="576"/>
      <c r="D3" s="228" t="s">
        <v>0</v>
      </c>
      <c r="E3" s="229"/>
      <c r="F3" s="176"/>
      <c r="G3" s="177">
        <v>42297</v>
      </c>
      <c r="H3" s="176"/>
      <c r="I3" s="177">
        <v>42299</v>
      </c>
      <c r="J3" s="230">
        <v>42348</v>
      </c>
      <c r="K3" s="176"/>
      <c r="L3" s="177">
        <v>42346</v>
      </c>
      <c r="M3" s="176">
        <v>42348</v>
      </c>
      <c r="N3" s="176"/>
      <c r="O3" s="230">
        <v>42364</v>
      </c>
      <c r="P3" s="231">
        <v>42360</v>
      </c>
      <c r="Q3" s="230"/>
      <c r="R3" s="230"/>
      <c r="S3" s="230"/>
      <c r="T3" s="67"/>
      <c r="U3" s="232"/>
      <c r="V3" s="233"/>
      <c r="W3" s="234"/>
      <c r="X3" s="234"/>
      <c r="Y3" s="235"/>
      <c r="Z3" s="235"/>
      <c r="AA3" s="235"/>
      <c r="AB3" s="236"/>
      <c r="AC3" s="236"/>
      <c r="AD3" s="577" t="s">
        <v>9</v>
      </c>
      <c r="AE3" s="14"/>
      <c r="AF3" s="424"/>
      <c r="AG3" s="578"/>
      <c r="AH3" s="578"/>
      <c r="AI3" s="578"/>
      <c r="AJ3" s="578"/>
      <c r="AK3" s="578"/>
      <c r="AL3" s="578"/>
      <c r="AM3" s="578"/>
      <c r="AN3" s="578"/>
      <c r="AO3" s="578"/>
      <c r="AP3" s="578"/>
      <c r="AQ3" s="578"/>
      <c r="AR3" s="578"/>
      <c r="AS3" s="578"/>
      <c r="AT3" s="578"/>
      <c r="AU3" s="578"/>
      <c r="AV3" s="578"/>
      <c r="AW3" s="578"/>
      <c r="AX3" s="579"/>
      <c r="AY3" s="579"/>
      <c r="AZ3" s="579"/>
      <c r="BA3" s="579"/>
      <c r="BB3" s="579"/>
      <c r="BC3" s="579"/>
      <c r="BD3" s="579"/>
      <c r="BE3" s="579"/>
      <c r="BF3" s="579"/>
      <c r="BG3" s="579"/>
      <c r="BH3" s="579"/>
      <c r="BI3" s="579"/>
      <c r="BJ3" s="579"/>
      <c r="BK3" s="579"/>
      <c r="BL3" s="579"/>
      <c r="BM3" s="579"/>
      <c r="BN3" s="11"/>
      <c r="BO3" s="11"/>
      <c r="BP3" s="579"/>
      <c r="BQ3" s="579"/>
      <c r="BR3" s="579"/>
      <c r="BS3" s="579"/>
      <c r="BT3" s="579"/>
      <c r="BU3" s="579"/>
      <c r="BV3" s="579"/>
      <c r="BW3" s="579"/>
      <c r="BX3" s="579"/>
      <c r="BY3" s="579"/>
      <c r="BZ3" s="579"/>
      <c r="CA3" s="579"/>
      <c r="CB3" s="579"/>
      <c r="CC3" s="579"/>
      <c r="CD3" s="579"/>
      <c r="CE3" s="579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8.25" x14ac:dyDescent="0.2">
      <c r="A4" s="576"/>
      <c r="B4" s="576"/>
      <c r="C4" s="576"/>
      <c r="D4" s="237" t="s">
        <v>1</v>
      </c>
      <c r="E4" s="229"/>
      <c r="F4" s="406" t="s">
        <v>1010</v>
      </c>
      <c r="G4" s="180" t="s">
        <v>683</v>
      </c>
      <c r="H4" s="180" t="s">
        <v>688</v>
      </c>
      <c r="I4" s="180" t="s">
        <v>689</v>
      </c>
      <c r="J4" s="238" t="s">
        <v>918</v>
      </c>
      <c r="K4" s="180" t="s">
        <v>1009</v>
      </c>
      <c r="L4" s="180" t="s">
        <v>1609</v>
      </c>
      <c r="M4" s="180" t="s">
        <v>1020</v>
      </c>
      <c r="N4" s="180" t="s">
        <v>1026</v>
      </c>
      <c r="O4" s="238"/>
      <c r="P4" s="238" t="s">
        <v>1274</v>
      </c>
      <c r="Q4" s="238"/>
      <c r="R4" s="238"/>
      <c r="S4" s="238"/>
      <c r="T4" s="67"/>
      <c r="U4" s="239"/>
      <c r="V4" s="232"/>
      <c r="W4" s="232"/>
      <c r="X4" s="232"/>
      <c r="Y4" s="234"/>
      <c r="Z4" s="235"/>
      <c r="AA4" s="235"/>
      <c r="AB4" s="235"/>
      <c r="AC4" s="235"/>
      <c r="AD4" s="577"/>
      <c r="AE4" s="15"/>
      <c r="AF4" s="424"/>
      <c r="AG4" s="424"/>
      <c r="AH4" s="424"/>
      <c r="AI4" s="424"/>
      <c r="AJ4" s="424"/>
      <c r="AK4" s="424"/>
      <c r="AL4" s="424"/>
      <c r="AM4" s="424"/>
      <c r="AN4" s="424"/>
      <c r="AO4" s="424"/>
      <c r="AP4" s="424"/>
      <c r="AQ4" s="424"/>
      <c r="AR4" s="424"/>
      <c r="AS4" s="424"/>
      <c r="AT4" s="424"/>
      <c r="AU4" s="424"/>
      <c r="AV4" s="424"/>
      <c r="AW4" s="9"/>
      <c r="AX4" s="422"/>
      <c r="AY4" s="422"/>
      <c r="AZ4" s="422"/>
      <c r="BA4" s="422"/>
      <c r="BB4" s="422"/>
      <c r="BC4" s="422"/>
      <c r="BD4" s="422"/>
      <c r="BE4" s="422"/>
      <c r="BF4" s="422"/>
      <c r="BG4" s="422"/>
      <c r="BH4" s="422"/>
      <c r="BI4" s="422"/>
      <c r="BJ4" s="422"/>
      <c r="BK4" s="422"/>
      <c r="BL4" s="422"/>
      <c r="BM4" s="422"/>
      <c r="BN4" s="11"/>
      <c r="BO4" s="11"/>
      <c r="BP4" s="422"/>
      <c r="BQ4" s="422"/>
      <c r="BR4" s="422"/>
      <c r="BS4" s="422"/>
      <c r="BT4" s="422"/>
      <c r="BU4" s="422"/>
      <c r="BV4" s="422"/>
      <c r="BW4" s="422"/>
      <c r="BX4" s="422"/>
      <c r="BY4" s="422"/>
      <c r="BZ4" s="422"/>
      <c r="CA4" s="422"/>
      <c r="CB4" s="422"/>
      <c r="CC4" s="422"/>
      <c r="CD4" s="422"/>
      <c r="CE4" s="422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86.25" x14ac:dyDescent="0.2">
      <c r="A5" s="384" t="s">
        <v>546</v>
      </c>
      <c r="B5" s="257" t="s">
        <v>2</v>
      </c>
      <c r="C5" s="385" t="s">
        <v>27</v>
      </c>
      <c r="D5" s="386" t="s">
        <v>3</v>
      </c>
      <c r="E5" s="184" t="s">
        <v>4</v>
      </c>
      <c r="F5" s="313" t="s">
        <v>1011</v>
      </c>
      <c r="G5" s="313" t="s">
        <v>682</v>
      </c>
      <c r="H5" s="407" t="s">
        <v>686</v>
      </c>
      <c r="I5" s="433" t="s">
        <v>919</v>
      </c>
      <c r="J5" s="313" t="s">
        <v>672</v>
      </c>
      <c r="K5" s="313" t="s">
        <v>1025</v>
      </c>
      <c r="L5" s="313" t="s">
        <v>1608</v>
      </c>
      <c r="M5" s="325" t="s">
        <v>1005</v>
      </c>
      <c r="N5" s="313" t="s">
        <v>1027</v>
      </c>
      <c r="O5" s="325" t="s">
        <v>1633</v>
      </c>
      <c r="P5" s="313" t="s">
        <v>1625</v>
      </c>
      <c r="Q5" s="325"/>
      <c r="R5" s="325"/>
      <c r="S5" s="362"/>
      <c r="T5" s="92"/>
      <c r="U5" s="185"/>
      <c r="V5" s="240" t="s">
        <v>5</v>
      </c>
      <c r="W5" s="241" t="s">
        <v>6</v>
      </c>
      <c r="X5" s="241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37" customFormat="1" ht="30" x14ac:dyDescent="0.2">
      <c r="A6" s="389">
        <v>1</v>
      </c>
      <c r="B6" s="266" t="s">
        <v>28</v>
      </c>
      <c r="C6" s="402" t="s">
        <v>34</v>
      </c>
      <c r="D6" s="437" t="s">
        <v>956</v>
      </c>
      <c r="E6" s="256" t="s">
        <v>664</v>
      </c>
      <c r="F6" s="93" t="s">
        <v>539</v>
      </c>
      <c r="G6" s="93">
        <v>5</v>
      </c>
      <c r="H6" s="93">
        <v>4</v>
      </c>
      <c r="I6" s="93">
        <v>4</v>
      </c>
      <c r="J6" s="93">
        <v>4</v>
      </c>
      <c r="K6" s="93">
        <v>4</v>
      </c>
      <c r="L6" s="93">
        <v>5</v>
      </c>
      <c r="M6" s="93">
        <v>5</v>
      </c>
      <c r="N6" s="93"/>
      <c r="O6" s="93">
        <v>5</v>
      </c>
      <c r="P6" s="93">
        <v>5</v>
      </c>
      <c r="Q6" s="93"/>
      <c r="R6" s="93"/>
      <c r="S6" s="93"/>
      <c r="T6" s="93"/>
      <c r="U6" s="23"/>
      <c r="V6" s="35">
        <f t="shared" ref="V6:V37" si="0">IF(AC6&gt;0,IF(SUM(X6:Y6)/AC6&gt;0,2,IF(AND(SUM(X6:Y6)/AC6=0,Z6/AC6&gt;0),3,IF(AND((AB6/AC6+AA6/AC6)=1,AA6/AC6&gt;0),4,5))),0)</f>
        <v>4</v>
      </c>
      <c r="W6" s="328">
        <f t="shared" ref="W6:W34" si="1">COUNTIF(AG6:AV6,"б")</f>
        <v>0</v>
      </c>
      <c r="X6" s="328">
        <f t="shared" ref="X6:X16" si="2">COUNTIF(AG6:AV6,"д")</f>
        <v>0</v>
      </c>
      <c r="Y6" s="328">
        <f t="shared" ref="Y6:Y34" si="3">COUNTIF(AG6:AV6,2)+COUNTIF(AG6:AV6,"н")+COUNTIF(AG6:AV6,"д")</f>
        <v>0</v>
      </c>
      <c r="Z6" s="328">
        <f t="shared" ref="Z6:Z34" si="4">COUNTIF(AG6:AV6,Z$5)</f>
        <v>0</v>
      </c>
      <c r="AA6" s="328">
        <f t="shared" ref="AA6:AA34" si="5">COUNTIF(AG6:AV6,AA$5)</f>
        <v>4</v>
      </c>
      <c r="AB6" s="328">
        <f t="shared" ref="AB6:AB34" si="6">COUNTIF(AG6:AV6,AB$5)</f>
        <v>5</v>
      </c>
      <c r="AC6" s="328">
        <f t="shared" ref="AC6:AC38" si="7">SUM(X6:AB6)</f>
        <v>9</v>
      </c>
      <c r="AD6" s="329">
        <f>IF(ISERROR(((X6+Y6)*2+Z6*3+AA6*4+AB6*5)/SUM(X6,Y6:AB6)),"",((X6+Y6)*2+Z6*3+AA6*4+AB6*5)/SUM(X6,Y6:AB6))</f>
        <v>4.5555555555555554</v>
      </c>
      <c r="AE6" s="330">
        <f t="shared" ref="AE6:AE34" si="8">IF(AX6=5,0.5,IF(AX6=4,0.25,IF(AX6&lt;=3,0)))</f>
        <v>0</v>
      </c>
      <c r="AF6" s="331"/>
      <c r="AG6" s="332" t="str">
        <f t="shared" ref="AG6:AV21" si="9">IF(ISERROR(VALUE(LEFT(F6))),LEFT(F6),VALUE(LEFT(F6)))</f>
        <v>З</v>
      </c>
      <c r="AH6" s="332">
        <f t="shared" si="9"/>
        <v>5</v>
      </c>
      <c r="AI6" s="332">
        <f t="shared" si="9"/>
        <v>4</v>
      </c>
      <c r="AJ6" s="332">
        <f t="shared" si="9"/>
        <v>4</v>
      </c>
      <c r="AK6" s="332">
        <f t="shared" si="9"/>
        <v>4</v>
      </c>
      <c r="AL6" s="332">
        <f t="shared" si="9"/>
        <v>4</v>
      </c>
      <c r="AM6" s="332">
        <f t="shared" si="9"/>
        <v>5</v>
      </c>
      <c r="AN6" s="332">
        <f t="shared" si="9"/>
        <v>5</v>
      </c>
      <c r="AO6" s="332" t="str">
        <f t="shared" si="9"/>
        <v/>
      </c>
      <c r="AP6" s="332">
        <f t="shared" si="9"/>
        <v>5</v>
      </c>
      <c r="AQ6" s="332">
        <f t="shared" si="9"/>
        <v>5</v>
      </c>
      <c r="AR6" s="332" t="str">
        <f t="shared" si="9"/>
        <v/>
      </c>
      <c r="AS6" s="332" t="str">
        <f t="shared" si="9"/>
        <v/>
      </c>
      <c r="AT6" s="332" t="str">
        <f t="shared" si="9"/>
        <v/>
      </c>
      <c r="AU6" s="332" t="str">
        <f t="shared" si="9"/>
        <v/>
      </c>
      <c r="AV6" s="332" t="str">
        <f t="shared" si="9"/>
        <v/>
      </c>
      <c r="AW6" s="35">
        <f t="shared" ref="AW6:AW37" si="10">COUNTIF(AG6:AV6,"з")</f>
        <v>1</v>
      </c>
      <c r="AX6" s="333"/>
      <c r="AY6" s="333"/>
      <c r="AZ6" s="333"/>
      <c r="BA6" s="333"/>
      <c r="BB6" s="333"/>
      <c r="BC6" s="333"/>
      <c r="BD6" s="333"/>
      <c r="BE6" s="333"/>
      <c r="BF6" s="333"/>
      <c r="BG6" s="333"/>
      <c r="BH6" s="333"/>
      <c r="BI6" s="333"/>
      <c r="BJ6" s="333"/>
      <c r="BK6" s="333"/>
      <c r="BL6" s="333"/>
      <c r="BM6" s="333"/>
      <c r="BN6" s="333"/>
      <c r="BO6" s="333"/>
      <c r="BP6" s="334"/>
      <c r="BQ6" s="334"/>
      <c r="BR6" s="334"/>
      <c r="BS6" s="334"/>
      <c r="BT6" s="334"/>
      <c r="BU6" s="334"/>
      <c r="BV6" s="334"/>
      <c r="BW6" s="334"/>
      <c r="BX6" s="334"/>
      <c r="BY6" s="334"/>
      <c r="BZ6" s="334"/>
      <c r="CA6" s="334"/>
      <c r="CB6" s="334"/>
      <c r="CC6" s="334"/>
      <c r="CD6" s="334"/>
      <c r="CE6" s="334"/>
      <c r="CF6" s="334"/>
      <c r="CG6" s="333"/>
      <c r="CH6" s="333"/>
      <c r="CI6" s="333"/>
      <c r="CJ6" s="333"/>
      <c r="CK6" s="333"/>
      <c r="CL6" s="333"/>
      <c r="CM6" s="333"/>
      <c r="CN6" s="335"/>
      <c r="CO6" s="335"/>
      <c r="CP6" s="335"/>
      <c r="CQ6" s="335"/>
      <c r="CR6" s="335"/>
      <c r="CS6" s="335"/>
      <c r="CT6" s="335"/>
      <c r="CU6" s="335"/>
      <c r="CV6" s="335"/>
      <c r="CW6" s="335"/>
      <c r="CX6" s="335"/>
      <c r="CY6" s="335"/>
      <c r="CZ6" s="335"/>
      <c r="DA6" s="335"/>
      <c r="DB6" s="336"/>
      <c r="DC6" s="336"/>
    </row>
    <row r="7" spans="1:107" s="337" customFormat="1" ht="30.75" customHeight="1" x14ac:dyDescent="0.2">
      <c r="A7" s="389">
        <v>2</v>
      </c>
      <c r="B7" s="266" t="s">
        <v>28</v>
      </c>
      <c r="C7" s="479" t="s">
        <v>34</v>
      </c>
      <c r="D7" s="480" t="s">
        <v>957</v>
      </c>
      <c r="E7" s="256" t="s">
        <v>664</v>
      </c>
      <c r="F7" s="93" t="s">
        <v>539</v>
      </c>
      <c r="G7" s="93">
        <v>5</v>
      </c>
      <c r="H7" s="93">
        <v>4</v>
      </c>
      <c r="I7" s="93">
        <v>5</v>
      </c>
      <c r="J7" s="93">
        <v>4</v>
      </c>
      <c r="K7" s="93">
        <v>5</v>
      </c>
      <c r="L7" s="93">
        <v>5</v>
      </c>
      <c r="M7" s="93">
        <v>5</v>
      </c>
      <c r="N7" s="93"/>
      <c r="O7" s="93">
        <v>5</v>
      </c>
      <c r="P7" s="93">
        <v>5</v>
      </c>
      <c r="Q7" s="93"/>
      <c r="R7" s="93"/>
      <c r="S7" s="93"/>
      <c r="T7" s="93"/>
      <c r="U7" s="23"/>
      <c r="V7" s="35">
        <f t="shared" si="0"/>
        <v>4</v>
      </c>
      <c r="W7" s="328">
        <f t="shared" si="1"/>
        <v>0</v>
      </c>
      <c r="X7" s="328">
        <f t="shared" si="2"/>
        <v>0</v>
      </c>
      <c r="Y7" s="328">
        <f t="shared" si="3"/>
        <v>0</v>
      </c>
      <c r="Z7" s="328">
        <f t="shared" si="4"/>
        <v>0</v>
      </c>
      <c r="AA7" s="328">
        <f t="shared" si="5"/>
        <v>2</v>
      </c>
      <c r="AB7" s="328">
        <f t="shared" si="6"/>
        <v>7</v>
      </c>
      <c r="AC7" s="328">
        <f t="shared" si="7"/>
        <v>9</v>
      </c>
      <c r="AD7" s="329">
        <f t="shared" ref="AD7:AD37" si="11">IF(ISERROR(((X7+Y7)*2+Z7*3+AA7*4+AB7*5)/SUM(X7,Y7:AB7)),"",((X7+Y7)*2+Z7*3+AA7*4+AB7*5)/SUM(X7,Y7:AB7))</f>
        <v>4.7777777777777777</v>
      </c>
      <c r="AE7" s="330">
        <f t="shared" si="8"/>
        <v>0</v>
      </c>
      <c r="AF7" s="331"/>
      <c r="AG7" s="332" t="str">
        <f t="shared" si="9"/>
        <v>З</v>
      </c>
      <c r="AH7" s="332">
        <f t="shared" si="9"/>
        <v>5</v>
      </c>
      <c r="AI7" s="332">
        <f t="shared" si="9"/>
        <v>4</v>
      </c>
      <c r="AJ7" s="332">
        <f t="shared" si="9"/>
        <v>5</v>
      </c>
      <c r="AK7" s="332">
        <f t="shared" si="9"/>
        <v>4</v>
      </c>
      <c r="AL7" s="332">
        <f t="shared" si="9"/>
        <v>5</v>
      </c>
      <c r="AM7" s="332">
        <f t="shared" si="9"/>
        <v>5</v>
      </c>
      <c r="AN7" s="332">
        <f t="shared" si="9"/>
        <v>5</v>
      </c>
      <c r="AO7" s="332" t="str">
        <f t="shared" si="9"/>
        <v/>
      </c>
      <c r="AP7" s="332">
        <f t="shared" si="9"/>
        <v>5</v>
      </c>
      <c r="AQ7" s="332">
        <f t="shared" si="9"/>
        <v>5</v>
      </c>
      <c r="AR7" s="332" t="str">
        <f t="shared" si="9"/>
        <v/>
      </c>
      <c r="AS7" s="332" t="str">
        <f t="shared" si="9"/>
        <v/>
      </c>
      <c r="AT7" s="332" t="str">
        <f t="shared" si="9"/>
        <v/>
      </c>
      <c r="AU7" s="332" t="str">
        <f t="shared" si="9"/>
        <v/>
      </c>
      <c r="AV7" s="332" t="str">
        <f t="shared" si="9"/>
        <v/>
      </c>
      <c r="AW7" s="35">
        <f t="shared" si="10"/>
        <v>1</v>
      </c>
      <c r="AX7" s="333"/>
      <c r="AY7" s="333"/>
      <c r="AZ7" s="333"/>
      <c r="BA7" s="333"/>
      <c r="BB7" s="333"/>
      <c r="BC7" s="333"/>
      <c r="BD7" s="333"/>
      <c r="BE7" s="333"/>
      <c r="BF7" s="333"/>
      <c r="BG7" s="333"/>
      <c r="BH7" s="333"/>
      <c r="BI7" s="333"/>
      <c r="BJ7" s="333"/>
      <c r="BK7" s="333"/>
      <c r="BL7" s="333"/>
      <c r="BM7" s="333"/>
      <c r="BN7" s="333"/>
      <c r="BO7" s="333"/>
      <c r="BP7" s="334"/>
      <c r="BQ7" s="334"/>
      <c r="BR7" s="334"/>
      <c r="BS7" s="334"/>
      <c r="BT7" s="334"/>
      <c r="BU7" s="334"/>
      <c r="BV7" s="334"/>
      <c r="BW7" s="334"/>
      <c r="BX7" s="334"/>
      <c r="BY7" s="334"/>
      <c r="BZ7" s="334"/>
      <c r="CA7" s="334"/>
      <c r="CB7" s="334"/>
      <c r="CC7" s="334"/>
      <c r="CD7" s="334"/>
      <c r="CE7" s="334"/>
      <c r="CF7" s="334"/>
      <c r="CG7" s="333"/>
      <c r="CH7" s="334"/>
      <c r="CI7" s="334"/>
      <c r="CJ7" s="334"/>
      <c r="CK7" s="334"/>
      <c r="CL7" s="334"/>
      <c r="CM7" s="334"/>
      <c r="CN7" s="331"/>
      <c r="CO7" s="331"/>
      <c r="CP7" s="331"/>
      <c r="CQ7" s="331"/>
      <c r="CR7" s="331"/>
      <c r="CS7" s="331"/>
      <c r="CT7" s="331"/>
      <c r="CU7" s="331"/>
      <c r="CV7" s="331"/>
      <c r="CW7" s="331"/>
      <c r="CX7" s="331"/>
      <c r="CY7" s="331"/>
      <c r="CZ7" s="331"/>
      <c r="DA7" s="331"/>
    </row>
    <row r="8" spans="1:107" s="337" customFormat="1" ht="28.5" customHeight="1" x14ac:dyDescent="0.2">
      <c r="A8" s="389">
        <v>3</v>
      </c>
      <c r="B8" s="266" t="s">
        <v>28</v>
      </c>
      <c r="C8" s="402" t="s">
        <v>34</v>
      </c>
      <c r="D8" s="436" t="s">
        <v>958</v>
      </c>
      <c r="E8" s="256" t="s">
        <v>664</v>
      </c>
      <c r="F8" s="93" t="s">
        <v>539</v>
      </c>
      <c r="G8" s="93">
        <v>4</v>
      </c>
      <c r="H8" s="93">
        <v>5</v>
      </c>
      <c r="I8" s="93">
        <v>3</v>
      </c>
      <c r="J8" s="93">
        <v>4</v>
      </c>
      <c r="K8" s="93">
        <v>4</v>
      </c>
      <c r="L8" s="93">
        <v>4</v>
      </c>
      <c r="M8" s="93">
        <v>5</v>
      </c>
      <c r="N8" s="93"/>
      <c r="O8" s="93">
        <v>3</v>
      </c>
      <c r="P8" s="93">
        <v>4</v>
      </c>
      <c r="Q8" s="93"/>
      <c r="R8" s="93"/>
      <c r="S8" s="93"/>
      <c r="T8" s="93"/>
      <c r="U8" s="23"/>
      <c r="V8" s="35">
        <f t="shared" si="0"/>
        <v>3</v>
      </c>
      <c r="W8" s="328">
        <f t="shared" si="1"/>
        <v>0</v>
      </c>
      <c r="X8" s="328">
        <f t="shared" si="2"/>
        <v>0</v>
      </c>
      <c r="Y8" s="328">
        <f t="shared" si="3"/>
        <v>0</v>
      </c>
      <c r="Z8" s="328">
        <f t="shared" si="4"/>
        <v>2</v>
      </c>
      <c r="AA8" s="328">
        <f t="shared" si="5"/>
        <v>5</v>
      </c>
      <c r="AB8" s="328">
        <f t="shared" si="6"/>
        <v>2</v>
      </c>
      <c r="AC8" s="328">
        <f t="shared" si="7"/>
        <v>9</v>
      </c>
      <c r="AD8" s="329">
        <f t="shared" si="11"/>
        <v>4</v>
      </c>
      <c r="AE8" s="330">
        <f t="shared" si="8"/>
        <v>0</v>
      </c>
      <c r="AF8" s="331"/>
      <c r="AG8" s="332" t="str">
        <f t="shared" si="9"/>
        <v>З</v>
      </c>
      <c r="AH8" s="332">
        <f t="shared" si="9"/>
        <v>4</v>
      </c>
      <c r="AI8" s="332">
        <f t="shared" si="9"/>
        <v>5</v>
      </c>
      <c r="AJ8" s="332">
        <f t="shared" si="9"/>
        <v>3</v>
      </c>
      <c r="AK8" s="332">
        <f t="shared" si="9"/>
        <v>4</v>
      </c>
      <c r="AL8" s="332">
        <f t="shared" si="9"/>
        <v>4</v>
      </c>
      <c r="AM8" s="332">
        <f t="shared" si="9"/>
        <v>4</v>
      </c>
      <c r="AN8" s="332">
        <f t="shared" si="9"/>
        <v>5</v>
      </c>
      <c r="AO8" s="332" t="str">
        <f t="shared" si="9"/>
        <v/>
      </c>
      <c r="AP8" s="332">
        <f t="shared" si="9"/>
        <v>3</v>
      </c>
      <c r="AQ8" s="332">
        <f t="shared" si="9"/>
        <v>4</v>
      </c>
      <c r="AR8" s="332" t="str">
        <f t="shared" si="9"/>
        <v/>
      </c>
      <c r="AS8" s="332" t="str">
        <f t="shared" si="9"/>
        <v/>
      </c>
      <c r="AT8" s="332" t="str">
        <f t="shared" si="9"/>
        <v/>
      </c>
      <c r="AU8" s="332" t="str">
        <f t="shared" si="9"/>
        <v/>
      </c>
      <c r="AV8" s="332" t="str">
        <f t="shared" si="9"/>
        <v/>
      </c>
      <c r="AW8" s="35">
        <f t="shared" si="10"/>
        <v>1</v>
      </c>
      <c r="AX8" s="333"/>
      <c r="AY8" s="333"/>
      <c r="AZ8" s="333"/>
      <c r="BA8" s="333"/>
      <c r="BB8" s="333"/>
      <c r="BC8" s="333"/>
      <c r="BD8" s="333"/>
      <c r="BE8" s="333"/>
      <c r="BF8" s="333"/>
      <c r="BG8" s="333"/>
      <c r="BH8" s="333"/>
      <c r="BI8" s="333"/>
      <c r="BJ8" s="333"/>
      <c r="BK8" s="333"/>
      <c r="BL8" s="333"/>
      <c r="BM8" s="333"/>
      <c r="BN8" s="333"/>
      <c r="BO8" s="333"/>
      <c r="BP8" s="334"/>
      <c r="BQ8" s="334"/>
      <c r="BR8" s="334"/>
      <c r="BS8" s="334"/>
      <c r="BT8" s="334"/>
      <c r="BU8" s="334"/>
      <c r="BV8" s="334"/>
      <c r="BW8" s="334"/>
      <c r="BX8" s="334"/>
      <c r="BY8" s="334"/>
      <c r="BZ8" s="334"/>
      <c r="CA8" s="334"/>
      <c r="CB8" s="334"/>
      <c r="CC8" s="334"/>
      <c r="CD8" s="334"/>
      <c r="CE8" s="334"/>
      <c r="CF8" s="334"/>
      <c r="CG8" s="333"/>
      <c r="CH8" s="334"/>
      <c r="CI8" s="334"/>
      <c r="CJ8" s="334"/>
      <c r="CK8" s="334"/>
      <c r="CL8" s="334"/>
      <c r="CM8" s="334"/>
      <c r="CN8" s="331"/>
      <c r="CO8" s="331"/>
      <c r="CP8" s="331"/>
      <c r="CQ8" s="331"/>
      <c r="CR8" s="331"/>
      <c r="CS8" s="331"/>
      <c r="CT8" s="331"/>
      <c r="CU8" s="331"/>
      <c r="CV8" s="331"/>
      <c r="CW8" s="331"/>
      <c r="CX8" s="331"/>
      <c r="CY8" s="331"/>
      <c r="CZ8" s="331"/>
      <c r="DA8" s="331"/>
    </row>
    <row r="9" spans="1:107" s="337" customFormat="1" ht="30" x14ac:dyDescent="0.2">
      <c r="A9" s="389">
        <v>4</v>
      </c>
      <c r="B9" s="266" t="s">
        <v>28</v>
      </c>
      <c r="C9" s="402" t="s">
        <v>34</v>
      </c>
      <c r="D9" s="436" t="s">
        <v>1013</v>
      </c>
      <c r="E9" s="256" t="s">
        <v>664</v>
      </c>
      <c r="F9" s="93" t="s">
        <v>539</v>
      </c>
      <c r="G9" s="93">
        <v>3</v>
      </c>
      <c r="H9" s="93">
        <v>3</v>
      </c>
      <c r="I9" s="93">
        <v>3</v>
      </c>
      <c r="J9" s="93">
        <v>3</v>
      </c>
      <c r="K9" s="93">
        <v>3</v>
      </c>
      <c r="L9" s="93">
        <v>3</v>
      </c>
      <c r="M9" s="93">
        <v>4</v>
      </c>
      <c r="N9" s="93"/>
      <c r="O9" s="93">
        <v>3</v>
      </c>
      <c r="P9" s="93">
        <v>5</v>
      </c>
      <c r="Q9" s="93"/>
      <c r="R9" s="93"/>
      <c r="S9" s="93"/>
      <c r="T9" s="93"/>
      <c r="U9" s="23"/>
      <c r="V9" s="35">
        <f t="shared" si="0"/>
        <v>3</v>
      </c>
      <c r="W9" s="328">
        <f t="shared" si="1"/>
        <v>0</v>
      </c>
      <c r="X9" s="328">
        <f t="shared" si="2"/>
        <v>0</v>
      </c>
      <c r="Y9" s="328">
        <f t="shared" si="3"/>
        <v>0</v>
      </c>
      <c r="Z9" s="328">
        <f t="shared" si="4"/>
        <v>7</v>
      </c>
      <c r="AA9" s="328">
        <f t="shared" si="5"/>
        <v>1</v>
      </c>
      <c r="AB9" s="328">
        <f t="shared" si="6"/>
        <v>1</v>
      </c>
      <c r="AC9" s="328">
        <f t="shared" si="7"/>
        <v>9</v>
      </c>
      <c r="AD9" s="329">
        <f t="shared" si="11"/>
        <v>3.3333333333333335</v>
      </c>
      <c r="AE9" s="330">
        <f t="shared" si="8"/>
        <v>0</v>
      </c>
      <c r="AF9" s="331"/>
      <c r="AG9" s="332" t="str">
        <f t="shared" si="9"/>
        <v>З</v>
      </c>
      <c r="AH9" s="332">
        <f t="shared" si="9"/>
        <v>3</v>
      </c>
      <c r="AI9" s="332">
        <f t="shared" si="9"/>
        <v>3</v>
      </c>
      <c r="AJ9" s="332">
        <f t="shared" si="9"/>
        <v>3</v>
      </c>
      <c r="AK9" s="332">
        <f t="shared" si="9"/>
        <v>3</v>
      </c>
      <c r="AL9" s="332">
        <f t="shared" si="9"/>
        <v>3</v>
      </c>
      <c r="AM9" s="332">
        <f t="shared" si="9"/>
        <v>3</v>
      </c>
      <c r="AN9" s="332">
        <f t="shared" si="9"/>
        <v>4</v>
      </c>
      <c r="AO9" s="332" t="str">
        <f t="shared" si="9"/>
        <v/>
      </c>
      <c r="AP9" s="332">
        <f t="shared" si="9"/>
        <v>3</v>
      </c>
      <c r="AQ9" s="332">
        <f t="shared" si="9"/>
        <v>5</v>
      </c>
      <c r="AR9" s="332" t="str">
        <f t="shared" si="9"/>
        <v/>
      </c>
      <c r="AS9" s="332" t="str">
        <f t="shared" si="9"/>
        <v/>
      </c>
      <c r="AT9" s="332" t="str">
        <f t="shared" si="9"/>
        <v/>
      </c>
      <c r="AU9" s="332" t="str">
        <f t="shared" si="9"/>
        <v/>
      </c>
      <c r="AV9" s="332" t="str">
        <f t="shared" si="9"/>
        <v/>
      </c>
      <c r="AW9" s="35">
        <f t="shared" si="10"/>
        <v>1</v>
      </c>
      <c r="AX9" s="333"/>
      <c r="AY9" s="333"/>
      <c r="AZ9" s="333"/>
      <c r="BA9" s="333"/>
      <c r="BB9" s="333"/>
      <c r="BC9" s="333"/>
      <c r="BD9" s="333"/>
      <c r="BE9" s="333"/>
      <c r="BF9" s="333"/>
      <c r="BG9" s="333"/>
      <c r="BH9" s="333"/>
      <c r="BI9" s="333"/>
      <c r="BJ9" s="333"/>
      <c r="BK9" s="333"/>
      <c r="BL9" s="333"/>
      <c r="BM9" s="333"/>
      <c r="BN9" s="333"/>
      <c r="BO9" s="333"/>
      <c r="BP9" s="334"/>
      <c r="BQ9" s="334"/>
      <c r="BR9" s="334"/>
      <c r="BS9" s="334"/>
      <c r="BT9" s="334"/>
      <c r="BU9" s="334"/>
      <c r="BV9" s="334"/>
      <c r="BW9" s="334"/>
      <c r="BX9" s="334"/>
      <c r="BY9" s="334"/>
      <c r="BZ9" s="334"/>
      <c r="CA9" s="334"/>
      <c r="CB9" s="334"/>
      <c r="CC9" s="334"/>
      <c r="CD9" s="334"/>
      <c r="CE9" s="334"/>
      <c r="CF9" s="334"/>
      <c r="CG9" s="333"/>
      <c r="CH9" s="334"/>
      <c r="CI9" s="334"/>
      <c r="CJ9" s="334"/>
      <c r="CK9" s="334"/>
      <c r="CL9" s="334"/>
      <c r="CM9" s="334"/>
      <c r="CN9" s="331"/>
      <c r="CO9" s="331"/>
      <c r="CP9" s="331"/>
      <c r="CQ9" s="331"/>
      <c r="CR9" s="331"/>
      <c r="CS9" s="331"/>
      <c r="CT9" s="331"/>
      <c r="CU9" s="331"/>
      <c r="CV9" s="331"/>
      <c r="CW9" s="331"/>
      <c r="CX9" s="331"/>
      <c r="CY9" s="331"/>
      <c r="CZ9" s="331"/>
      <c r="DA9" s="331"/>
    </row>
    <row r="10" spans="1:107" s="337" customFormat="1" ht="30" x14ac:dyDescent="0.2">
      <c r="A10" s="389">
        <v>5</v>
      </c>
      <c r="B10" s="266" t="s">
        <v>28</v>
      </c>
      <c r="C10" s="402" t="s">
        <v>34</v>
      </c>
      <c r="D10" s="436" t="s">
        <v>959</v>
      </c>
      <c r="E10" s="256" t="s">
        <v>664</v>
      </c>
      <c r="F10" s="93" t="s">
        <v>539</v>
      </c>
      <c r="G10" s="93">
        <v>4</v>
      </c>
      <c r="H10" s="93">
        <v>5</v>
      </c>
      <c r="I10" s="93">
        <v>4</v>
      </c>
      <c r="J10" s="93">
        <v>3</v>
      </c>
      <c r="K10" s="93">
        <v>4</v>
      </c>
      <c r="L10" s="93">
        <v>4</v>
      </c>
      <c r="M10" s="93">
        <v>5</v>
      </c>
      <c r="N10" s="93"/>
      <c r="O10" s="93">
        <v>5</v>
      </c>
      <c r="P10" s="93">
        <v>5</v>
      </c>
      <c r="Q10" s="93"/>
      <c r="R10" s="93"/>
      <c r="S10" s="93"/>
      <c r="T10" s="93"/>
      <c r="U10" s="23"/>
      <c r="V10" s="35">
        <f t="shared" si="0"/>
        <v>3</v>
      </c>
      <c r="W10" s="328">
        <f t="shared" si="1"/>
        <v>0</v>
      </c>
      <c r="X10" s="328">
        <f t="shared" si="2"/>
        <v>0</v>
      </c>
      <c r="Y10" s="328">
        <f t="shared" si="3"/>
        <v>0</v>
      </c>
      <c r="Z10" s="328">
        <f t="shared" si="4"/>
        <v>1</v>
      </c>
      <c r="AA10" s="328">
        <f t="shared" si="5"/>
        <v>4</v>
      </c>
      <c r="AB10" s="328">
        <f t="shared" si="6"/>
        <v>4</v>
      </c>
      <c r="AC10" s="328">
        <f t="shared" si="7"/>
        <v>9</v>
      </c>
      <c r="AD10" s="329">
        <f t="shared" si="11"/>
        <v>4.333333333333333</v>
      </c>
      <c r="AE10" s="330">
        <f t="shared" si="8"/>
        <v>0</v>
      </c>
      <c r="AF10" s="331"/>
      <c r="AG10" s="332" t="str">
        <f t="shared" si="9"/>
        <v>З</v>
      </c>
      <c r="AH10" s="332">
        <f t="shared" si="9"/>
        <v>4</v>
      </c>
      <c r="AI10" s="332">
        <f t="shared" si="9"/>
        <v>5</v>
      </c>
      <c r="AJ10" s="332">
        <f t="shared" si="9"/>
        <v>4</v>
      </c>
      <c r="AK10" s="332">
        <f t="shared" si="9"/>
        <v>3</v>
      </c>
      <c r="AL10" s="332">
        <f t="shared" si="9"/>
        <v>4</v>
      </c>
      <c r="AM10" s="332">
        <f t="shared" si="9"/>
        <v>4</v>
      </c>
      <c r="AN10" s="332">
        <f t="shared" si="9"/>
        <v>5</v>
      </c>
      <c r="AO10" s="332" t="str">
        <f t="shared" si="9"/>
        <v/>
      </c>
      <c r="AP10" s="332">
        <f t="shared" si="9"/>
        <v>5</v>
      </c>
      <c r="AQ10" s="332">
        <f t="shared" si="9"/>
        <v>5</v>
      </c>
      <c r="AR10" s="332" t="str">
        <f t="shared" si="9"/>
        <v/>
      </c>
      <c r="AS10" s="332" t="str">
        <f t="shared" si="9"/>
        <v/>
      </c>
      <c r="AT10" s="332" t="str">
        <f t="shared" si="9"/>
        <v/>
      </c>
      <c r="AU10" s="332" t="str">
        <f t="shared" si="9"/>
        <v/>
      </c>
      <c r="AV10" s="332" t="str">
        <f t="shared" si="9"/>
        <v/>
      </c>
      <c r="AW10" s="35">
        <f t="shared" si="10"/>
        <v>1</v>
      </c>
      <c r="AX10" s="333"/>
      <c r="AY10" s="333"/>
      <c r="AZ10" s="333"/>
      <c r="BA10" s="333"/>
      <c r="BB10" s="333"/>
      <c r="BC10" s="333"/>
      <c r="BD10" s="333"/>
      <c r="BE10" s="333"/>
      <c r="BF10" s="333"/>
      <c r="BG10" s="333"/>
      <c r="BH10" s="333"/>
      <c r="BI10" s="333"/>
      <c r="BJ10" s="333"/>
      <c r="BK10" s="333"/>
      <c r="BL10" s="333"/>
      <c r="BM10" s="333"/>
      <c r="BN10" s="333"/>
      <c r="BO10" s="333"/>
      <c r="BP10" s="334"/>
      <c r="BQ10" s="334"/>
      <c r="BR10" s="334"/>
      <c r="BS10" s="334"/>
      <c r="BT10" s="334"/>
      <c r="BU10" s="334"/>
      <c r="BV10" s="334"/>
      <c r="BW10" s="334"/>
      <c r="BX10" s="334"/>
      <c r="BY10" s="334"/>
      <c r="BZ10" s="334"/>
      <c r="CA10" s="334"/>
      <c r="CB10" s="334"/>
      <c r="CC10" s="334"/>
      <c r="CD10" s="334"/>
      <c r="CE10" s="334"/>
      <c r="CF10" s="334"/>
      <c r="CG10" s="333"/>
      <c r="CH10" s="334"/>
      <c r="CI10" s="334"/>
      <c r="CJ10" s="334"/>
      <c r="CK10" s="334"/>
      <c r="CL10" s="334"/>
      <c r="CM10" s="334"/>
      <c r="CN10" s="331"/>
      <c r="CO10" s="331"/>
      <c r="CP10" s="331"/>
      <c r="CQ10" s="331"/>
      <c r="CR10" s="331"/>
      <c r="CS10" s="331"/>
      <c r="CT10" s="331"/>
      <c r="CU10" s="331"/>
      <c r="CV10" s="331"/>
      <c r="CW10" s="331"/>
      <c r="CX10" s="331"/>
      <c r="CY10" s="331"/>
      <c r="CZ10" s="331"/>
      <c r="DA10" s="331"/>
    </row>
    <row r="11" spans="1:107" s="337" customFormat="1" ht="18.75" hidden="1" x14ac:dyDescent="0.2">
      <c r="A11" s="389"/>
      <c r="B11" s="266" t="s">
        <v>28</v>
      </c>
      <c r="E11" s="256"/>
      <c r="F11" s="93"/>
      <c r="G11" s="93"/>
      <c r="H11" s="93"/>
      <c r="I11" s="93"/>
      <c r="J11" s="93"/>
      <c r="K11" s="93"/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35">
        <f t="shared" si="0"/>
        <v>0</v>
      </c>
      <c r="W11" s="338">
        <f t="shared" si="1"/>
        <v>0</v>
      </c>
      <c r="X11" s="338">
        <f t="shared" si="2"/>
        <v>0</v>
      </c>
      <c r="Y11" s="338">
        <f t="shared" si="3"/>
        <v>0</v>
      </c>
      <c r="Z11" s="338">
        <f t="shared" si="4"/>
        <v>0</v>
      </c>
      <c r="AA11" s="338">
        <f t="shared" si="5"/>
        <v>0</v>
      </c>
      <c r="AB11" s="338">
        <f t="shared" si="6"/>
        <v>0</v>
      </c>
      <c r="AC11" s="328">
        <f t="shared" si="7"/>
        <v>0</v>
      </c>
      <c r="AD11" s="329" t="str">
        <f t="shared" si="11"/>
        <v/>
      </c>
      <c r="AE11" s="339">
        <f t="shared" si="8"/>
        <v>0</v>
      </c>
      <c r="AG11" s="332" t="str">
        <f t="shared" si="9"/>
        <v/>
      </c>
      <c r="AH11" s="332" t="str">
        <f t="shared" si="9"/>
        <v/>
      </c>
      <c r="AI11" s="332" t="str">
        <f t="shared" si="9"/>
        <v/>
      </c>
      <c r="AJ11" s="332" t="str">
        <f t="shared" si="9"/>
        <v/>
      </c>
      <c r="AK11" s="332" t="str">
        <f t="shared" si="9"/>
        <v/>
      </c>
      <c r="AL11" s="332" t="str">
        <f t="shared" si="9"/>
        <v/>
      </c>
      <c r="AM11" s="332" t="str">
        <f t="shared" si="9"/>
        <v/>
      </c>
      <c r="AN11" s="332" t="str">
        <f t="shared" si="9"/>
        <v/>
      </c>
      <c r="AO11" s="332" t="str">
        <f t="shared" si="9"/>
        <v/>
      </c>
      <c r="AP11" s="332" t="str">
        <f t="shared" si="9"/>
        <v/>
      </c>
      <c r="AQ11" s="332" t="str">
        <f t="shared" si="9"/>
        <v/>
      </c>
      <c r="AR11" s="332" t="str">
        <f t="shared" si="9"/>
        <v/>
      </c>
      <c r="AS11" s="332" t="str">
        <f t="shared" si="9"/>
        <v/>
      </c>
      <c r="AT11" s="332" t="str">
        <f t="shared" si="9"/>
        <v/>
      </c>
      <c r="AU11" s="332" t="str">
        <f t="shared" si="9"/>
        <v/>
      </c>
      <c r="AV11" s="332" t="str">
        <f t="shared" si="9"/>
        <v/>
      </c>
      <c r="AW11" s="35">
        <f t="shared" si="10"/>
        <v>0</v>
      </c>
      <c r="AX11" s="340"/>
      <c r="AY11" s="340"/>
      <c r="AZ11" s="340"/>
      <c r="BA11" s="340"/>
      <c r="BB11" s="340"/>
      <c r="BC11" s="340"/>
      <c r="BD11" s="340"/>
      <c r="BE11" s="340"/>
      <c r="BF11" s="340"/>
      <c r="BG11" s="340"/>
      <c r="BH11" s="340"/>
      <c r="BI11" s="340"/>
      <c r="BJ11" s="340"/>
      <c r="BK11" s="340"/>
      <c r="BL11" s="340"/>
      <c r="BM11" s="340"/>
      <c r="BN11" s="340"/>
      <c r="BO11" s="340"/>
      <c r="BP11" s="341"/>
      <c r="BQ11" s="341"/>
      <c r="BR11" s="341"/>
      <c r="BS11" s="341"/>
      <c r="BT11" s="341"/>
      <c r="BU11" s="341"/>
      <c r="BV11" s="341"/>
      <c r="BW11" s="341"/>
      <c r="BX11" s="341"/>
      <c r="BY11" s="341"/>
      <c r="BZ11" s="341"/>
      <c r="CA11" s="341"/>
      <c r="CB11" s="341"/>
      <c r="CC11" s="341"/>
      <c r="CD11" s="341"/>
      <c r="CE11" s="341"/>
      <c r="CF11" s="341"/>
      <c r="CG11" s="340"/>
      <c r="CH11" s="341"/>
      <c r="CI11" s="341"/>
      <c r="CJ11" s="341"/>
      <c r="CK11" s="341"/>
      <c r="CL11" s="341"/>
      <c r="CM11" s="341"/>
    </row>
    <row r="12" spans="1:107" s="337" customFormat="1" ht="18.75" hidden="1" x14ac:dyDescent="0.2">
      <c r="A12" s="389"/>
      <c r="B12" s="266" t="s">
        <v>28</v>
      </c>
      <c r="C12" s="402"/>
      <c r="D12" s="402"/>
      <c r="E12" s="256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23"/>
      <c r="V12" s="35">
        <f t="shared" si="0"/>
        <v>0</v>
      </c>
      <c r="W12" s="328">
        <f t="shared" si="1"/>
        <v>0</v>
      </c>
      <c r="X12" s="328">
        <f t="shared" si="2"/>
        <v>0</v>
      </c>
      <c r="Y12" s="328">
        <f t="shared" si="3"/>
        <v>0</v>
      </c>
      <c r="Z12" s="328">
        <f t="shared" si="4"/>
        <v>0</v>
      </c>
      <c r="AA12" s="328">
        <f t="shared" si="5"/>
        <v>0</v>
      </c>
      <c r="AB12" s="328">
        <f t="shared" si="6"/>
        <v>0</v>
      </c>
      <c r="AC12" s="328">
        <f t="shared" si="7"/>
        <v>0</v>
      </c>
      <c r="AD12" s="329" t="str">
        <f t="shared" si="11"/>
        <v/>
      </c>
      <c r="AE12" s="330">
        <f t="shared" si="8"/>
        <v>0</v>
      </c>
      <c r="AF12" s="331"/>
      <c r="AG12" s="332" t="str">
        <f t="shared" si="9"/>
        <v/>
      </c>
      <c r="AH12" s="332" t="str">
        <f t="shared" si="9"/>
        <v/>
      </c>
      <c r="AI12" s="332" t="str">
        <f t="shared" si="9"/>
        <v/>
      </c>
      <c r="AJ12" s="332" t="str">
        <f t="shared" si="9"/>
        <v/>
      </c>
      <c r="AK12" s="332" t="str">
        <f t="shared" si="9"/>
        <v/>
      </c>
      <c r="AL12" s="332" t="str">
        <f t="shared" si="9"/>
        <v/>
      </c>
      <c r="AM12" s="332" t="str">
        <f t="shared" si="9"/>
        <v/>
      </c>
      <c r="AN12" s="332" t="str">
        <f t="shared" si="9"/>
        <v/>
      </c>
      <c r="AO12" s="332" t="str">
        <f t="shared" si="9"/>
        <v/>
      </c>
      <c r="AP12" s="332" t="str">
        <f t="shared" si="9"/>
        <v/>
      </c>
      <c r="AQ12" s="332" t="str">
        <f t="shared" si="9"/>
        <v/>
      </c>
      <c r="AR12" s="332" t="str">
        <f t="shared" si="9"/>
        <v/>
      </c>
      <c r="AS12" s="332" t="str">
        <f t="shared" si="9"/>
        <v/>
      </c>
      <c r="AT12" s="332" t="str">
        <f t="shared" si="9"/>
        <v/>
      </c>
      <c r="AU12" s="332" t="str">
        <f t="shared" si="9"/>
        <v/>
      </c>
      <c r="AV12" s="332" t="str">
        <f t="shared" si="9"/>
        <v/>
      </c>
      <c r="AW12" s="35">
        <f t="shared" si="10"/>
        <v>0</v>
      </c>
      <c r="AX12" s="333"/>
      <c r="AY12" s="333"/>
      <c r="AZ12" s="333"/>
      <c r="BA12" s="333"/>
      <c r="BB12" s="333"/>
      <c r="BC12" s="333"/>
      <c r="BD12" s="333"/>
      <c r="BE12" s="333"/>
      <c r="BF12" s="333"/>
      <c r="BG12" s="333"/>
      <c r="BH12" s="333"/>
      <c r="BI12" s="333"/>
      <c r="BJ12" s="333"/>
      <c r="BK12" s="333"/>
      <c r="BL12" s="333"/>
      <c r="BM12" s="333"/>
      <c r="BN12" s="333"/>
      <c r="BO12" s="333"/>
      <c r="BP12" s="334"/>
      <c r="BQ12" s="334"/>
      <c r="BR12" s="334"/>
      <c r="BS12" s="334"/>
      <c r="BT12" s="334"/>
      <c r="BU12" s="334"/>
      <c r="BV12" s="334"/>
      <c r="BW12" s="334"/>
      <c r="BX12" s="334"/>
      <c r="BY12" s="334"/>
      <c r="BZ12" s="334"/>
      <c r="CA12" s="334"/>
      <c r="CB12" s="334"/>
      <c r="CC12" s="334"/>
      <c r="CD12" s="334"/>
      <c r="CE12" s="334"/>
      <c r="CF12" s="334"/>
      <c r="CG12" s="333"/>
      <c r="CH12" s="334"/>
      <c r="CI12" s="334"/>
      <c r="CJ12" s="334"/>
      <c r="CK12" s="334"/>
      <c r="CL12" s="334"/>
      <c r="CM12" s="334"/>
      <c r="CN12" s="331"/>
      <c r="CO12" s="331"/>
      <c r="CP12" s="331"/>
      <c r="CQ12" s="331"/>
      <c r="CR12" s="331"/>
      <c r="CS12" s="331"/>
      <c r="CT12" s="331"/>
      <c r="CU12" s="331"/>
      <c r="CV12" s="331"/>
      <c r="CW12" s="331"/>
      <c r="CX12" s="331"/>
      <c r="CY12" s="331"/>
      <c r="CZ12" s="331"/>
      <c r="DA12" s="331"/>
    </row>
    <row r="13" spans="1:107" s="337" customFormat="1" ht="18.75" hidden="1" x14ac:dyDescent="0.2">
      <c r="A13" s="389"/>
      <c r="B13" s="266" t="s">
        <v>28</v>
      </c>
      <c r="C13" s="402"/>
      <c r="D13" s="402"/>
      <c r="E13" s="256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23"/>
      <c r="V13" s="35">
        <f t="shared" si="0"/>
        <v>0</v>
      </c>
      <c r="W13" s="328">
        <f t="shared" si="1"/>
        <v>0</v>
      </c>
      <c r="X13" s="328">
        <f t="shared" si="2"/>
        <v>0</v>
      </c>
      <c r="Y13" s="328">
        <f t="shared" si="3"/>
        <v>0</v>
      </c>
      <c r="Z13" s="328">
        <f t="shared" si="4"/>
        <v>0</v>
      </c>
      <c r="AA13" s="328">
        <f t="shared" si="5"/>
        <v>0</v>
      </c>
      <c r="AB13" s="328">
        <f t="shared" si="6"/>
        <v>0</v>
      </c>
      <c r="AC13" s="328">
        <f t="shared" si="7"/>
        <v>0</v>
      </c>
      <c r="AD13" s="329" t="str">
        <f t="shared" si="11"/>
        <v/>
      </c>
      <c r="AE13" s="330">
        <f t="shared" si="8"/>
        <v>0</v>
      </c>
      <c r="AF13" s="331"/>
      <c r="AG13" s="332" t="str">
        <f t="shared" si="9"/>
        <v/>
      </c>
      <c r="AH13" s="332" t="str">
        <f t="shared" si="9"/>
        <v/>
      </c>
      <c r="AI13" s="332" t="str">
        <f t="shared" si="9"/>
        <v/>
      </c>
      <c r="AJ13" s="332" t="str">
        <f t="shared" si="9"/>
        <v/>
      </c>
      <c r="AK13" s="332" t="str">
        <f t="shared" si="9"/>
        <v/>
      </c>
      <c r="AL13" s="332" t="str">
        <f t="shared" si="9"/>
        <v/>
      </c>
      <c r="AM13" s="332" t="str">
        <f t="shared" si="9"/>
        <v/>
      </c>
      <c r="AN13" s="332" t="str">
        <f t="shared" si="9"/>
        <v/>
      </c>
      <c r="AO13" s="332" t="str">
        <f t="shared" si="9"/>
        <v/>
      </c>
      <c r="AP13" s="332" t="str">
        <f t="shared" si="9"/>
        <v/>
      </c>
      <c r="AQ13" s="332" t="str">
        <f t="shared" si="9"/>
        <v/>
      </c>
      <c r="AR13" s="332" t="str">
        <f t="shared" si="9"/>
        <v/>
      </c>
      <c r="AS13" s="332" t="str">
        <f t="shared" si="9"/>
        <v/>
      </c>
      <c r="AT13" s="332" t="str">
        <f t="shared" si="9"/>
        <v/>
      </c>
      <c r="AU13" s="332" t="str">
        <f t="shared" si="9"/>
        <v/>
      </c>
      <c r="AV13" s="332" t="str">
        <f t="shared" si="9"/>
        <v/>
      </c>
      <c r="AW13" s="35">
        <f t="shared" si="10"/>
        <v>0</v>
      </c>
      <c r="AX13" s="333"/>
      <c r="AY13" s="333"/>
      <c r="AZ13" s="333"/>
      <c r="BA13" s="333"/>
      <c r="BB13" s="333"/>
      <c r="BC13" s="333"/>
      <c r="BD13" s="333"/>
      <c r="BE13" s="333"/>
      <c r="BF13" s="333"/>
      <c r="BG13" s="333"/>
      <c r="BH13" s="333"/>
      <c r="BI13" s="333"/>
      <c r="BJ13" s="333"/>
      <c r="BK13" s="333"/>
      <c r="BL13" s="333"/>
      <c r="BM13" s="333"/>
      <c r="BN13" s="333"/>
      <c r="BO13" s="333"/>
      <c r="BP13" s="334"/>
      <c r="BQ13" s="334"/>
      <c r="BR13" s="334"/>
      <c r="BS13" s="334"/>
      <c r="BT13" s="334"/>
      <c r="BU13" s="334"/>
      <c r="BV13" s="334"/>
      <c r="BW13" s="334"/>
      <c r="BX13" s="334"/>
      <c r="BY13" s="334"/>
      <c r="BZ13" s="334"/>
      <c r="CA13" s="334"/>
      <c r="CB13" s="334"/>
      <c r="CC13" s="334"/>
      <c r="CD13" s="334"/>
      <c r="CE13" s="334"/>
      <c r="CF13" s="334"/>
      <c r="CG13" s="333"/>
      <c r="CH13" s="334"/>
      <c r="CI13" s="334"/>
      <c r="CJ13" s="334"/>
      <c r="CK13" s="334"/>
      <c r="CL13" s="334"/>
      <c r="CM13" s="334"/>
      <c r="CN13" s="331"/>
      <c r="CO13" s="331"/>
      <c r="CP13" s="331"/>
      <c r="CQ13" s="331"/>
      <c r="CR13" s="331"/>
      <c r="CS13" s="331"/>
      <c r="CT13" s="331"/>
      <c r="CU13" s="331"/>
      <c r="CV13" s="331"/>
      <c r="CW13" s="331"/>
      <c r="CX13" s="331"/>
      <c r="CY13" s="331"/>
      <c r="CZ13" s="331"/>
      <c r="DA13" s="331"/>
    </row>
    <row r="14" spans="1:107" ht="18.75" hidden="1" x14ac:dyDescent="0.2">
      <c r="A14" s="389"/>
      <c r="B14" s="263"/>
      <c r="C14" s="402"/>
      <c r="D14" s="402"/>
      <c r="E14" s="256"/>
      <c r="F14" s="93"/>
      <c r="G14" s="93"/>
      <c r="H14" s="93"/>
      <c r="I14" s="93"/>
      <c r="J14" s="93"/>
      <c r="K14" s="93"/>
      <c r="L14" s="93"/>
      <c r="M14" s="93"/>
      <c r="N14" s="93"/>
      <c r="O14" s="93"/>
      <c r="P14" s="93"/>
      <c r="Q14" s="93"/>
      <c r="R14" s="97"/>
      <c r="S14" s="93"/>
      <c r="T14" s="93"/>
      <c r="U14" s="23"/>
      <c r="V14" s="18">
        <f t="shared" si="0"/>
        <v>0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0</v>
      </c>
      <c r="AA14" s="95">
        <f t="shared" si="5"/>
        <v>0</v>
      </c>
      <c r="AB14" s="95">
        <f t="shared" si="6"/>
        <v>0</v>
      </c>
      <c r="AC14" s="95">
        <f t="shared" si="7"/>
        <v>0</v>
      </c>
      <c r="AD14" s="242" t="str">
        <f t="shared" si="11"/>
        <v/>
      </c>
      <c r="AE14" s="16">
        <f t="shared" si="8"/>
        <v>0</v>
      </c>
      <c r="AF14" s="9"/>
      <c r="AG14" s="332" t="str">
        <f t="shared" si="9"/>
        <v/>
      </c>
      <c r="AH14" s="332" t="str">
        <f t="shared" si="9"/>
        <v/>
      </c>
      <c r="AI14" s="332" t="str">
        <f t="shared" si="9"/>
        <v/>
      </c>
      <c r="AJ14" s="332" t="str">
        <f t="shared" si="9"/>
        <v/>
      </c>
      <c r="AK14" s="332" t="str">
        <f t="shared" si="9"/>
        <v/>
      </c>
      <c r="AL14" s="332" t="str">
        <f t="shared" si="9"/>
        <v/>
      </c>
      <c r="AM14" s="332" t="str">
        <f t="shared" si="9"/>
        <v/>
      </c>
      <c r="AN14" s="332" t="str">
        <f t="shared" si="9"/>
        <v/>
      </c>
      <c r="AO14" s="332" t="str">
        <f t="shared" si="9"/>
        <v/>
      </c>
      <c r="AP14" s="332" t="str">
        <f t="shared" si="9"/>
        <v/>
      </c>
      <c r="AQ14" s="332" t="str">
        <f t="shared" si="9"/>
        <v/>
      </c>
      <c r="AR14" s="332" t="str">
        <f t="shared" si="9"/>
        <v/>
      </c>
      <c r="AS14" s="332" t="str">
        <f t="shared" si="9"/>
        <v/>
      </c>
      <c r="AT14" s="332" t="str">
        <f t="shared" si="9"/>
        <v/>
      </c>
      <c r="AU14" s="332" t="str">
        <f t="shared" si="9"/>
        <v/>
      </c>
      <c r="AV14" s="332" t="str">
        <f t="shared" si="9"/>
        <v/>
      </c>
      <c r="AW14" s="35">
        <f t="shared" si="10"/>
        <v>0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hidden="1" x14ac:dyDescent="0.2">
      <c r="A15" s="389"/>
      <c r="B15" s="263"/>
      <c r="C15" s="402"/>
      <c r="D15" s="402"/>
      <c r="E15" s="256"/>
      <c r="F15" s="93"/>
      <c r="G15" s="93"/>
      <c r="H15" s="93"/>
      <c r="I15" s="93"/>
      <c r="J15" s="93"/>
      <c r="K15" s="93"/>
      <c r="L15" s="93"/>
      <c r="M15" s="93"/>
      <c r="N15" s="93"/>
      <c r="O15" s="93"/>
      <c r="P15" s="93"/>
      <c r="Q15" s="93"/>
      <c r="R15" s="97"/>
      <c r="S15" s="93"/>
      <c r="T15" s="93"/>
      <c r="U15" s="23"/>
      <c r="V15" s="18">
        <f t="shared" si="0"/>
        <v>0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0</v>
      </c>
      <c r="AA15" s="95">
        <f t="shared" si="5"/>
        <v>0</v>
      </c>
      <c r="AB15" s="95">
        <f t="shared" si="6"/>
        <v>0</v>
      </c>
      <c r="AC15" s="95">
        <f t="shared" si="7"/>
        <v>0</v>
      </c>
      <c r="AD15" s="242" t="str">
        <f t="shared" si="11"/>
        <v/>
      </c>
      <c r="AE15" s="16">
        <f t="shared" si="8"/>
        <v>0</v>
      </c>
      <c r="AF15" s="9"/>
      <c r="AG15" s="332" t="str">
        <f t="shared" si="9"/>
        <v/>
      </c>
      <c r="AH15" s="332" t="str">
        <f t="shared" si="9"/>
        <v/>
      </c>
      <c r="AI15" s="332" t="str">
        <f t="shared" si="9"/>
        <v/>
      </c>
      <c r="AJ15" s="332" t="str">
        <f t="shared" si="9"/>
        <v/>
      </c>
      <c r="AK15" s="332" t="str">
        <f t="shared" si="9"/>
        <v/>
      </c>
      <c r="AL15" s="332" t="str">
        <f t="shared" si="9"/>
        <v/>
      </c>
      <c r="AM15" s="332" t="str">
        <f t="shared" si="9"/>
        <v/>
      </c>
      <c r="AN15" s="332" t="str">
        <f t="shared" si="9"/>
        <v/>
      </c>
      <c r="AO15" s="332" t="str">
        <f t="shared" si="9"/>
        <v/>
      </c>
      <c r="AP15" s="332" t="str">
        <f t="shared" si="9"/>
        <v/>
      </c>
      <c r="AQ15" s="332" t="str">
        <f t="shared" si="9"/>
        <v/>
      </c>
      <c r="AR15" s="332" t="str">
        <f t="shared" si="9"/>
        <v/>
      </c>
      <c r="AS15" s="332" t="str">
        <f t="shared" si="9"/>
        <v/>
      </c>
      <c r="AT15" s="332" t="str">
        <f t="shared" si="9"/>
        <v/>
      </c>
      <c r="AU15" s="332" t="str">
        <f t="shared" si="9"/>
        <v/>
      </c>
      <c r="AV15" s="332" t="str">
        <f t="shared" si="9"/>
        <v/>
      </c>
      <c r="AW15" s="35">
        <f t="shared" si="10"/>
        <v>0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hidden="1" x14ac:dyDescent="0.2">
      <c r="A16" s="389"/>
      <c r="B16" s="263"/>
      <c r="C16" s="402"/>
      <c r="D16" s="402"/>
      <c r="E16" s="256"/>
      <c r="F16" s="93"/>
      <c r="G16" s="93"/>
      <c r="H16" s="93"/>
      <c r="I16" s="93"/>
      <c r="J16" s="93"/>
      <c r="K16" s="93"/>
      <c r="L16" s="93"/>
      <c r="M16" s="93"/>
      <c r="N16" s="93"/>
      <c r="O16" s="93"/>
      <c r="P16" s="93"/>
      <c r="Q16" s="93"/>
      <c r="R16" s="97"/>
      <c r="S16" s="93"/>
      <c r="T16" s="93"/>
      <c r="U16" s="23"/>
      <c r="V16" s="18">
        <f t="shared" si="0"/>
        <v>0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0</v>
      </c>
      <c r="AA16" s="95">
        <f t="shared" si="5"/>
        <v>0</v>
      </c>
      <c r="AB16" s="95">
        <f t="shared" si="6"/>
        <v>0</v>
      </c>
      <c r="AC16" s="95">
        <f t="shared" si="7"/>
        <v>0</v>
      </c>
      <c r="AD16" s="242" t="str">
        <f t="shared" si="11"/>
        <v/>
      </c>
      <c r="AE16" s="16">
        <f t="shared" si="8"/>
        <v>0</v>
      </c>
      <c r="AF16" s="9"/>
      <c r="AG16" s="332" t="str">
        <f t="shared" si="9"/>
        <v/>
      </c>
      <c r="AH16" s="332" t="str">
        <f t="shared" si="9"/>
        <v/>
      </c>
      <c r="AI16" s="332" t="str">
        <f t="shared" si="9"/>
        <v/>
      </c>
      <c r="AJ16" s="332" t="str">
        <f t="shared" si="9"/>
        <v/>
      </c>
      <c r="AK16" s="332" t="str">
        <f t="shared" si="9"/>
        <v/>
      </c>
      <c r="AL16" s="332" t="str">
        <f t="shared" si="9"/>
        <v/>
      </c>
      <c r="AM16" s="332" t="str">
        <f t="shared" si="9"/>
        <v/>
      </c>
      <c r="AN16" s="332" t="str">
        <f t="shared" si="9"/>
        <v/>
      </c>
      <c r="AO16" s="332" t="str">
        <f t="shared" si="9"/>
        <v/>
      </c>
      <c r="AP16" s="332" t="str">
        <f t="shared" si="9"/>
        <v/>
      </c>
      <c r="AQ16" s="332" t="str">
        <f t="shared" si="9"/>
        <v/>
      </c>
      <c r="AR16" s="332" t="str">
        <f t="shared" si="9"/>
        <v/>
      </c>
      <c r="AS16" s="332" t="str">
        <f t="shared" si="9"/>
        <v/>
      </c>
      <c r="AT16" s="332" t="str">
        <f t="shared" si="9"/>
        <v/>
      </c>
      <c r="AU16" s="332" t="str">
        <f t="shared" si="9"/>
        <v/>
      </c>
      <c r="AV16" s="332" t="str">
        <f t="shared" si="9"/>
        <v/>
      </c>
      <c r="AW16" s="35">
        <f t="shared" si="10"/>
        <v>0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hidden="1" x14ac:dyDescent="0.2">
      <c r="A17" s="389"/>
      <c r="B17" s="259"/>
      <c r="C17" s="402"/>
      <c r="D17" s="402"/>
      <c r="E17" s="256"/>
      <c r="F17" s="93"/>
      <c r="G17" s="93"/>
      <c r="H17" s="93"/>
      <c r="I17" s="93"/>
      <c r="J17" s="93"/>
      <c r="K17" s="93"/>
      <c r="L17" s="93"/>
      <c r="M17" s="93"/>
      <c r="N17" s="93"/>
      <c r="O17" s="93"/>
      <c r="P17" s="93"/>
      <c r="Q17" s="93"/>
      <c r="R17" s="97"/>
      <c r="S17" s="93"/>
      <c r="T17" s="93"/>
      <c r="U17" s="23"/>
      <c r="V17" s="18">
        <f t="shared" si="0"/>
        <v>0</v>
      </c>
      <c r="W17" s="95">
        <f t="shared" si="1"/>
        <v>0</v>
      </c>
      <c r="X17" s="95">
        <f t="shared" ref="X17:X34" si="12">COUNTIF(AF17:AU17,"д")</f>
        <v>0</v>
      </c>
      <c r="Y17" s="95">
        <f t="shared" si="3"/>
        <v>0</v>
      </c>
      <c r="Z17" s="95">
        <f t="shared" si="4"/>
        <v>0</v>
      </c>
      <c r="AA17" s="95">
        <f t="shared" si="5"/>
        <v>0</v>
      </c>
      <c r="AB17" s="95">
        <f t="shared" si="6"/>
        <v>0</v>
      </c>
      <c r="AC17" s="95">
        <f t="shared" si="7"/>
        <v>0</v>
      </c>
      <c r="AD17" s="242" t="str">
        <f t="shared" si="11"/>
        <v/>
      </c>
      <c r="AE17" s="16">
        <f t="shared" si="8"/>
        <v>0</v>
      </c>
      <c r="AF17" s="9"/>
      <c r="AG17" s="332" t="str">
        <f t="shared" si="9"/>
        <v/>
      </c>
      <c r="AH17" s="332" t="str">
        <f t="shared" si="9"/>
        <v/>
      </c>
      <c r="AI17" s="332" t="str">
        <f t="shared" si="9"/>
        <v/>
      </c>
      <c r="AJ17" s="332" t="str">
        <f t="shared" si="9"/>
        <v/>
      </c>
      <c r="AK17" s="332" t="str">
        <f t="shared" si="9"/>
        <v/>
      </c>
      <c r="AL17" s="332" t="str">
        <f t="shared" si="9"/>
        <v/>
      </c>
      <c r="AM17" s="332" t="str">
        <f t="shared" si="9"/>
        <v/>
      </c>
      <c r="AN17" s="332" t="str">
        <f t="shared" si="9"/>
        <v/>
      </c>
      <c r="AO17" s="332" t="str">
        <f t="shared" si="9"/>
        <v/>
      </c>
      <c r="AP17" s="332" t="str">
        <f t="shared" si="9"/>
        <v/>
      </c>
      <c r="AQ17" s="332" t="str">
        <f t="shared" si="9"/>
        <v/>
      </c>
      <c r="AR17" s="332" t="str">
        <f t="shared" si="9"/>
        <v/>
      </c>
      <c r="AS17" s="332" t="str">
        <f t="shared" si="9"/>
        <v/>
      </c>
      <c r="AT17" s="332" t="str">
        <f t="shared" si="9"/>
        <v/>
      </c>
      <c r="AU17" s="332" t="str">
        <f t="shared" si="9"/>
        <v/>
      </c>
      <c r="AV17" s="332" t="str">
        <f t="shared" si="9"/>
        <v/>
      </c>
      <c r="AW17" s="35">
        <f t="shared" si="10"/>
        <v>0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hidden="1" x14ac:dyDescent="0.2">
      <c r="A18" s="389"/>
      <c r="B18" s="189"/>
      <c r="C18" s="402"/>
      <c r="D18" s="402"/>
      <c r="E18" s="256"/>
      <c r="F18" s="93"/>
      <c r="G18" s="93"/>
      <c r="H18" s="93"/>
      <c r="I18" s="93"/>
      <c r="J18" s="93"/>
      <c r="K18" s="93"/>
      <c r="L18" s="93"/>
      <c r="M18" s="93"/>
      <c r="N18" s="93"/>
      <c r="O18" s="93"/>
      <c r="P18" s="93"/>
      <c r="Q18" s="93"/>
      <c r="R18" s="97"/>
      <c r="S18" s="93"/>
      <c r="T18" s="93"/>
      <c r="U18" s="23"/>
      <c r="V18" s="18">
        <f t="shared" si="0"/>
        <v>0</v>
      </c>
      <c r="W18" s="95">
        <f t="shared" si="1"/>
        <v>0</v>
      </c>
      <c r="X18" s="95">
        <f t="shared" si="12"/>
        <v>0</v>
      </c>
      <c r="Y18" s="95">
        <f t="shared" si="3"/>
        <v>0</v>
      </c>
      <c r="Z18" s="95">
        <f t="shared" si="4"/>
        <v>0</v>
      </c>
      <c r="AA18" s="95">
        <f t="shared" si="5"/>
        <v>0</v>
      </c>
      <c r="AB18" s="95">
        <f t="shared" si="6"/>
        <v>0</v>
      </c>
      <c r="AC18" s="95">
        <f t="shared" si="7"/>
        <v>0</v>
      </c>
      <c r="AD18" s="242" t="str">
        <f t="shared" si="11"/>
        <v/>
      </c>
      <c r="AE18" s="16">
        <f t="shared" si="8"/>
        <v>0</v>
      </c>
      <c r="AF18" s="9"/>
      <c r="AG18" s="332" t="str">
        <f t="shared" si="9"/>
        <v/>
      </c>
      <c r="AH18" s="332" t="str">
        <f t="shared" si="9"/>
        <v/>
      </c>
      <c r="AI18" s="332" t="str">
        <f t="shared" si="9"/>
        <v/>
      </c>
      <c r="AJ18" s="332" t="str">
        <f t="shared" si="9"/>
        <v/>
      </c>
      <c r="AK18" s="332" t="str">
        <f t="shared" si="9"/>
        <v/>
      </c>
      <c r="AL18" s="332" t="str">
        <f t="shared" si="9"/>
        <v/>
      </c>
      <c r="AM18" s="332" t="str">
        <f t="shared" si="9"/>
        <v/>
      </c>
      <c r="AN18" s="332" t="str">
        <f t="shared" si="9"/>
        <v/>
      </c>
      <c r="AO18" s="332" t="str">
        <f t="shared" si="9"/>
        <v/>
      </c>
      <c r="AP18" s="332" t="str">
        <f t="shared" si="9"/>
        <v/>
      </c>
      <c r="AQ18" s="332" t="str">
        <f t="shared" si="9"/>
        <v/>
      </c>
      <c r="AR18" s="332" t="str">
        <f t="shared" si="9"/>
        <v/>
      </c>
      <c r="AS18" s="332" t="str">
        <f t="shared" si="9"/>
        <v/>
      </c>
      <c r="AT18" s="332" t="str">
        <f t="shared" si="9"/>
        <v/>
      </c>
      <c r="AU18" s="332" t="str">
        <f t="shared" si="9"/>
        <v/>
      </c>
      <c r="AV18" s="332" t="str">
        <f t="shared" si="9"/>
        <v/>
      </c>
      <c r="AW18" s="35">
        <f t="shared" si="10"/>
        <v>0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hidden="1" x14ac:dyDescent="0.2">
      <c r="A19" s="389"/>
      <c r="B19" s="189"/>
      <c r="C19" s="402"/>
      <c r="D19" s="402"/>
      <c r="E19" s="256"/>
      <c r="F19" s="93"/>
      <c r="G19" s="93"/>
      <c r="H19" s="93"/>
      <c r="I19" s="93"/>
      <c r="J19" s="93"/>
      <c r="K19" s="93"/>
      <c r="L19" s="93"/>
      <c r="M19" s="93"/>
      <c r="N19" s="93"/>
      <c r="O19" s="93"/>
      <c r="P19" s="93"/>
      <c r="Q19" s="93"/>
      <c r="R19" s="93"/>
      <c r="S19" s="93"/>
      <c r="T19" s="93"/>
      <c r="U19" s="23"/>
      <c r="V19" s="18">
        <f t="shared" si="0"/>
        <v>0</v>
      </c>
      <c r="W19" s="95">
        <f t="shared" si="1"/>
        <v>0</v>
      </c>
      <c r="X19" s="95">
        <f t="shared" si="12"/>
        <v>0</v>
      </c>
      <c r="Y19" s="95">
        <f t="shared" si="3"/>
        <v>0</v>
      </c>
      <c r="Z19" s="95">
        <f t="shared" si="4"/>
        <v>0</v>
      </c>
      <c r="AA19" s="95">
        <f t="shared" si="5"/>
        <v>0</v>
      </c>
      <c r="AB19" s="95">
        <f t="shared" si="6"/>
        <v>0</v>
      </c>
      <c r="AC19" s="95">
        <f t="shared" si="7"/>
        <v>0</v>
      </c>
      <c r="AD19" s="242" t="str">
        <f t="shared" si="11"/>
        <v/>
      </c>
      <c r="AE19" s="16">
        <f t="shared" si="8"/>
        <v>0</v>
      </c>
      <c r="AF19" s="9"/>
      <c r="AG19" s="332" t="str">
        <f t="shared" si="9"/>
        <v/>
      </c>
      <c r="AH19" s="332" t="str">
        <f t="shared" si="9"/>
        <v/>
      </c>
      <c r="AI19" s="332" t="str">
        <f t="shared" si="9"/>
        <v/>
      </c>
      <c r="AJ19" s="332" t="str">
        <f t="shared" si="9"/>
        <v/>
      </c>
      <c r="AK19" s="332" t="str">
        <f t="shared" si="9"/>
        <v/>
      </c>
      <c r="AL19" s="332" t="str">
        <f t="shared" si="9"/>
        <v/>
      </c>
      <c r="AM19" s="332" t="str">
        <f t="shared" si="9"/>
        <v/>
      </c>
      <c r="AN19" s="332" t="str">
        <f t="shared" si="9"/>
        <v/>
      </c>
      <c r="AO19" s="332" t="str">
        <f t="shared" si="9"/>
        <v/>
      </c>
      <c r="AP19" s="332" t="str">
        <f t="shared" si="9"/>
        <v/>
      </c>
      <c r="AQ19" s="332" t="str">
        <f t="shared" si="9"/>
        <v/>
      </c>
      <c r="AR19" s="332" t="str">
        <f t="shared" si="9"/>
        <v/>
      </c>
      <c r="AS19" s="332" t="str">
        <f t="shared" si="9"/>
        <v/>
      </c>
      <c r="AT19" s="332" t="str">
        <f t="shared" si="9"/>
        <v/>
      </c>
      <c r="AU19" s="332" t="str">
        <f t="shared" si="9"/>
        <v/>
      </c>
      <c r="AV19" s="332" t="str">
        <f t="shared" si="9"/>
        <v/>
      </c>
      <c r="AW19" s="35">
        <f t="shared" si="10"/>
        <v>0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hidden="1" x14ac:dyDescent="0.2">
      <c r="A20" s="389"/>
      <c r="B20" s="189"/>
      <c r="C20" s="402"/>
      <c r="D20" s="402"/>
      <c r="E20" s="256"/>
      <c r="F20" s="93"/>
      <c r="G20" s="93"/>
      <c r="H20" s="93"/>
      <c r="I20" s="93"/>
      <c r="J20" s="93"/>
      <c r="K20" s="93"/>
      <c r="L20" s="93"/>
      <c r="M20" s="93"/>
      <c r="N20" s="93"/>
      <c r="O20" s="93"/>
      <c r="P20" s="93"/>
      <c r="Q20" s="93"/>
      <c r="R20" s="97"/>
      <c r="S20" s="93"/>
      <c r="T20" s="93"/>
      <c r="U20" s="23"/>
      <c r="V20" s="18">
        <f t="shared" si="0"/>
        <v>0</v>
      </c>
      <c r="W20" s="95">
        <f t="shared" si="1"/>
        <v>0</v>
      </c>
      <c r="X20" s="95">
        <f t="shared" si="12"/>
        <v>0</v>
      </c>
      <c r="Y20" s="95">
        <f t="shared" si="3"/>
        <v>0</v>
      </c>
      <c r="Z20" s="95">
        <f t="shared" si="4"/>
        <v>0</v>
      </c>
      <c r="AA20" s="95">
        <f t="shared" si="5"/>
        <v>0</v>
      </c>
      <c r="AB20" s="95">
        <f t="shared" si="6"/>
        <v>0</v>
      </c>
      <c r="AC20" s="95">
        <f t="shared" si="7"/>
        <v>0</v>
      </c>
      <c r="AD20" s="242" t="str">
        <f t="shared" si="11"/>
        <v/>
      </c>
      <c r="AE20" s="16">
        <f t="shared" si="8"/>
        <v>0</v>
      </c>
      <c r="AF20" s="9"/>
      <c r="AG20" s="332" t="str">
        <f t="shared" si="9"/>
        <v/>
      </c>
      <c r="AH20" s="332" t="str">
        <f t="shared" si="9"/>
        <v/>
      </c>
      <c r="AI20" s="332" t="str">
        <f t="shared" si="9"/>
        <v/>
      </c>
      <c r="AJ20" s="332" t="str">
        <f t="shared" si="9"/>
        <v/>
      </c>
      <c r="AK20" s="332" t="str">
        <f t="shared" si="9"/>
        <v/>
      </c>
      <c r="AL20" s="332" t="str">
        <f t="shared" si="9"/>
        <v/>
      </c>
      <c r="AM20" s="332" t="str">
        <f t="shared" si="9"/>
        <v/>
      </c>
      <c r="AN20" s="332" t="str">
        <f t="shared" si="9"/>
        <v/>
      </c>
      <c r="AO20" s="332" t="str">
        <f t="shared" si="9"/>
        <v/>
      </c>
      <c r="AP20" s="332" t="str">
        <f t="shared" si="9"/>
        <v/>
      </c>
      <c r="AQ20" s="332" t="str">
        <f t="shared" si="9"/>
        <v/>
      </c>
      <c r="AR20" s="332" t="str">
        <f t="shared" si="9"/>
        <v/>
      </c>
      <c r="AS20" s="332" t="str">
        <f t="shared" si="9"/>
        <v/>
      </c>
      <c r="AT20" s="332" t="str">
        <f t="shared" si="9"/>
        <v/>
      </c>
      <c r="AU20" s="332" t="str">
        <f t="shared" si="9"/>
        <v/>
      </c>
      <c r="AV20" s="332" t="str">
        <f t="shared" si="9"/>
        <v/>
      </c>
      <c r="AW20" s="35">
        <f t="shared" si="10"/>
        <v>0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hidden="1" x14ac:dyDescent="0.2">
      <c r="A21" s="389"/>
      <c r="B21" s="189"/>
      <c r="C21" s="402"/>
      <c r="D21" s="402"/>
      <c r="E21" s="256"/>
      <c r="F21" s="93"/>
      <c r="G21" s="93"/>
      <c r="H21" s="93"/>
      <c r="I21" s="93"/>
      <c r="J21" s="93"/>
      <c r="K21" s="93"/>
      <c r="L21" s="93"/>
      <c r="M21" s="93"/>
      <c r="N21" s="93"/>
      <c r="O21" s="93"/>
      <c r="P21" s="93"/>
      <c r="Q21" s="93"/>
      <c r="R21" s="97"/>
      <c r="S21" s="93"/>
      <c r="T21" s="93"/>
      <c r="U21" s="23"/>
      <c r="V21" s="18">
        <f t="shared" si="0"/>
        <v>0</v>
      </c>
      <c r="W21" s="95">
        <f t="shared" si="1"/>
        <v>0</v>
      </c>
      <c r="X21" s="95">
        <f t="shared" si="12"/>
        <v>0</v>
      </c>
      <c r="Y21" s="95">
        <f t="shared" si="3"/>
        <v>0</v>
      </c>
      <c r="Z21" s="95">
        <f t="shared" si="4"/>
        <v>0</v>
      </c>
      <c r="AA21" s="95">
        <f t="shared" si="5"/>
        <v>0</v>
      </c>
      <c r="AB21" s="95">
        <f t="shared" si="6"/>
        <v>0</v>
      </c>
      <c r="AC21" s="95">
        <f t="shared" si="7"/>
        <v>0</v>
      </c>
      <c r="AD21" s="242" t="str">
        <f t="shared" si="11"/>
        <v/>
      </c>
      <c r="AE21" s="16">
        <f t="shared" si="8"/>
        <v>0</v>
      </c>
      <c r="AF21" s="9"/>
      <c r="AG21" s="332" t="str">
        <f t="shared" si="9"/>
        <v/>
      </c>
      <c r="AH21" s="332" t="str">
        <f t="shared" si="9"/>
        <v/>
      </c>
      <c r="AI21" s="332" t="str">
        <f t="shared" si="9"/>
        <v/>
      </c>
      <c r="AJ21" s="332" t="str">
        <f t="shared" si="9"/>
        <v/>
      </c>
      <c r="AK21" s="332" t="str">
        <f t="shared" si="9"/>
        <v/>
      </c>
      <c r="AL21" s="332" t="str">
        <f t="shared" si="9"/>
        <v/>
      </c>
      <c r="AM21" s="332" t="str">
        <f t="shared" si="9"/>
        <v/>
      </c>
      <c r="AN21" s="332" t="str">
        <f t="shared" si="9"/>
        <v/>
      </c>
      <c r="AO21" s="332" t="str">
        <f t="shared" si="9"/>
        <v/>
      </c>
      <c r="AP21" s="332" t="str">
        <f t="shared" si="9"/>
        <v/>
      </c>
      <c r="AQ21" s="332" t="str">
        <f t="shared" si="9"/>
        <v/>
      </c>
      <c r="AR21" s="332" t="str">
        <f t="shared" si="9"/>
        <v/>
      </c>
      <c r="AS21" s="332" t="str">
        <f t="shared" si="9"/>
        <v/>
      </c>
      <c r="AT21" s="332" t="str">
        <f t="shared" si="9"/>
        <v/>
      </c>
      <c r="AU21" s="332" t="str">
        <f t="shared" si="9"/>
        <v/>
      </c>
      <c r="AV21" s="332" t="str">
        <f t="shared" ref="AG21:AV36" si="13">IF(ISERROR(VALUE(LEFT(U21))),LEFT(U21),VALUE(LEFT(U21)))</f>
        <v/>
      </c>
      <c r="AW21" s="35">
        <f t="shared" si="10"/>
        <v>0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hidden="1" x14ac:dyDescent="0.2">
      <c r="A22" s="389"/>
      <c r="B22" s="189"/>
      <c r="C22" s="402"/>
      <c r="D22" s="402"/>
      <c r="E22" s="256"/>
      <c r="F22" s="93"/>
      <c r="G22" s="93"/>
      <c r="H22" s="93"/>
      <c r="I22" s="93"/>
      <c r="J22" s="93"/>
      <c r="K22" s="93"/>
      <c r="L22" s="93"/>
      <c r="M22" s="93"/>
      <c r="N22" s="93"/>
      <c r="O22" s="93"/>
      <c r="P22" s="93"/>
      <c r="Q22" s="93"/>
      <c r="R22" s="97"/>
      <c r="S22" s="93"/>
      <c r="T22" s="93"/>
      <c r="U22" s="23"/>
      <c r="V22" s="18">
        <f t="shared" si="0"/>
        <v>0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0</v>
      </c>
      <c r="AA22" s="95">
        <f t="shared" si="5"/>
        <v>0</v>
      </c>
      <c r="AB22" s="95">
        <f t="shared" si="6"/>
        <v>0</v>
      </c>
      <c r="AC22" s="95">
        <f t="shared" si="7"/>
        <v>0</v>
      </c>
      <c r="AD22" s="242" t="str">
        <f t="shared" si="11"/>
        <v/>
      </c>
      <c r="AE22" s="16">
        <f t="shared" si="8"/>
        <v>0</v>
      </c>
      <c r="AF22" s="9"/>
      <c r="AG22" s="332" t="str">
        <f t="shared" si="13"/>
        <v/>
      </c>
      <c r="AH22" s="332" t="str">
        <f t="shared" si="13"/>
        <v/>
      </c>
      <c r="AI22" s="332" t="str">
        <f t="shared" si="13"/>
        <v/>
      </c>
      <c r="AJ22" s="332" t="str">
        <f t="shared" si="13"/>
        <v/>
      </c>
      <c r="AK22" s="332" t="str">
        <f t="shared" si="13"/>
        <v/>
      </c>
      <c r="AL22" s="332" t="str">
        <f t="shared" si="13"/>
        <v/>
      </c>
      <c r="AM22" s="332" t="str">
        <f t="shared" si="13"/>
        <v/>
      </c>
      <c r="AN22" s="332" t="str">
        <f t="shared" si="13"/>
        <v/>
      </c>
      <c r="AO22" s="332" t="str">
        <f t="shared" si="13"/>
        <v/>
      </c>
      <c r="AP22" s="332" t="str">
        <f t="shared" si="13"/>
        <v/>
      </c>
      <c r="AQ22" s="332" t="str">
        <f t="shared" si="13"/>
        <v/>
      </c>
      <c r="AR22" s="332" t="str">
        <f t="shared" si="13"/>
        <v/>
      </c>
      <c r="AS22" s="332" t="str">
        <f t="shared" si="13"/>
        <v/>
      </c>
      <c r="AT22" s="332" t="str">
        <f t="shared" si="13"/>
        <v/>
      </c>
      <c r="AU22" s="332" t="str">
        <f t="shared" si="13"/>
        <v/>
      </c>
      <c r="AV22" s="332" t="str">
        <f t="shared" si="13"/>
        <v/>
      </c>
      <c r="AW22" s="35">
        <f t="shared" si="10"/>
        <v>0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hidden="1" x14ac:dyDescent="0.2">
      <c r="A23" s="389"/>
      <c r="B23" s="189"/>
      <c r="C23" s="402"/>
      <c r="D23" s="402"/>
      <c r="E23" s="256"/>
      <c r="F23" s="93"/>
      <c r="G23" s="93"/>
      <c r="H23" s="93"/>
      <c r="I23" s="93"/>
      <c r="J23" s="93"/>
      <c r="K23" s="93"/>
      <c r="L23" s="93"/>
      <c r="M23" s="93"/>
      <c r="N23" s="93"/>
      <c r="O23" s="93"/>
      <c r="P23" s="93"/>
      <c r="Q23" s="93"/>
      <c r="R23" s="97"/>
      <c r="S23" s="93"/>
      <c r="T23" s="93"/>
      <c r="U23" s="23"/>
      <c r="V23" s="18">
        <f t="shared" si="0"/>
        <v>0</v>
      </c>
      <c r="W23" s="95">
        <f t="shared" si="1"/>
        <v>0</v>
      </c>
      <c r="X23" s="95">
        <f t="shared" si="12"/>
        <v>0</v>
      </c>
      <c r="Y23" s="95">
        <f t="shared" si="3"/>
        <v>0</v>
      </c>
      <c r="Z23" s="95">
        <f t="shared" si="4"/>
        <v>0</v>
      </c>
      <c r="AA23" s="95">
        <f t="shared" si="5"/>
        <v>0</v>
      </c>
      <c r="AB23" s="95">
        <f t="shared" si="6"/>
        <v>0</v>
      </c>
      <c r="AC23" s="95">
        <f t="shared" si="7"/>
        <v>0</v>
      </c>
      <c r="AD23" s="242" t="str">
        <f t="shared" si="11"/>
        <v/>
      </c>
      <c r="AE23" s="16">
        <f t="shared" si="8"/>
        <v>0</v>
      </c>
      <c r="AF23" s="9"/>
      <c r="AG23" s="332" t="str">
        <f t="shared" si="13"/>
        <v/>
      </c>
      <c r="AH23" s="332" t="str">
        <f t="shared" si="13"/>
        <v/>
      </c>
      <c r="AI23" s="332" t="str">
        <f t="shared" si="13"/>
        <v/>
      </c>
      <c r="AJ23" s="332" t="str">
        <f t="shared" si="13"/>
        <v/>
      </c>
      <c r="AK23" s="332" t="str">
        <f t="shared" si="13"/>
        <v/>
      </c>
      <c r="AL23" s="332" t="str">
        <f t="shared" si="13"/>
        <v/>
      </c>
      <c r="AM23" s="332" t="str">
        <f t="shared" si="13"/>
        <v/>
      </c>
      <c r="AN23" s="332" t="str">
        <f t="shared" si="13"/>
        <v/>
      </c>
      <c r="AO23" s="332" t="str">
        <f t="shared" si="13"/>
        <v/>
      </c>
      <c r="AP23" s="332" t="str">
        <f t="shared" si="13"/>
        <v/>
      </c>
      <c r="AQ23" s="332" t="str">
        <f t="shared" si="13"/>
        <v/>
      </c>
      <c r="AR23" s="332" t="str">
        <f t="shared" si="13"/>
        <v/>
      </c>
      <c r="AS23" s="332" t="str">
        <f t="shared" si="13"/>
        <v/>
      </c>
      <c r="AT23" s="332" t="str">
        <f t="shared" si="13"/>
        <v/>
      </c>
      <c r="AU23" s="332" t="str">
        <f t="shared" si="13"/>
        <v/>
      </c>
      <c r="AV23" s="332" t="str">
        <f t="shared" si="13"/>
        <v/>
      </c>
      <c r="AW23" s="35">
        <f t="shared" si="10"/>
        <v>0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hidden="1" x14ac:dyDescent="0.2">
      <c r="A24" s="389"/>
      <c r="B24" s="189"/>
      <c r="C24" s="402"/>
      <c r="D24" s="402"/>
      <c r="E24" s="256"/>
      <c r="F24" s="93"/>
      <c r="G24" s="93"/>
      <c r="H24" s="93"/>
      <c r="I24" s="93"/>
      <c r="J24" s="93"/>
      <c r="K24" s="93"/>
      <c r="L24" s="93"/>
      <c r="M24" s="93"/>
      <c r="N24" s="93"/>
      <c r="O24" s="93"/>
      <c r="P24" s="93"/>
      <c r="Q24" s="93"/>
      <c r="R24" s="97"/>
      <c r="S24" s="93"/>
      <c r="T24" s="93"/>
      <c r="U24" s="23"/>
      <c r="V24" s="18">
        <f t="shared" si="0"/>
        <v>0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0</v>
      </c>
      <c r="AA24" s="95">
        <f t="shared" si="5"/>
        <v>0</v>
      </c>
      <c r="AB24" s="95">
        <f t="shared" si="6"/>
        <v>0</v>
      </c>
      <c r="AC24" s="95">
        <f t="shared" si="7"/>
        <v>0</v>
      </c>
      <c r="AD24" s="242" t="str">
        <f t="shared" si="11"/>
        <v/>
      </c>
      <c r="AE24" s="16">
        <f t="shared" si="8"/>
        <v>0</v>
      </c>
      <c r="AF24" s="9"/>
      <c r="AG24" s="332" t="str">
        <f t="shared" si="13"/>
        <v/>
      </c>
      <c r="AH24" s="332" t="str">
        <f t="shared" si="13"/>
        <v/>
      </c>
      <c r="AI24" s="332" t="str">
        <f t="shared" si="13"/>
        <v/>
      </c>
      <c r="AJ24" s="332" t="str">
        <f t="shared" si="13"/>
        <v/>
      </c>
      <c r="AK24" s="332" t="str">
        <f t="shared" si="13"/>
        <v/>
      </c>
      <c r="AL24" s="332" t="str">
        <f t="shared" si="13"/>
        <v/>
      </c>
      <c r="AM24" s="332" t="str">
        <f t="shared" si="13"/>
        <v/>
      </c>
      <c r="AN24" s="332" t="str">
        <f t="shared" si="13"/>
        <v/>
      </c>
      <c r="AO24" s="332" t="str">
        <f t="shared" si="13"/>
        <v/>
      </c>
      <c r="AP24" s="332" t="str">
        <f t="shared" si="13"/>
        <v/>
      </c>
      <c r="AQ24" s="332" t="str">
        <f t="shared" si="13"/>
        <v/>
      </c>
      <c r="AR24" s="332" t="str">
        <f t="shared" si="13"/>
        <v/>
      </c>
      <c r="AS24" s="332" t="str">
        <f t="shared" si="13"/>
        <v/>
      </c>
      <c r="AT24" s="332" t="str">
        <f t="shared" si="13"/>
        <v/>
      </c>
      <c r="AU24" s="332" t="str">
        <f t="shared" si="13"/>
        <v/>
      </c>
      <c r="AV24" s="332" t="str">
        <f t="shared" si="13"/>
        <v/>
      </c>
      <c r="AW24" s="35">
        <f t="shared" si="10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hidden="1" x14ac:dyDescent="0.2">
      <c r="A25" s="389"/>
      <c r="B25" s="189"/>
      <c r="C25" s="402"/>
      <c r="D25" s="402"/>
      <c r="E25" s="256"/>
      <c r="F25" s="93"/>
      <c r="G25" s="93"/>
      <c r="H25" s="93"/>
      <c r="I25" s="93"/>
      <c r="J25" s="93"/>
      <c r="K25" s="93"/>
      <c r="L25" s="93"/>
      <c r="M25" s="93"/>
      <c r="N25" s="93"/>
      <c r="O25" s="93"/>
      <c r="P25" s="93"/>
      <c r="Q25" s="93"/>
      <c r="R25" s="97"/>
      <c r="S25" s="93"/>
      <c r="T25" s="93"/>
      <c r="U25" s="23"/>
      <c r="V25" s="18">
        <f t="shared" si="0"/>
        <v>0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0</v>
      </c>
      <c r="AA25" s="95">
        <f t="shared" si="5"/>
        <v>0</v>
      </c>
      <c r="AB25" s="95">
        <f t="shared" si="6"/>
        <v>0</v>
      </c>
      <c r="AC25" s="95">
        <f t="shared" si="7"/>
        <v>0</v>
      </c>
      <c r="AD25" s="242" t="str">
        <f t="shared" si="11"/>
        <v/>
      </c>
      <c r="AE25" s="16">
        <f t="shared" si="8"/>
        <v>0</v>
      </c>
      <c r="AF25" s="9"/>
      <c r="AG25" s="332" t="str">
        <f t="shared" si="13"/>
        <v/>
      </c>
      <c r="AH25" s="332" t="str">
        <f t="shared" si="13"/>
        <v/>
      </c>
      <c r="AI25" s="332" t="str">
        <f t="shared" si="13"/>
        <v/>
      </c>
      <c r="AJ25" s="332" t="str">
        <f t="shared" si="13"/>
        <v/>
      </c>
      <c r="AK25" s="332" t="str">
        <f t="shared" si="13"/>
        <v/>
      </c>
      <c r="AL25" s="332" t="str">
        <f t="shared" si="13"/>
        <v/>
      </c>
      <c r="AM25" s="332" t="str">
        <f t="shared" si="13"/>
        <v/>
      </c>
      <c r="AN25" s="332" t="str">
        <f t="shared" si="13"/>
        <v/>
      </c>
      <c r="AO25" s="332" t="str">
        <f t="shared" si="13"/>
        <v/>
      </c>
      <c r="AP25" s="332" t="str">
        <f t="shared" si="13"/>
        <v/>
      </c>
      <c r="AQ25" s="332" t="str">
        <f t="shared" si="13"/>
        <v/>
      </c>
      <c r="AR25" s="332" t="str">
        <f t="shared" si="13"/>
        <v/>
      </c>
      <c r="AS25" s="332" t="str">
        <f t="shared" si="13"/>
        <v/>
      </c>
      <c r="AT25" s="332" t="str">
        <f t="shared" si="13"/>
        <v/>
      </c>
      <c r="AU25" s="332" t="str">
        <f t="shared" si="13"/>
        <v/>
      </c>
      <c r="AV25" s="332" t="str">
        <f t="shared" si="13"/>
        <v/>
      </c>
      <c r="AW25" s="35">
        <f t="shared" si="10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hidden="1" x14ac:dyDescent="0.2">
      <c r="A26" s="389"/>
      <c r="B26" s="189"/>
      <c r="C26" s="402"/>
      <c r="D26" s="402"/>
      <c r="E26" s="256"/>
      <c r="F26" s="93"/>
      <c r="G26" s="93"/>
      <c r="H26" s="93"/>
      <c r="I26" s="93"/>
      <c r="J26" s="93"/>
      <c r="K26" s="93"/>
      <c r="L26" s="93"/>
      <c r="M26" s="93"/>
      <c r="N26" s="93"/>
      <c r="O26" s="93"/>
      <c r="P26" s="93"/>
      <c r="Q26" s="93"/>
      <c r="R26" s="97"/>
      <c r="S26" s="93"/>
      <c r="T26" s="93"/>
      <c r="U26" s="23"/>
      <c r="V26" s="18">
        <f t="shared" si="0"/>
        <v>0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0</v>
      </c>
      <c r="AA26" s="95">
        <f t="shared" si="5"/>
        <v>0</v>
      </c>
      <c r="AB26" s="95">
        <f t="shared" si="6"/>
        <v>0</v>
      </c>
      <c r="AC26" s="95">
        <f t="shared" si="7"/>
        <v>0</v>
      </c>
      <c r="AD26" s="242" t="str">
        <f t="shared" si="11"/>
        <v/>
      </c>
      <c r="AE26" s="16">
        <f t="shared" si="8"/>
        <v>0</v>
      </c>
      <c r="AF26" s="9"/>
      <c r="AG26" s="332" t="str">
        <f t="shared" si="13"/>
        <v/>
      </c>
      <c r="AH26" s="332" t="str">
        <f t="shared" si="13"/>
        <v/>
      </c>
      <c r="AI26" s="332" t="str">
        <f t="shared" si="13"/>
        <v/>
      </c>
      <c r="AJ26" s="332" t="str">
        <f t="shared" si="13"/>
        <v/>
      </c>
      <c r="AK26" s="332" t="str">
        <f t="shared" si="13"/>
        <v/>
      </c>
      <c r="AL26" s="332" t="str">
        <f t="shared" si="13"/>
        <v/>
      </c>
      <c r="AM26" s="332" t="str">
        <f t="shared" si="13"/>
        <v/>
      </c>
      <c r="AN26" s="332" t="str">
        <f t="shared" si="13"/>
        <v/>
      </c>
      <c r="AO26" s="332" t="str">
        <f t="shared" si="13"/>
        <v/>
      </c>
      <c r="AP26" s="332" t="str">
        <f t="shared" si="13"/>
        <v/>
      </c>
      <c r="AQ26" s="332" t="str">
        <f t="shared" si="13"/>
        <v/>
      </c>
      <c r="AR26" s="332" t="str">
        <f t="shared" si="13"/>
        <v/>
      </c>
      <c r="AS26" s="332" t="str">
        <f t="shared" si="13"/>
        <v/>
      </c>
      <c r="AT26" s="332" t="str">
        <f t="shared" si="13"/>
        <v/>
      </c>
      <c r="AU26" s="332" t="str">
        <f t="shared" si="13"/>
        <v/>
      </c>
      <c r="AV26" s="332" t="str">
        <f t="shared" si="13"/>
        <v/>
      </c>
      <c r="AW26" s="35">
        <f t="shared" si="10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hidden="1" x14ac:dyDescent="0.2">
      <c r="A27" s="389"/>
      <c r="B27" s="189"/>
      <c r="C27" s="402"/>
      <c r="D27" s="402"/>
      <c r="E27" s="256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7"/>
      <c r="S27" s="93"/>
      <c r="T27" s="93"/>
      <c r="U27" s="23"/>
      <c r="V27" s="18">
        <f t="shared" si="0"/>
        <v>0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0</v>
      </c>
      <c r="AA27" s="95">
        <f t="shared" si="5"/>
        <v>0</v>
      </c>
      <c r="AB27" s="95">
        <f t="shared" si="6"/>
        <v>0</v>
      </c>
      <c r="AC27" s="95">
        <f t="shared" si="7"/>
        <v>0</v>
      </c>
      <c r="AD27" s="242" t="str">
        <f t="shared" si="11"/>
        <v/>
      </c>
      <c r="AE27" s="16">
        <f t="shared" si="8"/>
        <v>0</v>
      </c>
      <c r="AF27" s="9"/>
      <c r="AG27" s="332" t="str">
        <f t="shared" si="13"/>
        <v/>
      </c>
      <c r="AH27" s="332" t="str">
        <f t="shared" si="13"/>
        <v/>
      </c>
      <c r="AI27" s="332" t="str">
        <f t="shared" si="13"/>
        <v/>
      </c>
      <c r="AJ27" s="332" t="str">
        <f t="shared" si="13"/>
        <v/>
      </c>
      <c r="AK27" s="332" t="str">
        <f t="shared" si="13"/>
        <v/>
      </c>
      <c r="AL27" s="332" t="str">
        <f t="shared" si="13"/>
        <v/>
      </c>
      <c r="AM27" s="332" t="str">
        <f t="shared" si="13"/>
        <v/>
      </c>
      <c r="AN27" s="332" t="str">
        <f t="shared" si="13"/>
        <v/>
      </c>
      <c r="AO27" s="332" t="str">
        <f t="shared" si="13"/>
        <v/>
      </c>
      <c r="AP27" s="332" t="str">
        <f t="shared" si="13"/>
        <v/>
      </c>
      <c r="AQ27" s="332" t="str">
        <f t="shared" si="13"/>
        <v/>
      </c>
      <c r="AR27" s="332" t="str">
        <f t="shared" si="13"/>
        <v/>
      </c>
      <c r="AS27" s="332" t="str">
        <f t="shared" si="13"/>
        <v/>
      </c>
      <c r="AT27" s="332" t="str">
        <f t="shared" si="13"/>
        <v/>
      </c>
      <c r="AU27" s="332" t="str">
        <f t="shared" si="13"/>
        <v/>
      </c>
      <c r="AV27" s="332" t="str">
        <f t="shared" si="13"/>
        <v/>
      </c>
      <c r="AW27" s="35">
        <f t="shared" si="10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hidden="1" x14ac:dyDescent="0.2">
      <c r="A28" s="389"/>
      <c r="B28" s="189"/>
      <c r="C28" s="402"/>
      <c r="D28" s="402"/>
      <c r="E28" s="256"/>
      <c r="F28" s="93"/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7"/>
      <c r="S28" s="93"/>
      <c r="T28" s="93"/>
      <c r="U28" s="23"/>
      <c r="V28" s="18">
        <f t="shared" si="0"/>
        <v>0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0</v>
      </c>
      <c r="AA28" s="95">
        <f t="shared" si="5"/>
        <v>0</v>
      </c>
      <c r="AB28" s="95">
        <f t="shared" si="6"/>
        <v>0</v>
      </c>
      <c r="AC28" s="95">
        <f t="shared" si="7"/>
        <v>0</v>
      </c>
      <c r="AD28" s="242" t="str">
        <f t="shared" si="11"/>
        <v/>
      </c>
      <c r="AE28" s="16">
        <f t="shared" si="8"/>
        <v>0</v>
      </c>
      <c r="AF28" s="9"/>
      <c r="AG28" s="332" t="str">
        <f t="shared" si="13"/>
        <v/>
      </c>
      <c r="AH28" s="332" t="str">
        <f t="shared" si="13"/>
        <v/>
      </c>
      <c r="AI28" s="332" t="str">
        <f t="shared" si="13"/>
        <v/>
      </c>
      <c r="AJ28" s="332" t="str">
        <f t="shared" si="13"/>
        <v/>
      </c>
      <c r="AK28" s="332" t="str">
        <f t="shared" si="13"/>
        <v/>
      </c>
      <c r="AL28" s="332" t="str">
        <f t="shared" si="13"/>
        <v/>
      </c>
      <c r="AM28" s="332" t="str">
        <f t="shared" si="13"/>
        <v/>
      </c>
      <c r="AN28" s="332" t="str">
        <f t="shared" si="13"/>
        <v/>
      </c>
      <c r="AO28" s="332" t="str">
        <f t="shared" si="13"/>
        <v/>
      </c>
      <c r="AP28" s="332" t="str">
        <f t="shared" si="13"/>
        <v/>
      </c>
      <c r="AQ28" s="332" t="str">
        <f t="shared" si="13"/>
        <v/>
      </c>
      <c r="AR28" s="332" t="str">
        <f t="shared" si="13"/>
        <v/>
      </c>
      <c r="AS28" s="332" t="str">
        <f t="shared" si="13"/>
        <v/>
      </c>
      <c r="AT28" s="332" t="str">
        <f t="shared" si="13"/>
        <v/>
      </c>
      <c r="AU28" s="332" t="str">
        <f t="shared" si="13"/>
        <v/>
      </c>
      <c r="AV28" s="332" t="str">
        <f t="shared" si="13"/>
        <v/>
      </c>
      <c r="AW28" s="35">
        <f t="shared" si="10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hidden="1" x14ac:dyDescent="0.2">
      <c r="A29" s="389"/>
      <c r="B29" s="186"/>
      <c r="C29" s="402"/>
      <c r="D29" s="402"/>
      <c r="E29" s="256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7"/>
      <c r="S29" s="93"/>
      <c r="T29" s="93"/>
      <c r="U29" s="23"/>
      <c r="V29" s="18">
        <f t="shared" si="0"/>
        <v>0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0</v>
      </c>
      <c r="AA29" s="95">
        <f t="shared" si="5"/>
        <v>0</v>
      </c>
      <c r="AB29" s="95">
        <f t="shared" si="6"/>
        <v>0</v>
      </c>
      <c r="AC29" s="95">
        <f t="shared" si="7"/>
        <v>0</v>
      </c>
      <c r="AD29" s="242" t="str">
        <f t="shared" si="11"/>
        <v/>
      </c>
      <c r="AE29" s="16">
        <f t="shared" si="8"/>
        <v>0</v>
      </c>
      <c r="AF29" s="9"/>
      <c r="AG29" s="332" t="str">
        <f t="shared" si="13"/>
        <v/>
      </c>
      <c r="AH29" s="332" t="str">
        <f t="shared" si="13"/>
        <v/>
      </c>
      <c r="AI29" s="332" t="str">
        <f t="shared" si="13"/>
        <v/>
      </c>
      <c r="AJ29" s="332" t="str">
        <f t="shared" si="13"/>
        <v/>
      </c>
      <c r="AK29" s="332" t="str">
        <f t="shared" si="13"/>
        <v/>
      </c>
      <c r="AL29" s="332" t="str">
        <f t="shared" si="13"/>
        <v/>
      </c>
      <c r="AM29" s="332" t="str">
        <f t="shared" si="13"/>
        <v/>
      </c>
      <c r="AN29" s="332" t="str">
        <f t="shared" si="13"/>
        <v/>
      </c>
      <c r="AO29" s="332" t="str">
        <f t="shared" si="13"/>
        <v/>
      </c>
      <c r="AP29" s="332" t="str">
        <f t="shared" si="13"/>
        <v/>
      </c>
      <c r="AQ29" s="332" t="str">
        <f t="shared" si="13"/>
        <v/>
      </c>
      <c r="AR29" s="332" t="str">
        <f t="shared" si="13"/>
        <v/>
      </c>
      <c r="AS29" s="332" t="str">
        <f t="shared" si="13"/>
        <v/>
      </c>
      <c r="AT29" s="332" t="str">
        <f t="shared" si="13"/>
        <v/>
      </c>
      <c r="AU29" s="332" t="str">
        <f t="shared" si="13"/>
        <v/>
      </c>
      <c r="AV29" s="332" t="str">
        <f t="shared" si="13"/>
        <v/>
      </c>
      <c r="AW29" s="35">
        <f t="shared" si="10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hidden="1" x14ac:dyDescent="0.2">
      <c r="A30" s="389"/>
      <c r="B30" s="186"/>
      <c r="C30" s="402"/>
      <c r="D30" s="402"/>
      <c r="E30" s="256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7"/>
      <c r="S30" s="93"/>
      <c r="T30" s="93"/>
      <c r="U30" s="23"/>
      <c r="V30" s="18">
        <f t="shared" si="0"/>
        <v>0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0</v>
      </c>
      <c r="AA30" s="95">
        <f t="shared" si="5"/>
        <v>0</v>
      </c>
      <c r="AB30" s="95">
        <f t="shared" si="6"/>
        <v>0</v>
      </c>
      <c r="AC30" s="95">
        <f t="shared" si="7"/>
        <v>0</v>
      </c>
      <c r="AD30" s="242" t="str">
        <f t="shared" si="11"/>
        <v/>
      </c>
      <c r="AE30" s="16">
        <f t="shared" si="8"/>
        <v>0</v>
      </c>
      <c r="AF30" s="9"/>
      <c r="AG30" s="332" t="str">
        <f t="shared" si="13"/>
        <v/>
      </c>
      <c r="AH30" s="332" t="str">
        <f t="shared" si="13"/>
        <v/>
      </c>
      <c r="AI30" s="332" t="str">
        <f t="shared" si="13"/>
        <v/>
      </c>
      <c r="AJ30" s="332" t="str">
        <f t="shared" si="13"/>
        <v/>
      </c>
      <c r="AK30" s="332" t="str">
        <f t="shared" si="13"/>
        <v/>
      </c>
      <c r="AL30" s="332" t="str">
        <f t="shared" si="13"/>
        <v/>
      </c>
      <c r="AM30" s="332" t="str">
        <f t="shared" si="13"/>
        <v/>
      </c>
      <c r="AN30" s="332" t="str">
        <f t="shared" si="13"/>
        <v/>
      </c>
      <c r="AO30" s="332" t="str">
        <f t="shared" si="13"/>
        <v/>
      </c>
      <c r="AP30" s="332" t="str">
        <f t="shared" si="13"/>
        <v/>
      </c>
      <c r="AQ30" s="332" t="str">
        <f t="shared" si="13"/>
        <v/>
      </c>
      <c r="AR30" s="332" t="str">
        <f t="shared" si="13"/>
        <v/>
      </c>
      <c r="AS30" s="332" t="str">
        <f t="shared" si="13"/>
        <v/>
      </c>
      <c r="AT30" s="332" t="str">
        <f t="shared" si="13"/>
        <v/>
      </c>
      <c r="AU30" s="332" t="str">
        <f t="shared" si="13"/>
        <v/>
      </c>
      <c r="AV30" s="332" t="str">
        <f t="shared" si="13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">
      <c r="A31" s="389"/>
      <c r="B31" s="186"/>
      <c r="C31" s="402"/>
      <c r="D31" s="402"/>
      <c r="E31" s="256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7"/>
      <c r="S31" s="93"/>
      <c r="T31" s="93"/>
      <c r="U31" s="23"/>
      <c r="V31" s="18">
        <f t="shared" si="0"/>
        <v>0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42" t="str">
        <f t="shared" si="11"/>
        <v/>
      </c>
      <c r="AE31" s="16">
        <f t="shared" si="8"/>
        <v>0</v>
      </c>
      <c r="AF31" s="9"/>
      <c r="AG31" s="332" t="str">
        <f t="shared" si="13"/>
        <v/>
      </c>
      <c r="AH31" s="332" t="str">
        <f t="shared" si="13"/>
        <v/>
      </c>
      <c r="AI31" s="332" t="str">
        <f t="shared" si="13"/>
        <v/>
      </c>
      <c r="AJ31" s="332" t="str">
        <f t="shared" si="13"/>
        <v/>
      </c>
      <c r="AK31" s="332" t="str">
        <f t="shared" si="13"/>
        <v/>
      </c>
      <c r="AL31" s="332" t="str">
        <f t="shared" si="13"/>
        <v/>
      </c>
      <c r="AM31" s="332" t="str">
        <f t="shared" si="13"/>
        <v/>
      </c>
      <c r="AN31" s="332" t="str">
        <f t="shared" si="13"/>
        <v/>
      </c>
      <c r="AO31" s="332" t="str">
        <f t="shared" si="13"/>
        <v/>
      </c>
      <c r="AP31" s="332" t="str">
        <f t="shared" si="13"/>
        <v/>
      </c>
      <c r="AQ31" s="332" t="str">
        <f t="shared" si="13"/>
        <v/>
      </c>
      <c r="AR31" s="332" t="str">
        <f t="shared" si="13"/>
        <v/>
      </c>
      <c r="AS31" s="332" t="str">
        <f t="shared" si="13"/>
        <v/>
      </c>
      <c r="AT31" s="332" t="str">
        <f t="shared" si="13"/>
        <v/>
      </c>
      <c r="AU31" s="332" t="str">
        <f t="shared" si="13"/>
        <v/>
      </c>
      <c r="AV31" s="332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89"/>
      <c r="B32" s="243"/>
      <c r="C32" s="243"/>
      <c r="D32" s="243"/>
      <c r="E32" s="256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42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89"/>
      <c r="B33" s="243"/>
      <c r="C33" s="243"/>
      <c r="D33" s="243"/>
      <c r="E33" s="256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42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89"/>
      <c r="B34" s="244"/>
      <c r="C34" s="245"/>
      <c r="D34" s="246"/>
      <c r="E34" s="256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42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89"/>
      <c r="B35" s="244"/>
      <c r="C35" s="245"/>
      <c r="D35" s="246"/>
      <c r="E35" s="256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42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89"/>
      <c r="B36" s="244"/>
      <c r="C36" s="245"/>
      <c r="D36" s="246"/>
      <c r="E36" s="256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42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COUNTIF(E6:E36,"С2421")</f>
        <v>5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42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7"/>
      <c r="B38" s="247"/>
      <c r="C38" s="83" t="s">
        <v>12</v>
      </c>
      <c r="D38" s="83"/>
      <c r="E38" s="27"/>
      <c r="F38" s="213" t="str">
        <f t="array" ref="F38:U45">AG38:AV45</f>
        <v xml:space="preserve"> </v>
      </c>
      <c r="G38" s="213">
        <v>4.2</v>
      </c>
      <c r="H38" s="213">
        <v>4.2</v>
      </c>
      <c r="I38" s="213">
        <v>3.8</v>
      </c>
      <c r="J38" s="213">
        <v>3.6</v>
      </c>
      <c r="K38" s="213">
        <v>4</v>
      </c>
      <c r="L38" s="213">
        <v>4.2</v>
      </c>
      <c r="M38" s="213">
        <v>4.8</v>
      </c>
      <c r="N38" s="213" t="str">
        <v xml:space="preserve"> </v>
      </c>
      <c r="O38" s="248">
        <v>4.2</v>
      </c>
      <c r="P38" s="215">
        <v>4.8</v>
      </c>
      <c r="Q38" s="215" t="str">
        <v xml:space="preserve"> </v>
      </c>
      <c r="R38" s="215" t="str">
        <v xml:space="preserve"> </v>
      </c>
      <c r="S38" s="213" t="str">
        <v xml:space="preserve"> </v>
      </c>
      <c r="T38" s="213" t="str">
        <v xml:space="preserve"> </v>
      </c>
      <c r="U38" s="213" t="str">
        <v xml:space="preserve"> </v>
      </c>
      <c r="V38" s="18">
        <f>сводн.!T42</f>
        <v>2</v>
      </c>
      <c r="W38" s="95">
        <f>SUM(W6:W37)</f>
        <v>0</v>
      </c>
      <c r="X38" s="95">
        <f>SUM(X6:X37)</f>
        <v>0</v>
      </c>
      <c r="Y38" s="95">
        <f>SUM(Y6:Y37)-X38</f>
        <v>0</v>
      </c>
      <c r="Z38" s="95">
        <f>SUM(Z6:Z37)</f>
        <v>10</v>
      </c>
      <c r="AA38" s="95">
        <f>SUM(AA6:AA37)</f>
        <v>16</v>
      </c>
      <c r="AB38" s="95">
        <f>SUM(AB6:AB37)</f>
        <v>19</v>
      </c>
      <c r="AC38" s="95">
        <f t="shared" si="7"/>
        <v>45</v>
      </c>
      <c r="AD38" s="242">
        <f>IF(ISERROR(((X38+Y38)*2+Z38*3+AA38*4+AB38*5)/SUM(X38,Y38:AB38)),"",((X38+Y38)*2+Z38*3+AA38*4+AB38*5)/SUM(X38,Y38:AB38))</f>
        <v>4.2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>
        <f t="shared" si="15"/>
        <v>4.2</v>
      </c>
      <c r="AI38" s="33">
        <f t="shared" si="15"/>
        <v>4.2</v>
      </c>
      <c r="AJ38" s="33">
        <f t="shared" si="15"/>
        <v>3.8</v>
      </c>
      <c r="AK38" s="33">
        <f t="shared" si="15"/>
        <v>3.6</v>
      </c>
      <c r="AL38" s="33">
        <f t="shared" si="15"/>
        <v>4</v>
      </c>
      <c r="AM38" s="33">
        <f t="shared" si="15"/>
        <v>4.2</v>
      </c>
      <c r="AN38" s="33">
        <f t="shared" si="15"/>
        <v>4.8</v>
      </c>
      <c r="AO38" s="33" t="str">
        <f t="shared" si="15"/>
        <v xml:space="preserve"> </v>
      </c>
      <c r="AP38" s="33">
        <f t="shared" si="15"/>
        <v>4.2</v>
      </c>
      <c r="AQ38" s="33">
        <f t="shared" si="15"/>
        <v>4.8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6"/>
      <c r="B39" s="216"/>
      <c r="C39" s="218" t="s">
        <v>13</v>
      </c>
      <c r="D39" s="218"/>
      <c r="E39" s="219"/>
      <c r="F39" s="98" t="str">
        <v>0</v>
      </c>
      <c r="G39" s="98">
        <v>2</v>
      </c>
      <c r="H39" s="98">
        <v>2</v>
      </c>
      <c r="I39" s="98">
        <v>1</v>
      </c>
      <c r="J39" s="98" t="str">
        <v>0</v>
      </c>
      <c r="K39" s="98">
        <v>1</v>
      </c>
      <c r="L39" s="98">
        <v>2</v>
      </c>
      <c r="M39" s="98">
        <v>4</v>
      </c>
      <c r="N39" s="98" t="str">
        <v>0</v>
      </c>
      <c r="O39" s="99">
        <v>3</v>
      </c>
      <c r="P39" s="99">
        <v>4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9" t="str">
        <f>IF(COUNTIF(V6:V37,5)=0,"0",COUNTIF(V6:V37,5))</f>
        <v>0</v>
      </c>
      <c r="W39" s="209"/>
      <c r="X39" s="580">
        <f>SUM(X38:AB38)</f>
        <v>45</v>
      </c>
      <c r="Y39" s="580"/>
      <c r="Z39" s="580"/>
      <c r="AA39" s="580"/>
      <c r="AB39" s="580"/>
      <c r="AC39" s="423"/>
      <c r="AD39" s="242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>
        <f t="shared" si="17"/>
        <v>2</v>
      </c>
      <c r="AI39" s="38">
        <f t="shared" si="17"/>
        <v>2</v>
      </c>
      <c r="AJ39" s="38">
        <f t="shared" si="17"/>
        <v>1</v>
      </c>
      <c r="AK39" s="38" t="str">
        <f t="shared" si="17"/>
        <v>0</v>
      </c>
      <c r="AL39" s="38">
        <f t="shared" si="17"/>
        <v>1</v>
      </c>
      <c r="AM39" s="38">
        <f t="shared" si="17"/>
        <v>2</v>
      </c>
      <c r="AN39" s="38">
        <f t="shared" si="17"/>
        <v>4</v>
      </c>
      <c r="AO39" s="38" t="str">
        <f t="shared" si="17"/>
        <v>0</v>
      </c>
      <c r="AP39" s="38">
        <f t="shared" si="17"/>
        <v>3</v>
      </c>
      <c r="AQ39" s="38">
        <f t="shared" si="17"/>
        <v>4</v>
      </c>
      <c r="AR39" s="38" t="str">
        <f t="shared" si="17"/>
        <v>0</v>
      </c>
      <c r="AS39" s="38" t="str">
        <f t="shared" si="17"/>
        <v>0</v>
      </c>
      <c r="AT39" s="38" t="str">
        <f t="shared" si="17"/>
        <v>0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20"/>
      <c r="B40" s="220"/>
      <c r="C40" s="222" t="s">
        <v>14</v>
      </c>
      <c r="D40" s="222"/>
      <c r="E40" s="223"/>
      <c r="F40" s="100" t="str">
        <v>0</v>
      </c>
      <c r="G40" s="100">
        <v>2</v>
      </c>
      <c r="H40" s="100">
        <v>2</v>
      </c>
      <c r="I40" s="100">
        <v>2</v>
      </c>
      <c r="J40" s="100">
        <v>3</v>
      </c>
      <c r="K40" s="100">
        <v>3</v>
      </c>
      <c r="L40" s="100">
        <v>2</v>
      </c>
      <c r="M40" s="100">
        <v>1</v>
      </c>
      <c r="N40" s="100" t="str">
        <v>0</v>
      </c>
      <c r="O40" s="101" t="str">
        <v>0</v>
      </c>
      <c r="P40" s="101">
        <v>1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50">
        <f>IF(COUNTIF(V6:V37,4)=0,"0",COUNTIF(V6:V37,4))</f>
        <v>2</v>
      </c>
      <c r="W40" s="44"/>
      <c r="X40" s="44"/>
      <c r="Y40" s="44" t="str">
        <f>IF(COUNTIF(Y6:Y37,4)=0," ",COUNTIF(Y6:Y37,4))</f>
        <v xml:space="preserve"> </v>
      </c>
      <c r="Z40" s="44" t="str">
        <f>IF(COUNTIF(Z6:Z37,4)=0," ",COUNTIF(Z6:Z37,4))</f>
        <v xml:space="preserve"> </v>
      </c>
      <c r="AA40" s="44">
        <f>IF(COUNTIF(AA6:AA37,4)=0," ",COUNTIF(AA6:AA37,4))</f>
        <v>2</v>
      </c>
      <c r="AB40" s="44">
        <f>IF(COUNTIF(AB6:AB37,4)=0," ",COUNTIF(AB6:AB37,4))</f>
        <v>1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>
        <f t="shared" si="18"/>
        <v>2</v>
      </c>
      <c r="AI40" s="44">
        <f t="shared" si="18"/>
        <v>2</v>
      </c>
      <c r="AJ40" s="44">
        <f t="shared" si="18"/>
        <v>2</v>
      </c>
      <c r="AK40" s="44">
        <f t="shared" si="18"/>
        <v>3</v>
      </c>
      <c r="AL40" s="44">
        <f t="shared" si="18"/>
        <v>3</v>
      </c>
      <c r="AM40" s="44">
        <f t="shared" si="18"/>
        <v>2</v>
      </c>
      <c r="AN40" s="44">
        <f t="shared" si="18"/>
        <v>1</v>
      </c>
      <c r="AO40" s="44" t="str">
        <f t="shared" si="18"/>
        <v>0</v>
      </c>
      <c r="AP40" s="44" t="str">
        <f t="shared" si="18"/>
        <v>0</v>
      </c>
      <c r="AQ40" s="44">
        <f t="shared" si="18"/>
        <v>1</v>
      </c>
      <c r="AR40" s="44" t="str">
        <f t="shared" si="18"/>
        <v>0</v>
      </c>
      <c r="AS40" s="44" t="str">
        <f t="shared" si="18"/>
        <v>0</v>
      </c>
      <c r="AT40" s="44" t="str">
        <f t="shared" si="18"/>
        <v>0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5" t="s">
        <v>15</v>
      </c>
      <c r="D41" s="225"/>
      <c r="E41" s="226"/>
      <c r="F41" s="102" t="str">
        <v>0</v>
      </c>
      <c r="G41" s="102">
        <v>1</v>
      </c>
      <c r="H41" s="102">
        <v>1</v>
      </c>
      <c r="I41" s="102">
        <v>2</v>
      </c>
      <c r="J41" s="102">
        <v>2</v>
      </c>
      <c r="K41" s="102">
        <v>1</v>
      </c>
      <c r="L41" s="102">
        <v>1</v>
      </c>
      <c r="M41" s="102" t="str">
        <v>0</v>
      </c>
      <c r="N41" s="102" t="str">
        <v>0</v>
      </c>
      <c r="O41" s="103">
        <v>2</v>
      </c>
      <c r="P41" s="103" t="str">
        <v>0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51">
        <f>IF(COUNTIF(V6:V37,3)=0,"0",COUNTIF(V6:V37,3))</f>
        <v>3</v>
      </c>
      <c r="W41" s="52"/>
      <c r="X41" s="52"/>
      <c r="Y41" s="52" t="str">
        <f>IF(COUNTIF(Y6:Y37,3)=0," ",COUNTIF(Y6:Y37,3))</f>
        <v xml:space="preserve"> </v>
      </c>
      <c r="Z41" s="52" t="str">
        <f>IF(COUNTIF(Z6:Z37,3)=0," ",COUNTIF(Z6:Z37,3))</f>
        <v xml:space="preserve"> </v>
      </c>
      <c r="AA41" s="52" t="str">
        <f>IF(COUNTIF(AA6:AA37,3)=0," ",COUNTIF(AA6:AA37,3))</f>
        <v xml:space="preserve"> </v>
      </c>
      <c r="AB41" s="52" t="str">
        <f>IF(COUNTIF(AB6:AB37,3)=0," ",COUNTIF(AB6:AB37,3))</f>
        <v xml:space="preserve"> 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>
        <f t="shared" si="19"/>
        <v>1</v>
      </c>
      <c r="AI41" s="52">
        <f t="shared" si="19"/>
        <v>1</v>
      </c>
      <c r="AJ41" s="52">
        <f t="shared" si="19"/>
        <v>2</v>
      </c>
      <c r="AK41" s="52">
        <f t="shared" si="19"/>
        <v>2</v>
      </c>
      <c r="AL41" s="52">
        <f t="shared" si="19"/>
        <v>1</v>
      </c>
      <c r="AM41" s="52">
        <f t="shared" si="19"/>
        <v>1</v>
      </c>
      <c r="AN41" s="52" t="str">
        <f t="shared" si="19"/>
        <v>0</v>
      </c>
      <c r="AO41" s="52" t="str">
        <f t="shared" si="19"/>
        <v>0</v>
      </c>
      <c r="AP41" s="52">
        <f t="shared" si="19"/>
        <v>2</v>
      </c>
      <c r="AQ41" s="52" t="str">
        <f t="shared" si="19"/>
        <v>0</v>
      </c>
      <c r="AR41" s="52" t="str">
        <f t="shared" si="19"/>
        <v>0</v>
      </c>
      <c r="AS41" s="52" t="str">
        <f t="shared" si="19"/>
        <v>0</v>
      </c>
      <c r="AT41" s="52" t="str">
        <f t="shared" si="19"/>
        <v>0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7"/>
      <c r="B42" s="247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 t="str">
        <f>IF(COUNTIF(V6:V37,2)=0,"0",COUNTIF(V6:V37,2))</f>
        <v>0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1</v>
      </c>
      <c r="AA42" s="35">
        <f>IF(COUNTIF(AA6:AA37,2)=0," ",COUNTIF(AA6:AA37,2))</f>
        <v>1</v>
      </c>
      <c r="AB42" s="35">
        <f>IF(COUNTIF(AB6:AB37,2)=0," ",COUNTIF(AB6:AB37,2))</f>
        <v>1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0</v>
      </c>
      <c r="AP42" s="35">
        <f t="shared" si="20"/>
        <v>0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7"/>
      <c r="B43" s="247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COUNTBLANK(AD6:AD10)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0</v>
      </c>
      <c r="AI43" s="60">
        <f t="shared" si="22"/>
        <v>0</v>
      </c>
      <c r="AJ43" s="60">
        <f t="shared" si="22"/>
        <v>0</v>
      </c>
      <c r="AK43" s="60">
        <f t="shared" si="22"/>
        <v>0</v>
      </c>
      <c r="AL43" s="60">
        <f t="shared" si="22"/>
        <v>0</v>
      </c>
      <c r="AM43" s="60">
        <f t="shared" si="22"/>
        <v>0</v>
      </c>
      <c r="AN43" s="60">
        <f t="shared" si="22"/>
        <v>0</v>
      </c>
      <c r="AO43" s="60">
        <f t="shared" si="22"/>
        <v>0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7"/>
      <c r="B44" s="247"/>
      <c r="C44" s="83" t="s">
        <v>18</v>
      </c>
      <c r="D44" s="83"/>
      <c r="E44" s="27"/>
      <c r="F44" s="23">
        <v>5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3">IF(COUNTIF(AG6:AG37,"з")=0,"0",COUNTIF(AG6:AG37,"з"))</f>
        <v>5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7"/>
      <c r="B45" s="247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24"/>
      <c r="X46" s="424"/>
      <c r="Y46" s="424"/>
      <c r="Z46" s="424"/>
      <c r="AA46" s="424"/>
      <c r="AB46" s="424"/>
      <c r="AC46" s="424"/>
      <c r="AD46" s="424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24"/>
      <c r="X47" s="424"/>
      <c r="Y47" s="424"/>
      <c r="Z47" s="424"/>
      <c r="AA47" s="424"/>
      <c r="AB47" s="424"/>
      <c r="AC47" s="424"/>
      <c r="AD47" s="424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24"/>
      <c r="X48" s="424"/>
      <c r="Y48" s="424"/>
      <c r="Z48" s="424"/>
      <c r="AA48" s="424"/>
      <c r="AB48" s="424"/>
      <c r="AC48" s="424"/>
      <c r="AD48" s="424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24"/>
      <c r="X49" s="424"/>
      <c r="Y49" s="424"/>
      <c r="Z49" s="424"/>
      <c r="AA49" s="424"/>
      <c r="AB49" s="424"/>
      <c r="AC49" s="424"/>
      <c r="AD49" s="424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24"/>
      <c r="X50" s="424"/>
      <c r="Y50" s="424"/>
      <c r="Z50" s="424"/>
      <c r="AA50" s="424"/>
      <c r="AB50" s="424"/>
      <c r="AC50" s="424"/>
      <c r="AD50" s="424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24"/>
      <c r="X51" s="424"/>
      <c r="Y51" s="424"/>
      <c r="Z51" s="424"/>
      <c r="AA51" s="424"/>
      <c r="AB51" s="424"/>
      <c r="AC51" s="424"/>
      <c r="AD51" s="424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24"/>
      <c r="X52" s="424"/>
      <c r="Y52" s="424"/>
      <c r="Z52" s="424"/>
      <c r="AA52" s="424"/>
      <c r="AB52" s="424"/>
      <c r="AC52" s="424"/>
      <c r="AD52" s="424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24"/>
      <c r="X53" s="424"/>
      <c r="Y53" s="424"/>
      <c r="Z53" s="424"/>
      <c r="AA53" s="424"/>
      <c r="AB53" s="424"/>
      <c r="AC53" s="424"/>
      <c r="AD53" s="424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24"/>
      <c r="X54" s="424"/>
      <c r="Y54" s="424"/>
      <c r="Z54" s="424"/>
      <c r="AA54" s="424"/>
      <c r="AB54" s="424"/>
      <c r="AC54" s="424"/>
      <c r="AD54" s="424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8">
    <mergeCell ref="BP3:CE3"/>
    <mergeCell ref="G2:M2"/>
    <mergeCell ref="X39:AB39"/>
    <mergeCell ref="A3:C4"/>
    <mergeCell ref="AD3:AD5"/>
    <mergeCell ref="AG3:AW3"/>
    <mergeCell ref="AX3:BM3"/>
    <mergeCell ref="N2:P2"/>
  </mergeCells>
  <conditionalFormatting sqref="C5 Y5 AI5 AG5 T5">
    <cfRule type="cellIs" dxfId="8549" priority="148" stopIfTrue="1" operator="equal">
      <formula>5</formula>
    </cfRule>
    <cfRule type="cellIs" dxfId="8548" priority="149" stopIfTrue="1" operator="equal">
      <formula>4</formula>
    </cfRule>
    <cfRule type="cellIs" dxfId="8547" priority="150" stopIfTrue="1" operator="equal">
      <formula>3</formula>
    </cfRule>
  </conditionalFormatting>
  <conditionalFormatting sqref="E12:E45 E6:E10">
    <cfRule type="cellIs" dxfId="8546" priority="146" stopIfTrue="1" operator="equal">
      <formula>4</formula>
    </cfRule>
    <cfRule type="cellIs" dxfId="8545" priority="147" stopIfTrue="1" operator="equal">
      <formula>3</formula>
    </cfRule>
  </conditionalFormatting>
  <conditionalFormatting sqref="Z5:AC5 W40:AF43 AE6:AE39 W39 R6:V45 F34:Q45 AG43:CB43 W44:AW45 AG6:AW42 F12:Q31 F6:Q10">
    <cfRule type="cellIs" dxfId="8544" priority="143" stopIfTrue="1" operator="equal">
      <formula>5</formula>
    </cfRule>
    <cfRule type="cellIs" dxfId="8543" priority="144" stopIfTrue="1" operator="equal">
      <formula>4</formula>
    </cfRule>
    <cfRule type="cellIs" dxfId="8542" priority="145" stopIfTrue="1" operator="equal">
      <formula>3</formula>
    </cfRule>
  </conditionalFormatting>
  <conditionalFormatting sqref="AF6:AF37">
    <cfRule type="expression" dxfId="8541" priority="141" stopIfTrue="1">
      <formula>VALUE(RIGHT(AF6))&gt;AE6</formula>
    </cfRule>
    <cfRule type="expression" dxfId="8540" priority="142" stopIfTrue="1">
      <formula>EXACT(RIGHT(AF6,3),"зач")</formula>
    </cfRule>
  </conditionalFormatting>
  <conditionalFormatting sqref="AE3:AJ4 P3:AC3 T4:AC4">
    <cfRule type="expression" dxfId="8539" priority="139" stopIfTrue="1">
      <formula>$D$1&lt;P3</formula>
    </cfRule>
    <cfRule type="expression" dxfId="8538" priority="140" stopIfTrue="1">
      <formula>$D$1&gt;P3</formula>
    </cfRule>
  </conditionalFormatting>
  <conditionalFormatting sqref="T5">
    <cfRule type="cellIs" dxfId="8537" priority="109" stopIfTrue="1" operator="equal">
      <formula>5</formula>
    </cfRule>
    <cfRule type="cellIs" dxfId="8536" priority="110" stopIfTrue="1" operator="equal">
      <formula>4</formula>
    </cfRule>
    <cfRule type="cellIs" dxfId="8535" priority="111" stopIfTrue="1" operator="equal">
      <formula>3</formula>
    </cfRule>
  </conditionalFormatting>
  <conditionalFormatting sqref="T3:T4">
    <cfRule type="expression" dxfId="8534" priority="107" stopIfTrue="1">
      <formula>$D$1&lt;T3</formula>
    </cfRule>
    <cfRule type="expression" dxfId="8533" priority="108" stopIfTrue="1">
      <formula>$D$1&gt;T3</formula>
    </cfRule>
  </conditionalFormatting>
  <conditionalFormatting sqref="Q3">
    <cfRule type="expression" dxfId="8532" priority="95" stopIfTrue="1">
      <formula>$D$1&lt;Q3</formula>
    </cfRule>
    <cfRule type="expression" dxfId="8531" priority="96" stopIfTrue="1">
      <formula>$D$1&gt;Q3</formula>
    </cfRule>
  </conditionalFormatting>
  <conditionalFormatting sqref="E11">
    <cfRule type="cellIs" dxfId="8530" priority="80" stopIfTrue="1" operator="equal">
      <formula>4</formula>
    </cfRule>
    <cfRule type="cellIs" dxfId="8529" priority="81" stopIfTrue="1" operator="equal">
      <formula>3</formula>
    </cfRule>
  </conditionalFormatting>
  <conditionalFormatting sqref="F11:Q11">
    <cfRule type="cellIs" dxfId="8528" priority="77" stopIfTrue="1" operator="equal">
      <formula>5</formula>
    </cfRule>
    <cfRule type="cellIs" dxfId="8527" priority="78" stopIfTrue="1" operator="equal">
      <formula>4</formula>
    </cfRule>
    <cfRule type="cellIs" dxfId="8526" priority="79" stopIfTrue="1" operator="equal">
      <formula>3</formula>
    </cfRule>
  </conditionalFormatting>
  <conditionalFormatting sqref="P5">
    <cfRule type="cellIs" dxfId="8525" priority="74" stopIfTrue="1" operator="equal">
      <formula>5</formula>
    </cfRule>
    <cfRule type="cellIs" dxfId="8524" priority="75" stopIfTrue="1" operator="equal">
      <formula>4</formula>
    </cfRule>
    <cfRule type="cellIs" dxfId="8523" priority="76" stopIfTrue="1" operator="equal">
      <formula>3</formula>
    </cfRule>
  </conditionalFormatting>
  <conditionalFormatting sqref="P4:Q4">
    <cfRule type="expression" dxfId="8522" priority="72" stopIfTrue="1">
      <formula>$D$1&lt;P4</formula>
    </cfRule>
    <cfRule type="expression" dxfId="8521" priority="73" stopIfTrue="1">
      <formula>$D$1&gt;P4</formula>
    </cfRule>
  </conditionalFormatting>
  <conditionalFormatting sqref="P5">
    <cfRule type="cellIs" dxfId="8520" priority="69" stopIfTrue="1" operator="equal">
      <formula>5</formula>
    </cfRule>
    <cfRule type="cellIs" dxfId="8519" priority="70" stopIfTrue="1" operator="equal">
      <formula>4</formula>
    </cfRule>
    <cfRule type="cellIs" dxfId="8518" priority="71" stopIfTrue="1" operator="equal">
      <formula>3</formula>
    </cfRule>
  </conditionalFormatting>
  <conditionalFormatting sqref="P4:Q4">
    <cfRule type="expression" dxfId="8517" priority="67" stopIfTrue="1">
      <formula>$D$1&lt;P4</formula>
    </cfRule>
    <cfRule type="expression" dxfId="8516" priority="68" stopIfTrue="1">
      <formula>$D$1&gt;P4</formula>
    </cfRule>
  </conditionalFormatting>
  <conditionalFormatting sqref="Q5">
    <cfRule type="cellIs" dxfId="8515" priority="64" stopIfTrue="1" operator="equal">
      <formula>5</formula>
    </cfRule>
    <cfRule type="cellIs" dxfId="8514" priority="65" stopIfTrue="1" operator="equal">
      <formula>4</formula>
    </cfRule>
    <cfRule type="cellIs" dxfId="8513" priority="66" stopIfTrue="1" operator="equal">
      <formula>3</formula>
    </cfRule>
  </conditionalFormatting>
  <conditionalFormatting sqref="P4:Q4">
    <cfRule type="expression" dxfId="8512" priority="62" stopIfTrue="1">
      <formula>$D$1&lt;P4</formula>
    </cfRule>
    <cfRule type="expression" dxfId="8511" priority="63" stopIfTrue="1">
      <formula>$D$1&gt;P4</formula>
    </cfRule>
  </conditionalFormatting>
  <conditionalFormatting sqref="P5">
    <cfRule type="cellIs" dxfId="8510" priority="59" stopIfTrue="1" operator="equal">
      <formula>5</formula>
    </cfRule>
    <cfRule type="cellIs" dxfId="8509" priority="60" stopIfTrue="1" operator="equal">
      <formula>4</formula>
    </cfRule>
    <cfRule type="cellIs" dxfId="8508" priority="61" stopIfTrue="1" operator="equal">
      <formula>3</formula>
    </cfRule>
  </conditionalFormatting>
  <conditionalFormatting sqref="P4:Q4">
    <cfRule type="expression" dxfId="8507" priority="57" stopIfTrue="1">
      <formula>$D$1&lt;P4</formula>
    </cfRule>
    <cfRule type="expression" dxfId="8506" priority="58" stopIfTrue="1">
      <formula>$D$1&gt;P4</formula>
    </cfRule>
  </conditionalFormatting>
  <conditionalFormatting sqref="Q4">
    <cfRule type="expression" dxfId="8505" priority="55" stopIfTrue="1">
      <formula>$D$1&lt;Q4</formula>
    </cfRule>
    <cfRule type="expression" dxfId="8504" priority="56" stopIfTrue="1">
      <formula>$D$1&gt;Q4</formula>
    </cfRule>
  </conditionalFormatting>
  <conditionalFormatting sqref="Q4">
    <cfRule type="expression" dxfId="8503" priority="53" stopIfTrue="1">
      <formula>$D$1&lt;Q4</formula>
    </cfRule>
    <cfRule type="expression" dxfId="8502" priority="54" stopIfTrue="1">
      <formula>$D$1&gt;Q4</formula>
    </cfRule>
  </conditionalFormatting>
  <conditionalFormatting sqref="Q5">
    <cfRule type="cellIs" dxfId="8501" priority="50" stopIfTrue="1" operator="equal">
      <formula>5</formula>
    </cfRule>
    <cfRule type="cellIs" dxfId="8500" priority="51" stopIfTrue="1" operator="equal">
      <formula>4</formula>
    </cfRule>
    <cfRule type="cellIs" dxfId="8499" priority="52" stopIfTrue="1" operator="equal">
      <formula>3</formula>
    </cfRule>
  </conditionalFormatting>
  <conditionalFormatting sqref="Q4">
    <cfRule type="expression" dxfId="8498" priority="48" stopIfTrue="1">
      <formula>$D$1&lt;Q4</formula>
    </cfRule>
    <cfRule type="expression" dxfId="8497" priority="49" stopIfTrue="1">
      <formula>$D$1&gt;Q4</formula>
    </cfRule>
  </conditionalFormatting>
  <conditionalFormatting sqref="Q4">
    <cfRule type="expression" dxfId="8496" priority="46" stopIfTrue="1">
      <formula>$D$1&lt;Q4</formula>
    </cfRule>
    <cfRule type="expression" dxfId="8495" priority="47" stopIfTrue="1">
      <formula>$D$1&gt;Q4</formula>
    </cfRule>
  </conditionalFormatting>
  <conditionalFormatting sqref="S5">
    <cfRule type="cellIs" dxfId="8494" priority="33" stopIfTrue="1" operator="equal">
      <formula>5</formula>
    </cfRule>
    <cfRule type="cellIs" dxfId="8493" priority="34" stopIfTrue="1" operator="equal">
      <formula>4</formula>
    </cfRule>
    <cfRule type="cellIs" dxfId="8492" priority="35" stopIfTrue="1" operator="equal">
      <formula>3</formula>
    </cfRule>
  </conditionalFormatting>
  <conditionalFormatting sqref="R5">
    <cfRule type="cellIs" dxfId="8491" priority="30" stopIfTrue="1" operator="equal">
      <formula>5</formula>
    </cfRule>
    <cfRule type="cellIs" dxfId="8490" priority="31" stopIfTrue="1" operator="equal">
      <formula>4</formula>
    </cfRule>
    <cfRule type="cellIs" dxfId="8489" priority="32" stopIfTrue="1" operator="equal">
      <formula>3</formula>
    </cfRule>
  </conditionalFormatting>
  <conditionalFormatting sqref="R4">
    <cfRule type="expression" dxfId="8488" priority="28" stopIfTrue="1">
      <formula>$D$1&lt;R4</formula>
    </cfRule>
    <cfRule type="expression" dxfId="8487" priority="29" stopIfTrue="1">
      <formula>$D$1&gt;R4</formula>
    </cfRule>
  </conditionalFormatting>
  <conditionalFormatting sqref="S4">
    <cfRule type="expression" dxfId="8486" priority="26" stopIfTrue="1">
      <formula>$D$1&lt;S4</formula>
    </cfRule>
    <cfRule type="expression" dxfId="8485" priority="27" stopIfTrue="1">
      <formula>$D$1&gt;S4</formula>
    </cfRule>
  </conditionalFormatting>
  <conditionalFormatting sqref="L4:M4 N3:N4 G3:I3 K3:M3">
    <cfRule type="expression" dxfId="8484" priority="24" stopIfTrue="1">
      <formula>$D$1&lt;G3</formula>
    </cfRule>
    <cfRule type="expression" dxfId="8483" priority="25" stopIfTrue="1">
      <formula>$D$1&gt;G3</formula>
    </cfRule>
  </conditionalFormatting>
  <conditionalFormatting sqref="L5 N5 F5:H5">
    <cfRule type="cellIs" dxfId="8482" priority="19" stopIfTrue="1" operator="equal">
      <formula>5</formula>
    </cfRule>
    <cfRule type="cellIs" dxfId="8481" priority="20" stopIfTrue="1" operator="equal">
      <formula>4</formula>
    </cfRule>
    <cfRule type="cellIs" dxfId="8480" priority="21" stopIfTrue="1" operator="equal">
      <formula>3</formula>
    </cfRule>
  </conditionalFormatting>
  <conditionalFormatting sqref="F3:F4 G4:I4">
    <cfRule type="expression" dxfId="8479" priority="22" stopIfTrue="1">
      <formula>$D$1&lt;F3</formula>
    </cfRule>
    <cfRule type="expression" dxfId="8478" priority="23" stopIfTrue="1">
      <formula>$D$1&gt;F3</formula>
    </cfRule>
  </conditionalFormatting>
  <conditionalFormatting sqref="K4">
    <cfRule type="expression" dxfId="8477" priority="17" stopIfTrue="1">
      <formula>$D$1&lt;K4</formula>
    </cfRule>
    <cfRule type="expression" dxfId="8476" priority="18" stopIfTrue="1">
      <formula>$D$1&gt;K4</formula>
    </cfRule>
  </conditionalFormatting>
  <conditionalFormatting sqref="K4">
    <cfRule type="expression" dxfId="8475" priority="15" stopIfTrue="1">
      <formula>$D$1&lt;K4</formula>
    </cfRule>
    <cfRule type="expression" dxfId="8474" priority="16" stopIfTrue="1">
      <formula>$D$1&gt;K4</formula>
    </cfRule>
  </conditionalFormatting>
  <conditionalFormatting sqref="J3">
    <cfRule type="expression" dxfId="8473" priority="13" stopIfTrue="1">
      <formula>$D$1&lt;J3</formula>
    </cfRule>
    <cfRule type="expression" dxfId="8472" priority="14" stopIfTrue="1">
      <formula>$D$1&gt;J3</formula>
    </cfRule>
  </conditionalFormatting>
  <conditionalFormatting sqref="J5">
    <cfRule type="cellIs" dxfId="8471" priority="10" stopIfTrue="1" operator="equal">
      <formula>5</formula>
    </cfRule>
    <cfRule type="cellIs" dxfId="8470" priority="11" stopIfTrue="1" operator="equal">
      <formula>4</formula>
    </cfRule>
    <cfRule type="cellIs" dxfId="8469" priority="12" stopIfTrue="1" operator="equal">
      <formula>3</formula>
    </cfRule>
  </conditionalFormatting>
  <conditionalFormatting sqref="J4">
    <cfRule type="expression" dxfId="8468" priority="8" stopIfTrue="1">
      <formula>$D$1&lt;J4</formula>
    </cfRule>
    <cfRule type="expression" dxfId="8467" priority="9" stopIfTrue="1">
      <formula>$D$1&gt;J4</formula>
    </cfRule>
  </conditionalFormatting>
  <conditionalFormatting sqref="O3">
    <cfRule type="expression" dxfId="8466" priority="6" stopIfTrue="1">
      <formula>$D$1&lt;O3</formula>
    </cfRule>
    <cfRule type="expression" dxfId="8465" priority="7" stopIfTrue="1">
      <formula>$D$1&gt;O3</formula>
    </cfRule>
  </conditionalFormatting>
  <conditionalFormatting sqref="O5">
    <cfRule type="cellIs" dxfId="8464" priority="3" stopIfTrue="1" operator="equal">
      <formula>5</formula>
    </cfRule>
    <cfRule type="cellIs" dxfId="8463" priority="4" stopIfTrue="1" operator="equal">
      <formula>4</formula>
    </cfRule>
    <cfRule type="cellIs" dxfId="8462" priority="5" stopIfTrue="1" operator="equal">
      <formula>3</formula>
    </cfRule>
  </conditionalFormatting>
  <conditionalFormatting sqref="O4">
    <cfRule type="expression" dxfId="8461" priority="1" stopIfTrue="1">
      <formula>$D$1&lt;O4</formula>
    </cfRule>
    <cfRule type="expression" dxfId="8460" priority="2" stopIfTrue="1">
      <formula>$D$1&gt;O4</formula>
    </cfRule>
  </conditionalFormatting>
  <pageMargins left="0.7" right="0.7" top="0.75" bottom="0.75" header="0.3" footer="0.3"/>
  <pageSetup paperSize="9" scale="76"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Normal="100" zoomScaleSheetLayoutView="100" workbookViewId="0">
      <selection activeCell="O18" sqref="O18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9.28515625" style="13" customWidth="1"/>
    <col min="4" max="4" width="21.7109375" style="13" customWidth="1"/>
    <col min="5" max="5" width="6.7109375" style="13" hidden="1" customWidth="1"/>
    <col min="6" max="15" width="6.5703125" customWidth="1"/>
    <col min="16" max="16" width="6.42578125" hidden="1" customWidth="1"/>
    <col min="17" max="17" width="5.85546875" hidden="1" customWidth="1"/>
    <col min="18" max="19" width="6.5703125" hidden="1" customWidth="1"/>
    <col min="20" max="21" width="5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43659.506923379631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24"/>
      <c r="Z1" s="424"/>
      <c r="AA1" s="424"/>
      <c r="AB1" s="424"/>
      <c r="AC1" s="424"/>
      <c r="AD1" s="424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00" t="s">
        <v>539</v>
      </c>
      <c r="G2" s="470" t="s">
        <v>537</v>
      </c>
      <c r="H2" s="470"/>
      <c r="I2" s="470"/>
      <c r="J2" s="470"/>
      <c r="K2" s="470"/>
      <c r="L2" s="470"/>
      <c r="M2" s="470"/>
      <c r="N2" s="300" t="s">
        <v>545</v>
      </c>
      <c r="O2" s="470"/>
      <c r="P2" s="540"/>
      <c r="Q2" s="540"/>
      <c r="R2" s="470"/>
      <c r="S2" s="470"/>
      <c r="T2" s="471"/>
      <c r="U2" s="227"/>
      <c r="V2" s="7"/>
      <c r="W2" s="8"/>
      <c r="X2" s="8"/>
      <c r="Y2" s="424"/>
      <c r="Z2" s="424"/>
      <c r="AA2" s="424"/>
      <c r="AB2" s="424"/>
      <c r="AC2" s="424"/>
      <c r="AD2" s="424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76" t="s">
        <v>665</v>
      </c>
      <c r="B3" s="576"/>
      <c r="C3" s="576"/>
      <c r="D3" s="228" t="s">
        <v>0</v>
      </c>
      <c r="E3" s="229"/>
      <c r="F3" s="176"/>
      <c r="G3" s="177">
        <v>42296</v>
      </c>
      <c r="H3" s="176">
        <v>42333</v>
      </c>
      <c r="I3" s="177">
        <v>42297</v>
      </c>
      <c r="J3" s="176">
        <v>42325</v>
      </c>
      <c r="K3" s="176">
        <v>42348</v>
      </c>
      <c r="L3" s="320">
        <v>42345</v>
      </c>
      <c r="M3" s="176">
        <v>42363</v>
      </c>
      <c r="N3" s="176">
        <v>42363</v>
      </c>
      <c r="O3" s="535">
        <v>42056</v>
      </c>
      <c r="P3" s="556"/>
      <c r="Q3" s="540"/>
      <c r="R3" s="538"/>
      <c r="S3" s="312"/>
      <c r="T3" s="305"/>
      <c r="U3" s="232"/>
      <c r="V3" s="233"/>
      <c r="W3" s="234"/>
      <c r="X3" s="234"/>
      <c r="Y3" s="235"/>
      <c r="Z3" s="235"/>
      <c r="AA3" s="235"/>
      <c r="AB3" s="236"/>
      <c r="AC3" s="236"/>
      <c r="AD3" s="577" t="s">
        <v>9</v>
      </c>
      <c r="AE3" s="14"/>
      <c r="AF3" s="424"/>
      <c r="AG3" s="578"/>
      <c r="AH3" s="578"/>
      <c r="AI3" s="578"/>
      <c r="AJ3" s="578"/>
      <c r="AK3" s="578"/>
      <c r="AL3" s="578"/>
      <c r="AM3" s="578"/>
      <c r="AN3" s="578"/>
      <c r="AO3" s="578"/>
      <c r="AP3" s="578"/>
      <c r="AQ3" s="578"/>
      <c r="AR3" s="578"/>
      <c r="AS3" s="578"/>
      <c r="AT3" s="578"/>
      <c r="AU3" s="578"/>
      <c r="AV3" s="578"/>
      <c r="AW3" s="578"/>
      <c r="AX3" s="579"/>
      <c r="AY3" s="579"/>
      <c r="AZ3" s="579"/>
      <c r="BA3" s="579"/>
      <c r="BB3" s="579"/>
      <c r="BC3" s="579"/>
      <c r="BD3" s="579"/>
      <c r="BE3" s="579"/>
      <c r="BF3" s="579"/>
      <c r="BG3" s="579"/>
      <c r="BH3" s="579"/>
      <c r="BI3" s="579"/>
      <c r="BJ3" s="579"/>
      <c r="BK3" s="579"/>
      <c r="BL3" s="579"/>
      <c r="BM3" s="579"/>
      <c r="BN3" s="11"/>
      <c r="BO3" s="11"/>
      <c r="BP3" s="579"/>
      <c r="BQ3" s="579"/>
      <c r="BR3" s="579"/>
      <c r="BS3" s="579"/>
      <c r="BT3" s="579"/>
      <c r="BU3" s="579"/>
      <c r="BV3" s="579"/>
      <c r="BW3" s="579"/>
      <c r="BX3" s="579"/>
      <c r="BY3" s="579"/>
      <c r="BZ3" s="579"/>
      <c r="CA3" s="579"/>
      <c r="CB3" s="579"/>
      <c r="CC3" s="579"/>
      <c r="CD3" s="579"/>
      <c r="CE3" s="579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76"/>
      <c r="B4" s="576"/>
      <c r="C4" s="576"/>
      <c r="D4" s="237" t="s">
        <v>1</v>
      </c>
      <c r="E4" s="229"/>
      <c r="F4" s="406" t="s">
        <v>1010</v>
      </c>
      <c r="G4" s="180" t="s">
        <v>683</v>
      </c>
      <c r="H4" s="180" t="s">
        <v>688</v>
      </c>
      <c r="I4" s="180" t="s">
        <v>689</v>
      </c>
      <c r="J4" s="180" t="s">
        <v>918</v>
      </c>
      <c r="K4" s="180" t="s">
        <v>1009</v>
      </c>
      <c r="L4" s="180" t="s">
        <v>1607</v>
      </c>
      <c r="M4" s="180" t="s">
        <v>1020</v>
      </c>
      <c r="N4" s="180" t="s">
        <v>1026</v>
      </c>
      <c r="O4" s="536"/>
      <c r="P4" s="180"/>
      <c r="Q4" s="540"/>
      <c r="R4" s="539"/>
      <c r="S4" s="419"/>
      <c r="T4" s="305"/>
      <c r="U4" s="239"/>
      <c r="V4" s="232"/>
      <c r="W4" s="232"/>
      <c r="X4" s="232"/>
      <c r="Y4" s="234"/>
      <c r="Z4" s="235"/>
      <c r="AA4" s="235"/>
      <c r="AB4" s="235"/>
      <c r="AC4" s="235"/>
      <c r="AD4" s="577"/>
      <c r="AE4" s="15"/>
      <c r="AF4" s="424"/>
      <c r="AG4" s="424"/>
      <c r="AH4" s="424"/>
      <c r="AI4" s="424"/>
      <c r="AJ4" s="424"/>
      <c r="AK4" s="424"/>
      <c r="AL4" s="424"/>
      <c r="AM4" s="424"/>
      <c r="AN4" s="424"/>
      <c r="AO4" s="424"/>
      <c r="AP4" s="424"/>
      <c r="AQ4" s="424"/>
      <c r="AR4" s="424"/>
      <c r="AS4" s="424"/>
      <c r="AT4" s="424"/>
      <c r="AU4" s="424"/>
      <c r="AV4" s="424"/>
      <c r="AW4" s="9"/>
      <c r="AX4" s="422"/>
      <c r="AY4" s="422"/>
      <c r="AZ4" s="422"/>
      <c r="BA4" s="422"/>
      <c r="BB4" s="422"/>
      <c r="BC4" s="422"/>
      <c r="BD4" s="422"/>
      <c r="BE4" s="422"/>
      <c r="BF4" s="422"/>
      <c r="BG4" s="422"/>
      <c r="BH4" s="422"/>
      <c r="BI4" s="422"/>
      <c r="BJ4" s="422"/>
      <c r="BK4" s="422"/>
      <c r="BL4" s="422"/>
      <c r="BM4" s="422"/>
      <c r="BN4" s="11"/>
      <c r="BO4" s="11"/>
      <c r="BP4" s="422"/>
      <c r="BQ4" s="422"/>
      <c r="BR4" s="422"/>
      <c r="BS4" s="422"/>
      <c r="BT4" s="422"/>
      <c r="BU4" s="422"/>
      <c r="BV4" s="422"/>
      <c r="BW4" s="422"/>
      <c r="BX4" s="422"/>
      <c r="BY4" s="422"/>
      <c r="BZ4" s="422"/>
      <c r="CA4" s="422"/>
      <c r="CB4" s="422"/>
      <c r="CC4" s="422"/>
      <c r="CD4" s="422"/>
      <c r="CE4" s="422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8" x14ac:dyDescent="0.2">
      <c r="A5" s="384" t="s">
        <v>546</v>
      </c>
      <c r="B5" s="257" t="s">
        <v>2</v>
      </c>
      <c r="C5" s="385" t="s">
        <v>27</v>
      </c>
      <c r="D5" s="386" t="s">
        <v>3</v>
      </c>
      <c r="E5" s="184" t="s">
        <v>4</v>
      </c>
      <c r="F5" s="313" t="s">
        <v>1011</v>
      </c>
      <c r="G5" s="313" t="s">
        <v>682</v>
      </c>
      <c r="H5" s="407" t="s">
        <v>686</v>
      </c>
      <c r="I5" s="433" t="s">
        <v>919</v>
      </c>
      <c r="J5" s="313" t="s">
        <v>672</v>
      </c>
      <c r="K5" s="313" t="s">
        <v>1025</v>
      </c>
      <c r="L5" s="313" t="s">
        <v>1024</v>
      </c>
      <c r="M5" s="325" t="s">
        <v>1005</v>
      </c>
      <c r="N5" s="313" t="s">
        <v>1027</v>
      </c>
      <c r="O5" s="537" t="s">
        <v>1028</v>
      </c>
      <c r="P5" s="555"/>
      <c r="Q5" s="540"/>
      <c r="R5" s="407"/>
      <c r="S5" s="313"/>
      <c r="T5" s="407"/>
      <c r="U5" s="185"/>
      <c r="V5" s="240" t="s">
        <v>5</v>
      </c>
      <c r="W5" s="241" t="s">
        <v>6</v>
      </c>
      <c r="X5" s="241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37" customFormat="1" ht="30" x14ac:dyDescent="0.2">
      <c r="A6" s="389">
        <v>1</v>
      </c>
      <c r="B6" s="266" t="s">
        <v>28</v>
      </c>
      <c r="C6" s="402" t="s">
        <v>34</v>
      </c>
      <c r="D6" s="436" t="s">
        <v>960</v>
      </c>
      <c r="E6" s="256" t="s">
        <v>665</v>
      </c>
      <c r="F6" s="93" t="s">
        <v>539</v>
      </c>
      <c r="G6" s="93">
        <v>3</v>
      </c>
      <c r="H6" s="93">
        <v>3</v>
      </c>
      <c r="I6" s="93">
        <v>5</v>
      </c>
      <c r="J6" s="93">
        <v>4</v>
      </c>
      <c r="K6" s="93">
        <v>4</v>
      </c>
      <c r="L6" s="93">
        <v>3</v>
      </c>
      <c r="M6" s="93">
        <v>5</v>
      </c>
      <c r="N6" s="93">
        <v>3</v>
      </c>
      <c r="O6" s="93">
        <v>3</v>
      </c>
      <c r="P6" s="93"/>
      <c r="Q6" s="93"/>
      <c r="R6" s="93"/>
      <c r="S6" s="93"/>
      <c r="T6" s="23"/>
      <c r="U6" s="23"/>
      <c r="V6" s="35">
        <f t="shared" ref="V6:V37" si="0">IF(AC6&gt;0,IF(SUM(X6:Y6)/AC6&gt;0,2,IF(AND(SUM(X6:Y6)/AC6=0,Z6/AC6&gt;0),3,IF(AND((AB6/AC6+AA6/AC6)=1,AA6/AC6&gt;0),4,5))),0)</f>
        <v>3</v>
      </c>
      <c r="W6" s="328">
        <f t="shared" ref="W6:W34" si="1">COUNTIF(AG6:AV6,"б")</f>
        <v>0</v>
      </c>
      <c r="X6" s="328">
        <f t="shared" ref="X6:X16" si="2">COUNTIF(AG6:AV6,"д")</f>
        <v>0</v>
      </c>
      <c r="Y6" s="328">
        <f t="shared" ref="Y6:Y34" si="3">COUNTIF(AG6:AV6,2)+COUNTIF(AG6:AV6,"н")+COUNTIF(AG6:AV6,"д")</f>
        <v>0</v>
      </c>
      <c r="Z6" s="328">
        <f t="shared" ref="Z6:Z34" si="4">COUNTIF(AG6:AV6,Z$5)</f>
        <v>5</v>
      </c>
      <c r="AA6" s="328">
        <f t="shared" ref="AA6:AA34" si="5">COUNTIF(AG6:AV6,AA$5)</f>
        <v>2</v>
      </c>
      <c r="AB6" s="328">
        <f t="shared" ref="AB6:AB34" si="6">COUNTIF(AG6:AV6,AB$5)</f>
        <v>2</v>
      </c>
      <c r="AC6" s="328">
        <f t="shared" ref="AC6:AC38" si="7">SUM(X6:AB6)</f>
        <v>9</v>
      </c>
      <c r="AD6" s="329">
        <f>IF(ISERROR(((X6+Y6)*2+Z6*3+AA6*4+AB6*5)/SUM(X6,Y6:AB6)),"",((X6+Y6)*2+Z6*3+AA6*4+AB6*5)/SUM(X6,Y6:AB6))</f>
        <v>3.6666666666666665</v>
      </c>
      <c r="AE6" s="330">
        <f t="shared" ref="AE6:AE34" si="8">IF(AX6=5,0.5,IF(AX6=4,0.25,IF(AX6&lt;=3,0)))</f>
        <v>0</v>
      </c>
      <c r="AF6" s="331"/>
      <c r="AG6" s="332" t="str">
        <f t="shared" ref="AG6:AV21" si="9">IF(ISERROR(VALUE(LEFT(F6))),LEFT(F6),VALUE(LEFT(F6)))</f>
        <v>З</v>
      </c>
      <c r="AH6" s="332">
        <f t="shared" si="9"/>
        <v>3</v>
      </c>
      <c r="AI6" s="332">
        <f t="shared" si="9"/>
        <v>3</v>
      </c>
      <c r="AJ6" s="332">
        <f t="shared" si="9"/>
        <v>5</v>
      </c>
      <c r="AK6" s="332">
        <f t="shared" si="9"/>
        <v>4</v>
      </c>
      <c r="AL6" s="332">
        <f t="shared" si="9"/>
        <v>4</v>
      </c>
      <c r="AM6" s="332">
        <f t="shared" si="9"/>
        <v>3</v>
      </c>
      <c r="AN6" s="332">
        <f t="shared" si="9"/>
        <v>5</v>
      </c>
      <c r="AO6" s="332">
        <f t="shared" si="9"/>
        <v>3</v>
      </c>
      <c r="AP6" s="332">
        <f t="shared" si="9"/>
        <v>3</v>
      </c>
      <c r="AQ6" s="332" t="str">
        <f t="shared" si="9"/>
        <v/>
      </c>
      <c r="AR6" s="332" t="str">
        <f t="shared" si="9"/>
        <v/>
      </c>
      <c r="AS6" s="332" t="str">
        <f t="shared" si="9"/>
        <v/>
      </c>
      <c r="AT6" s="332" t="str">
        <f t="shared" si="9"/>
        <v/>
      </c>
      <c r="AU6" s="332" t="str">
        <f t="shared" si="9"/>
        <v/>
      </c>
      <c r="AV6" s="332" t="str">
        <f t="shared" si="9"/>
        <v/>
      </c>
      <c r="AW6" s="35">
        <f t="shared" ref="AW6:AW37" si="10">COUNTIF(AG6:AV6,"з")</f>
        <v>1</v>
      </c>
      <c r="AX6" s="333"/>
      <c r="AY6" s="333"/>
      <c r="AZ6" s="333"/>
      <c r="BA6" s="333"/>
      <c r="BB6" s="333"/>
      <c r="BC6" s="333"/>
      <c r="BD6" s="333"/>
      <c r="BE6" s="333"/>
      <c r="BF6" s="333"/>
      <c r="BG6" s="333"/>
      <c r="BH6" s="333"/>
      <c r="BI6" s="333"/>
      <c r="BJ6" s="333"/>
      <c r="BK6" s="333"/>
      <c r="BL6" s="333"/>
      <c r="BM6" s="333"/>
      <c r="BN6" s="333"/>
      <c r="BO6" s="333"/>
      <c r="BP6" s="334"/>
      <c r="BQ6" s="334"/>
      <c r="BR6" s="334"/>
      <c r="BS6" s="334"/>
      <c r="BT6" s="334"/>
      <c r="BU6" s="334"/>
      <c r="BV6" s="334"/>
      <c r="BW6" s="334"/>
      <c r="BX6" s="334"/>
      <c r="BY6" s="334"/>
      <c r="BZ6" s="334"/>
      <c r="CA6" s="334"/>
      <c r="CB6" s="334"/>
      <c r="CC6" s="334"/>
      <c r="CD6" s="334"/>
      <c r="CE6" s="334"/>
      <c r="CF6" s="334"/>
      <c r="CG6" s="333"/>
      <c r="CH6" s="333"/>
      <c r="CI6" s="333"/>
      <c r="CJ6" s="333"/>
      <c r="CK6" s="333"/>
      <c r="CL6" s="333"/>
      <c r="CM6" s="333"/>
      <c r="CN6" s="335"/>
      <c r="CO6" s="335"/>
      <c r="CP6" s="335"/>
      <c r="CQ6" s="335"/>
      <c r="CR6" s="335"/>
      <c r="CS6" s="335"/>
      <c r="CT6" s="335"/>
      <c r="CU6" s="335"/>
      <c r="CV6" s="335"/>
      <c r="CW6" s="335"/>
      <c r="CX6" s="335"/>
      <c r="CY6" s="335"/>
      <c r="CZ6" s="335"/>
      <c r="DA6" s="335"/>
      <c r="DB6" s="336"/>
      <c r="DC6" s="336"/>
    </row>
    <row r="7" spans="1:107" s="337" customFormat="1" ht="30" x14ac:dyDescent="0.2">
      <c r="A7" s="389">
        <v>2</v>
      </c>
      <c r="B7" s="266" t="s">
        <v>28</v>
      </c>
      <c r="C7" s="402" t="s">
        <v>34</v>
      </c>
      <c r="D7" s="436" t="s">
        <v>961</v>
      </c>
      <c r="E7" s="256" t="s">
        <v>665</v>
      </c>
      <c r="F7" s="93" t="s">
        <v>539</v>
      </c>
      <c r="G7" s="93">
        <v>3</v>
      </c>
      <c r="H7" s="93">
        <v>3</v>
      </c>
      <c r="I7" s="93">
        <v>4</v>
      </c>
      <c r="J7" s="93">
        <v>4</v>
      </c>
      <c r="K7" s="93">
        <v>3</v>
      </c>
      <c r="L7" s="93">
        <v>3</v>
      </c>
      <c r="M7" s="93">
        <v>5</v>
      </c>
      <c r="N7" s="93">
        <v>3</v>
      </c>
      <c r="O7" s="93">
        <v>3</v>
      </c>
      <c r="P7" s="93"/>
      <c r="Q7" s="93"/>
      <c r="R7" s="93"/>
      <c r="S7" s="93"/>
      <c r="T7" s="23"/>
      <c r="U7" s="23"/>
      <c r="V7" s="35">
        <f t="shared" si="0"/>
        <v>3</v>
      </c>
      <c r="W7" s="328">
        <f t="shared" si="1"/>
        <v>0</v>
      </c>
      <c r="X7" s="328">
        <f t="shared" si="2"/>
        <v>0</v>
      </c>
      <c r="Y7" s="328">
        <f t="shared" si="3"/>
        <v>0</v>
      </c>
      <c r="Z7" s="328">
        <f t="shared" si="4"/>
        <v>6</v>
      </c>
      <c r="AA7" s="328">
        <f t="shared" si="5"/>
        <v>2</v>
      </c>
      <c r="AB7" s="328">
        <f t="shared" si="6"/>
        <v>1</v>
      </c>
      <c r="AC7" s="328">
        <f t="shared" si="7"/>
        <v>9</v>
      </c>
      <c r="AD7" s="329">
        <f t="shared" ref="AD7:AD37" si="11">IF(ISERROR(((X7+Y7)*2+Z7*3+AA7*4+AB7*5)/SUM(X7,Y7:AB7)),"",((X7+Y7)*2+Z7*3+AA7*4+AB7*5)/SUM(X7,Y7:AB7))</f>
        <v>3.4444444444444446</v>
      </c>
      <c r="AE7" s="330">
        <f t="shared" si="8"/>
        <v>0</v>
      </c>
      <c r="AF7" s="331"/>
      <c r="AG7" s="332" t="str">
        <f t="shared" si="9"/>
        <v>З</v>
      </c>
      <c r="AH7" s="332">
        <f t="shared" si="9"/>
        <v>3</v>
      </c>
      <c r="AI7" s="332">
        <f t="shared" si="9"/>
        <v>3</v>
      </c>
      <c r="AJ7" s="332">
        <f t="shared" si="9"/>
        <v>4</v>
      </c>
      <c r="AK7" s="332">
        <f t="shared" si="9"/>
        <v>4</v>
      </c>
      <c r="AL7" s="332">
        <f t="shared" si="9"/>
        <v>3</v>
      </c>
      <c r="AM7" s="332">
        <f t="shared" si="9"/>
        <v>3</v>
      </c>
      <c r="AN7" s="332">
        <f t="shared" si="9"/>
        <v>5</v>
      </c>
      <c r="AO7" s="332">
        <f t="shared" si="9"/>
        <v>3</v>
      </c>
      <c r="AP7" s="332">
        <f t="shared" si="9"/>
        <v>3</v>
      </c>
      <c r="AQ7" s="332" t="str">
        <f t="shared" si="9"/>
        <v/>
      </c>
      <c r="AR7" s="332" t="str">
        <f t="shared" si="9"/>
        <v/>
      </c>
      <c r="AS7" s="332" t="str">
        <f t="shared" si="9"/>
        <v/>
      </c>
      <c r="AT7" s="332" t="str">
        <f t="shared" si="9"/>
        <v/>
      </c>
      <c r="AU7" s="332" t="str">
        <f t="shared" si="9"/>
        <v/>
      </c>
      <c r="AV7" s="332" t="str">
        <f t="shared" si="9"/>
        <v/>
      </c>
      <c r="AW7" s="35">
        <f t="shared" si="10"/>
        <v>1</v>
      </c>
      <c r="AX7" s="333"/>
      <c r="AY7" s="333"/>
      <c r="AZ7" s="333"/>
      <c r="BA7" s="333"/>
      <c r="BB7" s="333"/>
      <c r="BC7" s="333"/>
      <c r="BD7" s="333"/>
      <c r="BE7" s="333"/>
      <c r="BF7" s="333"/>
      <c r="BG7" s="333"/>
      <c r="BH7" s="333"/>
      <c r="BI7" s="333"/>
      <c r="BJ7" s="333"/>
      <c r="BK7" s="333"/>
      <c r="BL7" s="333"/>
      <c r="BM7" s="333"/>
      <c r="BN7" s="333"/>
      <c r="BO7" s="333"/>
      <c r="BP7" s="334"/>
      <c r="BQ7" s="334"/>
      <c r="BR7" s="334"/>
      <c r="BS7" s="334"/>
      <c r="BT7" s="334"/>
      <c r="BU7" s="334"/>
      <c r="BV7" s="334"/>
      <c r="BW7" s="334"/>
      <c r="BX7" s="334"/>
      <c r="BY7" s="334"/>
      <c r="BZ7" s="334"/>
      <c r="CA7" s="334"/>
      <c r="CB7" s="334"/>
      <c r="CC7" s="334"/>
      <c r="CD7" s="334"/>
      <c r="CE7" s="334"/>
      <c r="CF7" s="334"/>
      <c r="CG7" s="333"/>
      <c r="CH7" s="334"/>
      <c r="CI7" s="334"/>
      <c r="CJ7" s="334"/>
      <c r="CK7" s="334"/>
      <c r="CL7" s="334"/>
      <c r="CM7" s="334"/>
      <c r="CN7" s="331"/>
      <c r="CO7" s="331"/>
      <c r="CP7" s="331"/>
      <c r="CQ7" s="331"/>
      <c r="CR7" s="331"/>
      <c r="CS7" s="331"/>
      <c r="CT7" s="331"/>
      <c r="CU7" s="331"/>
      <c r="CV7" s="331"/>
      <c r="CW7" s="331"/>
      <c r="CX7" s="331"/>
      <c r="CY7" s="331"/>
      <c r="CZ7" s="331"/>
      <c r="DA7" s="331"/>
    </row>
    <row r="8" spans="1:107" s="337" customFormat="1" ht="30" x14ac:dyDescent="0.2">
      <c r="A8" s="389">
        <v>3</v>
      </c>
      <c r="B8" s="266" t="s">
        <v>28</v>
      </c>
      <c r="C8" s="402" t="s">
        <v>34</v>
      </c>
      <c r="D8" s="490" t="s">
        <v>962</v>
      </c>
      <c r="E8" s="256" t="s">
        <v>665</v>
      </c>
      <c r="F8" s="93" t="s">
        <v>539</v>
      </c>
      <c r="G8" s="93">
        <v>4</v>
      </c>
      <c r="H8" s="93">
        <v>3</v>
      </c>
      <c r="I8" s="93">
        <v>3</v>
      </c>
      <c r="J8" s="93">
        <v>3</v>
      </c>
      <c r="K8" s="93">
        <v>4</v>
      </c>
      <c r="L8" s="93">
        <v>4</v>
      </c>
      <c r="M8" s="93">
        <v>5</v>
      </c>
      <c r="N8" s="93">
        <v>4</v>
      </c>
      <c r="O8" s="93">
        <v>3</v>
      </c>
      <c r="P8" s="93"/>
      <c r="Q8" s="93"/>
      <c r="R8" s="93"/>
      <c r="S8" s="93"/>
      <c r="T8" s="23"/>
      <c r="U8" s="23"/>
      <c r="V8" s="35">
        <f t="shared" si="0"/>
        <v>3</v>
      </c>
      <c r="W8" s="328">
        <f t="shared" si="1"/>
        <v>0</v>
      </c>
      <c r="X8" s="328">
        <f t="shared" si="2"/>
        <v>0</v>
      </c>
      <c r="Y8" s="328">
        <f t="shared" si="3"/>
        <v>0</v>
      </c>
      <c r="Z8" s="328">
        <f t="shared" si="4"/>
        <v>4</v>
      </c>
      <c r="AA8" s="328">
        <f t="shared" si="5"/>
        <v>4</v>
      </c>
      <c r="AB8" s="328">
        <f t="shared" si="6"/>
        <v>1</v>
      </c>
      <c r="AC8" s="328">
        <f t="shared" si="7"/>
        <v>9</v>
      </c>
      <c r="AD8" s="329">
        <f t="shared" si="11"/>
        <v>3.6666666666666665</v>
      </c>
      <c r="AE8" s="330">
        <f t="shared" si="8"/>
        <v>0</v>
      </c>
      <c r="AF8" s="331"/>
      <c r="AG8" s="332" t="str">
        <f t="shared" si="9"/>
        <v>З</v>
      </c>
      <c r="AH8" s="332">
        <f t="shared" si="9"/>
        <v>4</v>
      </c>
      <c r="AI8" s="332">
        <f t="shared" si="9"/>
        <v>3</v>
      </c>
      <c r="AJ8" s="332">
        <f t="shared" si="9"/>
        <v>3</v>
      </c>
      <c r="AK8" s="332">
        <f t="shared" si="9"/>
        <v>3</v>
      </c>
      <c r="AL8" s="332">
        <f t="shared" si="9"/>
        <v>4</v>
      </c>
      <c r="AM8" s="332">
        <f t="shared" si="9"/>
        <v>4</v>
      </c>
      <c r="AN8" s="332">
        <f t="shared" si="9"/>
        <v>5</v>
      </c>
      <c r="AO8" s="332">
        <f t="shared" si="9"/>
        <v>4</v>
      </c>
      <c r="AP8" s="332">
        <f t="shared" si="9"/>
        <v>3</v>
      </c>
      <c r="AQ8" s="332" t="str">
        <f t="shared" si="9"/>
        <v/>
      </c>
      <c r="AR8" s="332" t="str">
        <f t="shared" si="9"/>
        <v/>
      </c>
      <c r="AS8" s="332" t="str">
        <f t="shared" si="9"/>
        <v/>
      </c>
      <c r="AT8" s="332" t="str">
        <f t="shared" si="9"/>
        <v/>
      </c>
      <c r="AU8" s="332" t="str">
        <f t="shared" si="9"/>
        <v/>
      </c>
      <c r="AV8" s="332" t="str">
        <f t="shared" si="9"/>
        <v/>
      </c>
      <c r="AW8" s="35">
        <f t="shared" si="10"/>
        <v>1</v>
      </c>
      <c r="AX8" s="333"/>
      <c r="AY8" s="333"/>
      <c r="AZ8" s="333"/>
      <c r="BA8" s="333"/>
      <c r="BB8" s="333"/>
      <c r="BC8" s="333"/>
      <c r="BD8" s="333"/>
      <c r="BE8" s="333"/>
      <c r="BF8" s="333"/>
      <c r="BG8" s="333"/>
      <c r="BH8" s="333"/>
      <c r="BI8" s="333"/>
      <c r="BJ8" s="333"/>
      <c r="BK8" s="333"/>
      <c r="BL8" s="333"/>
      <c r="BM8" s="333"/>
      <c r="BN8" s="333"/>
      <c r="BO8" s="333"/>
      <c r="BP8" s="334"/>
      <c r="BQ8" s="334"/>
      <c r="BR8" s="334"/>
      <c r="BS8" s="334"/>
      <c r="BT8" s="334"/>
      <c r="BU8" s="334"/>
      <c r="BV8" s="334"/>
      <c r="BW8" s="334"/>
      <c r="BX8" s="334"/>
      <c r="BY8" s="334"/>
      <c r="BZ8" s="334"/>
      <c r="CA8" s="334"/>
      <c r="CB8" s="334"/>
      <c r="CC8" s="334"/>
      <c r="CD8" s="334"/>
      <c r="CE8" s="334"/>
      <c r="CF8" s="334"/>
      <c r="CG8" s="333"/>
      <c r="CH8" s="334"/>
      <c r="CI8" s="334"/>
      <c r="CJ8" s="334"/>
      <c r="CK8" s="334"/>
      <c r="CL8" s="334"/>
      <c r="CM8" s="334"/>
      <c r="CN8" s="331"/>
      <c r="CO8" s="331"/>
      <c r="CP8" s="331"/>
      <c r="CQ8" s="331"/>
      <c r="CR8" s="331"/>
      <c r="CS8" s="331"/>
      <c r="CT8" s="331"/>
      <c r="CU8" s="331"/>
      <c r="CV8" s="331"/>
      <c r="CW8" s="331"/>
      <c r="CX8" s="331"/>
      <c r="CY8" s="331"/>
      <c r="CZ8" s="331"/>
      <c r="DA8" s="331"/>
    </row>
    <row r="9" spans="1:107" s="337" customFormat="1" ht="30" x14ac:dyDescent="0.2">
      <c r="A9" s="389">
        <v>4</v>
      </c>
      <c r="B9" s="266" t="s">
        <v>28</v>
      </c>
      <c r="C9" s="402" t="s">
        <v>34</v>
      </c>
      <c r="D9" s="436" t="s">
        <v>963</v>
      </c>
      <c r="E9" s="256" t="s">
        <v>665</v>
      </c>
      <c r="F9" s="93" t="s">
        <v>539</v>
      </c>
      <c r="G9" s="93">
        <v>4</v>
      </c>
      <c r="H9" s="93">
        <v>3</v>
      </c>
      <c r="I9" s="93">
        <v>5</v>
      </c>
      <c r="J9" s="93">
        <v>4</v>
      </c>
      <c r="K9" s="93">
        <v>3</v>
      </c>
      <c r="L9" s="93">
        <v>3</v>
      </c>
      <c r="M9" s="93">
        <v>5</v>
      </c>
      <c r="N9" s="93">
        <v>3</v>
      </c>
      <c r="O9" s="93">
        <v>3</v>
      </c>
      <c r="P9" s="93"/>
      <c r="Q9" s="93"/>
      <c r="R9" s="93"/>
      <c r="S9" s="93"/>
      <c r="T9" s="23"/>
      <c r="U9" s="23"/>
      <c r="V9" s="35">
        <f t="shared" si="0"/>
        <v>3</v>
      </c>
      <c r="W9" s="328">
        <f t="shared" si="1"/>
        <v>0</v>
      </c>
      <c r="X9" s="328">
        <f t="shared" si="2"/>
        <v>0</v>
      </c>
      <c r="Y9" s="328">
        <f t="shared" si="3"/>
        <v>0</v>
      </c>
      <c r="Z9" s="328">
        <f t="shared" si="4"/>
        <v>5</v>
      </c>
      <c r="AA9" s="328">
        <f t="shared" si="5"/>
        <v>2</v>
      </c>
      <c r="AB9" s="328">
        <f t="shared" si="6"/>
        <v>2</v>
      </c>
      <c r="AC9" s="328">
        <f t="shared" si="7"/>
        <v>9</v>
      </c>
      <c r="AD9" s="329">
        <f t="shared" si="11"/>
        <v>3.6666666666666665</v>
      </c>
      <c r="AE9" s="330">
        <f t="shared" si="8"/>
        <v>0</v>
      </c>
      <c r="AF9" s="331"/>
      <c r="AG9" s="332" t="str">
        <f t="shared" si="9"/>
        <v>З</v>
      </c>
      <c r="AH9" s="332">
        <f t="shared" si="9"/>
        <v>4</v>
      </c>
      <c r="AI9" s="332">
        <f t="shared" si="9"/>
        <v>3</v>
      </c>
      <c r="AJ9" s="332">
        <f t="shared" si="9"/>
        <v>5</v>
      </c>
      <c r="AK9" s="332">
        <f t="shared" si="9"/>
        <v>4</v>
      </c>
      <c r="AL9" s="332">
        <f t="shared" si="9"/>
        <v>3</v>
      </c>
      <c r="AM9" s="332">
        <f t="shared" si="9"/>
        <v>3</v>
      </c>
      <c r="AN9" s="332">
        <f t="shared" si="9"/>
        <v>5</v>
      </c>
      <c r="AO9" s="332">
        <f t="shared" si="9"/>
        <v>3</v>
      </c>
      <c r="AP9" s="332">
        <f t="shared" si="9"/>
        <v>3</v>
      </c>
      <c r="AQ9" s="332" t="str">
        <f t="shared" si="9"/>
        <v/>
      </c>
      <c r="AR9" s="332" t="str">
        <f t="shared" si="9"/>
        <v/>
      </c>
      <c r="AS9" s="332" t="str">
        <f t="shared" si="9"/>
        <v/>
      </c>
      <c r="AT9" s="332" t="str">
        <f t="shared" si="9"/>
        <v/>
      </c>
      <c r="AU9" s="332" t="str">
        <f t="shared" si="9"/>
        <v/>
      </c>
      <c r="AV9" s="332" t="str">
        <f t="shared" si="9"/>
        <v/>
      </c>
      <c r="AW9" s="35">
        <f t="shared" si="10"/>
        <v>1</v>
      </c>
      <c r="AX9" s="333"/>
      <c r="AY9" s="333"/>
      <c r="AZ9" s="333"/>
      <c r="BA9" s="333"/>
      <c r="BB9" s="333"/>
      <c r="BC9" s="333"/>
      <c r="BD9" s="333"/>
      <c r="BE9" s="333"/>
      <c r="BF9" s="333"/>
      <c r="BG9" s="333"/>
      <c r="BH9" s="333"/>
      <c r="BI9" s="333"/>
      <c r="BJ9" s="333"/>
      <c r="BK9" s="333"/>
      <c r="BL9" s="333"/>
      <c r="BM9" s="333"/>
      <c r="BN9" s="333"/>
      <c r="BO9" s="333"/>
      <c r="BP9" s="334"/>
      <c r="BQ9" s="334"/>
      <c r="BR9" s="334"/>
      <c r="BS9" s="334"/>
      <c r="BT9" s="334"/>
      <c r="BU9" s="334"/>
      <c r="BV9" s="334"/>
      <c r="BW9" s="334"/>
      <c r="BX9" s="334"/>
      <c r="BY9" s="334"/>
      <c r="BZ9" s="334"/>
      <c r="CA9" s="334"/>
      <c r="CB9" s="334"/>
      <c r="CC9" s="334"/>
      <c r="CD9" s="334"/>
      <c r="CE9" s="334"/>
      <c r="CF9" s="334"/>
      <c r="CG9" s="333"/>
      <c r="CH9" s="334"/>
      <c r="CI9" s="334"/>
      <c r="CJ9" s="334"/>
      <c r="CK9" s="334"/>
      <c r="CL9" s="334"/>
      <c r="CM9" s="334"/>
      <c r="CN9" s="331"/>
      <c r="CO9" s="331"/>
      <c r="CP9" s="331"/>
      <c r="CQ9" s="331"/>
      <c r="CR9" s="331"/>
      <c r="CS9" s="331"/>
      <c r="CT9" s="331"/>
      <c r="CU9" s="331"/>
      <c r="CV9" s="331"/>
      <c r="CW9" s="331"/>
      <c r="CX9" s="331"/>
      <c r="CY9" s="331"/>
      <c r="CZ9" s="331"/>
      <c r="DA9" s="331"/>
    </row>
    <row r="10" spans="1:107" s="337" customFormat="1" ht="30" x14ac:dyDescent="0.2">
      <c r="A10" s="389">
        <v>5</v>
      </c>
      <c r="B10" s="266" t="s">
        <v>28</v>
      </c>
      <c r="C10" s="402" t="s">
        <v>34</v>
      </c>
      <c r="D10" s="436" t="s">
        <v>964</v>
      </c>
      <c r="E10" s="256" t="s">
        <v>665</v>
      </c>
      <c r="F10" s="93" t="s">
        <v>539</v>
      </c>
      <c r="G10" s="93">
        <v>3</v>
      </c>
      <c r="H10" s="93">
        <v>3</v>
      </c>
      <c r="I10" s="93" t="s">
        <v>1601</v>
      </c>
      <c r="J10" s="93">
        <v>3</v>
      </c>
      <c r="K10" s="93">
        <v>3</v>
      </c>
      <c r="L10" s="93">
        <v>3</v>
      </c>
      <c r="M10" s="93">
        <v>3</v>
      </c>
      <c r="N10" s="93">
        <v>4</v>
      </c>
      <c r="O10" s="93">
        <v>3</v>
      </c>
      <c r="P10" s="93"/>
      <c r="Q10" s="93"/>
      <c r="R10" s="93"/>
      <c r="S10" s="93"/>
      <c r="T10" s="23"/>
      <c r="U10" s="23"/>
      <c r="V10" s="35">
        <f t="shared" si="0"/>
        <v>3</v>
      </c>
      <c r="W10" s="328">
        <f t="shared" si="1"/>
        <v>1</v>
      </c>
      <c r="X10" s="328">
        <f t="shared" si="2"/>
        <v>0</v>
      </c>
      <c r="Y10" s="328">
        <f t="shared" si="3"/>
        <v>0</v>
      </c>
      <c r="Z10" s="328">
        <f t="shared" si="4"/>
        <v>7</v>
      </c>
      <c r="AA10" s="328">
        <f t="shared" si="5"/>
        <v>1</v>
      </c>
      <c r="AB10" s="328">
        <f t="shared" si="6"/>
        <v>0</v>
      </c>
      <c r="AC10" s="328">
        <f t="shared" si="7"/>
        <v>8</v>
      </c>
      <c r="AD10" s="329">
        <f t="shared" si="11"/>
        <v>3.125</v>
      </c>
      <c r="AE10" s="330">
        <f t="shared" si="8"/>
        <v>0</v>
      </c>
      <c r="AF10" s="331"/>
      <c r="AG10" s="332" t="str">
        <f t="shared" si="9"/>
        <v>З</v>
      </c>
      <c r="AH10" s="332">
        <f t="shared" si="9"/>
        <v>3</v>
      </c>
      <c r="AI10" s="332">
        <f t="shared" si="9"/>
        <v>3</v>
      </c>
      <c r="AJ10" s="332" t="str">
        <f t="shared" si="9"/>
        <v>б</v>
      </c>
      <c r="AK10" s="332">
        <f t="shared" si="9"/>
        <v>3</v>
      </c>
      <c r="AL10" s="332">
        <f t="shared" si="9"/>
        <v>3</v>
      </c>
      <c r="AM10" s="332">
        <f t="shared" si="9"/>
        <v>3</v>
      </c>
      <c r="AN10" s="332">
        <f t="shared" si="9"/>
        <v>3</v>
      </c>
      <c r="AO10" s="332">
        <f t="shared" si="9"/>
        <v>4</v>
      </c>
      <c r="AP10" s="332">
        <f t="shared" si="9"/>
        <v>3</v>
      </c>
      <c r="AQ10" s="332" t="str">
        <f t="shared" si="9"/>
        <v/>
      </c>
      <c r="AR10" s="332" t="str">
        <f t="shared" si="9"/>
        <v/>
      </c>
      <c r="AS10" s="332" t="str">
        <f t="shared" si="9"/>
        <v/>
      </c>
      <c r="AT10" s="332" t="str">
        <f t="shared" si="9"/>
        <v/>
      </c>
      <c r="AU10" s="332" t="str">
        <f t="shared" si="9"/>
        <v/>
      </c>
      <c r="AV10" s="332" t="str">
        <f t="shared" si="9"/>
        <v/>
      </c>
      <c r="AW10" s="35">
        <f t="shared" si="10"/>
        <v>1</v>
      </c>
      <c r="AX10" s="333"/>
      <c r="AY10" s="333"/>
      <c r="AZ10" s="333"/>
      <c r="BA10" s="333"/>
      <c r="BB10" s="333"/>
      <c r="BC10" s="333"/>
      <c r="BD10" s="333"/>
      <c r="BE10" s="333"/>
      <c r="BF10" s="333"/>
      <c r="BG10" s="333"/>
      <c r="BH10" s="333"/>
      <c r="BI10" s="333"/>
      <c r="BJ10" s="333"/>
      <c r="BK10" s="333"/>
      <c r="BL10" s="333"/>
      <c r="BM10" s="333"/>
      <c r="BN10" s="333"/>
      <c r="BO10" s="333"/>
      <c r="BP10" s="334"/>
      <c r="BQ10" s="334"/>
      <c r="BR10" s="334"/>
      <c r="BS10" s="334"/>
      <c r="BT10" s="334"/>
      <c r="BU10" s="334"/>
      <c r="BV10" s="334"/>
      <c r="BW10" s="334"/>
      <c r="BX10" s="334"/>
      <c r="BY10" s="334"/>
      <c r="BZ10" s="334"/>
      <c r="CA10" s="334"/>
      <c r="CB10" s="334"/>
      <c r="CC10" s="334"/>
      <c r="CD10" s="334"/>
      <c r="CE10" s="334"/>
      <c r="CF10" s="334"/>
      <c r="CG10" s="333"/>
      <c r="CH10" s="334"/>
      <c r="CI10" s="334"/>
      <c r="CJ10" s="334"/>
      <c r="CK10" s="334"/>
      <c r="CL10" s="334"/>
      <c r="CM10" s="334"/>
      <c r="CN10" s="331"/>
      <c r="CO10" s="331"/>
      <c r="CP10" s="331"/>
      <c r="CQ10" s="331"/>
      <c r="CR10" s="331"/>
      <c r="CS10" s="331"/>
      <c r="CT10" s="331"/>
      <c r="CU10" s="331"/>
      <c r="CV10" s="331"/>
      <c r="CW10" s="331"/>
      <c r="CX10" s="331"/>
      <c r="CY10" s="331"/>
      <c r="CZ10" s="331"/>
      <c r="DA10" s="331"/>
    </row>
    <row r="11" spans="1:107" s="337" customFormat="1" ht="30" x14ac:dyDescent="0.2">
      <c r="A11" s="389">
        <v>6</v>
      </c>
      <c r="B11" s="266" t="s">
        <v>28</v>
      </c>
      <c r="C11" s="402" t="s">
        <v>34</v>
      </c>
      <c r="D11" s="436" t="s">
        <v>965</v>
      </c>
      <c r="E11" s="256" t="s">
        <v>665</v>
      </c>
      <c r="F11" s="93" t="s">
        <v>539</v>
      </c>
      <c r="G11" s="93">
        <v>4</v>
      </c>
      <c r="H11" s="93">
        <v>4</v>
      </c>
      <c r="I11" s="93">
        <v>5</v>
      </c>
      <c r="J11" s="93">
        <v>4</v>
      </c>
      <c r="K11" s="93">
        <v>5</v>
      </c>
      <c r="L11" s="93">
        <v>4</v>
      </c>
      <c r="M11" s="93">
        <v>4</v>
      </c>
      <c r="N11" s="93">
        <v>4</v>
      </c>
      <c r="O11" s="93">
        <v>4</v>
      </c>
      <c r="P11" s="93"/>
      <c r="Q11" s="93"/>
      <c r="R11" s="93"/>
      <c r="S11" s="93"/>
      <c r="T11" s="93"/>
      <c r="U11" s="93"/>
      <c r="V11" s="35">
        <f t="shared" si="0"/>
        <v>4</v>
      </c>
      <c r="W11" s="338">
        <f t="shared" si="1"/>
        <v>0</v>
      </c>
      <c r="X11" s="338">
        <f t="shared" si="2"/>
        <v>0</v>
      </c>
      <c r="Y11" s="338">
        <f t="shared" si="3"/>
        <v>0</v>
      </c>
      <c r="Z11" s="338">
        <f t="shared" si="4"/>
        <v>0</v>
      </c>
      <c r="AA11" s="338">
        <f t="shared" si="5"/>
        <v>7</v>
      </c>
      <c r="AB11" s="338">
        <f t="shared" si="6"/>
        <v>2</v>
      </c>
      <c r="AC11" s="328">
        <f t="shared" si="7"/>
        <v>9</v>
      </c>
      <c r="AD11" s="329">
        <f t="shared" si="11"/>
        <v>4.2222222222222223</v>
      </c>
      <c r="AE11" s="339">
        <f t="shared" si="8"/>
        <v>0</v>
      </c>
      <c r="AG11" s="332" t="str">
        <f t="shared" si="9"/>
        <v>З</v>
      </c>
      <c r="AH11" s="332">
        <f t="shared" si="9"/>
        <v>4</v>
      </c>
      <c r="AI11" s="332">
        <f t="shared" si="9"/>
        <v>4</v>
      </c>
      <c r="AJ11" s="332">
        <f t="shared" si="9"/>
        <v>5</v>
      </c>
      <c r="AK11" s="332">
        <f t="shared" si="9"/>
        <v>4</v>
      </c>
      <c r="AL11" s="332">
        <f t="shared" si="9"/>
        <v>5</v>
      </c>
      <c r="AM11" s="332">
        <f t="shared" si="9"/>
        <v>4</v>
      </c>
      <c r="AN11" s="332">
        <f t="shared" si="9"/>
        <v>4</v>
      </c>
      <c r="AO11" s="332">
        <f t="shared" si="9"/>
        <v>4</v>
      </c>
      <c r="AP11" s="332">
        <f t="shared" si="9"/>
        <v>4</v>
      </c>
      <c r="AQ11" s="332" t="str">
        <f t="shared" si="9"/>
        <v/>
      </c>
      <c r="AR11" s="332" t="str">
        <f t="shared" si="9"/>
        <v/>
      </c>
      <c r="AS11" s="332" t="str">
        <f t="shared" si="9"/>
        <v/>
      </c>
      <c r="AT11" s="332" t="str">
        <f t="shared" si="9"/>
        <v/>
      </c>
      <c r="AU11" s="332" t="str">
        <f t="shared" si="9"/>
        <v/>
      </c>
      <c r="AV11" s="332" t="str">
        <f t="shared" si="9"/>
        <v/>
      </c>
      <c r="AW11" s="35">
        <f t="shared" si="10"/>
        <v>1</v>
      </c>
      <c r="AX11" s="340"/>
      <c r="AY11" s="340"/>
      <c r="AZ11" s="340"/>
      <c r="BA11" s="340"/>
      <c r="BB11" s="340"/>
      <c r="BC11" s="340"/>
      <c r="BD11" s="340"/>
      <c r="BE11" s="340"/>
      <c r="BF11" s="340"/>
      <c r="BG11" s="340"/>
      <c r="BH11" s="340"/>
      <c r="BI11" s="340"/>
      <c r="BJ11" s="340"/>
      <c r="BK11" s="340"/>
      <c r="BL11" s="340"/>
      <c r="BM11" s="340"/>
      <c r="BN11" s="340"/>
      <c r="BO11" s="340"/>
      <c r="BP11" s="341"/>
      <c r="BQ11" s="341"/>
      <c r="BR11" s="341"/>
      <c r="BS11" s="341"/>
      <c r="BT11" s="341"/>
      <c r="BU11" s="341"/>
      <c r="BV11" s="341"/>
      <c r="BW11" s="341"/>
      <c r="BX11" s="341"/>
      <c r="BY11" s="341"/>
      <c r="BZ11" s="341"/>
      <c r="CA11" s="341"/>
      <c r="CB11" s="341"/>
      <c r="CC11" s="341"/>
      <c r="CD11" s="341"/>
      <c r="CE11" s="341"/>
      <c r="CF11" s="341"/>
      <c r="CG11" s="340"/>
      <c r="CH11" s="341"/>
      <c r="CI11" s="341"/>
      <c r="CJ11" s="341"/>
      <c r="CK11" s="341"/>
      <c r="CL11" s="341"/>
      <c r="CM11" s="341"/>
    </row>
    <row r="12" spans="1:107" s="337" customFormat="1" ht="30" x14ac:dyDescent="0.2">
      <c r="A12" s="389">
        <v>7</v>
      </c>
      <c r="B12" s="266" t="s">
        <v>28</v>
      </c>
      <c r="C12" s="402" t="s">
        <v>34</v>
      </c>
      <c r="D12" s="436" t="s">
        <v>966</v>
      </c>
      <c r="E12" s="256" t="s">
        <v>665</v>
      </c>
      <c r="F12" s="93" t="s">
        <v>539</v>
      </c>
      <c r="G12" s="93">
        <v>4</v>
      </c>
      <c r="H12" s="93">
        <v>3</v>
      </c>
      <c r="I12" s="93">
        <v>3</v>
      </c>
      <c r="J12" s="93">
        <v>4</v>
      </c>
      <c r="K12" s="93">
        <v>3</v>
      </c>
      <c r="L12" s="93">
        <v>3</v>
      </c>
      <c r="M12" s="93">
        <v>5</v>
      </c>
      <c r="N12" s="93">
        <v>4</v>
      </c>
      <c r="O12" s="93">
        <v>3</v>
      </c>
      <c r="P12" s="93"/>
      <c r="Q12" s="93"/>
      <c r="R12" s="93"/>
      <c r="S12" s="93"/>
      <c r="T12" s="23"/>
      <c r="U12" s="23"/>
      <c r="V12" s="35">
        <f t="shared" si="0"/>
        <v>3</v>
      </c>
      <c r="W12" s="328">
        <f t="shared" si="1"/>
        <v>0</v>
      </c>
      <c r="X12" s="328">
        <f t="shared" si="2"/>
        <v>0</v>
      </c>
      <c r="Y12" s="328">
        <f t="shared" si="3"/>
        <v>0</v>
      </c>
      <c r="Z12" s="328">
        <f t="shared" si="4"/>
        <v>5</v>
      </c>
      <c r="AA12" s="328">
        <f t="shared" si="5"/>
        <v>3</v>
      </c>
      <c r="AB12" s="328">
        <f t="shared" si="6"/>
        <v>1</v>
      </c>
      <c r="AC12" s="328">
        <f t="shared" si="7"/>
        <v>9</v>
      </c>
      <c r="AD12" s="329">
        <f t="shared" si="11"/>
        <v>3.5555555555555554</v>
      </c>
      <c r="AE12" s="330">
        <f t="shared" si="8"/>
        <v>0</v>
      </c>
      <c r="AF12" s="331"/>
      <c r="AG12" s="332" t="str">
        <f t="shared" si="9"/>
        <v>З</v>
      </c>
      <c r="AH12" s="332">
        <f t="shared" si="9"/>
        <v>4</v>
      </c>
      <c r="AI12" s="332">
        <f t="shared" si="9"/>
        <v>3</v>
      </c>
      <c r="AJ12" s="332">
        <f t="shared" si="9"/>
        <v>3</v>
      </c>
      <c r="AK12" s="332">
        <f t="shared" si="9"/>
        <v>4</v>
      </c>
      <c r="AL12" s="332">
        <f t="shared" si="9"/>
        <v>3</v>
      </c>
      <c r="AM12" s="332">
        <f t="shared" si="9"/>
        <v>3</v>
      </c>
      <c r="AN12" s="332">
        <f t="shared" si="9"/>
        <v>5</v>
      </c>
      <c r="AO12" s="332">
        <f t="shared" si="9"/>
        <v>4</v>
      </c>
      <c r="AP12" s="332">
        <f t="shared" si="9"/>
        <v>3</v>
      </c>
      <c r="AQ12" s="332" t="str">
        <f t="shared" si="9"/>
        <v/>
      </c>
      <c r="AR12" s="332" t="str">
        <f t="shared" si="9"/>
        <v/>
      </c>
      <c r="AS12" s="332" t="str">
        <f t="shared" si="9"/>
        <v/>
      </c>
      <c r="AT12" s="332" t="str">
        <f t="shared" si="9"/>
        <v/>
      </c>
      <c r="AU12" s="332" t="str">
        <f t="shared" si="9"/>
        <v/>
      </c>
      <c r="AV12" s="332" t="str">
        <f t="shared" si="9"/>
        <v/>
      </c>
      <c r="AW12" s="35">
        <f t="shared" si="10"/>
        <v>1</v>
      </c>
      <c r="AX12" s="333"/>
      <c r="AY12" s="333"/>
      <c r="AZ12" s="333"/>
      <c r="BA12" s="333"/>
      <c r="BB12" s="333"/>
      <c r="BC12" s="333"/>
      <c r="BD12" s="333"/>
      <c r="BE12" s="333"/>
      <c r="BF12" s="333"/>
      <c r="BG12" s="333"/>
      <c r="BH12" s="333"/>
      <c r="BI12" s="333"/>
      <c r="BJ12" s="333"/>
      <c r="BK12" s="333"/>
      <c r="BL12" s="333"/>
      <c r="BM12" s="333"/>
      <c r="BN12" s="333"/>
      <c r="BO12" s="333"/>
      <c r="BP12" s="334"/>
      <c r="BQ12" s="334"/>
      <c r="BR12" s="334"/>
      <c r="BS12" s="334"/>
      <c r="BT12" s="334"/>
      <c r="BU12" s="334"/>
      <c r="BV12" s="334"/>
      <c r="BW12" s="334"/>
      <c r="BX12" s="334"/>
      <c r="BY12" s="334"/>
      <c r="BZ12" s="334"/>
      <c r="CA12" s="334"/>
      <c r="CB12" s="334"/>
      <c r="CC12" s="334"/>
      <c r="CD12" s="334"/>
      <c r="CE12" s="334"/>
      <c r="CF12" s="334"/>
      <c r="CG12" s="333"/>
      <c r="CH12" s="334"/>
      <c r="CI12" s="334"/>
      <c r="CJ12" s="334"/>
      <c r="CK12" s="334"/>
      <c r="CL12" s="334"/>
      <c r="CM12" s="334"/>
      <c r="CN12" s="331"/>
      <c r="CO12" s="331"/>
      <c r="CP12" s="331"/>
      <c r="CQ12" s="331"/>
      <c r="CR12" s="331"/>
      <c r="CS12" s="331"/>
      <c r="CT12" s="331"/>
      <c r="CU12" s="331"/>
      <c r="CV12" s="331"/>
      <c r="CW12" s="331"/>
      <c r="CX12" s="331"/>
      <c r="CY12" s="331"/>
      <c r="CZ12" s="331"/>
      <c r="DA12" s="331"/>
    </row>
    <row r="13" spans="1:107" s="337" customFormat="1" ht="30" x14ac:dyDescent="0.2">
      <c r="A13" s="389">
        <v>8</v>
      </c>
      <c r="B13" s="266" t="s">
        <v>28</v>
      </c>
      <c r="C13" s="402" t="s">
        <v>34</v>
      </c>
      <c r="D13" s="436" t="s">
        <v>967</v>
      </c>
      <c r="E13" s="256" t="s">
        <v>665</v>
      </c>
      <c r="F13" s="93" t="s">
        <v>539</v>
      </c>
      <c r="G13" s="93">
        <v>3</v>
      </c>
      <c r="H13" s="93">
        <v>5</v>
      </c>
      <c r="I13" s="93">
        <v>3</v>
      </c>
      <c r="J13" s="93">
        <v>3</v>
      </c>
      <c r="K13" s="93">
        <v>4</v>
      </c>
      <c r="L13" s="93">
        <v>3</v>
      </c>
      <c r="M13" s="93">
        <v>4</v>
      </c>
      <c r="N13" s="93">
        <v>4</v>
      </c>
      <c r="O13" s="93">
        <v>3</v>
      </c>
      <c r="P13" s="93"/>
      <c r="Q13" s="93"/>
      <c r="R13" s="93"/>
      <c r="S13" s="93"/>
      <c r="T13" s="23"/>
      <c r="U13" s="23"/>
      <c r="V13" s="35">
        <f t="shared" si="0"/>
        <v>3</v>
      </c>
      <c r="W13" s="328">
        <f t="shared" si="1"/>
        <v>0</v>
      </c>
      <c r="X13" s="328">
        <f t="shared" si="2"/>
        <v>0</v>
      </c>
      <c r="Y13" s="328">
        <f t="shared" si="3"/>
        <v>0</v>
      </c>
      <c r="Z13" s="328">
        <f t="shared" si="4"/>
        <v>5</v>
      </c>
      <c r="AA13" s="328">
        <f t="shared" si="5"/>
        <v>3</v>
      </c>
      <c r="AB13" s="328">
        <f t="shared" si="6"/>
        <v>1</v>
      </c>
      <c r="AC13" s="328">
        <f t="shared" si="7"/>
        <v>9</v>
      </c>
      <c r="AD13" s="329">
        <f t="shared" si="11"/>
        <v>3.5555555555555554</v>
      </c>
      <c r="AE13" s="330">
        <f t="shared" si="8"/>
        <v>0</v>
      </c>
      <c r="AF13" s="331"/>
      <c r="AG13" s="332" t="str">
        <f t="shared" si="9"/>
        <v>З</v>
      </c>
      <c r="AH13" s="332">
        <f t="shared" si="9"/>
        <v>3</v>
      </c>
      <c r="AI13" s="332">
        <f t="shared" si="9"/>
        <v>5</v>
      </c>
      <c r="AJ13" s="332">
        <f t="shared" si="9"/>
        <v>3</v>
      </c>
      <c r="AK13" s="332">
        <f t="shared" si="9"/>
        <v>3</v>
      </c>
      <c r="AL13" s="332">
        <f t="shared" si="9"/>
        <v>4</v>
      </c>
      <c r="AM13" s="332">
        <f t="shared" si="9"/>
        <v>3</v>
      </c>
      <c r="AN13" s="332">
        <f t="shared" si="9"/>
        <v>4</v>
      </c>
      <c r="AO13" s="332">
        <f t="shared" si="9"/>
        <v>4</v>
      </c>
      <c r="AP13" s="332">
        <f t="shared" si="9"/>
        <v>3</v>
      </c>
      <c r="AQ13" s="332" t="str">
        <f t="shared" si="9"/>
        <v/>
      </c>
      <c r="AR13" s="332" t="str">
        <f t="shared" si="9"/>
        <v/>
      </c>
      <c r="AS13" s="332" t="str">
        <f t="shared" si="9"/>
        <v/>
      </c>
      <c r="AT13" s="332" t="str">
        <f t="shared" si="9"/>
        <v/>
      </c>
      <c r="AU13" s="332" t="str">
        <f t="shared" si="9"/>
        <v/>
      </c>
      <c r="AV13" s="332" t="str">
        <f t="shared" si="9"/>
        <v/>
      </c>
      <c r="AW13" s="35">
        <f t="shared" si="10"/>
        <v>1</v>
      </c>
      <c r="AX13" s="333"/>
      <c r="AY13" s="333"/>
      <c r="AZ13" s="333"/>
      <c r="BA13" s="333"/>
      <c r="BB13" s="333"/>
      <c r="BC13" s="333"/>
      <c r="BD13" s="333"/>
      <c r="BE13" s="333"/>
      <c r="BF13" s="333"/>
      <c r="BG13" s="333"/>
      <c r="BH13" s="333"/>
      <c r="BI13" s="333"/>
      <c r="BJ13" s="333"/>
      <c r="BK13" s="333"/>
      <c r="BL13" s="333"/>
      <c r="BM13" s="333"/>
      <c r="BN13" s="333"/>
      <c r="BO13" s="333"/>
      <c r="BP13" s="334"/>
      <c r="BQ13" s="334"/>
      <c r="BR13" s="334"/>
      <c r="BS13" s="334"/>
      <c r="BT13" s="334"/>
      <c r="BU13" s="334"/>
      <c r="BV13" s="334"/>
      <c r="BW13" s="334"/>
      <c r="BX13" s="334"/>
      <c r="BY13" s="334"/>
      <c r="BZ13" s="334"/>
      <c r="CA13" s="334"/>
      <c r="CB13" s="334"/>
      <c r="CC13" s="334"/>
      <c r="CD13" s="334"/>
      <c r="CE13" s="334"/>
      <c r="CF13" s="334"/>
      <c r="CG13" s="333"/>
      <c r="CH13" s="334"/>
      <c r="CI13" s="334"/>
      <c r="CJ13" s="334"/>
      <c r="CK13" s="334"/>
      <c r="CL13" s="334"/>
      <c r="CM13" s="334"/>
      <c r="CN13" s="331"/>
      <c r="CO13" s="331"/>
      <c r="CP13" s="331"/>
      <c r="CQ13" s="331"/>
      <c r="CR13" s="331"/>
      <c r="CS13" s="331"/>
      <c r="CT13" s="331"/>
      <c r="CU13" s="331"/>
      <c r="CV13" s="331"/>
      <c r="CW13" s="331"/>
      <c r="CX13" s="331"/>
      <c r="CY13" s="331"/>
      <c r="CZ13" s="331"/>
      <c r="DA13" s="331"/>
    </row>
    <row r="14" spans="1:107" ht="30" x14ac:dyDescent="0.2">
      <c r="A14" s="389">
        <v>9</v>
      </c>
      <c r="B14" s="263"/>
      <c r="C14" s="402" t="s">
        <v>34</v>
      </c>
      <c r="D14" s="436" t="s">
        <v>968</v>
      </c>
      <c r="E14" s="256" t="s">
        <v>665</v>
      </c>
      <c r="F14" s="93" t="s">
        <v>539</v>
      </c>
      <c r="G14" s="93">
        <v>3</v>
      </c>
      <c r="H14" s="93">
        <v>3</v>
      </c>
      <c r="I14" s="93">
        <v>3</v>
      </c>
      <c r="J14" s="93">
        <v>4</v>
      </c>
      <c r="K14" s="93">
        <v>3</v>
      </c>
      <c r="L14" s="93">
        <v>3</v>
      </c>
      <c r="M14" s="93">
        <v>3</v>
      </c>
      <c r="N14" s="93">
        <v>3</v>
      </c>
      <c r="O14" s="93" t="s">
        <v>1643</v>
      </c>
      <c r="P14" s="93"/>
      <c r="Q14" s="93"/>
      <c r="R14" s="97"/>
      <c r="S14" s="93"/>
      <c r="T14" s="23"/>
      <c r="U14" s="23"/>
      <c r="V14" s="18">
        <f t="shared" si="0"/>
        <v>2</v>
      </c>
      <c r="W14" s="95">
        <f t="shared" si="1"/>
        <v>0</v>
      </c>
      <c r="X14" s="95">
        <f t="shared" si="2"/>
        <v>0</v>
      </c>
      <c r="Y14" s="95">
        <f t="shared" si="3"/>
        <v>1</v>
      </c>
      <c r="Z14" s="95">
        <f t="shared" si="4"/>
        <v>7</v>
      </c>
      <c r="AA14" s="95">
        <f t="shared" si="5"/>
        <v>1</v>
      </c>
      <c r="AB14" s="95">
        <f t="shared" si="6"/>
        <v>0</v>
      </c>
      <c r="AC14" s="95">
        <f t="shared" si="7"/>
        <v>9</v>
      </c>
      <c r="AD14" s="242">
        <f t="shared" si="11"/>
        <v>3</v>
      </c>
      <c r="AE14" s="16">
        <f t="shared" si="8"/>
        <v>0</v>
      </c>
      <c r="AF14" s="9"/>
      <c r="AG14" s="332" t="str">
        <f t="shared" si="9"/>
        <v>З</v>
      </c>
      <c r="AH14" s="332">
        <f t="shared" si="9"/>
        <v>3</v>
      </c>
      <c r="AI14" s="332">
        <f t="shared" si="9"/>
        <v>3</v>
      </c>
      <c r="AJ14" s="332">
        <f t="shared" si="9"/>
        <v>3</v>
      </c>
      <c r="AK14" s="332">
        <f t="shared" si="9"/>
        <v>4</v>
      </c>
      <c r="AL14" s="332">
        <f t="shared" si="9"/>
        <v>3</v>
      </c>
      <c r="AM14" s="332">
        <f t="shared" si="9"/>
        <v>3</v>
      </c>
      <c r="AN14" s="332">
        <f t="shared" si="9"/>
        <v>3</v>
      </c>
      <c r="AO14" s="332">
        <f t="shared" si="9"/>
        <v>3</v>
      </c>
      <c r="AP14" s="332">
        <f t="shared" si="9"/>
        <v>2</v>
      </c>
      <c r="AQ14" s="332" t="str">
        <f t="shared" si="9"/>
        <v/>
      </c>
      <c r="AR14" s="332" t="str">
        <f t="shared" si="9"/>
        <v/>
      </c>
      <c r="AS14" s="332" t="str">
        <f t="shared" si="9"/>
        <v/>
      </c>
      <c r="AT14" s="332" t="str">
        <f t="shared" si="9"/>
        <v/>
      </c>
      <c r="AU14" s="332" t="str">
        <f t="shared" si="9"/>
        <v/>
      </c>
      <c r="AV14" s="332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30" x14ac:dyDescent="0.2">
      <c r="A15" s="389">
        <v>10</v>
      </c>
      <c r="B15" s="263"/>
      <c r="C15" s="402" t="s">
        <v>34</v>
      </c>
      <c r="D15" s="436" t="s">
        <v>969</v>
      </c>
      <c r="E15" s="256" t="s">
        <v>665</v>
      </c>
      <c r="F15" s="93" t="s">
        <v>539</v>
      </c>
      <c r="G15" s="93">
        <v>4</v>
      </c>
      <c r="H15" s="93">
        <v>4</v>
      </c>
      <c r="I15" s="93">
        <v>4</v>
      </c>
      <c r="J15" s="93">
        <v>4</v>
      </c>
      <c r="K15" s="93">
        <v>4</v>
      </c>
      <c r="L15" s="93">
        <v>5</v>
      </c>
      <c r="M15" s="93">
        <v>5</v>
      </c>
      <c r="N15" s="93">
        <v>5</v>
      </c>
      <c r="O15" s="93">
        <v>4</v>
      </c>
      <c r="P15" s="93"/>
      <c r="Q15" s="93"/>
      <c r="R15" s="97"/>
      <c r="S15" s="93"/>
      <c r="T15" s="23"/>
      <c r="U15" s="23"/>
      <c r="V15" s="18">
        <f t="shared" si="0"/>
        <v>4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0</v>
      </c>
      <c r="AA15" s="95">
        <f t="shared" si="5"/>
        <v>6</v>
      </c>
      <c r="AB15" s="95">
        <f t="shared" si="6"/>
        <v>3</v>
      </c>
      <c r="AC15" s="95">
        <f t="shared" si="7"/>
        <v>9</v>
      </c>
      <c r="AD15" s="242">
        <f t="shared" si="11"/>
        <v>4.333333333333333</v>
      </c>
      <c r="AE15" s="16">
        <f t="shared" si="8"/>
        <v>0</v>
      </c>
      <c r="AF15" s="9"/>
      <c r="AG15" s="332" t="str">
        <f t="shared" si="9"/>
        <v>З</v>
      </c>
      <c r="AH15" s="332">
        <f t="shared" si="9"/>
        <v>4</v>
      </c>
      <c r="AI15" s="332">
        <f t="shared" si="9"/>
        <v>4</v>
      </c>
      <c r="AJ15" s="332">
        <f t="shared" si="9"/>
        <v>4</v>
      </c>
      <c r="AK15" s="332">
        <f t="shared" si="9"/>
        <v>4</v>
      </c>
      <c r="AL15" s="332">
        <f t="shared" si="9"/>
        <v>4</v>
      </c>
      <c r="AM15" s="332">
        <f t="shared" si="9"/>
        <v>5</v>
      </c>
      <c r="AN15" s="332">
        <f t="shared" si="9"/>
        <v>5</v>
      </c>
      <c r="AO15" s="332">
        <f t="shared" si="9"/>
        <v>5</v>
      </c>
      <c r="AP15" s="332">
        <f t="shared" si="9"/>
        <v>4</v>
      </c>
      <c r="AQ15" s="332" t="str">
        <f t="shared" si="9"/>
        <v/>
      </c>
      <c r="AR15" s="332" t="str">
        <f t="shared" si="9"/>
        <v/>
      </c>
      <c r="AS15" s="332" t="str">
        <f t="shared" si="9"/>
        <v/>
      </c>
      <c r="AT15" s="332" t="str">
        <f t="shared" si="9"/>
        <v/>
      </c>
      <c r="AU15" s="332" t="str">
        <f t="shared" si="9"/>
        <v/>
      </c>
      <c r="AV15" s="332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30" x14ac:dyDescent="0.2">
      <c r="A16" s="389">
        <v>11</v>
      </c>
      <c r="B16" s="263"/>
      <c r="C16" s="402" t="s">
        <v>34</v>
      </c>
      <c r="D16" s="436" t="s">
        <v>970</v>
      </c>
      <c r="E16" s="256" t="s">
        <v>665</v>
      </c>
      <c r="F16" s="93" t="s">
        <v>539</v>
      </c>
      <c r="G16" s="93">
        <v>4</v>
      </c>
      <c r="H16" s="93">
        <v>5</v>
      </c>
      <c r="I16" s="93">
        <v>5</v>
      </c>
      <c r="J16" s="93">
        <v>3</v>
      </c>
      <c r="K16" s="93">
        <v>5</v>
      </c>
      <c r="L16" s="93">
        <v>5</v>
      </c>
      <c r="M16" s="93">
        <v>5</v>
      </c>
      <c r="N16" s="93">
        <v>3</v>
      </c>
      <c r="O16" s="93">
        <v>4</v>
      </c>
      <c r="P16" s="93"/>
      <c r="Q16" s="93"/>
      <c r="R16" s="97"/>
      <c r="S16" s="93"/>
      <c r="T16" s="23"/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2</v>
      </c>
      <c r="AA16" s="95">
        <f t="shared" si="5"/>
        <v>2</v>
      </c>
      <c r="AB16" s="95">
        <f t="shared" si="6"/>
        <v>5</v>
      </c>
      <c r="AC16" s="95">
        <f t="shared" si="7"/>
        <v>9</v>
      </c>
      <c r="AD16" s="242">
        <f t="shared" si="11"/>
        <v>4.333333333333333</v>
      </c>
      <c r="AE16" s="16">
        <f t="shared" si="8"/>
        <v>0</v>
      </c>
      <c r="AF16" s="9"/>
      <c r="AG16" s="332" t="str">
        <f t="shared" si="9"/>
        <v>З</v>
      </c>
      <c r="AH16" s="332">
        <f t="shared" si="9"/>
        <v>4</v>
      </c>
      <c r="AI16" s="332">
        <f t="shared" si="9"/>
        <v>5</v>
      </c>
      <c r="AJ16" s="332">
        <f t="shared" si="9"/>
        <v>5</v>
      </c>
      <c r="AK16" s="332">
        <f t="shared" si="9"/>
        <v>3</v>
      </c>
      <c r="AL16" s="332">
        <f t="shared" si="9"/>
        <v>5</v>
      </c>
      <c r="AM16" s="332">
        <f t="shared" si="9"/>
        <v>5</v>
      </c>
      <c r="AN16" s="332">
        <f t="shared" si="9"/>
        <v>5</v>
      </c>
      <c r="AO16" s="332">
        <f t="shared" si="9"/>
        <v>3</v>
      </c>
      <c r="AP16" s="332">
        <f t="shared" si="9"/>
        <v>4</v>
      </c>
      <c r="AQ16" s="332" t="str">
        <f t="shared" si="9"/>
        <v/>
      </c>
      <c r="AR16" s="332" t="str">
        <f t="shared" si="9"/>
        <v/>
      </c>
      <c r="AS16" s="332" t="str">
        <f t="shared" si="9"/>
        <v/>
      </c>
      <c r="AT16" s="332" t="str">
        <f t="shared" si="9"/>
        <v/>
      </c>
      <c r="AU16" s="332" t="str">
        <f t="shared" si="9"/>
        <v/>
      </c>
      <c r="AV16" s="332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30" x14ac:dyDescent="0.2">
      <c r="A17" s="389">
        <v>12</v>
      </c>
      <c r="B17" s="259"/>
      <c r="C17" s="402" t="s">
        <v>34</v>
      </c>
      <c r="D17" s="436" t="s">
        <v>971</v>
      </c>
      <c r="E17" s="256" t="s">
        <v>665</v>
      </c>
      <c r="F17" s="93" t="s">
        <v>539</v>
      </c>
      <c r="G17" s="93">
        <v>4</v>
      </c>
      <c r="H17" s="93">
        <v>3</v>
      </c>
      <c r="I17" s="93">
        <v>5</v>
      </c>
      <c r="J17" s="93">
        <v>3</v>
      </c>
      <c r="K17" s="93">
        <v>3</v>
      </c>
      <c r="L17" s="93">
        <v>3</v>
      </c>
      <c r="M17" s="93">
        <v>5</v>
      </c>
      <c r="N17" s="93">
        <v>4</v>
      </c>
      <c r="O17" s="93">
        <v>3</v>
      </c>
      <c r="P17" s="93"/>
      <c r="Q17" s="93"/>
      <c r="R17" s="97"/>
      <c r="S17" s="93"/>
      <c r="T17" s="23"/>
      <c r="U17" s="23"/>
      <c r="V17" s="18">
        <f t="shared" si="0"/>
        <v>3</v>
      </c>
      <c r="W17" s="95">
        <f t="shared" si="1"/>
        <v>0</v>
      </c>
      <c r="X17" s="95">
        <f t="shared" ref="X17:X34" si="12">COUNTIF(AF17:AU17,"д")</f>
        <v>0</v>
      </c>
      <c r="Y17" s="95">
        <f t="shared" si="3"/>
        <v>0</v>
      </c>
      <c r="Z17" s="95">
        <f t="shared" si="4"/>
        <v>5</v>
      </c>
      <c r="AA17" s="95">
        <f t="shared" si="5"/>
        <v>2</v>
      </c>
      <c r="AB17" s="95">
        <f t="shared" si="6"/>
        <v>2</v>
      </c>
      <c r="AC17" s="95">
        <f t="shared" si="7"/>
        <v>9</v>
      </c>
      <c r="AD17" s="242">
        <f t="shared" si="11"/>
        <v>3.6666666666666665</v>
      </c>
      <c r="AE17" s="16">
        <f t="shared" si="8"/>
        <v>0</v>
      </c>
      <c r="AF17" s="9"/>
      <c r="AG17" s="332" t="str">
        <f t="shared" si="9"/>
        <v>З</v>
      </c>
      <c r="AH17" s="332">
        <f t="shared" si="9"/>
        <v>4</v>
      </c>
      <c r="AI17" s="332">
        <f t="shared" si="9"/>
        <v>3</v>
      </c>
      <c r="AJ17" s="332">
        <f t="shared" si="9"/>
        <v>5</v>
      </c>
      <c r="AK17" s="332">
        <f t="shared" si="9"/>
        <v>3</v>
      </c>
      <c r="AL17" s="332">
        <f t="shared" si="9"/>
        <v>3</v>
      </c>
      <c r="AM17" s="332">
        <f t="shared" si="9"/>
        <v>3</v>
      </c>
      <c r="AN17" s="332">
        <f t="shared" si="9"/>
        <v>5</v>
      </c>
      <c r="AO17" s="332">
        <f t="shared" si="9"/>
        <v>4</v>
      </c>
      <c r="AP17" s="332">
        <f t="shared" si="9"/>
        <v>3</v>
      </c>
      <c r="AQ17" s="332" t="str">
        <f t="shared" si="9"/>
        <v/>
      </c>
      <c r="AR17" s="332" t="str">
        <f t="shared" si="9"/>
        <v/>
      </c>
      <c r="AS17" s="332" t="str">
        <f t="shared" si="9"/>
        <v/>
      </c>
      <c r="AT17" s="332" t="str">
        <f t="shared" si="9"/>
        <v/>
      </c>
      <c r="AU17" s="332" t="str">
        <f t="shared" si="9"/>
        <v/>
      </c>
      <c r="AV17" s="332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30" x14ac:dyDescent="0.2">
      <c r="A18" s="389">
        <v>13</v>
      </c>
      <c r="B18" s="189"/>
      <c r="C18" s="402" t="s">
        <v>34</v>
      </c>
      <c r="D18" s="437" t="s">
        <v>972</v>
      </c>
      <c r="E18" s="256" t="s">
        <v>665</v>
      </c>
      <c r="F18" s="93" t="s">
        <v>539</v>
      </c>
      <c r="G18" s="93">
        <v>4</v>
      </c>
      <c r="H18" s="93">
        <v>3</v>
      </c>
      <c r="I18" s="93">
        <v>3</v>
      </c>
      <c r="J18" s="93">
        <v>5</v>
      </c>
      <c r="K18" s="93">
        <v>4</v>
      </c>
      <c r="L18" s="93">
        <v>3</v>
      </c>
      <c r="M18" s="93">
        <v>5</v>
      </c>
      <c r="N18" s="93">
        <v>5</v>
      </c>
      <c r="O18" s="93" t="s">
        <v>1644</v>
      </c>
      <c r="P18" s="93"/>
      <c r="Q18" s="93"/>
      <c r="R18" s="97"/>
      <c r="S18" s="93"/>
      <c r="T18" s="23"/>
      <c r="U18" s="23"/>
      <c r="V18" s="18">
        <f t="shared" si="0"/>
        <v>2</v>
      </c>
      <c r="W18" s="95">
        <f t="shared" si="1"/>
        <v>0</v>
      </c>
      <c r="X18" s="95">
        <f t="shared" si="12"/>
        <v>0</v>
      </c>
      <c r="Y18" s="95">
        <f t="shared" si="3"/>
        <v>1</v>
      </c>
      <c r="Z18" s="95">
        <f t="shared" si="4"/>
        <v>3</v>
      </c>
      <c r="AA18" s="95">
        <f t="shared" si="5"/>
        <v>2</v>
      </c>
      <c r="AB18" s="95">
        <f t="shared" si="6"/>
        <v>3</v>
      </c>
      <c r="AC18" s="95">
        <f t="shared" si="7"/>
        <v>9</v>
      </c>
      <c r="AD18" s="242">
        <f t="shared" si="11"/>
        <v>3.7777777777777777</v>
      </c>
      <c r="AE18" s="16">
        <f t="shared" si="8"/>
        <v>0</v>
      </c>
      <c r="AF18" s="9"/>
      <c r="AG18" s="332" t="str">
        <f t="shared" si="9"/>
        <v>З</v>
      </c>
      <c r="AH18" s="332">
        <f t="shared" si="9"/>
        <v>4</v>
      </c>
      <c r="AI18" s="332">
        <f t="shared" si="9"/>
        <v>3</v>
      </c>
      <c r="AJ18" s="332">
        <f t="shared" si="9"/>
        <v>3</v>
      </c>
      <c r="AK18" s="332">
        <f t="shared" si="9"/>
        <v>5</v>
      </c>
      <c r="AL18" s="332">
        <f t="shared" si="9"/>
        <v>4</v>
      </c>
      <c r="AM18" s="332">
        <f t="shared" si="9"/>
        <v>3</v>
      </c>
      <c r="AN18" s="332">
        <f t="shared" si="9"/>
        <v>5</v>
      </c>
      <c r="AO18" s="332">
        <f t="shared" si="9"/>
        <v>5</v>
      </c>
      <c r="AP18" s="332">
        <f t="shared" si="9"/>
        <v>2</v>
      </c>
      <c r="AQ18" s="332" t="str">
        <f t="shared" si="9"/>
        <v/>
      </c>
      <c r="AR18" s="332" t="str">
        <f t="shared" si="9"/>
        <v/>
      </c>
      <c r="AS18" s="332" t="str">
        <f t="shared" si="9"/>
        <v/>
      </c>
      <c r="AT18" s="332" t="str">
        <f t="shared" si="9"/>
        <v/>
      </c>
      <c r="AU18" s="332" t="str">
        <f t="shared" si="9"/>
        <v/>
      </c>
      <c r="AV18" s="332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30" x14ac:dyDescent="0.2">
      <c r="A19" s="389">
        <v>14</v>
      </c>
      <c r="B19" s="189"/>
      <c r="C19" s="402" t="s">
        <v>34</v>
      </c>
      <c r="D19" s="436" t="s">
        <v>973</v>
      </c>
      <c r="E19" s="256" t="s">
        <v>665</v>
      </c>
      <c r="F19" s="93" t="s">
        <v>539</v>
      </c>
      <c r="G19" s="93">
        <v>5</v>
      </c>
      <c r="H19" s="93">
        <v>3</v>
      </c>
      <c r="I19" s="93">
        <v>4</v>
      </c>
      <c r="J19" s="93">
        <v>4</v>
      </c>
      <c r="K19" s="93">
        <v>4</v>
      </c>
      <c r="L19" s="93">
        <v>3</v>
      </c>
      <c r="M19" s="93">
        <v>5</v>
      </c>
      <c r="N19" s="93">
        <v>3</v>
      </c>
      <c r="O19" s="93">
        <v>4</v>
      </c>
      <c r="P19" s="93"/>
      <c r="Q19" s="93"/>
      <c r="R19" s="93"/>
      <c r="S19" s="93"/>
      <c r="T19" s="23"/>
      <c r="U19" s="23"/>
      <c r="V19" s="18">
        <f t="shared" si="0"/>
        <v>3</v>
      </c>
      <c r="W19" s="95">
        <f t="shared" si="1"/>
        <v>0</v>
      </c>
      <c r="X19" s="95">
        <f t="shared" si="12"/>
        <v>0</v>
      </c>
      <c r="Y19" s="95">
        <f t="shared" si="3"/>
        <v>0</v>
      </c>
      <c r="Z19" s="95">
        <f t="shared" si="4"/>
        <v>3</v>
      </c>
      <c r="AA19" s="95">
        <f t="shared" si="5"/>
        <v>4</v>
      </c>
      <c r="AB19" s="95">
        <f t="shared" si="6"/>
        <v>2</v>
      </c>
      <c r="AC19" s="95">
        <f t="shared" si="7"/>
        <v>9</v>
      </c>
      <c r="AD19" s="242">
        <f t="shared" si="11"/>
        <v>3.8888888888888888</v>
      </c>
      <c r="AE19" s="16">
        <f t="shared" si="8"/>
        <v>0</v>
      </c>
      <c r="AF19" s="9"/>
      <c r="AG19" s="332" t="str">
        <f t="shared" si="9"/>
        <v>З</v>
      </c>
      <c r="AH19" s="332">
        <f t="shared" si="9"/>
        <v>5</v>
      </c>
      <c r="AI19" s="332">
        <f t="shared" si="9"/>
        <v>3</v>
      </c>
      <c r="AJ19" s="332">
        <f t="shared" si="9"/>
        <v>4</v>
      </c>
      <c r="AK19" s="332">
        <f t="shared" si="9"/>
        <v>4</v>
      </c>
      <c r="AL19" s="332">
        <f t="shared" si="9"/>
        <v>4</v>
      </c>
      <c r="AM19" s="332">
        <f t="shared" si="9"/>
        <v>3</v>
      </c>
      <c r="AN19" s="332">
        <f t="shared" si="9"/>
        <v>5</v>
      </c>
      <c r="AO19" s="332">
        <f t="shared" si="9"/>
        <v>3</v>
      </c>
      <c r="AP19" s="332">
        <f t="shared" si="9"/>
        <v>4</v>
      </c>
      <c r="AQ19" s="332" t="str">
        <f t="shared" si="9"/>
        <v/>
      </c>
      <c r="AR19" s="332" t="str">
        <f t="shared" si="9"/>
        <v/>
      </c>
      <c r="AS19" s="332" t="str">
        <f t="shared" si="9"/>
        <v/>
      </c>
      <c r="AT19" s="332" t="str">
        <f t="shared" si="9"/>
        <v/>
      </c>
      <c r="AU19" s="332" t="str">
        <f t="shared" si="9"/>
        <v/>
      </c>
      <c r="AV19" s="332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30" x14ac:dyDescent="0.2">
      <c r="A20" s="389">
        <v>15</v>
      </c>
      <c r="B20" s="189"/>
      <c r="C20" s="402" t="s">
        <v>34</v>
      </c>
      <c r="D20" s="436" t="s">
        <v>974</v>
      </c>
      <c r="E20" s="256" t="s">
        <v>665</v>
      </c>
      <c r="F20" s="93" t="s">
        <v>539</v>
      </c>
      <c r="G20" s="93">
        <v>4</v>
      </c>
      <c r="H20" s="93">
        <v>4</v>
      </c>
      <c r="I20" s="93">
        <v>3</v>
      </c>
      <c r="J20" s="93">
        <v>4</v>
      </c>
      <c r="K20" s="93">
        <v>4</v>
      </c>
      <c r="L20" s="93">
        <v>4</v>
      </c>
      <c r="M20" s="93">
        <v>5</v>
      </c>
      <c r="N20" s="93">
        <v>3</v>
      </c>
      <c r="O20" s="93">
        <v>3</v>
      </c>
      <c r="P20" s="93"/>
      <c r="Q20" s="93"/>
      <c r="R20" s="97"/>
      <c r="S20" s="93"/>
      <c r="T20" s="23"/>
      <c r="U20" s="23"/>
      <c r="V20" s="18">
        <f t="shared" si="0"/>
        <v>3</v>
      </c>
      <c r="W20" s="95">
        <f t="shared" si="1"/>
        <v>0</v>
      </c>
      <c r="X20" s="95">
        <f t="shared" si="12"/>
        <v>0</v>
      </c>
      <c r="Y20" s="95">
        <f t="shared" si="3"/>
        <v>0</v>
      </c>
      <c r="Z20" s="95">
        <f t="shared" si="4"/>
        <v>3</v>
      </c>
      <c r="AA20" s="95">
        <f t="shared" si="5"/>
        <v>5</v>
      </c>
      <c r="AB20" s="95">
        <f t="shared" si="6"/>
        <v>1</v>
      </c>
      <c r="AC20" s="95">
        <f t="shared" si="7"/>
        <v>9</v>
      </c>
      <c r="AD20" s="242">
        <f t="shared" si="11"/>
        <v>3.7777777777777777</v>
      </c>
      <c r="AE20" s="16">
        <f t="shared" si="8"/>
        <v>0</v>
      </c>
      <c r="AF20" s="9"/>
      <c r="AG20" s="332" t="str">
        <f t="shared" si="9"/>
        <v>З</v>
      </c>
      <c r="AH20" s="332">
        <f t="shared" si="9"/>
        <v>4</v>
      </c>
      <c r="AI20" s="332">
        <f t="shared" si="9"/>
        <v>4</v>
      </c>
      <c r="AJ20" s="332">
        <f t="shared" si="9"/>
        <v>3</v>
      </c>
      <c r="AK20" s="332">
        <f t="shared" si="9"/>
        <v>4</v>
      </c>
      <c r="AL20" s="332">
        <f t="shared" si="9"/>
        <v>4</v>
      </c>
      <c r="AM20" s="332">
        <f t="shared" si="9"/>
        <v>4</v>
      </c>
      <c r="AN20" s="332">
        <f t="shared" si="9"/>
        <v>5</v>
      </c>
      <c r="AO20" s="332">
        <f t="shared" si="9"/>
        <v>3</v>
      </c>
      <c r="AP20" s="332">
        <f t="shared" si="9"/>
        <v>3</v>
      </c>
      <c r="AQ20" s="332" t="str">
        <f t="shared" si="9"/>
        <v/>
      </c>
      <c r="AR20" s="332" t="str">
        <f t="shared" si="9"/>
        <v/>
      </c>
      <c r="AS20" s="332" t="str">
        <f t="shared" si="9"/>
        <v/>
      </c>
      <c r="AT20" s="332" t="str">
        <f t="shared" si="9"/>
        <v/>
      </c>
      <c r="AU20" s="332" t="str">
        <f t="shared" si="9"/>
        <v/>
      </c>
      <c r="AV20" s="332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30" x14ac:dyDescent="0.2">
      <c r="A21" s="389">
        <v>16</v>
      </c>
      <c r="B21" s="189"/>
      <c r="C21" s="402" t="s">
        <v>34</v>
      </c>
      <c r="D21" s="436" t="s">
        <v>975</v>
      </c>
      <c r="E21" s="256" t="s">
        <v>665</v>
      </c>
      <c r="F21" s="93" t="s">
        <v>539</v>
      </c>
      <c r="G21" s="93">
        <v>4</v>
      </c>
      <c r="H21" s="93">
        <v>4</v>
      </c>
      <c r="I21" s="93">
        <v>4</v>
      </c>
      <c r="J21" s="93">
        <v>4</v>
      </c>
      <c r="K21" s="93">
        <v>4</v>
      </c>
      <c r="L21" s="93">
        <v>4</v>
      </c>
      <c r="M21" s="93">
        <v>3</v>
      </c>
      <c r="N21" s="93">
        <v>4</v>
      </c>
      <c r="O21" s="93">
        <v>4</v>
      </c>
      <c r="P21" s="93"/>
      <c r="Q21" s="93"/>
      <c r="R21" s="97"/>
      <c r="S21" s="93"/>
      <c r="T21" s="23"/>
      <c r="U21" s="23"/>
      <c r="V21" s="18">
        <f t="shared" si="0"/>
        <v>3</v>
      </c>
      <c r="W21" s="95">
        <f t="shared" si="1"/>
        <v>0</v>
      </c>
      <c r="X21" s="95">
        <f t="shared" si="12"/>
        <v>0</v>
      </c>
      <c r="Y21" s="95">
        <f t="shared" si="3"/>
        <v>0</v>
      </c>
      <c r="Z21" s="95">
        <f t="shared" si="4"/>
        <v>1</v>
      </c>
      <c r="AA21" s="95">
        <f t="shared" si="5"/>
        <v>8</v>
      </c>
      <c r="AB21" s="95">
        <f t="shared" si="6"/>
        <v>0</v>
      </c>
      <c r="AC21" s="95">
        <f t="shared" si="7"/>
        <v>9</v>
      </c>
      <c r="AD21" s="242">
        <f t="shared" si="11"/>
        <v>3.8888888888888888</v>
      </c>
      <c r="AE21" s="16">
        <f t="shared" si="8"/>
        <v>0</v>
      </c>
      <c r="AF21" s="9"/>
      <c r="AG21" s="332" t="str">
        <f t="shared" si="9"/>
        <v>З</v>
      </c>
      <c r="AH21" s="332">
        <f t="shared" si="9"/>
        <v>4</v>
      </c>
      <c r="AI21" s="332">
        <f t="shared" si="9"/>
        <v>4</v>
      </c>
      <c r="AJ21" s="332">
        <f t="shared" si="9"/>
        <v>4</v>
      </c>
      <c r="AK21" s="332">
        <f t="shared" si="9"/>
        <v>4</v>
      </c>
      <c r="AL21" s="332">
        <f t="shared" si="9"/>
        <v>4</v>
      </c>
      <c r="AM21" s="332">
        <f t="shared" si="9"/>
        <v>4</v>
      </c>
      <c r="AN21" s="332">
        <f t="shared" si="9"/>
        <v>3</v>
      </c>
      <c r="AO21" s="332">
        <f t="shared" si="9"/>
        <v>4</v>
      </c>
      <c r="AP21" s="332">
        <f t="shared" si="9"/>
        <v>4</v>
      </c>
      <c r="AQ21" s="332" t="str">
        <f t="shared" si="9"/>
        <v/>
      </c>
      <c r="AR21" s="332" t="str">
        <f t="shared" si="9"/>
        <v/>
      </c>
      <c r="AS21" s="332" t="str">
        <f t="shared" si="9"/>
        <v/>
      </c>
      <c r="AT21" s="332" t="str">
        <f t="shared" si="9"/>
        <v/>
      </c>
      <c r="AU21" s="332" t="str">
        <f t="shared" si="9"/>
        <v/>
      </c>
      <c r="AV21" s="332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30" x14ac:dyDescent="0.2">
      <c r="A22" s="389">
        <v>17</v>
      </c>
      <c r="B22" s="189"/>
      <c r="C22" s="402" t="s">
        <v>34</v>
      </c>
      <c r="D22" s="436" t="s">
        <v>976</v>
      </c>
      <c r="E22" s="256" t="s">
        <v>665</v>
      </c>
      <c r="F22" s="93" t="s">
        <v>539</v>
      </c>
      <c r="G22" s="93">
        <v>5</v>
      </c>
      <c r="H22" s="93" t="s">
        <v>1602</v>
      </c>
      <c r="I22" s="93">
        <v>4</v>
      </c>
      <c r="J22" s="93">
        <v>5</v>
      </c>
      <c r="K22" s="93">
        <v>4</v>
      </c>
      <c r="L22" s="93">
        <v>4</v>
      </c>
      <c r="M22" s="93">
        <v>3</v>
      </c>
      <c r="N22" s="93">
        <v>4</v>
      </c>
      <c r="O22" s="93">
        <v>3</v>
      </c>
      <c r="P22" s="93"/>
      <c r="Q22" s="93"/>
      <c r="R22" s="97"/>
      <c r="S22" s="93"/>
      <c r="T22" s="23"/>
      <c r="U22" s="23"/>
      <c r="V22" s="18">
        <f t="shared" si="0"/>
        <v>3</v>
      </c>
      <c r="W22" s="95">
        <f t="shared" si="1"/>
        <v>1</v>
      </c>
      <c r="X22" s="95">
        <f t="shared" si="12"/>
        <v>0</v>
      </c>
      <c r="Y22" s="95">
        <f t="shared" si="3"/>
        <v>0</v>
      </c>
      <c r="Z22" s="95">
        <f t="shared" si="4"/>
        <v>2</v>
      </c>
      <c r="AA22" s="95">
        <f t="shared" si="5"/>
        <v>4</v>
      </c>
      <c r="AB22" s="95">
        <f t="shared" si="6"/>
        <v>2</v>
      </c>
      <c r="AC22" s="95">
        <f t="shared" si="7"/>
        <v>8</v>
      </c>
      <c r="AD22" s="242">
        <f t="shared" si="11"/>
        <v>4</v>
      </c>
      <c r="AE22" s="16">
        <f t="shared" si="8"/>
        <v>0</v>
      </c>
      <c r="AF22" s="9"/>
      <c r="AG22" s="332" t="str">
        <f t="shared" si="13"/>
        <v>З</v>
      </c>
      <c r="AH22" s="332">
        <f t="shared" si="13"/>
        <v>5</v>
      </c>
      <c r="AI22" s="332" t="str">
        <f t="shared" si="13"/>
        <v>б</v>
      </c>
      <c r="AJ22" s="332">
        <f t="shared" si="13"/>
        <v>4</v>
      </c>
      <c r="AK22" s="332">
        <f t="shared" si="13"/>
        <v>5</v>
      </c>
      <c r="AL22" s="332">
        <f t="shared" si="13"/>
        <v>4</v>
      </c>
      <c r="AM22" s="332">
        <f t="shared" si="13"/>
        <v>4</v>
      </c>
      <c r="AN22" s="332">
        <f t="shared" si="13"/>
        <v>3</v>
      </c>
      <c r="AO22" s="332">
        <f t="shared" si="13"/>
        <v>4</v>
      </c>
      <c r="AP22" s="332">
        <f t="shared" si="13"/>
        <v>3</v>
      </c>
      <c r="AQ22" s="332" t="str">
        <f t="shared" si="13"/>
        <v/>
      </c>
      <c r="AR22" s="332" t="str">
        <f t="shared" si="13"/>
        <v/>
      </c>
      <c r="AS22" s="332" t="str">
        <f t="shared" si="13"/>
        <v/>
      </c>
      <c r="AT22" s="332" t="str">
        <f t="shared" si="13"/>
        <v/>
      </c>
      <c r="AU22" s="332" t="str">
        <f t="shared" si="13"/>
        <v/>
      </c>
      <c r="AV22" s="332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30" x14ac:dyDescent="0.2">
      <c r="A23" s="389">
        <v>18</v>
      </c>
      <c r="B23" s="189"/>
      <c r="C23" s="402" t="s">
        <v>34</v>
      </c>
      <c r="D23" s="436" t="s">
        <v>977</v>
      </c>
      <c r="E23" s="256" t="s">
        <v>665</v>
      </c>
      <c r="F23" s="93" t="s">
        <v>539</v>
      </c>
      <c r="G23" s="93">
        <v>4</v>
      </c>
      <c r="H23" s="93">
        <v>5</v>
      </c>
      <c r="I23" s="93">
        <v>4</v>
      </c>
      <c r="J23" s="93">
        <v>3</v>
      </c>
      <c r="K23" s="93">
        <v>4</v>
      </c>
      <c r="L23" s="93">
        <v>4</v>
      </c>
      <c r="M23" s="93">
        <v>4</v>
      </c>
      <c r="N23" s="93">
        <v>4</v>
      </c>
      <c r="O23" s="93">
        <v>3</v>
      </c>
      <c r="P23" s="93"/>
      <c r="Q23" s="93"/>
      <c r="R23" s="97"/>
      <c r="S23" s="93"/>
      <c r="T23" s="23"/>
      <c r="U23" s="23"/>
      <c r="V23" s="18">
        <f t="shared" si="0"/>
        <v>3</v>
      </c>
      <c r="W23" s="95">
        <f t="shared" si="1"/>
        <v>0</v>
      </c>
      <c r="X23" s="95">
        <f t="shared" si="12"/>
        <v>0</v>
      </c>
      <c r="Y23" s="95">
        <f t="shared" si="3"/>
        <v>0</v>
      </c>
      <c r="Z23" s="95">
        <f t="shared" si="4"/>
        <v>2</v>
      </c>
      <c r="AA23" s="95">
        <f t="shared" si="5"/>
        <v>6</v>
      </c>
      <c r="AB23" s="95">
        <f t="shared" si="6"/>
        <v>1</v>
      </c>
      <c r="AC23" s="95">
        <f t="shared" si="7"/>
        <v>9</v>
      </c>
      <c r="AD23" s="242">
        <f t="shared" si="11"/>
        <v>3.8888888888888888</v>
      </c>
      <c r="AE23" s="16">
        <f t="shared" si="8"/>
        <v>0</v>
      </c>
      <c r="AF23" s="9"/>
      <c r="AG23" s="332" t="str">
        <f t="shared" si="13"/>
        <v>З</v>
      </c>
      <c r="AH23" s="332">
        <f t="shared" si="13"/>
        <v>4</v>
      </c>
      <c r="AI23" s="332">
        <f t="shared" si="13"/>
        <v>5</v>
      </c>
      <c r="AJ23" s="332">
        <f t="shared" si="13"/>
        <v>4</v>
      </c>
      <c r="AK23" s="332">
        <f t="shared" si="13"/>
        <v>3</v>
      </c>
      <c r="AL23" s="332">
        <f t="shared" si="13"/>
        <v>4</v>
      </c>
      <c r="AM23" s="332">
        <f t="shared" si="13"/>
        <v>4</v>
      </c>
      <c r="AN23" s="332">
        <f t="shared" si="13"/>
        <v>4</v>
      </c>
      <c r="AO23" s="332">
        <f t="shared" si="13"/>
        <v>4</v>
      </c>
      <c r="AP23" s="332">
        <f t="shared" si="13"/>
        <v>3</v>
      </c>
      <c r="AQ23" s="332" t="str">
        <f t="shared" si="13"/>
        <v/>
      </c>
      <c r="AR23" s="332" t="str">
        <f t="shared" si="13"/>
        <v/>
      </c>
      <c r="AS23" s="332" t="str">
        <f t="shared" si="13"/>
        <v/>
      </c>
      <c r="AT23" s="332" t="str">
        <f t="shared" si="13"/>
        <v/>
      </c>
      <c r="AU23" s="332" t="str">
        <f t="shared" si="13"/>
        <v/>
      </c>
      <c r="AV23" s="332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30" x14ac:dyDescent="0.2">
      <c r="A24" s="389">
        <v>19</v>
      </c>
      <c r="B24" s="189"/>
      <c r="C24" s="479" t="s">
        <v>34</v>
      </c>
      <c r="D24" s="480" t="s">
        <v>978</v>
      </c>
      <c r="E24" s="256" t="s">
        <v>665</v>
      </c>
      <c r="F24" s="93" t="s">
        <v>539</v>
      </c>
      <c r="G24" s="93">
        <v>4</v>
      </c>
      <c r="H24" s="93">
        <v>5</v>
      </c>
      <c r="I24" s="93">
        <v>5</v>
      </c>
      <c r="J24" s="93">
        <v>5</v>
      </c>
      <c r="K24" s="93">
        <v>5</v>
      </c>
      <c r="L24" s="93">
        <v>4</v>
      </c>
      <c r="M24" s="93">
        <v>5</v>
      </c>
      <c r="N24" s="93">
        <v>4</v>
      </c>
      <c r="O24" s="93">
        <v>4</v>
      </c>
      <c r="P24" s="93"/>
      <c r="Q24" s="93"/>
      <c r="R24" s="97"/>
      <c r="S24" s="93"/>
      <c r="T24" s="23"/>
      <c r="U24" s="23"/>
      <c r="V24" s="18">
        <f t="shared" si="0"/>
        <v>4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0</v>
      </c>
      <c r="AA24" s="95">
        <f t="shared" si="5"/>
        <v>4</v>
      </c>
      <c r="AB24" s="95">
        <f t="shared" si="6"/>
        <v>5</v>
      </c>
      <c r="AC24" s="95">
        <f t="shared" si="7"/>
        <v>9</v>
      </c>
      <c r="AD24" s="242">
        <f t="shared" si="11"/>
        <v>4.5555555555555554</v>
      </c>
      <c r="AE24" s="16">
        <f t="shared" si="8"/>
        <v>0</v>
      </c>
      <c r="AF24" s="9"/>
      <c r="AG24" s="332" t="str">
        <f t="shared" si="13"/>
        <v>З</v>
      </c>
      <c r="AH24" s="332">
        <f t="shared" si="13"/>
        <v>4</v>
      </c>
      <c r="AI24" s="332">
        <f t="shared" si="13"/>
        <v>5</v>
      </c>
      <c r="AJ24" s="332">
        <f t="shared" si="13"/>
        <v>5</v>
      </c>
      <c r="AK24" s="332">
        <f t="shared" si="13"/>
        <v>5</v>
      </c>
      <c r="AL24" s="332">
        <f t="shared" si="13"/>
        <v>5</v>
      </c>
      <c r="AM24" s="332">
        <f t="shared" si="13"/>
        <v>4</v>
      </c>
      <c r="AN24" s="332">
        <f t="shared" si="13"/>
        <v>5</v>
      </c>
      <c r="AO24" s="332">
        <f t="shared" si="13"/>
        <v>4</v>
      </c>
      <c r="AP24" s="332">
        <f t="shared" si="13"/>
        <v>4</v>
      </c>
      <c r="AQ24" s="332" t="str">
        <f t="shared" si="13"/>
        <v/>
      </c>
      <c r="AR24" s="332" t="str">
        <f t="shared" si="13"/>
        <v/>
      </c>
      <c r="AS24" s="332" t="str">
        <f t="shared" si="13"/>
        <v/>
      </c>
      <c r="AT24" s="332" t="str">
        <f t="shared" si="13"/>
        <v/>
      </c>
      <c r="AU24" s="332" t="str">
        <f t="shared" si="13"/>
        <v/>
      </c>
      <c r="AV24" s="332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30" x14ac:dyDescent="0.2">
      <c r="A25" s="389">
        <v>20</v>
      </c>
      <c r="B25" s="189"/>
      <c r="C25" s="402" t="s">
        <v>34</v>
      </c>
      <c r="D25" s="436" t="s">
        <v>979</v>
      </c>
      <c r="E25" s="256" t="s">
        <v>665</v>
      </c>
      <c r="F25" s="93" t="s">
        <v>539</v>
      </c>
      <c r="G25" s="93">
        <v>3</v>
      </c>
      <c r="H25" s="93">
        <v>3</v>
      </c>
      <c r="I25" s="93">
        <v>3</v>
      </c>
      <c r="J25" s="93">
        <v>4</v>
      </c>
      <c r="K25" s="93">
        <v>3</v>
      </c>
      <c r="L25" s="93">
        <v>4</v>
      </c>
      <c r="M25" s="93">
        <v>4</v>
      </c>
      <c r="N25" s="93">
        <v>3</v>
      </c>
      <c r="O25" s="93">
        <v>3</v>
      </c>
      <c r="P25" s="93"/>
      <c r="Q25" s="93"/>
      <c r="R25" s="97"/>
      <c r="S25" s="93"/>
      <c r="T25" s="23"/>
      <c r="U25" s="23"/>
      <c r="V25" s="18">
        <f t="shared" si="0"/>
        <v>3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6</v>
      </c>
      <c r="AA25" s="95">
        <f t="shared" si="5"/>
        <v>3</v>
      </c>
      <c r="AB25" s="95">
        <f t="shared" si="6"/>
        <v>0</v>
      </c>
      <c r="AC25" s="95">
        <f t="shared" si="7"/>
        <v>9</v>
      </c>
      <c r="AD25" s="242">
        <f t="shared" si="11"/>
        <v>3.3333333333333335</v>
      </c>
      <c r="AE25" s="16">
        <f t="shared" si="8"/>
        <v>0</v>
      </c>
      <c r="AF25" s="9"/>
      <c r="AG25" s="332" t="str">
        <f t="shared" si="13"/>
        <v>З</v>
      </c>
      <c r="AH25" s="332">
        <f t="shared" si="13"/>
        <v>3</v>
      </c>
      <c r="AI25" s="332">
        <f t="shared" si="13"/>
        <v>3</v>
      </c>
      <c r="AJ25" s="332">
        <f t="shared" si="13"/>
        <v>3</v>
      </c>
      <c r="AK25" s="332">
        <f t="shared" si="13"/>
        <v>4</v>
      </c>
      <c r="AL25" s="332">
        <f t="shared" si="13"/>
        <v>3</v>
      </c>
      <c r="AM25" s="332">
        <f t="shared" si="13"/>
        <v>4</v>
      </c>
      <c r="AN25" s="332">
        <f t="shared" si="13"/>
        <v>4</v>
      </c>
      <c r="AO25" s="332">
        <f t="shared" si="13"/>
        <v>3</v>
      </c>
      <c r="AP25" s="332">
        <f t="shared" si="13"/>
        <v>3</v>
      </c>
      <c r="AQ25" s="332" t="str">
        <f t="shared" si="13"/>
        <v/>
      </c>
      <c r="AR25" s="332" t="str">
        <f t="shared" si="13"/>
        <v/>
      </c>
      <c r="AS25" s="332" t="str">
        <f t="shared" si="13"/>
        <v/>
      </c>
      <c r="AT25" s="332" t="str">
        <f t="shared" si="13"/>
        <v/>
      </c>
      <c r="AU25" s="332" t="str">
        <f t="shared" si="13"/>
        <v/>
      </c>
      <c r="AV25" s="332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30" x14ac:dyDescent="0.2">
      <c r="A26" s="389">
        <v>21</v>
      </c>
      <c r="B26" s="189"/>
      <c r="C26" s="402" t="s">
        <v>34</v>
      </c>
      <c r="D26" s="436" t="s">
        <v>980</v>
      </c>
      <c r="E26" s="256" t="s">
        <v>665</v>
      </c>
      <c r="F26" s="93" t="s">
        <v>539</v>
      </c>
      <c r="G26" s="93">
        <v>4</v>
      </c>
      <c r="H26" s="93"/>
      <c r="I26" s="93">
        <v>3</v>
      </c>
      <c r="J26" s="93">
        <v>4</v>
      </c>
      <c r="K26" s="93">
        <v>4</v>
      </c>
      <c r="L26" s="93">
        <v>4</v>
      </c>
      <c r="M26" s="93">
        <v>5</v>
      </c>
      <c r="N26" s="93">
        <v>4</v>
      </c>
      <c r="O26" s="93">
        <v>3</v>
      </c>
      <c r="P26" s="93"/>
      <c r="Q26" s="93"/>
      <c r="R26" s="97"/>
      <c r="S26" s="93"/>
      <c r="T26" s="23"/>
      <c r="U26" s="23"/>
      <c r="V26" s="18">
        <f t="shared" si="0"/>
        <v>3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2</v>
      </c>
      <c r="AA26" s="95">
        <f t="shared" si="5"/>
        <v>5</v>
      </c>
      <c r="AB26" s="95">
        <f t="shared" si="6"/>
        <v>1</v>
      </c>
      <c r="AC26" s="95">
        <f t="shared" si="7"/>
        <v>8</v>
      </c>
      <c r="AD26" s="242">
        <f t="shared" si="11"/>
        <v>3.875</v>
      </c>
      <c r="AE26" s="16">
        <f t="shared" si="8"/>
        <v>0</v>
      </c>
      <c r="AF26" s="9"/>
      <c r="AG26" s="332" t="str">
        <f t="shared" si="13"/>
        <v>З</v>
      </c>
      <c r="AH26" s="332">
        <f t="shared" si="13"/>
        <v>4</v>
      </c>
      <c r="AI26" s="332" t="str">
        <f t="shared" si="13"/>
        <v/>
      </c>
      <c r="AJ26" s="332">
        <f t="shared" si="13"/>
        <v>3</v>
      </c>
      <c r="AK26" s="332">
        <f t="shared" si="13"/>
        <v>4</v>
      </c>
      <c r="AL26" s="332">
        <f t="shared" si="13"/>
        <v>4</v>
      </c>
      <c r="AM26" s="332">
        <f t="shared" si="13"/>
        <v>4</v>
      </c>
      <c r="AN26" s="332">
        <f t="shared" si="13"/>
        <v>5</v>
      </c>
      <c r="AO26" s="332">
        <f t="shared" si="13"/>
        <v>4</v>
      </c>
      <c r="AP26" s="332">
        <f t="shared" si="13"/>
        <v>3</v>
      </c>
      <c r="AQ26" s="332" t="str">
        <f t="shared" si="13"/>
        <v/>
      </c>
      <c r="AR26" s="332" t="str">
        <f t="shared" si="13"/>
        <v/>
      </c>
      <c r="AS26" s="332" t="str">
        <f t="shared" si="13"/>
        <v/>
      </c>
      <c r="AT26" s="332" t="str">
        <f t="shared" si="13"/>
        <v/>
      </c>
      <c r="AU26" s="332" t="str">
        <f t="shared" si="13"/>
        <v/>
      </c>
      <c r="AV26" s="332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hidden="1" x14ac:dyDescent="0.2">
      <c r="A27" s="389"/>
      <c r="B27" s="189"/>
      <c r="C27" s="402"/>
      <c r="D27" s="402"/>
      <c r="E27" s="256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7"/>
      <c r="S27" s="93"/>
      <c r="T27" s="23"/>
      <c r="U27" s="23"/>
      <c r="V27" s="18">
        <f t="shared" si="0"/>
        <v>0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0</v>
      </c>
      <c r="AA27" s="95">
        <f t="shared" si="5"/>
        <v>0</v>
      </c>
      <c r="AB27" s="95">
        <f t="shared" si="6"/>
        <v>0</v>
      </c>
      <c r="AC27" s="95">
        <f t="shared" si="7"/>
        <v>0</v>
      </c>
      <c r="AD27" s="242" t="str">
        <f t="shared" si="11"/>
        <v/>
      </c>
      <c r="AE27" s="16">
        <f t="shared" si="8"/>
        <v>0</v>
      </c>
      <c r="AF27" s="9"/>
      <c r="AG27" s="332" t="str">
        <f t="shared" si="13"/>
        <v/>
      </c>
      <c r="AH27" s="332" t="str">
        <f t="shared" si="13"/>
        <v/>
      </c>
      <c r="AI27" s="332" t="str">
        <f t="shared" si="13"/>
        <v/>
      </c>
      <c r="AJ27" s="332" t="str">
        <f t="shared" si="13"/>
        <v/>
      </c>
      <c r="AK27" s="332" t="str">
        <f t="shared" si="13"/>
        <v/>
      </c>
      <c r="AL27" s="332" t="str">
        <f t="shared" si="13"/>
        <v/>
      </c>
      <c r="AM27" s="332" t="str">
        <f t="shared" si="13"/>
        <v/>
      </c>
      <c r="AN27" s="332" t="str">
        <f t="shared" si="13"/>
        <v/>
      </c>
      <c r="AO27" s="332" t="str">
        <f t="shared" si="13"/>
        <v/>
      </c>
      <c r="AP27" s="332" t="str">
        <f t="shared" si="13"/>
        <v/>
      </c>
      <c r="AQ27" s="332" t="str">
        <f t="shared" si="13"/>
        <v/>
      </c>
      <c r="AR27" s="332" t="str">
        <f t="shared" si="13"/>
        <v/>
      </c>
      <c r="AS27" s="332" t="str">
        <f t="shared" si="13"/>
        <v/>
      </c>
      <c r="AT27" s="332" t="str">
        <f t="shared" si="13"/>
        <v/>
      </c>
      <c r="AU27" s="332" t="str">
        <f t="shared" si="13"/>
        <v/>
      </c>
      <c r="AV27" s="332" t="str">
        <f t="shared" si="13"/>
        <v/>
      </c>
      <c r="AW27" s="35">
        <f t="shared" si="10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hidden="1" x14ac:dyDescent="0.2">
      <c r="A28" s="389"/>
      <c r="B28" s="189"/>
      <c r="C28" s="402"/>
      <c r="D28" s="402"/>
      <c r="E28" s="256"/>
      <c r="F28" s="93"/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7"/>
      <c r="S28" s="93"/>
      <c r="T28" s="23"/>
      <c r="U28" s="23"/>
      <c r="V28" s="18">
        <f t="shared" si="0"/>
        <v>0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0</v>
      </c>
      <c r="AA28" s="95">
        <f t="shared" si="5"/>
        <v>0</v>
      </c>
      <c r="AB28" s="95">
        <f t="shared" si="6"/>
        <v>0</v>
      </c>
      <c r="AC28" s="95">
        <f t="shared" si="7"/>
        <v>0</v>
      </c>
      <c r="AD28" s="242" t="str">
        <f t="shared" si="11"/>
        <v/>
      </c>
      <c r="AE28" s="16">
        <f t="shared" si="8"/>
        <v>0</v>
      </c>
      <c r="AF28" s="9"/>
      <c r="AG28" s="332" t="str">
        <f t="shared" si="13"/>
        <v/>
      </c>
      <c r="AH28" s="332" t="str">
        <f t="shared" si="13"/>
        <v/>
      </c>
      <c r="AI28" s="332" t="str">
        <f t="shared" si="13"/>
        <v/>
      </c>
      <c r="AJ28" s="332" t="str">
        <f t="shared" si="13"/>
        <v/>
      </c>
      <c r="AK28" s="332" t="str">
        <f t="shared" si="13"/>
        <v/>
      </c>
      <c r="AL28" s="332" t="str">
        <f t="shared" si="13"/>
        <v/>
      </c>
      <c r="AM28" s="332" t="str">
        <f t="shared" si="13"/>
        <v/>
      </c>
      <c r="AN28" s="332" t="str">
        <f t="shared" si="13"/>
        <v/>
      </c>
      <c r="AO28" s="332" t="str">
        <f t="shared" si="13"/>
        <v/>
      </c>
      <c r="AP28" s="332" t="str">
        <f t="shared" si="13"/>
        <v/>
      </c>
      <c r="AQ28" s="332" t="str">
        <f t="shared" si="13"/>
        <v/>
      </c>
      <c r="AR28" s="332" t="str">
        <f t="shared" si="13"/>
        <v/>
      </c>
      <c r="AS28" s="332" t="str">
        <f t="shared" si="13"/>
        <v/>
      </c>
      <c r="AT28" s="332" t="str">
        <f t="shared" si="13"/>
        <v/>
      </c>
      <c r="AU28" s="332" t="str">
        <f t="shared" si="13"/>
        <v/>
      </c>
      <c r="AV28" s="332" t="str">
        <f t="shared" si="13"/>
        <v/>
      </c>
      <c r="AW28" s="35">
        <f t="shared" si="10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hidden="1" x14ac:dyDescent="0.2">
      <c r="A29" s="389"/>
      <c r="B29" s="186"/>
      <c r="C29" s="402"/>
      <c r="D29" s="402"/>
      <c r="E29" s="256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7"/>
      <c r="S29" s="93"/>
      <c r="T29" s="23"/>
      <c r="U29" s="23"/>
      <c r="V29" s="18">
        <f t="shared" si="0"/>
        <v>0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0</v>
      </c>
      <c r="AA29" s="95">
        <f t="shared" si="5"/>
        <v>0</v>
      </c>
      <c r="AB29" s="95">
        <f t="shared" si="6"/>
        <v>0</v>
      </c>
      <c r="AC29" s="95">
        <f t="shared" si="7"/>
        <v>0</v>
      </c>
      <c r="AD29" s="242" t="str">
        <f t="shared" si="11"/>
        <v/>
      </c>
      <c r="AE29" s="16">
        <f t="shared" si="8"/>
        <v>0</v>
      </c>
      <c r="AF29" s="9"/>
      <c r="AG29" s="332" t="str">
        <f t="shared" si="13"/>
        <v/>
      </c>
      <c r="AH29" s="332" t="str">
        <f t="shared" si="13"/>
        <v/>
      </c>
      <c r="AI29" s="332" t="str">
        <f t="shared" si="13"/>
        <v/>
      </c>
      <c r="AJ29" s="332" t="str">
        <f t="shared" si="13"/>
        <v/>
      </c>
      <c r="AK29" s="332" t="str">
        <f t="shared" si="13"/>
        <v/>
      </c>
      <c r="AL29" s="332" t="str">
        <f t="shared" si="13"/>
        <v/>
      </c>
      <c r="AM29" s="332" t="str">
        <f t="shared" si="13"/>
        <v/>
      </c>
      <c r="AN29" s="332" t="str">
        <f t="shared" si="13"/>
        <v/>
      </c>
      <c r="AO29" s="332" t="str">
        <f t="shared" si="13"/>
        <v/>
      </c>
      <c r="AP29" s="332" t="str">
        <f t="shared" si="13"/>
        <v/>
      </c>
      <c r="AQ29" s="332" t="str">
        <f t="shared" si="13"/>
        <v/>
      </c>
      <c r="AR29" s="332" t="str">
        <f t="shared" si="13"/>
        <v/>
      </c>
      <c r="AS29" s="332" t="str">
        <f t="shared" si="13"/>
        <v/>
      </c>
      <c r="AT29" s="332" t="str">
        <f t="shared" si="13"/>
        <v/>
      </c>
      <c r="AU29" s="332" t="str">
        <f t="shared" si="13"/>
        <v/>
      </c>
      <c r="AV29" s="332" t="str">
        <f t="shared" si="13"/>
        <v/>
      </c>
      <c r="AW29" s="35">
        <f t="shared" si="10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hidden="1" x14ac:dyDescent="0.2">
      <c r="A30" s="389"/>
      <c r="B30" s="186"/>
      <c r="C30" s="402"/>
      <c r="D30" s="402"/>
      <c r="E30" s="256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7"/>
      <c r="S30" s="93"/>
      <c r="T30" s="23"/>
      <c r="U30" s="23"/>
      <c r="V30" s="18">
        <f t="shared" si="0"/>
        <v>0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0</v>
      </c>
      <c r="AA30" s="95">
        <f t="shared" si="5"/>
        <v>0</v>
      </c>
      <c r="AB30" s="95">
        <f t="shared" si="6"/>
        <v>0</v>
      </c>
      <c r="AC30" s="95">
        <f t="shared" si="7"/>
        <v>0</v>
      </c>
      <c r="AD30" s="242" t="str">
        <f t="shared" si="11"/>
        <v/>
      </c>
      <c r="AE30" s="16">
        <f t="shared" si="8"/>
        <v>0</v>
      </c>
      <c r="AF30" s="9"/>
      <c r="AG30" s="332" t="str">
        <f t="shared" si="13"/>
        <v/>
      </c>
      <c r="AH30" s="332" t="str">
        <f t="shared" si="13"/>
        <v/>
      </c>
      <c r="AI30" s="332" t="str">
        <f t="shared" si="13"/>
        <v/>
      </c>
      <c r="AJ30" s="332" t="str">
        <f t="shared" si="13"/>
        <v/>
      </c>
      <c r="AK30" s="332" t="str">
        <f t="shared" si="13"/>
        <v/>
      </c>
      <c r="AL30" s="332" t="str">
        <f t="shared" si="13"/>
        <v/>
      </c>
      <c r="AM30" s="332" t="str">
        <f t="shared" si="13"/>
        <v/>
      </c>
      <c r="AN30" s="332" t="str">
        <f t="shared" si="13"/>
        <v/>
      </c>
      <c r="AO30" s="332" t="str">
        <f t="shared" si="13"/>
        <v/>
      </c>
      <c r="AP30" s="332" t="str">
        <f t="shared" si="13"/>
        <v/>
      </c>
      <c r="AQ30" s="332" t="str">
        <f t="shared" si="13"/>
        <v/>
      </c>
      <c r="AR30" s="332" t="str">
        <f t="shared" si="13"/>
        <v/>
      </c>
      <c r="AS30" s="332" t="str">
        <f t="shared" si="13"/>
        <v/>
      </c>
      <c r="AT30" s="332" t="str">
        <f t="shared" si="13"/>
        <v/>
      </c>
      <c r="AU30" s="332" t="str">
        <f t="shared" si="13"/>
        <v/>
      </c>
      <c r="AV30" s="332" t="str">
        <f t="shared" si="13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">
      <c r="A31" s="389"/>
      <c r="B31" s="186"/>
      <c r="C31" s="402"/>
      <c r="D31" s="402"/>
      <c r="E31" s="256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7"/>
      <c r="S31" s="93"/>
      <c r="T31" s="23"/>
      <c r="U31" s="23"/>
      <c r="V31" s="18">
        <f t="shared" si="0"/>
        <v>0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42" t="str">
        <f t="shared" si="11"/>
        <v/>
      </c>
      <c r="AE31" s="16">
        <f t="shared" si="8"/>
        <v>0</v>
      </c>
      <c r="AF31" s="9"/>
      <c r="AG31" s="332" t="str">
        <f t="shared" si="13"/>
        <v/>
      </c>
      <c r="AH31" s="332" t="str">
        <f t="shared" si="13"/>
        <v/>
      </c>
      <c r="AI31" s="332" t="str">
        <f t="shared" si="13"/>
        <v/>
      </c>
      <c r="AJ31" s="332" t="str">
        <f t="shared" si="13"/>
        <v/>
      </c>
      <c r="AK31" s="332" t="str">
        <f t="shared" si="13"/>
        <v/>
      </c>
      <c r="AL31" s="332" t="str">
        <f t="shared" si="13"/>
        <v/>
      </c>
      <c r="AM31" s="332" t="str">
        <f t="shared" si="13"/>
        <v/>
      </c>
      <c r="AN31" s="332" t="str">
        <f t="shared" si="13"/>
        <v/>
      </c>
      <c r="AO31" s="332" t="str">
        <f t="shared" si="13"/>
        <v/>
      </c>
      <c r="AP31" s="332" t="str">
        <f t="shared" si="13"/>
        <v/>
      </c>
      <c r="AQ31" s="332" t="str">
        <f t="shared" si="13"/>
        <v/>
      </c>
      <c r="AR31" s="332" t="str">
        <f t="shared" si="13"/>
        <v/>
      </c>
      <c r="AS31" s="332" t="str">
        <f t="shared" si="13"/>
        <v/>
      </c>
      <c r="AT31" s="332" t="str">
        <f t="shared" si="13"/>
        <v/>
      </c>
      <c r="AU31" s="332" t="str">
        <f t="shared" si="13"/>
        <v/>
      </c>
      <c r="AV31" s="332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89"/>
      <c r="B32" s="243"/>
      <c r="C32" s="243"/>
      <c r="D32" s="243"/>
      <c r="E32" s="256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42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89"/>
      <c r="B33" s="243"/>
      <c r="C33" s="243"/>
      <c r="D33" s="243"/>
      <c r="E33" s="256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42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89"/>
      <c r="B34" s="244"/>
      <c r="C34" s="245"/>
      <c r="D34" s="246"/>
      <c r="E34" s="256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42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89"/>
      <c r="B35" s="244"/>
      <c r="C35" s="245"/>
      <c r="D35" s="246"/>
      <c r="E35" s="256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42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89"/>
      <c r="B36" s="244"/>
      <c r="C36" s="245"/>
      <c r="D36" s="246"/>
      <c r="E36" s="256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42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COUNTIF(E6:E36,"С2431")</f>
        <v>21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42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7"/>
      <c r="B38" s="247"/>
      <c r="C38" s="83" t="s">
        <v>12</v>
      </c>
      <c r="D38" s="83"/>
      <c r="E38" s="27"/>
      <c r="F38" s="213" t="str">
        <f t="array" ref="F38:U45">AG38:AV45</f>
        <v xml:space="preserve"> </v>
      </c>
      <c r="G38" s="213">
        <v>3.8095238095238093</v>
      </c>
      <c r="H38" s="213">
        <v>3.6315789473684212</v>
      </c>
      <c r="I38" s="213">
        <v>3.9</v>
      </c>
      <c r="J38" s="213">
        <v>3.8571428571428572</v>
      </c>
      <c r="K38" s="213">
        <v>3.8095238095238093</v>
      </c>
      <c r="L38" s="213">
        <v>3.6190476190476191</v>
      </c>
      <c r="M38" s="213">
        <v>4.4285714285714288</v>
      </c>
      <c r="N38" s="213">
        <v>3.7142857142857144</v>
      </c>
      <c r="O38" s="248">
        <v>3.1904761904761907</v>
      </c>
      <c r="P38" s="215" t="str">
        <v xml:space="preserve"> </v>
      </c>
      <c r="Q38" s="215" t="str">
        <v xml:space="preserve"> </v>
      </c>
      <c r="R38" s="215" t="str">
        <v xml:space="preserve"> </v>
      </c>
      <c r="S38" s="213" t="str">
        <v xml:space="preserve"> </v>
      </c>
      <c r="T38" s="213" t="str">
        <v xml:space="preserve"> </v>
      </c>
      <c r="U38" s="213" t="str">
        <v xml:space="preserve"> </v>
      </c>
      <c r="V38" s="18">
        <f>сводн.!T42</f>
        <v>2</v>
      </c>
      <c r="W38" s="95">
        <f>SUM(W6:W37)</f>
        <v>2</v>
      </c>
      <c r="X38" s="95">
        <f>SUM(X6:X37)</f>
        <v>0</v>
      </c>
      <c r="Y38" s="95">
        <f>SUM(Y6:Y37)-X38</f>
        <v>2</v>
      </c>
      <c r="Z38" s="95">
        <f>SUM(Z6:Z37)</f>
        <v>73</v>
      </c>
      <c r="AA38" s="95">
        <f>SUM(AA6:AA37)</f>
        <v>76</v>
      </c>
      <c r="AB38" s="95">
        <f>SUM(AB6:AB37)</f>
        <v>35</v>
      </c>
      <c r="AC38" s="95">
        <f t="shared" si="7"/>
        <v>186</v>
      </c>
      <c r="AD38" s="242">
        <f>IF(ISERROR(((X38+Y38)*2+Z38*3+AA38*4+AB38*5)/SUM(X38,Y38:AB38)),"",((X38+Y38)*2+Z38*3+AA38*4+AB38*5)/SUM(X38,Y38:AB38))</f>
        <v>3.774193548387097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>
        <f t="shared" si="15"/>
        <v>3.8095238095238093</v>
      </c>
      <c r="AI38" s="33">
        <f t="shared" si="15"/>
        <v>3.6315789473684212</v>
      </c>
      <c r="AJ38" s="33">
        <f t="shared" si="15"/>
        <v>3.9</v>
      </c>
      <c r="AK38" s="33">
        <f t="shared" si="15"/>
        <v>3.8571428571428572</v>
      </c>
      <c r="AL38" s="33">
        <f t="shared" si="15"/>
        <v>3.8095238095238093</v>
      </c>
      <c r="AM38" s="33">
        <f t="shared" si="15"/>
        <v>3.6190476190476191</v>
      </c>
      <c r="AN38" s="33">
        <f t="shared" si="15"/>
        <v>4.4285714285714288</v>
      </c>
      <c r="AO38" s="33">
        <f t="shared" si="15"/>
        <v>3.7142857142857144</v>
      </c>
      <c r="AP38" s="33">
        <f t="shared" si="15"/>
        <v>3.1904761904761907</v>
      </c>
      <c r="AQ38" s="33" t="str">
        <f t="shared" si="15"/>
        <v xml:space="preserve"> 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6"/>
      <c r="B39" s="216"/>
      <c r="C39" s="218" t="s">
        <v>13</v>
      </c>
      <c r="D39" s="218"/>
      <c r="E39" s="219"/>
      <c r="F39" s="98" t="str">
        <v>0</v>
      </c>
      <c r="G39" s="98">
        <v>2</v>
      </c>
      <c r="H39" s="98">
        <v>4</v>
      </c>
      <c r="I39" s="98">
        <v>6</v>
      </c>
      <c r="J39" s="98">
        <v>3</v>
      </c>
      <c r="K39" s="98">
        <v>3</v>
      </c>
      <c r="L39" s="98">
        <v>2</v>
      </c>
      <c r="M39" s="98">
        <v>13</v>
      </c>
      <c r="N39" s="98">
        <v>2</v>
      </c>
      <c r="O39" s="99" t="str">
        <v>0</v>
      </c>
      <c r="P39" s="99" t="str">
        <v>0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9" t="str">
        <f>IF(COUNTIF(V6:V37,5)=0,"0",COUNTIF(V6:V37,5))</f>
        <v>0</v>
      </c>
      <c r="W39" s="209"/>
      <c r="X39" s="580">
        <f>SUM(X38:AB38)</f>
        <v>186</v>
      </c>
      <c r="Y39" s="580"/>
      <c r="Z39" s="580"/>
      <c r="AA39" s="580"/>
      <c r="AB39" s="580"/>
      <c r="AC39" s="423"/>
      <c r="AD39" s="242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>
        <f t="shared" si="17"/>
        <v>2</v>
      </c>
      <c r="AI39" s="38">
        <f t="shared" si="17"/>
        <v>4</v>
      </c>
      <c r="AJ39" s="38">
        <f t="shared" si="17"/>
        <v>6</v>
      </c>
      <c r="AK39" s="38">
        <f t="shared" si="17"/>
        <v>3</v>
      </c>
      <c r="AL39" s="38">
        <f t="shared" si="17"/>
        <v>3</v>
      </c>
      <c r="AM39" s="38">
        <f t="shared" si="17"/>
        <v>2</v>
      </c>
      <c r="AN39" s="38">
        <f t="shared" si="17"/>
        <v>13</v>
      </c>
      <c r="AO39" s="38">
        <f t="shared" si="17"/>
        <v>2</v>
      </c>
      <c r="AP39" s="38" t="str">
        <f t="shared" si="17"/>
        <v>0</v>
      </c>
      <c r="AQ39" s="38" t="str">
        <f t="shared" si="17"/>
        <v>0</v>
      </c>
      <c r="AR39" s="38" t="str">
        <f t="shared" si="17"/>
        <v>0</v>
      </c>
      <c r="AS39" s="38" t="str">
        <f t="shared" si="17"/>
        <v>0</v>
      </c>
      <c r="AT39" s="38" t="str">
        <f t="shared" si="17"/>
        <v>0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20"/>
      <c r="B40" s="220"/>
      <c r="C40" s="222" t="s">
        <v>14</v>
      </c>
      <c r="D40" s="222"/>
      <c r="E40" s="223"/>
      <c r="F40" s="100" t="str">
        <v>0</v>
      </c>
      <c r="G40" s="100">
        <v>13</v>
      </c>
      <c r="H40" s="100">
        <v>4</v>
      </c>
      <c r="I40" s="100">
        <v>6</v>
      </c>
      <c r="J40" s="100">
        <v>12</v>
      </c>
      <c r="K40" s="100">
        <v>11</v>
      </c>
      <c r="L40" s="100">
        <v>9</v>
      </c>
      <c r="M40" s="100">
        <v>4</v>
      </c>
      <c r="N40" s="100">
        <v>11</v>
      </c>
      <c r="O40" s="101">
        <v>6</v>
      </c>
      <c r="P40" s="101" t="str">
        <v>0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50">
        <f>IF(COUNTIF(V6:V37,4)=0,"0",COUNTIF(V6:V37,4))</f>
        <v>3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1</v>
      </c>
      <c r="AA40" s="44">
        <f>IF(COUNTIF(AA6:AA37,4)=0," ",COUNTIF(AA6:AA37,4))</f>
        <v>4</v>
      </c>
      <c r="AB40" s="44" t="str">
        <f>IF(COUNTIF(AB6:AB37,4)=0," ",COUNTIF(AB6:AB37,4))</f>
        <v xml:space="preserve"> 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>
        <f t="shared" si="18"/>
        <v>13</v>
      </c>
      <c r="AI40" s="44">
        <f t="shared" si="18"/>
        <v>4</v>
      </c>
      <c r="AJ40" s="44">
        <f t="shared" si="18"/>
        <v>6</v>
      </c>
      <c r="AK40" s="44">
        <f t="shared" si="18"/>
        <v>12</v>
      </c>
      <c r="AL40" s="44">
        <f t="shared" si="18"/>
        <v>11</v>
      </c>
      <c r="AM40" s="44">
        <f t="shared" si="18"/>
        <v>9</v>
      </c>
      <c r="AN40" s="44">
        <f t="shared" si="18"/>
        <v>4</v>
      </c>
      <c r="AO40" s="44">
        <f t="shared" si="18"/>
        <v>11</v>
      </c>
      <c r="AP40" s="44">
        <f t="shared" si="18"/>
        <v>6</v>
      </c>
      <c r="AQ40" s="44" t="str">
        <f t="shared" si="18"/>
        <v>0</v>
      </c>
      <c r="AR40" s="44" t="str">
        <f t="shared" si="18"/>
        <v>0</v>
      </c>
      <c r="AS40" s="44" t="str">
        <f t="shared" si="18"/>
        <v>0</v>
      </c>
      <c r="AT40" s="44" t="str">
        <f t="shared" si="18"/>
        <v>0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5" t="s">
        <v>15</v>
      </c>
      <c r="D41" s="225"/>
      <c r="E41" s="226"/>
      <c r="F41" s="102" t="str">
        <v>0</v>
      </c>
      <c r="G41" s="102">
        <v>6</v>
      </c>
      <c r="H41" s="102">
        <v>11</v>
      </c>
      <c r="I41" s="102">
        <v>8</v>
      </c>
      <c r="J41" s="102">
        <v>6</v>
      </c>
      <c r="K41" s="102">
        <v>7</v>
      </c>
      <c r="L41" s="102">
        <v>10</v>
      </c>
      <c r="M41" s="102">
        <v>4</v>
      </c>
      <c r="N41" s="102">
        <v>8</v>
      </c>
      <c r="O41" s="103">
        <v>13</v>
      </c>
      <c r="P41" s="103" t="str">
        <v>0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51">
        <f>IF(COUNTIF(V6:V37,3)=0,"0",COUNTIF(V6:V37,3))</f>
        <v>16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3</v>
      </c>
      <c r="AA41" s="52">
        <f>IF(COUNTIF(AA6:AA37,3)=0," ",COUNTIF(AA6:AA37,3))</f>
        <v>3</v>
      </c>
      <c r="AB41" s="52">
        <f>IF(COUNTIF(AB6:AB37,3)=0," ",COUNTIF(AB6:AB37,3))</f>
        <v>2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>
        <f t="shared" si="19"/>
        <v>6</v>
      </c>
      <c r="AI41" s="52">
        <f t="shared" si="19"/>
        <v>11</v>
      </c>
      <c r="AJ41" s="52">
        <f t="shared" si="19"/>
        <v>8</v>
      </c>
      <c r="AK41" s="52">
        <f t="shared" si="19"/>
        <v>6</v>
      </c>
      <c r="AL41" s="52">
        <f t="shared" si="19"/>
        <v>7</v>
      </c>
      <c r="AM41" s="52">
        <f t="shared" si="19"/>
        <v>10</v>
      </c>
      <c r="AN41" s="52">
        <f t="shared" si="19"/>
        <v>4</v>
      </c>
      <c r="AO41" s="52">
        <f t="shared" si="19"/>
        <v>8</v>
      </c>
      <c r="AP41" s="52">
        <f t="shared" si="19"/>
        <v>13</v>
      </c>
      <c r="AQ41" s="52" t="str">
        <f t="shared" si="19"/>
        <v>0</v>
      </c>
      <c r="AR41" s="52" t="str">
        <f t="shared" si="19"/>
        <v>0</v>
      </c>
      <c r="AS41" s="52" t="str">
        <f t="shared" si="19"/>
        <v>0</v>
      </c>
      <c r="AT41" s="52" t="str">
        <f t="shared" si="19"/>
        <v>0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7"/>
      <c r="B42" s="247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2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2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4</v>
      </c>
      <c r="AA42" s="35">
        <f>IF(COUNTIF(AA6:AA37,2)=0," ",COUNTIF(AA6:AA37,2))</f>
        <v>6</v>
      </c>
      <c r="AB42" s="35">
        <f>IF(COUNTIF(AB6:AB37,2)=0," ",COUNTIF(AB6:AB37,2))</f>
        <v>6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0</v>
      </c>
      <c r="AP42" s="35">
        <f t="shared" si="20"/>
        <v>2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7"/>
      <c r="B43" s="247"/>
      <c r="C43" s="83" t="s">
        <v>17</v>
      </c>
      <c r="D43" s="83"/>
      <c r="E43" s="27"/>
      <c r="F43" s="23">
        <v>0</v>
      </c>
      <c r="G43" s="23">
        <v>0</v>
      </c>
      <c r="H43" s="23">
        <v>1</v>
      </c>
      <c r="I43" s="23">
        <v>1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COUNTBLANK(AD6:AD26)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0</v>
      </c>
      <c r="AI43" s="60">
        <f t="shared" si="22"/>
        <v>1</v>
      </c>
      <c r="AJ43" s="60">
        <f t="shared" si="22"/>
        <v>1</v>
      </c>
      <c r="AK43" s="60">
        <f t="shared" si="22"/>
        <v>0</v>
      </c>
      <c r="AL43" s="60">
        <f t="shared" si="22"/>
        <v>0</v>
      </c>
      <c r="AM43" s="60">
        <f t="shared" si="22"/>
        <v>0</v>
      </c>
      <c r="AN43" s="60">
        <f t="shared" si="22"/>
        <v>0</v>
      </c>
      <c r="AO43" s="60">
        <f t="shared" si="22"/>
        <v>0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7"/>
      <c r="B44" s="247"/>
      <c r="C44" s="83" t="s">
        <v>18</v>
      </c>
      <c r="D44" s="83"/>
      <c r="E44" s="27"/>
      <c r="F44" s="23">
        <v>21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3">IF(COUNTIF(AG6:AG37,"з")=0,"0",COUNTIF(AG6:AG37,"з"))</f>
        <v>21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7"/>
      <c r="B45" s="247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24"/>
      <c r="X46" s="424"/>
      <c r="Y46" s="424"/>
      <c r="Z46" s="424"/>
      <c r="AA46" s="424"/>
      <c r="AB46" s="424"/>
      <c r="AC46" s="424"/>
      <c r="AD46" s="424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24"/>
      <c r="X47" s="424"/>
      <c r="Y47" s="424"/>
      <c r="Z47" s="424"/>
      <c r="AA47" s="424"/>
      <c r="AB47" s="424"/>
      <c r="AC47" s="424"/>
      <c r="AD47" s="424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24"/>
      <c r="X48" s="424"/>
      <c r="Y48" s="424"/>
      <c r="Z48" s="424"/>
      <c r="AA48" s="424"/>
      <c r="AB48" s="424"/>
      <c r="AC48" s="424"/>
      <c r="AD48" s="424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24"/>
      <c r="X49" s="424"/>
      <c r="Y49" s="424"/>
      <c r="Z49" s="424"/>
      <c r="AA49" s="424"/>
      <c r="AB49" s="424"/>
      <c r="AC49" s="424"/>
      <c r="AD49" s="424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24"/>
      <c r="X50" s="424"/>
      <c r="Y50" s="424"/>
      <c r="Z50" s="424"/>
      <c r="AA50" s="424"/>
      <c r="AB50" s="424"/>
      <c r="AC50" s="424"/>
      <c r="AD50" s="424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24"/>
      <c r="X51" s="424"/>
      <c r="Y51" s="424"/>
      <c r="Z51" s="424"/>
      <c r="AA51" s="424"/>
      <c r="AB51" s="424"/>
      <c r="AC51" s="424"/>
      <c r="AD51" s="424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24"/>
      <c r="X52" s="424"/>
      <c r="Y52" s="424"/>
      <c r="Z52" s="424"/>
      <c r="AA52" s="424"/>
      <c r="AB52" s="424"/>
      <c r="AC52" s="424"/>
      <c r="AD52" s="424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24"/>
      <c r="X53" s="424"/>
      <c r="Y53" s="424"/>
      <c r="Z53" s="424"/>
      <c r="AA53" s="424"/>
      <c r="AB53" s="424"/>
      <c r="AC53" s="424"/>
      <c r="AD53" s="424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24"/>
      <c r="X54" s="424"/>
      <c r="Y54" s="424"/>
      <c r="Z54" s="424"/>
      <c r="AA54" s="424"/>
      <c r="AB54" s="424"/>
      <c r="AC54" s="424"/>
      <c r="AD54" s="424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6">
    <mergeCell ref="BP3:CE3"/>
    <mergeCell ref="X39:AB39"/>
    <mergeCell ref="A3:C4"/>
    <mergeCell ref="AD3:AD5"/>
    <mergeCell ref="AG3:AW3"/>
    <mergeCell ref="AX3:BM3"/>
  </mergeCells>
  <conditionalFormatting sqref="C5 Y5 AI5 AG5">
    <cfRule type="cellIs" dxfId="8459" priority="174" stopIfTrue="1" operator="equal">
      <formula>5</formula>
    </cfRule>
    <cfRule type="cellIs" dxfId="8458" priority="175" stopIfTrue="1" operator="equal">
      <formula>4</formula>
    </cfRule>
    <cfRule type="cellIs" dxfId="8457" priority="176" stopIfTrue="1" operator="equal">
      <formula>3</formula>
    </cfRule>
  </conditionalFormatting>
  <conditionalFormatting sqref="E6:E45">
    <cfRule type="cellIs" dxfId="8456" priority="172" stopIfTrue="1" operator="equal">
      <formula>4</formula>
    </cfRule>
    <cfRule type="cellIs" dxfId="8455" priority="173" stopIfTrue="1" operator="equal">
      <formula>3</formula>
    </cfRule>
  </conditionalFormatting>
  <conditionalFormatting sqref="Z5:AC5 W40:AF43 AE6:AE39 W39 R6:V45 F34:Q45 AG43:CB43 W44:AW45 AG6:AW42 F27:Q31 N6:Q26 F6:J26">
    <cfRule type="cellIs" dxfId="8454" priority="169" stopIfTrue="1" operator="equal">
      <formula>5</formula>
    </cfRule>
    <cfRule type="cellIs" dxfId="8453" priority="170" stopIfTrue="1" operator="equal">
      <formula>4</formula>
    </cfRule>
    <cfRule type="cellIs" dxfId="8452" priority="171" stopIfTrue="1" operator="equal">
      <formula>3</formula>
    </cfRule>
  </conditionalFormatting>
  <conditionalFormatting sqref="AF6:AF37">
    <cfRule type="expression" dxfId="8451" priority="167" stopIfTrue="1">
      <formula>VALUE(RIGHT(AF6))&gt;AE6</formula>
    </cfRule>
    <cfRule type="expression" dxfId="8450" priority="168" stopIfTrue="1">
      <formula>EXACT(RIGHT(AF6,3),"зач")</formula>
    </cfRule>
  </conditionalFormatting>
  <conditionalFormatting sqref="AE3:AJ4 L4:M4 G3:M3 R3:AC4 N3:O4">
    <cfRule type="expression" dxfId="8449" priority="165" stopIfTrue="1">
      <formula>$D$1&lt;G3</formula>
    </cfRule>
    <cfRule type="expression" dxfId="8448" priority="166" stopIfTrue="1">
      <formula>$D$1&gt;G3</formula>
    </cfRule>
  </conditionalFormatting>
  <conditionalFormatting sqref="K6:K9 K11:K26">
    <cfRule type="cellIs" dxfId="8447" priority="92" stopIfTrue="1" operator="equal">
      <formula>5</formula>
    </cfRule>
    <cfRule type="cellIs" dxfId="8446" priority="93" stopIfTrue="1" operator="equal">
      <formula>4</formula>
    </cfRule>
    <cfRule type="cellIs" dxfId="8445" priority="94" stopIfTrue="1" operator="equal">
      <formula>3</formula>
    </cfRule>
  </conditionalFormatting>
  <conditionalFormatting sqref="J6:J26">
    <cfRule type="cellIs" dxfId="8444" priority="79" stopIfTrue="1" operator="equal">
      <formula>5</formula>
    </cfRule>
    <cfRule type="cellIs" dxfId="8443" priority="80" stopIfTrue="1" operator="equal">
      <formula>4</formula>
    </cfRule>
    <cfRule type="cellIs" dxfId="8442" priority="81" stopIfTrue="1" operator="equal">
      <formula>3</formula>
    </cfRule>
  </conditionalFormatting>
  <conditionalFormatting sqref="L6:L26">
    <cfRule type="cellIs" dxfId="8441" priority="74" stopIfTrue="1" operator="equal">
      <formula>5</formula>
    </cfRule>
    <cfRule type="cellIs" dxfId="8440" priority="75" stopIfTrue="1" operator="equal">
      <formula>4</formula>
    </cfRule>
    <cfRule type="cellIs" dxfId="8439" priority="76" stopIfTrue="1" operator="equal">
      <formula>3</formula>
    </cfRule>
  </conditionalFormatting>
  <conditionalFormatting sqref="L6:L26">
    <cfRule type="cellIs" dxfId="8438" priority="63" stopIfTrue="1" operator="equal">
      <formula>5</formula>
    </cfRule>
    <cfRule type="cellIs" dxfId="8437" priority="64" stopIfTrue="1" operator="equal">
      <formula>4</formula>
    </cfRule>
    <cfRule type="cellIs" dxfId="8436" priority="65" stopIfTrue="1" operator="equal">
      <formula>3</formula>
    </cfRule>
  </conditionalFormatting>
  <conditionalFormatting sqref="K10">
    <cfRule type="cellIs" dxfId="8435" priority="15" stopIfTrue="1" operator="equal">
      <formula>5</formula>
    </cfRule>
    <cfRule type="cellIs" dxfId="8434" priority="16" stopIfTrue="1" operator="equal">
      <formula>4</formula>
    </cfRule>
    <cfRule type="cellIs" dxfId="8433" priority="17" stopIfTrue="1" operator="equal">
      <formula>3</formula>
    </cfRule>
  </conditionalFormatting>
  <conditionalFormatting sqref="L5 N5 R5:T5 F5:H5">
    <cfRule type="cellIs" dxfId="8432" priority="10" stopIfTrue="1" operator="equal">
      <formula>5</formula>
    </cfRule>
    <cfRule type="cellIs" dxfId="8431" priority="11" stopIfTrue="1" operator="equal">
      <formula>4</formula>
    </cfRule>
    <cfRule type="cellIs" dxfId="8430" priority="12" stopIfTrue="1" operator="equal">
      <formula>3</formula>
    </cfRule>
  </conditionalFormatting>
  <conditionalFormatting sqref="F3:F4 G4:J4">
    <cfRule type="expression" dxfId="8429" priority="13" stopIfTrue="1">
      <formula>$D$1&lt;F3</formula>
    </cfRule>
    <cfRule type="expression" dxfId="8428" priority="14" stopIfTrue="1">
      <formula>$D$1&gt;F3</formula>
    </cfRule>
  </conditionalFormatting>
  <conditionalFormatting sqref="K4">
    <cfRule type="expression" dxfId="8427" priority="8" stopIfTrue="1">
      <formula>$D$1&lt;K4</formula>
    </cfRule>
    <cfRule type="expression" dxfId="8426" priority="9" stopIfTrue="1">
      <formula>$D$1&gt;K4</formula>
    </cfRule>
  </conditionalFormatting>
  <conditionalFormatting sqref="K4">
    <cfRule type="expression" dxfId="8425" priority="6" stopIfTrue="1">
      <formula>$D$1&lt;K4</formula>
    </cfRule>
    <cfRule type="expression" dxfId="8424" priority="7" stopIfTrue="1">
      <formula>$D$1&gt;K4</formula>
    </cfRule>
  </conditionalFormatting>
  <conditionalFormatting sqref="P4">
    <cfRule type="expression" dxfId="8423" priority="4" stopIfTrue="1">
      <formula>$D$1&lt;P4</formula>
    </cfRule>
    <cfRule type="expression" dxfId="8422" priority="5" stopIfTrue="1">
      <formula>$D$1&gt;P4</formula>
    </cfRule>
  </conditionalFormatting>
  <conditionalFormatting sqref="M6:M26">
    <cfRule type="cellIs" dxfId="8421" priority="1" stopIfTrue="1" operator="equal">
      <formula>5</formula>
    </cfRule>
    <cfRule type="cellIs" dxfId="8420" priority="2" stopIfTrue="1" operator="equal">
      <formula>4</formula>
    </cfRule>
    <cfRule type="cellIs" dxfId="8419" priority="3" stopIfTrue="1" operator="equal">
      <formula>3</formula>
    </cfRule>
  </conditionalFormatting>
  <pageMargins left="0.7" right="0.7" top="0.75" bottom="0.75" header="0.3" footer="0.3"/>
  <pageSetup paperSize="9" scale="77" orientation="portrait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Normal="100" zoomScaleSheetLayoutView="100" workbookViewId="0">
      <selection activeCell="AD12" sqref="AD12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9.7109375" style="13" customWidth="1"/>
    <col min="4" max="4" width="21.7109375" style="13" customWidth="1"/>
    <col min="5" max="5" width="7.140625" style="13" hidden="1" customWidth="1"/>
    <col min="6" max="15" width="6.7109375" customWidth="1"/>
    <col min="16" max="16" width="6.42578125" hidden="1" customWidth="1"/>
    <col min="17" max="17" width="5.85546875" hidden="1" customWidth="1"/>
    <col min="18" max="18" width="7" hidden="1" customWidth="1"/>
    <col min="19" max="19" width="6.5703125" hidden="1" customWidth="1"/>
    <col min="20" max="21" width="5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hidden="1" customWidth="1"/>
    <col min="52" max="56" width="2.28515625" hidden="1" customWidth="1"/>
    <col min="57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43659.506923379631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24"/>
      <c r="Z1" s="424"/>
      <c r="AA1" s="424"/>
      <c r="AB1" s="424"/>
      <c r="AC1" s="424"/>
      <c r="AD1" s="424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00" t="s">
        <v>539</v>
      </c>
      <c r="G2" s="470" t="s">
        <v>537</v>
      </c>
      <c r="H2" s="470"/>
      <c r="I2" s="470"/>
      <c r="J2" s="470"/>
      <c r="K2" s="470"/>
      <c r="L2" s="470"/>
      <c r="M2" s="470"/>
      <c r="N2" s="300" t="s">
        <v>545</v>
      </c>
      <c r="O2" s="470"/>
      <c r="P2" s="477"/>
      <c r="Q2" s="475"/>
      <c r="R2" s="476"/>
      <c r="S2" s="476"/>
      <c r="T2" s="474"/>
      <c r="U2" s="227"/>
      <c r="V2" s="7"/>
      <c r="W2" s="8"/>
      <c r="X2" s="8"/>
      <c r="Y2" s="424"/>
      <c r="Z2" s="424"/>
      <c r="AA2" s="424"/>
      <c r="AB2" s="424"/>
      <c r="AC2" s="424"/>
      <c r="AD2" s="424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76" t="s">
        <v>666</v>
      </c>
      <c r="B3" s="576"/>
      <c r="C3" s="576"/>
      <c r="D3" s="228" t="s">
        <v>0</v>
      </c>
      <c r="E3" s="229"/>
      <c r="F3" s="176"/>
      <c r="G3" s="177">
        <v>42300</v>
      </c>
      <c r="H3" s="176">
        <v>42342</v>
      </c>
      <c r="I3" s="177">
        <v>42297</v>
      </c>
      <c r="J3" s="176">
        <v>42331</v>
      </c>
      <c r="K3" s="176">
        <v>42352</v>
      </c>
      <c r="L3" s="176">
        <v>42345</v>
      </c>
      <c r="M3" s="176">
        <v>42348</v>
      </c>
      <c r="N3" s="176">
        <v>42364</v>
      </c>
      <c r="O3" s="535">
        <v>42359</v>
      </c>
      <c r="P3" s="231"/>
      <c r="Q3" s="230"/>
      <c r="R3" s="230"/>
      <c r="S3" s="230"/>
      <c r="T3" s="67"/>
      <c r="U3" s="232"/>
      <c r="V3" s="233"/>
      <c r="W3" s="234"/>
      <c r="X3" s="234"/>
      <c r="Y3" s="235"/>
      <c r="Z3" s="235"/>
      <c r="AA3" s="235"/>
      <c r="AB3" s="236"/>
      <c r="AC3" s="236"/>
      <c r="AD3" s="577" t="s">
        <v>9</v>
      </c>
      <c r="AE3" s="14"/>
      <c r="AF3" s="424"/>
      <c r="AG3" s="578"/>
      <c r="AH3" s="578"/>
      <c r="AI3" s="578"/>
      <c r="AJ3" s="578"/>
      <c r="AK3" s="578"/>
      <c r="AL3" s="578"/>
      <c r="AM3" s="578"/>
      <c r="AN3" s="578"/>
      <c r="AO3" s="578"/>
      <c r="AP3" s="578"/>
      <c r="AQ3" s="578"/>
      <c r="AR3" s="578"/>
      <c r="AS3" s="578"/>
      <c r="AT3" s="578"/>
      <c r="AU3" s="578"/>
      <c r="AV3" s="578"/>
      <c r="AW3" s="578"/>
      <c r="AX3" s="579"/>
      <c r="AY3" s="579"/>
      <c r="AZ3" s="579"/>
      <c r="BA3" s="579"/>
      <c r="BB3" s="579"/>
      <c r="BC3" s="579"/>
      <c r="BD3" s="579"/>
      <c r="BE3" s="579"/>
      <c r="BF3" s="579"/>
      <c r="BG3" s="579"/>
      <c r="BH3" s="579"/>
      <c r="BI3" s="579"/>
      <c r="BJ3" s="579"/>
      <c r="BK3" s="579"/>
      <c r="BL3" s="579"/>
      <c r="BM3" s="579"/>
      <c r="BN3" s="11"/>
      <c r="BO3" s="11"/>
      <c r="BP3" s="579"/>
      <c r="BQ3" s="579"/>
      <c r="BR3" s="579"/>
      <c r="BS3" s="579"/>
      <c r="BT3" s="579"/>
      <c r="BU3" s="579"/>
      <c r="BV3" s="579"/>
      <c r="BW3" s="579"/>
      <c r="BX3" s="579"/>
      <c r="BY3" s="579"/>
      <c r="BZ3" s="579"/>
      <c r="CA3" s="579"/>
      <c r="CB3" s="579"/>
      <c r="CC3" s="579"/>
      <c r="CD3" s="579"/>
      <c r="CE3" s="579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76"/>
      <c r="B4" s="576"/>
      <c r="C4" s="576"/>
      <c r="D4" s="237" t="s">
        <v>1</v>
      </c>
      <c r="E4" s="229"/>
      <c r="F4" s="406" t="s">
        <v>1010</v>
      </c>
      <c r="G4" s="180" t="s">
        <v>683</v>
      </c>
      <c r="H4" s="180" t="s">
        <v>688</v>
      </c>
      <c r="I4" s="180" t="s">
        <v>689</v>
      </c>
      <c r="J4" s="180" t="s">
        <v>918</v>
      </c>
      <c r="K4" s="180" t="s">
        <v>1009</v>
      </c>
      <c r="L4" s="180" t="s">
        <v>1607</v>
      </c>
      <c r="M4" s="180" t="s">
        <v>1020</v>
      </c>
      <c r="N4" s="180" t="s">
        <v>1026</v>
      </c>
      <c r="O4" s="536"/>
      <c r="P4" s="238"/>
      <c r="Q4" s="238"/>
      <c r="R4" s="238"/>
      <c r="S4" s="238"/>
      <c r="T4" s="67"/>
      <c r="U4" s="239"/>
      <c r="V4" s="232"/>
      <c r="W4" s="232"/>
      <c r="X4" s="232"/>
      <c r="Y4" s="234"/>
      <c r="Z4" s="235"/>
      <c r="AA4" s="235"/>
      <c r="AB4" s="235"/>
      <c r="AC4" s="235"/>
      <c r="AD4" s="577"/>
      <c r="AE4" s="15"/>
      <c r="AF4" s="424"/>
      <c r="AG4" s="424"/>
      <c r="AH4" s="424"/>
      <c r="AI4" s="424"/>
      <c r="AJ4" s="424"/>
      <c r="AK4" s="424"/>
      <c r="AL4" s="424"/>
      <c r="AM4" s="424"/>
      <c r="AN4" s="424"/>
      <c r="AO4" s="424"/>
      <c r="AP4" s="424"/>
      <c r="AQ4" s="424"/>
      <c r="AR4" s="424"/>
      <c r="AS4" s="424"/>
      <c r="AT4" s="424"/>
      <c r="AU4" s="424"/>
      <c r="AV4" s="424"/>
      <c r="AW4" s="9"/>
      <c r="AX4" s="422"/>
      <c r="AY4" s="422"/>
      <c r="AZ4" s="422"/>
      <c r="BA4" s="422"/>
      <c r="BB4" s="422"/>
      <c r="BC4" s="422"/>
      <c r="BD4" s="422"/>
      <c r="BE4" s="422"/>
      <c r="BF4" s="422"/>
      <c r="BG4" s="422"/>
      <c r="BH4" s="422"/>
      <c r="BI4" s="422"/>
      <c r="BJ4" s="422"/>
      <c r="BK4" s="422"/>
      <c r="BL4" s="422"/>
      <c r="BM4" s="422"/>
      <c r="BN4" s="11"/>
      <c r="BO4" s="11"/>
      <c r="BP4" s="422"/>
      <c r="BQ4" s="422"/>
      <c r="BR4" s="422"/>
      <c r="BS4" s="422"/>
      <c r="BT4" s="422"/>
      <c r="BU4" s="422"/>
      <c r="BV4" s="422"/>
      <c r="BW4" s="422"/>
      <c r="BX4" s="422"/>
      <c r="BY4" s="422"/>
      <c r="BZ4" s="422"/>
      <c r="CA4" s="422"/>
      <c r="CB4" s="422"/>
      <c r="CC4" s="422"/>
      <c r="CD4" s="422"/>
      <c r="CE4" s="422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84.75" customHeight="1" x14ac:dyDescent="0.2">
      <c r="A5" s="384" t="s">
        <v>546</v>
      </c>
      <c r="B5" s="257" t="s">
        <v>2</v>
      </c>
      <c r="C5" s="385" t="s">
        <v>27</v>
      </c>
      <c r="D5" s="386" t="s">
        <v>3</v>
      </c>
      <c r="E5" s="184" t="s">
        <v>4</v>
      </c>
      <c r="F5" s="313" t="s">
        <v>1011</v>
      </c>
      <c r="G5" s="313" t="s">
        <v>682</v>
      </c>
      <c r="H5" s="407" t="s">
        <v>686</v>
      </c>
      <c r="I5" s="433" t="s">
        <v>919</v>
      </c>
      <c r="J5" s="313" t="s">
        <v>672</v>
      </c>
      <c r="K5" s="313" t="s">
        <v>1025</v>
      </c>
      <c r="L5" s="313" t="s">
        <v>1024</v>
      </c>
      <c r="M5" s="325" t="s">
        <v>1005</v>
      </c>
      <c r="N5" s="313" t="s">
        <v>1027</v>
      </c>
      <c r="O5" s="537" t="s">
        <v>1028</v>
      </c>
      <c r="P5" s="313"/>
      <c r="Q5" s="325"/>
      <c r="R5" s="325"/>
      <c r="S5" s="362"/>
      <c r="T5" s="92"/>
      <c r="U5" s="185"/>
      <c r="V5" s="240" t="s">
        <v>5</v>
      </c>
      <c r="W5" s="241" t="s">
        <v>6</v>
      </c>
      <c r="X5" s="241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37" customFormat="1" ht="30" x14ac:dyDescent="0.2">
      <c r="A6" s="389">
        <v>1</v>
      </c>
      <c r="B6" s="266" t="s">
        <v>28</v>
      </c>
      <c r="C6" s="402" t="s">
        <v>34</v>
      </c>
      <c r="D6" s="436" t="s">
        <v>981</v>
      </c>
      <c r="E6" s="256" t="s">
        <v>666</v>
      </c>
      <c r="F6" s="93" t="s">
        <v>539</v>
      </c>
      <c r="G6" s="93">
        <v>4</v>
      </c>
      <c r="H6" s="93">
        <v>4</v>
      </c>
      <c r="I6" s="93">
        <v>4</v>
      </c>
      <c r="J6" s="93">
        <v>3</v>
      </c>
      <c r="K6" s="93">
        <v>4</v>
      </c>
      <c r="L6" s="93">
        <v>3</v>
      </c>
      <c r="M6" s="93">
        <v>5</v>
      </c>
      <c r="N6" s="93">
        <v>3</v>
      </c>
      <c r="O6" s="93" t="s">
        <v>1643</v>
      </c>
      <c r="P6" s="93">
        <v>3</v>
      </c>
      <c r="Q6" s="93"/>
      <c r="R6" s="93"/>
      <c r="S6" s="93"/>
      <c r="T6" s="93"/>
      <c r="U6" s="23"/>
      <c r="V6" s="35">
        <f t="shared" ref="V6:V37" si="0">IF(AC6&gt;0,IF(SUM(X6:Y6)/AC6&gt;0,2,IF(AND(SUM(X6:Y6)/AC6=0,Z6/AC6&gt;0),3,IF(AND((AB6/AC6+AA6/AC6)=1,AA6/AC6&gt;0),4,5))),0)</f>
        <v>2</v>
      </c>
      <c r="W6" s="328">
        <f t="shared" ref="W6:W34" si="1">COUNTIF(AG6:AV6,"б")</f>
        <v>0</v>
      </c>
      <c r="X6" s="328">
        <f t="shared" ref="X6:X16" si="2">COUNTIF(AG6:AV6,"д")</f>
        <v>0</v>
      </c>
      <c r="Y6" s="328">
        <f t="shared" ref="Y6:Y34" si="3">COUNTIF(AG6:AV6,2)+COUNTIF(AG6:AV6,"н")+COUNTIF(AG6:AV6,"д")</f>
        <v>1</v>
      </c>
      <c r="Z6" s="328">
        <f t="shared" ref="Z6:Z34" si="4">COUNTIF(AG6:AV6,Z$5)</f>
        <v>4</v>
      </c>
      <c r="AA6" s="328">
        <f t="shared" ref="AA6:AA34" si="5">COUNTIF(AG6:AV6,AA$5)</f>
        <v>4</v>
      </c>
      <c r="AB6" s="328">
        <f t="shared" ref="AB6:AB34" si="6">COUNTIF(AG6:AV6,AB$5)</f>
        <v>1</v>
      </c>
      <c r="AC6" s="328">
        <f t="shared" ref="AC6:AC38" si="7">SUM(X6:AB6)</f>
        <v>10</v>
      </c>
      <c r="AD6" s="329">
        <f>IF(ISERROR(((X6+Y6)*2+Z6*3+AA6*4+AB6*5)/SUM(X6,Y6:AB6)),"",((X6+Y6)*2+Z6*3+AA6*4+AB6*5)/SUM(X6,Y6:AB6))</f>
        <v>3.5</v>
      </c>
      <c r="AE6" s="330">
        <f t="shared" ref="AE6:AE34" si="8">IF(AX6=5,0.5,IF(AX6=4,0.25,IF(AX6&lt;=3,0)))</f>
        <v>0</v>
      </c>
      <c r="AF6" s="331"/>
      <c r="AG6" s="332" t="str">
        <f t="shared" ref="AG6:AV21" si="9">IF(ISERROR(VALUE(LEFT(F6))),LEFT(F6),VALUE(LEFT(F6)))</f>
        <v>З</v>
      </c>
      <c r="AH6" s="332">
        <f t="shared" si="9"/>
        <v>4</v>
      </c>
      <c r="AI6" s="332">
        <f t="shared" si="9"/>
        <v>4</v>
      </c>
      <c r="AJ6" s="332">
        <f t="shared" si="9"/>
        <v>4</v>
      </c>
      <c r="AK6" s="332">
        <f t="shared" si="9"/>
        <v>3</v>
      </c>
      <c r="AL6" s="332">
        <f t="shared" si="9"/>
        <v>4</v>
      </c>
      <c r="AM6" s="332">
        <f t="shared" si="9"/>
        <v>3</v>
      </c>
      <c r="AN6" s="332">
        <f t="shared" si="9"/>
        <v>5</v>
      </c>
      <c r="AO6" s="332">
        <f t="shared" si="9"/>
        <v>3</v>
      </c>
      <c r="AP6" s="332">
        <f t="shared" si="9"/>
        <v>2</v>
      </c>
      <c r="AQ6" s="332">
        <f t="shared" si="9"/>
        <v>3</v>
      </c>
      <c r="AR6" s="332" t="str">
        <f t="shared" si="9"/>
        <v/>
      </c>
      <c r="AS6" s="332" t="str">
        <f t="shared" si="9"/>
        <v/>
      </c>
      <c r="AT6" s="332" t="str">
        <f t="shared" si="9"/>
        <v/>
      </c>
      <c r="AU6" s="332" t="str">
        <f t="shared" si="9"/>
        <v/>
      </c>
      <c r="AV6" s="332" t="str">
        <f t="shared" si="9"/>
        <v/>
      </c>
      <c r="AW6" s="35">
        <f t="shared" ref="AW6:AW37" si="10">COUNTIF(AG6:AV6,"з")</f>
        <v>1</v>
      </c>
      <c r="AX6" s="333"/>
      <c r="AY6" s="333"/>
      <c r="AZ6" s="333"/>
      <c r="BA6" s="333"/>
      <c r="BB6" s="333"/>
      <c r="BC6" s="333"/>
      <c r="BD6" s="333"/>
      <c r="BE6" s="333"/>
      <c r="BF6" s="333"/>
      <c r="BG6" s="333"/>
      <c r="BH6" s="333"/>
      <c r="BI6" s="333"/>
      <c r="BJ6" s="333"/>
      <c r="BK6" s="333"/>
      <c r="BL6" s="333"/>
      <c r="BM6" s="333"/>
      <c r="BN6" s="333"/>
      <c r="BO6" s="333"/>
      <c r="BP6" s="334"/>
      <c r="BQ6" s="334"/>
      <c r="BR6" s="334"/>
      <c r="BS6" s="334"/>
      <c r="BT6" s="334"/>
      <c r="BU6" s="334"/>
      <c r="BV6" s="334"/>
      <c r="BW6" s="334"/>
      <c r="BX6" s="334"/>
      <c r="BY6" s="334"/>
      <c r="BZ6" s="334"/>
      <c r="CA6" s="334"/>
      <c r="CB6" s="334"/>
      <c r="CC6" s="334"/>
      <c r="CD6" s="334"/>
      <c r="CE6" s="334"/>
      <c r="CF6" s="334"/>
      <c r="CG6" s="333"/>
      <c r="CH6" s="333"/>
      <c r="CI6" s="333"/>
      <c r="CJ6" s="333"/>
      <c r="CK6" s="333"/>
      <c r="CL6" s="333"/>
      <c r="CM6" s="333"/>
      <c r="CN6" s="335"/>
      <c r="CO6" s="335"/>
      <c r="CP6" s="335"/>
      <c r="CQ6" s="335"/>
      <c r="CR6" s="335"/>
      <c r="CS6" s="335"/>
      <c r="CT6" s="335"/>
      <c r="CU6" s="335"/>
      <c r="CV6" s="335"/>
      <c r="CW6" s="335"/>
      <c r="CX6" s="335"/>
      <c r="CY6" s="335"/>
      <c r="CZ6" s="335"/>
      <c r="DA6" s="335"/>
      <c r="DB6" s="336"/>
      <c r="DC6" s="336"/>
    </row>
    <row r="7" spans="1:107" s="337" customFormat="1" ht="30" x14ac:dyDescent="0.2">
      <c r="A7" s="389">
        <v>2</v>
      </c>
      <c r="B7" s="266" t="s">
        <v>28</v>
      </c>
      <c r="C7" s="402" t="s">
        <v>34</v>
      </c>
      <c r="D7" s="436" t="s">
        <v>982</v>
      </c>
      <c r="E7" s="256" t="s">
        <v>666</v>
      </c>
      <c r="F7" s="93" t="s">
        <v>539</v>
      </c>
      <c r="G7" s="93">
        <v>4</v>
      </c>
      <c r="H7" s="93">
        <v>4</v>
      </c>
      <c r="I7" s="93">
        <v>3</v>
      </c>
      <c r="J7" s="93">
        <v>4</v>
      </c>
      <c r="K7" s="93">
        <v>3</v>
      </c>
      <c r="L7" s="93">
        <v>3</v>
      </c>
      <c r="M7" s="93">
        <v>4</v>
      </c>
      <c r="N7" s="93">
        <v>5</v>
      </c>
      <c r="O7" s="93">
        <v>3</v>
      </c>
      <c r="P7" s="93">
        <v>4</v>
      </c>
      <c r="Q7" s="93"/>
      <c r="R7" s="93"/>
      <c r="S7" s="93"/>
      <c r="T7" s="93"/>
      <c r="U7" s="23"/>
      <c r="V7" s="35">
        <f t="shared" si="0"/>
        <v>3</v>
      </c>
      <c r="W7" s="328">
        <f t="shared" si="1"/>
        <v>0</v>
      </c>
      <c r="X7" s="328">
        <f t="shared" si="2"/>
        <v>0</v>
      </c>
      <c r="Y7" s="328">
        <f t="shared" si="3"/>
        <v>0</v>
      </c>
      <c r="Z7" s="328">
        <f t="shared" si="4"/>
        <v>4</v>
      </c>
      <c r="AA7" s="328">
        <f t="shared" si="5"/>
        <v>5</v>
      </c>
      <c r="AB7" s="328">
        <f t="shared" si="6"/>
        <v>1</v>
      </c>
      <c r="AC7" s="328">
        <f t="shared" si="7"/>
        <v>10</v>
      </c>
      <c r="AD7" s="329">
        <f t="shared" ref="AD7:AD37" si="11">IF(ISERROR(((X7+Y7)*2+Z7*3+AA7*4+AB7*5)/SUM(X7,Y7:AB7)),"",((X7+Y7)*2+Z7*3+AA7*4+AB7*5)/SUM(X7,Y7:AB7))</f>
        <v>3.7</v>
      </c>
      <c r="AE7" s="330">
        <f t="shared" si="8"/>
        <v>0</v>
      </c>
      <c r="AF7" s="331"/>
      <c r="AG7" s="332" t="str">
        <f t="shared" si="9"/>
        <v>З</v>
      </c>
      <c r="AH7" s="332">
        <f t="shared" si="9"/>
        <v>4</v>
      </c>
      <c r="AI7" s="332">
        <f t="shared" si="9"/>
        <v>4</v>
      </c>
      <c r="AJ7" s="332">
        <f t="shared" si="9"/>
        <v>3</v>
      </c>
      <c r="AK7" s="332">
        <f t="shared" si="9"/>
        <v>4</v>
      </c>
      <c r="AL7" s="332">
        <f t="shared" si="9"/>
        <v>3</v>
      </c>
      <c r="AM7" s="332">
        <f t="shared" si="9"/>
        <v>3</v>
      </c>
      <c r="AN7" s="332">
        <f t="shared" si="9"/>
        <v>4</v>
      </c>
      <c r="AO7" s="332">
        <f t="shared" si="9"/>
        <v>5</v>
      </c>
      <c r="AP7" s="332">
        <f t="shared" si="9"/>
        <v>3</v>
      </c>
      <c r="AQ7" s="332">
        <f t="shared" si="9"/>
        <v>4</v>
      </c>
      <c r="AR7" s="332" t="str">
        <f t="shared" si="9"/>
        <v/>
      </c>
      <c r="AS7" s="332" t="str">
        <f t="shared" si="9"/>
        <v/>
      </c>
      <c r="AT7" s="332" t="str">
        <f t="shared" si="9"/>
        <v/>
      </c>
      <c r="AU7" s="332" t="str">
        <f t="shared" si="9"/>
        <v/>
      </c>
      <c r="AV7" s="332" t="str">
        <f t="shared" si="9"/>
        <v/>
      </c>
      <c r="AW7" s="35">
        <f t="shared" si="10"/>
        <v>1</v>
      </c>
      <c r="AX7" s="333"/>
      <c r="AY7" s="333"/>
      <c r="AZ7" s="333"/>
      <c r="BA7" s="333"/>
      <c r="BB7" s="333"/>
      <c r="BC7" s="333"/>
      <c r="BD7" s="333"/>
      <c r="BE7" s="333"/>
      <c r="BF7" s="333"/>
      <c r="BG7" s="333"/>
      <c r="BH7" s="333"/>
      <c r="BI7" s="333"/>
      <c r="BJ7" s="333"/>
      <c r="BK7" s="333"/>
      <c r="BL7" s="333"/>
      <c r="BM7" s="333"/>
      <c r="BN7" s="333"/>
      <c r="BO7" s="333"/>
      <c r="BP7" s="334"/>
      <c r="BQ7" s="334"/>
      <c r="BR7" s="334"/>
      <c r="BS7" s="334"/>
      <c r="BT7" s="334"/>
      <c r="BU7" s="334"/>
      <c r="BV7" s="334"/>
      <c r="BW7" s="334"/>
      <c r="BX7" s="334"/>
      <c r="BY7" s="334"/>
      <c r="BZ7" s="334"/>
      <c r="CA7" s="334"/>
      <c r="CB7" s="334"/>
      <c r="CC7" s="334"/>
      <c r="CD7" s="334"/>
      <c r="CE7" s="334"/>
      <c r="CF7" s="334"/>
      <c r="CG7" s="333"/>
      <c r="CH7" s="334"/>
      <c r="CI7" s="334"/>
      <c r="CJ7" s="334"/>
      <c r="CK7" s="334"/>
      <c r="CL7" s="334"/>
      <c r="CM7" s="334"/>
      <c r="CN7" s="331"/>
      <c r="CO7" s="331"/>
      <c r="CP7" s="331"/>
      <c r="CQ7" s="331"/>
      <c r="CR7" s="331"/>
      <c r="CS7" s="331"/>
      <c r="CT7" s="331"/>
      <c r="CU7" s="331"/>
      <c r="CV7" s="331"/>
      <c r="CW7" s="331"/>
      <c r="CX7" s="331"/>
      <c r="CY7" s="331"/>
      <c r="CZ7" s="331"/>
      <c r="DA7" s="331"/>
    </row>
    <row r="8" spans="1:107" s="337" customFormat="1" ht="30" x14ac:dyDescent="0.2">
      <c r="A8" s="389">
        <v>3</v>
      </c>
      <c r="B8" s="266" t="s">
        <v>28</v>
      </c>
      <c r="C8" s="402" t="s">
        <v>34</v>
      </c>
      <c r="D8" s="436" t="s">
        <v>983</v>
      </c>
      <c r="E8" s="256" t="s">
        <v>666</v>
      </c>
      <c r="F8" s="93" t="s">
        <v>539</v>
      </c>
      <c r="G8" s="93">
        <v>3</v>
      </c>
      <c r="H8" s="93">
        <v>4</v>
      </c>
      <c r="I8" s="93">
        <v>5</v>
      </c>
      <c r="J8" s="93">
        <v>3</v>
      </c>
      <c r="K8" s="93">
        <v>4</v>
      </c>
      <c r="L8" s="93">
        <v>4</v>
      </c>
      <c r="M8" s="93">
        <v>5</v>
      </c>
      <c r="N8" s="93">
        <v>3</v>
      </c>
      <c r="O8" s="93">
        <v>4</v>
      </c>
      <c r="P8" s="93">
        <v>3</v>
      </c>
      <c r="Q8" s="93"/>
      <c r="R8" s="93"/>
      <c r="S8" s="93"/>
      <c r="T8" s="93"/>
      <c r="U8" s="23"/>
      <c r="V8" s="35">
        <f t="shared" si="0"/>
        <v>3</v>
      </c>
      <c r="W8" s="328">
        <f t="shared" si="1"/>
        <v>0</v>
      </c>
      <c r="X8" s="328">
        <f t="shared" si="2"/>
        <v>0</v>
      </c>
      <c r="Y8" s="328">
        <f t="shared" si="3"/>
        <v>0</v>
      </c>
      <c r="Z8" s="328">
        <f t="shared" si="4"/>
        <v>4</v>
      </c>
      <c r="AA8" s="328">
        <f t="shared" si="5"/>
        <v>4</v>
      </c>
      <c r="AB8" s="328">
        <f t="shared" si="6"/>
        <v>2</v>
      </c>
      <c r="AC8" s="328">
        <f t="shared" si="7"/>
        <v>10</v>
      </c>
      <c r="AD8" s="329">
        <f t="shared" si="11"/>
        <v>3.8</v>
      </c>
      <c r="AE8" s="330">
        <f t="shared" si="8"/>
        <v>0</v>
      </c>
      <c r="AF8" s="331"/>
      <c r="AG8" s="332" t="str">
        <f t="shared" si="9"/>
        <v>З</v>
      </c>
      <c r="AH8" s="332">
        <f t="shared" si="9"/>
        <v>3</v>
      </c>
      <c r="AI8" s="332">
        <f t="shared" si="9"/>
        <v>4</v>
      </c>
      <c r="AJ8" s="332">
        <f t="shared" si="9"/>
        <v>5</v>
      </c>
      <c r="AK8" s="332">
        <f t="shared" si="9"/>
        <v>3</v>
      </c>
      <c r="AL8" s="332">
        <f t="shared" si="9"/>
        <v>4</v>
      </c>
      <c r="AM8" s="332">
        <f t="shared" si="9"/>
        <v>4</v>
      </c>
      <c r="AN8" s="332">
        <f t="shared" si="9"/>
        <v>5</v>
      </c>
      <c r="AO8" s="332">
        <f t="shared" si="9"/>
        <v>3</v>
      </c>
      <c r="AP8" s="332">
        <f t="shared" si="9"/>
        <v>4</v>
      </c>
      <c r="AQ8" s="332">
        <f t="shared" si="9"/>
        <v>3</v>
      </c>
      <c r="AR8" s="332" t="str">
        <f t="shared" si="9"/>
        <v/>
      </c>
      <c r="AS8" s="332" t="str">
        <f t="shared" si="9"/>
        <v/>
      </c>
      <c r="AT8" s="332" t="str">
        <f t="shared" si="9"/>
        <v/>
      </c>
      <c r="AU8" s="332" t="str">
        <f t="shared" si="9"/>
        <v/>
      </c>
      <c r="AV8" s="332" t="str">
        <f t="shared" si="9"/>
        <v/>
      </c>
      <c r="AW8" s="35">
        <f t="shared" si="10"/>
        <v>1</v>
      </c>
      <c r="AX8" s="333"/>
      <c r="AY8" s="333"/>
      <c r="AZ8" s="333"/>
      <c r="BA8" s="333"/>
      <c r="BB8" s="333"/>
      <c r="BC8" s="333"/>
      <c r="BD8" s="333"/>
      <c r="BE8" s="333"/>
      <c r="BF8" s="333"/>
      <c r="BG8" s="333"/>
      <c r="BH8" s="333"/>
      <c r="BI8" s="333"/>
      <c r="BJ8" s="333"/>
      <c r="BK8" s="333"/>
      <c r="BL8" s="333"/>
      <c r="BM8" s="333"/>
      <c r="BN8" s="333"/>
      <c r="BO8" s="333"/>
      <c r="BP8" s="334"/>
      <c r="BQ8" s="334"/>
      <c r="BR8" s="334"/>
      <c r="BS8" s="334"/>
      <c r="BT8" s="334"/>
      <c r="BU8" s="334"/>
      <c r="BV8" s="334"/>
      <c r="BW8" s="334"/>
      <c r="BX8" s="334"/>
      <c r="BY8" s="334"/>
      <c r="BZ8" s="334"/>
      <c r="CA8" s="334"/>
      <c r="CB8" s="334"/>
      <c r="CC8" s="334"/>
      <c r="CD8" s="334"/>
      <c r="CE8" s="334"/>
      <c r="CF8" s="334"/>
      <c r="CG8" s="333"/>
      <c r="CH8" s="334"/>
      <c r="CI8" s="334"/>
      <c r="CJ8" s="334"/>
      <c r="CK8" s="334"/>
      <c r="CL8" s="334"/>
      <c r="CM8" s="334"/>
      <c r="CN8" s="331"/>
      <c r="CO8" s="331"/>
      <c r="CP8" s="331"/>
      <c r="CQ8" s="331"/>
      <c r="CR8" s="331"/>
      <c r="CS8" s="331"/>
      <c r="CT8" s="331"/>
      <c r="CU8" s="331"/>
      <c r="CV8" s="331"/>
      <c r="CW8" s="331"/>
      <c r="CX8" s="331"/>
      <c r="CY8" s="331"/>
      <c r="CZ8" s="331"/>
      <c r="DA8" s="331"/>
    </row>
    <row r="9" spans="1:107" s="337" customFormat="1" ht="30" x14ac:dyDescent="0.2">
      <c r="A9" s="389">
        <v>4</v>
      </c>
      <c r="B9" s="266" t="s">
        <v>28</v>
      </c>
      <c r="C9" s="402" t="s">
        <v>34</v>
      </c>
      <c r="D9" s="436" t="s">
        <v>984</v>
      </c>
      <c r="E9" s="256" t="s">
        <v>666</v>
      </c>
      <c r="F9" s="93" t="s">
        <v>539</v>
      </c>
      <c r="G9" s="93">
        <v>4</v>
      </c>
      <c r="H9" s="93">
        <v>4</v>
      </c>
      <c r="I9" s="93">
        <v>3</v>
      </c>
      <c r="J9" s="93">
        <v>5</v>
      </c>
      <c r="K9" s="93">
        <v>3</v>
      </c>
      <c r="L9" s="93">
        <v>3</v>
      </c>
      <c r="M9" s="93">
        <v>3</v>
      </c>
      <c r="N9" s="93">
        <v>3</v>
      </c>
      <c r="O9" s="93">
        <v>4</v>
      </c>
      <c r="P9" s="93">
        <v>5</v>
      </c>
      <c r="Q9" s="93"/>
      <c r="R9" s="93"/>
      <c r="S9" s="93"/>
      <c r="T9" s="93"/>
      <c r="U9" s="23"/>
      <c r="V9" s="35">
        <f t="shared" si="0"/>
        <v>3</v>
      </c>
      <c r="W9" s="328">
        <f t="shared" si="1"/>
        <v>0</v>
      </c>
      <c r="X9" s="328">
        <f t="shared" si="2"/>
        <v>0</v>
      </c>
      <c r="Y9" s="328">
        <f t="shared" si="3"/>
        <v>0</v>
      </c>
      <c r="Z9" s="328">
        <f t="shared" si="4"/>
        <v>5</v>
      </c>
      <c r="AA9" s="328">
        <f t="shared" si="5"/>
        <v>3</v>
      </c>
      <c r="AB9" s="328">
        <f t="shared" si="6"/>
        <v>2</v>
      </c>
      <c r="AC9" s="328">
        <f t="shared" si="7"/>
        <v>10</v>
      </c>
      <c r="AD9" s="329">
        <f t="shared" si="11"/>
        <v>3.7</v>
      </c>
      <c r="AE9" s="330">
        <f t="shared" si="8"/>
        <v>0</v>
      </c>
      <c r="AF9" s="331"/>
      <c r="AG9" s="332" t="str">
        <f t="shared" si="9"/>
        <v>З</v>
      </c>
      <c r="AH9" s="332">
        <f t="shared" si="9"/>
        <v>4</v>
      </c>
      <c r="AI9" s="332">
        <f t="shared" si="9"/>
        <v>4</v>
      </c>
      <c r="AJ9" s="332">
        <f t="shared" si="9"/>
        <v>3</v>
      </c>
      <c r="AK9" s="332">
        <f t="shared" si="9"/>
        <v>5</v>
      </c>
      <c r="AL9" s="332">
        <f t="shared" si="9"/>
        <v>3</v>
      </c>
      <c r="AM9" s="332">
        <f t="shared" si="9"/>
        <v>3</v>
      </c>
      <c r="AN9" s="332">
        <f t="shared" si="9"/>
        <v>3</v>
      </c>
      <c r="AO9" s="332">
        <f t="shared" si="9"/>
        <v>3</v>
      </c>
      <c r="AP9" s="332">
        <f t="shared" si="9"/>
        <v>4</v>
      </c>
      <c r="AQ9" s="332">
        <f t="shared" si="9"/>
        <v>5</v>
      </c>
      <c r="AR9" s="332" t="str">
        <f t="shared" si="9"/>
        <v/>
      </c>
      <c r="AS9" s="332" t="str">
        <f t="shared" si="9"/>
        <v/>
      </c>
      <c r="AT9" s="332" t="str">
        <f t="shared" si="9"/>
        <v/>
      </c>
      <c r="AU9" s="332" t="str">
        <f t="shared" si="9"/>
        <v/>
      </c>
      <c r="AV9" s="332" t="str">
        <f t="shared" si="9"/>
        <v/>
      </c>
      <c r="AW9" s="35">
        <f t="shared" si="10"/>
        <v>1</v>
      </c>
      <c r="AX9" s="333"/>
      <c r="AY9" s="333"/>
      <c r="AZ9" s="333"/>
      <c r="BA9" s="333"/>
      <c r="BB9" s="333"/>
      <c r="BC9" s="333"/>
      <c r="BD9" s="333"/>
      <c r="BE9" s="333"/>
      <c r="BF9" s="333"/>
      <c r="BG9" s="333"/>
      <c r="BH9" s="333"/>
      <c r="BI9" s="333"/>
      <c r="BJ9" s="333"/>
      <c r="BK9" s="333"/>
      <c r="BL9" s="333"/>
      <c r="BM9" s="333"/>
      <c r="BN9" s="333"/>
      <c r="BO9" s="333"/>
      <c r="BP9" s="334"/>
      <c r="BQ9" s="334"/>
      <c r="BR9" s="334"/>
      <c r="BS9" s="334"/>
      <c r="BT9" s="334"/>
      <c r="BU9" s="334"/>
      <c r="BV9" s="334"/>
      <c r="BW9" s="334"/>
      <c r="BX9" s="334"/>
      <c r="BY9" s="334"/>
      <c r="BZ9" s="334"/>
      <c r="CA9" s="334"/>
      <c r="CB9" s="334"/>
      <c r="CC9" s="334"/>
      <c r="CD9" s="334"/>
      <c r="CE9" s="334"/>
      <c r="CF9" s="334"/>
      <c r="CG9" s="333"/>
      <c r="CH9" s="334"/>
      <c r="CI9" s="334"/>
      <c r="CJ9" s="334"/>
      <c r="CK9" s="334"/>
      <c r="CL9" s="334"/>
      <c r="CM9" s="334"/>
      <c r="CN9" s="331"/>
      <c r="CO9" s="331"/>
      <c r="CP9" s="331"/>
      <c r="CQ9" s="331"/>
      <c r="CR9" s="331"/>
      <c r="CS9" s="331"/>
      <c r="CT9" s="331"/>
      <c r="CU9" s="331"/>
      <c r="CV9" s="331"/>
      <c r="CW9" s="331"/>
      <c r="CX9" s="331"/>
      <c r="CY9" s="331"/>
      <c r="CZ9" s="331"/>
      <c r="DA9" s="331"/>
    </row>
    <row r="10" spans="1:107" s="337" customFormat="1" ht="30" x14ac:dyDescent="0.2">
      <c r="A10" s="389">
        <v>5</v>
      </c>
      <c r="B10" s="266" t="s">
        <v>28</v>
      </c>
      <c r="C10" s="402" t="s">
        <v>34</v>
      </c>
      <c r="D10" s="436" t="s">
        <v>985</v>
      </c>
      <c r="E10" s="256" t="s">
        <v>666</v>
      </c>
      <c r="F10" s="93" t="s">
        <v>539</v>
      </c>
      <c r="G10" s="93">
        <v>3</v>
      </c>
      <c r="H10" s="93">
        <v>5</v>
      </c>
      <c r="I10" s="93">
        <v>3</v>
      </c>
      <c r="J10" s="93">
        <v>4</v>
      </c>
      <c r="K10" s="93">
        <v>3</v>
      </c>
      <c r="L10" s="93">
        <v>3</v>
      </c>
      <c r="M10" s="93">
        <v>4</v>
      </c>
      <c r="N10" s="93">
        <v>3</v>
      </c>
      <c r="O10" s="93">
        <v>3</v>
      </c>
      <c r="P10" s="93">
        <v>4</v>
      </c>
      <c r="Q10" s="93"/>
      <c r="R10" s="93"/>
      <c r="S10" s="93"/>
      <c r="T10" s="93"/>
      <c r="U10" s="23"/>
      <c r="V10" s="35">
        <f t="shared" si="0"/>
        <v>3</v>
      </c>
      <c r="W10" s="328">
        <f t="shared" si="1"/>
        <v>0</v>
      </c>
      <c r="X10" s="328">
        <f t="shared" si="2"/>
        <v>0</v>
      </c>
      <c r="Y10" s="328">
        <f t="shared" si="3"/>
        <v>0</v>
      </c>
      <c r="Z10" s="328">
        <f t="shared" si="4"/>
        <v>6</v>
      </c>
      <c r="AA10" s="328">
        <f t="shared" si="5"/>
        <v>3</v>
      </c>
      <c r="AB10" s="328">
        <f t="shared" si="6"/>
        <v>1</v>
      </c>
      <c r="AC10" s="328">
        <f t="shared" si="7"/>
        <v>10</v>
      </c>
      <c r="AD10" s="329">
        <f t="shared" si="11"/>
        <v>3.5</v>
      </c>
      <c r="AE10" s="330">
        <f t="shared" si="8"/>
        <v>0</v>
      </c>
      <c r="AF10" s="331"/>
      <c r="AG10" s="332" t="str">
        <f t="shared" si="9"/>
        <v>З</v>
      </c>
      <c r="AH10" s="332">
        <f t="shared" si="9"/>
        <v>3</v>
      </c>
      <c r="AI10" s="332">
        <f t="shared" si="9"/>
        <v>5</v>
      </c>
      <c r="AJ10" s="332">
        <f t="shared" si="9"/>
        <v>3</v>
      </c>
      <c r="AK10" s="332">
        <f t="shared" si="9"/>
        <v>4</v>
      </c>
      <c r="AL10" s="332">
        <f t="shared" si="9"/>
        <v>3</v>
      </c>
      <c r="AM10" s="332">
        <f t="shared" si="9"/>
        <v>3</v>
      </c>
      <c r="AN10" s="332">
        <f t="shared" si="9"/>
        <v>4</v>
      </c>
      <c r="AO10" s="332">
        <f t="shared" si="9"/>
        <v>3</v>
      </c>
      <c r="AP10" s="332">
        <f t="shared" si="9"/>
        <v>3</v>
      </c>
      <c r="AQ10" s="332">
        <f t="shared" si="9"/>
        <v>4</v>
      </c>
      <c r="AR10" s="332" t="str">
        <f t="shared" si="9"/>
        <v/>
      </c>
      <c r="AS10" s="332" t="str">
        <f t="shared" si="9"/>
        <v/>
      </c>
      <c r="AT10" s="332" t="str">
        <f t="shared" si="9"/>
        <v/>
      </c>
      <c r="AU10" s="332" t="str">
        <f t="shared" si="9"/>
        <v/>
      </c>
      <c r="AV10" s="332" t="str">
        <f t="shared" si="9"/>
        <v/>
      </c>
      <c r="AW10" s="35">
        <f t="shared" si="10"/>
        <v>1</v>
      </c>
      <c r="AX10" s="333"/>
      <c r="AY10" s="333"/>
      <c r="AZ10" s="333"/>
      <c r="BA10" s="333"/>
      <c r="BB10" s="333"/>
      <c r="BC10" s="333"/>
      <c r="BD10" s="333"/>
      <c r="BE10" s="333"/>
      <c r="BF10" s="333"/>
      <c r="BG10" s="333"/>
      <c r="BH10" s="333"/>
      <c r="BI10" s="333"/>
      <c r="BJ10" s="333"/>
      <c r="BK10" s="333"/>
      <c r="BL10" s="333"/>
      <c r="BM10" s="333"/>
      <c r="BN10" s="333"/>
      <c r="BO10" s="333"/>
      <c r="BP10" s="334"/>
      <c r="BQ10" s="334"/>
      <c r="BR10" s="334"/>
      <c r="BS10" s="334"/>
      <c r="BT10" s="334"/>
      <c r="BU10" s="334"/>
      <c r="BV10" s="334"/>
      <c r="BW10" s="334"/>
      <c r="BX10" s="334"/>
      <c r="BY10" s="334"/>
      <c r="BZ10" s="334"/>
      <c r="CA10" s="334"/>
      <c r="CB10" s="334"/>
      <c r="CC10" s="334"/>
      <c r="CD10" s="334"/>
      <c r="CE10" s="334"/>
      <c r="CF10" s="334"/>
      <c r="CG10" s="333"/>
      <c r="CH10" s="334"/>
      <c r="CI10" s="334"/>
      <c r="CJ10" s="334"/>
      <c r="CK10" s="334"/>
      <c r="CL10" s="334"/>
      <c r="CM10" s="334"/>
      <c r="CN10" s="331"/>
      <c r="CO10" s="331"/>
      <c r="CP10" s="331"/>
      <c r="CQ10" s="331"/>
      <c r="CR10" s="331"/>
      <c r="CS10" s="331"/>
      <c r="CT10" s="331"/>
      <c r="CU10" s="331"/>
      <c r="CV10" s="331"/>
      <c r="CW10" s="331"/>
      <c r="CX10" s="331"/>
      <c r="CY10" s="331"/>
      <c r="CZ10" s="331"/>
      <c r="DA10" s="331"/>
    </row>
    <row r="11" spans="1:107" s="337" customFormat="1" ht="30" x14ac:dyDescent="0.2">
      <c r="A11" s="389">
        <v>6</v>
      </c>
      <c r="B11" s="266" t="s">
        <v>28</v>
      </c>
      <c r="C11" s="402" t="s">
        <v>34</v>
      </c>
      <c r="D11" s="436" t="s">
        <v>986</v>
      </c>
      <c r="E11" s="256" t="s">
        <v>666</v>
      </c>
      <c r="F11" s="93" t="s">
        <v>539</v>
      </c>
      <c r="G11" s="93">
        <v>3</v>
      </c>
      <c r="H11" s="93">
        <v>4</v>
      </c>
      <c r="I11" s="93">
        <v>3</v>
      </c>
      <c r="J11" s="93">
        <v>5</v>
      </c>
      <c r="K11" s="93">
        <v>4</v>
      </c>
      <c r="L11" s="93">
        <v>3</v>
      </c>
      <c r="M11" s="93">
        <v>3</v>
      </c>
      <c r="N11" s="93">
        <v>4</v>
      </c>
      <c r="O11" s="93">
        <v>3</v>
      </c>
      <c r="P11" s="93">
        <v>5</v>
      </c>
      <c r="Q11" s="93"/>
      <c r="R11" s="93"/>
      <c r="S11" s="93"/>
      <c r="T11" s="93"/>
      <c r="U11" s="93"/>
      <c r="V11" s="35">
        <f t="shared" si="0"/>
        <v>3</v>
      </c>
      <c r="W11" s="338">
        <f t="shared" si="1"/>
        <v>0</v>
      </c>
      <c r="X11" s="338">
        <f t="shared" si="2"/>
        <v>0</v>
      </c>
      <c r="Y11" s="338">
        <f t="shared" si="3"/>
        <v>0</v>
      </c>
      <c r="Z11" s="338">
        <f t="shared" si="4"/>
        <v>5</v>
      </c>
      <c r="AA11" s="338">
        <f t="shared" si="5"/>
        <v>3</v>
      </c>
      <c r="AB11" s="338">
        <f t="shared" si="6"/>
        <v>2</v>
      </c>
      <c r="AC11" s="328">
        <f t="shared" si="7"/>
        <v>10</v>
      </c>
      <c r="AD11" s="329">
        <f t="shared" si="11"/>
        <v>3.7</v>
      </c>
      <c r="AE11" s="339">
        <f t="shared" si="8"/>
        <v>0</v>
      </c>
      <c r="AG11" s="332" t="str">
        <f t="shared" si="9"/>
        <v>З</v>
      </c>
      <c r="AH11" s="332">
        <f t="shared" si="9"/>
        <v>3</v>
      </c>
      <c r="AI11" s="332">
        <f t="shared" si="9"/>
        <v>4</v>
      </c>
      <c r="AJ11" s="332">
        <f t="shared" si="9"/>
        <v>3</v>
      </c>
      <c r="AK11" s="332">
        <f t="shared" si="9"/>
        <v>5</v>
      </c>
      <c r="AL11" s="332">
        <f t="shared" si="9"/>
        <v>4</v>
      </c>
      <c r="AM11" s="332">
        <f t="shared" si="9"/>
        <v>3</v>
      </c>
      <c r="AN11" s="332">
        <f t="shared" si="9"/>
        <v>3</v>
      </c>
      <c r="AO11" s="332">
        <f t="shared" si="9"/>
        <v>4</v>
      </c>
      <c r="AP11" s="332">
        <f t="shared" si="9"/>
        <v>3</v>
      </c>
      <c r="AQ11" s="332">
        <f t="shared" si="9"/>
        <v>5</v>
      </c>
      <c r="AR11" s="332" t="str">
        <f t="shared" si="9"/>
        <v/>
      </c>
      <c r="AS11" s="332" t="str">
        <f t="shared" si="9"/>
        <v/>
      </c>
      <c r="AT11" s="332" t="str">
        <f t="shared" si="9"/>
        <v/>
      </c>
      <c r="AU11" s="332" t="str">
        <f t="shared" si="9"/>
        <v/>
      </c>
      <c r="AV11" s="332" t="str">
        <f t="shared" si="9"/>
        <v/>
      </c>
      <c r="AW11" s="35">
        <f t="shared" si="10"/>
        <v>1</v>
      </c>
      <c r="AX11" s="340"/>
      <c r="AY11" s="340"/>
      <c r="AZ11" s="340"/>
      <c r="BA11" s="340"/>
      <c r="BB11" s="340"/>
      <c r="BC11" s="340"/>
      <c r="BD11" s="340"/>
      <c r="BE11" s="340"/>
      <c r="BF11" s="340"/>
      <c r="BG11" s="340"/>
      <c r="BH11" s="340"/>
      <c r="BI11" s="340"/>
      <c r="BJ11" s="340"/>
      <c r="BK11" s="340"/>
      <c r="BL11" s="340"/>
      <c r="BM11" s="340"/>
      <c r="BN11" s="340"/>
      <c r="BO11" s="340"/>
      <c r="BP11" s="341"/>
      <c r="BQ11" s="341"/>
      <c r="BR11" s="341"/>
      <c r="BS11" s="341"/>
      <c r="BT11" s="341"/>
      <c r="BU11" s="341"/>
      <c r="BV11" s="341"/>
      <c r="BW11" s="341"/>
      <c r="BX11" s="341"/>
      <c r="BY11" s="341"/>
      <c r="BZ11" s="341"/>
      <c r="CA11" s="341"/>
      <c r="CB11" s="341"/>
      <c r="CC11" s="341"/>
      <c r="CD11" s="341"/>
      <c r="CE11" s="341"/>
      <c r="CF11" s="341"/>
      <c r="CG11" s="340"/>
      <c r="CH11" s="341"/>
      <c r="CI11" s="341"/>
      <c r="CJ11" s="341"/>
      <c r="CK11" s="341"/>
      <c r="CL11" s="341"/>
      <c r="CM11" s="341"/>
    </row>
    <row r="12" spans="1:107" s="337" customFormat="1" ht="24.75" customHeight="1" x14ac:dyDescent="0.2">
      <c r="A12" s="389">
        <v>7</v>
      </c>
      <c r="B12" s="266" t="s">
        <v>28</v>
      </c>
      <c r="C12" s="402" t="s">
        <v>34</v>
      </c>
      <c r="D12" s="436" t="s">
        <v>987</v>
      </c>
      <c r="E12" s="256" t="s">
        <v>666</v>
      </c>
      <c r="F12" s="93" t="s">
        <v>539</v>
      </c>
      <c r="G12" s="93">
        <v>4</v>
      </c>
      <c r="H12" s="93">
        <v>5</v>
      </c>
      <c r="I12" s="93">
        <v>5</v>
      </c>
      <c r="J12" s="93">
        <v>4</v>
      </c>
      <c r="K12" s="93">
        <v>4</v>
      </c>
      <c r="L12" s="93">
        <v>3</v>
      </c>
      <c r="M12" s="93">
        <v>4</v>
      </c>
      <c r="N12" s="93">
        <v>3</v>
      </c>
      <c r="O12" s="93">
        <v>3</v>
      </c>
      <c r="P12" s="93">
        <v>4</v>
      </c>
      <c r="Q12" s="93"/>
      <c r="R12" s="93"/>
      <c r="S12" s="93"/>
      <c r="T12" s="93"/>
      <c r="U12" s="23"/>
      <c r="V12" s="35">
        <f t="shared" si="0"/>
        <v>3</v>
      </c>
      <c r="W12" s="328">
        <f t="shared" si="1"/>
        <v>0</v>
      </c>
      <c r="X12" s="328">
        <f t="shared" si="2"/>
        <v>0</v>
      </c>
      <c r="Y12" s="328">
        <f t="shared" si="3"/>
        <v>0</v>
      </c>
      <c r="Z12" s="328">
        <f t="shared" si="4"/>
        <v>3</v>
      </c>
      <c r="AA12" s="328">
        <f t="shared" si="5"/>
        <v>5</v>
      </c>
      <c r="AB12" s="328">
        <f t="shared" si="6"/>
        <v>2</v>
      </c>
      <c r="AC12" s="328">
        <f t="shared" si="7"/>
        <v>10</v>
      </c>
      <c r="AD12" s="329">
        <f t="shared" si="11"/>
        <v>3.9</v>
      </c>
      <c r="AE12" s="330">
        <f t="shared" si="8"/>
        <v>0</v>
      </c>
      <c r="AF12" s="331"/>
      <c r="AG12" s="332" t="str">
        <f t="shared" si="9"/>
        <v>З</v>
      </c>
      <c r="AH12" s="332">
        <f t="shared" si="9"/>
        <v>4</v>
      </c>
      <c r="AI12" s="332">
        <f t="shared" si="9"/>
        <v>5</v>
      </c>
      <c r="AJ12" s="332">
        <f t="shared" si="9"/>
        <v>5</v>
      </c>
      <c r="AK12" s="332">
        <f t="shared" si="9"/>
        <v>4</v>
      </c>
      <c r="AL12" s="332">
        <f t="shared" si="9"/>
        <v>4</v>
      </c>
      <c r="AM12" s="332">
        <f t="shared" si="9"/>
        <v>3</v>
      </c>
      <c r="AN12" s="332">
        <f t="shared" si="9"/>
        <v>4</v>
      </c>
      <c r="AO12" s="332">
        <f t="shared" si="9"/>
        <v>3</v>
      </c>
      <c r="AP12" s="332">
        <f t="shared" si="9"/>
        <v>3</v>
      </c>
      <c r="AQ12" s="332">
        <f t="shared" si="9"/>
        <v>4</v>
      </c>
      <c r="AR12" s="332" t="str">
        <f t="shared" si="9"/>
        <v/>
      </c>
      <c r="AS12" s="332" t="str">
        <f t="shared" si="9"/>
        <v/>
      </c>
      <c r="AT12" s="332" t="str">
        <f t="shared" si="9"/>
        <v/>
      </c>
      <c r="AU12" s="332" t="str">
        <f t="shared" si="9"/>
        <v/>
      </c>
      <c r="AV12" s="332" t="str">
        <f t="shared" si="9"/>
        <v/>
      </c>
      <c r="AW12" s="35">
        <f t="shared" si="10"/>
        <v>1</v>
      </c>
      <c r="AX12" s="333"/>
      <c r="AY12" s="333"/>
      <c r="AZ12" s="333"/>
      <c r="BA12" s="333"/>
      <c r="BB12" s="333"/>
      <c r="BC12" s="333"/>
      <c r="BD12" s="333"/>
      <c r="BE12" s="333"/>
      <c r="BF12" s="333"/>
      <c r="BG12" s="333"/>
      <c r="BH12" s="333"/>
      <c r="BI12" s="333"/>
      <c r="BJ12" s="333"/>
      <c r="BK12" s="333"/>
      <c r="BL12" s="333"/>
      <c r="BM12" s="333"/>
      <c r="BN12" s="333"/>
      <c r="BO12" s="333"/>
      <c r="BP12" s="334"/>
      <c r="BQ12" s="334"/>
      <c r="BR12" s="334"/>
      <c r="BS12" s="334"/>
      <c r="BT12" s="334"/>
      <c r="BU12" s="334"/>
      <c r="BV12" s="334"/>
      <c r="BW12" s="334"/>
      <c r="BX12" s="334"/>
      <c r="BY12" s="334"/>
      <c r="BZ12" s="334"/>
      <c r="CA12" s="334"/>
      <c r="CB12" s="334"/>
      <c r="CC12" s="334"/>
      <c r="CD12" s="334"/>
      <c r="CE12" s="334"/>
      <c r="CF12" s="334"/>
      <c r="CG12" s="333"/>
      <c r="CH12" s="334"/>
      <c r="CI12" s="334"/>
      <c r="CJ12" s="334"/>
      <c r="CK12" s="334"/>
      <c r="CL12" s="334"/>
      <c r="CM12" s="334"/>
      <c r="CN12" s="331"/>
      <c r="CO12" s="331"/>
      <c r="CP12" s="331"/>
      <c r="CQ12" s="331"/>
      <c r="CR12" s="331"/>
      <c r="CS12" s="331"/>
      <c r="CT12" s="331"/>
      <c r="CU12" s="331"/>
      <c r="CV12" s="331"/>
      <c r="CW12" s="331"/>
      <c r="CX12" s="331"/>
      <c r="CY12" s="331"/>
      <c r="CZ12" s="331"/>
      <c r="DA12" s="331"/>
    </row>
    <row r="13" spans="1:107" s="337" customFormat="1" ht="30" x14ac:dyDescent="0.2">
      <c r="A13" s="389">
        <v>8</v>
      </c>
      <c r="B13" s="266" t="s">
        <v>28</v>
      </c>
      <c r="C13" s="479" t="s">
        <v>34</v>
      </c>
      <c r="D13" s="480" t="s">
        <v>988</v>
      </c>
      <c r="E13" s="256" t="s">
        <v>666</v>
      </c>
      <c r="F13" s="93" t="s">
        <v>539</v>
      </c>
      <c r="G13" s="93">
        <v>5</v>
      </c>
      <c r="H13" s="93">
        <v>5</v>
      </c>
      <c r="I13" s="93">
        <v>5</v>
      </c>
      <c r="J13" s="93">
        <v>5</v>
      </c>
      <c r="K13" s="93">
        <v>4</v>
      </c>
      <c r="L13" s="93">
        <v>5</v>
      </c>
      <c r="M13" s="93">
        <v>5</v>
      </c>
      <c r="N13" s="93">
        <v>5</v>
      </c>
      <c r="O13" s="93">
        <v>5</v>
      </c>
      <c r="P13" s="93">
        <v>5</v>
      </c>
      <c r="Q13" s="93"/>
      <c r="R13" s="93"/>
      <c r="S13" s="93"/>
      <c r="T13" s="93"/>
      <c r="U13" s="23"/>
      <c r="V13" s="35">
        <f t="shared" si="0"/>
        <v>4</v>
      </c>
      <c r="W13" s="328">
        <f t="shared" si="1"/>
        <v>0</v>
      </c>
      <c r="X13" s="328">
        <f t="shared" si="2"/>
        <v>0</v>
      </c>
      <c r="Y13" s="328">
        <f t="shared" si="3"/>
        <v>0</v>
      </c>
      <c r="Z13" s="328">
        <f t="shared" si="4"/>
        <v>0</v>
      </c>
      <c r="AA13" s="328">
        <f t="shared" si="5"/>
        <v>1</v>
      </c>
      <c r="AB13" s="328">
        <f t="shared" si="6"/>
        <v>9</v>
      </c>
      <c r="AC13" s="328">
        <f t="shared" si="7"/>
        <v>10</v>
      </c>
      <c r="AD13" s="329">
        <f t="shared" si="11"/>
        <v>4.9000000000000004</v>
      </c>
      <c r="AE13" s="330">
        <f t="shared" si="8"/>
        <v>0</v>
      </c>
      <c r="AF13" s="331"/>
      <c r="AG13" s="332" t="str">
        <f t="shared" si="9"/>
        <v>З</v>
      </c>
      <c r="AH13" s="332">
        <f t="shared" si="9"/>
        <v>5</v>
      </c>
      <c r="AI13" s="332">
        <f t="shared" si="9"/>
        <v>5</v>
      </c>
      <c r="AJ13" s="332">
        <f t="shared" si="9"/>
        <v>5</v>
      </c>
      <c r="AK13" s="332">
        <f t="shared" si="9"/>
        <v>5</v>
      </c>
      <c r="AL13" s="332">
        <f t="shared" si="9"/>
        <v>4</v>
      </c>
      <c r="AM13" s="332">
        <f t="shared" si="9"/>
        <v>5</v>
      </c>
      <c r="AN13" s="332">
        <f t="shared" si="9"/>
        <v>5</v>
      </c>
      <c r="AO13" s="332">
        <f t="shared" si="9"/>
        <v>5</v>
      </c>
      <c r="AP13" s="332">
        <f t="shared" si="9"/>
        <v>5</v>
      </c>
      <c r="AQ13" s="332">
        <f t="shared" si="9"/>
        <v>5</v>
      </c>
      <c r="AR13" s="332" t="str">
        <f t="shared" si="9"/>
        <v/>
      </c>
      <c r="AS13" s="332" t="str">
        <f t="shared" si="9"/>
        <v/>
      </c>
      <c r="AT13" s="332" t="str">
        <f t="shared" si="9"/>
        <v/>
      </c>
      <c r="AU13" s="332" t="str">
        <f t="shared" si="9"/>
        <v/>
      </c>
      <c r="AV13" s="332" t="str">
        <f t="shared" si="9"/>
        <v/>
      </c>
      <c r="AW13" s="35">
        <f t="shared" si="10"/>
        <v>1</v>
      </c>
      <c r="AX13" s="333"/>
      <c r="AY13" s="333"/>
      <c r="AZ13" s="333"/>
      <c r="BA13" s="333"/>
      <c r="BB13" s="333"/>
      <c r="BC13" s="333"/>
      <c r="BD13" s="333"/>
      <c r="BE13" s="333"/>
      <c r="BF13" s="333"/>
      <c r="BG13" s="333"/>
      <c r="BH13" s="333"/>
      <c r="BI13" s="333"/>
      <c r="BJ13" s="333"/>
      <c r="BK13" s="333"/>
      <c r="BL13" s="333"/>
      <c r="BM13" s="333"/>
      <c r="BN13" s="333"/>
      <c r="BO13" s="333"/>
      <c r="BP13" s="334"/>
      <c r="BQ13" s="334"/>
      <c r="BR13" s="334"/>
      <c r="BS13" s="334"/>
      <c r="BT13" s="334"/>
      <c r="BU13" s="334"/>
      <c r="BV13" s="334"/>
      <c r="BW13" s="334"/>
      <c r="BX13" s="334"/>
      <c r="BY13" s="334"/>
      <c r="BZ13" s="334"/>
      <c r="CA13" s="334"/>
      <c r="CB13" s="334"/>
      <c r="CC13" s="334"/>
      <c r="CD13" s="334"/>
      <c r="CE13" s="334"/>
      <c r="CF13" s="334"/>
      <c r="CG13" s="333"/>
      <c r="CH13" s="334"/>
      <c r="CI13" s="334"/>
      <c r="CJ13" s="334"/>
      <c r="CK13" s="334"/>
      <c r="CL13" s="334"/>
      <c r="CM13" s="334"/>
      <c r="CN13" s="331"/>
      <c r="CO13" s="331"/>
      <c r="CP13" s="331"/>
      <c r="CQ13" s="331"/>
      <c r="CR13" s="331"/>
      <c r="CS13" s="331"/>
      <c r="CT13" s="331"/>
      <c r="CU13" s="331"/>
      <c r="CV13" s="331"/>
      <c r="CW13" s="331"/>
      <c r="CX13" s="331"/>
      <c r="CY13" s="331"/>
      <c r="CZ13" s="331"/>
      <c r="DA13" s="331"/>
    </row>
    <row r="14" spans="1:107" ht="30" x14ac:dyDescent="0.2">
      <c r="A14" s="389">
        <v>9</v>
      </c>
      <c r="B14" s="263"/>
      <c r="C14" s="402" t="s">
        <v>34</v>
      </c>
      <c r="D14" s="437" t="s">
        <v>989</v>
      </c>
      <c r="E14" s="256" t="s">
        <v>666</v>
      </c>
      <c r="F14" s="93" t="s">
        <v>539</v>
      </c>
      <c r="G14" s="93">
        <v>4</v>
      </c>
      <c r="H14" s="93">
        <v>5</v>
      </c>
      <c r="I14" s="93">
        <v>5</v>
      </c>
      <c r="J14" s="93">
        <v>4</v>
      </c>
      <c r="K14" s="93">
        <v>4</v>
      </c>
      <c r="L14" s="93">
        <v>4</v>
      </c>
      <c r="M14" s="93">
        <v>5</v>
      </c>
      <c r="N14" s="93">
        <v>4</v>
      </c>
      <c r="O14" s="93">
        <v>4</v>
      </c>
      <c r="P14" s="93">
        <v>4</v>
      </c>
      <c r="Q14" s="93"/>
      <c r="R14" s="97"/>
      <c r="S14" s="93"/>
      <c r="T14" s="93"/>
      <c r="U14" s="23"/>
      <c r="V14" s="18">
        <f t="shared" si="0"/>
        <v>4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0</v>
      </c>
      <c r="AA14" s="95">
        <f t="shared" si="5"/>
        <v>7</v>
      </c>
      <c r="AB14" s="95">
        <f t="shared" si="6"/>
        <v>3</v>
      </c>
      <c r="AC14" s="95">
        <f t="shared" si="7"/>
        <v>10</v>
      </c>
      <c r="AD14" s="242">
        <f t="shared" si="11"/>
        <v>4.3</v>
      </c>
      <c r="AE14" s="16">
        <f t="shared" si="8"/>
        <v>0</v>
      </c>
      <c r="AF14" s="9"/>
      <c r="AG14" s="332" t="str">
        <f t="shared" si="9"/>
        <v>З</v>
      </c>
      <c r="AH14" s="332">
        <f t="shared" si="9"/>
        <v>4</v>
      </c>
      <c r="AI14" s="332">
        <f t="shared" si="9"/>
        <v>5</v>
      </c>
      <c r="AJ14" s="332">
        <f t="shared" si="9"/>
        <v>5</v>
      </c>
      <c r="AK14" s="332">
        <f t="shared" si="9"/>
        <v>4</v>
      </c>
      <c r="AL14" s="332">
        <f t="shared" si="9"/>
        <v>4</v>
      </c>
      <c r="AM14" s="332">
        <f t="shared" si="9"/>
        <v>4</v>
      </c>
      <c r="AN14" s="332">
        <f t="shared" si="9"/>
        <v>5</v>
      </c>
      <c r="AO14" s="332">
        <f t="shared" si="9"/>
        <v>4</v>
      </c>
      <c r="AP14" s="332">
        <f t="shared" si="9"/>
        <v>4</v>
      </c>
      <c r="AQ14" s="332">
        <f t="shared" si="9"/>
        <v>4</v>
      </c>
      <c r="AR14" s="332" t="str">
        <f t="shared" si="9"/>
        <v/>
      </c>
      <c r="AS14" s="332" t="str">
        <f t="shared" si="9"/>
        <v/>
      </c>
      <c r="AT14" s="332" t="str">
        <f t="shared" si="9"/>
        <v/>
      </c>
      <c r="AU14" s="332" t="str">
        <f t="shared" si="9"/>
        <v/>
      </c>
      <c r="AV14" s="332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30" x14ac:dyDescent="0.2">
      <c r="A15" s="389">
        <v>10</v>
      </c>
      <c r="B15" s="263"/>
      <c r="C15" s="402" t="s">
        <v>34</v>
      </c>
      <c r="D15" s="436" t="s">
        <v>990</v>
      </c>
      <c r="E15" s="256" t="s">
        <v>666</v>
      </c>
      <c r="F15" s="93" t="s">
        <v>539</v>
      </c>
      <c r="G15" s="93">
        <v>4</v>
      </c>
      <c r="H15" s="93">
        <v>4</v>
      </c>
      <c r="I15" s="93">
        <v>4</v>
      </c>
      <c r="J15" s="93">
        <v>4</v>
      </c>
      <c r="K15" s="93">
        <v>3</v>
      </c>
      <c r="L15" s="93">
        <v>3</v>
      </c>
      <c r="M15" s="93">
        <v>5</v>
      </c>
      <c r="N15" s="93">
        <v>5</v>
      </c>
      <c r="O15" s="93">
        <v>3</v>
      </c>
      <c r="P15" s="93">
        <v>4</v>
      </c>
      <c r="Q15" s="93"/>
      <c r="R15" s="97"/>
      <c r="S15" s="93"/>
      <c r="T15" s="93"/>
      <c r="U15" s="23"/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3</v>
      </c>
      <c r="AA15" s="95">
        <f t="shared" si="5"/>
        <v>5</v>
      </c>
      <c r="AB15" s="95">
        <f t="shared" si="6"/>
        <v>2</v>
      </c>
      <c r="AC15" s="95">
        <f t="shared" si="7"/>
        <v>10</v>
      </c>
      <c r="AD15" s="242">
        <f t="shared" si="11"/>
        <v>3.9</v>
      </c>
      <c r="AE15" s="16">
        <f t="shared" si="8"/>
        <v>0</v>
      </c>
      <c r="AF15" s="9"/>
      <c r="AG15" s="332" t="str">
        <f t="shared" si="9"/>
        <v>З</v>
      </c>
      <c r="AH15" s="332">
        <f t="shared" si="9"/>
        <v>4</v>
      </c>
      <c r="AI15" s="332">
        <f t="shared" si="9"/>
        <v>4</v>
      </c>
      <c r="AJ15" s="332">
        <f t="shared" si="9"/>
        <v>4</v>
      </c>
      <c r="AK15" s="332">
        <f t="shared" si="9"/>
        <v>4</v>
      </c>
      <c r="AL15" s="332">
        <f t="shared" si="9"/>
        <v>3</v>
      </c>
      <c r="AM15" s="332">
        <f t="shared" si="9"/>
        <v>3</v>
      </c>
      <c r="AN15" s="332">
        <f t="shared" si="9"/>
        <v>5</v>
      </c>
      <c r="AO15" s="332">
        <f t="shared" si="9"/>
        <v>5</v>
      </c>
      <c r="AP15" s="332">
        <f t="shared" si="9"/>
        <v>3</v>
      </c>
      <c r="AQ15" s="332">
        <f t="shared" si="9"/>
        <v>4</v>
      </c>
      <c r="AR15" s="332" t="str">
        <f t="shared" si="9"/>
        <v/>
      </c>
      <c r="AS15" s="332" t="str">
        <f t="shared" si="9"/>
        <v/>
      </c>
      <c r="AT15" s="332" t="str">
        <f t="shared" si="9"/>
        <v/>
      </c>
      <c r="AU15" s="332" t="str">
        <f t="shared" si="9"/>
        <v/>
      </c>
      <c r="AV15" s="332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30" x14ac:dyDescent="0.2">
      <c r="A16" s="389">
        <v>11</v>
      </c>
      <c r="B16" s="263"/>
      <c r="C16" s="402" t="s">
        <v>34</v>
      </c>
      <c r="D16" s="436" t="s">
        <v>991</v>
      </c>
      <c r="E16" s="256" t="s">
        <v>666</v>
      </c>
      <c r="F16" s="93" t="s">
        <v>539</v>
      </c>
      <c r="G16" s="93">
        <v>4</v>
      </c>
      <c r="H16" s="93">
        <v>4</v>
      </c>
      <c r="I16" s="93">
        <v>5</v>
      </c>
      <c r="J16" s="93">
        <v>4</v>
      </c>
      <c r="K16" s="93">
        <v>5</v>
      </c>
      <c r="L16" s="93">
        <v>4</v>
      </c>
      <c r="M16" s="93">
        <v>4</v>
      </c>
      <c r="N16" s="93">
        <v>4</v>
      </c>
      <c r="O16" s="93">
        <v>5</v>
      </c>
      <c r="P16" s="93">
        <v>4</v>
      </c>
      <c r="Q16" s="93"/>
      <c r="R16" s="97"/>
      <c r="S16" s="93"/>
      <c r="T16" s="93"/>
      <c r="U16" s="23"/>
      <c r="V16" s="18">
        <f t="shared" si="0"/>
        <v>4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0</v>
      </c>
      <c r="AA16" s="95">
        <f t="shared" si="5"/>
        <v>7</v>
      </c>
      <c r="AB16" s="95">
        <f t="shared" si="6"/>
        <v>3</v>
      </c>
      <c r="AC16" s="95">
        <f t="shared" si="7"/>
        <v>10</v>
      </c>
      <c r="AD16" s="242">
        <f t="shared" si="11"/>
        <v>4.3</v>
      </c>
      <c r="AE16" s="16">
        <f t="shared" si="8"/>
        <v>0</v>
      </c>
      <c r="AF16" s="9"/>
      <c r="AG16" s="332" t="str">
        <f t="shared" si="9"/>
        <v>З</v>
      </c>
      <c r="AH16" s="332">
        <f t="shared" si="9"/>
        <v>4</v>
      </c>
      <c r="AI16" s="332">
        <f t="shared" si="9"/>
        <v>4</v>
      </c>
      <c r="AJ16" s="332">
        <f t="shared" si="9"/>
        <v>5</v>
      </c>
      <c r="AK16" s="332">
        <f t="shared" si="9"/>
        <v>4</v>
      </c>
      <c r="AL16" s="332">
        <f t="shared" si="9"/>
        <v>5</v>
      </c>
      <c r="AM16" s="332">
        <f t="shared" si="9"/>
        <v>4</v>
      </c>
      <c r="AN16" s="332">
        <f t="shared" si="9"/>
        <v>4</v>
      </c>
      <c r="AO16" s="332">
        <f t="shared" si="9"/>
        <v>4</v>
      </c>
      <c r="AP16" s="332">
        <f t="shared" si="9"/>
        <v>5</v>
      </c>
      <c r="AQ16" s="332">
        <f t="shared" si="9"/>
        <v>4</v>
      </c>
      <c r="AR16" s="332" t="str">
        <f t="shared" si="9"/>
        <v/>
      </c>
      <c r="AS16" s="332" t="str">
        <f t="shared" si="9"/>
        <v/>
      </c>
      <c r="AT16" s="332" t="str">
        <f t="shared" si="9"/>
        <v/>
      </c>
      <c r="AU16" s="332" t="str">
        <f t="shared" si="9"/>
        <v/>
      </c>
      <c r="AV16" s="332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30" x14ac:dyDescent="0.2">
      <c r="A17" s="389">
        <v>12</v>
      </c>
      <c r="B17" s="259"/>
      <c r="C17" s="402" t="s">
        <v>34</v>
      </c>
      <c r="D17" s="436" t="s">
        <v>992</v>
      </c>
      <c r="E17" s="256" t="s">
        <v>666</v>
      </c>
      <c r="F17" s="93" t="s">
        <v>539</v>
      </c>
      <c r="G17" s="93">
        <v>3</v>
      </c>
      <c r="H17" s="93">
        <v>4</v>
      </c>
      <c r="I17" s="93">
        <v>4</v>
      </c>
      <c r="J17" s="93">
        <v>4</v>
      </c>
      <c r="K17" s="93">
        <v>3</v>
      </c>
      <c r="L17" s="93">
        <v>3</v>
      </c>
      <c r="M17" s="93">
        <v>3</v>
      </c>
      <c r="N17" s="93">
        <v>3</v>
      </c>
      <c r="O17" s="93">
        <v>3</v>
      </c>
      <c r="P17" s="93">
        <v>4</v>
      </c>
      <c r="Q17" s="93"/>
      <c r="R17" s="97"/>
      <c r="S17" s="93"/>
      <c r="T17" s="93"/>
      <c r="U17" s="23"/>
      <c r="V17" s="18">
        <f t="shared" si="0"/>
        <v>3</v>
      </c>
      <c r="W17" s="95">
        <f t="shared" si="1"/>
        <v>0</v>
      </c>
      <c r="X17" s="95">
        <f t="shared" ref="X17:X34" si="12">COUNTIF(AF17:AU17,"д")</f>
        <v>0</v>
      </c>
      <c r="Y17" s="95">
        <f t="shared" si="3"/>
        <v>0</v>
      </c>
      <c r="Z17" s="95">
        <f t="shared" si="4"/>
        <v>6</v>
      </c>
      <c r="AA17" s="95">
        <f t="shared" si="5"/>
        <v>4</v>
      </c>
      <c r="AB17" s="95">
        <f t="shared" si="6"/>
        <v>0</v>
      </c>
      <c r="AC17" s="95">
        <f t="shared" si="7"/>
        <v>10</v>
      </c>
      <c r="AD17" s="242">
        <f t="shared" si="11"/>
        <v>3.4</v>
      </c>
      <c r="AE17" s="16">
        <f t="shared" si="8"/>
        <v>0</v>
      </c>
      <c r="AF17" s="9"/>
      <c r="AG17" s="332" t="str">
        <f t="shared" si="9"/>
        <v>З</v>
      </c>
      <c r="AH17" s="332">
        <f t="shared" si="9"/>
        <v>3</v>
      </c>
      <c r="AI17" s="332">
        <f t="shared" si="9"/>
        <v>4</v>
      </c>
      <c r="AJ17" s="332">
        <f t="shared" si="9"/>
        <v>4</v>
      </c>
      <c r="AK17" s="332">
        <f t="shared" si="9"/>
        <v>4</v>
      </c>
      <c r="AL17" s="332">
        <f t="shared" si="9"/>
        <v>3</v>
      </c>
      <c r="AM17" s="332">
        <f t="shared" si="9"/>
        <v>3</v>
      </c>
      <c r="AN17" s="332">
        <f t="shared" si="9"/>
        <v>3</v>
      </c>
      <c r="AO17" s="332">
        <f t="shared" si="9"/>
        <v>3</v>
      </c>
      <c r="AP17" s="332">
        <f t="shared" si="9"/>
        <v>3</v>
      </c>
      <c r="AQ17" s="332">
        <f t="shared" si="9"/>
        <v>4</v>
      </c>
      <c r="AR17" s="332" t="str">
        <f t="shared" si="9"/>
        <v/>
      </c>
      <c r="AS17" s="332" t="str">
        <f t="shared" si="9"/>
        <v/>
      </c>
      <c r="AT17" s="332" t="str">
        <f t="shared" si="9"/>
        <v/>
      </c>
      <c r="AU17" s="332" t="str">
        <f t="shared" si="9"/>
        <v/>
      </c>
      <c r="AV17" s="332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30" x14ac:dyDescent="0.2">
      <c r="A18" s="389">
        <v>13</v>
      </c>
      <c r="B18" s="189"/>
      <c r="C18" s="402" t="s">
        <v>34</v>
      </c>
      <c r="D18" s="436" t="s">
        <v>993</v>
      </c>
      <c r="E18" s="256" t="s">
        <v>666</v>
      </c>
      <c r="F18" s="93" t="s">
        <v>539</v>
      </c>
      <c r="G18" s="93">
        <v>3</v>
      </c>
      <c r="H18" s="93">
        <v>4</v>
      </c>
      <c r="I18" s="93">
        <v>3</v>
      </c>
      <c r="J18" s="93">
        <v>4</v>
      </c>
      <c r="K18" s="93">
        <v>3</v>
      </c>
      <c r="L18" s="93">
        <v>3</v>
      </c>
      <c r="M18" s="93">
        <v>3</v>
      </c>
      <c r="N18" s="93">
        <v>4</v>
      </c>
      <c r="O18" s="93">
        <v>3</v>
      </c>
      <c r="P18" s="93">
        <v>4</v>
      </c>
      <c r="Q18" s="93"/>
      <c r="R18" s="97"/>
      <c r="S18" s="93"/>
      <c r="T18" s="93"/>
      <c r="U18" s="23"/>
      <c r="V18" s="18">
        <f t="shared" si="0"/>
        <v>3</v>
      </c>
      <c r="W18" s="95">
        <f t="shared" si="1"/>
        <v>0</v>
      </c>
      <c r="X18" s="95">
        <f t="shared" si="12"/>
        <v>0</v>
      </c>
      <c r="Y18" s="95">
        <f t="shared" si="3"/>
        <v>0</v>
      </c>
      <c r="Z18" s="95">
        <f t="shared" si="4"/>
        <v>6</v>
      </c>
      <c r="AA18" s="95">
        <f t="shared" si="5"/>
        <v>4</v>
      </c>
      <c r="AB18" s="95">
        <f t="shared" si="6"/>
        <v>0</v>
      </c>
      <c r="AC18" s="95">
        <f t="shared" si="7"/>
        <v>10</v>
      </c>
      <c r="AD18" s="242">
        <f t="shared" si="11"/>
        <v>3.4</v>
      </c>
      <c r="AE18" s="16">
        <f t="shared" si="8"/>
        <v>0</v>
      </c>
      <c r="AF18" s="9"/>
      <c r="AG18" s="332" t="str">
        <f t="shared" si="9"/>
        <v>З</v>
      </c>
      <c r="AH18" s="332">
        <f t="shared" si="9"/>
        <v>3</v>
      </c>
      <c r="AI18" s="332">
        <f t="shared" si="9"/>
        <v>4</v>
      </c>
      <c r="AJ18" s="332">
        <f t="shared" si="9"/>
        <v>3</v>
      </c>
      <c r="AK18" s="332">
        <f t="shared" si="9"/>
        <v>4</v>
      </c>
      <c r="AL18" s="332">
        <f t="shared" si="9"/>
        <v>3</v>
      </c>
      <c r="AM18" s="332">
        <f t="shared" si="9"/>
        <v>3</v>
      </c>
      <c r="AN18" s="332">
        <f t="shared" si="9"/>
        <v>3</v>
      </c>
      <c r="AO18" s="332">
        <f t="shared" si="9"/>
        <v>4</v>
      </c>
      <c r="AP18" s="332">
        <f t="shared" si="9"/>
        <v>3</v>
      </c>
      <c r="AQ18" s="332">
        <f t="shared" si="9"/>
        <v>4</v>
      </c>
      <c r="AR18" s="332" t="str">
        <f t="shared" si="9"/>
        <v/>
      </c>
      <c r="AS18" s="332" t="str">
        <f t="shared" si="9"/>
        <v/>
      </c>
      <c r="AT18" s="332" t="str">
        <f t="shared" si="9"/>
        <v/>
      </c>
      <c r="AU18" s="332" t="str">
        <f t="shared" si="9"/>
        <v/>
      </c>
      <c r="AV18" s="332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30" x14ac:dyDescent="0.2">
      <c r="A19" s="389">
        <v>14</v>
      </c>
      <c r="B19" s="189"/>
      <c r="C19" s="402" t="s">
        <v>34</v>
      </c>
      <c r="D19" s="436" t="s">
        <v>994</v>
      </c>
      <c r="E19" s="256" t="s">
        <v>666</v>
      </c>
      <c r="F19" s="93" t="s">
        <v>539</v>
      </c>
      <c r="G19" s="93">
        <v>4</v>
      </c>
      <c r="H19" s="93">
        <v>4</v>
      </c>
      <c r="I19" s="93">
        <v>5</v>
      </c>
      <c r="J19" s="93">
        <v>5</v>
      </c>
      <c r="K19" s="93">
        <v>3</v>
      </c>
      <c r="L19" s="93">
        <v>3</v>
      </c>
      <c r="M19" s="93">
        <v>5</v>
      </c>
      <c r="N19" s="93">
        <v>3</v>
      </c>
      <c r="O19" s="93" t="s">
        <v>1643</v>
      </c>
      <c r="P19" s="93">
        <v>5</v>
      </c>
      <c r="Q19" s="93"/>
      <c r="R19" s="93"/>
      <c r="S19" s="93"/>
      <c r="T19" s="93"/>
      <c r="U19" s="23"/>
      <c r="V19" s="18">
        <f t="shared" si="0"/>
        <v>2</v>
      </c>
      <c r="W19" s="95">
        <f t="shared" si="1"/>
        <v>0</v>
      </c>
      <c r="X19" s="95">
        <f t="shared" si="12"/>
        <v>0</v>
      </c>
      <c r="Y19" s="95">
        <f t="shared" si="3"/>
        <v>1</v>
      </c>
      <c r="Z19" s="95">
        <f t="shared" si="4"/>
        <v>3</v>
      </c>
      <c r="AA19" s="95">
        <f t="shared" si="5"/>
        <v>2</v>
      </c>
      <c r="AB19" s="95">
        <f t="shared" si="6"/>
        <v>4</v>
      </c>
      <c r="AC19" s="95">
        <f t="shared" si="7"/>
        <v>10</v>
      </c>
      <c r="AD19" s="242">
        <f t="shared" si="11"/>
        <v>3.9</v>
      </c>
      <c r="AE19" s="16">
        <f t="shared" si="8"/>
        <v>0</v>
      </c>
      <c r="AF19" s="9"/>
      <c r="AG19" s="332" t="str">
        <f t="shared" si="9"/>
        <v>З</v>
      </c>
      <c r="AH19" s="332">
        <f t="shared" si="9"/>
        <v>4</v>
      </c>
      <c r="AI19" s="332">
        <f t="shared" si="9"/>
        <v>4</v>
      </c>
      <c r="AJ19" s="332">
        <f t="shared" si="9"/>
        <v>5</v>
      </c>
      <c r="AK19" s="332">
        <f t="shared" si="9"/>
        <v>5</v>
      </c>
      <c r="AL19" s="332">
        <f t="shared" si="9"/>
        <v>3</v>
      </c>
      <c r="AM19" s="332">
        <f t="shared" si="9"/>
        <v>3</v>
      </c>
      <c r="AN19" s="332">
        <f t="shared" si="9"/>
        <v>5</v>
      </c>
      <c r="AO19" s="332">
        <f t="shared" si="9"/>
        <v>3</v>
      </c>
      <c r="AP19" s="332">
        <f t="shared" si="9"/>
        <v>2</v>
      </c>
      <c r="AQ19" s="332">
        <f t="shared" si="9"/>
        <v>5</v>
      </c>
      <c r="AR19" s="332" t="str">
        <f t="shared" si="9"/>
        <v/>
      </c>
      <c r="AS19" s="332" t="str">
        <f t="shared" si="9"/>
        <v/>
      </c>
      <c r="AT19" s="332" t="str">
        <f t="shared" si="9"/>
        <v/>
      </c>
      <c r="AU19" s="332" t="str">
        <f t="shared" si="9"/>
        <v/>
      </c>
      <c r="AV19" s="332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30" x14ac:dyDescent="0.2">
      <c r="A20" s="389">
        <v>15</v>
      </c>
      <c r="B20" s="189"/>
      <c r="C20" s="402" t="s">
        <v>34</v>
      </c>
      <c r="D20" s="436" t="s">
        <v>995</v>
      </c>
      <c r="E20" s="256" t="s">
        <v>666</v>
      </c>
      <c r="F20" s="93" t="s">
        <v>539</v>
      </c>
      <c r="G20" s="93">
        <v>5</v>
      </c>
      <c r="H20" s="93">
        <v>4</v>
      </c>
      <c r="I20" s="93">
        <v>4</v>
      </c>
      <c r="J20" s="93">
        <v>4</v>
      </c>
      <c r="K20" s="93">
        <v>4</v>
      </c>
      <c r="L20" s="93">
        <v>4</v>
      </c>
      <c r="M20" s="93">
        <v>3</v>
      </c>
      <c r="N20" s="93">
        <v>4</v>
      </c>
      <c r="O20" s="93">
        <v>4</v>
      </c>
      <c r="P20" s="93">
        <v>4</v>
      </c>
      <c r="Q20" s="93"/>
      <c r="R20" s="97"/>
      <c r="S20" s="93"/>
      <c r="T20" s="93"/>
      <c r="U20" s="23"/>
      <c r="V20" s="18">
        <f t="shared" si="0"/>
        <v>3</v>
      </c>
      <c r="W20" s="95">
        <f t="shared" si="1"/>
        <v>0</v>
      </c>
      <c r="X20" s="95">
        <f t="shared" si="12"/>
        <v>0</v>
      </c>
      <c r="Y20" s="95">
        <f t="shared" si="3"/>
        <v>0</v>
      </c>
      <c r="Z20" s="95">
        <f t="shared" si="4"/>
        <v>1</v>
      </c>
      <c r="AA20" s="95">
        <f t="shared" si="5"/>
        <v>8</v>
      </c>
      <c r="AB20" s="95">
        <f t="shared" si="6"/>
        <v>1</v>
      </c>
      <c r="AC20" s="95">
        <f t="shared" si="7"/>
        <v>10</v>
      </c>
      <c r="AD20" s="242">
        <f t="shared" si="11"/>
        <v>4</v>
      </c>
      <c r="AE20" s="16">
        <f t="shared" si="8"/>
        <v>0</v>
      </c>
      <c r="AF20" s="9"/>
      <c r="AG20" s="332" t="str">
        <f t="shared" si="9"/>
        <v>З</v>
      </c>
      <c r="AH20" s="332">
        <f t="shared" si="9"/>
        <v>5</v>
      </c>
      <c r="AI20" s="332">
        <f t="shared" si="9"/>
        <v>4</v>
      </c>
      <c r="AJ20" s="332">
        <f t="shared" si="9"/>
        <v>4</v>
      </c>
      <c r="AK20" s="332">
        <f t="shared" si="9"/>
        <v>4</v>
      </c>
      <c r="AL20" s="332">
        <f t="shared" si="9"/>
        <v>4</v>
      </c>
      <c r="AM20" s="332">
        <f t="shared" si="9"/>
        <v>4</v>
      </c>
      <c r="AN20" s="332">
        <f t="shared" si="9"/>
        <v>3</v>
      </c>
      <c r="AO20" s="332">
        <f t="shared" si="9"/>
        <v>4</v>
      </c>
      <c r="AP20" s="332">
        <f t="shared" si="9"/>
        <v>4</v>
      </c>
      <c r="AQ20" s="332">
        <f t="shared" si="9"/>
        <v>4</v>
      </c>
      <c r="AR20" s="332" t="str">
        <f t="shared" si="9"/>
        <v/>
      </c>
      <c r="AS20" s="332" t="str">
        <f t="shared" si="9"/>
        <v/>
      </c>
      <c r="AT20" s="332" t="str">
        <f t="shared" si="9"/>
        <v/>
      </c>
      <c r="AU20" s="332" t="str">
        <f t="shared" si="9"/>
        <v/>
      </c>
      <c r="AV20" s="332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30" x14ac:dyDescent="0.2">
      <c r="A21" s="389">
        <v>16</v>
      </c>
      <c r="B21" s="189"/>
      <c r="C21" s="402" t="s">
        <v>34</v>
      </c>
      <c r="D21" s="436" t="s">
        <v>996</v>
      </c>
      <c r="E21" s="256" t="s">
        <v>666</v>
      </c>
      <c r="F21" s="93" t="s">
        <v>539</v>
      </c>
      <c r="G21" s="93">
        <v>4</v>
      </c>
      <c r="H21" s="93">
        <v>4</v>
      </c>
      <c r="I21" s="93">
        <v>4</v>
      </c>
      <c r="J21" s="93">
        <v>5</v>
      </c>
      <c r="K21" s="93">
        <v>3</v>
      </c>
      <c r="L21" s="93">
        <v>3</v>
      </c>
      <c r="M21" s="93">
        <v>4</v>
      </c>
      <c r="N21" s="93">
        <v>4</v>
      </c>
      <c r="O21" s="93">
        <v>3</v>
      </c>
      <c r="P21" s="93">
        <v>5</v>
      </c>
      <c r="Q21" s="93"/>
      <c r="R21" s="97"/>
      <c r="S21" s="93"/>
      <c r="T21" s="93"/>
      <c r="U21" s="23"/>
      <c r="V21" s="18">
        <f t="shared" si="0"/>
        <v>3</v>
      </c>
      <c r="W21" s="95">
        <f t="shared" si="1"/>
        <v>0</v>
      </c>
      <c r="X21" s="95">
        <f t="shared" si="12"/>
        <v>0</v>
      </c>
      <c r="Y21" s="95">
        <f t="shared" si="3"/>
        <v>0</v>
      </c>
      <c r="Z21" s="95">
        <f t="shared" si="4"/>
        <v>3</v>
      </c>
      <c r="AA21" s="95">
        <f t="shared" si="5"/>
        <v>5</v>
      </c>
      <c r="AB21" s="95">
        <f t="shared" si="6"/>
        <v>2</v>
      </c>
      <c r="AC21" s="95">
        <f t="shared" si="7"/>
        <v>10</v>
      </c>
      <c r="AD21" s="242">
        <f t="shared" si="11"/>
        <v>3.9</v>
      </c>
      <c r="AE21" s="16">
        <f t="shared" si="8"/>
        <v>0</v>
      </c>
      <c r="AF21" s="9"/>
      <c r="AG21" s="332" t="str">
        <f t="shared" si="9"/>
        <v>З</v>
      </c>
      <c r="AH21" s="332">
        <f t="shared" si="9"/>
        <v>4</v>
      </c>
      <c r="AI21" s="332">
        <f t="shared" si="9"/>
        <v>4</v>
      </c>
      <c r="AJ21" s="332">
        <f t="shared" si="9"/>
        <v>4</v>
      </c>
      <c r="AK21" s="332">
        <f t="shared" si="9"/>
        <v>5</v>
      </c>
      <c r="AL21" s="332">
        <f t="shared" si="9"/>
        <v>3</v>
      </c>
      <c r="AM21" s="332">
        <f t="shared" ref="AM21:AM27" si="13">IF(ISERROR(VALUE(LEFT(L21))),LEFT(L21),VALUE(LEFT(L21)))</f>
        <v>3</v>
      </c>
      <c r="AN21" s="332">
        <f t="shared" si="9"/>
        <v>4</v>
      </c>
      <c r="AO21" s="332">
        <f t="shared" si="9"/>
        <v>4</v>
      </c>
      <c r="AP21" s="332">
        <f t="shared" si="9"/>
        <v>3</v>
      </c>
      <c r="AQ21" s="332">
        <f t="shared" si="9"/>
        <v>5</v>
      </c>
      <c r="AR21" s="332" t="str">
        <f t="shared" si="9"/>
        <v/>
      </c>
      <c r="AS21" s="332" t="str">
        <f t="shared" si="9"/>
        <v/>
      </c>
      <c r="AT21" s="332" t="str">
        <f t="shared" si="9"/>
        <v/>
      </c>
      <c r="AU21" s="332" t="str">
        <f t="shared" si="9"/>
        <v/>
      </c>
      <c r="AV21" s="332" t="str">
        <f t="shared" ref="AG21:AV36" si="14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30" x14ac:dyDescent="0.2">
      <c r="A22" s="389">
        <v>17</v>
      </c>
      <c r="B22" s="189"/>
      <c r="C22" s="479" t="s">
        <v>34</v>
      </c>
      <c r="D22" s="480" t="s">
        <v>997</v>
      </c>
      <c r="E22" s="256" t="s">
        <v>666</v>
      </c>
      <c r="F22" s="93" t="s">
        <v>539</v>
      </c>
      <c r="G22" s="93">
        <v>5</v>
      </c>
      <c r="H22" s="93">
        <v>5</v>
      </c>
      <c r="I22" s="93">
        <v>5</v>
      </c>
      <c r="J22" s="93">
        <v>5</v>
      </c>
      <c r="K22" s="93">
        <v>5</v>
      </c>
      <c r="L22" s="93">
        <v>5</v>
      </c>
      <c r="M22" s="93">
        <v>4</v>
      </c>
      <c r="N22" s="93">
        <v>5</v>
      </c>
      <c r="O22" s="93">
        <v>4</v>
      </c>
      <c r="P22" s="93">
        <v>5</v>
      </c>
      <c r="Q22" s="93"/>
      <c r="R22" s="97"/>
      <c r="S22" s="93"/>
      <c r="T22" s="93"/>
      <c r="U22" s="23"/>
      <c r="V22" s="18">
        <f t="shared" si="0"/>
        <v>4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0</v>
      </c>
      <c r="AA22" s="95">
        <f t="shared" si="5"/>
        <v>2</v>
      </c>
      <c r="AB22" s="95">
        <f t="shared" si="6"/>
        <v>8</v>
      </c>
      <c r="AC22" s="95">
        <f t="shared" si="7"/>
        <v>10</v>
      </c>
      <c r="AD22" s="242">
        <f t="shared" si="11"/>
        <v>4.8</v>
      </c>
      <c r="AE22" s="16">
        <f t="shared" si="8"/>
        <v>0</v>
      </c>
      <c r="AF22" s="9"/>
      <c r="AG22" s="332" t="str">
        <f t="shared" si="14"/>
        <v>З</v>
      </c>
      <c r="AH22" s="332">
        <f t="shared" si="14"/>
        <v>5</v>
      </c>
      <c r="AI22" s="332">
        <f t="shared" si="14"/>
        <v>5</v>
      </c>
      <c r="AJ22" s="332">
        <f t="shared" si="14"/>
        <v>5</v>
      </c>
      <c r="AK22" s="332">
        <f t="shared" si="14"/>
        <v>5</v>
      </c>
      <c r="AL22" s="332">
        <f t="shared" si="14"/>
        <v>5</v>
      </c>
      <c r="AM22" s="332">
        <f t="shared" si="13"/>
        <v>5</v>
      </c>
      <c r="AN22" s="332">
        <f t="shared" si="14"/>
        <v>4</v>
      </c>
      <c r="AO22" s="332">
        <f t="shared" si="14"/>
        <v>5</v>
      </c>
      <c r="AP22" s="332">
        <f t="shared" si="14"/>
        <v>4</v>
      </c>
      <c r="AQ22" s="332">
        <f t="shared" si="14"/>
        <v>5</v>
      </c>
      <c r="AR22" s="332" t="str">
        <f t="shared" si="14"/>
        <v/>
      </c>
      <c r="AS22" s="332" t="str">
        <f t="shared" si="14"/>
        <v/>
      </c>
      <c r="AT22" s="332" t="str">
        <f t="shared" si="14"/>
        <v/>
      </c>
      <c r="AU22" s="332" t="str">
        <f t="shared" si="14"/>
        <v/>
      </c>
      <c r="AV22" s="332" t="str">
        <f t="shared" si="14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30" x14ac:dyDescent="0.2">
      <c r="A23" s="389">
        <v>18</v>
      </c>
      <c r="B23" s="189"/>
      <c r="C23" s="402" t="s">
        <v>34</v>
      </c>
      <c r="D23" s="436" t="s">
        <v>998</v>
      </c>
      <c r="E23" s="256" t="s">
        <v>666</v>
      </c>
      <c r="F23" s="93" t="s">
        <v>539</v>
      </c>
      <c r="G23" s="93">
        <v>4</v>
      </c>
      <c r="H23" s="93">
        <v>4</v>
      </c>
      <c r="I23" s="93">
        <v>4</v>
      </c>
      <c r="J23" s="93">
        <v>5</v>
      </c>
      <c r="K23" s="93">
        <v>4</v>
      </c>
      <c r="L23" s="93">
        <v>4</v>
      </c>
      <c r="M23" s="93">
        <v>5</v>
      </c>
      <c r="N23" s="93">
        <v>4</v>
      </c>
      <c r="O23" s="93">
        <v>4</v>
      </c>
      <c r="P23" s="93">
        <v>5</v>
      </c>
      <c r="Q23" s="93"/>
      <c r="R23" s="97"/>
      <c r="S23" s="93"/>
      <c r="T23" s="93"/>
      <c r="U23" s="23"/>
      <c r="V23" s="18">
        <f t="shared" si="0"/>
        <v>4</v>
      </c>
      <c r="W23" s="95">
        <f t="shared" si="1"/>
        <v>0</v>
      </c>
      <c r="X23" s="95">
        <f t="shared" si="12"/>
        <v>0</v>
      </c>
      <c r="Y23" s="95">
        <f t="shared" si="3"/>
        <v>0</v>
      </c>
      <c r="Z23" s="95">
        <f t="shared" si="4"/>
        <v>0</v>
      </c>
      <c r="AA23" s="95">
        <f t="shared" si="5"/>
        <v>7</v>
      </c>
      <c r="AB23" s="95">
        <f t="shared" si="6"/>
        <v>3</v>
      </c>
      <c r="AC23" s="95">
        <f t="shared" si="7"/>
        <v>10</v>
      </c>
      <c r="AD23" s="242">
        <f t="shared" si="11"/>
        <v>4.3</v>
      </c>
      <c r="AE23" s="16">
        <f t="shared" si="8"/>
        <v>0</v>
      </c>
      <c r="AF23" s="9"/>
      <c r="AG23" s="332" t="str">
        <f t="shared" si="14"/>
        <v>З</v>
      </c>
      <c r="AH23" s="332">
        <f t="shared" si="14"/>
        <v>4</v>
      </c>
      <c r="AI23" s="332">
        <f t="shared" si="14"/>
        <v>4</v>
      </c>
      <c r="AJ23" s="332">
        <f t="shared" si="14"/>
        <v>4</v>
      </c>
      <c r="AK23" s="332">
        <f t="shared" si="14"/>
        <v>5</v>
      </c>
      <c r="AL23" s="332">
        <f t="shared" si="14"/>
        <v>4</v>
      </c>
      <c r="AM23" s="332">
        <f t="shared" si="13"/>
        <v>4</v>
      </c>
      <c r="AN23" s="332">
        <f t="shared" si="14"/>
        <v>5</v>
      </c>
      <c r="AO23" s="332">
        <f t="shared" si="14"/>
        <v>4</v>
      </c>
      <c r="AP23" s="332">
        <f t="shared" si="14"/>
        <v>4</v>
      </c>
      <c r="AQ23" s="332">
        <f t="shared" si="14"/>
        <v>5</v>
      </c>
      <c r="AR23" s="332" t="str">
        <f t="shared" si="14"/>
        <v/>
      </c>
      <c r="AS23" s="332" t="str">
        <f t="shared" si="14"/>
        <v/>
      </c>
      <c r="AT23" s="332" t="str">
        <f t="shared" si="14"/>
        <v/>
      </c>
      <c r="AU23" s="332" t="str">
        <f t="shared" si="14"/>
        <v/>
      </c>
      <c r="AV23" s="332" t="str">
        <f t="shared" si="14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30" x14ac:dyDescent="0.2">
      <c r="A24" s="389">
        <v>19</v>
      </c>
      <c r="B24" s="189"/>
      <c r="C24" s="402" t="s">
        <v>34</v>
      </c>
      <c r="D24" s="436" t="s">
        <v>999</v>
      </c>
      <c r="E24" s="256" t="s">
        <v>666</v>
      </c>
      <c r="F24" s="93" t="s">
        <v>539</v>
      </c>
      <c r="G24" s="93">
        <v>4</v>
      </c>
      <c r="H24" s="93">
        <v>4</v>
      </c>
      <c r="I24" s="93">
        <v>3</v>
      </c>
      <c r="J24" s="93">
        <v>4</v>
      </c>
      <c r="K24" s="93">
        <v>3</v>
      </c>
      <c r="L24" s="438">
        <v>3</v>
      </c>
      <c r="M24" s="93">
        <v>3</v>
      </c>
      <c r="N24" s="93">
        <v>4</v>
      </c>
      <c r="O24" s="93">
        <v>4</v>
      </c>
      <c r="P24" s="93">
        <v>4</v>
      </c>
      <c r="Q24" s="93"/>
      <c r="R24" s="97"/>
      <c r="S24" s="93"/>
      <c r="T24" s="93"/>
      <c r="U24" s="23"/>
      <c r="V24" s="18">
        <f t="shared" si="0"/>
        <v>3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4</v>
      </c>
      <c r="AA24" s="95">
        <f t="shared" si="5"/>
        <v>6</v>
      </c>
      <c r="AB24" s="95">
        <f t="shared" si="6"/>
        <v>0</v>
      </c>
      <c r="AC24" s="95">
        <f t="shared" si="7"/>
        <v>10</v>
      </c>
      <c r="AD24" s="242">
        <f t="shared" si="11"/>
        <v>3.6</v>
      </c>
      <c r="AE24" s="16">
        <f t="shared" si="8"/>
        <v>0</v>
      </c>
      <c r="AF24" s="9"/>
      <c r="AG24" s="332" t="str">
        <f t="shared" si="14"/>
        <v>З</v>
      </c>
      <c r="AH24" s="332">
        <f t="shared" si="14"/>
        <v>4</v>
      </c>
      <c r="AI24" s="332">
        <f t="shared" si="14"/>
        <v>4</v>
      </c>
      <c r="AJ24" s="332">
        <f t="shared" si="14"/>
        <v>3</v>
      </c>
      <c r="AK24" s="332">
        <f t="shared" si="14"/>
        <v>4</v>
      </c>
      <c r="AL24" s="332">
        <f t="shared" si="14"/>
        <v>3</v>
      </c>
      <c r="AM24" s="332">
        <f t="shared" si="13"/>
        <v>3</v>
      </c>
      <c r="AN24" s="332">
        <f t="shared" si="14"/>
        <v>3</v>
      </c>
      <c r="AO24" s="332">
        <f t="shared" si="14"/>
        <v>4</v>
      </c>
      <c r="AP24" s="332">
        <f t="shared" si="14"/>
        <v>4</v>
      </c>
      <c r="AQ24" s="332">
        <f t="shared" si="14"/>
        <v>4</v>
      </c>
      <c r="AR24" s="332" t="str">
        <f t="shared" si="14"/>
        <v/>
      </c>
      <c r="AS24" s="332" t="str">
        <f t="shared" si="14"/>
        <v/>
      </c>
      <c r="AT24" s="332" t="str">
        <f t="shared" si="14"/>
        <v/>
      </c>
      <c r="AU24" s="332" t="str">
        <f t="shared" si="14"/>
        <v/>
      </c>
      <c r="AV24" s="332" t="str">
        <f t="shared" si="14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30" x14ac:dyDescent="0.2">
      <c r="A25" s="389">
        <v>20</v>
      </c>
      <c r="B25" s="189"/>
      <c r="C25" s="402" t="s">
        <v>34</v>
      </c>
      <c r="D25" s="436" t="s">
        <v>1000</v>
      </c>
      <c r="E25" s="256" t="s">
        <v>666</v>
      </c>
      <c r="F25" s="93" t="s">
        <v>539</v>
      </c>
      <c r="G25" s="93">
        <v>4</v>
      </c>
      <c r="H25" s="93">
        <v>4</v>
      </c>
      <c r="I25" s="93">
        <v>4</v>
      </c>
      <c r="J25" s="93">
        <v>5</v>
      </c>
      <c r="K25" s="93">
        <v>3</v>
      </c>
      <c r="L25" s="93">
        <v>3</v>
      </c>
      <c r="M25" s="93">
        <v>3</v>
      </c>
      <c r="N25" s="93">
        <v>3</v>
      </c>
      <c r="O25" s="93">
        <v>3</v>
      </c>
      <c r="P25" s="93">
        <v>5</v>
      </c>
      <c r="Q25" s="93"/>
      <c r="R25" s="97"/>
      <c r="S25" s="93"/>
      <c r="T25" s="93"/>
      <c r="U25" s="23"/>
      <c r="V25" s="18">
        <f t="shared" si="0"/>
        <v>3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5</v>
      </c>
      <c r="AA25" s="95">
        <f t="shared" si="5"/>
        <v>3</v>
      </c>
      <c r="AB25" s="95">
        <f t="shared" si="6"/>
        <v>2</v>
      </c>
      <c r="AC25" s="95">
        <f t="shared" si="7"/>
        <v>10</v>
      </c>
      <c r="AD25" s="242">
        <f t="shared" si="11"/>
        <v>3.7</v>
      </c>
      <c r="AE25" s="16">
        <f t="shared" si="8"/>
        <v>0</v>
      </c>
      <c r="AF25" s="9"/>
      <c r="AG25" s="332" t="str">
        <f t="shared" si="14"/>
        <v>З</v>
      </c>
      <c r="AH25" s="332">
        <f t="shared" si="14"/>
        <v>4</v>
      </c>
      <c r="AI25" s="332">
        <f t="shared" si="14"/>
        <v>4</v>
      </c>
      <c r="AJ25" s="332">
        <f t="shared" si="14"/>
        <v>4</v>
      </c>
      <c r="AK25" s="332">
        <f t="shared" si="14"/>
        <v>5</v>
      </c>
      <c r="AL25" s="332">
        <f t="shared" si="14"/>
        <v>3</v>
      </c>
      <c r="AM25" s="332">
        <f t="shared" si="13"/>
        <v>3</v>
      </c>
      <c r="AN25" s="332">
        <f t="shared" si="14"/>
        <v>3</v>
      </c>
      <c r="AO25" s="332">
        <f t="shared" si="14"/>
        <v>3</v>
      </c>
      <c r="AP25" s="332">
        <f t="shared" si="14"/>
        <v>3</v>
      </c>
      <c r="AQ25" s="332">
        <f t="shared" si="14"/>
        <v>5</v>
      </c>
      <c r="AR25" s="332" t="str">
        <f t="shared" si="14"/>
        <v/>
      </c>
      <c r="AS25" s="332" t="str">
        <f t="shared" si="14"/>
        <v/>
      </c>
      <c r="AT25" s="332" t="str">
        <f t="shared" si="14"/>
        <v/>
      </c>
      <c r="AU25" s="332" t="str">
        <f t="shared" si="14"/>
        <v/>
      </c>
      <c r="AV25" s="332" t="str">
        <f t="shared" si="14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30" x14ac:dyDescent="0.2">
      <c r="A26" s="389">
        <v>21</v>
      </c>
      <c r="B26" s="189"/>
      <c r="C26" s="402" t="s">
        <v>34</v>
      </c>
      <c r="D26" s="437" t="s">
        <v>1001</v>
      </c>
      <c r="E26" s="256" t="s">
        <v>666</v>
      </c>
      <c r="F26" s="93" t="s">
        <v>539</v>
      </c>
      <c r="G26" s="93">
        <v>3</v>
      </c>
      <c r="H26" s="93">
        <v>5</v>
      </c>
      <c r="I26" s="93">
        <v>4</v>
      </c>
      <c r="J26" s="93">
        <v>4</v>
      </c>
      <c r="K26" s="93">
        <v>4</v>
      </c>
      <c r="L26" s="93">
        <v>3</v>
      </c>
      <c r="M26" s="93">
        <v>5</v>
      </c>
      <c r="N26" s="93">
        <v>3</v>
      </c>
      <c r="O26" s="93" t="s">
        <v>1643</v>
      </c>
      <c r="P26" s="93">
        <v>4</v>
      </c>
      <c r="Q26" s="93"/>
      <c r="R26" s="97"/>
      <c r="S26" s="93"/>
      <c r="T26" s="93"/>
      <c r="U26" s="23"/>
      <c r="V26" s="18">
        <f t="shared" si="0"/>
        <v>2</v>
      </c>
      <c r="W26" s="95">
        <f t="shared" si="1"/>
        <v>0</v>
      </c>
      <c r="X26" s="95">
        <f t="shared" si="12"/>
        <v>0</v>
      </c>
      <c r="Y26" s="95">
        <f t="shared" si="3"/>
        <v>1</v>
      </c>
      <c r="Z26" s="95">
        <f t="shared" si="4"/>
        <v>3</v>
      </c>
      <c r="AA26" s="95">
        <f t="shared" si="5"/>
        <v>4</v>
      </c>
      <c r="AB26" s="95">
        <f t="shared" si="6"/>
        <v>2</v>
      </c>
      <c r="AC26" s="95">
        <f t="shared" si="7"/>
        <v>10</v>
      </c>
      <c r="AD26" s="242">
        <f t="shared" si="11"/>
        <v>3.7</v>
      </c>
      <c r="AE26" s="16">
        <f t="shared" si="8"/>
        <v>0</v>
      </c>
      <c r="AF26" s="9"/>
      <c r="AG26" s="332" t="str">
        <f t="shared" si="14"/>
        <v>З</v>
      </c>
      <c r="AH26" s="332">
        <f t="shared" si="14"/>
        <v>3</v>
      </c>
      <c r="AI26" s="332">
        <f t="shared" si="14"/>
        <v>5</v>
      </c>
      <c r="AJ26" s="332">
        <f t="shared" si="14"/>
        <v>4</v>
      </c>
      <c r="AK26" s="332">
        <f t="shared" si="14"/>
        <v>4</v>
      </c>
      <c r="AL26" s="332">
        <f t="shared" si="14"/>
        <v>4</v>
      </c>
      <c r="AM26" s="332">
        <f t="shared" si="13"/>
        <v>3</v>
      </c>
      <c r="AN26" s="332">
        <f t="shared" si="14"/>
        <v>5</v>
      </c>
      <c r="AO26" s="332">
        <f t="shared" si="14"/>
        <v>3</v>
      </c>
      <c r="AP26" s="332">
        <f t="shared" si="14"/>
        <v>2</v>
      </c>
      <c r="AQ26" s="332">
        <f t="shared" si="14"/>
        <v>4</v>
      </c>
      <c r="AR26" s="332" t="str">
        <f t="shared" si="14"/>
        <v/>
      </c>
      <c r="AS26" s="332" t="str">
        <f t="shared" si="14"/>
        <v/>
      </c>
      <c r="AT26" s="332" t="str">
        <f t="shared" si="14"/>
        <v/>
      </c>
      <c r="AU26" s="332" t="str">
        <f t="shared" si="14"/>
        <v/>
      </c>
      <c r="AV26" s="332" t="str">
        <f t="shared" si="14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hidden="1" x14ac:dyDescent="0.2">
      <c r="A27" s="389"/>
      <c r="B27" s="189"/>
      <c r="E27" s="256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7"/>
      <c r="S27" s="93"/>
      <c r="T27" s="93"/>
      <c r="U27" s="23"/>
      <c r="V27" s="18">
        <f t="shared" si="0"/>
        <v>0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0</v>
      </c>
      <c r="AA27" s="95">
        <f t="shared" si="5"/>
        <v>0</v>
      </c>
      <c r="AB27" s="95">
        <f t="shared" si="6"/>
        <v>0</v>
      </c>
      <c r="AC27" s="95">
        <f t="shared" si="7"/>
        <v>0</v>
      </c>
      <c r="AD27" s="242" t="str">
        <f t="shared" si="11"/>
        <v/>
      </c>
      <c r="AE27" s="16">
        <f t="shared" si="8"/>
        <v>0</v>
      </c>
      <c r="AF27" s="9"/>
      <c r="AG27" s="332" t="str">
        <f t="shared" si="14"/>
        <v/>
      </c>
      <c r="AH27" s="332" t="str">
        <f t="shared" si="14"/>
        <v/>
      </c>
      <c r="AI27" s="332" t="str">
        <f t="shared" si="14"/>
        <v/>
      </c>
      <c r="AJ27" s="332" t="str">
        <f t="shared" si="14"/>
        <v/>
      </c>
      <c r="AK27" s="332" t="str">
        <f t="shared" si="14"/>
        <v/>
      </c>
      <c r="AL27" s="332" t="str">
        <f t="shared" si="14"/>
        <v/>
      </c>
      <c r="AM27" s="332" t="str">
        <f t="shared" si="13"/>
        <v/>
      </c>
      <c r="AN27" s="332" t="str">
        <f t="shared" si="14"/>
        <v/>
      </c>
      <c r="AO27" s="332" t="str">
        <f t="shared" si="14"/>
        <v/>
      </c>
      <c r="AP27" s="332" t="str">
        <f t="shared" si="14"/>
        <v/>
      </c>
      <c r="AQ27" s="332" t="str">
        <f t="shared" si="14"/>
        <v/>
      </c>
      <c r="AR27" s="332" t="str">
        <f t="shared" si="14"/>
        <v/>
      </c>
      <c r="AS27" s="332" t="str">
        <f t="shared" si="14"/>
        <v/>
      </c>
      <c r="AT27" s="332" t="str">
        <f t="shared" si="14"/>
        <v/>
      </c>
      <c r="AU27" s="332" t="str">
        <f t="shared" si="14"/>
        <v/>
      </c>
      <c r="AV27" s="332" t="str">
        <f t="shared" si="14"/>
        <v/>
      </c>
      <c r="AW27" s="35">
        <f t="shared" si="10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hidden="1" x14ac:dyDescent="0.2">
      <c r="A28" s="389"/>
      <c r="B28" s="189"/>
      <c r="C28" s="402"/>
      <c r="D28" s="402"/>
      <c r="E28" s="256"/>
      <c r="F28" s="93"/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7"/>
      <c r="S28" s="93"/>
      <c r="T28" s="93"/>
      <c r="U28" s="23"/>
      <c r="V28" s="18">
        <f t="shared" si="0"/>
        <v>0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0</v>
      </c>
      <c r="AA28" s="95">
        <f t="shared" si="5"/>
        <v>0</v>
      </c>
      <c r="AB28" s="95">
        <f t="shared" si="6"/>
        <v>0</v>
      </c>
      <c r="AC28" s="95">
        <f t="shared" si="7"/>
        <v>0</v>
      </c>
      <c r="AD28" s="242" t="str">
        <f t="shared" si="11"/>
        <v/>
      </c>
      <c r="AE28" s="16">
        <f t="shared" si="8"/>
        <v>0</v>
      </c>
      <c r="AF28" s="9"/>
      <c r="AG28" s="332" t="str">
        <f t="shared" si="14"/>
        <v/>
      </c>
      <c r="AH28" s="332" t="str">
        <f t="shared" si="14"/>
        <v/>
      </c>
      <c r="AI28" s="332" t="str">
        <f t="shared" si="14"/>
        <v/>
      </c>
      <c r="AJ28" s="332" t="str">
        <f t="shared" si="14"/>
        <v/>
      </c>
      <c r="AK28" s="332" t="str">
        <f t="shared" si="14"/>
        <v/>
      </c>
      <c r="AL28" s="332" t="str">
        <f t="shared" si="14"/>
        <v/>
      </c>
      <c r="AM28" s="332" t="str">
        <f t="shared" si="14"/>
        <v/>
      </c>
      <c r="AN28" s="332" t="str">
        <f t="shared" si="14"/>
        <v/>
      </c>
      <c r="AO28" s="332" t="str">
        <f t="shared" si="14"/>
        <v/>
      </c>
      <c r="AP28" s="332" t="str">
        <f t="shared" si="14"/>
        <v/>
      </c>
      <c r="AQ28" s="332" t="str">
        <f t="shared" si="14"/>
        <v/>
      </c>
      <c r="AR28" s="332" t="str">
        <f t="shared" si="14"/>
        <v/>
      </c>
      <c r="AS28" s="332" t="str">
        <f t="shared" si="14"/>
        <v/>
      </c>
      <c r="AT28" s="332" t="str">
        <f t="shared" si="14"/>
        <v/>
      </c>
      <c r="AU28" s="332" t="str">
        <f t="shared" si="14"/>
        <v/>
      </c>
      <c r="AV28" s="332" t="str">
        <f t="shared" si="14"/>
        <v/>
      </c>
      <c r="AW28" s="35">
        <f t="shared" si="10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hidden="1" x14ac:dyDescent="0.2">
      <c r="A29" s="389"/>
      <c r="B29" s="186"/>
      <c r="C29" s="402"/>
      <c r="D29" s="402"/>
      <c r="E29" s="256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7"/>
      <c r="S29" s="93"/>
      <c r="T29" s="93"/>
      <c r="U29" s="23"/>
      <c r="V29" s="18">
        <f t="shared" si="0"/>
        <v>0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0</v>
      </c>
      <c r="AA29" s="95">
        <f t="shared" si="5"/>
        <v>0</v>
      </c>
      <c r="AB29" s="95">
        <f t="shared" si="6"/>
        <v>0</v>
      </c>
      <c r="AC29" s="95">
        <f t="shared" si="7"/>
        <v>0</v>
      </c>
      <c r="AD29" s="242" t="str">
        <f t="shared" si="11"/>
        <v/>
      </c>
      <c r="AE29" s="16">
        <f t="shared" si="8"/>
        <v>0</v>
      </c>
      <c r="AF29" s="9"/>
      <c r="AG29" s="332" t="str">
        <f t="shared" si="14"/>
        <v/>
      </c>
      <c r="AH29" s="332" t="str">
        <f t="shared" si="14"/>
        <v/>
      </c>
      <c r="AI29" s="332" t="str">
        <f t="shared" si="14"/>
        <v/>
      </c>
      <c r="AJ29" s="332" t="str">
        <f t="shared" si="14"/>
        <v/>
      </c>
      <c r="AK29" s="332" t="str">
        <f t="shared" si="14"/>
        <v/>
      </c>
      <c r="AL29" s="332" t="str">
        <f t="shared" si="14"/>
        <v/>
      </c>
      <c r="AM29" s="332" t="str">
        <f t="shared" si="14"/>
        <v/>
      </c>
      <c r="AN29" s="332" t="str">
        <f t="shared" si="14"/>
        <v/>
      </c>
      <c r="AO29" s="332" t="str">
        <f t="shared" si="14"/>
        <v/>
      </c>
      <c r="AP29" s="332" t="str">
        <f t="shared" si="14"/>
        <v/>
      </c>
      <c r="AQ29" s="332" t="str">
        <f t="shared" si="14"/>
        <v/>
      </c>
      <c r="AR29" s="332" t="str">
        <f t="shared" si="14"/>
        <v/>
      </c>
      <c r="AS29" s="332" t="str">
        <f t="shared" si="14"/>
        <v/>
      </c>
      <c r="AT29" s="332" t="str">
        <f t="shared" si="14"/>
        <v/>
      </c>
      <c r="AU29" s="332" t="str">
        <f t="shared" si="14"/>
        <v/>
      </c>
      <c r="AV29" s="332" t="str">
        <f t="shared" si="14"/>
        <v/>
      </c>
      <c r="AW29" s="35">
        <f t="shared" si="10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hidden="1" x14ac:dyDescent="0.2">
      <c r="A30" s="389"/>
      <c r="B30" s="186"/>
      <c r="C30" s="402"/>
      <c r="D30" s="402"/>
      <c r="E30" s="256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7"/>
      <c r="S30" s="93"/>
      <c r="T30" s="93"/>
      <c r="U30" s="23"/>
      <c r="V30" s="18">
        <f t="shared" si="0"/>
        <v>0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0</v>
      </c>
      <c r="AA30" s="95">
        <f t="shared" si="5"/>
        <v>0</v>
      </c>
      <c r="AB30" s="95">
        <f t="shared" si="6"/>
        <v>0</v>
      </c>
      <c r="AC30" s="95">
        <f t="shared" si="7"/>
        <v>0</v>
      </c>
      <c r="AD30" s="242" t="str">
        <f t="shared" si="11"/>
        <v/>
      </c>
      <c r="AE30" s="16">
        <f t="shared" si="8"/>
        <v>0</v>
      </c>
      <c r="AF30" s="9"/>
      <c r="AG30" s="332" t="str">
        <f t="shared" si="14"/>
        <v/>
      </c>
      <c r="AH30" s="332" t="str">
        <f t="shared" si="14"/>
        <v/>
      </c>
      <c r="AI30" s="332" t="str">
        <f t="shared" si="14"/>
        <v/>
      </c>
      <c r="AJ30" s="332" t="str">
        <f t="shared" si="14"/>
        <v/>
      </c>
      <c r="AK30" s="332" t="str">
        <f t="shared" si="14"/>
        <v/>
      </c>
      <c r="AL30" s="332" t="str">
        <f t="shared" si="14"/>
        <v/>
      </c>
      <c r="AM30" s="332" t="str">
        <f t="shared" si="14"/>
        <v/>
      </c>
      <c r="AN30" s="332" t="str">
        <f t="shared" si="14"/>
        <v/>
      </c>
      <c r="AO30" s="332" t="str">
        <f t="shared" si="14"/>
        <v/>
      </c>
      <c r="AP30" s="332" t="str">
        <f t="shared" si="14"/>
        <v/>
      </c>
      <c r="AQ30" s="332" t="str">
        <f t="shared" si="14"/>
        <v/>
      </c>
      <c r="AR30" s="332" t="str">
        <f t="shared" si="14"/>
        <v/>
      </c>
      <c r="AS30" s="332" t="str">
        <f t="shared" si="14"/>
        <v/>
      </c>
      <c r="AT30" s="332" t="str">
        <f t="shared" si="14"/>
        <v/>
      </c>
      <c r="AU30" s="332" t="str">
        <f t="shared" si="14"/>
        <v/>
      </c>
      <c r="AV30" s="332" t="str">
        <f t="shared" si="14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">
      <c r="A31" s="389"/>
      <c r="B31" s="186"/>
      <c r="C31" s="402"/>
      <c r="D31" s="402"/>
      <c r="E31" s="256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7"/>
      <c r="S31" s="93"/>
      <c r="T31" s="93"/>
      <c r="U31" s="23"/>
      <c r="V31" s="18">
        <f t="shared" si="0"/>
        <v>0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42" t="str">
        <f t="shared" si="11"/>
        <v/>
      </c>
      <c r="AE31" s="16">
        <f t="shared" si="8"/>
        <v>0</v>
      </c>
      <c r="AF31" s="9"/>
      <c r="AG31" s="332" t="str">
        <f t="shared" si="14"/>
        <v/>
      </c>
      <c r="AH31" s="332" t="str">
        <f t="shared" si="14"/>
        <v/>
      </c>
      <c r="AI31" s="332" t="str">
        <f t="shared" si="14"/>
        <v/>
      </c>
      <c r="AJ31" s="332" t="str">
        <f t="shared" si="14"/>
        <v/>
      </c>
      <c r="AK31" s="332" t="str">
        <f t="shared" si="14"/>
        <v/>
      </c>
      <c r="AL31" s="332" t="str">
        <f t="shared" si="14"/>
        <v/>
      </c>
      <c r="AM31" s="332" t="str">
        <f t="shared" si="14"/>
        <v/>
      </c>
      <c r="AN31" s="332" t="str">
        <f t="shared" si="14"/>
        <v/>
      </c>
      <c r="AO31" s="332" t="str">
        <f t="shared" si="14"/>
        <v/>
      </c>
      <c r="AP31" s="332" t="str">
        <f t="shared" si="14"/>
        <v/>
      </c>
      <c r="AQ31" s="332" t="str">
        <f t="shared" si="14"/>
        <v/>
      </c>
      <c r="AR31" s="332" t="str">
        <f t="shared" si="14"/>
        <v/>
      </c>
      <c r="AS31" s="332" t="str">
        <f t="shared" si="14"/>
        <v/>
      </c>
      <c r="AT31" s="332" t="str">
        <f t="shared" si="14"/>
        <v/>
      </c>
      <c r="AU31" s="332" t="str">
        <f t="shared" si="14"/>
        <v/>
      </c>
      <c r="AV31" s="332" t="str">
        <f t="shared" si="14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89"/>
      <c r="B32" s="243"/>
      <c r="C32" s="243"/>
      <c r="D32" s="243"/>
      <c r="E32" s="256"/>
      <c r="F32" s="111"/>
      <c r="G32" s="93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42" t="str">
        <f t="shared" si="11"/>
        <v/>
      </c>
      <c r="AE32" s="16">
        <f t="shared" si="8"/>
        <v>0</v>
      </c>
      <c r="AF32" s="9"/>
      <c r="AG32" s="17" t="str">
        <f t="shared" si="14"/>
        <v/>
      </c>
      <c r="AH32" s="17" t="str">
        <f t="shared" si="14"/>
        <v/>
      </c>
      <c r="AI32" s="17" t="str">
        <f t="shared" si="14"/>
        <v/>
      </c>
      <c r="AJ32" s="17" t="str">
        <f t="shared" si="14"/>
        <v/>
      </c>
      <c r="AK32" s="17" t="str">
        <f t="shared" si="14"/>
        <v/>
      </c>
      <c r="AL32" s="17" t="str">
        <f t="shared" si="14"/>
        <v/>
      </c>
      <c r="AM32" s="17" t="str">
        <f t="shared" si="14"/>
        <v/>
      </c>
      <c r="AN32" s="17" t="str">
        <f t="shared" si="14"/>
        <v/>
      </c>
      <c r="AO32" s="17" t="str">
        <f t="shared" si="14"/>
        <v/>
      </c>
      <c r="AP32" s="17" t="str">
        <f t="shared" si="14"/>
        <v/>
      </c>
      <c r="AQ32" s="17" t="str">
        <f t="shared" si="14"/>
        <v/>
      </c>
      <c r="AR32" s="17" t="str">
        <f t="shared" si="14"/>
        <v/>
      </c>
      <c r="AS32" s="17" t="str">
        <f t="shared" si="14"/>
        <v/>
      </c>
      <c r="AT32" s="17" t="str">
        <f t="shared" si="14"/>
        <v/>
      </c>
      <c r="AU32" s="17" t="str">
        <f t="shared" si="14"/>
        <v/>
      </c>
      <c r="AV32" s="17" t="str">
        <f t="shared" si="14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89"/>
      <c r="B33" s="243"/>
      <c r="C33" s="243"/>
      <c r="D33" s="243"/>
      <c r="E33" s="256"/>
      <c r="F33" s="111"/>
      <c r="G33" s="93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42" t="str">
        <f t="shared" si="11"/>
        <v/>
      </c>
      <c r="AE33" s="16">
        <f t="shared" si="8"/>
        <v>0</v>
      </c>
      <c r="AF33" s="9"/>
      <c r="AG33" s="17" t="str">
        <f t="shared" si="14"/>
        <v/>
      </c>
      <c r="AH33" s="17" t="str">
        <f t="shared" si="14"/>
        <v/>
      </c>
      <c r="AI33" s="17" t="str">
        <f t="shared" si="14"/>
        <v/>
      </c>
      <c r="AJ33" s="17" t="str">
        <f t="shared" si="14"/>
        <v/>
      </c>
      <c r="AK33" s="17" t="str">
        <f t="shared" si="14"/>
        <v/>
      </c>
      <c r="AL33" s="17" t="str">
        <f t="shared" si="14"/>
        <v/>
      </c>
      <c r="AM33" s="17" t="str">
        <f t="shared" si="14"/>
        <v/>
      </c>
      <c r="AN33" s="17" t="str">
        <f t="shared" si="14"/>
        <v/>
      </c>
      <c r="AO33" s="17" t="str">
        <f t="shared" si="14"/>
        <v/>
      </c>
      <c r="AP33" s="17" t="str">
        <f t="shared" si="14"/>
        <v/>
      </c>
      <c r="AQ33" s="17" t="str">
        <f t="shared" si="14"/>
        <v/>
      </c>
      <c r="AR33" s="17" t="str">
        <f t="shared" si="14"/>
        <v/>
      </c>
      <c r="AS33" s="17" t="str">
        <f t="shared" si="14"/>
        <v/>
      </c>
      <c r="AT33" s="17" t="str">
        <f t="shared" si="14"/>
        <v/>
      </c>
      <c r="AU33" s="17" t="str">
        <f t="shared" si="14"/>
        <v/>
      </c>
      <c r="AV33" s="17" t="str">
        <f t="shared" si="14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89"/>
      <c r="B34" s="244"/>
      <c r="C34" s="245"/>
      <c r="D34" s="246"/>
      <c r="E34" s="256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42" t="str">
        <f t="shared" si="11"/>
        <v/>
      </c>
      <c r="AE34" s="16">
        <f t="shared" si="8"/>
        <v>0</v>
      </c>
      <c r="AF34" s="9"/>
      <c r="AG34" s="17" t="str">
        <f t="shared" si="14"/>
        <v/>
      </c>
      <c r="AH34" s="17" t="str">
        <f t="shared" si="14"/>
        <v/>
      </c>
      <c r="AI34" s="17" t="str">
        <f t="shared" si="14"/>
        <v/>
      </c>
      <c r="AJ34" s="17" t="str">
        <f t="shared" si="14"/>
        <v/>
      </c>
      <c r="AK34" s="17" t="str">
        <f t="shared" si="14"/>
        <v/>
      </c>
      <c r="AL34" s="17" t="str">
        <f t="shared" si="14"/>
        <v/>
      </c>
      <c r="AM34" s="17" t="str">
        <f t="shared" si="14"/>
        <v/>
      </c>
      <c r="AN34" s="17" t="str">
        <f t="shared" si="14"/>
        <v/>
      </c>
      <c r="AO34" s="17" t="str">
        <f t="shared" si="14"/>
        <v/>
      </c>
      <c r="AP34" s="17" t="str">
        <f t="shared" si="14"/>
        <v/>
      </c>
      <c r="AQ34" s="17" t="str">
        <f t="shared" si="14"/>
        <v/>
      </c>
      <c r="AR34" s="17" t="str">
        <f t="shared" si="14"/>
        <v/>
      </c>
      <c r="AS34" s="17" t="str">
        <f t="shared" si="14"/>
        <v/>
      </c>
      <c r="AT34" s="17" t="str">
        <f t="shared" si="14"/>
        <v/>
      </c>
      <c r="AU34" s="17" t="str">
        <f t="shared" si="14"/>
        <v/>
      </c>
      <c r="AV34" s="17" t="str">
        <f t="shared" si="14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89"/>
      <c r="B35" s="244"/>
      <c r="C35" s="245"/>
      <c r="D35" s="246"/>
      <c r="E35" s="256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42" t="str">
        <f t="shared" si="11"/>
        <v/>
      </c>
      <c r="AE35" s="16">
        <f>IF(AX35=5,0.5,IF(AX35=4,0.25,IF(AX35&lt;=3,0)))</f>
        <v>0</v>
      </c>
      <c r="AF35" s="9"/>
      <c r="AG35" s="17" t="str">
        <f t="shared" si="14"/>
        <v/>
      </c>
      <c r="AH35" s="17" t="str">
        <f t="shared" si="14"/>
        <v/>
      </c>
      <c r="AI35" s="17" t="str">
        <f t="shared" si="14"/>
        <v/>
      </c>
      <c r="AJ35" s="17" t="str">
        <f t="shared" si="14"/>
        <v/>
      </c>
      <c r="AK35" s="17" t="str">
        <f t="shared" si="14"/>
        <v/>
      </c>
      <c r="AL35" s="17" t="str">
        <f t="shared" si="14"/>
        <v/>
      </c>
      <c r="AM35" s="17" t="str">
        <f t="shared" si="14"/>
        <v/>
      </c>
      <c r="AN35" s="17" t="str">
        <f t="shared" si="14"/>
        <v/>
      </c>
      <c r="AO35" s="17" t="str">
        <f t="shared" si="14"/>
        <v/>
      </c>
      <c r="AP35" s="17" t="str">
        <f t="shared" si="14"/>
        <v/>
      </c>
      <c r="AQ35" s="17" t="str">
        <f t="shared" si="14"/>
        <v/>
      </c>
      <c r="AR35" s="17" t="str">
        <f t="shared" si="14"/>
        <v/>
      </c>
      <c r="AS35" s="17" t="str">
        <f t="shared" si="14"/>
        <v/>
      </c>
      <c r="AT35" s="17" t="str">
        <f t="shared" si="14"/>
        <v/>
      </c>
      <c r="AU35" s="17" t="str">
        <f t="shared" si="14"/>
        <v/>
      </c>
      <c r="AV35" s="17" t="str">
        <f t="shared" si="14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89"/>
      <c r="B36" s="244"/>
      <c r="C36" s="245"/>
      <c r="D36" s="246"/>
      <c r="E36" s="256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42" t="str">
        <f t="shared" si="11"/>
        <v/>
      </c>
      <c r="AE36" s="16">
        <f>IF(AX36=5,0.5,IF(AX36=4,0.25,IF(AX36&lt;=3,0)))</f>
        <v>0</v>
      </c>
      <c r="AF36" s="9"/>
      <c r="AG36" s="17" t="str">
        <f t="shared" si="14"/>
        <v/>
      </c>
      <c r="AH36" s="17" t="str">
        <f t="shared" si="14"/>
        <v/>
      </c>
      <c r="AI36" s="17" t="str">
        <f t="shared" si="14"/>
        <v/>
      </c>
      <c r="AJ36" s="17" t="str">
        <f t="shared" si="14"/>
        <v/>
      </c>
      <c r="AK36" s="17" t="str">
        <f t="shared" si="14"/>
        <v/>
      </c>
      <c r="AL36" s="17" t="str">
        <f t="shared" si="14"/>
        <v/>
      </c>
      <c r="AM36" s="17" t="str">
        <f t="shared" si="14"/>
        <v/>
      </c>
      <c r="AN36" s="17" t="str">
        <f t="shared" si="14"/>
        <v/>
      </c>
      <c r="AO36" s="17" t="str">
        <f t="shared" si="14"/>
        <v/>
      </c>
      <c r="AP36" s="17" t="str">
        <f t="shared" si="14"/>
        <v/>
      </c>
      <c r="AQ36" s="17" t="str">
        <f t="shared" si="14"/>
        <v/>
      </c>
      <c r="AR36" s="17" t="str">
        <f t="shared" si="14"/>
        <v/>
      </c>
      <c r="AS36" s="17" t="str">
        <f t="shared" si="14"/>
        <v/>
      </c>
      <c r="AT36" s="17" t="str">
        <f t="shared" si="14"/>
        <v/>
      </c>
      <c r="AU36" s="17" t="str">
        <f t="shared" si="14"/>
        <v/>
      </c>
      <c r="AV36" s="17" t="str">
        <f t="shared" si="14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COUNTIF(E6:E36,"С2432")</f>
        <v>21</v>
      </c>
      <c r="F37" s="23"/>
      <c r="G37" s="9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42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5">IF(ISERROR(VALUE(LEFT(F37))),LEFT(F37),VALUE(LEFT(F37)))</f>
        <v/>
      </c>
      <c r="AH37" s="17" t="str">
        <f t="shared" si="15"/>
        <v/>
      </c>
      <c r="AI37" s="17" t="str">
        <f t="shared" si="15"/>
        <v/>
      </c>
      <c r="AJ37" s="17" t="str">
        <f t="shared" si="15"/>
        <v/>
      </c>
      <c r="AK37" s="17" t="str">
        <f t="shared" si="15"/>
        <v/>
      </c>
      <c r="AL37" s="17" t="str">
        <f t="shared" si="15"/>
        <v/>
      </c>
      <c r="AM37" s="17" t="str">
        <f t="shared" si="15"/>
        <v/>
      </c>
      <c r="AN37" s="17" t="str">
        <f t="shared" si="15"/>
        <v/>
      </c>
      <c r="AO37" s="17" t="str">
        <f t="shared" si="15"/>
        <v/>
      </c>
      <c r="AP37" s="17" t="str">
        <f t="shared" si="15"/>
        <v/>
      </c>
      <c r="AQ37" s="17" t="str">
        <f t="shared" si="15"/>
        <v/>
      </c>
      <c r="AR37" s="17" t="str">
        <f t="shared" si="15"/>
        <v/>
      </c>
      <c r="AS37" s="17" t="str">
        <f t="shared" si="15"/>
        <v/>
      </c>
      <c r="AT37" s="17" t="str">
        <f t="shared" si="15"/>
        <v/>
      </c>
      <c r="AU37" s="17" t="str">
        <f t="shared" si="15"/>
        <v/>
      </c>
      <c r="AV37" s="17" t="str">
        <f t="shared" si="15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7"/>
      <c r="B38" s="247"/>
      <c r="C38" s="83" t="s">
        <v>12</v>
      </c>
      <c r="D38" s="83"/>
      <c r="E38" s="27"/>
      <c r="F38" s="213" t="str">
        <f t="array" ref="F38:U45">AG38:AV45</f>
        <v xml:space="preserve"> </v>
      </c>
      <c r="G38" s="213">
        <v>3.8571428571428572</v>
      </c>
      <c r="H38" s="213">
        <v>4.2857142857142856</v>
      </c>
      <c r="I38" s="213">
        <v>4.0476190476190474</v>
      </c>
      <c r="J38" s="213">
        <v>4.2857142857142856</v>
      </c>
      <c r="K38" s="213">
        <v>3.6190476190476191</v>
      </c>
      <c r="L38" s="213">
        <v>3.4285714285714284</v>
      </c>
      <c r="M38" s="213">
        <v>4.0476190476190474</v>
      </c>
      <c r="N38" s="213">
        <v>3.7619047619047619</v>
      </c>
      <c r="O38" s="248">
        <v>3.3809523809523809</v>
      </c>
      <c r="P38" s="215">
        <v>4.2857142857142856</v>
      </c>
      <c r="Q38" s="215" t="str">
        <v xml:space="preserve"> </v>
      </c>
      <c r="R38" s="215" t="str">
        <v xml:space="preserve"> </v>
      </c>
      <c r="S38" s="213" t="str">
        <v xml:space="preserve"> </v>
      </c>
      <c r="T38" s="213" t="str">
        <v xml:space="preserve"> </v>
      </c>
      <c r="U38" s="213" t="str">
        <v xml:space="preserve"> </v>
      </c>
      <c r="V38" s="18">
        <f>сводн.!T42</f>
        <v>2</v>
      </c>
      <c r="W38" s="95">
        <f>SUM(W6:W37)</f>
        <v>0</v>
      </c>
      <c r="X38" s="95">
        <f>SUM(X6:X37)</f>
        <v>0</v>
      </c>
      <c r="Y38" s="95">
        <f>SUM(Y6:Y37)-X38</f>
        <v>3</v>
      </c>
      <c r="Z38" s="95">
        <f>SUM(Z6:Z37)</f>
        <v>65</v>
      </c>
      <c r="AA38" s="95">
        <f>SUM(AA6:AA37)</f>
        <v>92</v>
      </c>
      <c r="AB38" s="95">
        <f>SUM(AB6:AB37)</f>
        <v>50</v>
      </c>
      <c r="AC38" s="95">
        <f t="shared" si="7"/>
        <v>210</v>
      </c>
      <c r="AD38" s="242">
        <f>IF(ISERROR(((X38+Y38)*2+Z38*3+AA38*4+AB38*5)/SUM(X38,Y38:AB38)),"",((X38+Y38)*2+Z38*3+AA38*4+AB38*5)/SUM(X38,Y38:AB38))</f>
        <v>3.9</v>
      </c>
      <c r="AE38" s="32"/>
      <c r="AF38" s="9"/>
      <c r="AG38" s="33" t="str">
        <f t="shared" ref="AG38:AV38" si="16">IF(COUNT(AG6:AG37)=0," ",SUM(AG6:AG37)/COUNT(AG6:AG37))</f>
        <v xml:space="preserve"> </v>
      </c>
      <c r="AH38" s="33">
        <f t="shared" si="16"/>
        <v>3.8571428571428572</v>
      </c>
      <c r="AI38" s="33">
        <f t="shared" si="16"/>
        <v>4.2857142857142856</v>
      </c>
      <c r="AJ38" s="33">
        <f t="shared" si="16"/>
        <v>4.0476190476190474</v>
      </c>
      <c r="AK38" s="33">
        <f t="shared" si="16"/>
        <v>4.2857142857142856</v>
      </c>
      <c r="AL38" s="33">
        <f t="shared" si="16"/>
        <v>3.6190476190476191</v>
      </c>
      <c r="AM38" s="33">
        <f t="shared" si="16"/>
        <v>3.4285714285714284</v>
      </c>
      <c r="AN38" s="33">
        <f t="shared" si="16"/>
        <v>4.0476190476190474</v>
      </c>
      <c r="AO38" s="33">
        <f t="shared" si="16"/>
        <v>3.7619047619047619</v>
      </c>
      <c r="AP38" s="33">
        <f t="shared" si="16"/>
        <v>3.3809523809523809</v>
      </c>
      <c r="AQ38" s="33">
        <f t="shared" si="16"/>
        <v>4.2857142857142856</v>
      </c>
      <c r="AR38" s="33" t="str">
        <f t="shared" si="16"/>
        <v xml:space="preserve"> </v>
      </c>
      <c r="AS38" s="33" t="str">
        <f t="shared" si="16"/>
        <v xml:space="preserve"> </v>
      </c>
      <c r="AT38" s="33" t="str">
        <f t="shared" si="16"/>
        <v xml:space="preserve"> </v>
      </c>
      <c r="AU38" s="33" t="str">
        <f t="shared" si="16"/>
        <v xml:space="preserve"> </v>
      </c>
      <c r="AV38" s="34" t="str">
        <f t="shared" si="16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6"/>
      <c r="B39" s="216"/>
      <c r="C39" s="218" t="s">
        <v>13</v>
      </c>
      <c r="D39" s="218"/>
      <c r="E39" s="219"/>
      <c r="F39" s="98" t="str">
        <v>0</v>
      </c>
      <c r="G39" s="98">
        <v>3</v>
      </c>
      <c r="H39" s="98">
        <v>6</v>
      </c>
      <c r="I39" s="98">
        <v>7</v>
      </c>
      <c r="J39" s="98">
        <v>8</v>
      </c>
      <c r="K39" s="98">
        <v>2</v>
      </c>
      <c r="L39" s="98">
        <v>2</v>
      </c>
      <c r="M39" s="98">
        <v>8</v>
      </c>
      <c r="N39" s="98">
        <v>4</v>
      </c>
      <c r="O39" s="99">
        <v>2</v>
      </c>
      <c r="P39" s="99">
        <v>8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9" t="str">
        <f>IF(COUNTIF(V6:V37,5)=0,"0",COUNTIF(V6:V37,5))</f>
        <v>0</v>
      </c>
      <c r="W39" s="209"/>
      <c r="X39" s="580">
        <f>SUM(X38:AB38)</f>
        <v>210</v>
      </c>
      <c r="Y39" s="580"/>
      <c r="Z39" s="580"/>
      <c r="AA39" s="580"/>
      <c r="AB39" s="580"/>
      <c r="AC39" s="423"/>
      <c r="AD39" s="242">
        <f t="shared" ref="AD39" si="17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8">IF(COUNTIF(AG6:AG37,5)=0,"0",COUNTIF(AG6:AG37,5))</f>
        <v>0</v>
      </c>
      <c r="AH39" s="38">
        <f t="shared" si="18"/>
        <v>3</v>
      </c>
      <c r="AI39" s="38">
        <f t="shared" si="18"/>
        <v>6</v>
      </c>
      <c r="AJ39" s="38">
        <f t="shared" si="18"/>
        <v>7</v>
      </c>
      <c r="AK39" s="38">
        <f t="shared" si="18"/>
        <v>8</v>
      </c>
      <c r="AL39" s="38">
        <f t="shared" si="18"/>
        <v>2</v>
      </c>
      <c r="AM39" s="38">
        <f t="shared" si="18"/>
        <v>2</v>
      </c>
      <c r="AN39" s="38">
        <f t="shared" si="18"/>
        <v>8</v>
      </c>
      <c r="AO39" s="38">
        <f t="shared" si="18"/>
        <v>4</v>
      </c>
      <c r="AP39" s="38">
        <f t="shared" si="18"/>
        <v>2</v>
      </c>
      <c r="AQ39" s="38">
        <f t="shared" si="18"/>
        <v>8</v>
      </c>
      <c r="AR39" s="38" t="str">
        <f t="shared" si="18"/>
        <v>0</v>
      </c>
      <c r="AS39" s="38" t="str">
        <f t="shared" si="18"/>
        <v>0</v>
      </c>
      <c r="AT39" s="38" t="str">
        <f t="shared" si="18"/>
        <v>0</v>
      </c>
      <c r="AU39" s="38" t="str">
        <f t="shared" si="18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20"/>
      <c r="B40" s="220"/>
      <c r="C40" s="222" t="s">
        <v>14</v>
      </c>
      <c r="D40" s="222"/>
      <c r="E40" s="223"/>
      <c r="F40" s="100" t="str">
        <v>0</v>
      </c>
      <c r="G40" s="100">
        <v>12</v>
      </c>
      <c r="H40" s="100">
        <v>15</v>
      </c>
      <c r="I40" s="100">
        <v>8</v>
      </c>
      <c r="J40" s="100">
        <v>11</v>
      </c>
      <c r="K40" s="100">
        <v>9</v>
      </c>
      <c r="L40" s="100">
        <v>5</v>
      </c>
      <c r="M40" s="100">
        <v>6</v>
      </c>
      <c r="N40" s="100">
        <v>8</v>
      </c>
      <c r="O40" s="101">
        <v>7</v>
      </c>
      <c r="P40" s="101">
        <v>11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50">
        <f>IF(COUNTIF(V6:V37,4)=0,"0",COUNTIF(V6:V37,4))</f>
        <v>5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4</v>
      </c>
      <c r="AA40" s="44">
        <f>IF(COUNTIF(AA6:AA37,4)=0," ",COUNTIF(AA6:AA37,4))</f>
        <v>5</v>
      </c>
      <c r="AB40" s="44">
        <f>IF(COUNTIF(AB6:AB37,4)=0," ",COUNTIF(AB6:AB37,4))</f>
        <v>1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9">IF(COUNTIF(AG6:AG37,4)=0,"0",COUNTIF(AG6:AG37,4))</f>
        <v>0</v>
      </c>
      <c r="AH40" s="44">
        <f t="shared" si="19"/>
        <v>12</v>
      </c>
      <c r="AI40" s="44">
        <f t="shared" si="19"/>
        <v>15</v>
      </c>
      <c r="AJ40" s="44">
        <f t="shared" si="19"/>
        <v>8</v>
      </c>
      <c r="AK40" s="44">
        <f t="shared" si="19"/>
        <v>11</v>
      </c>
      <c r="AL40" s="44">
        <f t="shared" si="19"/>
        <v>9</v>
      </c>
      <c r="AM40" s="44">
        <f t="shared" si="19"/>
        <v>5</v>
      </c>
      <c r="AN40" s="44">
        <f t="shared" si="19"/>
        <v>6</v>
      </c>
      <c r="AO40" s="44">
        <f t="shared" si="19"/>
        <v>8</v>
      </c>
      <c r="AP40" s="44">
        <f t="shared" si="19"/>
        <v>7</v>
      </c>
      <c r="AQ40" s="44">
        <f t="shared" si="19"/>
        <v>11</v>
      </c>
      <c r="AR40" s="44" t="str">
        <f t="shared" si="19"/>
        <v>0</v>
      </c>
      <c r="AS40" s="44" t="str">
        <f t="shared" si="19"/>
        <v>0</v>
      </c>
      <c r="AT40" s="44" t="str">
        <f t="shared" si="19"/>
        <v>0</v>
      </c>
      <c r="AU40" s="44" t="str">
        <f t="shared" si="19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5" t="s">
        <v>15</v>
      </c>
      <c r="D41" s="225"/>
      <c r="E41" s="226"/>
      <c r="F41" s="102" t="str">
        <v>0</v>
      </c>
      <c r="G41" s="102">
        <v>6</v>
      </c>
      <c r="H41" s="102" t="str">
        <v>0</v>
      </c>
      <c r="I41" s="102">
        <v>6</v>
      </c>
      <c r="J41" s="102">
        <v>2</v>
      </c>
      <c r="K41" s="102">
        <v>10</v>
      </c>
      <c r="L41" s="102">
        <v>14</v>
      </c>
      <c r="M41" s="102">
        <v>7</v>
      </c>
      <c r="N41" s="102">
        <v>9</v>
      </c>
      <c r="O41" s="103">
        <v>9</v>
      </c>
      <c r="P41" s="103">
        <v>2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51">
        <f>IF(COUNTIF(V6:V37,3)=0,"0",COUNTIF(V6:V37,3))</f>
        <v>13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5</v>
      </c>
      <c r="AA41" s="52">
        <f>IF(COUNTIF(AA6:AA37,3)=0," ",COUNTIF(AA6:AA37,3))</f>
        <v>4</v>
      </c>
      <c r="AB41" s="52">
        <f>IF(COUNTIF(AB6:AB37,3)=0," ",COUNTIF(AB6:AB37,3))</f>
        <v>3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20">IF(COUNTIF(AG6:AG37,3)=0,"0",COUNTIF(AG6:AG37,3))</f>
        <v>0</v>
      </c>
      <c r="AH41" s="52">
        <f t="shared" si="20"/>
        <v>6</v>
      </c>
      <c r="AI41" s="52" t="str">
        <f t="shared" si="20"/>
        <v>0</v>
      </c>
      <c r="AJ41" s="52">
        <f t="shared" si="20"/>
        <v>6</v>
      </c>
      <c r="AK41" s="52">
        <f t="shared" si="20"/>
        <v>2</v>
      </c>
      <c r="AL41" s="52">
        <f t="shared" si="20"/>
        <v>10</v>
      </c>
      <c r="AM41" s="52">
        <f t="shared" si="20"/>
        <v>14</v>
      </c>
      <c r="AN41" s="52">
        <f t="shared" si="20"/>
        <v>7</v>
      </c>
      <c r="AO41" s="52">
        <f t="shared" si="20"/>
        <v>9</v>
      </c>
      <c r="AP41" s="52">
        <f t="shared" si="20"/>
        <v>9</v>
      </c>
      <c r="AQ41" s="52">
        <f t="shared" si="20"/>
        <v>2</v>
      </c>
      <c r="AR41" s="52" t="str">
        <f t="shared" si="20"/>
        <v>0</v>
      </c>
      <c r="AS41" s="52" t="str">
        <f t="shared" si="20"/>
        <v>0</v>
      </c>
      <c r="AT41" s="52" t="str">
        <f t="shared" si="20"/>
        <v>0</v>
      </c>
      <c r="AU41" s="52" t="str">
        <f t="shared" si="20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7"/>
      <c r="B42" s="247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3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3</v>
      </c>
      <c r="W42" s="35"/>
      <c r="X42" s="35"/>
      <c r="Y42" s="35" t="str">
        <f>IF(COUNTIF(Y6:Y37,2)=0," ",COUNTIF(Y6:Y37,2))</f>
        <v xml:space="preserve"> </v>
      </c>
      <c r="Z42" s="35" t="str">
        <f>IF(COUNTIF(Z6:Z37,2)=0," ",COUNTIF(Z6:Z37,2))</f>
        <v xml:space="preserve"> </v>
      </c>
      <c r="AA42" s="35">
        <f>IF(COUNTIF(AA6:AA37,2)=0," ",COUNTIF(AA6:AA37,2))</f>
        <v>2</v>
      </c>
      <c r="AB42" s="35">
        <f>IF(COUNTIF(AB6:AB37,2)=0," ",COUNTIF(AB6:AB37,2))</f>
        <v>8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1">COUNTIF(AG6:AG36,2)+COUNTIF(AG6:AG36,"д")</f>
        <v>0</v>
      </c>
      <c r="AH42" s="35">
        <f t="shared" si="21"/>
        <v>0</v>
      </c>
      <c r="AI42" s="35">
        <f t="shared" si="21"/>
        <v>0</v>
      </c>
      <c r="AJ42" s="35">
        <f t="shared" si="21"/>
        <v>0</v>
      </c>
      <c r="AK42" s="35">
        <f t="shared" si="21"/>
        <v>0</v>
      </c>
      <c r="AL42" s="35">
        <f t="shared" si="21"/>
        <v>0</v>
      </c>
      <c r="AM42" s="35">
        <f t="shared" si="21"/>
        <v>0</v>
      </c>
      <c r="AN42" s="35">
        <f t="shared" si="21"/>
        <v>0</v>
      </c>
      <c r="AO42" s="35">
        <f t="shared" si="21"/>
        <v>0</v>
      </c>
      <c r="AP42" s="35">
        <f t="shared" si="21"/>
        <v>3</v>
      </c>
      <c r="AQ42" s="35">
        <f t="shared" si="21"/>
        <v>0</v>
      </c>
      <c r="AR42" s="35">
        <f t="shared" si="21"/>
        <v>0</v>
      </c>
      <c r="AS42" s="35">
        <f t="shared" si="21"/>
        <v>0</v>
      </c>
      <c r="AT42" s="35">
        <f t="shared" si="21"/>
        <v>0</v>
      </c>
      <c r="AU42" s="35">
        <f t="shared" si="21"/>
        <v>0</v>
      </c>
      <c r="AV42" s="35">
        <f t="shared" si="21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7"/>
      <c r="B43" s="247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2">COUNTBLANK(V6:V26)</f>
        <v>0</v>
      </c>
      <c r="W43" s="35">
        <f t="shared" si="22"/>
        <v>0</v>
      </c>
      <c r="X43" s="35">
        <f t="shared" si="22"/>
        <v>0</v>
      </c>
      <c r="Y43" s="35">
        <f t="shared" si="22"/>
        <v>0</v>
      </c>
      <c r="Z43" s="35">
        <f t="shared" si="22"/>
        <v>0</v>
      </c>
      <c r="AA43" s="35">
        <f t="shared" si="22"/>
        <v>0</v>
      </c>
      <c r="AB43" s="35">
        <f t="shared" si="22"/>
        <v>0</v>
      </c>
      <c r="AC43" s="35"/>
      <c r="AD43" s="35">
        <f>COUNTBLANK(AD6:AD26)</f>
        <v>0</v>
      </c>
      <c r="AE43" s="61" t="str">
        <f>IF(COUNTIF(AE6:AE37,"б")=0," ",COUNTIF(AE6:AE37,"б"))</f>
        <v xml:space="preserve"> </v>
      </c>
      <c r="AF43" s="60">
        <f t="shared" ref="AF43:CB43" si="23">IF(COUNTIF(AF6:AF37,"б")=0+COUNTIF(AF6:AF37,"а")=0,"0",COUNTIF(AF6:AF37,"б")+COUNTIF(AF6:AF37,"а"))</f>
        <v>0</v>
      </c>
      <c r="AG43" s="60">
        <f t="shared" si="23"/>
        <v>0</v>
      </c>
      <c r="AH43" s="60">
        <f t="shared" si="23"/>
        <v>0</v>
      </c>
      <c r="AI43" s="60">
        <f t="shared" si="23"/>
        <v>0</v>
      </c>
      <c r="AJ43" s="60">
        <f t="shared" si="23"/>
        <v>0</v>
      </c>
      <c r="AK43" s="60">
        <f t="shared" si="23"/>
        <v>0</v>
      </c>
      <c r="AL43" s="60">
        <f t="shared" si="23"/>
        <v>0</v>
      </c>
      <c r="AM43" s="60">
        <f t="shared" si="23"/>
        <v>0</v>
      </c>
      <c r="AN43" s="60">
        <f t="shared" si="23"/>
        <v>0</v>
      </c>
      <c r="AO43" s="60">
        <f t="shared" si="23"/>
        <v>0</v>
      </c>
      <c r="AP43" s="60">
        <f t="shared" si="23"/>
        <v>0</v>
      </c>
      <c r="AQ43" s="60">
        <f t="shared" si="23"/>
        <v>0</v>
      </c>
      <c r="AR43" s="60">
        <f t="shared" si="23"/>
        <v>0</v>
      </c>
      <c r="AS43" s="60">
        <f t="shared" si="23"/>
        <v>0</v>
      </c>
      <c r="AT43" s="60">
        <f t="shared" si="23"/>
        <v>0</v>
      </c>
      <c r="AU43" s="60">
        <f t="shared" si="23"/>
        <v>0</v>
      </c>
      <c r="AV43" s="60">
        <f t="shared" si="23"/>
        <v>0</v>
      </c>
      <c r="AW43" s="60">
        <f t="shared" si="23"/>
        <v>0</v>
      </c>
      <c r="AX43" s="60">
        <f t="shared" si="23"/>
        <v>0</v>
      </c>
      <c r="AY43" s="60">
        <f t="shared" si="23"/>
        <v>0</v>
      </c>
      <c r="AZ43" s="60">
        <f t="shared" si="23"/>
        <v>0</v>
      </c>
      <c r="BA43" s="60">
        <f t="shared" si="23"/>
        <v>0</v>
      </c>
      <c r="BB43" s="60">
        <f t="shared" si="23"/>
        <v>0</v>
      </c>
      <c r="BC43" s="60">
        <f t="shared" si="23"/>
        <v>0</v>
      </c>
      <c r="BD43" s="60">
        <f t="shared" si="23"/>
        <v>0</v>
      </c>
      <c r="BE43" s="60">
        <f t="shared" si="23"/>
        <v>0</v>
      </c>
      <c r="BF43" s="60">
        <f t="shared" si="23"/>
        <v>0</v>
      </c>
      <c r="BG43" s="60">
        <f t="shared" si="23"/>
        <v>0</v>
      </c>
      <c r="BH43" s="60">
        <f t="shared" si="23"/>
        <v>0</v>
      </c>
      <c r="BI43" s="60">
        <f t="shared" si="23"/>
        <v>0</v>
      </c>
      <c r="BJ43" s="60">
        <f t="shared" si="23"/>
        <v>0</v>
      </c>
      <c r="BK43" s="60">
        <f t="shared" si="23"/>
        <v>0</v>
      </c>
      <c r="BL43" s="60">
        <f t="shared" si="23"/>
        <v>0</v>
      </c>
      <c r="BM43" s="60">
        <f t="shared" si="23"/>
        <v>0</v>
      </c>
      <c r="BN43" s="60">
        <f t="shared" si="23"/>
        <v>0</v>
      </c>
      <c r="BO43" s="60">
        <f t="shared" si="23"/>
        <v>0</v>
      </c>
      <c r="BP43" s="60">
        <f t="shared" si="23"/>
        <v>0</v>
      </c>
      <c r="BQ43" s="60">
        <f t="shared" si="23"/>
        <v>0</v>
      </c>
      <c r="BR43" s="60">
        <f t="shared" si="23"/>
        <v>0</v>
      </c>
      <c r="BS43" s="60">
        <f t="shared" si="23"/>
        <v>0</v>
      </c>
      <c r="BT43" s="60">
        <f t="shared" si="23"/>
        <v>0</v>
      </c>
      <c r="BU43" s="60">
        <f t="shared" si="23"/>
        <v>0</v>
      </c>
      <c r="BV43" s="60">
        <f t="shared" si="23"/>
        <v>0</v>
      </c>
      <c r="BW43" s="60">
        <f t="shared" si="23"/>
        <v>0</v>
      </c>
      <c r="BX43" s="60">
        <f t="shared" si="23"/>
        <v>0</v>
      </c>
      <c r="BY43" s="60">
        <f t="shared" si="23"/>
        <v>0</v>
      </c>
      <c r="BZ43" s="60">
        <f t="shared" si="23"/>
        <v>0</v>
      </c>
      <c r="CA43" s="60">
        <f t="shared" si="23"/>
        <v>0</v>
      </c>
      <c r="CB43" s="60">
        <f t="shared" si="23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7"/>
      <c r="B44" s="247"/>
      <c r="C44" s="83" t="s">
        <v>18</v>
      </c>
      <c r="D44" s="83"/>
      <c r="E44" s="27"/>
      <c r="F44" s="23">
        <v>21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4">IF(COUNTIF(AG6:AG37,"з")=0,"0",COUNTIF(AG6:AG37,"з"))</f>
        <v>21</v>
      </c>
      <c r="AH44" s="35" t="str">
        <f t="shared" si="24"/>
        <v>0</v>
      </c>
      <c r="AI44" s="35" t="str">
        <f t="shared" si="24"/>
        <v>0</v>
      </c>
      <c r="AJ44" s="35" t="str">
        <f t="shared" si="24"/>
        <v>0</v>
      </c>
      <c r="AK44" s="35" t="str">
        <f t="shared" si="24"/>
        <v>0</v>
      </c>
      <c r="AL44" s="35" t="str">
        <f t="shared" si="24"/>
        <v>0</v>
      </c>
      <c r="AM44" s="35" t="str">
        <f t="shared" si="24"/>
        <v>0</v>
      </c>
      <c r="AN44" s="35" t="str">
        <f t="shared" si="24"/>
        <v>0</v>
      </c>
      <c r="AO44" s="35" t="str">
        <f t="shared" si="24"/>
        <v>0</v>
      </c>
      <c r="AP44" s="35" t="str">
        <f t="shared" si="24"/>
        <v>0</v>
      </c>
      <c r="AQ44" s="35" t="str">
        <f t="shared" si="24"/>
        <v>0</v>
      </c>
      <c r="AR44" s="35" t="str">
        <f t="shared" si="24"/>
        <v>0</v>
      </c>
      <c r="AS44" s="35" t="str">
        <f t="shared" si="24"/>
        <v>0</v>
      </c>
      <c r="AT44" s="35" t="str">
        <f t="shared" si="24"/>
        <v>0</v>
      </c>
      <c r="AU44" s="35" t="str">
        <f t="shared" si="24"/>
        <v>0</v>
      </c>
      <c r="AV44" s="35" t="str">
        <f t="shared" si="24"/>
        <v>0</v>
      </c>
      <c r="AW44" s="35" t="str">
        <f t="shared" si="24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7"/>
      <c r="B45" s="247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5">IF(COUNTIF(AG6:AG37,"н")=0,"0",COUNTIF(AG6:AG37,"н"))</f>
        <v>0</v>
      </c>
      <c r="AH45" s="35" t="str">
        <f t="shared" si="25"/>
        <v>0</v>
      </c>
      <c r="AI45" s="35" t="str">
        <f t="shared" si="25"/>
        <v>0</v>
      </c>
      <c r="AJ45" s="35" t="str">
        <f t="shared" si="25"/>
        <v>0</v>
      </c>
      <c r="AK45" s="35" t="str">
        <f t="shared" si="25"/>
        <v>0</v>
      </c>
      <c r="AL45" s="35" t="str">
        <f t="shared" si="25"/>
        <v>0</v>
      </c>
      <c r="AM45" s="35" t="str">
        <f t="shared" si="25"/>
        <v>0</v>
      </c>
      <c r="AN45" s="35" t="str">
        <f t="shared" si="25"/>
        <v>0</v>
      </c>
      <c r="AO45" s="35" t="str">
        <f t="shared" si="25"/>
        <v>0</v>
      </c>
      <c r="AP45" s="35" t="str">
        <f t="shared" si="25"/>
        <v>0</v>
      </c>
      <c r="AQ45" s="35" t="str">
        <f t="shared" si="25"/>
        <v>0</v>
      </c>
      <c r="AR45" s="35" t="str">
        <f t="shared" si="25"/>
        <v>0</v>
      </c>
      <c r="AS45" s="35" t="str">
        <f t="shared" si="25"/>
        <v>0</v>
      </c>
      <c r="AT45" s="35" t="str">
        <f t="shared" si="25"/>
        <v>0</v>
      </c>
      <c r="AU45" s="35" t="str">
        <f t="shared" si="25"/>
        <v>0</v>
      </c>
      <c r="AV45" s="35" t="str">
        <f t="shared" si="25"/>
        <v>0</v>
      </c>
      <c r="AW45" s="35" t="str">
        <f t="shared" si="25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24"/>
      <c r="X46" s="424"/>
      <c r="Y46" s="424"/>
      <c r="Z46" s="424"/>
      <c r="AA46" s="424"/>
      <c r="AB46" s="424"/>
      <c r="AC46" s="424"/>
      <c r="AD46" s="424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24"/>
      <c r="X47" s="424"/>
      <c r="Y47" s="424"/>
      <c r="Z47" s="424"/>
      <c r="AA47" s="424"/>
      <c r="AB47" s="424"/>
      <c r="AC47" s="424"/>
      <c r="AD47" s="424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24"/>
      <c r="X48" s="424"/>
      <c r="Y48" s="424"/>
      <c r="Z48" s="424"/>
      <c r="AA48" s="424"/>
      <c r="AB48" s="424"/>
      <c r="AC48" s="424"/>
      <c r="AD48" s="424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24"/>
      <c r="X49" s="424"/>
      <c r="Y49" s="424"/>
      <c r="Z49" s="424"/>
      <c r="AA49" s="424"/>
      <c r="AB49" s="424"/>
      <c r="AC49" s="424"/>
      <c r="AD49" s="424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24"/>
      <c r="X50" s="424"/>
      <c r="Y50" s="424"/>
      <c r="Z50" s="424"/>
      <c r="AA50" s="424"/>
      <c r="AB50" s="424"/>
      <c r="AC50" s="424"/>
      <c r="AD50" s="424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24"/>
      <c r="X51" s="424"/>
      <c r="Y51" s="424"/>
      <c r="Z51" s="424"/>
      <c r="AA51" s="424"/>
      <c r="AB51" s="424"/>
      <c r="AC51" s="424"/>
      <c r="AD51" s="424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24"/>
      <c r="X52" s="424"/>
      <c r="Y52" s="424"/>
      <c r="Z52" s="424"/>
      <c r="AA52" s="424"/>
      <c r="AB52" s="424"/>
      <c r="AC52" s="424"/>
      <c r="AD52" s="424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24"/>
      <c r="X53" s="424"/>
      <c r="Y53" s="424"/>
      <c r="Z53" s="424"/>
      <c r="AA53" s="424"/>
      <c r="AB53" s="424"/>
      <c r="AC53" s="424"/>
      <c r="AD53" s="424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24"/>
      <c r="X54" s="424"/>
      <c r="Y54" s="424"/>
      <c r="Z54" s="424"/>
      <c r="AA54" s="424"/>
      <c r="AB54" s="424"/>
      <c r="AC54" s="424"/>
      <c r="AD54" s="424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6">
    <mergeCell ref="BP3:CE3"/>
    <mergeCell ref="X39:AB39"/>
    <mergeCell ref="A3:C4"/>
    <mergeCell ref="AD3:AD5"/>
    <mergeCell ref="AG3:AW3"/>
    <mergeCell ref="AX3:BM3"/>
  </mergeCells>
  <conditionalFormatting sqref="C5 Y5 AI5 AG5 T5">
    <cfRule type="cellIs" dxfId="8418" priority="162" stopIfTrue="1" operator="equal">
      <formula>5</formula>
    </cfRule>
    <cfRule type="cellIs" dxfId="8417" priority="163" stopIfTrue="1" operator="equal">
      <formula>4</formula>
    </cfRule>
    <cfRule type="cellIs" dxfId="8416" priority="164" stopIfTrue="1" operator="equal">
      <formula>3</formula>
    </cfRule>
  </conditionalFormatting>
  <conditionalFormatting sqref="E6:E45">
    <cfRule type="cellIs" dxfId="8415" priority="160" stopIfTrue="1" operator="equal">
      <formula>4</formula>
    </cfRule>
    <cfRule type="cellIs" dxfId="8414" priority="161" stopIfTrue="1" operator="equal">
      <formula>3</formula>
    </cfRule>
  </conditionalFormatting>
  <conditionalFormatting sqref="Z5:AC5 W40:AF43 AE6:AE39 W39 R6:V45 F38:Q45 AG43:CB43 W44:AW45 F6:I6 F34:F37 H34:Q37 G7:G37 H27:Q31 AG6:AW42 H7:I26 K6:Q26 F7:F31">
    <cfRule type="cellIs" dxfId="8413" priority="157" stopIfTrue="1" operator="equal">
      <formula>5</formula>
    </cfRule>
    <cfRule type="cellIs" dxfId="8412" priority="158" stopIfTrue="1" operator="equal">
      <formula>4</formula>
    </cfRule>
    <cfRule type="cellIs" dxfId="8411" priority="159" stopIfTrue="1" operator="equal">
      <formula>3</formula>
    </cfRule>
  </conditionalFormatting>
  <conditionalFormatting sqref="AF6:AF37">
    <cfRule type="expression" dxfId="8410" priority="155" stopIfTrue="1">
      <formula>VALUE(RIGHT(AF6))&gt;AE6</formula>
    </cfRule>
    <cfRule type="expression" dxfId="8409" priority="156" stopIfTrue="1">
      <formula>EXACT(RIGHT(AF6,3),"зач")</formula>
    </cfRule>
  </conditionalFormatting>
  <conditionalFormatting sqref="AE3:AJ4 P3:AC3 T4:AC4">
    <cfRule type="expression" dxfId="8408" priority="153" stopIfTrue="1">
      <formula>$D$1&lt;P3</formula>
    </cfRule>
    <cfRule type="expression" dxfId="8407" priority="154" stopIfTrue="1">
      <formula>$D$1&gt;P3</formula>
    </cfRule>
  </conditionalFormatting>
  <conditionalFormatting sqref="T5">
    <cfRule type="cellIs" dxfId="8406" priority="123" stopIfTrue="1" operator="equal">
      <formula>5</formula>
    </cfRule>
    <cfRule type="cellIs" dxfId="8405" priority="124" stopIfTrue="1" operator="equal">
      <formula>4</formula>
    </cfRule>
    <cfRule type="cellIs" dxfId="8404" priority="125" stopIfTrue="1" operator="equal">
      <formula>3</formula>
    </cfRule>
  </conditionalFormatting>
  <conditionalFormatting sqref="T3:T4">
    <cfRule type="expression" dxfId="8403" priority="121" stopIfTrue="1">
      <formula>$D$1&lt;T3</formula>
    </cfRule>
    <cfRule type="expression" dxfId="8402" priority="122" stopIfTrue="1">
      <formula>$D$1&gt;T3</formula>
    </cfRule>
  </conditionalFormatting>
  <conditionalFormatting sqref="Q3">
    <cfRule type="expression" dxfId="8401" priority="109" stopIfTrue="1">
      <formula>$D$1&lt;Q3</formula>
    </cfRule>
    <cfRule type="expression" dxfId="8400" priority="110" stopIfTrue="1">
      <formula>$D$1&gt;Q3</formula>
    </cfRule>
  </conditionalFormatting>
  <conditionalFormatting sqref="P5">
    <cfRule type="cellIs" dxfId="8399" priority="60" stopIfTrue="1" operator="equal">
      <formula>5</formula>
    </cfRule>
    <cfRule type="cellIs" dxfId="8398" priority="61" stopIfTrue="1" operator="equal">
      <formula>4</formula>
    </cfRule>
    <cfRule type="cellIs" dxfId="8397" priority="62" stopIfTrue="1" operator="equal">
      <formula>3</formula>
    </cfRule>
  </conditionalFormatting>
  <conditionalFormatting sqref="P4:Q4">
    <cfRule type="expression" dxfId="8396" priority="58" stopIfTrue="1">
      <formula>$D$1&lt;P4</formula>
    </cfRule>
    <cfRule type="expression" dxfId="8395" priority="59" stopIfTrue="1">
      <formula>$D$1&gt;P4</formula>
    </cfRule>
  </conditionalFormatting>
  <conditionalFormatting sqref="P5">
    <cfRule type="cellIs" dxfId="8394" priority="55" stopIfTrue="1" operator="equal">
      <formula>5</formula>
    </cfRule>
    <cfRule type="cellIs" dxfId="8393" priority="56" stopIfTrue="1" operator="equal">
      <formula>4</formula>
    </cfRule>
    <cfRule type="cellIs" dxfId="8392" priority="57" stopIfTrue="1" operator="equal">
      <formula>3</formula>
    </cfRule>
  </conditionalFormatting>
  <conditionalFormatting sqref="P4:Q4">
    <cfRule type="expression" dxfId="8391" priority="53" stopIfTrue="1">
      <formula>$D$1&lt;P4</formula>
    </cfRule>
    <cfRule type="expression" dxfId="8390" priority="54" stopIfTrue="1">
      <formula>$D$1&gt;P4</formula>
    </cfRule>
  </conditionalFormatting>
  <conditionalFormatting sqref="Q5">
    <cfRule type="cellIs" dxfId="8389" priority="50" stopIfTrue="1" operator="equal">
      <formula>5</formula>
    </cfRule>
    <cfRule type="cellIs" dxfId="8388" priority="51" stopIfTrue="1" operator="equal">
      <formula>4</formula>
    </cfRule>
    <cfRule type="cellIs" dxfId="8387" priority="52" stopIfTrue="1" operator="equal">
      <formula>3</formula>
    </cfRule>
  </conditionalFormatting>
  <conditionalFormatting sqref="P4:Q4">
    <cfRule type="expression" dxfId="8386" priority="48" stopIfTrue="1">
      <formula>$D$1&lt;P4</formula>
    </cfRule>
    <cfRule type="expression" dxfId="8385" priority="49" stopIfTrue="1">
      <formula>$D$1&gt;P4</formula>
    </cfRule>
  </conditionalFormatting>
  <conditionalFormatting sqref="P5">
    <cfRule type="cellIs" dxfId="8384" priority="45" stopIfTrue="1" operator="equal">
      <formula>5</formula>
    </cfRule>
    <cfRule type="cellIs" dxfId="8383" priority="46" stopIfTrue="1" operator="equal">
      <formula>4</formula>
    </cfRule>
    <cfRule type="cellIs" dxfId="8382" priority="47" stopIfTrue="1" operator="equal">
      <formula>3</formula>
    </cfRule>
  </conditionalFormatting>
  <conditionalFormatting sqref="P4:Q4">
    <cfRule type="expression" dxfId="8381" priority="43" stopIfTrue="1">
      <formula>$D$1&lt;P4</formula>
    </cfRule>
    <cfRule type="expression" dxfId="8380" priority="44" stopIfTrue="1">
      <formula>$D$1&gt;P4</formula>
    </cfRule>
  </conditionalFormatting>
  <conditionalFormatting sqref="Q4">
    <cfRule type="expression" dxfId="8379" priority="41" stopIfTrue="1">
      <formula>$D$1&lt;Q4</formula>
    </cfRule>
    <cfRule type="expression" dxfId="8378" priority="42" stopIfTrue="1">
      <formula>$D$1&gt;Q4</formula>
    </cfRule>
  </conditionalFormatting>
  <conditionalFormatting sqref="Q4">
    <cfRule type="expression" dxfId="8377" priority="39" stopIfTrue="1">
      <formula>$D$1&lt;Q4</formula>
    </cfRule>
    <cfRule type="expression" dxfId="8376" priority="40" stopIfTrue="1">
      <formula>$D$1&gt;Q4</formula>
    </cfRule>
  </conditionalFormatting>
  <conditionalFormatting sqref="Q5">
    <cfRule type="cellIs" dxfId="8375" priority="36" stopIfTrue="1" operator="equal">
      <formula>5</formula>
    </cfRule>
    <cfRule type="cellIs" dxfId="8374" priority="37" stopIfTrue="1" operator="equal">
      <formula>4</formula>
    </cfRule>
    <cfRule type="cellIs" dxfId="8373" priority="38" stopIfTrue="1" operator="equal">
      <formula>3</formula>
    </cfRule>
  </conditionalFormatting>
  <conditionalFormatting sqref="Q4">
    <cfRule type="expression" dxfId="8372" priority="34" stopIfTrue="1">
      <formula>$D$1&lt;Q4</formula>
    </cfRule>
    <cfRule type="expression" dxfId="8371" priority="35" stopIfTrue="1">
      <formula>$D$1&gt;Q4</formula>
    </cfRule>
  </conditionalFormatting>
  <conditionalFormatting sqref="Q4">
    <cfRule type="expression" dxfId="8370" priority="32" stopIfTrue="1">
      <formula>$D$1&lt;Q4</formula>
    </cfRule>
    <cfRule type="expression" dxfId="8369" priority="33" stopIfTrue="1">
      <formula>$D$1&gt;Q4</formula>
    </cfRule>
  </conditionalFormatting>
  <conditionalFormatting sqref="S5">
    <cfRule type="cellIs" dxfId="8368" priority="22" stopIfTrue="1" operator="equal">
      <formula>5</formula>
    </cfRule>
    <cfRule type="cellIs" dxfId="8367" priority="23" stopIfTrue="1" operator="equal">
      <formula>4</formula>
    </cfRule>
    <cfRule type="cellIs" dxfId="8366" priority="24" stopIfTrue="1" operator="equal">
      <formula>3</formula>
    </cfRule>
  </conditionalFormatting>
  <conditionalFormatting sqref="R5">
    <cfRule type="cellIs" dxfId="8365" priority="19" stopIfTrue="1" operator="equal">
      <formula>5</formula>
    </cfRule>
    <cfRule type="cellIs" dxfId="8364" priority="20" stopIfTrue="1" operator="equal">
      <formula>4</formula>
    </cfRule>
    <cfRule type="cellIs" dxfId="8363" priority="21" stopIfTrue="1" operator="equal">
      <formula>3</formula>
    </cfRule>
  </conditionalFormatting>
  <conditionalFormatting sqref="R4">
    <cfRule type="expression" dxfId="8362" priority="17" stopIfTrue="1">
      <formula>$D$1&lt;R4</formula>
    </cfRule>
    <cfRule type="expression" dxfId="8361" priority="18" stopIfTrue="1">
      <formula>$D$1&gt;R4</formula>
    </cfRule>
  </conditionalFormatting>
  <conditionalFormatting sqref="S4">
    <cfRule type="expression" dxfId="8360" priority="15" stopIfTrue="1">
      <formula>$D$1&lt;S4</formula>
    </cfRule>
    <cfRule type="expression" dxfId="8359" priority="16" stopIfTrue="1">
      <formula>$D$1&gt;S4</formula>
    </cfRule>
  </conditionalFormatting>
  <conditionalFormatting sqref="L4:M4 N3:O4 G3:M3">
    <cfRule type="expression" dxfId="8358" priority="13" stopIfTrue="1">
      <formula>$D$1&lt;G3</formula>
    </cfRule>
    <cfRule type="expression" dxfId="8357" priority="14" stopIfTrue="1">
      <formula>$D$1&gt;G3</formula>
    </cfRule>
  </conditionalFormatting>
  <conditionalFormatting sqref="L5 N5 F5:H5">
    <cfRule type="cellIs" dxfId="8356" priority="8" stopIfTrue="1" operator="equal">
      <formula>5</formula>
    </cfRule>
    <cfRule type="cellIs" dxfId="8355" priority="9" stopIfTrue="1" operator="equal">
      <formula>4</formula>
    </cfRule>
    <cfRule type="cellIs" dxfId="8354" priority="10" stopIfTrue="1" operator="equal">
      <formula>3</formula>
    </cfRule>
  </conditionalFormatting>
  <conditionalFormatting sqref="F3:F4 G4:J4">
    <cfRule type="expression" dxfId="8353" priority="11" stopIfTrue="1">
      <formula>$D$1&lt;F3</formula>
    </cfRule>
    <cfRule type="expression" dxfId="8352" priority="12" stopIfTrue="1">
      <formula>$D$1&gt;F3</formula>
    </cfRule>
  </conditionalFormatting>
  <conditionalFormatting sqref="K4">
    <cfRule type="expression" dxfId="8351" priority="6" stopIfTrue="1">
      <formula>$D$1&lt;K4</formula>
    </cfRule>
    <cfRule type="expression" dxfId="8350" priority="7" stopIfTrue="1">
      <formula>$D$1&gt;K4</formula>
    </cfRule>
  </conditionalFormatting>
  <conditionalFormatting sqref="K4">
    <cfRule type="expression" dxfId="8349" priority="4" stopIfTrue="1">
      <formula>$D$1&lt;K4</formula>
    </cfRule>
    <cfRule type="expression" dxfId="8348" priority="5" stopIfTrue="1">
      <formula>$D$1&gt;K4</formula>
    </cfRule>
  </conditionalFormatting>
  <conditionalFormatting sqref="J6:J26">
    <cfRule type="cellIs" dxfId="8347" priority="1" stopIfTrue="1" operator="equal">
      <formula>5</formula>
    </cfRule>
    <cfRule type="cellIs" dxfId="8346" priority="2" stopIfTrue="1" operator="equal">
      <formula>4</formula>
    </cfRule>
    <cfRule type="cellIs" dxfId="8345" priority="3" stopIfTrue="1" operator="equal">
      <formula>3</formula>
    </cfRule>
  </conditionalFormatting>
  <pageMargins left="0.7" right="0.7" top="0.75" bottom="0.75" header="0.3" footer="0.3"/>
  <pageSetup paperSize="9" scale="76"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46"/>
  <sheetViews>
    <sheetView view="pageBreakPreview" zoomScale="85" zoomScaleSheetLayoutView="85" workbookViewId="0">
      <selection activeCell="F2" sqref="F2:L5"/>
    </sheetView>
  </sheetViews>
  <sheetFormatPr defaultRowHeight="12.75" x14ac:dyDescent="0.2"/>
  <cols>
    <col min="1" max="1" width="5.140625" style="13" customWidth="1"/>
    <col min="2" max="2" width="9" style="13" hidden="1" customWidth="1"/>
    <col min="3" max="3" width="12.140625" style="13" customWidth="1"/>
    <col min="4" max="4" width="36.85546875" style="13" customWidth="1"/>
    <col min="5" max="5" width="7" style="13" hidden="1" customWidth="1"/>
    <col min="6" max="9" width="6.85546875" customWidth="1"/>
    <col min="10" max="11" width="6.85546875" hidden="1" customWidth="1"/>
    <col min="12" max="12" width="6.85546875" customWidth="1"/>
    <col min="13" max="13" width="6.85546875" hidden="1" customWidth="1"/>
    <col min="14" max="15" width="6.85546875" customWidth="1"/>
    <col min="16" max="16" width="6.7109375" hidden="1" customWidth="1"/>
    <col min="17" max="17" width="6.85546875" customWidth="1"/>
    <col min="18" max="21" width="6.28515625" hidden="1" customWidth="1"/>
    <col min="22" max="22" width="6" customWidth="1"/>
    <col min="23" max="24" width="4.42578125" hidden="1" customWidth="1"/>
    <col min="25" max="29" width="3.7109375" hidden="1" customWidth="1"/>
    <col min="30" max="30" width="5.5703125" customWidth="1" collapsed="1"/>
    <col min="31" max="31" width="5.28515625" hidden="1" customWidth="1"/>
    <col min="32" max="32" width="4.7109375" hidden="1" customWidth="1"/>
    <col min="33" max="48" width="4.140625" hidden="1" customWidth="1"/>
    <col min="49" max="49" width="3.85546875" hidden="1" customWidth="1"/>
    <col min="50" max="50" width="6.5703125" hidden="1" customWidth="1" collapsed="1"/>
    <col min="51" max="51" width="4.140625" hidden="1" customWidth="1"/>
    <col min="52" max="66" width="2.28515625" hidden="1" customWidth="1"/>
    <col min="67" max="67" width="4.140625" hidden="1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43659.50692349537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90"/>
      <c r="Z1" s="90"/>
      <c r="AA1" s="90"/>
      <c r="AB1" s="90"/>
      <c r="AC1" s="90"/>
      <c r="AD1" s="90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35.25" thickBot="1" x14ac:dyDescent="0.5">
      <c r="A2" s="1"/>
      <c r="B2" s="1"/>
      <c r="C2" s="2"/>
      <c r="D2" s="568">
        <v>2331</v>
      </c>
      <c r="E2" s="4"/>
      <c r="F2" s="588" t="s">
        <v>539</v>
      </c>
      <c r="G2" s="588"/>
      <c r="H2" s="300"/>
      <c r="I2" s="585" t="s">
        <v>537</v>
      </c>
      <c r="J2" s="586"/>
      <c r="K2" s="586"/>
      <c r="L2" s="586"/>
      <c r="M2" s="587"/>
      <c r="N2" s="585" t="s">
        <v>545</v>
      </c>
      <c r="O2" s="586"/>
      <c r="P2" s="586"/>
      <c r="Q2" s="476"/>
      <c r="R2" s="476"/>
      <c r="S2" s="476"/>
      <c r="T2" s="474"/>
      <c r="U2" s="473"/>
      <c r="V2" s="7"/>
      <c r="W2" s="8"/>
      <c r="X2" s="8"/>
      <c r="Y2" s="90"/>
      <c r="Z2" s="90"/>
      <c r="AA2" s="90"/>
      <c r="AB2" s="90"/>
      <c r="AC2" s="90"/>
      <c r="AD2" s="90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89">
        <v>2331</v>
      </c>
      <c r="B3" s="590"/>
      <c r="C3" s="591"/>
      <c r="D3" s="228" t="s">
        <v>0</v>
      </c>
      <c r="E3" s="229"/>
      <c r="F3" s="176">
        <v>42389</v>
      </c>
      <c r="G3" s="176">
        <v>42350</v>
      </c>
      <c r="H3" s="176">
        <v>42384</v>
      </c>
      <c r="I3" s="176">
        <v>42363</v>
      </c>
      <c r="J3" s="176"/>
      <c r="K3" s="176"/>
      <c r="L3" s="176">
        <v>42390</v>
      </c>
      <c r="M3" s="176"/>
      <c r="N3" s="176">
        <v>42405</v>
      </c>
      <c r="O3" s="176">
        <v>42399</v>
      </c>
      <c r="P3" s="176"/>
      <c r="Q3" s="176">
        <v>42395</v>
      </c>
      <c r="R3" s="67"/>
      <c r="S3" s="67"/>
      <c r="T3" s="176"/>
      <c r="U3" s="176"/>
      <c r="V3" s="233"/>
      <c r="W3" s="234"/>
      <c r="X3" s="234"/>
      <c r="Y3" s="235"/>
      <c r="Z3" s="235"/>
      <c r="AA3" s="235"/>
      <c r="AB3" s="236"/>
      <c r="AC3" s="236"/>
      <c r="AD3" s="577" t="s">
        <v>9</v>
      </c>
      <c r="AE3" s="14"/>
      <c r="AF3" s="90"/>
      <c r="AG3" s="578"/>
      <c r="AH3" s="578"/>
      <c r="AI3" s="578"/>
      <c r="AJ3" s="578"/>
      <c r="AK3" s="578"/>
      <c r="AL3" s="578"/>
      <c r="AM3" s="578"/>
      <c r="AN3" s="578"/>
      <c r="AO3" s="578"/>
      <c r="AP3" s="578"/>
      <c r="AQ3" s="578"/>
      <c r="AR3" s="578"/>
      <c r="AS3" s="578"/>
      <c r="AT3" s="578"/>
      <c r="AU3" s="578"/>
      <c r="AV3" s="578"/>
      <c r="AW3" s="578"/>
      <c r="AX3" s="579"/>
      <c r="AY3" s="579"/>
      <c r="AZ3" s="579"/>
      <c r="BA3" s="579"/>
      <c r="BB3" s="579"/>
      <c r="BC3" s="579"/>
      <c r="BD3" s="579"/>
      <c r="BE3" s="579"/>
      <c r="BF3" s="579"/>
      <c r="BG3" s="579"/>
      <c r="BH3" s="579"/>
      <c r="BI3" s="579"/>
      <c r="BJ3" s="579"/>
      <c r="BK3" s="579"/>
      <c r="BL3" s="579"/>
      <c r="BM3" s="579"/>
      <c r="BN3" s="11"/>
      <c r="BO3" s="11"/>
      <c r="BP3" s="579"/>
      <c r="BQ3" s="579"/>
      <c r="BR3" s="579"/>
      <c r="BS3" s="579"/>
      <c r="BT3" s="579"/>
      <c r="BU3" s="579"/>
      <c r="BV3" s="579"/>
      <c r="BW3" s="579"/>
      <c r="BX3" s="579"/>
      <c r="BY3" s="579"/>
      <c r="BZ3" s="579"/>
      <c r="CA3" s="579"/>
      <c r="CB3" s="579"/>
      <c r="CC3" s="579"/>
      <c r="CD3" s="579"/>
      <c r="CE3" s="579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7.75" customHeight="1" x14ac:dyDescent="0.2">
      <c r="A4" s="592"/>
      <c r="B4" s="593"/>
      <c r="C4" s="594"/>
      <c r="D4" s="237" t="s">
        <v>1</v>
      </c>
      <c r="E4" s="229"/>
      <c r="F4" s="238" t="s">
        <v>1260</v>
      </c>
      <c r="G4" s="238" t="s">
        <v>685</v>
      </c>
      <c r="H4" s="238" t="s">
        <v>1612</v>
      </c>
      <c r="I4" s="180" t="s">
        <v>1263</v>
      </c>
      <c r="J4" s="180" t="s">
        <v>1265</v>
      </c>
      <c r="K4" s="238" t="s">
        <v>1267</v>
      </c>
      <c r="L4" s="180" t="s">
        <v>1004</v>
      </c>
      <c r="M4" s="180"/>
      <c r="N4" s="238" t="s">
        <v>1259</v>
      </c>
      <c r="O4" s="305" t="s">
        <v>1290</v>
      </c>
      <c r="P4" s="180" t="s">
        <v>1288</v>
      </c>
      <c r="Q4" s="238" t="s">
        <v>921</v>
      </c>
      <c r="R4" s="305"/>
      <c r="S4" s="67"/>
      <c r="T4" s="412"/>
      <c r="U4" s="412"/>
      <c r="V4" s="232"/>
      <c r="W4" s="232"/>
      <c r="X4" s="232"/>
      <c r="Y4" s="234"/>
      <c r="Z4" s="235"/>
      <c r="AA4" s="235"/>
      <c r="AB4" s="235"/>
      <c r="AC4" s="235"/>
      <c r="AD4" s="577"/>
      <c r="AE4" s="15"/>
      <c r="AF4" s="90"/>
      <c r="AG4" s="90"/>
      <c r="AH4" s="90"/>
      <c r="AI4" s="90"/>
      <c r="AJ4" s="90"/>
      <c r="AK4" s="90"/>
      <c r="AL4" s="90"/>
      <c r="AM4" s="90"/>
      <c r="AN4" s="90"/>
      <c r="AO4" s="90"/>
      <c r="AP4" s="90"/>
      <c r="AQ4" s="90"/>
      <c r="AR4" s="90"/>
      <c r="AS4" s="90"/>
      <c r="AT4" s="90"/>
      <c r="AU4" s="90"/>
      <c r="AV4" s="90"/>
      <c r="AW4" s="9"/>
      <c r="AX4" s="91"/>
      <c r="AY4" s="91"/>
      <c r="AZ4" s="91"/>
      <c r="BA4" s="91"/>
      <c r="BB4" s="91"/>
      <c r="BC4" s="91"/>
      <c r="BD4" s="91"/>
      <c r="BE4" s="91"/>
      <c r="BF4" s="91"/>
      <c r="BG4" s="91"/>
      <c r="BH4" s="91"/>
      <c r="BI4" s="91"/>
      <c r="BJ4" s="91"/>
      <c r="BK4" s="91"/>
      <c r="BL4" s="91"/>
      <c r="BM4" s="91"/>
      <c r="BN4" s="11"/>
      <c r="BO4" s="11"/>
      <c r="BP4" s="91"/>
      <c r="BQ4" s="91"/>
      <c r="BR4" s="91"/>
      <c r="BS4" s="91"/>
      <c r="BT4" s="91"/>
      <c r="BU4" s="91"/>
      <c r="BV4" s="91"/>
      <c r="BW4" s="91"/>
      <c r="BX4" s="91"/>
      <c r="BY4" s="91"/>
      <c r="BZ4" s="91"/>
      <c r="CA4" s="91"/>
      <c r="CB4" s="91"/>
      <c r="CC4" s="91"/>
      <c r="CD4" s="91"/>
      <c r="CE4" s="91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84" customHeight="1" thickBot="1" x14ac:dyDescent="0.25">
      <c r="A5" s="384"/>
      <c r="B5" s="257" t="s">
        <v>2</v>
      </c>
      <c r="C5" s="385" t="s">
        <v>27</v>
      </c>
      <c r="D5" s="386" t="s">
        <v>3</v>
      </c>
      <c r="E5" s="184" t="s">
        <v>4</v>
      </c>
      <c r="F5" s="313" t="s">
        <v>1261</v>
      </c>
      <c r="G5" s="313" t="s">
        <v>684</v>
      </c>
      <c r="H5" s="313" t="s">
        <v>1624</v>
      </c>
      <c r="I5" s="313" t="s">
        <v>1273</v>
      </c>
      <c r="J5" s="408" t="s">
        <v>1264</v>
      </c>
      <c r="K5" s="325" t="s">
        <v>1266</v>
      </c>
      <c r="L5" s="313" t="s">
        <v>1271</v>
      </c>
      <c r="M5" s="313"/>
      <c r="N5" s="313" t="s">
        <v>1011</v>
      </c>
      <c r="O5" s="362" t="s">
        <v>1289</v>
      </c>
      <c r="P5" s="313" t="s">
        <v>1014</v>
      </c>
      <c r="Q5" s="313" t="s">
        <v>920</v>
      </c>
      <c r="R5" s="362"/>
      <c r="S5" s="92"/>
      <c r="T5" s="313"/>
      <c r="U5" s="313"/>
      <c r="V5" s="240" t="s">
        <v>5</v>
      </c>
      <c r="W5" s="241" t="s">
        <v>6</v>
      </c>
      <c r="X5" s="241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76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ht="18.75" x14ac:dyDescent="0.25">
      <c r="A6" s="389">
        <v>1</v>
      </c>
      <c r="B6" s="266" t="s">
        <v>28</v>
      </c>
      <c r="C6" s="267" t="s">
        <v>34</v>
      </c>
      <c r="D6" s="443" t="s">
        <v>1035</v>
      </c>
      <c r="E6" s="256">
        <v>2331</v>
      </c>
      <c r="F6" s="93">
        <v>4</v>
      </c>
      <c r="G6" s="93" t="s">
        <v>1604</v>
      </c>
      <c r="H6" s="144" t="s">
        <v>1604</v>
      </c>
      <c r="I6" s="144">
        <v>3</v>
      </c>
      <c r="J6" s="144"/>
      <c r="K6" s="144"/>
      <c r="L6" s="144">
        <v>5</v>
      </c>
      <c r="M6" s="144"/>
      <c r="N6" s="144">
        <v>4</v>
      </c>
      <c r="O6" s="144">
        <v>3</v>
      </c>
      <c r="P6" s="144"/>
      <c r="Q6" s="144">
        <v>3</v>
      </c>
      <c r="R6" s="23"/>
      <c r="S6" s="23"/>
      <c r="T6" s="23"/>
      <c r="U6" s="23"/>
      <c r="V6" s="149">
        <f t="shared" ref="V6:V38" si="0">IF(AC6&gt;0,IF(SUM(X6:Y6)/AC6&gt;0,2,IF(AND(SUM(X6:Y6)/AC6=0,Z6/AC6&gt;0),3,IF(AND((AB6/AC6+AA6/AC6)=1,AA6/AC6&gt;0),4,5))),0)</f>
        <v>3</v>
      </c>
      <c r="W6" s="95">
        <f t="shared" ref="W6:W34" si="1">COUNTIF(AG6:AV6,"б")</f>
        <v>0</v>
      </c>
      <c r="X6" s="95">
        <f t="shared" ref="X6:X17" si="2">COUNTIF(AG6:AV6,"д")</f>
        <v>0</v>
      </c>
      <c r="Y6" s="95">
        <f t="shared" ref="Y6:Y38" si="3">COUNTIF(AG6:AV6,2)+COUNTIF(AG6:AV6,"н")+COUNTIF(AG6:AV6,"д")</f>
        <v>0</v>
      </c>
      <c r="Z6" s="95">
        <f t="shared" ref="Z6:Z38" si="4">COUNTIF(AG6:AV6,Z$5)</f>
        <v>3</v>
      </c>
      <c r="AA6" s="95">
        <f t="shared" ref="AA6:AA38" si="5">COUNTIF(AG6:AV6,AA$5)</f>
        <v>2</v>
      </c>
      <c r="AB6" s="95">
        <f t="shared" ref="AB6:AB38" si="6">COUNTIF(AG6:AV6,AB$5)</f>
        <v>1</v>
      </c>
      <c r="AC6" s="95">
        <f t="shared" ref="AC6:AC39" si="7">SUM(X6:AB6)</f>
        <v>6</v>
      </c>
      <c r="AD6" s="242">
        <f t="shared" ref="AD6:AD26" si="8">IF(ISERROR(((X6+Y6)*2+Z6*3+AA6*4+AB6*5)/SUM(X6,Y6:AB6)),"",((X6+Y6)*2+Z6*3+AA6*4+AB6*5)/SUM(X6,Y6:AB6))</f>
        <v>3.6666666666666665</v>
      </c>
      <c r="AE6" s="77">
        <f t="shared" ref="AE6:AE35" si="9">IF(AX6=5,0.5,IF(AX6=4,0.25,IF(AX6&lt;=3,0)))</f>
        <v>0</v>
      </c>
      <c r="AF6" s="9"/>
      <c r="AG6" s="17">
        <f t="shared" ref="AG6:AV21" si="10">IF(ISERROR(VALUE(LEFT(F6))),LEFT(F6),VALUE(LEFT(F6)))</f>
        <v>4</v>
      </c>
      <c r="AH6" s="17" t="str">
        <f t="shared" si="10"/>
        <v>з</v>
      </c>
      <c r="AI6" s="17" t="str">
        <f t="shared" si="10"/>
        <v>з</v>
      </c>
      <c r="AJ6" s="17">
        <f t="shared" si="10"/>
        <v>3</v>
      </c>
      <c r="AK6" s="17" t="str">
        <f t="shared" si="10"/>
        <v/>
      </c>
      <c r="AL6" s="17" t="str">
        <f t="shared" si="10"/>
        <v/>
      </c>
      <c r="AM6" s="17">
        <f t="shared" si="10"/>
        <v>5</v>
      </c>
      <c r="AN6" s="17" t="str">
        <f t="shared" si="10"/>
        <v/>
      </c>
      <c r="AO6" s="17">
        <f t="shared" si="10"/>
        <v>4</v>
      </c>
      <c r="AP6" s="17">
        <f t="shared" si="10"/>
        <v>3</v>
      </c>
      <c r="AQ6" s="17" t="str">
        <f t="shared" si="10"/>
        <v/>
      </c>
      <c r="AR6" s="17">
        <f t="shared" si="10"/>
        <v>3</v>
      </c>
      <c r="AS6" s="17" t="str">
        <f t="shared" si="10"/>
        <v/>
      </c>
      <c r="AT6" s="17" t="str">
        <f t="shared" si="10"/>
        <v/>
      </c>
      <c r="AU6" s="17" t="str">
        <f t="shared" si="10"/>
        <v/>
      </c>
      <c r="AV6" s="17" t="str">
        <f t="shared" si="10"/>
        <v/>
      </c>
      <c r="AW6" s="18">
        <f t="shared" ref="AW6:AW34" si="11">COUNTIF(AG6:AV6,"з")</f>
        <v>2</v>
      </c>
      <c r="AX6" s="19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19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9"/>
      <c r="CH6" s="19"/>
      <c r="CI6" s="19"/>
      <c r="CJ6" s="19"/>
      <c r="CK6" s="19"/>
      <c r="CL6" s="19"/>
      <c r="CM6" s="19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2"/>
      <c r="DC6" s="22"/>
    </row>
    <row r="7" spans="1:107" ht="18.75" x14ac:dyDescent="0.25">
      <c r="A7" s="389">
        <v>2</v>
      </c>
      <c r="B7" s="266" t="s">
        <v>28</v>
      </c>
      <c r="C7" s="267" t="s">
        <v>34</v>
      </c>
      <c r="D7" s="443" t="s">
        <v>1036</v>
      </c>
      <c r="E7" s="256">
        <v>2331</v>
      </c>
      <c r="F7" s="93">
        <v>3</v>
      </c>
      <c r="G7" s="93" t="s">
        <v>1604</v>
      </c>
      <c r="H7" s="144" t="s">
        <v>1604</v>
      </c>
      <c r="I7" s="144">
        <v>4</v>
      </c>
      <c r="J7" s="144"/>
      <c r="K7" s="144"/>
      <c r="L7" s="144">
        <v>5</v>
      </c>
      <c r="M7" s="144"/>
      <c r="N7" s="144">
        <v>4</v>
      </c>
      <c r="O7" s="144">
        <v>3</v>
      </c>
      <c r="P7" s="144"/>
      <c r="Q7" s="144">
        <v>3</v>
      </c>
      <c r="R7" s="193"/>
      <c r="S7" s="23"/>
      <c r="T7" s="23"/>
      <c r="U7" s="23"/>
      <c r="V7" s="149">
        <f t="shared" si="0"/>
        <v>3</v>
      </c>
      <c r="W7" s="95">
        <f t="shared" si="1"/>
        <v>0</v>
      </c>
      <c r="X7" s="95">
        <f t="shared" si="2"/>
        <v>0</v>
      </c>
      <c r="Y7" s="95">
        <f t="shared" si="3"/>
        <v>0</v>
      </c>
      <c r="Z7" s="95">
        <f t="shared" si="4"/>
        <v>3</v>
      </c>
      <c r="AA7" s="95">
        <f t="shared" si="5"/>
        <v>2</v>
      </c>
      <c r="AB7" s="95">
        <f t="shared" si="6"/>
        <v>1</v>
      </c>
      <c r="AC7" s="95">
        <f t="shared" si="7"/>
        <v>6</v>
      </c>
      <c r="AD7" s="242">
        <f t="shared" si="8"/>
        <v>3.6666666666666665</v>
      </c>
      <c r="AE7" s="16">
        <f t="shared" si="9"/>
        <v>0</v>
      </c>
      <c r="AF7" s="9"/>
      <c r="AG7" s="17">
        <f t="shared" si="10"/>
        <v>3</v>
      </c>
      <c r="AH7" s="17" t="str">
        <f t="shared" si="10"/>
        <v>з</v>
      </c>
      <c r="AI7" s="17" t="str">
        <f t="shared" si="10"/>
        <v>з</v>
      </c>
      <c r="AJ7" s="17">
        <f t="shared" si="10"/>
        <v>4</v>
      </c>
      <c r="AK7" s="17" t="str">
        <f t="shared" si="10"/>
        <v/>
      </c>
      <c r="AL7" s="17" t="str">
        <f t="shared" si="10"/>
        <v/>
      </c>
      <c r="AM7" s="17">
        <f t="shared" si="10"/>
        <v>5</v>
      </c>
      <c r="AN7" s="17" t="str">
        <f t="shared" si="10"/>
        <v/>
      </c>
      <c r="AO7" s="17">
        <f t="shared" si="10"/>
        <v>4</v>
      </c>
      <c r="AP7" s="17">
        <f t="shared" si="10"/>
        <v>3</v>
      </c>
      <c r="AQ7" s="17" t="str">
        <f t="shared" si="10"/>
        <v/>
      </c>
      <c r="AR7" s="17">
        <f t="shared" si="10"/>
        <v>3</v>
      </c>
      <c r="AS7" s="17" t="str">
        <f t="shared" si="10"/>
        <v/>
      </c>
      <c r="AT7" s="17" t="str">
        <f t="shared" si="10"/>
        <v/>
      </c>
      <c r="AU7" s="17" t="str">
        <f t="shared" si="10"/>
        <v/>
      </c>
      <c r="AV7" s="17" t="str">
        <f t="shared" si="10"/>
        <v/>
      </c>
      <c r="AW7" s="18">
        <f t="shared" si="11"/>
        <v>2</v>
      </c>
      <c r="AX7" s="19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19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9"/>
      <c r="CH7" s="11"/>
      <c r="CI7" s="11"/>
      <c r="CJ7" s="11"/>
      <c r="CK7" s="11"/>
      <c r="CL7" s="11"/>
      <c r="CM7" s="11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</row>
    <row r="8" spans="1:107" ht="18.75" x14ac:dyDescent="0.25">
      <c r="A8" s="389">
        <v>3</v>
      </c>
      <c r="B8" s="266" t="s">
        <v>28</v>
      </c>
      <c r="C8" s="267" t="s">
        <v>34</v>
      </c>
      <c r="D8" s="443" t="s">
        <v>1037</v>
      </c>
      <c r="E8" s="256">
        <v>2331</v>
      </c>
      <c r="F8" s="93">
        <v>3</v>
      </c>
      <c r="G8" s="93" t="s">
        <v>1604</v>
      </c>
      <c r="H8" s="144" t="s">
        <v>1604</v>
      </c>
      <c r="I8" s="144" t="s">
        <v>1643</v>
      </c>
      <c r="J8" s="144"/>
      <c r="K8" s="144"/>
      <c r="L8" s="144">
        <v>5</v>
      </c>
      <c r="M8" s="144"/>
      <c r="N8" s="144">
        <v>5</v>
      </c>
      <c r="O8" s="144">
        <v>3</v>
      </c>
      <c r="P8" s="144"/>
      <c r="Q8" s="144">
        <v>3</v>
      </c>
      <c r="R8" s="24"/>
      <c r="S8" s="23"/>
      <c r="T8" s="23"/>
      <c r="U8" s="23"/>
      <c r="V8" s="149">
        <f t="shared" si="0"/>
        <v>2</v>
      </c>
      <c r="W8" s="95">
        <f t="shared" si="1"/>
        <v>0</v>
      </c>
      <c r="X8" s="95">
        <f t="shared" si="2"/>
        <v>0</v>
      </c>
      <c r="Y8" s="95">
        <f t="shared" si="3"/>
        <v>1</v>
      </c>
      <c r="Z8" s="95">
        <f t="shared" si="4"/>
        <v>3</v>
      </c>
      <c r="AA8" s="95">
        <f t="shared" si="5"/>
        <v>0</v>
      </c>
      <c r="AB8" s="95">
        <f t="shared" si="6"/>
        <v>2</v>
      </c>
      <c r="AC8" s="95">
        <f t="shared" si="7"/>
        <v>6</v>
      </c>
      <c r="AD8" s="242">
        <f t="shared" si="8"/>
        <v>3.5</v>
      </c>
      <c r="AE8" s="16">
        <f t="shared" si="9"/>
        <v>0</v>
      </c>
      <c r="AF8" s="9"/>
      <c r="AG8" s="17">
        <f t="shared" si="10"/>
        <v>3</v>
      </c>
      <c r="AH8" s="17" t="str">
        <f t="shared" si="10"/>
        <v>з</v>
      </c>
      <c r="AI8" s="17" t="str">
        <f t="shared" si="10"/>
        <v>з</v>
      </c>
      <c r="AJ8" s="17">
        <f t="shared" si="10"/>
        <v>2</v>
      </c>
      <c r="AK8" s="17" t="str">
        <f t="shared" si="10"/>
        <v/>
      </c>
      <c r="AL8" s="17" t="str">
        <f t="shared" si="10"/>
        <v/>
      </c>
      <c r="AM8" s="17">
        <f t="shared" si="10"/>
        <v>5</v>
      </c>
      <c r="AN8" s="17" t="str">
        <f t="shared" si="10"/>
        <v/>
      </c>
      <c r="AO8" s="17">
        <f t="shared" si="10"/>
        <v>5</v>
      </c>
      <c r="AP8" s="17">
        <f t="shared" si="10"/>
        <v>3</v>
      </c>
      <c r="AQ8" s="17" t="str">
        <f t="shared" si="10"/>
        <v/>
      </c>
      <c r="AR8" s="17">
        <f t="shared" si="10"/>
        <v>3</v>
      </c>
      <c r="AS8" s="17" t="str">
        <f t="shared" si="10"/>
        <v/>
      </c>
      <c r="AT8" s="17" t="str">
        <f t="shared" si="10"/>
        <v/>
      </c>
      <c r="AU8" s="17" t="str">
        <f t="shared" si="10"/>
        <v/>
      </c>
      <c r="AV8" s="17" t="str">
        <f t="shared" si="10"/>
        <v/>
      </c>
      <c r="AW8" s="18">
        <f t="shared" si="11"/>
        <v>2</v>
      </c>
      <c r="AX8" s="19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19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9"/>
      <c r="CH8" s="11"/>
      <c r="CI8" s="11"/>
      <c r="CJ8" s="11"/>
      <c r="CK8" s="11"/>
      <c r="CL8" s="11"/>
      <c r="CM8" s="11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</row>
    <row r="9" spans="1:107" ht="18.75" x14ac:dyDescent="0.25">
      <c r="A9" s="389">
        <v>4</v>
      </c>
      <c r="B9" s="266" t="s">
        <v>28</v>
      </c>
      <c r="C9" s="267" t="s">
        <v>34</v>
      </c>
      <c r="D9" s="443" t="s">
        <v>1038</v>
      </c>
      <c r="E9" s="256">
        <v>2331</v>
      </c>
      <c r="F9" s="93">
        <v>3</v>
      </c>
      <c r="G9" s="93" t="s">
        <v>1604</v>
      </c>
      <c r="H9" s="144" t="s">
        <v>1604</v>
      </c>
      <c r="I9" s="144" t="s">
        <v>1636</v>
      </c>
      <c r="J9" s="144"/>
      <c r="K9" s="144"/>
      <c r="L9" s="144">
        <v>5</v>
      </c>
      <c r="M9" s="144"/>
      <c r="N9" s="144">
        <v>4</v>
      </c>
      <c r="O9" s="144">
        <v>3</v>
      </c>
      <c r="P9" s="144"/>
      <c r="Q9" s="144" t="s">
        <v>1643</v>
      </c>
      <c r="R9" s="24"/>
      <c r="S9" s="23"/>
      <c r="T9" s="23"/>
      <c r="U9" s="23"/>
      <c r="V9" s="149">
        <f t="shared" si="0"/>
        <v>2</v>
      </c>
      <c r="W9" s="95">
        <f t="shared" si="1"/>
        <v>0</v>
      </c>
      <c r="X9" s="95">
        <f t="shared" si="2"/>
        <v>0</v>
      </c>
      <c r="Y9" s="95">
        <f t="shared" si="3"/>
        <v>1</v>
      </c>
      <c r="Z9" s="95">
        <f t="shared" si="4"/>
        <v>2</v>
      </c>
      <c r="AA9" s="95">
        <f t="shared" si="5"/>
        <v>1</v>
      </c>
      <c r="AB9" s="95">
        <f t="shared" si="6"/>
        <v>1</v>
      </c>
      <c r="AC9" s="95">
        <f t="shared" si="7"/>
        <v>5</v>
      </c>
      <c r="AD9" s="242">
        <f t="shared" si="8"/>
        <v>3.4</v>
      </c>
      <c r="AE9" s="16">
        <f t="shared" si="9"/>
        <v>0</v>
      </c>
      <c r="AF9" s="9"/>
      <c r="AG9" s="17">
        <f t="shared" si="10"/>
        <v>3</v>
      </c>
      <c r="AH9" s="17" t="str">
        <f t="shared" si="10"/>
        <v>з</v>
      </c>
      <c r="AI9" s="17" t="str">
        <f t="shared" si="10"/>
        <v>з</v>
      </c>
      <c r="AJ9" s="17" t="str">
        <f t="shared" si="10"/>
        <v>а</v>
      </c>
      <c r="AK9" s="17" t="str">
        <f t="shared" si="10"/>
        <v/>
      </c>
      <c r="AL9" s="17" t="str">
        <f t="shared" si="10"/>
        <v/>
      </c>
      <c r="AM9" s="17">
        <f t="shared" si="10"/>
        <v>5</v>
      </c>
      <c r="AN9" s="17" t="str">
        <f t="shared" si="10"/>
        <v/>
      </c>
      <c r="AO9" s="17">
        <f t="shared" si="10"/>
        <v>4</v>
      </c>
      <c r="AP9" s="17">
        <f t="shared" si="10"/>
        <v>3</v>
      </c>
      <c r="AQ9" s="17" t="str">
        <f t="shared" si="10"/>
        <v/>
      </c>
      <c r="AR9" s="17">
        <f t="shared" si="10"/>
        <v>2</v>
      </c>
      <c r="AS9" s="17" t="str">
        <f t="shared" si="10"/>
        <v/>
      </c>
      <c r="AT9" s="17" t="str">
        <f t="shared" si="10"/>
        <v/>
      </c>
      <c r="AU9" s="17" t="str">
        <f t="shared" si="10"/>
        <v/>
      </c>
      <c r="AV9" s="17" t="str">
        <f t="shared" si="10"/>
        <v/>
      </c>
      <c r="AW9" s="18">
        <f t="shared" si="11"/>
        <v>2</v>
      </c>
      <c r="AX9" s="19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19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9"/>
      <c r="CH9" s="11"/>
      <c r="CI9" s="11"/>
      <c r="CJ9" s="11"/>
      <c r="CK9" s="11"/>
      <c r="CL9" s="11"/>
      <c r="CM9" s="11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</row>
    <row r="10" spans="1:107" ht="18.75" x14ac:dyDescent="0.25">
      <c r="A10" s="389">
        <v>5</v>
      </c>
      <c r="B10" s="266" t="s">
        <v>28</v>
      </c>
      <c r="C10" s="267" t="s">
        <v>34</v>
      </c>
      <c r="D10" s="443" t="s">
        <v>1039</v>
      </c>
      <c r="E10" s="256">
        <v>2331</v>
      </c>
      <c r="F10" s="93">
        <v>3</v>
      </c>
      <c r="G10" s="93" t="s">
        <v>1659</v>
      </c>
      <c r="H10" s="144" t="s">
        <v>1604</v>
      </c>
      <c r="I10" s="144">
        <v>3</v>
      </c>
      <c r="J10" s="144"/>
      <c r="K10" s="144"/>
      <c r="L10" s="144">
        <v>5</v>
      </c>
      <c r="M10" s="144"/>
      <c r="N10" s="144">
        <v>4</v>
      </c>
      <c r="O10" s="144" t="s">
        <v>1643</v>
      </c>
      <c r="P10" s="144"/>
      <c r="Q10" s="144">
        <v>3</v>
      </c>
      <c r="R10" s="24"/>
      <c r="S10" s="23"/>
      <c r="T10" s="23"/>
      <c r="U10" s="23"/>
      <c r="V10" s="149">
        <f t="shared" si="0"/>
        <v>2</v>
      </c>
      <c r="W10" s="95">
        <f t="shared" si="1"/>
        <v>0</v>
      </c>
      <c r="X10" s="95">
        <f t="shared" si="2"/>
        <v>0</v>
      </c>
      <c r="Y10" s="95">
        <f t="shared" si="3"/>
        <v>2</v>
      </c>
      <c r="Z10" s="95">
        <f t="shared" si="4"/>
        <v>3</v>
      </c>
      <c r="AA10" s="95">
        <f t="shared" si="5"/>
        <v>1</v>
      </c>
      <c r="AB10" s="95">
        <f t="shared" si="6"/>
        <v>1</v>
      </c>
      <c r="AC10" s="95">
        <f t="shared" si="7"/>
        <v>7</v>
      </c>
      <c r="AD10" s="242">
        <f t="shared" si="8"/>
        <v>3.1428571428571428</v>
      </c>
      <c r="AE10" s="16">
        <f t="shared" si="9"/>
        <v>0</v>
      </c>
      <c r="AF10" s="9"/>
      <c r="AG10" s="17">
        <f t="shared" si="10"/>
        <v>3</v>
      </c>
      <c r="AH10" s="17" t="str">
        <f t="shared" si="10"/>
        <v>н</v>
      </c>
      <c r="AI10" s="17" t="str">
        <f t="shared" si="10"/>
        <v>з</v>
      </c>
      <c r="AJ10" s="17">
        <f t="shared" si="10"/>
        <v>3</v>
      </c>
      <c r="AK10" s="17" t="str">
        <f t="shared" si="10"/>
        <v/>
      </c>
      <c r="AL10" s="17" t="str">
        <f t="shared" si="10"/>
        <v/>
      </c>
      <c r="AM10" s="17">
        <f t="shared" si="10"/>
        <v>5</v>
      </c>
      <c r="AN10" s="17" t="str">
        <f t="shared" si="10"/>
        <v/>
      </c>
      <c r="AO10" s="17">
        <f t="shared" si="10"/>
        <v>4</v>
      </c>
      <c r="AP10" s="17">
        <f t="shared" si="10"/>
        <v>2</v>
      </c>
      <c r="AQ10" s="17" t="str">
        <f t="shared" si="10"/>
        <v/>
      </c>
      <c r="AR10" s="17">
        <f t="shared" si="10"/>
        <v>3</v>
      </c>
      <c r="AS10" s="17" t="str">
        <f t="shared" si="10"/>
        <v/>
      </c>
      <c r="AT10" s="17" t="str">
        <f t="shared" si="10"/>
        <v/>
      </c>
      <c r="AU10" s="17" t="str">
        <f t="shared" si="10"/>
        <v/>
      </c>
      <c r="AV10" s="17" t="str">
        <f t="shared" si="10"/>
        <v/>
      </c>
      <c r="AW10" s="18">
        <f t="shared" si="11"/>
        <v>1</v>
      </c>
      <c r="AX10" s="19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19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9"/>
      <c r="CH10" s="11"/>
      <c r="CI10" s="11"/>
      <c r="CJ10" s="11"/>
      <c r="CK10" s="11"/>
      <c r="CL10" s="11"/>
      <c r="CM10" s="11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</row>
    <row r="11" spans="1:107" ht="18.75" x14ac:dyDescent="0.25">
      <c r="A11" s="389">
        <v>6</v>
      </c>
      <c r="B11" s="266" t="s">
        <v>28</v>
      </c>
      <c r="C11" s="267" t="s">
        <v>34</v>
      </c>
      <c r="D11" s="443" t="s">
        <v>1040</v>
      </c>
      <c r="E11" s="256">
        <v>2331</v>
      </c>
      <c r="F11" s="93">
        <v>3</v>
      </c>
      <c r="G11" s="93" t="s">
        <v>1659</v>
      </c>
      <c r="H11" s="144" t="s">
        <v>1604</v>
      </c>
      <c r="I11" s="144">
        <v>5</v>
      </c>
      <c r="J11" s="144"/>
      <c r="K11" s="144"/>
      <c r="L11" s="144">
        <v>5</v>
      </c>
      <c r="M11" s="144"/>
      <c r="N11" s="144">
        <v>5</v>
      </c>
      <c r="O11" s="144">
        <v>3</v>
      </c>
      <c r="P11" s="144"/>
      <c r="Q11" s="144">
        <v>3</v>
      </c>
      <c r="R11" s="24"/>
      <c r="S11" s="23"/>
      <c r="T11" s="23"/>
      <c r="U11" s="23"/>
      <c r="V11" s="149">
        <f t="shared" si="0"/>
        <v>2</v>
      </c>
      <c r="W11" s="95">
        <f t="shared" si="1"/>
        <v>0</v>
      </c>
      <c r="X11" s="95">
        <f t="shared" si="2"/>
        <v>0</v>
      </c>
      <c r="Y11" s="95">
        <f t="shared" si="3"/>
        <v>1</v>
      </c>
      <c r="Z11" s="95">
        <f t="shared" si="4"/>
        <v>3</v>
      </c>
      <c r="AA11" s="95">
        <f t="shared" si="5"/>
        <v>0</v>
      </c>
      <c r="AB11" s="95">
        <f t="shared" si="6"/>
        <v>3</v>
      </c>
      <c r="AC11" s="95">
        <f t="shared" si="7"/>
        <v>7</v>
      </c>
      <c r="AD11" s="242">
        <f t="shared" si="8"/>
        <v>3.7142857142857144</v>
      </c>
      <c r="AE11" s="16">
        <f t="shared" si="9"/>
        <v>0</v>
      </c>
      <c r="AF11" s="9"/>
      <c r="AG11" s="17">
        <f t="shared" si="10"/>
        <v>3</v>
      </c>
      <c r="AH11" s="17" t="str">
        <f t="shared" si="10"/>
        <v>н</v>
      </c>
      <c r="AI11" s="17" t="str">
        <f t="shared" si="10"/>
        <v>з</v>
      </c>
      <c r="AJ11" s="17">
        <f t="shared" si="10"/>
        <v>5</v>
      </c>
      <c r="AK11" s="17" t="str">
        <f t="shared" si="10"/>
        <v/>
      </c>
      <c r="AL11" s="17" t="str">
        <f t="shared" si="10"/>
        <v/>
      </c>
      <c r="AM11" s="17">
        <f t="shared" si="10"/>
        <v>5</v>
      </c>
      <c r="AN11" s="17" t="str">
        <f t="shared" si="10"/>
        <v/>
      </c>
      <c r="AO11" s="17">
        <f t="shared" si="10"/>
        <v>5</v>
      </c>
      <c r="AP11" s="17">
        <f t="shared" si="10"/>
        <v>3</v>
      </c>
      <c r="AQ11" s="17" t="str">
        <f t="shared" si="10"/>
        <v/>
      </c>
      <c r="AR11" s="17">
        <f t="shared" si="10"/>
        <v>3</v>
      </c>
      <c r="AS11" s="17" t="str">
        <f t="shared" si="10"/>
        <v/>
      </c>
      <c r="AT11" s="17" t="str">
        <f t="shared" si="10"/>
        <v/>
      </c>
      <c r="AU11" s="17" t="str">
        <f t="shared" si="10"/>
        <v/>
      </c>
      <c r="AV11" s="17" t="str">
        <f t="shared" si="10"/>
        <v/>
      </c>
      <c r="AW11" s="18">
        <f t="shared" si="11"/>
        <v>1</v>
      </c>
      <c r="AX11" s="19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19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9"/>
      <c r="CH11" s="11"/>
      <c r="CI11" s="11"/>
      <c r="CJ11" s="11"/>
      <c r="CK11" s="11"/>
      <c r="CL11" s="11"/>
      <c r="CM11" s="11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</row>
    <row r="12" spans="1:107" ht="18.75" x14ac:dyDescent="0.25">
      <c r="A12" s="389">
        <v>7</v>
      </c>
      <c r="B12" s="266" t="s">
        <v>28</v>
      </c>
      <c r="C12" s="267" t="s">
        <v>34</v>
      </c>
      <c r="D12" s="443" t="s">
        <v>1041</v>
      </c>
      <c r="E12" s="256">
        <v>2331</v>
      </c>
      <c r="F12" s="93">
        <v>3</v>
      </c>
      <c r="G12" s="93" t="s">
        <v>1604</v>
      </c>
      <c r="H12" s="144" t="s">
        <v>1604</v>
      </c>
      <c r="I12" s="144">
        <v>3</v>
      </c>
      <c r="J12" s="144"/>
      <c r="K12" s="144"/>
      <c r="L12" s="144">
        <v>5</v>
      </c>
      <c r="M12" s="144"/>
      <c r="N12" s="144">
        <v>4</v>
      </c>
      <c r="O12" s="144">
        <v>3</v>
      </c>
      <c r="P12" s="144"/>
      <c r="Q12" s="144" t="s">
        <v>1643</v>
      </c>
      <c r="R12" s="24"/>
      <c r="S12" s="23"/>
      <c r="T12" s="23"/>
      <c r="U12" s="23"/>
      <c r="V12" s="149">
        <f t="shared" si="0"/>
        <v>2</v>
      </c>
      <c r="W12" s="95">
        <f t="shared" si="1"/>
        <v>0</v>
      </c>
      <c r="X12" s="95">
        <f t="shared" si="2"/>
        <v>0</v>
      </c>
      <c r="Y12" s="95">
        <f t="shared" si="3"/>
        <v>1</v>
      </c>
      <c r="Z12" s="95">
        <f t="shared" si="4"/>
        <v>3</v>
      </c>
      <c r="AA12" s="95">
        <f t="shared" si="5"/>
        <v>1</v>
      </c>
      <c r="AB12" s="95">
        <f t="shared" si="6"/>
        <v>1</v>
      </c>
      <c r="AC12" s="95">
        <f t="shared" si="7"/>
        <v>6</v>
      </c>
      <c r="AD12" s="242">
        <f t="shared" si="8"/>
        <v>3.3333333333333335</v>
      </c>
      <c r="AE12" s="16">
        <f t="shared" si="9"/>
        <v>0</v>
      </c>
      <c r="AF12" s="9"/>
      <c r="AG12" s="17">
        <f t="shared" si="10"/>
        <v>3</v>
      </c>
      <c r="AH12" s="17" t="str">
        <f t="shared" si="10"/>
        <v>з</v>
      </c>
      <c r="AI12" s="17" t="str">
        <f t="shared" si="10"/>
        <v>з</v>
      </c>
      <c r="AJ12" s="17">
        <f t="shared" si="10"/>
        <v>3</v>
      </c>
      <c r="AK12" s="17" t="str">
        <f t="shared" si="10"/>
        <v/>
      </c>
      <c r="AL12" s="17" t="str">
        <f t="shared" si="10"/>
        <v/>
      </c>
      <c r="AM12" s="17">
        <f t="shared" si="10"/>
        <v>5</v>
      </c>
      <c r="AN12" s="17" t="str">
        <f t="shared" si="10"/>
        <v/>
      </c>
      <c r="AO12" s="17">
        <f t="shared" si="10"/>
        <v>4</v>
      </c>
      <c r="AP12" s="17">
        <f t="shared" si="10"/>
        <v>3</v>
      </c>
      <c r="AQ12" s="17" t="str">
        <f t="shared" si="10"/>
        <v/>
      </c>
      <c r="AR12" s="17">
        <f t="shared" si="10"/>
        <v>2</v>
      </c>
      <c r="AS12" s="17" t="str">
        <f t="shared" si="10"/>
        <v/>
      </c>
      <c r="AT12" s="17" t="str">
        <f t="shared" si="10"/>
        <v/>
      </c>
      <c r="AU12" s="17" t="str">
        <f t="shared" si="10"/>
        <v/>
      </c>
      <c r="AV12" s="17" t="str">
        <f t="shared" si="10"/>
        <v/>
      </c>
      <c r="AW12" s="18">
        <f t="shared" si="11"/>
        <v>2</v>
      </c>
      <c r="AX12" s="19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19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9"/>
      <c r="CH12" s="11"/>
      <c r="CI12" s="11"/>
      <c r="CJ12" s="11"/>
      <c r="CK12" s="11"/>
      <c r="CL12" s="11"/>
      <c r="CM12" s="11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</row>
    <row r="13" spans="1:107" ht="18.75" x14ac:dyDescent="0.25">
      <c r="A13" s="389">
        <v>8</v>
      </c>
      <c r="B13" s="266" t="s">
        <v>28</v>
      </c>
      <c r="C13" s="417" t="s">
        <v>34</v>
      </c>
      <c r="D13" s="443" t="s">
        <v>1042</v>
      </c>
      <c r="E13" s="256">
        <v>2331</v>
      </c>
      <c r="F13" s="93">
        <v>3</v>
      </c>
      <c r="G13" s="93" t="s">
        <v>1604</v>
      </c>
      <c r="H13" s="144" t="s">
        <v>1604</v>
      </c>
      <c r="I13" s="144">
        <v>5</v>
      </c>
      <c r="J13" s="144"/>
      <c r="K13" s="144"/>
      <c r="L13" s="144">
        <v>5</v>
      </c>
      <c r="M13" s="144"/>
      <c r="N13" s="144">
        <v>4</v>
      </c>
      <c r="O13" s="144">
        <v>3</v>
      </c>
      <c r="P13" s="144"/>
      <c r="Q13" s="144">
        <v>3</v>
      </c>
      <c r="R13" s="97"/>
      <c r="S13" s="93"/>
      <c r="T13" s="93"/>
      <c r="U13" s="93"/>
      <c r="V13" s="149">
        <f t="shared" si="0"/>
        <v>3</v>
      </c>
      <c r="W13" s="96">
        <f t="shared" si="1"/>
        <v>0</v>
      </c>
      <c r="X13" s="96">
        <f t="shared" si="2"/>
        <v>0</v>
      </c>
      <c r="Y13" s="96">
        <f t="shared" si="3"/>
        <v>0</v>
      </c>
      <c r="Z13" s="96">
        <f t="shared" si="4"/>
        <v>3</v>
      </c>
      <c r="AA13" s="96">
        <f t="shared" si="5"/>
        <v>1</v>
      </c>
      <c r="AB13" s="96">
        <f t="shared" si="6"/>
        <v>2</v>
      </c>
      <c r="AC13" s="95">
        <f t="shared" si="7"/>
        <v>6</v>
      </c>
      <c r="AD13" s="242">
        <f t="shared" si="8"/>
        <v>3.8333333333333335</v>
      </c>
      <c r="AE13" s="25">
        <f t="shared" si="9"/>
        <v>0</v>
      </c>
      <c r="AF13" s="13"/>
      <c r="AG13" s="26">
        <f t="shared" si="10"/>
        <v>3</v>
      </c>
      <c r="AH13" s="26" t="str">
        <f t="shared" si="10"/>
        <v>з</v>
      </c>
      <c r="AI13" s="26" t="str">
        <f t="shared" si="10"/>
        <v>з</v>
      </c>
      <c r="AJ13" s="26">
        <f t="shared" si="10"/>
        <v>5</v>
      </c>
      <c r="AK13" s="26" t="str">
        <f t="shared" si="10"/>
        <v/>
      </c>
      <c r="AL13" s="26" t="str">
        <f t="shared" si="10"/>
        <v/>
      </c>
      <c r="AM13" s="26">
        <f t="shared" si="10"/>
        <v>5</v>
      </c>
      <c r="AN13" s="26" t="str">
        <f t="shared" si="10"/>
        <v/>
      </c>
      <c r="AO13" s="26">
        <f t="shared" si="10"/>
        <v>4</v>
      </c>
      <c r="AP13" s="26">
        <f t="shared" si="10"/>
        <v>3</v>
      </c>
      <c r="AQ13" s="26" t="str">
        <f t="shared" si="10"/>
        <v/>
      </c>
      <c r="AR13" s="26">
        <f t="shared" si="10"/>
        <v>3</v>
      </c>
      <c r="AS13" s="26" t="str">
        <f t="shared" si="10"/>
        <v/>
      </c>
      <c r="AT13" s="26" t="str">
        <f t="shared" si="10"/>
        <v/>
      </c>
      <c r="AU13" s="26" t="str">
        <f t="shared" si="10"/>
        <v/>
      </c>
      <c r="AV13" s="26" t="str">
        <f t="shared" si="10"/>
        <v/>
      </c>
      <c r="AW13" s="27">
        <f t="shared" si="11"/>
        <v>2</v>
      </c>
      <c r="AX13" s="28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8"/>
      <c r="CG13" s="28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</row>
    <row r="14" spans="1:107" ht="18.75" x14ac:dyDescent="0.25">
      <c r="A14" s="389">
        <v>9</v>
      </c>
      <c r="B14" s="266" t="s">
        <v>28</v>
      </c>
      <c r="C14" s="267" t="s">
        <v>34</v>
      </c>
      <c r="D14" s="443" t="s">
        <v>1043</v>
      </c>
      <c r="E14" s="256">
        <v>2331</v>
      </c>
      <c r="F14" s="93">
        <v>5</v>
      </c>
      <c r="G14" s="93" t="s">
        <v>1604</v>
      </c>
      <c r="H14" s="144" t="s">
        <v>1604</v>
      </c>
      <c r="I14" s="144">
        <v>3</v>
      </c>
      <c r="J14" s="144"/>
      <c r="K14" s="144"/>
      <c r="L14" s="144">
        <v>5</v>
      </c>
      <c r="M14" s="144"/>
      <c r="N14" s="144">
        <v>4</v>
      </c>
      <c r="O14" s="144">
        <v>3</v>
      </c>
      <c r="P14" s="144"/>
      <c r="Q14" s="144">
        <v>3</v>
      </c>
      <c r="R14" s="24"/>
      <c r="S14" s="23"/>
      <c r="T14" s="23"/>
      <c r="U14" s="23"/>
      <c r="V14" s="149">
        <f t="shared" si="0"/>
        <v>3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3</v>
      </c>
      <c r="AA14" s="95">
        <f t="shared" si="5"/>
        <v>1</v>
      </c>
      <c r="AB14" s="95">
        <f t="shared" si="6"/>
        <v>2</v>
      </c>
      <c r="AC14" s="95">
        <f t="shared" si="7"/>
        <v>6</v>
      </c>
      <c r="AD14" s="242">
        <f t="shared" si="8"/>
        <v>3.8333333333333335</v>
      </c>
      <c r="AE14" s="16">
        <f t="shared" si="9"/>
        <v>0</v>
      </c>
      <c r="AF14" s="9"/>
      <c r="AG14" s="17">
        <f t="shared" si="10"/>
        <v>5</v>
      </c>
      <c r="AH14" s="17" t="str">
        <f t="shared" si="10"/>
        <v>з</v>
      </c>
      <c r="AI14" s="17" t="str">
        <f t="shared" si="10"/>
        <v>з</v>
      </c>
      <c r="AJ14" s="17">
        <f t="shared" si="10"/>
        <v>3</v>
      </c>
      <c r="AK14" s="17" t="str">
        <f t="shared" si="10"/>
        <v/>
      </c>
      <c r="AL14" s="17" t="str">
        <f t="shared" si="10"/>
        <v/>
      </c>
      <c r="AM14" s="17">
        <f t="shared" si="10"/>
        <v>5</v>
      </c>
      <c r="AN14" s="17" t="str">
        <f t="shared" si="10"/>
        <v/>
      </c>
      <c r="AO14" s="17">
        <f t="shared" si="10"/>
        <v>4</v>
      </c>
      <c r="AP14" s="17">
        <f t="shared" si="10"/>
        <v>3</v>
      </c>
      <c r="AQ14" s="17" t="str">
        <f t="shared" si="10"/>
        <v/>
      </c>
      <c r="AR14" s="17">
        <f t="shared" si="10"/>
        <v>3</v>
      </c>
      <c r="AS14" s="17" t="str">
        <f t="shared" si="10"/>
        <v/>
      </c>
      <c r="AT14" s="17" t="str">
        <f t="shared" si="10"/>
        <v/>
      </c>
      <c r="AU14" s="17" t="str">
        <f t="shared" si="10"/>
        <v/>
      </c>
      <c r="AV14" s="17" t="str">
        <f t="shared" si="10"/>
        <v/>
      </c>
      <c r="AW14" s="18">
        <f t="shared" si="11"/>
        <v>2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5">
      <c r="A15" s="389">
        <v>10</v>
      </c>
      <c r="B15" s="266" t="s">
        <v>28</v>
      </c>
      <c r="C15" s="414" t="s">
        <v>34</v>
      </c>
      <c r="D15" s="443" t="s">
        <v>1044</v>
      </c>
      <c r="E15" s="256">
        <v>2331</v>
      </c>
      <c r="F15" s="93">
        <v>4</v>
      </c>
      <c r="G15" s="93" t="s">
        <v>1604</v>
      </c>
      <c r="H15" s="144" t="s">
        <v>1604</v>
      </c>
      <c r="I15" s="144">
        <v>5</v>
      </c>
      <c r="J15" s="144"/>
      <c r="K15" s="144"/>
      <c r="L15" s="144">
        <v>5</v>
      </c>
      <c r="M15" s="144"/>
      <c r="N15" s="144">
        <v>4</v>
      </c>
      <c r="O15" s="144">
        <v>3</v>
      </c>
      <c r="P15" s="144"/>
      <c r="Q15" s="144">
        <v>4</v>
      </c>
      <c r="R15" s="24"/>
      <c r="S15" s="23"/>
      <c r="T15" s="23"/>
      <c r="U15" s="23"/>
      <c r="V15" s="149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1</v>
      </c>
      <c r="AA15" s="95">
        <f t="shared" si="5"/>
        <v>3</v>
      </c>
      <c r="AB15" s="95">
        <f t="shared" si="6"/>
        <v>2</v>
      </c>
      <c r="AC15" s="95">
        <f t="shared" si="7"/>
        <v>6</v>
      </c>
      <c r="AD15" s="242">
        <f t="shared" si="8"/>
        <v>4.166666666666667</v>
      </c>
      <c r="AE15" s="16">
        <f t="shared" si="9"/>
        <v>0</v>
      </c>
      <c r="AF15" s="9"/>
      <c r="AG15" s="17">
        <f t="shared" si="10"/>
        <v>4</v>
      </c>
      <c r="AH15" s="17" t="str">
        <f t="shared" si="10"/>
        <v>з</v>
      </c>
      <c r="AI15" s="17" t="str">
        <f t="shared" si="10"/>
        <v>з</v>
      </c>
      <c r="AJ15" s="17">
        <f t="shared" si="10"/>
        <v>5</v>
      </c>
      <c r="AK15" s="17" t="str">
        <f t="shared" si="10"/>
        <v/>
      </c>
      <c r="AL15" s="17" t="str">
        <f t="shared" si="10"/>
        <v/>
      </c>
      <c r="AM15" s="17">
        <f t="shared" si="10"/>
        <v>5</v>
      </c>
      <c r="AN15" s="17" t="str">
        <f t="shared" si="10"/>
        <v/>
      </c>
      <c r="AO15" s="17">
        <f t="shared" si="10"/>
        <v>4</v>
      </c>
      <c r="AP15" s="17">
        <f t="shared" si="10"/>
        <v>3</v>
      </c>
      <c r="AQ15" s="17" t="str">
        <f t="shared" si="10"/>
        <v/>
      </c>
      <c r="AR15" s="17">
        <f t="shared" si="10"/>
        <v>4</v>
      </c>
      <c r="AS15" s="17" t="str">
        <f t="shared" si="10"/>
        <v/>
      </c>
      <c r="AT15" s="17" t="str">
        <f t="shared" si="10"/>
        <v/>
      </c>
      <c r="AU15" s="17" t="str">
        <f t="shared" si="10"/>
        <v/>
      </c>
      <c r="AV15" s="17" t="str">
        <f t="shared" si="10"/>
        <v/>
      </c>
      <c r="AW15" s="18">
        <f t="shared" si="11"/>
        <v>2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390">
        <v>11</v>
      </c>
      <c r="C16" s="414" t="s">
        <v>34</v>
      </c>
      <c r="D16" s="443" t="s">
        <v>1045</v>
      </c>
      <c r="E16" s="256">
        <v>2331</v>
      </c>
      <c r="F16" s="93">
        <v>3</v>
      </c>
      <c r="G16" s="93" t="s">
        <v>1604</v>
      </c>
      <c r="H16" s="144" t="s">
        <v>1604</v>
      </c>
      <c r="I16" s="144">
        <v>3</v>
      </c>
      <c r="J16" s="144"/>
      <c r="K16" s="144"/>
      <c r="L16" s="144" t="s">
        <v>1660</v>
      </c>
      <c r="M16" s="144"/>
      <c r="N16" s="144">
        <v>3</v>
      </c>
      <c r="O16" s="144">
        <v>3</v>
      </c>
      <c r="P16" s="144"/>
      <c r="Q16" s="144">
        <v>3</v>
      </c>
      <c r="R16" s="24"/>
      <c r="S16" s="23"/>
      <c r="T16" s="23"/>
      <c r="U16" s="23"/>
      <c r="V16" s="18">
        <f t="shared" si="0"/>
        <v>2</v>
      </c>
      <c r="W16" s="95">
        <f t="shared" si="1"/>
        <v>0</v>
      </c>
      <c r="X16" s="95">
        <f t="shared" si="2"/>
        <v>0</v>
      </c>
      <c r="Y16" s="95">
        <f t="shared" si="3"/>
        <v>1</v>
      </c>
      <c r="Z16" s="95">
        <f t="shared" si="4"/>
        <v>5</v>
      </c>
      <c r="AA16" s="95">
        <f t="shared" si="5"/>
        <v>0</v>
      </c>
      <c r="AB16" s="95">
        <f t="shared" si="6"/>
        <v>0</v>
      </c>
      <c r="AC16" s="95">
        <f t="shared" si="7"/>
        <v>6</v>
      </c>
      <c r="AD16" s="242">
        <f t="shared" si="8"/>
        <v>2.8333333333333335</v>
      </c>
      <c r="AE16" s="16">
        <f t="shared" si="9"/>
        <v>0</v>
      </c>
      <c r="AF16" s="9"/>
      <c r="AG16" s="17">
        <f t="shared" si="10"/>
        <v>3</v>
      </c>
      <c r="AH16" s="17" t="str">
        <f t="shared" si="10"/>
        <v>з</v>
      </c>
      <c r="AI16" s="17" t="str">
        <f t="shared" si="10"/>
        <v>з</v>
      </c>
      <c r="AJ16" s="17">
        <f t="shared" si="10"/>
        <v>3</v>
      </c>
      <c r="AK16" s="17" t="str">
        <f t="shared" si="10"/>
        <v/>
      </c>
      <c r="AL16" s="17" t="str">
        <f t="shared" si="10"/>
        <v/>
      </c>
      <c r="AM16" s="17">
        <f t="shared" si="10"/>
        <v>2</v>
      </c>
      <c r="AN16" s="17" t="str">
        <f t="shared" si="10"/>
        <v/>
      </c>
      <c r="AO16" s="17">
        <f t="shared" si="10"/>
        <v>3</v>
      </c>
      <c r="AP16" s="17">
        <f t="shared" si="10"/>
        <v>3</v>
      </c>
      <c r="AQ16" s="17" t="str">
        <f t="shared" si="10"/>
        <v/>
      </c>
      <c r="AR16" s="17">
        <f t="shared" si="10"/>
        <v>3</v>
      </c>
      <c r="AS16" s="17" t="str">
        <f t="shared" si="10"/>
        <v/>
      </c>
      <c r="AT16" s="17" t="str">
        <f t="shared" si="10"/>
        <v/>
      </c>
      <c r="AU16" s="17" t="str">
        <f t="shared" si="10"/>
        <v/>
      </c>
      <c r="AV16" s="17" t="str">
        <f t="shared" si="10"/>
        <v/>
      </c>
      <c r="AW16" s="18">
        <f t="shared" si="11"/>
        <v>2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390">
        <v>12</v>
      </c>
      <c r="B17" s="189"/>
      <c r="C17" s="267" t="s">
        <v>34</v>
      </c>
      <c r="D17" s="443" t="s">
        <v>1046</v>
      </c>
      <c r="E17" s="256">
        <v>2331</v>
      </c>
      <c r="F17" s="93">
        <v>3</v>
      </c>
      <c r="G17" s="93" t="s">
        <v>1604</v>
      </c>
      <c r="H17" s="144" t="s">
        <v>1604</v>
      </c>
      <c r="I17" s="144" t="s">
        <v>1643</v>
      </c>
      <c r="J17" s="144"/>
      <c r="K17" s="144"/>
      <c r="L17" s="144">
        <v>5</v>
      </c>
      <c r="M17" s="144"/>
      <c r="N17" s="144">
        <v>4</v>
      </c>
      <c r="O17" s="144">
        <v>3</v>
      </c>
      <c r="P17" s="144"/>
      <c r="Q17" s="144">
        <v>3</v>
      </c>
      <c r="R17" s="24"/>
      <c r="S17" s="23"/>
      <c r="T17" s="23"/>
      <c r="U17" s="23"/>
      <c r="V17" s="18">
        <f t="shared" si="0"/>
        <v>2</v>
      </c>
      <c r="W17" s="95">
        <f t="shared" si="1"/>
        <v>0</v>
      </c>
      <c r="X17" s="95">
        <f t="shared" si="2"/>
        <v>0</v>
      </c>
      <c r="Y17" s="95">
        <f t="shared" si="3"/>
        <v>1</v>
      </c>
      <c r="Z17" s="95">
        <f t="shared" si="4"/>
        <v>3</v>
      </c>
      <c r="AA17" s="95">
        <f t="shared" si="5"/>
        <v>1</v>
      </c>
      <c r="AB17" s="95">
        <f t="shared" si="6"/>
        <v>1</v>
      </c>
      <c r="AC17" s="95">
        <f t="shared" si="7"/>
        <v>6</v>
      </c>
      <c r="AD17" s="242">
        <f t="shared" si="8"/>
        <v>3.3333333333333335</v>
      </c>
      <c r="AE17" s="16">
        <f t="shared" si="9"/>
        <v>0</v>
      </c>
      <c r="AF17" s="9"/>
      <c r="AG17" s="17">
        <f t="shared" si="10"/>
        <v>3</v>
      </c>
      <c r="AH17" s="17" t="str">
        <f t="shared" si="10"/>
        <v>з</v>
      </c>
      <c r="AI17" s="17" t="str">
        <f t="shared" si="10"/>
        <v>з</v>
      </c>
      <c r="AJ17" s="17">
        <f t="shared" si="10"/>
        <v>2</v>
      </c>
      <c r="AK17" s="17" t="str">
        <f t="shared" si="10"/>
        <v/>
      </c>
      <c r="AL17" s="17" t="str">
        <f t="shared" si="10"/>
        <v/>
      </c>
      <c r="AM17" s="17">
        <f t="shared" si="10"/>
        <v>5</v>
      </c>
      <c r="AN17" s="17" t="str">
        <f t="shared" si="10"/>
        <v/>
      </c>
      <c r="AO17" s="17">
        <f t="shared" si="10"/>
        <v>4</v>
      </c>
      <c r="AP17" s="17">
        <f t="shared" si="10"/>
        <v>3</v>
      </c>
      <c r="AQ17" s="17" t="str">
        <f t="shared" si="10"/>
        <v/>
      </c>
      <c r="AR17" s="17">
        <f t="shared" si="10"/>
        <v>3</v>
      </c>
      <c r="AS17" s="17" t="str">
        <f t="shared" si="10"/>
        <v/>
      </c>
      <c r="AT17" s="17" t="str">
        <f t="shared" si="10"/>
        <v/>
      </c>
      <c r="AU17" s="17" t="str">
        <f t="shared" si="10"/>
        <v/>
      </c>
      <c r="AV17" s="17" t="str">
        <f t="shared" si="10"/>
        <v/>
      </c>
      <c r="AW17" s="18">
        <f t="shared" si="11"/>
        <v>2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390">
        <v>13</v>
      </c>
      <c r="B18" s="189"/>
      <c r="C18" s="267" t="s">
        <v>34</v>
      </c>
      <c r="D18" s="443" t="s">
        <v>1047</v>
      </c>
      <c r="E18" s="256">
        <v>2331</v>
      </c>
      <c r="F18" s="93">
        <v>4</v>
      </c>
      <c r="G18" s="93" t="s">
        <v>1604</v>
      </c>
      <c r="H18" s="144" t="s">
        <v>1604</v>
      </c>
      <c r="I18" s="144" t="s">
        <v>1643</v>
      </c>
      <c r="J18" s="144"/>
      <c r="K18" s="144"/>
      <c r="L18" s="144">
        <v>5</v>
      </c>
      <c r="M18" s="144"/>
      <c r="N18" s="144">
        <v>5</v>
      </c>
      <c r="O18" s="144">
        <v>3</v>
      </c>
      <c r="P18" s="144"/>
      <c r="Q18" s="144">
        <v>3</v>
      </c>
      <c r="R18" s="24"/>
      <c r="S18" s="23"/>
      <c r="T18" s="23"/>
      <c r="U18" s="23"/>
      <c r="V18" s="18">
        <f t="shared" si="0"/>
        <v>2</v>
      </c>
      <c r="W18" s="95">
        <f t="shared" si="1"/>
        <v>0</v>
      </c>
      <c r="X18" s="95">
        <f t="shared" ref="X18:X34" si="12">COUNTIF(AF18:AU18,"д")</f>
        <v>0</v>
      </c>
      <c r="Y18" s="95">
        <f t="shared" si="3"/>
        <v>1</v>
      </c>
      <c r="Z18" s="95">
        <f t="shared" si="4"/>
        <v>2</v>
      </c>
      <c r="AA18" s="95">
        <f t="shared" si="5"/>
        <v>1</v>
      </c>
      <c r="AB18" s="95">
        <f t="shared" si="6"/>
        <v>2</v>
      </c>
      <c r="AC18" s="95">
        <f t="shared" si="7"/>
        <v>6</v>
      </c>
      <c r="AD18" s="242">
        <f t="shared" si="8"/>
        <v>3.6666666666666665</v>
      </c>
      <c r="AE18" s="16">
        <f t="shared" si="9"/>
        <v>0</v>
      </c>
      <c r="AF18" s="9"/>
      <c r="AG18" s="17">
        <f t="shared" si="10"/>
        <v>4</v>
      </c>
      <c r="AH18" s="17" t="str">
        <f t="shared" si="10"/>
        <v>з</v>
      </c>
      <c r="AI18" s="17" t="str">
        <f t="shared" si="10"/>
        <v>з</v>
      </c>
      <c r="AJ18" s="17">
        <f t="shared" si="10"/>
        <v>2</v>
      </c>
      <c r="AK18" s="17" t="str">
        <f t="shared" si="10"/>
        <v/>
      </c>
      <c r="AL18" s="17" t="str">
        <f t="shared" si="10"/>
        <v/>
      </c>
      <c r="AM18" s="17">
        <f t="shared" si="10"/>
        <v>5</v>
      </c>
      <c r="AN18" s="17" t="str">
        <f t="shared" si="10"/>
        <v/>
      </c>
      <c r="AO18" s="17">
        <f t="shared" si="10"/>
        <v>5</v>
      </c>
      <c r="AP18" s="17">
        <f t="shared" si="10"/>
        <v>3</v>
      </c>
      <c r="AQ18" s="17" t="str">
        <f t="shared" si="10"/>
        <v/>
      </c>
      <c r="AR18" s="17">
        <f t="shared" si="10"/>
        <v>3</v>
      </c>
      <c r="AS18" s="17" t="str">
        <f t="shared" si="10"/>
        <v/>
      </c>
      <c r="AT18" s="17" t="str">
        <f t="shared" si="10"/>
        <v/>
      </c>
      <c r="AU18" s="17" t="str">
        <f t="shared" si="10"/>
        <v/>
      </c>
      <c r="AV18" s="17" t="str">
        <f t="shared" si="10"/>
        <v/>
      </c>
      <c r="AW18" s="18">
        <f t="shared" si="11"/>
        <v>2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390">
        <v>14</v>
      </c>
      <c r="B19" s="189"/>
      <c r="C19" s="267" t="s">
        <v>34</v>
      </c>
      <c r="D19" s="443" t="s">
        <v>1048</v>
      </c>
      <c r="E19" s="256">
        <v>2331</v>
      </c>
      <c r="F19" s="93">
        <v>5</v>
      </c>
      <c r="G19" s="93" t="s">
        <v>1659</v>
      </c>
      <c r="H19" s="144" t="s">
        <v>1604</v>
      </c>
      <c r="I19" s="144">
        <v>3</v>
      </c>
      <c r="J19" s="144"/>
      <c r="K19" s="144"/>
      <c r="L19" s="144">
        <v>4</v>
      </c>
      <c r="M19" s="144"/>
      <c r="N19" s="144">
        <v>5</v>
      </c>
      <c r="O19" s="144">
        <v>3</v>
      </c>
      <c r="P19" s="144"/>
      <c r="Q19" s="144">
        <v>3</v>
      </c>
      <c r="R19" s="24"/>
      <c r="S19" s="23"/>
      <c r="T19" s="23"/>
      <c r="U19" s="23"/>
      <c r="V19" s="18">
        <f t="shared" si="0"/>
        <v>2</v>
      </c>
      <c r="W19" s="95">
        <f t="shared" si="1"/>
        <v>0</v>
      </c>
      <c r="X19" s="95">
        <f t="shared" si="12"/>
        <v>0</v>
      </c>
      <c r="Y19" s="95">
        <f t="shared" si="3"/>
        <v>1</v>
      </c>
      <c r="Z19" s="95">
        <f t="shared" si="4"/>
        <v>3</v>
      </c>
      <c r="AA19" s="95">
        <f t="shared" si="5"/>
        <v>0</v>
      </c>
      <c r="AB19" s="95">
        <f t="shared" si="6"/>
        <v>2</v>
      </c>
      <c r="AC19" s="95">
        <f t="shared" si="7"/>
        <v>6</v>
      </c>
      <c r="AD19" s="242">
        <f t="shared" si="8"/>
        <v>3.5</v>
      </c>
      <c r="AE19" s="16">
        <f t="shared" si="9"/>
        <v>0</v>
      </c>
      <c r="AF19" s="9"/>
      <c r="AG19" s="17">
        <f t="shared" si="10"/>
        <v>5</v>
      </c>
      <c r="AH19" s="17" t="str">
        <f t="shared" si="10"/>
        <v>н</v>
      </c>
      <c r="AI19" s="17" t="str">
        <f t="shared" si="10"/>
        <v>з</v>
      </c>
      <c r="AJ19" s="17">
        <f t="shared" si="10"/>
        <v>3</v>
      </c>
      <c r="AK19" s="17" t="str">
        <f t="shared" si="10"/>
        <v/>
      </c>
      <c r="AL19" s="17" t="str">
        <f t="shared" si="10"/>
        <v/>
      </c>
      <c r="AM19" s="17" t="str">
        <f>IF(ISERROR(VALUE(LEFT(K19))),LEFT(K19),VALUE(LEFT(K19)))</f>
        <v/>
      </c>
      <c r="AN19" s="17" t="str">
        <f t="shared" si="10"/>
        <v/>
      </c>
      <c r="AO19" s="17">
        <f t="shared" si="10"/>
        <v>5</v>
      </c>
      <c r="AP19" s="17">
        <f t="shared" si="10"/>
        <v>3</v>
      </c>
      <c r="AQ19" s="17" t="str">
        <f t="shared" si="10"/>
        <v/>
      </c>
      <c r="AR19" s="17">
        <f t="shared" si="10"/>
        <v>3</v>
      </c>
      <c r="AS19" s="17" t="str">
        <f t="shared" si="10"/>
        <v/>
      </c>
      <c r="AT19" s="17" t="str">
        <f t="shared" si="10"/>
        <v/>
      </c>
      <c r="AU19" s="17" t="str">
        <f t="shared" si="10"/>
        <v/>
      </c>
      <c r="AV19" s="17" t="str">
        <f t="shared" si="10"/>
        <v/>
      </c>
      <c r="AW19" s="18">
        <f t="shared" si="11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390">
        <v>15</v>
      </c>
      <c r="B20" s="189"/>
      <c r="C20" s="267" t="s">
        <v>34</v>
      </c>
      <c r="D20" s="443" t="s">
        <v>1049</v>
      </c>
      <c r="E20" s="256">
        <v>2331</v>
      </c>
      <c r="F20" s="93">
        <v>4</v>
      </c>
      <c r="G20" s="93" t="s">
        <v>1604</v>
      </c>
      <c r="H20" s="144" t="s">
        <v>1604</v>
      </c>
      <c r="I20" s="144">
        <v>3</v>
      </c>
      <c r="J20" s="144"/>
      <c r="K20" s="144"/>
      <c r="L20" s="144">
        <v>5</v>
      </c>
      <c r="M20" s="144"/>
      <c r="N20" s="144">
        <v>5</v>
      </c>
      <c r="O20" s="144">
        <v>3</v>
      </c>
      <c r="P20" s="144"/>
      <c r="Q20" s="144">
        <v>3</v>
      </c>
      <c r="R20" s="23"/>
      <c r="S20" s="23"/>
      <c r="T20" s="23"/>
      <c r="U20" s="23"/>
      <c r="V20" s="18">
        <f t="shared" si="0"/>
        <v>3</v>
      </c>
      <c r="W20" s="95">
        <f t="shared" si="1"/>
        <v>0</v>
      </c>
      <c r="X20" s="95">
        <f t="shared" si="12"/>
        <v>0</v>
      </c>
      <c r="Y20" s="95">
        <f t="shared" si="3"/>
        <v>0</v>
      </c>
      <c r="Z20" s="95">
        <f t="shared" si="4"/>
        <v>3</v>
      </c>
      <c r="AA20" s="95">
        <f t="shared" si="5"/>
        <v>1</v>
      </c>
      <c r="AB20" s="95">
        <f t="shared" si="6"/>
        <v>2</v>
      </c>
      <c r="AC20" s="95">
        <f t="shared" si="7"/>
        <v>6</v>
      </c>
      <c r="AD20" s="242">
        <f t="shared" si="8"/>
        <v>3.8333333333333335</v>
      </c>
      <c r="AE20" s="16">
        <f t="shared" si="9"/>
        <v>0</v>
      </c>
      <c r="AF20" s="9"/>
      <c r="AG20" s="17">
        <f t="shared" si="10"/>
        <v>4</v>
      </c>
      <c r="AH20" s="17" t="str">
        <f t="shared" si="10"/>
        <v>з</v>
      </c>
      <c r="AI20" s="17" t="str">
        <f t="shared" si="10"/>
        <v>з</v>
      </c>
      <c r="AJ20" s="17">
        <f t="shared" si="10"/>
        <v>3</v>
      </c>
      <c r="AK20" s="17" t="str">
        <f t="shared" si="10"/>
        <v/>
      </c>
      <c r="AL20" s="17" t="str">
        <f t="shared" si="10"/>
        <v/>
      </c>
      <c r="AM20" s="17">
        <f t="shared" si="10"/>
        <v>5</v>
      </c>
      <c r="AN20" s="17" t="str">
        <f t="shared" si="10"/>
        <v/>
      </c>
      <c r="AO20" s="17">
        <f t="shared" si="10"/>
        <v>5</v>
      </c>
      <c r="AP20" s="17">
        <f t="shared" si="10"/>
        <v>3</v>
      </c>
      <c r="AQ20" s="17" t="str">
        <f t="shared" si="10"/>
        <v/>
      </c>
      <c r="AR20" s="17">
        <f t="shared" si="10"/>
        <v>3</v>
      </c>
      <c r="AS20" s="17" t="str">
        <f t="shared" si="10"/>
        <v/>
      </c>
      <c r="AT20" s="17" t="str">
        <f t="shared" si="10"/>
        <v/>
      </c>
      <c r="AU20" s="17" t="str">
        <f t="shared" si="10"/>
        <v/>
      </c>
      <c r="AV20" s="17" t="str">
        <f t="shared" si="10"/>
        <v/>
      </c>
      <c r="AW20" s="18">
        <f t="shared" si="11"/>
        <v>2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390">
        <v>16</v>
      </c>
      <c r="B21" s="189"/>
      <c r="C21" s="267" t="s">
        <v>34</v>
      </c>
      <c r="D21" s="443" t="s">
        <v>1050</v>
      </c>
      <c r="E21" s="256">
        <v>2331</v>
      </c>
      <c r="F21" s="93" t="s">
        <v>1643</v>
      </c>
      <c r="G21" s="93" t="s">
        <v>1604</v>
      </c>
      <c r="H21" s="144" t="s">
        <v>1604</v>
      </c>
      <c r="I21" s="144">
        <v>3</v>
      </c>
      <c r="J21" s="144"/>
      <c r="K21" s="144"/>
      <c r="L21" s="144">
        <v>4</v>
      </c>
      <c r="M21" s="144"/>
      <c r="N21" s="144">
        <v>3</v>
      </c>
      <c r="O21" s="144" t="s">
        <v>1643</v>
      </c>
      <c r="P21" s="144"/>
      <c r="Q21" s="144" t="s">
        <v>1649</v>
      </c>
      <c r="R21" s="24"/>
      <c r="S21" s="23"/>
      <c r="T21" s="23"/>
      <c r="U21" s="23"/>
      <c r="V21" s="18">
        <f t="shared" si="0"/>
        <v>2</v>
      </c>
      <c r="W21" s="95">
        <f t="shared" si="1"/>
        <v>0</v>
      </c>
      <c r="X21" s="95">
        <f t="shared" si="12"/>
        <v>0</v>
      </c>
      <c r="Y21" s="95">
        <f t="shared" si="3"/>
        <v>3</v>
      </c>
      <c r="Z21" s="95">
        <f t="shared" si="4"/>
        <v>2</v>
      </c>
      <c r="AA21" s="95">
        <f t="shared" si="5"/>
        <v>1</v>
      </c>
      <c r="AB21" s="95">
        <f t="shared" si="6"/>
        <v>0</v>
      </c>
      <c r="AC21" s="95">
        <f t="shared" si="7"/>
        <v>6</v>
      </c>
      <c r="AD21" s="242">
        <f t="shared" si="8"/>
        <v>2.6666666666666665</v>
      </c>
      <c r="AE21" s="16">
        <f t="shared" si="9"/>
        <v>0</v>
      </c>
      <c r="AF21" s="9"/>
      <c r="AG21" s="17">
        <f t="shared" si="10"/>
        <v>2</v>
      </c>
      <c r="AH21" s="17" t="str">
        <f t="shared" si="10"/>
        <v>з</v>
      </c>
      <c r="AI21" s="17" t="str">
        <f t="shared" si="10"/>
        <v>з</v>
      </c>
      <c r="AJ21" s="17">
        <f t="shared" si="10"/>
        <v>3</v>
      </c>
      <c r="AK21" s="17" t="str">
        <f t="shared" si="10"/>
        <v/>
      </c>
      <c r="AL21" s="17" t="str">
        <f t="shared" si="10"/>
        <v/>
      </c>
      <c r="AM21" s="17">
        <f t="shared" si="10"/>
        <v>4</v>
      </c>
      <c r="AN21" s="17" t="str">
        <f t="shared" si="10"/>
        <v/>
      </c>
      <c r="AO21" s="17">
        <f t="shared" si="10"/>
        <v>3</v>
      </c>
      <c r="AP21" s="17">
        <f t="shared" si="10"/>
        <v>2</v>
      </c>
      <c r="AQ21" s="17" t="str">
        <f t="shared" si="10"/>
        <v/>
      </c>
      <c r="AR21" s="17">
        <f t="shared" si="10"/>
        <v>2</v>
      </c>
      <c r="AS21" s="17" t="str">
        <f t="shared" si="10"/>
        <v/>
      </c>
      <c r="AT21" s="17" t="str">
        <f t="shared" si="10"/>
        <v/>
      </c>
      <c r="AU21" s="17" t="str">
        <f t="shared" si="10"/>
        <v/>
      </c>
      <c r="AV21" s="17" t="str">
        <f t="shared" ref="AV21:AV34" si="13">IF(ISERROR(VALUE(LEFT(U21))),LEFT(U21),VALUE(LEFT(U21)))</f>
        <v/>
      </c>
      <c r="AW21" s="18">
        <f t="shared" si="11"/>
        <v>2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390">
        <v>17</v>
      </c>
      <c r="B22" s="189"/>
      <c r="C22" s="267" t="s">
        <v>34</v>
      </c>
      <c r="D22" s="443" t="s">
        <v>1051</v>
      </c>
      <c r="E22" s="256">
        <v>2331</v>
      </c>
      <c r="F22" s="93">
        <v>4</v>
      </c>
      <c r="G22" s="93" t="s">
        <v>1604</v>
      </c>
      <c r="H22" s="144" t="s">
        <v>1604</v>
      </c>
      <c r="I22" s="144">
        <v>3</v>
      </c>
      <c r="J22" s="144"/>
      <c r="K22" s="144"/>
      <c r="L22" s="144">
        <v>5</v>
      </c>
      <c r="M22" s="144"/>
      <c r="N22" s="144">
        <v>4</v>
      </c>
      <c r="O22" s="144">
        <v>3</v>
      </c>
      <c r="P22" s="144"/>
      <c r="Q22" s="144">
        <v>3</v>
      </c>
      <c r="R22" s="24"/>
      <c r="S22" s="23"/>
      <c r="T22" s="23"/>
      <c r="U22" s="23"/>
      <c r="V22" s="18">
        <f t="shared" si="0"/>
        <v>3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3</v>
      </c>
      <c r="AA22" s="95">
        <f t="shared" si="5"/>
        <v>2</v>
      </c>
      <c r="AB22" s="95">
        <f t="shared" si="6"/>
        <v>1</v>
      </c>
      <c r="AC22" s="95">
        <f t="shared" si="7"/>
        <v>6</v>
      </c>
      <c r="AD22" s="242">
        <f t="shared" si="8"/>
        <v>3.6666666666666665</v>
      </c>
      <c r="AE22" s="16">
        <f t="shared" si="9"/>
        <v>0</v>
      </c>
      <c r="AF22" s="9"/>
      <c r="AG22" s="17">
        <f t="shared" ref="AG22:AV38" si="14">IF(ISERROR(VALUE(LEFT(F22))),LEFT(F22),VALUE(LEFT(F22)))</f>
        <v>4</v>
      </c>
      <c r="AH22" s="17" t="str">
        <f t="shared" si="14"/>
        <v>з</v>
      </c>
      <c r="AI22" s="17" t="str">
        <f t="shared" si="14"/>
        <v>з</v>
      </c>
      <c r="AJ22" s="17">
        <f t="shared" si="14"/>
        <v>3</v>
      </c>
      <c r="AK22" s="17" t="str">
        <f t="shared" si="14"/>
        <v/>
      </c>
      <c r="AL22" s="17" t="str">
        <f t="shared" si="14"/>
        <v/>
      </c>
      <c r="AM22" s="17">
        <f t="shared" si="14"/>
        <v>5</v>
      </c>
      <c r="AN22" s="17" t="str">
        <f t="shared" si="14"/>
        <v/>
      </c>
      <c r="AO22" s="17">
        <f t="shared" si="14"/>
        <v>4</v>
      </c>
      <c r="AP22" s="17">
        <f t="shared" si="14"/>
        <v>3</v>
      </c>
      <c r="AQ22" s="17" t="str">
        <f t="shared" si="14"/>
        <v/>
      </c>
      <c r="AR22" s="17">
        <f t="shared" si="14"/>
        <v>3</v>
      </c>
      <c r="AS22" s="17" t="str">
        <f t="shared" si="14"/>
        <v/>
      </c>
      <c r="AT22" s="17" t="str">
        <f t="shared" si="14"/>
        <v/>
      </c>
      <c r="AU22" s="17" t="str">
        <f t="shared" si="14"/>
        <v/>
      </c>
      <c r="AV22" s="17" t="str">
        <f t="shared" si="13"/>
        <v/>
      </c>
      <c r="AW22" s="18">
        <f t="shared" si="11"/>
        <v>2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390">
        <v>18</v>
      </c>
      <c r="B23" s="189"/>
      <c r="C23" s="267" t="s">
        <v>34</v>
      </c>
      <c r="D23" s="443" t="s">
        <v>1052</v>
      </c>
      <c r="E23" s="256">
        <v>2331</v>
      </c>
      <c r="F23" s="93">
        <v>4</v>
      </c>
      <c r="G23" s="93" t="s">
        <v>1659</v>
      </c>
      <c r="H23" s="144" t="s">
        <v>1604</v>
      </c>
      <c r="I23" s="144">
        <v>3</v>
      </c>
      <c r="J23" s="144"/>
      <c r="K23" s="144"/>
      <c r="L23" s="144">
        <v>5</v>
      </c>
      <c r="M23" s="144"/>
      <c r="N23" s="144">
        <v>3</v>
      </c>
      <c r="O23" s="144">
        <v>3</v>
      </c>
      <c r="P23" s="144"/>
      <c r="Q23" s="144" t="s">
        <v>1643</v>
      </c>
      <c r="R23" s="24"/>
      <c r="S23" s="23"/>
      <c r="T23" s="23"/>
      <c r="U23" s="23"/>
      <c r="V23" s="18">
        <f t="shared" si="0"/>
        <v>2</v>
      </c>
      <c r="W23" s="95">
        <f t="shared" si="1"/>
        <v>0</v>
      </c>
      <c r="X23" s="95">
        <f t="shared" si="12"/>
        <v>0</v>
      </c>
      <c r="Y23" s="95">
        <f t="shared" si="3"/>
        <v>2</v>
      </c>
      <c r="Z23" s="95">
        <f t="shared" si="4"/>
        <v>3</v>
      </c>
      <c r="AA23" s="95">
        <f t="shared" si="5"/>
        <v>1</v>
      </c>
      <c r="AB23" s="95">
        <f t="shared" si="6"/>
        <v>1</v>
      </c>
      <c r="AC23" s="95">
        <f t="shared" si="7"/>
        <v>7</v>
      </c>
      <c r="AD23" s="242">
        <f t="shared" si="8"/>
        <v>3.1428571428571428</v>
      </c>
      <c r="AE23" s="16">
        <f t="shared" si="9"/>
        <v>0</v>
      </c>
      <c r="AF23" s="9"/>
      <c r="AG23" s="17">
        <f t="shared" si="14"/>
        <v>4</v>
      </c>
      <c r="AH23" s="17" t="str">
        <f t="shared" si="14"/>
        <v>н</v>
      </c>
      <c r="AI23" s="17" t="str">
        <f t="shared" si="14"/>
        <v>з</v>
      </c>
      <c r="AJ23" s="17">
        <f t="shared" si="14"/>
        <v>3</v>
      </c>
      <c r="AK23" s="17" t="str">
        <f t="shared" si="14"/>
        <v/>
      </c>
      <c r="AL23" s="17" t="str">
        <f t="shared" si="14"/>
        <v/>
      </c>
      <c r="AM23" s="17">
        <f t="shared" si="14"/>
        <v>5</v>
      </c>
      <c r="AN23" s="17" t="str">
        <f t="shared" si="14"/>
        <v/>
      </c>
      <c r="AO23" s="17">
        <f t="shared" si="14"/>
        <v>3</v>
      </c>
      <c r="AP23" s="17">
        <f t="shared" si="14"/>
        <v>3</v>
      </c>
      <c r="AQ23" s="17" t="str">
        <f t="shared" si="14"/>
        <v/>
      </c>
      <c r="AR23" s="17">
        <f t="shared" si="14"/>
        <v>2</v>
      </c>
      <c r="AS23" s="17" t="str">
        <f t="shared" si="14"/>
        <v/>
      </c>
      <c r="AT23" s="17" t="str">
        <f t="shared" si="14"/>
        <v/>
      </c>
      <c r="AU23" s="17" t="str">
        <f t="shared" si="14"/>
        <v/>
      </c>
      <c r="AV23" s="17" t="str">
        <f t="shared" si="13"/>
        <v/>
      </c>
      <c r="AW23" s="18">
        <f t="shared" si="11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">
      <c r="A24" s="390">
        <v>19</v>
      </c>
      <c r="B24" s="189"/>
      <c r="C24" s="267" t="s">
        <v>34</v>
      </c>
      <c r="D24" s="443" t="s">
        <v>1053</v>
      </c>
      <c r="E24" s="256">
        <v>2331</v>
      </c>
      <c r="F24" s="93">
        <v>4</v>
      </c>
      <c r="G24" s="93" t="s">
        <v>1659</v>
      </c>
      <c r="H24" s="144" t="s">
        <v>1604</v>
      </c>
      <c r="I24" s="144">
        <v>3</v>
      </c>
      <c r="J24" s="144"/>
      <c r="K24" s="144"/>
      <c r="L24" s="144">
        <v>5</v>
      </c>
      <c r="M24" s="144"/>
      <c r="N24" s="144">
        <v>5</v>
      </c>
      <c r="O24" s="144">
        <v>3</v>
      </c>
      <c r="P24" s="144"/>
      <c r="Q24" s="144">
        <v>3</v>
      </c>
      <c r="R24" s="24"/>
      <c r="S24" s="23"/>
      <c r="T24" s="23"/>
      <c r="U24" s="23"/>
      <c r="V24" s="18">
        <f t="shared" si="0"/>
        <v>2</v>
      </c>
      <c r="W24" s="95">
        <f t="shared" si="1"/>
        <v>0</v>
      </c>
      <c r="X24" s="95">
        <f t="shared" si="12"/>
        <v>0</v>
      </c>
      <c r="Y24" s="95">
        <f t="shared" si="3"/>
        <v>1</v>
      </c>
      <c r="Z24" s="95">
        <f t="shared" si="4"/>
        <v>3</v>
      </c>
      <c r="AA24" s="95">
        <f t="shared" si="5"/>
        <v>1</v>
      </c>
      <c r="AB24" s="95">
        <f t="shared" si="6"/>
        <v>2</v>
      </c>
      <c r="AC24" s="95">
        <f t="shared" si="7"/>
        <v>7</v>
      </c>
      <c r="AD24" s="242">
        <f t="shared" si="8"/>
        <v>3.5714285714285716</v>
      </c>
      <c r="AE24" s="16">
        <f t="shared" si="9"/>
        <v>0</v>
      </c>
      <c r="AF24" s="9"/>
      <c r="AG24" s="17">
        <f t="shared" si="14"/>
        <v>4</v>
      </c>
      <c r="AH24" s="17" t="str">
        <f t="shared" si="14"/>
        <v>н</v>
      </c>
      <c r="AI24" s="17" t="str">
        <f t="shared" si="14"/>
        <v>з</v>
      </c>
      <c r="AJ24" s="17">
        <f t="shared" si="14"/>
        <v>3</v>
      </c>
      <c r="AK24" s="17" t="str">
        <f t="shared" si="14"/>
        <v/>
      </c>
      <c r="AL24" s="17" t="str">
        <f t="shared" si="14"/>
        <v/>
      </c>
      <c r="AM24" s="17">
        <f t="shared" si="14"/>
        <v>5</v>
      </c>
      <c r="AN24" s="17" t="str">
        <f t="shared" si="14"/>
        <v/>
      </c>
      <c r="AO24" s="17">
        <f t="shared" si="14"/>
        <v>5</v>
      </c>
      <c r="AP24" s="17">
        <f t="shared" si="14"/>
        <v>3</v>
      </c>
      <c r="AQ24" s="17" t="str">
        <f t="shared" si="14"/>
        <v/>
      </c>
      <c r="AR24" s="17">
        <f t="shared" si="14"/>
        <v>3</v>
      </c>
      <c r="AS24" s="17" t="str">
        <f t="shared" si="14"/>
        <v/>
      </c>
      <c r="AT24" s="17" t="str">
        <f t="shared" si="14"/>
        <v/>
      </c>
      <c r="AU24" s="17" t="str">
        <f t="shared" si="14"/>
        <v/>
      </c>
      <c r="AV24" s="17" t="str">
        <f t="shared" si="13"/>
        <v/>
      </c>
      <c r="AW24" s="18">
        <f t="shared" si="11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">
      <c r="A25" s="390">
        <v>20</v>
      </c>
      <c r="B25" s="189"/>
      <c r="C25" s="267" t="s">
        <v>34</v>
      </c>
      <c r="D25" s="443" t="s">
        <v>1054</v>
      </c>
      <c r="E25" s="256">
        <v>2331</v>
      </c>
      <c r="F25" s="93">
        <v>4</v>
      </c>
      <c r="G25" s="93" t="s">
        <v>1604</v>
      </c>
      <c r="H25" s="144" t="s">
        <v>1604</v>
      </c>
      <c r="I25" s="144">
        <v>3</v>
      </c>
      <c r="J25" s="144"/>
      <c r="K25" s="144"/>
      <c r="L25" s="144">
        <v>5</v>
      </c>
      <c r="M25" s="144"/>
      <c r="N25" s="144">
        <v>4</v>
      </c>
      <c r="O25" s="144">
        <v>3</v>
      </c>
      <c r="P25" s="144"/>
      <c r="Q25" s="144">
        <v>3</v>
      </c>
      <c r="R25" s="24"/>
      <c r="S25" s="23"/>
      <c r="T25" s="23"/>
      <c r="U25" s="23"/>
      <c r="V25" s="18">
        <f t="shared" si="0"/>
        <v>3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3</v>
      </c>
      <c r="AA25" s="95">
        <f t="shared" si="5"/>
        <v>2</v>
      </c>
      <c r="AB25" s="95">
        <f t="shared" si="6"/>
        <v>1</v>
      </c>
      <c r="AC25" s="95">
        <f t="shared" si="7"/>
        <v>6</v>
      </c>
      <c r="AD25" s="242">
        <f t="shared" si="8"/>
        <v>3.6666666666666665</v>
      </c>
      <c r="AE25" s="16">
        <f t="shared" si="9"/>
        <v>0</v>
      </c>
      <c r="AF25" s="9"/>
      <c r="AG25" s="17">
        <f t="shared" si="14"/>
        <v>4</v>
      </c>
      <c r="AH25" s="17" t="str">
        <f t="shared" si="14"/>
        <v>з</v>
      </c>
      <c r="AI25" s="17" t="str">
        <f t="shared" si="14"/>
        <v>з</v>
      </c>
      <c r="AJ25" s="17">
        <f t="shared" si="14"/>
        <v>3</v>
      </c>
      <c r="AK25" s="17" t="str">
        <f t="shared" si="14"/>
        <v/>
      </c>
      <c r="AL25" s="17" t="str">
        <f t="shared" si="14"/>
        <v/>
      </c>
      <c r="AM25" s="17">
        <f t="shared" si="14"/>
        <v>5</v>
      </c>
      <c r="AN25" s="17" t="str">
        <f t="shared" si="14"/>
        <v/>
      </c>
      <c r="AO25" s="17">
        <f t="shared" si="14"/>
        <v>4</v>
      </c>
      <c r="AP25" s="17">
        <f t="shared" si="14"/>
        <v>3</v>
      </c>
      <c r="AQ25" s="17" t="str">
        <f t="shared" si="14"/>
        <v/>
      </c>
      <c r="AR25" s="17">
        <f t="shared" si="14"/>
        <v>3</v>
      </c>
      <c r="AS25" s="17" t="str">
        <f t="shared" si="14"/>
        <v/>
      </c>
      <c r="AT25" s="17" t="str">
        <f t="shared" si="14"/>
        <v/>
      </c>
      <c r="AU25" s="17" t="str">
        <f t="shared" si="14"/>
        <v/>
      </c>
      <c r="AV25" s="17" t="str">
        <f t="shared" si="13"/>
        <v/>
      </c>
      <c r="AW25" s="18">
        <f t="shared" si="11"/>
        <v>2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">
      <c r="A26" s="390">
        <v>21</v>
      </c>
      <c r="B26" s="189"/>
      <c r="C26" s="267" t="s">
        <v>34</v>
      </c>
      <c r="D26" s="443" t="s">
        <v>1055</v>
      </c>
      <c r="E26" s="256">
        <v>2331</v>
      </c>
      <c r="F26" s="93">
        <v>4</v>
      </c>
      <c r="G26" s="93" t="s">
        <v>1604</v>
      </c>
      <c r="H26" s="144" t="s">
        <v>1604</v>
      </c>
      <c r="I26" s="144">
        <v>4</v>
      </c>
      <c r="J26" s="144"/>
      <c r="K26" s="144"/>
      <c r="L26" s="144">
        <v>5</v>
      </c>
      <c r="M26" s="144"/>
      <c r="N26" s="144">
        <v>5</v>
      </c>
      <c r="O26" s="144">
        <v>3</v>
      </c>
      <c r="P26" s="144"/>
      <c r="Q26" s="144">
        <v>3</v>
      </c>
      <c r="R26" s="24"/>
      <c r="S26" s="23"/>
      <c r="T26" s="23"/>
      <c r="U26" s="23"/>
      <c r="V26" s="18">
        <f t="shared" si="0"/>
        <v>3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2</v>
      </c>
      <c r="AA26" s="95">
        <f t="shared" si="5"/>
        <v>2</v>
      </c>
      <c r="AB26" s="95">
        <f t="shared" si="6"/>
        <v>2</v>
      </c>
      <c r="AC26" s="95">
        <f t="shared" si="7"/>
        <v>6</v>
      </c>
      <c r="AD26" s="242">
        <f t="shared" si="8"/>
        <v>4</v>
      </c>
      <c r="AE26" s="16">
        <f t="shared" si="9"/>
        <v>0</v>
      </c>
      <c r="AF26" s="9"/>
      <c r="AG26" s="17">
        <f t="shared" si="14"/>
        <v>4</v>
      </c>
      <c r="AH26" s="17" t="str">
        <f t="shared" si="14"/>
        <v>з</v>
      </c>
      <c r="AI26" s="17" t="str">
        <f t="shared" si="14"/>
        <v>з</v>
      </c>
      <c r="AJ26" s="17">
        <f t="shared" si="14"/>
        <v>4</v>
      </c>
      <c r="AK26" s="17" t="str">
        <f t="shared" si="14"/>
        <v/>
      </c>
      <c r="AL26" s="17" t="str">
        <f t="shared" si="14"/>
        <v/>
      </c>
      <c r="AM26" s="17">
        <f t="shared" si="14"/>
        <v>5</v>
      </c>
      <c r="AN26" s="17" t="str">
        <f t="shared" si="14"/>
        <v/>
      </c>
      <c r="AO26" s="17">
        <f t="shared" si="14"/>
        <v>5</v>
      </c>
      <c r="AP26" s="17">
        <f t="shared" si="14"/>
        <v>3</v>
      </c>
      <c r="AQ26" s="17" t="str">
        <f t="shared" si="14"/>
        <v/>
      </c>
      <c r="AR26" s="17">
        <f t="shared" si="14"/>
        <v>3</v>
      </c>
      <c r="AS26" s="17" t="str">
        <f t="shared" si="14"/>
        <v/>
      </c>
      <c r="AT26" s="17" t="str">
        <f t="shared" si="14"/>
        <v/>
      </c>
      <c r="AU26" s="17" t="str">
        <f t="shared" si="14"/>
        <v/>
      </c>
      <c r="AV26" s="17" t="str">
        <f t="shared" si="13"/>
        <v/>
      </c>
      <c r="AW26" s="18">
        <f t="shared" si="11"/>
        <v>2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">
      <c r="A27" s="390">
        <v>22</v>
      </c>
      <c r="B27" s="189"/>
      <c r="C27" s="267" t="s">
        <v>34</v>
      </c>
      <c r="D27" s="443" t="s">
        <v>1056</v>
      </c>
      <c r="E27" s="256">
        <v>2331</v>
      </c>
      <c r="F27" s="93" t="s">
        <v>1601</v>
      </c>
      <c r="G27" s="93" t="s">
        <v>1604</v>
      </c>
      <c r="H27" s="144" t="s">
        <v>1604</v>
      </c>
      <c r="I27" s="144">
        <v>4</v>
      </c>
      <c r="J27" s="144"/>
      <c r="K27" s="144"/>
      <c r="L27" s="144" t="s">
        <v>1603</v>
      </c>
      <c r="M27" s="144"/>
      <c r="N27" s="144">
        <v>3</v>
      </c>
      <c r="O27" s="144" t="s">
        <v>1643</v>
      </c>
      <c r="P27" s="144"/>
      <c r="Q27" s="144" t="s">
        <v>1601</v>
      </c>
      <c r="R27" s="24"/>
      <c r="S27" s="23"/>
      <c r="T27" s="23"/>
      <c r="U27" s="23"/>
      <c r="V27" s="18">
        <f t="shared" si="0"/>
        <v>2</v>
      </c>
      <c r="W27" s="95">
        <f t="shared" si="1"/>
        <v>3</v>
      </c>
      <c r="X27" s="95">
        <f t="shared" si="12"/>
        <v>0</v>
      </c>
      <c r="Y27" s="95">
        <f t="shared" si="3"/>
        <v>1</v>
      </c>
      <c r="Z27" s="95">
        <f t="shared" si="4"/>
        <v>1</v>
      </c>
      <c r="AA27" s="95">
        <f t="shared" si="5"/>
        <v>1</v>
      </c>
      <c r="AB27" s="95">
        <f t="shared" si="6"/>
        <v>0</v>
      </c>
      <c r="AC27" s="95">
        <f t="shared" si="7"/>
        <v>3</v>
      </c>
      <c r="AD27" s="242">
        <f>IF(ISERROR(((X27+Y27)*2+Z27*3+AA27*4+AB27*5)/SUM(X27,Y27:AB27)),"",((X27+Y27)*2+Z27*3+AA27*4+AB27*5)/SUM(X27,Y27:AB27))</f>
        <v>3</v>
      </c>
      <c r="AE27" s="16">
        <f t="shared" si="9"/>
        <v>0</v>
      </c>
      <c r="AF27" s="9"/>
      <c r="AG27" s="17" t="str">
        <f t="shared" si="14"/>
        <v>б</v>
      </c>
      <c r="AH27" s="17" t="str">
        <f t="shared" si="14"/>
        <v>з</v>
      </c>
      <c r="AI27" s="17" t="str">
        <f t="shared" si="14"/>
        <v>з</v>
      </c>
      <c r="AJ27" s="17">
        <f t="shared" si="14"/>
        <v>4</v>
      </c>
      <c r="AK27" s="17" t="str">
        <f t="shared" si="14"/>
        <v/>
      </c>
      <c r="AL27" s="17" t="str">
        <f t="shared" si="14"/>
        <v/>
      </c>
      <c r="AM27" s="17" t="str">
        <f t="shared" si="14"/>
        <v>б</v>
      </c>
      <c r="AN27" s="17" t="str">
        <f t="shared" si="14"/>
        <v/>
      </c>
      <c r="AO27" s="17">
        <f t="shared" si="14"/>
        <v>3</v>
      </c>
      <c r="AP27" s="17">
        <f t="shared" si="14"/>
        <v>2</v>
      </c>
      <c r="AQ27" s="17" t="str">
        <f t="shared" si="14"/>
        <v/>
      </c>
      <c r="AR27" s="17" t="str">
        <f t="shared" si="14"/>
        <v>б</v>
      </c>
      <c r="AS27" s="17" t="str">
        <f t="shared" si="14"/>
        <v/>
      </c>
      <c r="AT27" s="17" t="str">
        <f t="shared" si="14"/>
        <v/>
      </c>
      <c r="AU27" s="17" t="str">
        <f t="shared" si="14"/>
        <v/>
      </c>
      <c r="AV27" s="17" t="str">
        <f t="shared" si="13"/>
        <v/>
      </c>
      <c r="AW27" s="18">
        <f t="shared" si="11"/>
        <v>2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">
      <c r="A28" s="390">
        <v>23</v>
      </c>
      <c r="B28" s="189"/>
      <c r="C28" s="267" t="s">
        <v>34</v>
      </c>
      <c r="D28" s="443" t="s">
        <v>1057</v>
      </c>
      <c r="E28" s="256">
        <v>2331</v>
      </c>
      <c r="F28" s="93">
        <v>3</v>
      </c>
      <c r="G28" s="93" t="s">
        <v>1604</v>
      </c>
      <c r="H28" s="144" t="s">
        <v>1604</v>
      </c>
      <c r="I28" s="144">
        <v>3</v>
      </c>
      <c r="J28" s="144"/>
      <c r="K28" s="144"/>
      <c r="L28" s="144">
        <v>5</v>
      </c>
      <c r="M28" s="144"/>
      <c r="N28" s="144">
        <v>5</v>
      </c>
      <c r="O28" s="144">
        <v>3</v>
      </c>
      <c r="P28" s="144"/>
      <c r="Q28" s="144">
        <v>3</v>
      </c>
      <c r="R28" s="24"/>
      <c r="S28" s="23"/>
      <c r="T28" s="23"/>
      <c r="U28" s="23"/>
      <c r="V28" s="18">
        <f t="shared" si="0"/>
        <v>3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4</v>
      </c>
      <c r="AA28" s="95">
        <f t="shared" si="5"/>
        <v>0</v>
      </c>
      <c r="AB28" s="95">
        <f t="shared" si="6"/>
        <v>2</v>
      </c>
      <c r="AC28" s="95">
        <f t="shared" si="7"/>
        <v>6</v>
      </c>
      <c r="AD28" s="242">
        <f t="shared" ref="AD28:AD46" si="15">IF(ISERROR(((X28+Y28)*2+Z28*3+AA28*4+AB28*5)/SUM(X28,Y28:AB28)),"",((X28+Y28)*2+Z28*3+AA28*4+AB28*5)/SUM(X28,Y28:AB28))</f>
        <v>3.6666666666666665</v>
      </c>
      <c r="AE28" s="16">
        <f t="shared" si="9"/>
        <v>0</v>
      </c>
      <c r="AF28" s="9"/>
      <c r="AG28" s="17">
        <f t="shared" si="14"/>
        <v>3</v>
      </c>
      <c r="AH28" s="17" t="str">
        <f t="shared" si="14"/>
        <v>з</v>
      </c>
      <c r="AI28" s="17" t="str">
        <f t="shared" si="14"/>
        <v>з</v>
      </c>
      <c r="AJ28" s="17">
        <f t="shared" si="14"/>
        <v>3</v>
      </c>
      <c r="AK28" s="17" t="str">
        <f t="shared" si="14"/>
        <v/>
      </c>
      <c r="AL28" s="17" t="str">
        <f t="shared" si="14"/>
        <v/>
      </c>
      <c r="AM28" s="17">
        <f t="shared" si="14"/>
        <v>5</v>
      </c>
      <c r="AN28" s="17" t="str">
        <f t="shared" si="14"/>
        <v/>
      </c>
      <c r="AO28" s="17">
        <f t="shared" si="14"/>
        <v>5</v>
      </c>
      <c r="AP28" s="17">
        <f t="shared" si="14"/>
        <v>3</v>
      </c>
      <c r="AQ28" s="17" t="str">
        <f t="shared" si="14"/>
        <v/>
      </c>
      <c r="AR28" s="17">
        <f t="shared" si="14"/>
        <v>3</v>
      </c>
      <c r="AS28" s="17" t="str">
        <f t="shared" si="14"/>
        <v/>
      </c>
      <c r="AT28" s="17" t="str">
        <f t="shared" si="14"/>
        <v/>
      </c>
      <c r="AU28" s="17" t="str">
        <f t="shared" si="14"/>
        <v/>
      </c>
      <c r="AV28" s="17" t="str">
        <f t="shared" si="13"/>
        <v/>
      </c>
      <c r="AW28" s="18">
        <f t="shared" si="11"/>
        <v>2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9.5" hidden="1" thickBot="1" x14ac:dyDescent="0.25">
      <c r="A29" s="390"/>
      <c r="B29" s="189"/>
      <c r="E29" s="256"/>
      <c r="F29" s="93"/>
      <c r="G29" s="144"/>
      <c r="H29" s="144"/>
      <c r="I29" s="144"/>
      <c r="J29" s="144"/>
      <c r="K29" s="144"/>
      <c r="L29" s="144"/>
      <c r="M29" s="144"/>
      <c r="N29" s="144"/>
      <c r="O29" s="144"/>
      <c r="P29" s="144"/>
      <c r="Q29" s="144"/>
      <c r="R29" s="24"/>
      <c r="S29" s="23"/>
      <c r="T29" s="23"/>
      <c r="U29" s="23"/>
      <c r="V29" s="18">
        <f t="shared" si="0"/>
        <v>0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0</v>
      </c>
      <c r="AA29" s="95">
        <f t="shared" si="5"/>
        <v>0</v>
      </c>
      <c r="AB29" s="95">
        <f t="shared" si="6"/>
        <v>0</v>
      </c>
      <c r="AC29" s="95">
        <f t="shared" si="7"/>
        <v>0</v>
      </c>
      <c r="AD29" s="242" t="str">
        <f t="shared" si="15"/>
        <v/>
      </c>
      <c r="AE29" s="31">
        <f t="shared" si="9"/>
        <v>0</v>
      </c>
      <c r="AF29" s="9"/>
      <c r="AG29" s="17" t="str">
        <f t="shared" si="14"/>
        <v/>
      </c>
      <c r="AH29" s="17" t="str">
        <f t="shared" si="14"/>
        <v/>
      </c>
      <c r="AI29" s="17" t="str">
        <f t="shared" si="14"/>
        <v/>
      </c>
      <c r="AJ29" s="17" t="str">
        <f t="shared" si="14"/>
        <v/>
      </c>
      <c r="AK29" s="17" t="str">
        <f t="shared" si="14"/>
        <v/>
      </c>
      <c r="AL29" s="17" t="str">
        <f t="shared" si="14"/>
        <v/>
      </c>
      <c r="AM29" s="17" t="str">
        <f t="shared" si="14"/>
        <v/>
      </c>
      <c r="AN29" s="17" t="str">
        <f t="shared" si="14"/>
        <v/>
      </c>
      <c r="AO29" s="17" t="str">
        <f t="shared" si="14"/>
        <v/>
      </c>
      <c r="AP29" s="17" t="str">
        <f t="shared" si="14"/>
        <v/>
      </c>
      <c r="AQ29" s="17" t="str">
        <f t="shared" si="14"/>
        <v/>
      </c>
      <c r="AR29" s="17" t="str">
        <f t="shared" si="14"/>
        <v/>
      </c>
      <c r="AS29" s="17" t="str">
        <f t="shared" si="14"/>
        <v/>
      </c>
      <c r="AT29" s="17" t="str">
        <f t="shared" si="14"/>
        <v/>
      </c>
      <c r="AU29" s="17" t="str">
        <f t="shared" si="14"/>
        <v/>
      </c>
      <c r="AV29" s="17" t="str">
        <f t="shared" si="13"/>
        <v/>
      </c>
      <c r="AW29" s="18">
        <f t="shared" si="11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9.5" hidden="1" customHeight="1" x14ac:dyDescent="0.2">
      <c r="A30" s="390"/>
      <c r="B30" s="189"/>
      <c r="E30" s="256"/>
      <c r="F30" s="93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24"/>
      <c r="S30" s="23"/>
      <c r="T30" s="23"/>
      <c r="U30" s="23"/>
      <c r="V30" s="18">
        <f t="shared" si="0"/>
        <v>0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0</v>
      </c>
      <c r="AA30" s="95">
        <f t="shared" si="5"/>
        <v>0</v>
      </c>
      <c r="AB30" s="95">
        <f t="shared" si="6"/>
        <v>0</v>
      </c>
      <c r="AC30" s="95">
        <f t="shared" si="7"/>
        <v>0</v>
      </c>
      <c r="AD30" s="242" t="str">
        <f t="shared" si="15"/>
        <v/>
      </c>
      <c r="AE30" s="104">
        <f t="shared" si="9"/>
        <v>0</v>
      </c>
      <c r="AF30" s="9"/>
      <c r="AG30" s="17" t="str">
        <f t="shared" si="14"/>
        <v/>
      </c>
      <c r="AH30" s="17" t="str">
        <f t="shared" si="14"/>
        <v/>
      </c>
      <c r="AI30" s="17" t="str">
        <f t="shared" si="14"/>
        <v/>
      </c>
      <c r="AJ30" s="17" t="str">
        <f t="shared" si="14"/>
        <v/>
      </c>
      <c r="AK30" s="17" t="str">
        <f t="shared" si="14"/>
        <v/>
      </c>
      <c r="AL30" s="17" t="str">
        <f t="shared" si="14"/>
        <v/>
      </c>
      <c r="AM30" s="17" t="str">
        <f t="shared" si="14"/>
        <v/>
      </c>
      <c r="AN30" s="17" t="str">
        <f t="shared" si="14"/>
        <v/>
      </c>
      <c r="AO30" s="17" t="str">
        <f t="shared" si="14"/>
        <v/>
      </c>
      <c r="AP30" s="17" t="str">
        <f t="shared" si="14"/>
        <v/>
      </c>
      <c r="AQ30" s="17" t="str">
        <f t="shared" si="14"/>
        <v/>
      </c>
      <c r="AR30" s="17" t="str">
        <f t="shared" si="14"/>
        <v/>
      </c>
      <c r="AS30" s="17" t="str">
        <f t="shared" si="14"/>
        <v/>
      </c>
      <c r="AT30" s="17" t="str">
        <f t="shared" si="14"/>
        <v/>
      </c>
      <c r="AU30" s="17" t="str">
        <f t="shared" si="14"/>
        <v/>
      </c>
      <c r="AV30" s="17" t="str">
        <f t="shared" si="13"/>
        <v/>
      </c>
      <c r="AW30" s="18">
        <f t="shared" si="11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" hidden="1" customHeight="1" x14ac:dyDescent="0.2">
      <c r="A31" s="390">
        <v>26</v>
      </c>
      <c r="B31" s="243"/>
      <c r="C31" s="243"/>
      <c r="D31" s="243"/>
      <c r="E31" s="256"/>
      <c r="F31" s="93"/>
      <c r="G31" s="93"/>
      <c r="H31" s="93"/>
      <c r="I31" s="93"/>
      <c r="J31" s="93"/>
      <c r="K31" s="23"/>
      <c r="L31" s="97"/>
      <c r="M31" s="93"/>
      <c r="N31" s="93"/>
      <c r="O31" s="97"/>
      <c r="P31" s="93"/>
      <c r="Q31" s="93"/>
      <c r="R31" s="24"/>
      <c r="S31" s="23"/>
      <c r="T31" s="23"/>
      <c r="U31" s="23"/>
      <c r="V31" s="18">
        <f t="shared" si="0"/>
        <v>0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42" t="str">
        <f t="shared" si="15"/>
        <v/>
      </c>
      <c r="AE31" s="16">
        <f t="shared" si="9"/>
        <v>0</v>
      </c>
      <c r="AF31" s="9"/>
      <c r="AG31" s="17" t="str">
        <f t="shared" si="14"/>
        <v/>
      </c>
      <c r="AH31" s="17" t="str">
        <f t="shared" si="14"/>
        <v/>
      </c>
      <c r="AI31" s="17" t="str">
        <f t="shared" si="14"/>
        <v/>
      </c>
      <c r="AJ31" s="17" t="str">
        <f t="shared" si="14"/>
        <v/>
      </c>
      <c r="AK31" s="17" t="str">
        <f t="shared" si="14"/>
        <v/>
      </c>
      <c r="AL31" s="17" t="str">
        <f t="shared" si="14"/>
        <v/>
      </c>
      <c r="AM31" s="17" t="str">
        <f t="shared" si="14"/>
        <v/>
      </c>
      <c r="AN31" s="17" t="str">
        <f t="shared" si="14"/>
        <v/>
      </c>
      <c r="AO31" s="17" t="str">
        <f t="shared" si="14"/>
        <v/>
      </c>
      <c r="AP31" s="17" t="str">
        <f t="shared" si="14"/>
        <v/>
      </c>
      <c r="AQ31" s="17" t="str">
        <f t="shared" si="14"/>
        <v/>
      </c>
      <c r="AR31" s="17" t="str">
        <f t="shared" si="14"/>
        <v/>
      </c>
      <c r="AS31" s="17" t="str">
        <f t="shared" si="14"/>
        <v/>
      </c>
      <c r="AT31" s="17" t="str">
        <f t="shared" si="14"/>
        <v/>
      </c>
      <c r="AU31" s="17" t="str">
        <f t="shared" si="14"/>
        <v/>
      </c>
      <c r="AV31" s="17" t="str">
        <f t="shared" si="13"/>
        <v/>
      </c>
      <c r="AW31" s="18">
        <f t="shared" si="11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" hidden="1" customHeight="1" x14ac:dyDescent="0.2">
      <c r="A32" s="390">
        <v>27</v>
      </c>
      <c r="B32" s="243"/>
      <c r="C32" s="243"/>
      <c r="D32" s="243"/>
      <c r="E32" s="256"/>
      <c r="F32" s="93"/>
      <c r="G32" s="23"/>
      <c r="H32" s="93"/>
      <c r="I32" s="93"/>
      <c r="J32" s="23"/>
      <c r="K32" s="23"/>
      <c r="L32" s="24"/>
      <c r="M32" s="93"/>
      <c r="N32" s="23"/>
      <c r="O32" s="24"/>
      <c r="P32" s="23"/>
      <c r="Q32" s="93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>SUM(X32:AB32)</f>
        <v>0</v>
      </c>
      <c r="AD32" s="242" t="str">
        <f t="shared" si="15"/>
        <v/>
      </c>
      <c r="AE32" s="16">
        <f t="shared" si="9"/>
        <v>0</v>
      </c>
      <c r="AF32" s="9"/>
      <c r="AG32" s="17" t="str">
        <f t="shared" si="14"/>
        <v/>
      </c>
      <c r="AH32" s="17" t="str">
        <f t="shared" si="14"/>
        <v/>
      </c>
      <c r="AI32" s="17" t="str">
        <f t="shared" si="14"/>
        <v/>
      </c>
      <c r="AJ32" s="17" t="str">
        <f t="shared" si="14"/>
        <v/>
      </c>
      <c r="AK32" s="17" t="str">
        <f t="shared" si="14"/>
        <v/>
      </c>
      <c r="AL32" s="17" t="str">
        <f t="shared" si="14"/>
        <v/>
      </c>
      <c r="AM32" s="17" t="str">
        <f t="shared" si="14"/>
        <v/>
      </c>
      <c r="AN32" s="17" t="str">
        <f t="shared" si="14"/>
        <v/>
      </c>
      <c r="AO32" s="17" t="str">
        <f t="shared" si="14"/>
        <v/>
      </c>
      <c r="AP32" s="17" t="str">
        <f t="shared" si="14"/>
        <v/>
      </c>
      <c r="AQ32" s="17" t="str">
        <f t="shared" si="14"/>
        <v/>
      </c>
      <c r="AR32" s="17" t="str">
        <f t="shared" si="14"/>
        <v/>
      </c>
      <c r="AS32" s="17" t="str">
        <f t="shared" si="14"/>
        <v/>
      </c>
      <c r="AT32" s="17" t="str">
        <f t="shared" si="14"/>
        <v/>
      </c>
      <c r="AU32" s="17" t="str">
        <f t="shared" si="14"/>
        <v/>
      </c>
      <c r="AV32" s="17" t="str">
        <f t="shared" si="13"/>
        <v/>
      </c>
      <c r="AW32" s="18">
        <f t="shared" si="11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8" hidden="1" customHeight="1" x14ac:dyDescent="0.2">
      <c r="A33" s="390">
        <v>28</v>
      </c>
      <c r="B33" s="243"/>
      <c r="C33" s="243"/>
      <c r="D33" s="243"/>
      <c r="E33" s="256"/>
      <c r="F33" s="93"/>
      <c r="G33" s="23"/>
      <c r="H33" s="93"/>
      <c r="I33" s="93"/>
      <c r="J33" s="23"/>
      <c r="K33" s="23"/>
      <c r="L33" s="24"/>
      <c r="M33" s="23"/>
      <c r="N33" s="23"/>
      <c r="O33" s="24"/>
      <c r="P33" s="23"/>
      <c r="Q33" s="93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>SUM(X33:AB33)</f>
        <v>0</v>
      </c>
      <c r="AD33" s="242" t="str">
        <f t="shared" si="15"/>
        <v/>
      </c>
      <c r="AE33" s="16">
        <f t="shared" si="9"/>
        <v>0</v>
      </c>
      <c r="AF33" s="9"/>
      <c r="AG33" s="17" t="str">
        <f t="shared" si="14"/>
        <v/>
      </c>
      <c r="AH33" s="17" t="str">
        <f t="shared" si="14"/>
        <v/>
      </c>
      <c r="AI33" s="17" t="str">
        <f t="shared" si="14"/>
        <v/>
      </c>
      <c r="AJ33" s="17" t="str">
        <f t="shared" si="14"/>
        <v/>
      </c>
      <c r="AK33" s="17" t="str">
        <f t="shared" si="14"/>
        <v/>
      </c>
      <c r="AL33" s="17" t="str">
        <f t="shared" si="14"/>
        <v/>
      </c>
      <c r="AM33" s="17" t="str">
        <f t="shared" si="14"/>
        <v/>
      </c>
      <c r="AN33" s="17" t="str">
        <f t="shared" si="14"/>
        <v/>
      </c>
      <c r="AO33" s="17" t="str">
        <f t="shared" si="14"/>
        <v/>
      </c>
      <c r="AP33" s="17" t="str">
        <f t="shared" si="14"/>
        <v/>
      </c>
      <c r="AQ33" s="17" t="str">
        <f t="shared" si="14"/>
        <v/>
      </c>
      <c r="AR33" s="17" t="str">
        <f t="shared" si="14"/>
        <v/>
      </c>
      <c r="AS33" s="17" t="str">
        <f t="shared" si="14"/>
        <v/>
      </c>
      <c r="AT33" s="17" t="str">
        <f t="shared" si="14"/>
        <v/>
      </c>
      <c r="AU33" s="17" t="str">
        <f t="shared" si="14"/>
        <v/>
      </c>
      <c r="AV33" s="17" t="str">
        <f t="shared" si="13"/>
        <v/>
      </c>
      <c r="AW33" s="18">
        <f t="shared" si="11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8" hidden="1" customHeight="1" x14ac:dyDescent="0.2">
      <c r="A34" s="390">
        <v>29</v>
      </c>
      <c r="B34" s="243"/>
      <c r="C34" s="243"/>
      <c r="D34" s="243"/>
      <c r="E34" s="256"/>
      <c r="F34" s="93"/>
      <c r="G34" s="23"/>
      <c r="H34" s="93"/>
      <c r="I34" s="93"/>
      <c r="J34" s="23"/>
      <c r="K34" s="23"/>
      <c r="L34" s="24"/>
      <c r="M34" s="23"/>
      <c r="N34" s="23"/>
      <c r="O34" s="24"/>
      <c r="P34" s="23"/>
      <c r="Q34" s="93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>SUM(X34:AB34)</f>
        <v>0</v>
      </c>
      <c r="AD34" s="242" t="str">
        <f t="shared" si="15"/>
        <v/>
      </c>
      <c r="AE34" s="16">
        <f t="shared" si="9"/>
        <v>0</v>
      </c>
      <c r="AF34" s="9"/>
      <c r="AG34" s="17" t="str">
        <f t="shared" si="14"/>
        <v/>
      </c>
      <c r="AH34" s="17" t="str">
        <f t="shared" si="14"/>
        <v/>
      </c>
      <c r="AI34" s="17" t="str">
        <f t="shared" si="14"/>
        <v/>
      </c>
      <c r="AJ34" s="17" t="str">
        <f t="shared" si="14"/>
        <v/>
      </c>
      <c r="AK34" s="17" t="str">
        <f t="shared" si="14"/>
        <v/>
      </c>
      <c r="AL34" s="17" t="str">
        <f t="shared" si="14"/>
        <v/>
      </c>
      <c r="AM34" s="17" t="str">
        <f t="shared" si="14"/>
        <v/>
      </c>
      <c r="AN34" s="17" t="str">
        <f t="shared" si="14"/>
        <v/>
      </c>
      <c r="AO34" s="17" t="str">
        <f t="shared" si="14"/>
        <v/>
      </c>
      <c r="AP34" s="17" t="str">
        <f t="shared" si="14"/>
        <v/>
      </c>
      <c r="AQ34" s="17" t="str">
        <f t="shared" si="14"/>
        <v/>
      </c>
      <c r="AR34" s="17" t="str">
        <f t="shared" si="14"/>
        <v/>
      </c>
      <c r="AS34" s="17" t="str">
        <f t="shared" si="14"/>
        <v/>
      </c>
      <c r="AT34" s="17" t="str">
        <f t="shared" si="14"/>
        <v/>
      </c>
      <c r="AU34" s="17" t="str">
        <f t="shared" si="14"/>
        <v/>
      </c>
      <c r="AV34" s="17" t="str">
        <f t="shared" si="13"/>
        <v/>
      </c>
      <c r="AW34" s="18">
        <f t="shared" si="11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8" hidden="1" customHeight="1" x14ac:dyDescent="0.2">
      <c r="A35" s="390">
        <v>30</v>
      </c>
      <c r="B35" s="252"/>
      <c r="C35" s="253"/>
      <c r="D35" s="84"/>
      <c r="E35" s="256"/>
      <c r="F35" s="93"/>
      <c r="G35" s="23"/>
      <c r="H35" s="93"/>
      <c r="I35" s="93"/>
      <c r="J35" s="23"/>
      <c r="K35" s="23"/>
      <c r="L35" s="24"/>
      <c r="M35" s="23"/>
      <c r="N35" s="23"/>
      <c r="O35" s="24"/>
      <c r="P35" s="23"/>
      <c r="Q35" s="24"/>
      <c r="R35" s="24"/>
      <c r="S35" s="23"/>
      <c r="T35" s="23"/>
      <c r="U35" s="23"/>
      <c r="V35" s="18">
        <f t="shared" si="0"/>
        <v>0</v>
      </c>
      <c r="W35" s="95"/>
      <c r="X35" s="95"/>
      <c r="Y35" s="95">
        <f t="shared" si="3"/>
        <v>0</v>
      </c>
      <c r="Z35" s="95">
        <f t="shared" si="4"/>
        <v>0</v>
      </c>
      <c r="AA35" s="95">
        <f t="shared" si="5"/>
        <v>0</v>
      </c>
      <c r="AB35" s="95">
        <f t="shared" si="6"/>
        <v>0</v>
      </c>
      <c r="AC35" s="95">
        <f>SUM(X35:AB35)</f>
        <v>0</v>
      </c>
      <c r="AD35" s="242" t="str">
        <f t="shared" si="15"/>
        <v/>
      </c>
      <c r="AE35" s="16">
        <f t="shared" si="9"/>
        <v>0</v>
      </c>
      <c r="AF35" s="9"/>
      <c r="AG35" s="17" t="str">
        <f t="shared" si="14"/>
        <v/>
      </c>
      <c r="AH35" s="17" t="str">
        <f t="shared" si="14"/>
        <v/>
      </c>
      <c r="AI35" s="17" t="str">
        <f t="shared" si="14"/>
        <v/>
      </c>
      <c r="AJ35" s="17" t="str">
        <f t="shared" si="14"/>
        <v/>
      </c>
      <c r="AK35" s="17" t="str">
        <f t="shared" si="14"/>
        <v/>
      </c>
      <c r="AL35" s="17" t="str">
        <f t="shared" si="14"/>
        <v/>
      </c>
      <c r="AM35" s="17" t="str">
        <f t="shared" si="14"/>
        <v/>
      </c>
      <c r="AN35" s="17" t="str">
        <f t="shared" si="14"/>
        <v/>
      </c>
      <c r="AO35" s="17" t="str">
        <f t="shared" si="14"/>
        <v/>
      </c>
      <c r="AP35" s="17" t="str">
        <f t="shared" si="14"/>
        <v/>
      </c>
      <c r="AQ35" s="17" t="str">
        <f t="shared" si="14"/>
        <v/>
      </c>
      <c r="AR35" s="17" t="str">
        <f t="shared" si="14"/>
        <v/>
      </c>
      <c r="AS35" s="17" t="str">
        <f t="shared" si="14"/>
        <v/>
      </c>
      <c r="AT35" s="17" t="str">
        <f t="shared" si="14"/>
        <v/>
      </c>
      <c r="AU35" s="17" t="str">
        <f t="shared" si="14"/>
        <v/>
      </c>
      <c r="AV35" s="17" t="str">
        <f t="shared" si="14"/>
        <v/>
      </c>
      <c r="AW35" s="18">
        <f>COUNTIF(AG35:AV35,"з")</f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8" hidden="1" customHeight="1" x14ac:dyDescent="0.2">
      <c r="A36" s="390">
        <v>31</v>
      </c>
      <c r="B36" s="252"/>
      <c r="C36" s="253"/>
      <c r="D36" s="84"/>
      <c r="E36" s="256"/>
      <c r="F36" s="23"/>
      <c r="G36" s="23"/>
      <c r="H36" s="23"/>
      <c r="I36" s="23"/>
      <c r="J36" s="23"/>
      <c r="K36" s="23"/>
      <c r="L36" s="24"/>
      <c r="M36" s="23"/>
      <c r="N36" s="23"/>
      <c r="O36" s="24"/>
      <c r="P36" s="23"/>
      <c r="Q36" s="24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 t="shared" si="3"/>
        <v>0</v>
      </c>
      <c r="Z36" s="95">
        <f t="shared" si="4"/>
        <v>0</v>
      </c>
      <c r="AA36" s="95">
        <f t="shared" si="5"/>
        <v>0</v>
      </c>
      <c r="AB36" s="95">
        <f t="shared" si="6"/>
        <v>0</v>
      </c>
      <c r="AC36" s="95">
        <f t="shared" si="7"/>
        <v>0</v>
      </c>
      <c r="AD36" s="242" t="str">
        <f t="shared" si="15"/>
        <v/>
      </c>
      <c r="AE36" s="16">
        <f>IF(AX36=5,0.5,IF(AX36=4,0.25,IF(AX36&lt;=3,0)))</f>
        <v>0</v>
      </c>
      <c r="AF36" s="9"/>
      <c r="AG36" s="17" t="str">
        <f t="shared" si="14"/>
        <v/>
      </c>
      <c r="AH36" s="17" t="str">
        <f t="shared" si="14"/>
        <v/>
      </c>
      <c r="AI36" s="17" t="str">
        <f t="shared" si="14"/>
        <v/>
      </c>
      <c r="AJ36" s="17" t="str">
        <f t="shared" si="14"/>
        <v/>
      </c>
      <c r="AK36" s="17" t="str">
        <f t="shared" si="14"/>
        <v/>
      </c>
      <c r="AL36" s="17" t="str">
        <f t="shared" si="14"/>
        <v/>
      </c>
      <c r="AM36" s="17" t="str">
        <f t="shared" si="14"/>
        <v/>
      </c>
      <c r="AN36" s="17" t="str">
        <f t="shared" si="14"/>
        <v/>
      </c>
      <c r="AO36" s="17" t="str">
        <f t="shared" si="14"/>
        <v/>
      </c>
      <c r="AP36" s="17" t="str">
        <f t="shared" si="14"/>
        <v/>
      </c>
      <c r="AQ36" s="17" t="str">
        <f t="shared" si="14"/>
        <v/>
      </c>
      <c r="AR36" s="17" t="str">
        <f t="shared" si="14"/>
        <v/>
      </c>
      <c r="AS36" s="17" t="str">
        <f t="shared" si="14"/>
        <v/>
      </c>
      <c r="AT36" s="17" t="str">
        <f t="shared" si="14"/>
        <v/>
      </c>
      <c r="AU36" s="17" t="str">
        <f t="shared" si="14"/>
        <v/>
      </c>
      <c r="AV36" s="17" t="str">
        <f t="shared" si="14"/>
        <v/>
      </c>
      <c r="AW36" s="18">
        <f>COUNTIF(AG36:AV36,"з")</f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8" hidden="1" customHeight="1" x14ac:dyDescent="0.25">
      <c r="A37" s="112"/>
      <c r="B37" s="113"/>
      <c r="C37" s="113"/>
      <c r="D37" s="113"/>
      <c r="E37" s="256"/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4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 t="shared" si="3"/>
        <v>0</v>
      </c>
      <c r="Z37" s="95">
        <f t="shared" si="4"/>
        <v>0</v>
      </c>
      <c r="AA37" s="95">
        <f t="shared" si="5"/>
        <v>0</v>
      </c>
      <c r="AB37" s="95">
        <f t="shared" si="6"/>
        <v>0</v>
      </c>
      <c r="AC37" s="95">
        <f t="shared" si="7"/>
        <v>0</v>
      </c>
      <c r="AD37" s="242" t="str">
        <f t="shared" si="15"/>
        <v/>
      </c>
      <c r="AE37" s="16">
        <f>IF(AX37=5,0.5,IF(AX37=4,0.25,IF(AX37&lt;=3,0)))</f>
        <v>0</v>
      </c>
      <c r="AF37" s="9"/>
      <c r="AG37" s="17" t="str">
        <f t="shared" si="14"/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>COUNTIF(AG37:AV37,"з")</f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3.5" hidden="1" customHeight="1" thickBot="1" x14ac:dyDescent="0.3">
      <c r="A38" s="112"/>
      <c r="B38" s="113"/>
      <c r="C38" s="113"/>
      <c r="D38" s="113"/>
      <c r="E38" s="27">
        <f>COUNTIF(E6:E37,"2331")</f>
        <v>23</v>
      </c>
      <c r="F38" s="23"/>
      <c r="G38" s="23"/>
      <c r="H38" s="23"/>
      <c r="I38" s="23"/>
      <c r="J38" s="23"/>
      <c r="K38" s="23"/>
      <c r="L38" s="24"/>
      <c r="M38" s="23"/>
      <c r="N38" s="23"/>
      <c r="O38" s="24"/>
      <c r="P38" s="23"/>
      <c r="Q38" s="23"/>
      <c r="R38" s="24"/>
      <c r="S38" s="23"/>
      <c r="T38" s="23"/>
      <c r="U38" s="23"/>
      <c r="V38" s="18">
        <f t="shared" si="0"/>
        <v>0</v>
      </c>
      <c r="W38" s="95">
        <f>COUNTIF(AG38:AV38,"б")</f>
        <v>0</v>
      </c>
      <c r="X38" s="95">
        <f>COUNTIF(AF38:AU38,"д")</f>
        <v>0</v>
      </c>
      <c r="Y38" s="95">
        <f t="shared" si="3"/>
        <v>0</v>
      </c>
      <c r="Z38" s="95">
        <f t="shared" si="4"/>
        <v>0</v>
      </c>
      <c r="AA38" s="95">
        <f t="shared" si="5"/>
        <v>0</v>
      </c>
      <c r="AB38" s="95">
        <f t="shared" si="6"/>
        <v>0</v>
      </c>
      <c r="AC38" s="95">
        <f t="shared" si="7"/>
        <v>0</v>
      </c>
      <c r="AD38" s="242" t="str">
        <f t="shared" si="15"/>
        <v/>
      </c>
      <c r="AE38" s="31">
        <f>IF(AX38=5,0.5,IF(AX38=4,0.25,IF(AX38&lt;=3,0)))</f>
        <v>0</v>
      </c>
      <c r="AF38" s="9"/>
      <c r="AG38" s="17" t="str">
        <f t="shared" si="14"/>
        <v/>
      </c>
      <c r="AH38" s="17" t="str">
        <f t="shared" si="14"/>
        <v/>
      </c>
      <c r="AI38" s="17" t="str">
        <f t="shared" si="14"/>
        <v/>
      </c>
      <c r="AJ38" s="17" t="str">
        <f t="shared" si="14"/>
        <v/>
      </c>
      <c r="AK38" s="17" t="str">
        <f t="shared" si="14"/>
        <v/>
      </c>
      <c r="AL38" s="17" t="str">
        <f t="shared" si="14"/>
        <v/>
      </c>
      <c r="AM38" s="17" t="str">
        <f t="shared" si="14"/>
        <v/>
      </c>
      <c r="AN38" s="17" t="str">
        <f t="shared" si="14"/>
        <v/>
      </c>
      <c r="AO38" s="17" t="str">
        <f t="shared" si="14"/>
        <v/>
      </c>
      <c r="AP38" s="17" t="str">
        <f t="shared" si="14"/>
        <v/>
      </c>
      <c r="AQ38" s="17" t="str">
        <f t="shared" si="14"/>
        <v/>
      </c>
      <c r="AR38" s="17" t="str">
        <f t="shared" si="14"/>
        <v/>
      </c>
      <c r="AS38" s="17" t="str">
        <f t="shared" ref="AS38:AV38" si="16">IF(ISERROR(VALUE(LEFT(R38))),LEFT(R38),VALUE(LEFT(R38)))</f>
        <v/>
      </c>
      <c r="AT38" s="17" t="str">
        <f t="shared" si="16"/>
        <v/>
      </c>
      <c r="AU38" s="17" t="str">
        <f t="shared" si="16"/>
        <v/>
      </c>
      <c r="AV38" s="17" t="str">
        <f t="shared" si="16"/>
        <v/>
      </c>
      <c r="AW38" s="18">
        <f>COUNTIF(AG38:AV38,"з")</f>
        <v>0</v>
      </c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9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9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ht="13.5" customHeight="1" x14ac:dyDescent="0.25">
      <c r="A39" s="247"/>
      <c r="B39" s="113"/>
      <c r="C39" s="83" t="s">
        <v>12</v>
      </c>
      <c r="D39" s="113"/>
      <c r="E39" s="27"/>
      <c r="F39" s="213">
        <f t="array" ref="F39:U46">AG39:AV46</f>
        <v>3.5454545454545454</v>
      </c>
      <c r="G39" s="213" t="str">
        <v xml:space="preserve"> </v>
      </c>
      <c r="H39" s="213" t="str">
        <v xml:space="preserve"> </v>
      </c>
      <c r="I39" s="213">
        <v>3.2727272727272729</v>
      </c>
      <c r="J39" s="213" t="str">
        <v xml:space="preserve"> </v>
      </c>
      <c r="K39" s="213" t="str">
        <v xml:space="preserve"> </v>
      </c>
      <c r="L39" s="213">
        <v>4.8095238095238093</v>
      </c>
      <c r="M39" s="213" t="str">
        <v xml:space="preserve"> </v>
      </c>
      <c r="N39" s="213">
        <v>4.1739130434782608</v>
      </c>
      <c r="O39" s="214">
        <v>2.8695652173913042</v>
      </c>
      <c r="P39" s="215" t="str">
        <v xml:space="preserve"> </v>
      </c>
      <c r="Q39" s="215">
        <v>2.8636363636363638</v>
      </c>
      <c r="R39" s="215" t="str">
        <v xml:space="preserve"> </v>
      </c>
      <c r="S39" s="213" t="str">
        <v xml:space="preserve"> </v>
      </c>
      <c r="T39" s="213" t="str">
        <v xml:space="preserve"> </v>
      </c>
      <c r="U39" s="213" t="str">
        <v xml:space="preserve"> </v>
      </c>
      <c r="V39" s="18">
        <f>сводн.!T43</f>
        <v>3</v>
      </c>
      <c r="W39" s="95">
        <f>SUM(W6:W38)</f>
        <v>3</v>
      </c>
      <c r="X39" s="95">
        <f>SUM(X6:X38)</f>
        <v>0</v>
      </c>
      <c r="Y39" s="95">
        <f>SUM(Y6:Y38)-X39</f>
        <v>17</v>
      </c>
      <c r="Z39" s="95">
        <f>SUM(Z6:Z38)</f>
        <v>64</v>
      </c>
      <c r="AA39" s="95">
        <f>SUM(AA6:AA38)</f>
        <v>25</v>
      </c>
      <c r="AB39" s="95">
        <f>SUM(AB6:AB38)</f>
        <v>32</v>
      </c>
      <c r="AC39" s="95">
        <f t="shared" si="7"/>
        <v>138</v>
      </c>
      <c r="AD39" s="242">
        <f t="shared" si="15"/>
        <v>3.5217391304347827</v>
      </c>
      <c r="AE39" s="32"/>
      <c r="AF39" s="9"/>
      <c r="AG39" s="33">
        <f t="shared" ref="AG39:AV39" si="17">IF(COUNT(AG6:AG38)=0," ",SUM(AG6:AG38)/COUNT(AG6:AG38))</f>
        <v>3.5454545454545454</v>
      </c>
      <c r="AH39" s="33" t="str">
        <f t="shared" si="17"/>
        <v xml:space="preserve"> </v>
      </c>
      <c r="AI39" s="33" t="str">
        <f t="shared" si="17"/>
        <v xml:space="preserve"> </v>
      </c>
      <c r="AJ39" s="33">
        <f t="shared" si="17"/>
        <v>3.2727272727272729</v>
      </c>
      <c r="AK39" s="33" t="str">
        <f t="shared" si="17"/>
        <v xml:space="preserve"> </v>
      </c>
      <c r="AL39" s="33" t="str">
        <f t="shared" si="17"/>
        <v xml:space="preserve"> </v>
      </c>
      <c r="AM39" s="33">
        <f t="shared" si="17"/>
        <v>4.8095238095238093</v>
      </c>
      <c r="AN39" s="33" t="str">
        <f t="shared" si="17"/>
        <v xml:space="preserve"> </v>
      </c>
      <c r="AO39" s="33">
        <f t="shared" si="17"/>
        <v>4.1739130434782608</v>
      </c>
      <c r="AP39" s="33">
        <f t="shared" si="17"/>
        <v>2.8695652173913042</v>
      </c>
      <c r="AQ39" s="33" t="str">
        <f t="shared" si="17"/>
        <v xml:space="preserve"> </v>
      </c>
      <c r="AR39" s="33">
        <f t="shared" si="17"/>
        <v>2.8636363636363638</v>
      </c>
      <c r="AS39" s="33" t="str">
        <f t="shared" si="17"/>
        <v xml:space="preserve"> </v>
      </c>
      <c r="AT39" s="33" t="str">
        <f t="shared" si="17"/>
        <v xml:space="preserve"> </v>
      </c>
      <c r="AU39" s="33" t="str">
        <f t="shared" si="17"/>
        <v xml:space="preserve"> </v>
      </c>
      <c r="AV39" s="34" t="str">
        <f t="shared" si="17"/>
        <v xml:space="preserve"> </v>
      </c>
      <c r="AW39" s="35"/>
      <c r="AX39" s="19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</row>
    <row r="40" spans="1:157" s="43" customFormat="1" x14ac:dyDescent="0.2">
      <c r="A40" s="216"/>
      <c r="B40" s="247"/>
      <c r="C40" s="218" t="s">
        <v>13</v>
      </c>
      <c r="D40" s="83"/>
      <c r="E40" s="219"/>
      <c r="F40" s="105">
        <v>2</v>
      </c>
      <c r="G40" s="105" t="str">
        <v>0</v>
      </c>
      <c r="H40" s="105" t="str">
        <v>0</v>
      </c>
      <c r="I40" s="105">
        <v>3</v>
      </c>
      <c r="J40" s="105" t="str">
        <v>0</v>
      </c>
      <c r="K40" s="105" t="str">
        <v>0</v>
      </c>
      <c r="L40" s="105">
        <v>19</v>
      </c>
      <c r="M40" s="105" t="str">
        <v>0</v>
      </c>
      <c r="N40" s="105">
        <v>8</v>
      </c>
      <c r="O40" s="106" t="str">
        <v>0</v>
      </c>
      <c r="P40" s="106" t="str">
        <v>0</v>
      </c>
      <c r="Q40" s="106" t="str">
        <v>0</v>
      </c>
      <c r="R40" s="106" t="str">
        <v>0</v>
      </c>
      <c r="S40" s="105" t="str">
        <v>0</v>
      </c>
      <c r="T40" s="105" t="str">
        <v>0</v>
      </c>
      <c r="U40" s="105" t="str">
        <v xml:space="preserve"> </v>
      </c>
      <c r="V40" s="209" t="str">
        <f>IF(COUNTIF(V6:V38,5)=0,"0",COUNTIF(V6:V38,5))</f>
        <v>0</v>
      </c>
      <c r="W40" s="209"/>
      <c r="X40" s="580">
        <f>SUM(X39:AB39)</f>
        <v>138</v>
      </c>
      <c r="Y40" s="580"/>
      <c r="Z40" s="580"/>
      <c r="AA40" s="580"/>
      <c r="AB40" s="580"/>
      <c r="AC40" s="210"/>
      <c r="AD40" s="242">
        <f t="shared" si="15"/>
        <v>2</v>
      </c>
      <c r="AE40" s="36"/>
      <c r="AF40" s="37"/>
      <c r="AG40" s="38">
        <f t="shared" ref="AG40:AU40" si="18">IF(COUNTIF(AG6:AG38,5)=0,"0",COUNTIF(AG6:AG38,5))</f>
        <v>2</v>
      </c>
      <c r="AH40" s="38" t="str">
        <f t="shared" si="18"/>
        <v>0</v>
      </c>
      <c r="AI40" s="38" t="str">
        <f t="shared" si="18"/>
        <v>0</v>
      </c>
      <c r="AJ40" s="38">
        <f t="shared" si="18"/>
        <v>3</v>
      </c>
      <c r="AK40" s="38" t="str">
        <f t="shared" si="18"/>
        <v>0</v>
      </c>
      <c r="AL40" s="38" t="str">
        <f t="shared" si="18"/>
        <v>0</v>
      </c>
      <c r="AM40" s="38">
        <f t="shared" si="18"/>
        <v>19</v>
      </c>
      <c r="AN40" s="38" t="str">
        <f t="shared" si="18"/>
        <v>0</v>
      </c>
      <c r="AO40" s="38">
        <f t="shared" si="18"/>
        <v>8</v>
      </c>
      <c r="AP40" s="38" t="str">
        <f t="shared" si="18"/>
        <v>0</v>
      </c>
      <c r="AQ40" s="38" t="str">
        <f t="shared" si="18"/>
        <v>0</v>
      </c>
      <c r="AR40" s="38" t="str">
        <f t="shared" si="18"/>
        <v>0</v>
      </c>
      <c r="AS40" s="38" t="str">
        <f t="shared" si="18"/>
        <v>0</v>
      </c>
      <c r="AT40" s="38" t="str">
        <f t="shared" si="18"/>
        <v>0</v>
      </c>
      <c r="AU40" s="38" t="str">
        <f t="shared" si="18"/>
        <v>0</v>
      </c>
      <c r="AV40" s="39" t="str">
        <f>IF(COUNTIF(AV6:AV38,5)=0," ",COUNTIF(AV6:AV38,5))</f>
        <v xml:space="preserve"> </v>
      </c>
      <c r="AW40" s="38"/>
      <c r="AX40" s="40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37"/>
      <c r="CO40" s="37"/>
      <c r="CP40" s="37"/>
      <c r="CQ40" s="37"/>
      <c r="CR40" s="37"/>
      <c r="CS40" s="37"/>
      <c r="CT40" s="37"/>
      <c r="CU40" s="37"/>
      <c r="CV40" s="37"/>
      <c r="CW40" s="37"/>
      <c r="CX40" s="37"/>
      <c r="CY40" s="37"/>
      <c r="CZ40" s="37"/>
      <c r="DA40" s="37"/>
    </row>
    <row r="41" spans="1:157" s="51" customFormat="1" x14ac:dyDescent="0.2">
      <c r="A41" s="220"/>
      <c r="B41" s="216"/>
      <c r="C41" s="222" t="s">
        <v>14</v>
      </c>
      <c r="D41" s="218"/>
      <c r="E41" s="223"/>
      <c r="F41" s="107">
        <v>9</v>
      </c>
      <c r="G41" s="107" t="str">
        <v>0</v>
      </c>
      <c r="H41" s="107" t="str">
        <v>0</v>
      </c>
      <c r="I41" s="107">
        <v>3</v>
      </c>
      <c r="J41" s="107" t="str">
        <v>0</v>
      </c>
      <c r="K41" s="107" t="str">
        <v>0</v>
      </c>
      <c r="L41" s="107">
        <v>1</v>
      </c>
      <c r="M41" s="107" t="str">
        <v>0</v>
      </c>
      <c r="N41" s="107">
        <v>11</v>
      </c>
      <c r="O41" s="108" t="str">
        <v>0</v>
      </c>
      <c r="P41" s="108" t="str">
        <v>0</v>
      </c>
      <c r="Q41" s="108">
        <v>1</v>
      </c>
      <c r="R41" s="108" t="str">
        <v>0</v>
      </c>
      <c r="S41" s="107" t="str">
        <v>0</v>
      </c>
      <c r="T41" s="107" t="str">
        <v>0</v>
      </c>
      <c r="U41" s="107" t="str">
        <v xml:space="preserve"> </v>
      </c>
      <c r="V41" s="44" t="str">
        <f>IF(COUNTIF(V6:V38,4)=0,"0",COUNTIF(V6:V38,4))</f>
        <v>0</v>
      </c>
      <c r="W41" s="44"/>
      <c r="X41" s="44"/>
      <c r="Y41" s="44" t="str">
        <f>IF(COUNTIF(Y6:Y38,4)=0," ",COUNTIF(Y6:Y38,4))</f>
        <v xml:space="preserve"> </v>
      </c>
      <c r="Z41" s="44">
        <f>IF(COUNTIF(Z6:Z38,4)=0," ",COUNTIF(Z6:Z38,4))</f>
        <v>1</v>
      </c>
      <c r="AA41" s="44" t="str">
        <f>IF(COUNTIF(AA6:AA38,4)=0," ",COUNTIF(AA6:AA38,4))</f>
        <v xml:space="preserve"> </v>
      </c>
      <c r="AB41" s="44" t="str">
        <f>IF(COUNTIF(AB6:AB38,4)=0," ",COUNTIF(AB6:AB38,4))</f>
        <v xml:space="preserve"> </v>
      </c>
      <c r="AC41" s="44"/>
      <c r="AD41" s="242" t="str">
        <f t="shared" si="15"/>
        <v/>
      </c>
      <c r="AE41" s="45" t="str">
        <f>IF(COUNTIF(AE6:AE38,4)=0," ",COUNTIF(AE6:AE38,4))</f>
        <v xml:space="preserve"> </v>
      </c>
      <c r="AF41" s="44" t="str">
        <f>IF(COUNTIF(AF6:AF38,4)=0," ",COUNTIF(AF6:AF38,4))</f>
        <v xml:space="preserve"> </v>
      </c>
      <c r="AG41" s="44">
        <f t="shared" ref="AG41:AU41" si="19">IF(COUNTIF(AG6:AG38,4)=0,"0",COUNTIF(AG6:AG38,4))</f>
        <v>9</v>
      </c>
      <c r="AH41" s="44" t="str">
        <f t="shared" si="19"/>
        <v>0</v>
      </c>
      <c r="AI41" s="44" t="str">
        <f t="shared" si="19"/>
        <v>0</v>
      </c>
      <c r="AJ41" s="44">
        <f t="shared" si="19"/>
        <v>3</v>
      </c>
      <c r="AK41" s="44" t="str">
        <f t="shared" si="19"/>
        <v>0</v>
      </c>
      <c r="AL41" s="44" t="str">
        <f t="shared" si="19"/>
        <v>0</v>
      </c>
      <c r="AM41" s="44">
        <f t="shared" si="19"/>
        <v>1</v>
      </c>
      <c r="AN41" s="44" t="str">
        <f t="shared" si="19"/>
        <v>0</v>
      </c>
      <c r="AO41" s="44">
        <f t="shared" si="19"/>
        <v>11</v>
      </c>
      <c r="AP41" s="44" t="str">
        <f t="shared" si="19"/>
        <v>0</v>
      </c>
      <c r="AQ41" s="44" t="str">
        <f t="shared" si="19"/>
        <v>0</v>
      </c>
      <c r="AR41" s="44">
        <f t="shared" si="19"/>
        <v>1</v>
      </c>
      <c r="AS41" s="44" t="str">
        <f t="shared" si="19"/>
        <v>0</v>
      </c>
      <c r="AT41" s="44" t="str">
        <f t="shared" si="19"/>
        <v>0</v>
      </c>
      <c r="AU41" s="44" t="str">
        <f t="shared" si="19"/>
        <v>0</v>
      </c>
      <c r="AV41" s="46" t="str">
        <f>IF(COUNTIF(AV6:AV38,4)=0," ",COUNTIF(AV6:AV38,4))</f>
        <v xml:space="preserve"> </v>
      </c>
      <c r="AW41" s="44"/>
      <c r="AX41" s="47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</row>
    <row r="42" spans="1:157" s="59" customFormat="1" x14ac:dyDescent="0.2">
      <c r="A42" s="85"/>
      <c r="B42" s="220"/>
      <c r="C42" s="225" t="s">
        <v>15</v>
      </c>
      <c r="D42" s="222"/>
      <c r="E42" s="226"/>
      <c r="F42" s="109">
        <v>10</v>
      </c>
      <c r="G42" s="109" t="str">
        <v>0</v>
      </c>
      <c r="H42" s="109" t="str">
        <v>0</v>
      </c>
      <c r="I42" s="109">
        <v>13</v>
      </c>
      <c r="J42" s="109" t="str">
        <v>0</v>
      </c>
      <c r="K42" s="109" t="str">
        <v>0</v>
      </c>
      <c r="L42" s="109" t="str">
        <v>0</v>
      </c>
      <c r="M42" s="109" t="str">
        <v>0</v>
      </c>
      <c r="N42" s="109">
        <v>4</v>
      </c>
      <c r="O42" s="110">
        <v>20</v>
      </c>
      <c r="P42" s="110" t="str">
        <v>0</v>
      </c>
      <c r="Q42" s="110">
        <v>17</v>
      </c>
      <c r="R42" s="110" t="str">
        <v>0</v>
      </c>
      <c r="S42" s="109" t="str">
        <v>0</v>
      </c>
      <c r="T42" s="109" t="str">
        <v>0</v>
      </c>
      <c r="U42" s="109" t="str">
        <v xml:space="preserve"> </v>
      </c>
      <c r="V42" s="52">
        <f>IF(COUNTIF(V6:V38,3)=0,"0",COUNTIF(V6:V38,3))</f>
        <v>10</v>
      </c>
      <c r="W42" s="52"/>
      <c r="X42" s="52"/>
      <c r="Y42" s="52">
        <f>IF(COUNTIF(Y6:Y38,3)=0," ",COUNTIF(Y6:Y38,3))</f>
        <v>1</v>
      </c>
      <c r="Z42" s="52">
        <f>IF(COUNTIF(Z6:Z38,3)=0," ",COUNTIF(Z6:Z38,3))</f>
        <v>15</v>
      </c>
      <c r="AA42" s="52">
        <f>IF(COUNTIF(AA6:AA38,3)=0," ",COUNTIF(AA6:AA38,3))</f>
        <v>1</v>
      </c>
      <c r="AB42" s="52">
        <f>IF(COUNTIF(AB6:AB38,3)=0," ",COUNTIF(AB6:AB38,3))</f>
        <v>1</v>
      </c>
      <c r="AC42" s="52"/>
      <c r="AD42" s="242">
        <f t="shared" si="15"/>
        <v>3.1111111111111112</v>
      </c>
      <c r="AE42" s="53" t="str">
        <f>IF(COUNTIF(AE6:AE38,3)=0," ",COUNTIF(AE6:AE38,3))</f>
        <v xml:space="preserve"> </v>
      </c>
      <c r="AF42" s="52" t="str">
        <f>IF(COUNTIF(AF6:AF38,3)=0," ",COUNTIF(AF6:AF38,3))</f>
        <v xml:space="preserve"> </v>
      </c>
      <c r="AG42" s="52">
        <f t="shared" ref="AG42:AU42" si="20">IF(COUNTIF(AG6:AG38,3)=0,"0",COUNTIF(AG6:AG38,3))</f>
        <v>10</v>
      </c>
      <c r="AH42" s="52" t="str">
        <f t="shared" si="20"/>
        <v>0</v>
      </c>
      <c r="AI42" s="52" t="str">
        <f t="shared" si="20"/>
        <v>0</v>
      </c>
      <c r="AJ42" s="52">
        <f t="shared" si="20"/>
        <v>13</v>
      </c>
      <c r="AK42" s="52" t="str">
        <f t="shared" si="20"/>
        <v>0</v>
      </c>
      <c r="AL42" s="52" t="str">
        <f t="shared" si="20"/>
        <v>0</v>
      </c>
      <c r="AM42" s="52" t="str">
        <f t="shared" si="20"/>
        <v>0</v>
      </c>
      <c r="AN42" s="52" t="str">
        <f t="shared" si="20"/>
        <v>0</v>
      </c>
      <c r="AO42" s="52">
        <f t="shared" si="20"/>
        <v>4</v>
      </c>
      <c r="AP42" s="52">
        <f t="shared" si="20"/>
        <v>20</v>
      </c>
      <c r="AQ42" s="52" t="str">
        <f t="shared" si="20"/>
        <v>0</v>
      </c>
      <c r="AR42" s="52">
        <f t="shared" si="20"/>
        <v>17</v>
      </c>
      <c r="AS42" s="52" t="str">
        <f t="shared" si="20"/>
        <v>0</v>
      </c>
      <c r="AT42" s="52" t="str">
        <f t="shared" si="20"/>
        <v>0</v>
      </c>
      <c r="AU42" s="52" t="str">
        <f t="shared" si="20"/>
        <v>0</v>
      </c>
      <c r="AV42" s="54" t="str">
        <f>IF(COUNTIF(AV6:AV38,3)=0," ",COUNTIF(AV6:AV38,3))</f>
        <v xml:space="preserve"> </v>
      </c>
      <c r="AW42" s="52"/>
      <c r="AX42" s="55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</row>
    <row r="43" spans="1:157" x14ac:dyDescent="0.2">
      <c r="A43" s="247"/>
      <c r="B43" s="85"/>
      <c r="C43" s="83" t="s">
        <v>16</v>
      </c>
      <c r="D43" s="225"/>
      <c r="E43" s="27"/>
      <c r="F43" s="23">
        <v>1</v>
      </c>
      <c r="G43" s="23">
        <v>0</v>
      </c>
      <c r="H43" s="23">
        <v>0</v>
      </c>
      <c r="I43" s="23">
        <v>3</v>
      </c>
      <c r="J43" s="23">
        <v>0</v>
      </c>
      <c r="K43" s="23">
        <v>0</v>
      </c>
      <c r="L43" s="23">
        <v>1</v>
      </c>
      <c r="M43" s="23">
        <v>0</v>
      </c>
      <c r="N43" s="23">
        <v>0</v>
      </c>
      <c r="O43" s="24">
        <v>3</v>
      </c>
      <c r="P43" s="24">
        <v>0</v>
      </c>
      <c r="Q43" s="24">
        <v>4</v>
      </c>
      <c r="R43" s="24">
        <v>0</v>
      </c>
      <c r="S43" s="23">
        <v>0</v>
      </c>
      <c r="T43" s="23">
        <v>0</v>
      </c>
      <c r="U43" s="23">
        <v>0</v>
      </c>
      <c r="V43" s="35">
        <f>IF(COUNTIF(V6:V38,2)=0,"0",COUNTIF(V6:V38,2))</f>
        <v>13</v>
      </c>
      <c r="W43" s="35"/>
      <c r="X43" s="35"/>
      <c r="Y43" s="35">
        <f>IF(COUNTIF(Y6:Y38,2)=0," ",COUNTIF(Y6:Y38,2))</f>
        <v>2</v>
      </c>
      <c r="Z43" s="35">
        <f>IF(COUNTIF(Z6:Z38,2)=0," ",COUNTIF(Z6:Z38,2))</f>
        <v>4</v>
      </c>
      <c r="AA43" s="35">
        <f>IF(COUNTIF(AA6:AA38,2)=0," ",COUNTIF(AA6:AA38,2))</f>
        <v>5</v>
      </c>
      <c r="AB43" s="35">
        <f>IF(COUNTIF(AB6:AB38,2)=0," ",COUNTIF(AB6:AB38,2))</f>
        <v>10</v>
      </c>
      <c r="AC43" s="35"/>
      <c r="AD43" s="242">
        <f t="shared" si="15"/>
        <v>4.0952380952380949</v>
      </c>
      <c r="AE43" s="61" t="str">
        <f>IF(COUNTIF(AE6:AE38,2)=0," ",COUNTIF(AE6:AE38,2))</f>
        <v xml:space="preserve"> </v>
      </c>
      <c r="AF43" s="35" t="str">
        <f>IF(COUNTIF(AF6:AF38,2)=0," ",COUNTIF(AF6:AF38,2))</f>
        <v xml:space="preserve"> </v>
      </c>
      <c r="AG43" s="35">
        <f t="shared" ref="AG43:AV43" si="21">COUNTIF(AG6:AG37,2)+COUNTIF(AG6:AG37,"д")</f>
        <v>1</v>
      </c>
      <c r="AH43" s="35">
        <f t="shared" si="21"/>
        <v>0</v>
      </c>
      <c r="AI43" s="35">
        <f t="shared" si="21"/>
        <v>0</v>
      </c>
      <c r="AJ43" s="35">
        <f t="shared" si="21"/>
        <v>3</v>
      </c>
      <c r="AK43" s="35">
        <f t="shared" si="21"/>
        <v>0</v>
      </c>
      <c r="AL43" s="35">
        <f t="shared" si="21"/>
        <v>0</v>
      </c>
      <c r="AM43" s="35">
        <f t="shared" si="21"/>
        <v>1</v>
      </c>
      <c r="AN43" s="35">
        <f t="shared" si="21"/>
        <v>0</v>
      </c>
      <c r="AO43" s="35">
        <f t="shared" si="21"/>
        <v>0</v>
      </c>
      <c r="AP43" s="35">
        <f t="shared" si="21"/>
        <v>3</v>
      </c>
      <c r="AQ43" s="35">
        <f t="shared" si="21"/>
        <v>0</v>
      </c>
      <c r="AR43" s="35">
        <f t="shared" si="21"/>
        <v>4</v>
      </c>
      <c r="AS43" s="35">
        <f t="shared" si="21"/>
        <v>0</v>
      </c>
      <c r="AT43" s="35">
        <f t="shared" si="21"/>
        <v>0</v>
      </c>
      <c r="AU43" s="35">
        <f t="shared" si="21"/>
        <v>0</v>
      </c>
      <c r="AV43" s="35">
        <f t="shared" si="21"/>
        <v>0</v>
      </c>
      <c r="AW43" s="35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G43"/>
    </row>
    <row r="44" spans="1:157" x14ac:dyDescent="0.2">
      <c r="A44" s="247"/>
      <c r="B44" s="247"/>
      <c r="C44" s="83" t="s">
        <v>17</v>
      </c>
      <c r="D44" s="83"/>
      <c r="E44" s="27"/>
      <c r="F44" s="23">
        <v>1</v>
      </c>
      <c r="G44" s="23">
        <v>0</v>
      </c>
      <c r="H44" s="23">
        <v>0</v>
      </c>
      <c r="I44" s="23">
        <v>1</v>
      </c>
      <c r="J44" s="23">
        <v>0</v>
      </c>
      <c r="K44" s="23">
        <v>0</v>
      </c>
      <c r="L44" s="23">
        <v>1</v>
      </c>
      <c r="M44" s="23">
        <v>0</v>
      </c>
      <c r="N44" s="23">
        <v>0</v>
      </c>
      <c r="O44" s="24">
        <v>0</v>
      </c>
      <c r="P44" s="24">
        <v>0</v>
      </c>
      <c r="Q44" s="24">
        <v>1</v>
      </c>
      <c r="R44" s="24">
        <v>0</v>
      </c>
      <c r="S44" s="23">
        <v>0</v>
      </c>
      <c r="T44" s="23">
        <v>0</v>
      </c>
      <c r="U44" s="23">
        <v>0</v>
      </c>
      <c r="V44" s="35">
        <f t="shared" ref="V44:AB44" si="22">COUNTBLANK(V6:V27)</f>
        <v>0</v>
      </c>
      <c r="W44" s="35">
        <f t="shared" si="22"/>
        <v>0</v>
      </c>
      <c r="X44" s="35">
        <f t="shared" si="22"/>
        <v>0</v>
      </c>
      <c r="Y44" s="35">
        <f t="shared" si="22"/>
        <v>0</v>
      </c>
      <c r="Z44" s="35">
        <f t="shared" si="22"/>
        <v>0</v>
      </c>
      <c r="AA44" s="35">
        <f t="shared" si="22"/>
        <v>0</v>
      </c>
      <c r="AB44" s="35">
        <f t="shared" si="22"/>
        <v>0</v>
      </c>
      <c r="AC44" s="35"/>
      <c r="AD44" s="254">
        <f>COUNTBLANK(AD6:AD28)</f>
        <v>0</v>
      </c>
      <c r="AE44" s="61" t="str">
        <f>IF(COUNTIF(AE6:AE38,"б")=0," ",COUNTIF(AE6:AE38,"б"))</f>
        <v xml:space="preserve"> </v>
      </c>
      <c r="AF44" s="60">
        <f t="shared" ref="AF44:CB44" si="23">IF(COUNTIF(AF6:AF38,"б")=0+COUNTIF(AF6:AF38,"а")=0,"0",COUNTIF(AF6:AF38,"б")+COUNTIF(AF6:AF38,"а"))</f>
        <v>0</v>
      </c>
      <c r="AG44" s="60">
        <f t="shared" si="23"/>
        <v>1</v>
      </c>
      <c r="AH44" s="60">
        <f t="shared" si="23"/>
        <v>0</v>
      </c>
      <c r="AI44" s="60">
        <f t="shared" si="23"/>
        <v>0</v>
      </c>
      <c r="AJ44" s="60">
        <f t="shared" si="23"/>
        <v>1</v>
      </c>
      <c r="AK44" s="60">
        <f t="shared" si="23"/>
        <v>0</v>
      </c>
      <c r="AL44" s="60">
        <f t="shared" si="23"/>
        <v>0</v>
      </c>
      <c r="AM44" s="60">
        <f t="shared" si="23"/>
        <v>1</v>
      </c>
      <c r="AN44" s="60">
        <f t="shared" si="23"/>
        <v>0</v>
      </c>
      <c r="AO44" s="60">
        <f t="shared" si="23"/>
        <v>0</v>
      </c>
      <c r="AP44" s="60">
        <f t="shared" si="23"/>
        <v>0</v>
      </c>
      <c r="AQ44" s="60">
        <f t="shared" si="23"/>
        <v>0</v>
      </c>
      <c r="AR44" s="60">
        <f t="shared" si="23"/>
        <v>1</v>
      </c>
      <c r="AS44" s="60">
        <f t="shared" si="23"/>
        <v>0</v>
      </c>
      <c r="AT44" s="60">
        <f t="shared" si="23"/>
        <v>0</v>
      </c>
      <c r="AU44" s="60">
        <f t="shared" si="23"/>
        <v>0</v>
      </c>
      <c r="AV44" s="60">
        <f t="shared" si="23"/>
        <v>0</v>
      </c>
      <c r="AW44" s="60">
        <f t="shared" si="23"/>
        <v>0</v>
      </c>
      <c r="AX44" s="60">
        <f t="shared" si="23"/>
        <v>0</v>
      </c>
      <c r="AY44" s="60">
        <f t="shared" si="23"/>
        <v>0</v>
      </c>
      <c r="AZ44" s="60">
        <f t="shared" si="23"/>
        <v>0</v>
      </c>
      <c r="BA44" s="60">
        <f t="shared" si="23"/>
        <v>0</v>
      </c>
      <c r="BB44" s="60">
        <f t="shared" si="23"/>
        <v>0</v>
      </c>
      <c r="BC44" s="60">
        <f t="shared" si="23"/>
        <v>0</v>
      </c>
      <c r="BD44" s="60">
        <f t="shared" si="23"/>
        <v>0</v>
      </c>
      <c r="BE44" s="60">
        <f t="shared" si="23"/>
        <v>0</v>
      </c>
      <c r="BF44" s="60">
        <f t="shared" si="23"/>
        <v>0</v>
      </c>
      <c r="BG44" s="60">
        <f t="shared" si="23"/>
        <v>0</v>
      </c>
      <c r="BH44" s="60">
        <f t="shared" si="23"/>
        <v>0</v>
      </c>
      <c r="BI44" s="60">
        <f t="shared" si="23"/>
        <v>0</v>
      </c>
      <c r="BJ44" s="60">
        <f t="shared" si="23"/>
        <v>0</v>
      </c>
      <c r="BK44" s="60">
        <f t="shared" si="23"/>
        <v>0</v>
      </c>
      <c r="BL44" s="60">
        <f t="shared" si="23"/>
        <v>0</v>
      </c>
      <c r="BM44" s="60">
        <f t="shared" si="23"/>
        <v>0</v>
      </c>
      <c r="BN44" s="60">
        <f t="shared" si="23"/>
        <v>0</v>
      </c>
      <c r="BO44" s="60">
        <f t="shared" si="23"/>
        <v>0</v>
      </c>
      <c r="BP44" s="60">
        <f t="shared" si="23"/>
        <v>0</v>
      </c>
      <c r="BQ44" s="60">
        <f t="shared" si="23"/>
        <v>0</v>
      </c>
      <c r="BR44" s="60">
        <f t="shared" si="23"/>
        <v>0</v>
      </c>
      <c r="BS44" s="60">
        <f t="shared" si="23"/>
        <v>0</v>
      </c>
      <c r="BT44" s="60">
        <f t="shared" si="23"/>
        <v>0</v>
      </c>
      <c r="BU44" s="60">
        <f t="shared" si="23"/>
        <v>0</v>
      </c>
      <c r="BV44" s="60">
        <f t="shared" si="23"/>
        <v>0</v>
      </c>
      <c r="BW44" s="60">
        <f t="shared" si="23"/>
        <v>0</v>
      </c>
      <c r="BX44" s="60">
        <f t="shared" si="23"/>
        <v>0</v>
      </c>
      <c r="BY44" s="60">
        <f t="shared" si="23"/>
        <v>0</v>
      </c>
      <c r="BZ44" s="60">
        <f t="shared" si="23"/>
        <v>0</v>
      </c>
      <c r="CA44" s="60">
        <f t="shared" si="23"/>
        <v>0</v>
      </c>
      <c r="CB44" s="60">
        <f t="shared" si="23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">
      <c r="A45" s="247"/>
      <c r="B45" s="247"/>
      <c r="C45" s="83" t="s">
        <v>18</v>
      </c>
      <c r="D45" s="83"/>
      <c r="E45" s="27"/>
      <c r="F45" s="23" t="str">
        <v>0</v>
      </c>
      <c r="G45" s="23">
        <v>18</v>
      </c>
      <c r="H45" s="23">
        <v>23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 xml:space="preserve"> </v>
      </c>
      <c r="V45" s="35" t="str">
        <f>IF(COUNTIF(V6:V38,"з")=0,"0",COUNTIF(V6:V38,"з"))</f>
        <v>0</v>
      </c>
      <c r="W45" s="35"/>
      <c r="X45" s="35"/>
      <c r="Y45" s="35" t="str">
        <f>IF(COUNTIF(Y6:Y38,"з")=0," ",COUNTIF(Y6:Y38,"з"))</f>
        <v xml:space="preserve"> </v>
      </c>
      <c r="Z45" s="35" t="str">
        <f>IF(COUNTIF(Z6:Z38,"з")=0," ",COUNTIF(Z6:Z38,"з"))</f>
        <v xml:space="preserve"> </v>
      </c>
      <c r="AA45" s="35" t="str">
        <f>IF(COUNTIF(AA6:AA38,"з")=0," ",COUNTIF(AA6:AA38,"з"))</f>
        <v xml:space="preserve"> </v>
      </c>
      <c r="AB45" s="35" t="str">
        <f>IF(COUNTIF(AB6:AB38,"з")=0," ",COUNTIF(AB6:AB38,"з"))</f>
        <v xml:space="preserve"> </v>
      </c>
      <c r="AC45" s="35"/>
      <c r="AD45" s="242" t="str">
        <f t="shared" si="15"/>
        <v/>
      </c>
      <c r="AE45" s="61" t="str">
        <f>IF(COUNTIF(AE6:AE38,"з")=0," ",COUNTIF(AE6:AE38,"з"))</f>
        <v xml:space="preserve"> </v>
      </c>
      <c r="AF45" s="35" t="str">
        <f>IF(COUNTIF(AF6:AF38,"з")=0," ",COUNTIF(AF6:AF38,"з"))</f>
        <v xml:space="preserve"> </v>
      </c>
      <c r="AG45" s="35" t="str">
        <f t="shared" ref="AG45:AU45" si="24">IF(COUNTIF(AG6:AG38,"з")=0,"0",COUNTIF(AG6:AG38,"з"))</f>
        <v>0</v>
      </c>
      <c r="AH45" s="35">
        <f t="shared" si="24"/>
        <v>18</v>
      </c>
      <c r="AI45" s="35">
        <f t="shared" si="24"/>
        <v>23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>IF(COUNTIF(AV6:AV38,"з")=0," ",COUNTIF(AV6:AV38,"з"))</f>
        <v xml:space="preserve"> </v>
      </c>
      <c r="AW45" s="35"/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G45"/>
    </row>
    <row r="46" spans="1:157" s="30" customFormat="1" x14ac:dyDescent="0.2">
      <c r="A46" s="247"/>
      <c r="B46" s="247"/>
      <c r="C46" s="83" t="s">
        <v>19</v>
      </c>
      <c r="D46" s="83"/>
      <c r="E46" s="27"/>
      <c r="F46" s="23" t="str">
        <v>0</v>
      </c>
      <c r="G46" s="23">
        <v>5</v>
      </c>
      <c r="H46" s="23" t="str">
        <v>0</v>
      </c>
      <c r="I46" s="23" t="str">
        <v>0</v>
      </c>
      <c r="J46" s="23" t="str">
        <v>0</v>
      </c>
      <c r="K46" s="23" t="str">
        <v>0</v>
      </c>
      <c r="L46" s="23" t="str">
        <v>0</v>
      </c>
      <c r="M46" s="23" t="str">
        <v>0</v>
      </c>
      <c r="N46" s="23" t="str">
        <v>0</v>
      </c>
      <c r="O46" s="24" t="str">
        <v>0</v>
      </c>
      <c r="P46" s="24" t="str">
        <v>0</v>
      </c>
      <c r="Q46" s="24" t="str">
        <v>0</v>
      </c>
      <c r="R46" s="24" t="str">
        <v>0</v>
      </c>
      <c r="S46" s="23" t="str">
        <v>0</v>
      </c>
      <c r="T46" s="23" t="str">
        <v>0</v>
      </c>
      <c r="U46" s="23" t="str">
        <v xml:space="preserve"> </v>
      </c>
      <c r="V46" s="35" t="str">
        <f>IF(COUNTIF(V6:V38,"н")=0,"0",COUNTIF(V6:V38,"н"))</f>
        <v>0</v>
      </c>
      <c r="W46" s="35"/>
      <c r="X46" s="35"/>
      <c r="Y46" s="35" t="str">
        <f>IF(COUNTIF(Y6:Y38,"н")=0," ",COUNTIF(Y6:Y38,"н"))</f>
        <v xml:space="preserve"> </v>
      </c>
      <c r="Z46" s="35" t="str">
        <f>IF(COUNTIF(Z6:Z38,"н")=0," ",COUNTIF(Z6:Z38,"н"))</f>
        <v xml:space="preserve"> </v>
      </c>
      <c r="AA46" s="35" t="str">
        <f>IF(COUNTIF(AA6:AA38,"н")=0," ",COUNTIF(AA6:AA38,"н"))</f>
        <v xml:space="preserve"> </v>
      </c>
      <c r="AB46" s="35" t="str">
        <f>IF(COUNTIF(AB6:AB38,"н")=0," ",COUNTIF(AB6:AB38,"н"))</f>
        <v xml:space="preserve"> </v>
      </c>
      <c r="AC46" s="35"/>
      <c r="AD46" s="242" t="str">
        <f t="shared" si="15"/>
        <v/>
      </c>
      <c r="AE46" s="61" t="str">
        <f>IF(COUNTIF(AE6:AE38,"н")=0," ",COUNTIF(AE6:AE38,"н"))</f>
        <v xml:space="preserve"> </v>
      </c>
      <c r="AF46" s="35" t="str">
        <f>IF(COUNTIF(AF6:AF38,"н")=0," ",COUNTIF(AF6:AF38,"н"))</f>
        <v xml:space="preserve"> </v>
      </c>
      <c r="AG46" s="35" t="str">
        <f t="shared" ref="AG46:AU46" si="25">IF(COUNTIF(AG6:AG38,"н")=0,"0",COUNTIF(AG6:AG38,"н"))</f>
        <v>0</v>
      </c>
      <c r="AH46" s="35">
        <f t="shared" si="25"/>
        <v>5</v>
      </c>
      <c r="AI46" s="35" t="str">
        <f t="shared" si="25"/>
        <v>0</v>
      </c>
      <c r="AJ46" s="35" t="str">
        <f t="shared" si="25"/>
        <v>0</v>
      </c>
      <c r="AK46" s="35" t="str">
        <f t="shared" si="25"/>
        <v>0</v>
      </c>
      <c r="AL46" s="35" t="str">
        <f t="shared" si="25"/>
        <v>0</v>
      </c>
      <c r="AM46" s="35" t="str">
        <f t="shared" si="25"/>
        <v>0</v>
      </c>
      <c r="AN46" s="35" t="str">
        <f t="shared" si="25"/>
        <v>0</v>
      </c>
      <c r="AO46" s="35" t="str">
        <f t="shared" si="25"/>
        <v>0</v>
      </c>
      <c r="AP46" s="35" t="str">
        <f t="shared" si="25"/>
        <v>0</v>
      </c>
      <c r="AQ46" s="35" t="str">
        <f t="shared" si="25"/>
        <v>0</v>
      </c>
      <c r="AR46" s="35" t="str">
        <f t="shared" si="25"/>
        <v>0</v>
      </c>
      <c r="AS46" s="35" t="str">
        <f t="shared" si="25"/>
        <v>0</v>
      </c>
      <c r="AT46" s="35" t="str">
        <f t="shared" si="25"/>
        <v>0</v>
      </c>
      <c r="AU46" s="35" t="str">
        <f t="shared" si="25"/>
        <v>0</v>
      </c>
      <c r="AV46" s="35" t="str">
        <f>IF(COUNTIF(AV6:AV38,"н")=0," ",COUNTIF(AV6:AV38,"н"))</f>
        <v xml:space="preserve"> </v>
      </c>
      <c r="AW46" s="35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</row>
  </sheetData>
  <mergeCells count="9">
    <mergeCell ref="BP3:CE3"/>
    <mergeCell ref="X40:AB40"/>
    <mergeCell ref="A3:C4"/>
    <mergeCell ref="AD3:AD5"/>
    <mergeCell ref="F2:G2"/>
    <mergeCell ref="AG3:AW3"/>
    <mergeCell ref="AX3:BM3"/>
    <mergeCell ref="I2:M2"/>
    <mergeCell ref="N2:P2"/>
  </mergeCells>
  <conditionalFormatting sqref="AF6:AF38">
    <cfRule type="expression" dxfId="8344" priority="1110" stopIfTrue="1">
      <formula>VALUE(RIGHT(AF6))&gt;AE6</formula>
    </cfRule>
    <cfRule type="expression" dxfId="8343" priority="1111" stopIfTrue="1">
      <formula>EXACT(RIGHT(AF6,3),"зач")</formula>
    </cfRule>
  </conditionalFormatting>
  <conditionalFormatting sqref="C5 Y5 AI5 AG5 R5:S5">
    <cfRule type="cellIs" dxfId="8342" priority="1107" stopIfTrue="1" operator="equal">
      <formula>5</formula>
    </cfRule>
    <cfRule type="cellIs" dxfId="8341" priority="1108" stopIfTrue="1" operator="equal">
      <formula>4</formula>
    </cfRule>
    <cfRule type="cellIs" dxfId="8340" priority="1109" stopIfTrue="1" operator="equal">
      <formula>3</formula>
    </cfRule>
  </conditionalFormatting>
  <conditionalFormatting sqref="E6:E46">
    <cfRule type="cellIs" dxfId="8339" priority="1105" stopIfTrue="1" operator="equal">
      <formula>4</formula>
    </cfRule>
    <cfRule type="cellIs" dxfId="8338" priority="1106" stopIfTrue="1" operator="equal">
      <formula>3</formula>
    </cfRule>
  </conditionalFormatting>
  <conditionalFormatting sqref="Z5:AC5 R6 AE45:AW46 R8:R46 W40 AE6:AE40 AG44:CB44 S6:V46 AE41:AF44 AG6:AW43 W41:AC46 G31:I46 F6:G6 F6:F46 J29:Q46 I6:P28 G7:G30">
    <cfRule type="cellIs" dxfId="8337" priority="1102" stopIfTrue="1" operator="equal">
      <formula>5</formula>
    </cfRule>
    <cfRule type="cellIs" dxfId="8336" priority="1103" stopIfTrue="1" operator="equal">
      <formula>4</formula>
    </cfRule>
    <cfRule type="cellIs" dxfId="8335" priority="1104" stopIfTrue="1" operator="equal">
      <formula>3</formula>
    </cfRule>
  </conditionalFormatting>
  <conditionalFormatting sqref="AE3:AJ4 V3:AC4 R3:S4">
    <cfRule type="expression" dxfId="8334" priority="1100" stopIfTrue="1">
      <formula>$D$1&lt;R3</formula>
    </cfRule>
    <cfRule type="expression" dxfId="8333" priority="1101" stopIfTrue="1">
      <formula>$D$1&gt;R3</formula>
    </cfRule>
  </conditionalFormatting>
  <conditionalFormatting sqref="R5">
    <cfRule type="cellIs" dxfId="8332" priority="930" stopIfTrue="1" operator="equal">
      <formula>5</formula>
    </cfRule>
    <cfRule type="cellIs" dxfId="8331" priority="931" stopIfTrue="1" operator="equal">
      <formula>4</formula>
    </cfRule>
    <cfRule type="cellIs" dxfId="8330" priority="932" stopIfTrue="1" operator="equal">
      <formula>3</formula>
    </cfRule>
  </conditionalFormatting>
  <conditionalFormatting sqref="R4">
    <cfRule type="expression" dxfId="8329" priority="928" stopIfTrue="1">
      <formula>$D$1&lt;R4</formula>
    </cfRule>
    <cfRule type="expression" dxfId="8328" priority="929" stopIfTrue="1">
      <formula>$D$1&gt;R4</formula>
    </cfRule>
  </conditionalFormatting>
  <conditionalFormatting sqref="S5">
    <cfRule type="cellIs" dxfId="8327" priority="925" stopIfTrue="1" operator="equal">
      <formula>5</formula>
    </cfRule>
    <cfRule type="cellIs" dxfId="8326" priority="926" stopIfTrue="1" operator="equal">
      <formula>4</formula>
    </cfRule>
    <cfRule type="cellIs" dxfId="8325" priority="927" stopIfTrue="1" operator="equal">
      <formula>3</formula>
    </cfRule>
  </conditionalFormatting>
  <conditionalFormatting sqref="S4">
    <cfRule type="expression" dxfId="8324" priority="923" stopIfTrue="1">
      <formula>$D$1&lt;S4</formula>
    </cfRule>
    <cfRule type="expression" dxfId="8323" priority="924" stopIfTrue="1">
      <formula>$D$1&gt;S4</formula>
    </cfRule>
  </conditionalFormatting>
  <conditionalFormatting sqref="S5">
    <cfRule type="cellIs" dxfId="8322" priority="920" stopIfTrue="1" operator="equal">
      <formula>5</formula>
    </cfRule>
    <cfRule type="cellIs" dxfId="8321" priority="921" stopIfTrue="1" operator="equal">
      <formula>4</formula>
    </cfRule>
    <cfRule type="cellIs" dxfId="8320" priority="922" stopIfTrue="1" operator="equal">
      <formula>3</formula>
    </cfRule>
  </conditionalFormatting>
  <conditionalFormatting sqref="S4">
    <cfRule type="expression" dxfId="8319" priority="918" stopIfTrue="1">
      <formula>$D$1&lt;S4</formula>
    </cfRule>
    <cfRule type="expression" dxfId="8318" priority="919" stopIfTrue="1">
      <formula>$D$1&gt;S4</formula>
    </cfRule>
  </conditionalFormatting>
  <conditionalFormatting sqref="I6:J28 H6:I30">
    <cfRule type="cellIs" dxfId="8317" priority="912" stopIfTrue="1" operator="equal">
      <formula>5</formula>
    </cfRule>
    <cfRule type="cellIs" dxfId="8316" priority="913" stopIfTrue="1" operator="equal">
      <formula>4</formula>
    </cfRule>
    <cfRule type="cellIs" dxfId="8315" priority="914" stopIfTrue="1" operator="equal">
      <formula>3</formula>
    </cfRule>
  </conditionalFormatting>
  <conditionalFormatting sqref="T3">
    <cfRule type="expression" dxfId="8314" priority="894" stopIfTrue="1">
      <formula>$D$4&lt;T3</formula>
    </cfRule>
    <cfRule type="expression" dxfId="8313" priority="895" stopIfTrue="1">
      <formula>$D$4&gt;T3</formula>
    </cfRule>
  </conditionalFormatting>
  <conditionalFormatting sqref="T3">
    <cfRule type="expression" dxfId="8312" priority="892" stopIfTrue="1">
      <formula>$D$1&lt;T3</formula>
    </cfRule>
    <cfRule type="expression" dxfId="8311" priority="893" stopIfTrue="1">
      <formula>$D$1&gt;T3</formula>
    </cfRule>
  </conditionalFormatting>
  <conditionalFormatting sqref="T4">
    <cfRule type="expression" dxfId="8310" priority="890" stopIfTrue="1">
      <formula>$D$4&lt;T4</formula>
    </cfRule>
    <cfRule type="expression" dxfId="8309" priority="891" stopIfTrue="1">
      <formula>$D$4&gt;T4</formula>
    </cfRule>
  </conditionalFormatting>
  <conditionalFormatting sqref="T4">
    <cfRule type="expression" dxfId="8308" priority="888" stopIfTrue="1">
      <formula>$D$1&lt;T4</formula>
    </cfRule>
    <cfRule type="expression" dxfId="8307" priority="889" stopIfTrue="1">
      <formula>$D$1&gt;T4</formula>
    </cfRule>
  </conditionalFormatting>
  <conditionalFormatting sqref="T4">
    <cfRule type="expression" dxfId="8306" priority="886" stopIfTrue="1">
      <formula>$D$4&lt;T4</formula>
    </cfRule>
    <cfRule type="expression" dxfId="8305" priority="887" stopIfTrue="1">
      <formula>$D$4&gt;T4</formula>
    </cfRule>
  </conditionalFormatting>
  <conditionalFormatting sqref="T5">
    <cfRule type="cellIs" dxfId="8304" priority="883" stopIfTrue="1" operator="equal">
      <formula>5</formula>
    </cfRule>
    <cfRule type="cellIs" dxfId="8303" priority="884" stopIfTrue="1" operator="equal">
      <formula>4</formula>
    </cfRule>
    <cfRule type="cellIs" dxfId="8302" priority="885" stopIfTrue="1" operator="equal">
      <formula>3</formula>
    </cfRule>
  </conditionalFormatting>
  <conditionalFormatting sqref="U3">
    <cfRule type="expression" dxfId="8301" priority="881" stopIfTrue="1">
      <formula>$D$4&lt;U3</formula>
    </cfRule>
    <cfRule type="expression" dxfId="8300" priority="882" stopIfTrue="1">
      <formula>$D$4&gt;U3</formula>
    </cfRule>
  </conditionalFormatting>
  <conditionalFormatting sqref="U3">
    <cfRule type="expression" dxfId="8299" priority="879" stopIfTrue="1">
      <formula>$D$1&lt;U3</formula>
    </cfRule>
    <cfRule type="expression" dxfId="8298" priority="880" stopIfTrue="1">
      <formula>$D$1&gt;U3</formula>
    </cfRule>
  </conditionalFormatting>
  <conditionalFormatting sqref="U4">
    <cfRule type="expression" dxfId="8297" priority="877" stopIfTrue="1">
      <formula>$D$4&lt;U4</formula>
    </cfRule>
    <cfRule type="expression" dxfId="8296" priority="878" stopIfTrue="1">
      <formula>$D$4&gt;U4</formula>
    </cfRule>
  </conditionalFormatting>
  <conditionalFormatting sqref="U4">
    <cfRule type="expression" dxfId="8295" priority="875" stopIfTrue="1">
      <formula>$D$1&lt;U4</formula>
    </cfRule>
    <cfRule type="expression" dxfId="8294" priority="876" stopIfTrue="1">
      <formula>$D$1&gt;U4</formula>
    </cfRule>
  </conditionalFormatting>
  <conditionalFormatting sqref="U4">
    <cfRule type="expression" dxfId="8293" priority="873" stopIfTrue="1">
      <formula>$D$4&lt;U4</formula>
    </cfRule>
    <cfRule type="expression" dxfId="8292" priority="874" stopIfTrue="1">
      <formula>$D$4&gt;U4</formula>
    </cfRule>
  </conditionalFormatting>
  <conditionalFormatting sqref="U5">
    <cfRule type="cellIs" dxfId="8291" priority="870" stopIfTrue="1" operator="equal">
      <formula>5</formula>
    </cfRule>
    <cfRule type="cellIs" dxfId="8290" priority="871" stopIfTrue="1" operator="equal">
      <formula>4</formula>
    </cfRule>
    <cfRule type="cellIs" dxfId="8289" priority="872" stopIfTrue="1" operator="equal">
      <formula>3</formula>
    </cfRule>
  </conditionalFormatting>
  <conditionalFormatting sqref="G4">
    <cfRule type="expression" dxfId="8288" priority="486" stopIfTrue="1">
      <formula>$D$1&lt;G4</formula>
    </cfRule>
    <cfRule type="expression" dxfId="8287" priority="487" stopIfTrue="1">
      <formula>$D$1&gt;G4</formula>
    </cfRule>
  </conditionalFormatting>
  <conditionalFormatting sqref="G4">
    <cfRule type="expression" dxfId="8286" priority="496" stopIfTrue="1">
      <formula>$D$1&lt;G4</formula>
    </cfRule>
    <cfRule type="expression" dxfId="8285" priority="497" stopIfTrue="1">
      <formula>$D$1&gt;G4</formula>
    </cfRule>
  </conditionalFormatting>
  <conditionalFormatting sqref="G4">
    <cfRule type="expression" dxfId="8284" priority="494" stopIfTrue="1">
      <formula>$D$1&lt;G4</formula>
    </cfRule>
    <cfRule type="expression" dxfId="8283" priority="495" stopIfTrue="1">
      <formula>$D$1&gt;G4</formula>
    </cfRule>
  </conditionalFormatting>
  <conditionalFormatting sqref="G4">
    <cfRule type="expression" dxfId="8282" priority="492" stopIfTrue="1">
      <formula>$D$1&lt;G4</formula>
    </cfRule>
    <cfRule type="expression" dxfId="8281" priority="493" stopIfTrue="1">
      <formula>$D$1&gt;G4</formula>
    </cfRule>
  </conditionalFormatting>
  <conditionalFormatting sqref="G4">
    <cfRule type="expression" dxfId="8280" priority="490" stopIfTrue="1">
      <formula>$D$1&lt;G4</formula>
    </cfRule>
    <cfRule type="expression" dxfId="8279" priority="491" stopIfTrue="1">
      <formula>$D$1&gt;G4</formula>
    </cfRule>
  </conditionalFormatting>
  <conditionalFormatting sqref="G4">
    <cfRule type="expression" dxfId="8278" priority="488" stopIfTrue="1">
      <formula>$D$1&lt;G4</formula>
    </cfRule>
    <cfRule type="expression" dxfId="8277" priority="489" stopIfTrue="1">
      <formula>$D$1&gt;G4</formula>
    </cfRule>
  </conditionalFormatting>
  <conditionalFormatting sqref="G5 I5:P5">
    <cfRule type="cellIs" dxfId="8276" priority="830" stopIfTrue="1" operator="equal">
      <formula>5</formula>
    </cfRule>
    <cfRule type="cellIs" dxfId="8275" priority="831" stopIfTrue="1" operator="equal">
      <formula>4</formula>
    </cfRule>
    <cfRule type="cellIs" dxfId="8274" priority="832" stopIfTrue="1" operator="equal">
      <formula>3</formula>
    </cfRule>
  </conditionalFormatting>
  <conditionalFormatting sqref="G3 I3:P4">
    <cfRule type="expression" dxfId="8273" priority="828" stopIfTrue="1">
      <formula>$D$1&lt;G3</formula>
    </cfRule>
    <cfRule type="expression" dxfId="8272" priority="829" stopIfTrue="1">
      <formula>$D$1&gt;G3</formula>
    </cfRule>
  </conditionalFormatting>
  <conditionalFormatting sqref="G5 I5:M5">
    <cfRule type="cellIs" dxfId="8271" priority="825" stopIfTrue="1" operator="equal">
      <formula>5</formula>
    </cfRule>
    <cfRule type="cellIs" dxfId="8270" priority="826" stopIfTrue="1" operator="equal">
      <formula>4</formula>
    </cfRule>
    <cfRule type="cellIs" dxfId="8269" priority="827" stopIfTrue="1" operator="equal">
      <formula>3</formula>
    </cfRule>
  </conditionalFormatting>
  <conditionalFormatting sqref="G3 I3:M4">
    <cfRule type="expression" dxfId="8268" priority="823" stopIfTrue="1">
      <formula>$D$1&lt;G3</formula>
    </cfRule>
    <cfRule type="expression" dxfId="8267" priority="824" stopIfTrue="1">
      <formula>$D$1&gt;G3</formula>
    </cfRule>
  </conditionalFormatting>
  <conditionalFormatting sqref="K3">
    <cfRule type="expression" dxfId="8266" priority="821" stopIfTrue="1">
      <formula>$D$1&lt;K3</formula>
    </cfRule>
    <cfRule type="expression" dxfId="8265" priority="822" stopIfTrue="1">
      <formula>$D$1&gt;K3</formula>
    </cfRule>
  </conditionalFormatting>
  <conditionalFormatting sqref="J4:M4">
    <cfRule type="expression" dxfId="8264" priority="819" stopIfTrue="1">
      <formula>$D$1&lt;J4</formula>
    </cfRule>
    <cfRule type="expression" dxfId="8263" priority="820" stopIfTrue="1">
      <formula>$D$1&gt;J4</formula>
    </cfRule>
  </conditionalFormatting>
  <conditionalFormatting sqref="M5">
    <cfRule type="cellIs" dxfId="8262" priority="811" stopIfTrue="1" operator="equal">
      <formula>5</formula>
    </cfRule>
    <cfRule type="cellIs" dxfId="8261" priority="812" stopIfTrue="1" operator="equal">
      <formula>4</formula>
    </cfRule>
    <cfRule type="cellIs" dxfId="8260" priority="813" stopIfTrue="1" operator="equal">
      <formula>3</formula>
    </cfRule>
  </conditionalFormatting>
  <conditionalFormatting sqref="M3:N4 N4:P4">
    <cfRule type="expression" dxfId="8259" priority="809" stopIfTrue="1">
      <formula>$D$1&lt;M3</formula>
    </cfRule>
    <cfRule type="expression" dxfId="8258" priority="810" stopIfTrue="1">
      <formula>$D$1&gt;M3</formula>
    </cfRule>
  </conditionalFormatting>
  <conditionalFormatting sqref="M4:P4">
    <cfRule type="expression" dxfId="8257" priority="807" stopIfTrue="1">
      <formula>$D$1&lt;M4</formula>
    </cfRule>
    <cfRule type="expression" dxfId="8256" priority="808" stopIfTrue="1">
      <formula>$D$1&gt;M4</formula>
    </cfRule>
  </conditionalFormatting>
  <conditionalFormatting sqref="K4">
    <cfRule type="expression" dxfId="8255" priority="720" stopIfTrue="1">
      <formula>$D$1&lt;K4</formula>
    </cfRule>
    <cfRule type="expression" dxfId="8254" priority="721" stopIfTrue="1">
      <formula>$D$1&gt;K4</formula>
    </cfRule>
  </conditionalFormatting>
  <conditionalFormatting sqref="K4">
    <cfRule type="expression" dxfId="8253" priority="718" stopIfTrue="1">
      <formula>$D$1&lt;K4</formula>
    </cfRule>
    <cfRule type="expression" dxfId="8252" priority="719" stopIfTrue="1">
      <formula>$D$1&gt;K4</formula>
    </cfRule>
  </conditionalFormatting>
  <conditionalFormatting sqref="K4">
    <cfRule type="expression" dxfId="8251" priority="716" stopIfTrue="1">
      <formula>$D$1&lt;K4</formula>
    </cfRule>
    <cfRule type="expression" dxfId="8250" priority="717" stopIfTrue="1">
      <formula>$D$1&gt;K4</formula>
    </cfRule>
  </conditionalFormatting>
  <conditionalFormatting sqref="M4">
    <cfRule type="expression" dxfId="8249" priority="708" stopIfTrue="1">
      <formula>$D$1&lt;M4</formula>
    </cfRule>
    <cfRule type="expression" dxfId="8248" priority="709" stopIfTrue="1">
      <formula>$D$1&gt;M4</formula>
    </cfRule>
  </conditionalFormatting>
  <conditionalFormatting sqref="I5">
    <cfRule type="cellIs" dxfId="8247" priority="804" stopIfTrue="1" operator="equal">
      <formula>5</formula>
    </cfRule>
    <cfRule type="cellIs" dxfId="8246" priority="805" stopIfTrue="1" operator="equal">
      <formula>4</formula>
    </cfRule>
    <cfRule type="cellIs" dxfId="8245" priority="806" stopIfTrue="1" operator="equal">
      <formula>3</formula>
    </cfRule>
  </conditionalFormatting>
  <conditionalFormatting sqref="I3:J4 I4:K4">
    <cfRule type="expression" dxfId="8244" priority="802" stopIfTrue="1">
      <formula>$D$1&lt;I3</formula>
    </cfRule>
    <cfRule type="expression" dxfId="8243" priority="803" stopIfTrue="1">
      <formula>$D$1&gt;I3</formula>
    </cfRule>
  </conditionalFormatting>
  <conditionalFormatting sqref="M5">
    <cfRule type="cellIs" dxfId="8242" priority="799" stopIfTrue="1" operator="equal">
      <formula>5</formula>
    </cfRule>
    <cfRule type="cellIs" dxfId="8241" priority="800" stopIfTrue="1" operator="equal">
      <formula>4</formula>
    </cfRule>
    <cfRule type="cellIs" dxfId="8240" priority="801" stopIfTrue="1" operator="equal">
      <formula>3</formula>
    </cfRule>
  </conditionalFormatting>
  <conditionalFormatting sqref="M4">
    <cfRule type="expression" dxfId="8239" priority="797" stopIfTrue="1">
      <formula>$D$1&lt;M4</formula>
    </cfRule>
    <cfRule type="expression" dxfId="8238" priority="798" stopIfTrue="1">
      <formula>$D$1&gt;M4</formula>
    </cfRule>
  </conditionalFormatting>
  <conditionalFormatting sqref="M5">
    <cfRule type="cellIs" dxfId="8237" priority="794" stopIfTrue="1" operator="equal">
      <formula>5</formula>
    </cfRule>
    <cfRule type="cellIs" dxfId="8236" priority="795" stopIfTrue="1" operator="equal">
      <formula>4</formula>
    </cfRule>
    <cfRule type="cellIs" dxfId="8235" priority="796" stopIfTrue="1" operator="equal">
      <formula>3</formula>
    </cfRule>
  </conditionalFormatting>
  <conditionalFormatting sqref="M4">
    <cfRule type="expression" dxfId="8234" priority="792" stopIfTrue="1">
      <formula>$D$1&lt;M4</formula>
    </cfRule>
    <cfRule type="expression" dxfId="8233" priority="793" stopIfTrue="1">
      <formula>$D$1&gt;M4</formula>
    </cfRule>
  </conditionalFormatting>
  <conditionalFormatting sqref="M5">
    <cfRule type="cellIs" dxfId="8232" priority="789" stopIfTrue="1" operator="equal">
      <formula>5</formula>
    </cfRule>
    <cfRule type="cellIs" dxfId="8231" priority="790" stopIfTrue="1" operator="equal">
      <formula>4</formula>
    </cfRule>
    <cfRule type="cellIs" dxfId="8230" priority="791" stopIfTrue="1" operator="equal">
      <formula>3</formula>
    </cfRule>
  </conditionalFormatting>
  <conditionalFormatting sqref="M4">
    <cfRule type="expression" dxfId="8229" priority="787" stopIfTrue="1">
      <formula>$D$1&lt;M4</formula>
    </cfRule>
    <cfRule type="expression" dxfId="8228" priority="788" stopIfTrue="1">
      <formula>$D$1&gt;M4</formula>
    </cfRule>
  </conditionalFormatting>
  <conditionalFormatting sqref="M4">
    <cfRule type="expression" dxfId="8227" priority="785" stopIfTrue="1">
      <formula>$D$1&lt;M4</formula>
    </cfRule>
    <cfRule type="expression" dxfId="8226" priority="786" stopIfTrue="1">
      <formula>$D$1&gt;M4</formula>
    </cfRule>
  </conditionalFormatting>
  <conditionalFormatting sqref="M4">
    <cfRule type="expression" dxfId="8225" priority="783" stopIfTrue="1">
      <formula>$D$1&lt;M4</formula>
    </cfRule>
    <cfRule type="expression" dxfId="8224" priority="784" stopIfTrue="1">
      <formula>$D$1&gt;M4</formula>
    </cfRule>
  </conditionalFormatting>
  <conditionalFormatting sqref="M4">
    <cfRule type="expression" dxfId="8223" priority="781" stopIfTrue="1">
      <formula>$D$1&lt;M4</formula>
    </cfRule>
    <cfRule type="expression" dxfId="8222" priority="782" stopIfTrue="1">
      <formula>$D$1&gt;M4</formula>
    </cfRule>
  </conditionalFormatting>
  <conditionalFormatting sqref="M4">
    <cfRule type="expression" dxfId="8221" priority="779" stopIfTrue="1">
      <formula>$D$1&lt;M4</formula>
    </cfRule>
    <cfRule type="expression" dxfId="8220" priority="780" stopIfTrue="1">
      <formula>$D$1&gt;M4</formula>
    </cfRule>
  </conditionalFormatting>
  <conditionalFormatting sqref="M4">
    <cfRule type="expression" dxfId="8219" priority="777" stopIfTrue="1">
      <formula>$D$1&lt;M4</formula>
    </cfRule>
    <cfRule type="expression" dxfId="8218" priority="778" stopIfTrue="1">
      <formula>$D$1&gt;M4</formula>
    </cfRule>
  </conditionalFormatting>
  <conditionalFormatting sqref="M4">
    <cfRule type="expression" dxfId="8217" priority="775" stopIfTrue="1">
      <formula>$D$1&lt;M4</formula>
    </cfRule>
    <cfRule type="expression" dxfId="8216" priority="776" stopIfTrue="1">
      <formula>$D$1&gt;M4</formula>
    </cfRule>
  </conditionalFormatting>
  <conditionalFormatting sqref="M4">
    <cfRule type="expression" dxfId="8215" priority="773" stopIfTrue="1">
      <formula>$D$1&lt;M4</formula>
    </cfRule>
    <cfRule type="expression" dxfId="8214" priority="774" stopIfTrue="1">
      <formula>$D$1&gt;M4</formula>
    </cfRule>
  </conditionalFormatting>
  <conditionalFormatting sqref="G5">
    <cfRule type="cellIs" dxfId="8213" priority="770" stopIfTrue="1" operator="equal">
      <formula>5</formula>
    </cfRule>
    <cfRule type="cellIs" dxfId="8212" priority="771" stopIfTrue="1" operator="equal">
      <formula>4</formula>
    </cfRule>
    <cfRule type="cellIs" dxfId="8211" priority="772" stopIfTrue="1" operator="equal">
      <formula>3</formula>
    </cfRule>
  </conditionalFormatting>
  <conditionalFormatting sqref="J5">
    <cfRule type="cellIs" dxfId="8210" priority="767" stopIfTrue="1" operator="equal">
      <formula>5</formula>
    </cfRule>
    <cfRule type="cellIs" dxfId="8209" priority="768" stopIfTrue="1" operator="equal">
      <formula>4</formula>
    </cfRule>
    <cfRule type="cellIs" dxfId="8208" priority="769" stopIfTrue="1" operator="equal">
      <formula>3</formula>
    </cfRule>
  </conditionalFormatting>
  <conditionalFormatting sqref="J4">
    <cfRule type="expression" dxfId="8207" priority="765" stopIfTrue="1">
      <formula>$D$1&lt;J4</formula>
    </cfRule>
    <cfRule type="expression" dxfId="8206" priority="766" stopIfTrue="1">
      <formula>$D$1&gt;J4</formula>
    </cfRule>
  </conditionalFormatting>
  <conditionalFormatting sqref="J5">
    <cfRule type="cellIs" dxfId="8205" priority="762" stopIfTrue="1" operator="equal">
      <formula>5</formula>
    </cfRule>
    <cfRule type="cellIs" dxfId="8204" priority="763" stopIfTrue="1" operator="equal">
      <formula>4</formula>
    </cfRule>
    <cfRule type="cellIs" dxfId="8203" priority="764" stopIfTrue="1" operator="equal">
      <formula>3</formula>
    </cfRule>
  </conditionalFormatting>
  <conditionalFormatting sqref="J4">
    <cfRule type="expression" dxfId="8202" priority="760" stopIfTrue="1">
      <formula>$D$1&lt;J4</formula>
    </cfRule>
    <cfRule type="expression" dxfId="8201" priority="761" stopIfTrue="1">
      <formula>$D$1&gt;J4</formula>
    </cfRule>
  </conditionalFormatting>
  <conditionalFormatting sqref="J5">
    <cfRule type="cellIs" dxfId="8200" priority="757" stopIfTrue="1" operator="equal">
      <formula>5</formula>
    </cfRule>
    <cfRule type="cellIs" dxfId="8199" priority="758" stopIfTrue="1" operator="equal">
      <formula>4</formula>
    </cfRule>
    <cfRule type="cellIs" dxfId="8198" priority="759" stopIfTrue="1" operator="equal">
      <formula>3</formula>
    </cfRule>
  </conditionalFormatting>
  <conditionalFormatting sqref="J4">
    <cfRule type="expression" dxfId="8197" priority="755" stopIfTrue="1">
      <formula>$D$1&lt;J4</formula>
    </cfRule>
    <cfRule type="expression" dxfId="8196" priority="756" stopIfTrue="1">
      <formula>$D$1&gt;J4</formula>
    </cfRule>
  </conditionalFormatting>
  <conditionalFormatting sqref="J5">
    <cfRule type="cellIs" dxfId="8195" priority="752" stopIfTrue="1" operator="equal">
      <formula>5</formula>
    </cfRule>
    <cfRule type="cellIs" dxfId="8194" priority="753" stopIfTrue="1" operator="equal">
      <formula>4</formula>
    </cfRule>
    <cfRule type="cellIs" dxfId="8193" priority="754" stopIfTrue="1" operator="equal">
      <formula>3</formula>
    </cfRule>
  </conditionalFormatting>
  <conditionalFormatting sqref="J4">
    <cfRule type="expression" dxfId="8192" priority="750" stopIfTrue="1">
      <formula>$D$1&lt;J4</formula>
    </cfRule>
    <cfRule type="expression" dxfId="8191" priority="751" stopIfTrue="1">
      <formula>$D$1&gt;J4</formula>
    </cfRule>
  </conditionalFormatting>
  <conditionalFormatting sqref="J5">
    <cfRule type="cellIs" dxfId="8190" priority="747" stopIfTrue="1" operator="equal">
      <formula>5</formula>
    </cfRule>
    <cfRule type="cellIs" dxfId="8189" priority="748" stopIfTrue="1" operator="equal">
      <formula>4</formula>
    </cfRule>
    <cfRule type="cellIs" dxfId="8188" priority="749" stopIfTrue="1" operator="equal">
      <formula>3</formula>
    </cfRule>
  </conditionalFormatting>
  <conditionalFormatting sqref="J4">
    <cfRule type="expression" dxfId="8187" priority="745" stopIfTrue="1">
      <formula>$D$1&lt;J4</formula>
    </cfRule>
    <cfRule type="expression" dxfId="8186" priority="746" stopIfTrue="1">
      <formula>$D$1&gt;J4</formula>
    </cfRule>
  </conditionalFormatting>
  <conditionalFormatting sqref="K4">
    <cfRule type="expression" dxfId="8185" priority="741" stopIfTrue="1">
      <formula>$D$1&lt;K4</formula>
    </cfRule>
    <cfRule type="expression" dxfId="8184" priority="742" stopIfTrue="1">
      <formula>$D$1&gt;K4</formula>
    </cfRule>
  </conditionalFormatting>
  <conditionalFormatting sqref="K3">
    <cfRule type="expression" dxfId="8183" priority="739" stopIfTrue="1">
      <formula>$D$1&lt;K3</formula>
    </cfRule>
    <cfRule type="expression" dxfId="8182" priority="740" stopIfTrue="1">
      <formula>$D$1&gt;K3</formula>
    </cfRule>
  </conditionalFormatting>
  <conditionalFormatting sqref="K4">
    <cfRule type="expression" dxfId="8181" priority="737" stopIfTrue="1">
      <formula>$D$1&lt;K4</formula>
    </cfRule>
    <cfRule type="expression" dxfId="8180" priority="738" stopIfTrue="1">
      <formula>$D$1&gt;K4</formula>
    </cfRule>
  </conditionalFormatting>
  <conditionalFormatting sqref="K4">
    <cfRule type="expression" dxfId="8179" priority="735" stopIfTrue="1">
      <formula>$D$1&lt;K4</formula>
    </cfRule>
    <cfRule type="expression" dxfId="8178" priority="736" stopIfTrue="1">
      <formula>$D$1&gt;K4</formula>
    </cfRule>
  </conditionalFormatting>
  <conditionalFormatting sqref="K4">
    <cfRule type="expression" dxfId="8177" priority="733" stopIfTrue="1">
      <formula>$D$1&lt;K4</formula>
    </cfRule>
    <cfRule type="expression" dxfId="8176" priority="734" stopIfTrue="1">
      <formula>$D$1&gt;K4</formula>
    </cfRule>
  </conditionalFormatting>
  <conditionalFormatting sqref="K5">
    <cfRule type="cellIs" dxfId="8175" priority="730" stopIfTrue="1" operator="equal">
      <formula>5</formula>
    </cfRule>
    <cfRule type="cellIs" dxfId="8174" priority="731" stopIfTrue="1" operator="equal">
      <formula>4</formula>
    </cfRule>
    <cfRule type="cellIs" dxfId="8173" priority="732" stopIfTrue="1" operator="equal">
      <formula>3</formula>
    </cfRule>
  </conditionalFormatting>
  <conditionalFormatting sqref="K4">
    <cfRule type="expression" dxfId="8172" priority="728" stopIfTrue="1">
      <formula>$D$1&lt;K4</formula>
    </cfRule>
    <cfRule type="expression" dxfId="8171" priority="729" stopIfTrue="1">
      <formula>$D$1&gt;K4</formula>
    </cfRule>
  </conditionalFormatting>
  <conditionalFormatting sqref="K4">
    <cfRule type="expression" dxfId="8170" priority="726" stopIfTrue="1">
      <formula>$D$1&lt;K4</formula>
    </cfRule>
    <cfRule type="expression" dxfId="8169" priority="727" stopIfTrue="1">
      <formula>$D$1&gt;K4</formula>
    </cfRule>
  </conditionalFormatting>
  <conditionalFormatting sqref="K4">
    <cfRule type="expression" dxfId="8168" priority="724" stopIfTrue="1">
      <formula>$D$1&lt;K4</formula>
    </cfRule>
    <cfRule type="expression" dxfId="8167" priority="725" stopIfTrue="1">
      <formula>$D$1&gt;K4</formula>
    </cfRule>
  </conditionalFormatting>
  <conditionalFormatting sqref="K4">
    <cfRule type="expression" dxfId="8166" priority="722" stopIfTrue="1">
      <formula>$D$1&lt;K4</formula>
    </cfRule>
    <cfRule type="expression" dxfId="8165" priority="723" stopIfTrue="1">
      <formula>$D$1&gt;K4</formula>
    </cfRule>
  </conditionalFormatting>
  <conditionalFormatting sqref="K4">
    <cfRule type="expression" dxfId="8164" priority="714" stopIfTrue="1">
      <formula>$D$1&lt;K4</formula>
    </cfRule>
    <cfRule type="expression" dxfId="8163" priority="715" stopIfTrue="1">
      <formula>$D$1&gt;K4</formula>
    </cfRule>
  </conditionalFormatting>
  <conditionalFormatting sqref="K4">
    <cfRule type="expression" dxfId="8162" priority="712" stopIfTrue="1">
      <formula>$D$1&lt;K4</formula>
    </cfRule>
    <cfRule type="expression" dxfId="8161" priority="713" stopIfTrue="1">
      <formula>$D$1&gt;K4</formula>
    </cfRule>
  </conditionalFormatting>
  <conditionalFormatting sqref="M4">
    <cfRule type="expression" dxfId="8160" priority="710" stopIfTrue="1">
      <formula>$D$1&lt;M4</formula>
    </cfRule>
    <cfRule type="expression" dxfId="8159" priority="711" stopIfTrue="1">
      <formula>$D$1&gt;M4</formula>
    </cfRule>
  </conditionalFormatting>
  <conditionalFormatting sqref="N5">
    <cfRule type="cellIs" dxfId="8158" priority="705" stopIfTrue="1" operator="equal">
      <formula>5</formula>
    </cfRule>
    <cfRule type="cellIs" dxfId="8157" priority="706" stopIfTrue="1" operator="equal">
      <formula>4</formula>
    </cfRule>
    <cfRule type="cellIs" dxfId="8156" priority="707" stopIfTrue="1" operator="equal">
      <formula>3</formula>
    </cfRule>
  </conditionalFormatting>
  <conditionalFormatting sqref="N4">
    <cfRule type="expression" dxfId="8155" priority="703" stopIfTrue="1">
      <formula>$D$1&lt;N4</formula>
    </cfRule>
    <cfRule type="expression" dxfId="8154" priority="704" stopIfTrue="1">
      <formula>$D$1&gt;N4</formula>
    </cfRule>
  </conditionalFormatting>
  <conditionalFormatting sqref="O5">
    <cfRule type="cellIs" dxfId="8153" priority="700" stopIfTrue="1" operator="equal">
      <formula>5</formula>
    </cfRule>
    <cfRule type="cellIs" dxfId="8152" priority="701" stopIfTrue="1" operator="equal">
      <formula>4</formula>
    </cfRule>
    <cfRule type="cellIs" dxfId="8151" priority="702" stopIfTrue="1" operator="equal">
      <formula>3</formula>
    </cfRule>
  </conditionalFormatting>
  <conditionalFormatting sqref="O4">
    <cfRule type="expression" dxfId="8150" priority="698" stopIfTrue="1">
      <formula>$D$1&lt;O4</formula>
    </cfRule>
    <cfRule type="expression" dxfId="8149" priority="699" stopIfTrue="1">
      <formula>$D$1&gt;O4</formula>
    </cfRule>
  </conditionalFormatting>
  <conditionalFormatting sqref="O5">
    <cfRule type="cellIs" dxfId="8148" priority="695" stopIfTrue="1" operator="equal">
      <formula>5</formula>
    </cfRule>
    <cfRule type="cellIs" dxfId="8147" priority="696" stopIfTrue="1" operator="equal">
      <formula>4</formula>
    </cfRule>
    <cfRule type="cellIs" dxfId="8146" priority="697" stopIfTrue="1" operator="equal">
      <formula>3</formula>
    </cfRule>
  </conditionalFormatting>
  <conditionalFormatting sqref="O4">
    <cfRule type="expression" dxfId="8145" priority="693" stopIfTrue="1">
      <formula>$D$1&lt;O4</formula>
    </cfRule>
    <cfRule type="expression" dxfId="8144" priority="694" stopIfTrue="1">
      <formula>$D$1&gt;O4</formula>
    </cfRule>
  </conditionalFormatting>
  <conditionalFormatting sqref="O4">
    <cfRule type="expression" dxfId="8143" priority="691" stopIfTrue="1">
      <formula>$D$1&lt;O4</formula>
    </cfRule>
    <cfRule type="expression" dxfId="8142" priority="692" stopIfTrue="1">
      <formula>$D$1&gt;O4</formula>
    </cfRule>
  </conditionalFormatting>
  <conditionalFormatting sqref="O4">
    <cfRule type="expression" dxfId="8141" priority="689" stopIfTrue="1">
      <formula>$D$1&lt;O4</formula>
    </cfRule>
    <cfRule type="expression" dxfId="8140" priority="690" stopIfTrue="1">
      <formula>$D$1&gt;O4</formula>
    </cfRule>
  </conditionalFormatting>
  <conditionalFormatting sqref="G5">
    <cfRule type="cellIs" dxfId="8139" priority="686" stopIfTrue="1" operator="equal">
      <formula>5</formula>
    </cfRule>
    <cfRule type="cellIs" dxfId="8138" priority="687" stopIfTrue="1" operator="equal">
      <formula>4</formula>
    </cfRule>
    <cfRule type="cellIs" dxfId="8137" priority="688" stopIfTrue="1" operator="equal">
      <formula>3</formula>
    </cfRule>
  </conditionalFormatting>
  <conditionalFormatting sqref="G3">
    <cfRule type="expression" dxfId="8136" priority="684" stopIfTrue="1">
      <formula>$D$1&lt;G3</formula>
    </cfRule>
    <cfRule type="expression" dxfId="8135" priority="685" stopIfTrue="1">
      <formula>$D$1&gt;G3</formula>
    </cfRule>
  </conditionalFormatting>
  <conditionalFormatting sqref="G5">
    <cfRule type="cellIs" dxfId="8134" priority="681" stopIfTrue="1" operator="equal">
      <formula>5</formula>
    </cfRule>
    <cfRule type="cellIs" dxfId="8133" priority="682" stopIfTrue="1" operator="equal">
      <formula>4</formula>
    </cfRule>
    <cfRule type="cellIs" dxfId="8132" priority="683" stopIfTrue="1" operator="equal">
      <formula>3</formula>
    </cfRule>
  </conditionalFormatting>
  <conditionalFormatting sqref="G5">
    <cfRule type="cellIs" dxfId="8131" priority="678" stopIfTrue="1" operator="equal">
      <formula>5</formula>
    </cfRule>
    <cfRule type="cellIs" dxfId="8130" priority="679" stopIfTrue="1" operator="equal">
      <formula>4</formula>
    </cfRule>
    <cfRule type="cellIs" dxfId="8129" priority="680" stopIfTrue="1" operator="equal">
      <formula>3</formula>
    </cfRule>
  </conditionalFormatting>
  <conditionalFormatting sqref="G5">
    <cfRule type="cellIs" dxfId="8128" priority="675" stopIfTrue="1" operator="equal">
      <formula>5</formula>
    </cfRule>
    <cfRule type="cellIs" dxfId="8127" priority="676" stopIfTrue="1" operator="equal">
      <formula>4</formula>
    </cfRule>
    <cfRule type="cellIs" dxfId="8126" priority="677" stopIfTrue="1" operator="equal">
      <formula>3</formula>
    </cfRule>
  </conditionalFormatting>
  <conditionalFormatting sqref="F5">
    <cfRule type="cellIs" dxfId="8125" priority="672" stopIfTrue="1" operator="equal">
      <formula>5</formula>
    </cfRule>
    <cfRule type="cellIs" dxfId="8124" priority="673" stopIfTrue="1" operator="equal">
      <formula>4</formula>
    </cfRule>
    <cfRule type="cellIs" dxfId="8123" priority="674" stopIfTrue="1" operator="equal">
      <formula>3</formula>
    </cfRule>
  </conditionalFormatting>
  <conditionalFormatting sqref="F3:F4">
    <cfRule type="expression" dxfId="8122" priority="670" stopIfTrue="1">
      <formula>$D$1&lt;F3</formula>
    </cfRule>
    <cfRule type="expression" dxfId="8121" priority="671" stopIfTrue="1">
      <formula>$D$1&gt;F3</formula>
    </cfRule>
  </conditionalFormatting>
  <conditionalFormatting sqref="F4">
    <cfRule type="expression" dxfId="8120" priority="668" stopIfTrue="1">
      <formula>$D$1&lt;F4</formula>
    </cfRule>
    <cfRule type="expression" dxfId="8119" priority="669" stopIfTrue="1">
      <formula>$D$1&gt;F4</formula>
    </cfRule>
  </conditionalFormatting>
  <conditionalFormatting sqref="F4">
    <cfRule type="expression" dxfId="8118" priority="666" stopIfTrue="1">
      <formula>$D$1&lt;F4</formula>
    </cfRule>
    <cfRule type="expression" dxfId="8117" priority="667" stopIfTrue="1">
      <formula>$D$1&gt;F4</formula>
    </cfRule>
  </conditionalFormatting>
  <conditionalFormatting sqref="F4">
    <cfRule type="expression" dxfId="8116" priority="664" stopIfTrue="1">
      <formula>$D$1&lt;F4</formula>
    </cfRule>
    <cfRule type="expression" dxfId="8115" priority="665" stopIfTrue="1">
      <formula>$D$1&gt;F4</formula>
    </cfRule>
  </conditionalFormatting>
  <conditionalFormatting sqref="F4">
    <cfRule type="expression" dxfId="8114" priority="662" stopIfTrue="1">
      <formula>$D$1&lt;F4</formula>
    </cfRule>
    <cfRule type="expression" dxfId="8113" priority="663" stopIfTrue="1">
      <formula>$D$1&gt;F4</formula>
    </cfRule>
  </conditionalFormatting>
  <conditionalFormatting sqref="F4">
    <cfRule type="expression" dxfId="8112" priority="660" stopIfTrue="1">
      <formula>$D$1&lt;F4</formula>
    </cfRule>
    <cfRule type="expression" dxfId="8111" priority="661" stopIfTrue="1">
      <formula>$D$1&gt;F4</formula>
    </cfRule>
  </conditionalFormatting>
  <conditionalFormatting sqref="F5">
    <cfRule type="cellIs" dxfId="8110" priority="657" stopIfTrue="1" operator="equal">
      <formula>5</formula>
    </cfRule>
    <cfRule type="cellIs" dxfId="8109" priority="658" stopIfTrue="1" operator="equal">
      <formula>4</formula>
    </cfRule>
    <cfRule type="cellIs" dxfId="8108" priority="659" stopIfTrue="1" operator="equal">
      <formula>3</formula>
    </cfRule>
  </conditionalFormatting>
  <conditionalFormatting sqref="F4">
    <cfRule type="expression" dxfId="8107" priority="655" stopIfTrue="1">
      <formula>$D$1&lt;F4</formula>
    </cfRule>
    <cfRule type="expression" dxfId="8106" priority="656" stopIfTrue="1">
      <formula>$D$1&gt;F4</formula>
    </cfRule>
  </conditionalFormatting>
  <conditionalFormatting sqref="F5">
    <cfRule type="cellIs" dxfId="8105" priority="652" stopIfTrue="1" operator="equal">
      <formula>5</formula>
    </cfRule>
    <cfRule type="cellIs" dxfId="8104" priority="653" stopIfTrue="1" operator="equal">
      <formula>4</formula>
    </cfRule>
    <cfRule type="cellIs" dxfId="8103" priority="654" stopIfTrue="1" operator="equal">
      <formula>3</formula>
    </cfRule>
  </conditionalFormatting>
  <conditionalFormatting sqref="F4">
    <cfRule type="expression" dxfId="8102" priority="650" stopIfTrue="1">
      <formula>$D$1&lt;F4</formula>
    </cfRule>
    <cfRule type="expression" dxfId="8101" priority="651" stopIfTrue="1">
      <formula>$D$1&gt;F4</formula>
    </cfRule>
  </conditionalFormatting>
  <conditionalFormatting sqref="F5">
    <cfRule type="cellIs" dxfId="8100" priority="647" stopIfTrue="1" operator="equal">
      <formula>5</formula>
    </cfRule>
    <cfRule type="cellIs" dxfId="8099" priority="648" stopIfTrue="1" operator="equal">
      <formula>4</formula>
    </cfRule>
    <cfRule type="cellIs" dxfId="8098" priority="649" stopIfTrue="1" operator="equal">
      <formula>3</formula>
    </cfRule>
  </conditionalFormatting>
  <conditionalFormatting sqref="F4">
    <cfRule type="expression" dxfId="8097" priority="645" stopIfTrue="1">
      <formula>$D$1&lt;F4</formula>
    </cfRule>
    <cfRule type="expression" dxfId="8096" priority="646" stopIfTrue="1">
      <formula>$D$1&gt;F4</formula>
    </cfRule>
  </conditionalFormatting>
  <conditionalFormatting sqref="F4">
    <cfRule type="expression" dxfId="8095" priority="643" stopIfTrue="1">
      <formula>$D$1&lt;F4</formula>
    </cfRule>
    <cfRule type="expression" dxfId="8094" priority="644" stopIfTrue="1">
      <formula>$D$1&gt;F4</formula>
    </cfRule>
  </conditionalFormatting>
  <conditionalFormatting sqref="F4">
    <cfRule type="expression" dxfId="8093" priority="641" stopIfTrue="1">
      <formula>$D$1&lt;F4</formula>
    </cfRule>
    <cfRule type="expression" dxfId="8092" priority="642" stopIfTrue="1">
      <formula>$D$1&gt;F4</formula>
    </cfRule>
  </conditionalFormatting>
  <conditionalFormatting sqref="F4">
    <cfRule type="expression" dxfId="8091" priority="639" stopIfTrue="1">
      <formula>$D$1&lt;F4</formula>
    </cfRule>
    <cfRule type="expression" dxfId="8090" priority="640" stopIfTrue="1">
      <formula>$D$1&gt;F4</formula>
    </cfRule>
  </conditionalFormatting>
  <conditionalFormatting sqref="F4">
    <cfRule type="expression" dxfId="8089" priority="637" stopIfTrue="1">
      <formula>$D$1&lt;F4</formula>
    </cfRule>
    <cfRule type="expression" dxfId="8088" priority="638" stopIfTrue="1">
      <formula>$D$1&gt;F4</formula>
    </cfRule>
  </conditionalFormatting>
  <conditionalFormatting sqref="F4">
    <cfRule type="expression" dxfId="8087" priority="635" stopIfTrue="1">
      <formula>$D$1&lt;F4</formula>
    </cfRule>
    <cfRule type="expression" dxfId="8086" priority="636" stopIfTrue="1">
      <formula>$D$1&gt;F4</formula>
    </cfRule>
  </conditionalFormatting>
  <conditionalFormatting sqref="F4">
    <cfRule type="expression" dxfId="8085" priority="633" stopIfTrue="1">
      <formula>$D$1&lt;F4</formula>
    </cfRule>
    <cfRule type="expression" dxfId="8084" priority="634" stopIfTrue="1">
      <formula>$D$1&gt;F4</formula>
    </cfRule>
  </conditionalFormatting>
  <conditionalFormatting sqref="F4">
    <cfRule type="expression" dxfId="8083" priority="631" stopIfTrue="1">
      <formula>$D$1&lt;F4</formula>
    </cfRule>
    <cfRule type="expression" dxfId="8082" priority="632" stopIfTrue="1">
      <formula>$D$1&gt;F4</formula>
    </cfRule>
  </conditionalFormatting>
  <conditionalFormatting sqref="F4">
    <cfRule type="expression" dxfId="8081" priority="629" stopIfTrue="1">
      <formula>$D$1&lt;F4</formula>
    </cfRule>
    <cfRule type="expression" dxfId="8080" priority="630" stopIfTrue="1">
      <formula>$D$1&gt;F4</formula>
    </cfRule>
  </conditionalFormatting>
  <conditionalFormatting sqref="F4">
    <cfRule type="expression" dxfId="8079" priority="627" stopIfTrue="1">
      <formula>$D$1&lt;F4</formula>
    </cfRule>
    <cfRule type="expression" dxfId="8078" priority="628" stopIfTrue="1">
      <formula>$D$1&gt;F4</formula>
    </cfRule>
  </conditionalFormatting>
  <conditionalFormatting sqref="F4">
    <cfRule type="expression" dxfId="8077" priority="625" stopIfTrue="1">
      <formula>$D$1&lt;F4</formula>
    </cfRule>
    <cfRule type="expression" dxfId="8076" priority="626" stopIfTrue="1">
      <formula>$D$1&gt;F4</formula>
    </cfRule>
  </conditionalFormatting>
  <conditionalFormatting sqref="F4">
    <cfRule type="expression" dxfId="8075" priority="623" stopIfTrue="1">
      <formula>$D$1&lt;F4</formula>
    </cfRule>
    <cfRule type="expression" dxfId="8074" priority="624" stopIfTrue="1">
      <formula>$D$1&gt;F4</formula>
    </cfRule>
  </conditionalFormatting>
  <conditionalFormatting sqref="F4">
    <cfRule type="expression" dxfId="8073" priority="621" stopIfTrue="1">
      <formula>$D$1&lt;F4</formula>
    </cfRule>
    <cfRule type="expression" dxfId="8072" priority="622" stopIfTrue="1">
      <formula>$D$1&gt;F4</formula>
    </cfRule>
  </conditionalFormatting>
  <conditionalFormatting sqref="F4">
    <cfRule type="expression" dxfId="8071" priority="619" stopIfTrue="1">
      <formula>$D$1&lt;F4</formula>
    </cfRule>
    <cfRule type="expression" dxfId="8070" priority="620" stopIfTrue="1">
      <formula>$D$1&gt;F4</formula>
    </cfRule>
  </conditionalFormatting>
  <conditionalFormatting sqref="F4">
    <cfRule type="expression" dxfId="8069" priority="617" stopIfTrue="1">
      <formula>$D$1&lt;F4</formula>
    </cfRule>
    <cfRule type="expression" dxfId="8068" priority="618" stopIfTrue="1">
      <formula>$D$1&gt;F4</formula>
    </cfRule>
  </conditionalFormatting>
  <conditionalFormatting sqref="F4">
    <cfRule type="expression" dxfId="8067" priority="615" stopIfTrue="1">
      <formula>$D$1&lt;F4</formula>
    </cfRule>
    <cfRule type="expression" dxfId="8066" priority="616" stopIfTrue="1">
      <formula>$D$1&gt;F4</formula>
    </cfRule>
  </conditionalFormatting>
  <conditionalFormatting sqref="F4">
    <cfRule type="expression" dxfId="8065" priority="613" stopIfTrue="1">
      <formula>$D$1&lt;F4</formula>
    </cfRule>
    <cfRule type="expression" dxfId="8064" priority="614" stopIfTrue="1">
      <formula>$D$1&gt;F4</formula>
    </cfRule>
  </conditionalFormatting>
  <conditionalFormatting sqref="F4">
    <cfRule type="expression" dxfId="8063" priority="611" stopIfTrue="1">
      <formula>$D$1&lt;F4</formula>
    </cfRule>
    <cfRule type="expression" dxfId="8062" priority="612" stopIfTrue="1">
      <formula>$D$1&gt;F4</formula>
    </cfRule>
  </conditionalFormatting>
  <conditionalFormatting sqref="H3">
    <cfRule type="expression" dxfId="8061" priority="606" stopIfTrue="1">
      <formula>$D$1&lt;H3</formula>
    </cfRule>
    <cfRule type="expression" dxfId="8060" priority="607" stopIfTrue="1">
      <formula>$D$1&gt;H3</formula>
    </cfRule>
  </conditionalFormatting>
  <conditionalFormatting sqref="H3">
    <cfRule type="expression" dxfId="8059" priority="601" stopIfTrue="1">
      <formula>$D$1&lt;H3</formula>
    </cfRule>
    <cfRule type="expression" dxfId="8058" priority="602" stopIfTrue="1">
      <formula>$D$1&gt;H3</formula>
    </cfRule>
  </conditionalFormatting>
  <conditionalFormatting sqref="H3">
    <cfRule type="expression" dxfId="8057" priority="571" stopIfTrue="1">
      <formula>$D$1&lt;H3</formula>
    </cfRule>
    <cfRule type="expression" dxfId="8056" priority="572" stopIfTrue="1">
      <formula>$D$1&gt;H3</formula>
    </cfRule>
  </conditionalFormatting>
  <conditionalFormatting sqref="G4">
    <cfRule type="expression" dxfId="8055" priority="534" stopIfTrue="1">
      <formula>$D$1&lt;G4</formula>
    </cfRule>
    <cfRule type="expression" dxfId="8054" priority="535" stopIfTrue="1">
      <formula>$D$1&gt;G4</formula>
    </cfRule>
  </conditionalFormatting>
  <conditionalFormatting sqref="G4">
    <cfRule type="expression" dxfId="8053" priority="532" stopIfTrue="1">
      <formula>$D$1&lt;G4</formula>
    </cfRule>
    <cfRule type="expression" dxfId="8052" priority="533" stopIfTrue="1">
      <formula>$D$1&gt;G4</formula>
    </cfRule>
  </conditionalFormatting>
  <conditionalFormatting sqref="G4">
    <cfRule type="expression" dxfId="8051" priority="530" stopIfTrue="1">
      <formula>$D$1&lt;G4</formula>
    </cfRule>
    <cfRule type="expression" dxfId="8050" priority="531" stopIfTrue="1">
      <formula>$D$1&gt;G4</formula>
    </cfRule>
  </conditionalFormatting>
  <conditionalFormatting sqref="G4">
    <cfRule type="expression" dxfId="8049" priority="528" stopIfTrue="1">
      <formula>$D$1&lt;G4</formula>
    </cfRule>
    <cfRule type="expression" dxfId="8048" priority="529" stopIfTrue="1">
      <formula>$D$1&gt;G4</formula>
    </cfRule>
  </conditionalFormatting>
  <conditionalFormatting sqref="G4">
    <cfRule type="expression" dxfId="8047" priority="526" stopIfTrue="1">
      <formula>$D$1&lt;G4</formula>
    </cfRule>
    <cfRule type="expression" dxfId="8046" priority="527" stopIfTrue="1">
      <formula>$D$1&gt;G4</formula>
    </cfRule>
  </conditionalFormatting>
  <conditionalFormatting sqref="G4">
    <cfRule type="expression" dxfId="8045" priority="524" stopIfTrue="1">
      <formula>$D$1&lt;G4</formula>
    </cfRule>
    <cfRule type="expression" dxfId="8044" priority="525" stopIfTrue="1">
      <formula>$D$1&gt;G4</formula>
    </cfRule>
  </conditionalFormatting>
  <conditionalFormatting sqref="G4">
    <cfRule type="expression" dxfId="8043" priority="522" stopIfTrue="1">
      <formula>$D$1&lt;G4</formula>
    </cfRule>
    <cfRule type="expression" dxfId="8042" priority="523" stopIfTrue="1">
      <formula>$D$1&gt;G4</formula>
    </cfRule>
  </conditionalFormatting>
  <conditionalFormatting sqref="G4">
    <cfRule type="expression" dxfId="8041" priority="520" stopIfTrue="1">
      <formula>$D$1&lt;G4</formula>
    </cfRule>
    <cfRule type="expression" dxfId="8040" priority="521" stopIfTrue="1">
      <formula>$D$1&gt;G4</formula>
    </cfRule>
  </conditionalFormatting>
  <conditionalFormatting sqref="G4">
    <cfRule type="expression" dxfId="8039" priority="518" stopIfTrue="1">
      <formula>$D$1&lt;G4</formula>
    </cfRule>
    <cfRule type="expression" dxfId="8038" priority="519" stopIfTrue="1">
      <formula>$D$1&gt;G4</formula>
    </cfRule>
  </conditionalFormatting>
  <conditionalFormatting sqref="G4">
    <cfRule type="expression" dxfId="8037" priority="516" stopIfTrue="1">
      <formula>$D$1&lt;G4</formula>
    </cfRule>
    <cfRule type="expression" dxfId="8036" priority="517" stopIfTrue="1">
      <formula>$D$1&gt;G4</formula>
    </cfRule>
  </conditionalFormatting>
  <conditionalFormatting sqref="G4">
    <cfRule type="expression" dxfId="8035" priority="514" stopIfTrue="1">
      <formula>$D$1&lt;G4</formula>
    </cfRule>
    <cfRule type="expression" dxfId="8034" priority="515" stopIfTrue="1">
      <formula>$D$1&gt;G4</formula>
    </cfRule>
  </conditionalFormatting>
  <conditionalFormatting sqref="G4">
    <cfRule type="expression" dxfId="8033" priority="512" stopIfTrue="1">
      <formula>$D$1&lt;G4</formula>
    </cfRule>
    <cfRule type="expression" dxfId="8032" priority="513" stopIfTrue="1">
      <formula>$D$1&gt;G4</formula>
    </cfRule>
  </conditionalFormatting>
  <conditionalFormatting sqref="G4">
    <cfRule type="expression" dxfId="8031" priority="510" stopIfTrue="1">
      <formula>$D$1&lt;G4</formula>
    </cfRule>
    <cfRule type="expression" dxfId="8030" priority="511" stopIfTrue="1">
      <formula>$D$1&gt;G4</formula>
    </cfRule>
  </conditionalFormatting>
  <conditionalFormatting sqref="G4">
    <cfRule type="expression" dxfId="8029" priority="508" stopIfTrue="1">
      <formula>$D$1&lt;G4</formula>
    </cfRule>
    <cfRule type="expression" dxfId="8028" priority="509" stopIfTrue="1">
      <formula>$D$1&gt;G4</formula>
    </cfRule>
  </conditionalFormatting>
  <conditionalFormatting sqref="G4">
    <cfRule type="expression" dxfId="8027" priority="506" stopIfTrue="1">
      <formula>$D$1&lt;G4</formula>
    </cfRule>
    <cfRule type="expression" dxfId="8026" priority="507" stopIfTrue="1">
      <formula>$D$1&gt;G4</formula>
    </cfRule>
  </conditionalFormatting>
  <conditionalFormatting sqref="G4">
    <cfRule type="expression" dxfId="8025" priority="504" stopIfTrue="1">
      <formula>$D$1&lt;G4</formula>
    </cfRule>
    <cfRule type="expression" dxfId="8024" priority="505" stopIfTrue="1">
      <formula>$D$1&gt;G4</formula>
    </cfRule>
  </conditionalFormatting>
  <conditionalFormatting sqref="G4">
    <cfRule type="expression" dxfId="8023" priority="502" stopIfTrue="1">
      <formula>$D$1&lt;G4</formula>
    </cfRule>
    <cfRule type="expression" dxfId="8022" priority="503" stopIfTrue="1">
      <formula>$D$1&gt;G4</formula>
    </cfRule>
  </conditionalFormatting>
  <conditionalFormatting sqref="G4">
    <cfRule type="expression" dxfId="8021" priority="500" stopIfTrue="1">
      <formula>$D$1&lt;G4</formula>
    </cfRule>
    <cfRule type="expression" dxfId="8020" priority="501" stopIfTrue="1">
      <formula>$D$1&gt;G4</formula>
    </cfRule>
  </conditionalFormatting>
  <conditionalFormatting sqref="G4">
    <cfRule type="expression" dxfId="8019" priority="498" stopIfTrue="1">
      <formula>$D$1&lt;G4</formula>
    </cfRule>
    <cfRule type="expression" dxfId="8018" priority="499" stopIfTrue="1">
      <formula>$D$1&gt;G4</formula>
    </cfRule>
  </conditionalFormatting>
  <conditionalFormatting sqref="G4">
    <cfRule type="expression" dxfId="8017" priority="484" stopIfTrue="1">
      <formula>$D$1&lt;G4</formula>
    </cfRule>
    <cfRule type="expression" dxfId="8016" priority="485" stopIfTrue="1">
      <formula>$D$1&gt;G4</formula>
    </cfRule>
  </conditionalFormatting>
  <conditionalFormatting sqref="I4">
    <cfRule type="expression" dxfId="8015" priority="345" stopIfTrue="1">
      <formula>$D$1&lt;I4</formula>
    </cfRule>
    <cfRule type="expression" dxfId="8014" priority="346" stopIfTrue="1">
      <formula>$D$1&gt;I4</formula>
    </cfRule>
  </conditionalFormatting>
  <conditionalFormatting sqref="I4">
    <cfRule type="expression" dxfId="8013" priority="343" stopIfTrue="1">
      <formula>$D$1&lt;I4</formula>
    </cfRule>
    <cfRule type="expression" dxfId="8012" priority="344" stopIfTrue="1">
      <formula>$D$1&gt;I4</formula>
    </cfRule>
  </conditionalFormatting>
  <conditionalFormatting sqref="I4">
    <cfRule type="expression" dxfId="8011" priority="318" stopIfTrue="1">
      <formula>$D$1&lt;I4</formula>
    </cfRule>
    <cfRule type="expression" dxfId="8010" priority="319" stopIfTrue="1">
      <formula>$D$1&gt;I4</formula>
    </cfRule>
  </conditionalFormatting>
  <conditionalFormatting sqref="I5">
    <cfRule type="cellIs" dxfId="8009" priority="315" stopIfTrue="1" operator="equal">
      <formula>5</formula>
    </cfRule>
    <cfRule type="cellIs" dxfId="8008" priority="316" stopIfTrue="1" operator="equal">
      <formula>4</formula>
    </cfRule>
    <cfRule type="cellIs" dxfId="8007" priority="317" stopIfTrue="1" operator="equal">
      <formula>3</formula>
    </cfRule>
  </conditionalFormatting>
  <conditionalFormatting sqref="I4">
    <cfRule type="expression" dxfId="8006" priority="311" stopIfTrue="1">
      <formula>$D$1&lt;I4</formula>
    </cfRule>
    <cfRule type="expression" dxfId="8005" priority="312" stopIfTrue="1">
      <formula>$D$1&gt;I4</formula>
    </cfRule>
  </conditionalFormatting>
  <conditionalFormatting sqref="L3">
    <cfRule type="expression" dxfId="8004" priority="482" stopIfTrue="1">
      <formula>$D$1&lt;L3</formula>
    </cfRule>
    <cfRule type="expression" dxfId="8003" priority="483" stopIfTrue="1">
      <formula>$D$1&gt;L3</formula>
    </cfRule>
  </conditionalFormatting>
  <conditionalFormatting sqref="N5">
    <cfRule type="cellIs" dxfId="8002" priority="479" stopIfTrue="1" operator="equal">
      <formula>5</formula>
    </cfRule>
    <cfRule type="cellIs" dxfId="8001" priority="480" stopIfTrue="1" operator="equal">
      <formula>4</formula>
    </cfRule>
    <cfRule type="cellIs" dxfId="8000" priority="481" stopIfTrue="1" operator="equal">
      <formula>3</formula>
    </cfRule>
  </conditionalFormatting>
  <conditionalFormatting sqref="L4">
    <cfRule type="expression" dxfId="7999" priority="399" stopIfTrue="1">
      <formula>$D$1&lt;L4</formula>
    </cfRule>
    <cfRule type="expression" dxfId="7998" priority="400" stopIfTrue="1">
      <formula>$D$1&gt;L4</formula>
    </cfRule>
  </conditionalFormatting>
  <conditionalFormatting sqref="L4">
    <cfRule type="expression" dxfId="7997" priority="397" stopIfTrue="1">
      <formula>$D$1&lt;L4</formula>
    </cfRule>
    <cfRule type="expression" dxfId="7996" priority="398" stopIfTrue="1">
      <formula>$D$1&gt;L4</formula>
    </cfRule>
  </conditionalFormatting>
  <conditionalFormatting sqref="L4">
    <cfRule type="expression" dxfId="7995" priority="395" stopIfTrue="1">
      <formula>$D$1&lt;L4</formula>
    </cfRule>
    <cfRule type="expression" dxfId="7994" priority="396" stopIfTrue="1">
      <formula>$D$1&gt;L4</formula>
    </cfRule>
  </conditionalFormatting>
  <conditionalFormatting sqref="N4">
    <cfRule type="expression" dxfId="7993" priority="387" stopIfTrue="1">
      <formula>$D$1&lt;N4</formula>
    </cfRule>
    <cfRule type="expression" dxfId="7992" priority="388" stopIfTrue="1">
      <formula>$D$1&gt;N4</formula>
    </cfRule>
  </conditionalFormatting>
  <conditionalFormatting sqref="J5">
    <cfRule type="cellIs" dxfId="7991" priority="476" stopIfTrue="1" operator="equal">
      <formula>5</formula>
    </cfRule>
    <cfRule type="cellIs" dxfId="7990" priority="477" stopIfTrue="1" operator="equal">
      <formula>4</formula>
    </cfRule>
    <cfRule type="cellIs" dxfId="7989" priority="478" stopIfTrue="1" operator="equal">
      <formula>3</formula>
    </cfRule>
  </conditionalFormatting>
  <conditionalFormatting sqref="N5">
    <cfRule type="cellIs" dxfId="7988" priority="473" stopIfTrue="1" operator="equal">
      <formula>5</formula>
    </cfRule>
    <cfRule type="cellIs" dxfId="7987" priority="474" stopIfTrue="1" operator="equal">
      <formula>4</formula>
    </cfRule>
    <cfRule type="cellIs" dxfId="7986" priority="475" stopIfTrue="1" operator="equal">
      <formula>3</formula>
    </cfRule>
  </conditionalFormatting>
  <conditionalFormatting sqref="N4">
    <cfRule type="expression" dxfId="7985" priority="471" stopIfTrue="1">
      <formula>$D$1&lt;N4</formula>
    </cfRule>
    <cfRule type="expression" dxfId="7984" priority="472" stopIfTrue="1">
      <formula>$D$1&gt;N4</formula>
    </cfRule>
  </conditionalFormatting>
  <conditionalFormatting sqref="N5">
    <cfRule type="cellIs" dxfId="7983" priority="468" stopIfTrue="1" operator="equal">
      <formula>5</formula>
    </cfRule>
    <cfRule type="cellIs" dxfId="7982" priority="469" stopIfTrue="1" operator="equal">
      <formula>4</formula>
    </cfRule>
    <cfRule type="cellIs" dxfId="7981" priority="470" stopIfTrue="1" operator="equal">
      <formula>3</formula>
    </cfRule>
  </conditionalFormatting>
  <conditionalFormatting sqref="N4">
    <cfRule type="expression" dxfId="7980" priority="466" stopIfTrue="1">
      <formula>$D$1&lt;N4</formula>
    </cfRule>
    <cfRule type="expression" dxfId="7979" priority="467" stopIfTrue="1">
      <formula>$D$1&gt;N4</formula>
    </cfRule>
  </conditionalFormatting>
  <conditionalFormatting sqref="N5">
    <cfRule type="cellIs" dxfId="7978" priority="463" stopIfTrue="1" operator="equal">
      <formula>5</formula>
    </cfRule>
    <cfRule type="cellIs" dxfId="7977" priority="464" stopIfTrue="1" operator="equal">
      <formula>4</formula>
    </cfRule>
    <cfRule type="cellIs" dxfId="7976" priority="465" stopIfTrue="1" operator="equal">
      <formula>3</formula>
    </cfRule>
  </conditionalFormatting>
  <conditionalFormatting sqref="N4">
    <cfRule type="expression" dxfId="7975" priority="461" stopIfTrue="1">
      <formula>$D$1&lt;N4</formula>
    </cfRule>
    <cfRule type="expression" dxfId="7974" priority="462" stopIfTrue="1">
      <formula>$D$1&gt;N4</formula>
    </cfRule>
  </conditionalFormatting>
  <conditionalFormatting sqref="N4">
    <cfRule type="expression" dxfId="7973" priority="459" stopIfTrue="1">
      <formula>$D$1&lt;N4</formula>
    </cfRule>
    <cfRule type="expression" dxfId="7972" priority="460" stopIfTrue="1">
      <formula>$D$1&gt;N4</formula>
    </cfRule>
  </conditionalFormatting>
  <conditionalFormatting sqref="N4">
    <cfRule type="expression" dxfId="7971" priority="457" stopIfTrue="1">
      <formula>$D$1&lt;N4</formula>
    </cfRule>
    <cfRule type="expression" dxfId="7970" priority="458" stopIfTrue="1">
      <formula>$D$1&gt;N4</formula>
    </cfRule>
  </conditionalFormatting>
  <conditionalFormatting sqref="N4">
    <cfRule type="expression" dxfId="7969" priority="455" stopIfTrue="1">
      <formula>$D$1&lt;N4</formula>
    </cfRule>
    <cfRule type="expression" dxfId="7968" priority="456" stopIfTrue="1">
      <formula>$D$1&gt;N4</formula>
    </cfRule>
  </conditionalFormatting>
  <conditionalFormatting sqref="N4">
    <cfRule type="expression" dxfId="7967" priority="453" stopIfTrue="1">
      <formula>$D$1&lt;N4</formula>
    </cfRule>
    <cfRule type="expression" dxfId="7966" priority="454" stopIfTrue="1">
      <formula>$D$1&gt;N4</formula>
    </cfRule>
  </conditionalFormatting>
  <conditionalFormatting sqref="N4">
    <cfRule type="expression" dxfId="7965" priority="451" stopIfTrue="1">
      <formula>$D$1&lt;N4</formula>
    </cfRule>
    <cfRule type="expression" dxfId="7964" priority="452" stopIfTrue="1">
      <formula>$D$1&gt;N4</formula>
    </cfRule>
  </conditionalFormatting>
  <conditionalFormatting sqref="N4">
    <cfRule type="expression" dxfId="7963" priority="449" stopIfTrue="1">
      <formula>$D$1&lt;N4</formula>
    </cfRule>
    <cfRule type="expression" dxfId="7962" priority="450" stopIfTrue="1">
      <formula>$D$1&gt;N4</formula>
    </cfRule>
  </conditionalFormatting>
  <conditionalFormatting sqref="N4">
    <cfRule type="expression" dxfId="7961" priority="447" stopIfTrue="1">
      <formula>$D$1&lt;N4</formula>
    </cfRule>
    <cfRule type="expression" dxfId="7960" priority="448" stopIfTrue="1">
      <formula>$D$1&gt;N4</formula>
    </cfRule>
  </conditionalFormatting>
  <conditionalFormatting sqref="K5">
    <cfRule type="cellIs" dxfId="7959" priority="444" stopIfTrue="1" operator="equal">
      <formula>5</formula>
    </cfRule>
    <cfRule type="cellIs" dxfId="7958" priority="445" stopIfTrue="1" operator="equal">
      <formula>4</formula>
    </cfRule>
    <cfRule type="cellIs" dxfId="7957" priority="446" stopIfTrue="1" operator="equal">
      <formula>3</formula>
    </cfRule>
  </conditionalFormatting>
  <conditionalFormatting sqref="K4">
    <cfRule type="expression" dxfId="7956" priority="442" stopIfTrue="1">
      <formula>$D$1&lt;K4</formula>
    </cfRule>
    <cfRule type="expression" dxfId="7955" priority="443" stopIfTrue="1">
      <formula>$D$1&gt;K4</formula>
    </cfRule>
  </conditionalFormatting>
  <conditionalFormatting sqref="K5">
    <cfRule type="cellIs" dxfId="7954" priority="439" stopIfTrue="1" operator="equal">
      <formula>5</formula>
    </cfRule>
    <cfRule type="cellIs" dxfId="7953" priority="440" stopIfTrue="1" operator="equal">
      <formula>4</formula>
    </cfRule>
    <cfRule type="cellIs" dxfId="7952" priority="441" stopIfTrue="1" operator="equal">
      <formula>3</formula>
    </cfRule>
  </conditionalFormatting>
  <conditionalFormatting sqref="K4">
    <cfRule type="expression" dxfId="7951" priority="437" stopIfTrue="1">
      <formula>$D$1&lt;K4</formula>
    </cfRule>
    <cfRule type="expression" dxfId="7950" priority="438" stopIfTrue="1">
      <formula>$D$1&gt;K4</formula>
    </cfRule>
  </conditionalFormatting>
  <conditionalFormatting sqref="K5">
    <cfRule type="cellIs" dxfId="7949" priority="434" stopIfTrue="1" operator="equal">
      <formula>5</formula>
    </cfRule>
    <cfRule type="cellIs" dxfId="7948" priority="435" stopIfTrue="1" operator="equal">
      <formula>4</formula>
    </cfRule>
    <cfRule type="cellIs" dxfId="7947" priority="436" stopIfTrue="1" operator="equal">
      <formula>3</formula>
    </cfRule>
  </conditionalFormatting>
  <conditionalFormatting sqref="K4">
    <cfRule type="expression" dxfId="7946" priority="432" stopIfTrue="1">
      <formula>$D$1&lt;K4</formula>
    </cfRule>
    <cfRule type="expression" dxfId="7945" priority="433" stopIfTrue="1">
      <formula>$D$1&gt;K4</formula>
    </cfRule>
  </conditionalFormatting>
  <conditionalFormatting sqref="K5">
    <cfRule type="cellIs" dxfId="7944" priority="429" stopIfTrue="1" operator="equal">
      <formula>5</formula>
    </cfRule>
    <cfRule type="cellIs" dxfId="7943" priority="430" stopIfTrue="1" operator="equal">
      <formula>4</formula>
    </cfRule>
    <cfRule type="cellIs" dxfId="7942" priority="431" stopIfTrue="1" operator="equal">
      <formula>3</formula>
    </cfRule>
  </conditionalFormatting>
  <conditionalFormatting sqref="K4">
    <cfRule type="expression" dxfId="7941" priority="427" stopIfTrue="1">
      <formula>$D$1&lt;K4</formula>
    </cfRule>
    <cfRule type="expression" dxfId="7940" priority="428" stopIfTrue="1">
      <formula>$D$1&gt;K4</formula>
    </cfRule>
  </conditionalFormatting>
  <conditionalFormatting sqref="K5">
    <cfRule type="cellIs" dxfId="7939" priority="424" stopIfTrue="1" operator="equal">
      <formula>5</formula>
    </cfRule>
    <cfRule type="cellIs" dxfId="7938" priority="425" stopIfTrue="1" operator="equal">
      <formula>4</formula>
    </cfRule>
    <cfRule type="cellIs" dxfId="7937" priority="426" stopIfTrue="1" operator="equal">
      <formula>3</formula>
    </cfRule>
  </conditionalFormatting>
  <conditionalFormatting sqref="K4">
    <cfRule type="expression" dxfId="7936" priority="422" stopIfTrue="1">
      <formula>$D$1&lt;K4</formula>
    </cfRule>
    <cfRule type="expression" dxfId="7935" priority="423" stopIfTrue="1">
      <formula>$D$1&gt;K4</formula>
    </cfRule>
  </conditionalFormatting>
  <conditionalFormatting sqref="L4">
    <cfRule type="expression" dxfId="7934" priority="420" stopIfTrue="1">
      <formula>$D$1&lt;L4</formula>
    </cfRule>
    <cfRule type="expression" dxfId="7933" priority="421" stopIfTrue="1">
      <formula>$D$1&gt;L4</formula>
    </cfRule>
  </conditionalFormatting>
  <conditionalFormatting sqref="L3">
    <cfRule type="expression" dxfId="7932" priority="418" stopIfTrue="1">
      <formula>$D$1&lt;L3</formula>
    </cfRule>
    <cfRule type="expression" dxfId="7931" priority="419" stopIfTrue="1">
      <formula>$D$1&gt;L3</formula>
    </cfRule>
  </conditionalFormatting>
  <conditionalFormatting sqref="L4">
    <cfRule type="expression" dxfId="7930" priority="416" stopIfTrue="1">
      <formula>$D$1&lt;L4</formula>
    </cfRule>
    <cfRule type="expression" dxfId="7929" priority="417" stopIfTrue="1">
      <formula>$D$1&gt;L4</formula>
    </cfRule>
  </conditionalFormatting>
  <conditionalFormatting sqref="L4">
    <cfRule type="expression" dxfId="7928" priority="414" stopIfTrue="1">
      <formula>$D$1&lt;L4</formula>
    </cfRule>
    <cfRule type="expression" dxfId="7927" priority="415" stopIfTrue="1">
      <formula>$D$1&gt;L4</formula>
    </cfRule>
  </conditionalFormatting>
  <conditionalFormatting sqref="L4">
    <cfRule type="expression" dxfId="7926" priority="412" stopIfTrue="1">
      <formula>$D$1&lt;L4</formula>
    </cfRule>
    <cfRule type="expression" dxfId="7925" priority="413" stopIfTrue="1">
      <formula>$D$1&gt;L4</formula>
    </cfRule>
  </conditionalFormatting>
  <conditionalFormatting sqref="L5">
    <cfRule type="cellIs" dxfId="7924" priority="409" stopIfTrue="1" operator="equal">
      <formula>5</formula>
    </cfRule>
    <cfRule type="cellIs" dxfId="7923" priority="410" stopIfTrue="1" operator="equal">
      <formula>4</formula>
    </cfRule>
    <cfRule type="cellIs" dxfId="7922" priority="411" stopIfTrue="1" operator="equal">
      <formula>3</formula>
    </cfRule>
  </conditionalFormatting>
  <conditionalFormatting sqref="L4">
    <cfRule type="expression" dxfId="7921" priority="407" stopIfTrue="1">
      <formula>$D$1&lt;L4</formula>
    </cfRule>
    <cfRule type="expression" dxfId="7920" priority="408" stopIfTrue="1">
      <formula>$D$1&gt;L4</formula>
    </cfRule>
  </conditionalFormatting>
  <conditionalFormatting sqref="L4">
    <cfRule type="expression" dxfId="7919" priority="405" stopIfTrue="1">
      <formula>$D$1&lt;L4</formula>
    </cfRule>
    <cfRule type="expression" dxfId="7918" priority="406" stopIfTrue="1">
      <formula>$D$1&gt;L4</formula>
    </cfRule>
  </conditionalFormatting>
  <conditionalFormatting sqref="L4">
    <cfRule type="expression" dxfId="7917" priority="403" stopIfTrue="1">
      <formula>$D$1&lt;L4</formula>
    </cfRule>
    <cfRule type="expression" dxfId="7916" priority="404" stopIfTrue="1">
      <formula>$D$1&gt;L4</formula>
    </cfRule>
  </conditionalFormatting>
  <conditionalFormatting sqref="L4">
    <cfRule type="expression" dxfId="7915" priority="401" stopIfTrue="1">
      <formula>$D$1&lt;L4</formula>
    </cfRule>
    <cfRule type="expression" dxfId="7914" priority="402" stopIfTrue="1">
      <formula>$D$1&gt;L4</formula>
    </cfRule>
  </conditionalFormatting>
  <conditionalFormatting sqref="L4">
    <cfRule type="expression" dxfId="7913" priority="393" stopIfTrue="1">
      <formula>$D$1&lt;L4</formula>
    </cfRule>
    <cfRule type="expression" dxfId="7912" priority="394" stopIfTrue="1">
      <formula>$D$1&gt;L4</formula>
    </cfRule>
  </conditionalFormatting>
  <conditionalFormatting sqref="L4">
    <cfRule type="expression" dxfId="7911" priority="391" stopIfTrue="1">
      <formula>$D$1&lt;L4</formula>
    </cfRule>
    <cfRule type="expression" dxfId="7910" priority="392" stopIfTrue="1">
      <formula>$D$1&gt;L4</formula>
    </cfRule>
  </conditionalFormatting>
  <conditionalFormatting sqref="N4">
    <cfRule type="expression" dxfId="7909" priority="389" stopIfTrue="1">
      <formula>$D$1&lt;N4</formula>
    </cfRule>
    <cfRule type="expression" dxfId="7908" priority="390" stopIfTrue="1">
      <formula>$D$1&gt;N4</formula>
    </cfRule>
  </conditionalFormatting>
  <conditionalFormatting sqref="O5">
    <cfRule type="cellIs" dxfId="7907" priority="384" stopIfTrue="1" operator="equal">
      <formula>5</formula>
    </cfRule>
    <cfRule type="cellIs" dxfId="7906" priority="385" stopIfTrue="1" operator="equal">
      <formula>4</formula>
    </cfRule>
    <cfRule type="cellIs" dxfId="7905" priority="386" stopIfTrue="1" operator="equal">
      <formula>3</formula>
    </cfRule>
  </conditionalFormatting>
  <conditionalFormatting sqref="O4">
    <cfRule type="expression" dxfId="7904" priority="382" stopIfTrue="1">
      <formula>$D$1&lt;O4</formula>
    </cfRule>
    <cfRule type="expression" dxfId="7903" priority="383" stopIfTrue="1">
      <formula>$D$1&gt;O4</formula>
    </cfRule>
  </conditionalFormatting>
  <conditionalFormatting sqref="P5">
    <cfRule type="cellIs" dxfId="7902" priority="379" stopIfTrue="1" operator="equal">
      <formula>5</formula>
    </cfRule>
    <cfRule type="cellIs" dxfId="7901" priority="380" stopIfTrue="1" operator="equal">
      <formula>4</formula>
    </cfRule>
    <cfRule type="cellIs" dxfId="7900" priority="381" stopIfTrue="1" operator="equal">
      <formula>3</formula>
    </cfRule>
  </conditionalFormatting>
  <conditionalFormatting sqref="P4">
    <cfRule type="expression" dxfId="7899" priority="377" stopIfTrue="1">
      <formula>$D$1&lt;P4</formula>
    </cfRule>
    <cfRule type="expression" dxfId="7898" priority="378" stopIfTrue="1">
      <formula>$D$1&gt;P4</formula>
    </cfRule>
  </conditionalFormatting>
  <conditionalFormatting sqref="P5">
    <cfRule type="cellIs" dxfId="7897" priority="374" stopIfTrue="1" operator="equal">
      <formula>5</formula>
    </cfRule>
    <cfRule type="cellIs" dxfId="7896" priority="375" stopIfTrue="1" operator="equal">
      <formula>4</formula>
    </cfRule>
    <cfRule type="cellIs" dxfId="7895" priority="376" stopIfTrue="1" operator="equal">
      <formula>3</formula>
    </cfRule>
  </conditionalFormatting>
  <conditionalFormatting sqref="P4">
    <cfRule type="expression" dxfId="7894" priority="372" stopIfTrue="1">
      <formula>$D$1&lt;P4</formula>
    </cfRule>
    <cfRule type="expression" dxfId="7893" priority="373" stopIfTrue="1">
      <formula>$D$1&gt;P4</formula>
    </cfRule>
  </conditionalFormatting>
  <conditionalFormatting sqref="P4">
    <cfRule type="expression" dxfId="7892" priority="370" stopIfTrue="1">
      <formula>$D$1&lt;P4</formula>
    </cfRule>
    <cfRule type="expression" dxfId="7891" priority="371" stopIfTrue="1">
      <formula>$D$1&gt;P4</formula>
    </cfRule>
  </conditionalFormatting>
  <conditionalFormatting sqref="P4">
    <cfRule type="expression" dxfId="7890" priority="368" stopIfTrue="1">
      <formula>$D$1&lt;P4</formula>
    </cfRule>
    <cfRule type="expression" dxfId="7889" priority="369" stopIfTrue="1">
      <formula>$D$1&gt;P4</formula>
    </cfRule>
  </conditionalFormatting>
  <conditionalFormatting sqref="I5">
    <cfRule type="cellIs" dxfId="7888" priority="365" stopIfTrue="1" operator="equal">
      <formula>5</formula>
    </cfRule>
    <cfRule type="cellIs" dxfId="7887" priority="366" stopIfTrue="1" operator="equal">
      <formula>4</formula>
    </cfRule>
    <cfRule type="cellIs" dxfId="7886" priority="367" stopIfTrue="1" operator="equal">
      <formula>3</formula>
    </cfRule>
  </conditionalFormatting>
  <conditionalFormatting sqref="I3:I4">
    <cfRule type="expression" dxfId="7885" priority="363" stopIfTrue="1">
      <formula>$D$1&lt;I3</formula>
    </cfRule>
    <cfRule type="expression" dxfId="7884" priority="364" stopIfTrue="1">
      <formula>$D$1&gt;I3</formula>
    </cfRule>
  </conditionalFormatting>
  <conditionalFormatting sqref="I5">
    <cfRule type="cellIs" dxfId="7883" priority="360" stopIfTrue="1" operator="equal">
      <formula>5</formula>
    </cfRule>
    <cfRule type="cellIs" dxfId="7882" priority="361" stopIfTrue="1" operator="equal">
      <formula>4</formula>
    </cfRule>
    <cfRule type="cellIs" dxfId="7881" priority="362" stopIfTrue="1" operator="equal">
      <formula>3</formula>
    </cfRule>
  </conditionalFormatting>
  <conditionalFormatting sqref="I3:I4">
    <cfRule type="expression" dxfId="7880" priority="358" stopIfTrue="1">
      <formula>$D$1&lt;I3</formula>
    </cfRule>
    <cfRule type="expression" dxfId="7879" priority="359" stopIfTrue="1">
      <formula>$D$1&gt;I3</formula>
    </cfRule>
  </conditionalFormatting>
  <conditionalFormatting sqref="I5">
    <cfRule type="cellIs" dxfId="7878" priority="355" stopIfTrue="1" operator="equal">
      <formula>5</formula>
    </cfRule>
    <cfRule type="cellIs" dxfId="7877" priority="356" stopIfTrue="1" operator="equal">
      <formula>4</formula>
    </cfRule>
    <cfRule type="cellIs" dxfId="7876" priority="357" stopIfTrue="1" operator="equal">
      <formula>3</formula>
    </cfRule>
  </conditionalFormatting>
  <conditionalFormatting sqref="I4">
    <cfRule type="expression" dxfId="7875" priority="353" stopIfTrue="1">
      <formula>$D$1&lt;I4</formula>
    </cfRule>
    <cfRule type="expression" dxfId="7874" priority="354" stopIfTrue="1">
      <formula>$D$1&gt;I4</formula>
    </cfRule>
  </conditionalFormatting>
  <conditionalFormatting sqref="I4">
    <cfRule type="expression" dxfId="7873" priority="351" stopIfTrue="1">
      <formula>$D$1&lt;I4</formula>
    </cfRule>
    <cfRule type="expression" dxfId="7872" priority="352" stopIfTrue="1">
      <formula>$D$1&gt;I4</formula>
    </cfRule>
  </conditionalFormatting>
  <conditionalFormatting sqref="I4">
    <cfRule type="expression" dxfId="7871" priority="349" stopIfTrue="1">
      <formula>$D$1&lt;I4</formula>
    </cfRule>
    <cfRule type="expression" dxfId="7870" priority="350" stopIfTrue="1">
      <formula>$D$1&gt;I4</formula>
    </cfRule>
  </conditionalFormatting>
  <conditionalFormatting sqref="I4">
    <cfRule type="expression" dxfId="7869" priority="347" stopIfTrue="1">
      <formula>$D$1&lt;I4</formula>
    </cfRule>
    <cfRule type="expression" dxfId="7868" priority="348" stopIfTrue="1">
      <formula>$D$1&gt;I4</formula>
    </cfRule>
  </conditionalFormatting>
  <conditionalFormatting sqref="I4">
    <cfRule type="expression" dxfId="7867" priority="341" stopIfTrue="1">
      <formula>$D$1&lt;I4</formula>
    </cfRule>
    <cfRule type="expression" dxfId="7866" priority="342" stopIfTrue="1">
      <formula>$D$1&gt;I4</formula>
    </cfRule>
  </conditionalFormatting>
  <conditionalFormatting sqref="I4">
    <cfRule type="expression" dxfId="7865" priority="339" stopIfTrue="1">
      <formula>$D$1&lt;I4</formula>
    </cfRule>
    <cfRule type="expression" dxfId="7864" priority="340" stopIfTrue="1">
      <formula>$D$1&gt;I4</formula>
    </cfRule>
  </conditionalFormatting>
  <conditionalFormatting sqref="I4">
    <cfRule type="expression" dxfId="7863" priority="337" stopIfTrue="1">
      <formula>$D$1&lt;I4</formula>
    </cfRule>
    <cfRule type="expression" dxfId="7862" priority="338" stopIfTrue="1">
      <formula>$D$1&gt;I4</formula>
    </cfRule>
  </conditionalFormatting>
  <conditionalFormatting sqref="I4">
    <cfRule type="expression" dxfId="7861" priority="335" stopIfTrue="1">
      <formula>$D$1&lt;I4</formula>
    </cfRule>
    <cfRule type="expression" dxfId="7860" priority="336" stopIfTrue="1">
      <formula>$D$1&gt;I4</formula>
    </cfRule>
  </conditionalFormatting>
  <conditionalFormatting sqref="I4">
    <cfRule type="expression" dxfId="7859" priority="333" stopIfTrue="1">
      <formula>$D$1&lt;I4</formula>
    </cfRule>
    <cfRule type="expression" dxfId="7858" priority="334" stopIfTrue="1">
      <formula>$D$1&gt;I4</formula>
    </cfRule>
  </conditionalFormatting>
  <conditionalFormatting sqref="I5">
    <cfRule type="cellIs" dxfId="7857" priority="330" stopIfTrue="1" operator="equal">
      <formula>5</formula>
    </cfRule>
    <cfRule type="cellIs" dxfId="7856" priority="331" stopIfTrue="1" operator="equal">
      <formula>4</formula>
    </cfRule>
    <cfRule type="cellIs" dxfId="7855" priority="332" stopIfTrue="1" operator="equal">
      <formula>3</formula>
    </cfRule>
  </conditionalFormatting>
  <conditionalFormatting sqref="I3:I4">
    <cfRule type="expression" dxfId="7854" priority="328" stopIfTrue="1">
      <formula>$D$1&lt;I3</formula>
    </cfRule>
    <cfRule type="expression" dxfId="7853" priority="329" stopIfTrue="1">
      <formula>$D$1&gt;I3</formula>
    </cfRule>
  </conditionalFormatting>
  <conditionalFormatting sqref="I5">
    <cfRule type="cellIs" dxfId="7852" priority="325" stopIfTrue="1" operator="equal">
      <formula>5</formula>
    </cfRule>
    <cfRule type="cellIs" dxfId="7851" priority="326" stopIfTrue="1" operator="equal">
      <formula>4</formula>
    </cfRule>
    <cfRule type="cellIs" dxfId="7850" priority="327" stopIfTrue="1" operator="equal">
      <formula>3</formula>
    </cfRule>
  </conditionalFormatting>
  <conditionalFormatting sqref="I4">
    <cfRule type="expression" dxfId="7849" priority="323" stopIfTrue="1">
      <formula>$D$1&lt;I4</formula>
    </cfRule>
    <cfRule type="expression" dxfId="7848" priority="324" stopIfTrue="1">
      <formula>$D$1&gt;I4</formula>
    </cfRule>
  </conditionalFormatting>
  <conditionalFormatting sqref="I5">
    <cfRule type="cellIs" dxfId="7847" priority="320" stopIfTrue="1" operator="equal">
      <formula>5</formula>
    </cfRule>
    <cfRule type="cellIs" dxfId="7846" priority="321" stopIfTrue="1" operator="equal">
      <formula>4</formula>
    </cfRule>
    <cfRule type="cellIs" dxfId="7845" priority="322" stopIfTrue="1" operator="equal">
      <formula>3</formula>
    </cfRule>
  </conditionalFormatting>
  <conditionalFormatting sqref="I4">
    <cfRule type="expression" dxfId="7844" priority="313" stopIfTrue="1">
      <formula>$D$1&lt;I4</formula>
    </cfRule>
    <cfRule type="expression" dxfId="7843" priority="314" stopIfTrue="1">
      <formula>$D$1&gt;I4</formula>
    </cfRule>
  </conditionalFormatting>
  <conditionalFormatting sqref="I4">
    <cfRule type="expression" dxfId="7842" priority="309" stopIfTrue="1">
      <formula>$D$1&lt;I4</formula>
    </cfRule>
    <cfRule type="expression" dxfId="7841" priority="310" stopIfTrue="1">
      <formula>$D$1&gt;I4</formula>
    </cfRule>
  </conditionalFormatting>
  <conditionalFormatting sqref="I4">
    <cfRule type="expression" dxfId="7840" priority="307" stopIfTrue="1">
      <formula>$D$1&lt;I4</formula>
    </cfRule>
    <cfRule type="expression" dxfId="7839" priority="308" stopIfTrue="1">
      <formula>$D$1&gt;I4</formula>
    </cfRule>
  </conditionalFormatting>
  <conditionalFormatting sqref="I4">
    <cfRule type="expression" dxfId="7838" priority="305" stopIfTrue="1">
      <formula>$D$1&lt;I4</formula>
    </cfRule>
    <cfRule type="expression" dxfId="7837" priority="306" stopIfTrue="1">
      <formula>$D$1&gt;I4</formula>
    </cfRule>
  </conditionalFormatting>
  <conditionalFormatting sqref="I4">
    <cfRule type="expression" dxfId="7836" priority="303" stopIfTrue="1">
      <formula>$D$1&lt;I4</formula>
    </cfRule>
    <cfRule type="expression" dxfId="7835" priority="304" stopIfTrue="1">
      <formula>$D$1&gt;I4</formula>
    </cfRule>
  </conditionalFormatting>
  <conditionalFormatting sqref="I4">
    <cfRule type="expression" dxfId="7834" priority="301" stopIfTrue="1">
      <formula>$D$1&lt;I4</formula>
    </cfRule>
    <cfRule type="expression" dxfId="7833" priority="302" stopIfTrue="1">
      <formula>$D$1&gt;I4</formula>
    </cfRule>
  </conditionalFormatting>
  <conditionalFormatting sqref="I4">
    <cfRule type="expression" dxfId="7832" priority="299" stopIfTrue="1">
      <formula>$D$1&lt;I4</formula>
    </cfRule>
    <cfRule type="expression" dxfId="7831" priority="300" stopIfTrue="1">
      <formula>$D$1&gt;I4</formula>
    </cfRule>
  </conditionalFormatting>
  <conditionalFormatting sqref="I4">
    <cfRule type="expression" dxfId="7830" priority="297" stopIfTrue="1">
      <formula>$D$1&lt;I4</formula>
    </cfRule>
    <cfRule type="expression" dxfId="7829" priority="298" stopIfTrue="1">
      <formula>$D$1&gt;I4</formula>
    </cfRule>
  </conditionalFormatting>
  <conditionalFormatting sqref="I4">
    <cfRule type="expression" dxfId="7828" priority="295" stopIfTrue="1">
      <formula>$D$1&lt;I4</formula>
    </cfRule>
    <cfRule type="expression" dxfId="7827" priority="296" stopIfTrue="1">
      <formula>$D$1&gt;I4</formula>
    </cfRule>
  </conditionalFormatting>
  <conditionalFormatting sqref="I4">
    <cfRule type="expression" dxfId="7826" priority="293" stopIfTrue="1">
      <formula>$D$1&lt;I4</formula>
    </cfRule>
    <cfRule type="expression" dxfId="7825" priority="294" stopIfTrue="1">
      <formula>$D$1&gt;I4</formula>
    </cfRule>
  </conditionalFormatting>
  <conditionalFormatting sqref="H5">
    <cfRule type="cellIs" dxfId="7824" priority="285" stopIfTrue="1" operator="equal">
      <formula>5</formula>
    </cfRule>
    <cfRule type="cellIs" dxfId="7823" priority="286" stopIfTrue="1" operator="equal">
      <formula>4</formula>
    </cfRule>
    <cfRule type="cellIs" dxfId="7822" priority="287" stopIfTrue="1" operator="equal">
      <formula>3</formula>
    </cfRule>
  </conditionalFormatting>
  <conditionalFormatting sqref="H5">
    <cfRule type="cellIs" dxfId="7821" priority="290" stopIfTrue="1" operator="equal">
      <formula>5</formula>
    </cfRule>
    <cfRule type="cellIs" dxfId="7820" priority="291" stopIfTrue="1" operator="equal">
      <formula>4</formula>
    </cfRule>
    <cfRule type="cellIs" dxfId="7819" priority="292" stopIfTrue="1" operator="equal">
      <formula>3</formula>
    </cfRule>
  </conditionalFormatting>
  <conditionalFormatting sqref="H4">
    <cfRule type="expression" dxfId="7818" priority="288" stopIfTrue="1">
      <formula>$D$1&lt;H4</formula>
    </cfRule>
    <cfRule type="expression" dxfId="7817" priority="289" stopIfTrue="1">
      <formula>$D$1&gt;H4</formula>
    </cfRule>
  </conditionalFormatting>
  <conditionalFormatting sqref="H4">
    <cfRule type="expression" dxfId="7816" priority="283" stopIfTrue="1">
      <formula>$D$1&lt;H4</formula>
    </cfRule>
    <cfRule type="expression" dxfId="7815" priority="284" stopIfTrue="1">
      <formula>$D$1&gt;H4</formula>
    </cfRule>
  </conditionalFormatting>
  <conditionalFormatting sqref="H5">
    <cfRule type="cellIs" dxfId="7814" priority="280" stopIfTrue="1" operator="equal">
      <formula>5</formula>
    </cfRule>
    <cfRule type="cellIs" dxfId="7813" priority="281" stopIfTrue="1" operator="equal">
      <formula>4</formula>
    </cfRule>
    <cfRule type="cellIs" dxfId="7812" priority="282" stopIfTrue="1" operator="equal">
      <formula>3</formula>
    </cfRule>
  </conditionalFormatting>
  <conditionalFormatting sqref="H4">
    <cfRule type="expression" dxfId="7811" priority="278" stopIfTrue="1">
      <formula>$D$1&lt;H4</formula>
    </cfRule>
    <cfRule type="expression" dxfId="7810" priority="279" stopIfTrue="1">
      <formula>$D$1&gt;H4</formula>
    </cfRule>
  </conditionalFormatting>
  <conditionalFormatting sqref="H5">
    <cfRule type="cellIs" dxfId="7809" priority="275" stopIfTrue="1" operator="equal">
      <formula>5</formula>
    </cfRule>
    <cfRule type="cellIs" dxfId="7808" priority="276" stopIfTrue="1" operator="equal">
      <formula>4</formula>
    </cfRule>
    <cfRule type="cellIs" dxfId="7807" priority="277" stopIfTrue="1" operator="equal">
      <formula>3</formula>
    </cfRule>
  </conditionalFormatting>
  <conditionalFormatting sqref="H4">
    <cfRule type="expression" dxfId="7806" priority="273" stopIfTrue="1">
      <formula>$D$1&lt;H4</formula>
    </cfRule>
    <cfRule type="expression" dxfId="7805" priority="274" stopIfTrue="1">
      <formula>$D$1&gt;H4</formula>
    </cfRule>
  </conditionalFormatting>
  <conditionalFormatting sqref="H4">
    <cfRule type="expression" dxfId="7804" priority="271" stopIfTrue="1">
      <formula>$D$1&lt;H4</formula>
    </cfRule>
    <cfRule type="expression" dxfId="7803" priority="272" stopIfTrue="1">
      <formula>$D$1&gt;H4</formula>
    </cfRule>
  </conditionalFormatting>
  <conditionalFormatting sqref="H4">
    <cfRule type="expression" dxfId="7802" priority="269" stopIfTrue="1">
      <formula>$D$1&lt;H4</formula>
    </cfRule>
    <cfRule type="expression" dxfId="7801" priority="270" stopIfTrue="1">
      <formula>$D$1&gt;H4</formula>
    </cfRule>
  </conditionalFormatting>
  <conditionalFormatting sqref="H4">
    <cfRule type="expression" dxfId="7800" priority="267" stopIfTrue="1">
      <formula>$D$1&lt;H4</formula>
    </cfRule>
    <cfRule type="expression" dxfId="7799" priority="268" stopIfTrue="1">
      <formula>$D$1&gt;H4</formula>
    </cfRule>
  </conditionalFormatting>
  <conditionalFormatting sqref="H4">
    <cfRule type="expression" dxfId="7798" priority="265" stopIfTrue="1">
      <formula>$D$1&lt;H4</formula>
    </cfRule>
    <cfRule type="expression" dxfId="7797" priority="266" stopIfTrue="1">
      <formula>$D$1&gt;H4</formula>
    </cfRule>
  </conditionalFormatting>
  <conditionalFormatting sqref="H4">
    <cfRule type="expression" dxfId="7796" priority="263" stopIfTrue="1">
      <formula>$D$1&lt;H4</formula>
    </cfRule>
    <cfRule type="expression" dxfId="7795" priority="264" stopIfTrue="1">
      <formula>$D$1&gt;H4</formula>
    </cfRule>
  </conditionalFormatting>
  <conditionalFormatting sqref="H4">
    <cfRule type="expression" dxfId="7794" priority="261" stopIfTrue="1">
      <formula>$D$1&lt;H4</formula>
    </cfRule>
    <cfRule type="expression" dxfId="7793" priority="262" stopIfTrue="1">
      <formula>$D$1&gt;H4</formula>
    </cfRule>
  </conditionalFormatting>
  <conditionalFormatting sqref="H4">
    <cfRule type="expression" dxfId="7792" priority="259" stopIfTrue="1">
      <formula>$D$1&lt;H4</formula>
    </cfRule>
    <cfRule type="expression" dxfId="7791" priority="260" stopIfTrue="1">
      <formula>$D$1&gt;H4</formula>
    </cfRule>
  </conditionalFormatting>
  <conditionalFormatting sqref="H4">
    <cfRule type="expression" dxfId="7790" priority="257" stopIfTrue="1">
      <formula>$D$1&lt;H4</formula>
    </cfRule>
    <cfRule type="expression" dxfId="7789" priority="258" stopIfTrue="1">
      <formula>$D$1&gt;H4</formula>
    </cfRule>
  </conditionalFormatting>
  <conditionalFormatting sqref="H4">
    <cfRule type="expression" dxfId="7788" priority="255" stopIfTrue="1">
      <formula>$D$1&lt;H4</formula>
    </cfRule>
    <cfRule type="expression" dxfId="7787" priority="256" stopIfTrue="1">
      <formula>$D$1&gt;H4</formula>
    </cfRule>
  </conditionalFormatting>
  <conditionalFormatting sqref="H4">
    <cfRule type="expression" dxfId="7786" priority="253" stopIfTrue="1">
      <formula>$D$1&lt;H4</formula>
    </cfRule>
    <cfRule type="expression" dxfId="7785" priority="254" stopIfTrue="1">
      <formula>$D$1&gt;H4</formula>
    </cfRule>
  </conditionalFormatting>
  <conditionalFormatting sqref="Q6:Q28">
    <cfRule type="cellIs" dxfId="7784" priority="250" stopIfTrue="1" operator="equal">
      <formula>5</formula>
    </cfRule>
    <cfRule type="cellIs" dxfId="7783" priority="251" stopIfTrue="1" operator="equal">
      <formula>4</formula>
    </cfRule>
    <cfRule type="cellIs" dxfId="7782" priority="252" stopIfTrue="1" operator="equal">
      <formula>3</formula>
    </cfRule>
  </conditionalFormatting>
  <conditionalFormatting sqref="Q5">
    <cfRule type="cellIs" dxfId="7781" priority="247" stopIfTrue="1" operator="equal">
      <formula>5</formula>
    </cfRule>
    <cfRule type="cellIs" dxfId="7780" priority="248" stopIfTrue="1" operator="equal">
      <formula>4</formula>
    </cfRule>
    <cfRule type="cellIs" dxfId="7779" priority="249" stopIfTrue="1" operator="equal">
      <formula>3</formula>
    </cfRule>
  </conditionalFormatting>
  <conditionalFormatting sqref="Q3:Q4">
    <cfRule type="expression" dxfId="7778" priority="245" stopIfTrue="1">
      <formula>$D$1&lt;Q3</formula>
    </cfRule>
    <cfRule type="expression" dxfId="7777" priority="246" stopIfTrue="1">
      <formula>$D$1&gt;Q3</formula>
    </cfRule>
  </conditionalFormatting>
  <conditionalFormatting sqref="Q5">
    <cfRule type="cellIs" dxfId="7776" priority="242" stopIfTrue="1" operator="equal">
      <formula>5</formula>
    </cfRule>
    <cfRule type="cellIs" dxfId="7775" priority="243" stopIfTrue="1" operator="equal">
      <formula>4</formula>
    </cfRule>
    <cfRule type="cellIs" dxfId="7774" priority="244" stopIfTrue="1" operator="equal">
      <formula>3</formula>
    </cfRule>
  </conditionalFormatting>
  <conditionalFormatting sqref="Q3:Q4">
    <cfRule type="expression" dxfId="7773" priority="240" stopIfTrue="1">
      <formula>$D$1&lt;Q3</formula>
    </cfRule>
    <cfRule type="expression" dxfId="7772" priority="241" stopIfTrue="1">
      <formula>$D$1&gt;Q3</formula>
    </cfRule>
  </conditionalFormatting>
  <conditionalFormatting sqref="Q5">
    <cfRule type="cellIs" dxfId="7771" priority="237" stopIfTrue="1" operator="equal">
      <formula>5</formula>
    </cfRule>
    <cfRule type="cellIs" dxfId="7770" priority="238" stopIfTrue="1" operator="equal">
      <formula>4</formula>
    </cfRule>
    <cfRule type="cellIs" dxfId="7769" priority="239" stopIfTrue="1" operator="equal">
      <formula>3</formula>
    </cfRule>
  </conditionalFormatting>
  <conditionalFormatting sqref="Q3:Q4">
    <cfRule type="expression" dxfId="7768" priority="235" stopIfTrue="1">
      <formula>$D$1&lt;Q3</formula>
    </cfRule>
    <cfRule type="expression" dxfId="7767" priority="236" stopIfTrue="1">
      <formula>$D$1&gt;Q3</formula>
    </cfRule>
  </conditionalFormatting>
  <conditionalFormatting sqref="Q4">
    <cfRule type="expression" dxfId="7766" priority="212" stopIfTrue="1">
      <formula>$D$1&lt;Q4</formula>
    </cfRule>
    <cfRule type="expression" dxfId="7765" priority="213" stopIfTrue="1">
      <formula>$D$1&gt;Q4</formula>
    </cfRule>
  </conditionalFormatting>
  <conditionalFormatting sqref="Q4">
    <cfRule type="expression" dxfId="7764" priority="210" stopIfTrue="1">
      <formula>$D$1&lt;Q4</formula>
    </cfRule>
    <cfRule type="expression" dxfId="7763" priority="211" stopIfTrue="1">
      <formula>$D$1&gt;Q4</formula>
    </cfRule>
  </conditionalFormatting>
  <conditionalFormatting sqref="Q4">
    <cfRule type="expression" dxfId="7762" priority="185" stopIfTrue="1">
      <formula>$D$1&lt;Q4</formula>
    </cfRule>
    <cfRule type="expression" dxfId="7761" priority="186" stopIfTrue="1">
      <formula>$D$1&gt;Q4</formula>
    </cfRule>
  </conditionalFormatting>
  <conditionalFormatting sqref="Q5">
    <cfRule type="cellIs" dxfId="7760" priority="182" stopIfTrue="1" operator="equal">
      <formula>5</formula>
    </cfRule>
    <cfRule type="cellIs" dxfId="7759" priority="183" stopIfTrue="1" operator="equal">
      <formula>4</formula>
    </cfRule>
    <cfRule type="cellIs" dxfId="7758" priority="184" stopIfTrue="1" operator="equal">
      <formula>3</formula>
    </cfRule>
  </conditionalFormatting>
  <conditionalFormatting sqref="Q4">
    <cfRule type="expression" dxfId="7757" priority="178" stopIfTrue="1">
      <formula>$D$1&lt;Q4</formula>
    </cfRule>
    <cfRule type="expression" dxfId="7756" priority="179" stopIfTrue="1">
      <formula>$D$1&gt;Q4</formula>
    </cfRule>
  </conditionalFormatting>
  <conditionalFormatting sqref="Q5">
    <cfRule type="cellIs" dxfId="7755" priority="232" stopIfTrue="1" operator="equal">
      <formula>5</formula>
    </cfRule>
    <cfRule type="cellIs" dxfId="7754" priority="233" stopIfTrue="1" operator="equal">
      <formula>4</formula>
    </cfRule>
    <cfRule type="cellIs" dxfId="7753" priority="234" stopIfTrue="1" operator="equal">
      <formula>3</formula>
    </cfRule>
  </conditionalFormatting>
  <conditionalFormatting sqref="Q3:Q4">
    <cfRule type="expression" dxfId="7752" priority="230" stopIfTrue="1">
      <formula>$D$1&lt;Q3</formula>
    </cfRule>
    <cfRule type="expression" dxfId="7751" priority="231" stopIfTrue="1">
      <formula>$D$1&gt;Q3</formula>
    </cfRule>
  </conditionalFormatting>
  <conditionalFormatting sqref="Q5">
    <cfRule type="cellIs" dxfId="7750" priority="227" stopIfTrue="1" operator="equal">
      <formula>5</formula>
    </cfRule>
    <cfRule type="cellIs" dxfId="7749" priority="228" stopIfTrue="1" operator="equal">
      <formula>4</formula>
    </cfRule>
    <cfRule type="cellIs" dxfId="7748" priority="229" stopIfTrue="1" operator="equal">
      <formula>3</formula>
    </cfRule>
  </conditionalFormatting>
  <conditionalFormatting sqref="Q3:Q4">
    <cfRule type="expression" dxfId="7747" priority="225" stopIfTrue="1">
      <formula>$D$1&lt;Q3</formula>
    </cfRule>
    <cfRule type="expression" dxfId="7746" priority="226" stopIfTrue="1">
      <formula>$D$1&gt;Q3</formula>
    </cfRule>
  </conditionalFormatting>
  <conditionalFormatting sqref="Q5">
    <cfRule type="cellIs" dxfId="7745" priority="222" stopIfTrue="1" operator="equal">
      <formula>5</formula>
    </cfRule>
    <cfRule type="cellIs" dxfId="7744" priority="223" stopIfTrue="1" operator="equal">
      <formula>4</formula>
    </cfRule>
    <cfRule type="cellIs" dxfId="7743" priority="224" stopIfTrue="1" operator="equal">
      <formula>3</formula>
    </cfRule>
  </conditionalFormatting>
  <conditionalFormatting sqref="Q4">
    <cfRule type="expression" dxfId="7742" priority="220" stopIfTrue="1">
      <formula>$D$1&lt;Q4</formula>
    </cfRule>
    <cfRule type="expression" dxfId="7741" priority="221" stopIfTrue="1">
      <formula>$D$1&gt;Q4</formula>
    </cfRule>
  </conditionalFormatting>
  <conditionalFormatting sqref="Q4">
    <cfRule type="expression" dxfId="7740" priority="218" stopIfTrue="1">
      <formula>$D$1&lt;Q4</formula>
    </cfRule>
    <cfRule type="expression" dxfId="7739" priority="219" stopIfTrue="1">
      <formula>$D$1&gt;Q4</formula>
    </cfRule>
  </conditionalFormatting>
  <conditionalFormatting sqref="Q4">
    <cfRule type="expression" dxfId="7738" priority="216" stopIfTrue="1">
      <formula>$D$1&lt;Q4</formula>
    </cfRule>
    <cfRule type="expression" dxfId="7737" priority="217" stopIfTrue="1">
      <formula>$D$1&gt;Q4</formula>
    </cfRule>
  </conditionalFormatting>
  <conditionalFormatting sqref="Q4">
    <cfRule type="expression" dxfId="7736" priority="214" stopIfTrue="1">
      <formula>$D$1&lt;Q4</formula>
    </cfRule>
    <cfRule type="expression" dxfId="7735" priority="215" stopIfTrue="1">
      <formula>$D$1&gt;Q4</formula>
    </cfRule>
  </conditionalFormatting>
  <conditionalFormatting sqref="Q4">
    <cfRule type="expression" dxfId="7734" priority="208" stopIfTrue="1">
      <formula>$D$1&lt;Q4</formula>
    </cfRule>
    <cfRule type="expression" dxfId="7733" priority="209" stopIfTrue="1">
      <formula>$D$1&gt;Q4</formula>
    </cfRule>
  </conditionalFormatting>
  <conditionalFormatting sqref="Q4">
    <cfRule type="expression" dxfId="7732" priority="206" stopIfTrue="1">
      <formula>$D$1&lt;Q4</formula>
    </cfRule>
    <cfRule type="expression" dxfId="7731" priority="207" stopIfTrue="1">
      <formula>$D$1&gt;Q4</formula>
    </cfRule>
  </conditionalFormatting>
  <conditionalFormatting sqref="Q4">
    <cfRule type="expression" dxfId="7730" priority="204" stopIfTrue="1">
      <formula>$D$1&lt;Q4</formula>
    </cfRule>
    <cfRule type="expression" dxfId="7729" priority="205" stopIfTrue="1">
      <formula>$D$1&gt;Q4</formula>
    </cfRule>
  </conditionalFormatting>
  <conditionalFormatting sqref="Q4">
    <cfRule type="expression" dxfId="7728" priority="202" stopIfTrue="1">
      <formula>$D$1&lt;Q4</formula>
    </cfRule>
    <cfRule type="expression" dxfId="7727" priority="203" stopIfTrue="1">
      <formula>$D$1&gt;Q4</formula>
    </cfRule>
  </conditionalFormatting>
  <conditionalFormatting sqref="Q4">
    <cfRule type="expression" dxfId="7726" priority="200" stopIfTrue="1">
      <formula>$D$1&lt;Q4</formula>
    </cfRule>
    <cfRule type="expression" dxfId="7725" priority="201" stopIfTrue="1">
      <formula>$D$1&gt;Q4</formula>
    </cfRule>
  </conditionalFormatting>
  <conditionalFormatting sqref="Q5">
    <cfRule type="cellIs" dxfId="7724" priority="197" stopIfTrue="1" operator="equal">
      <formula>5</formula>
    </cfRule>
    <cfRule type="cellIs" dxfId="7723" priority="198" stopIfTrue="1" operator="equal">
      <formula>4</formula>
    </cfRule>
    <cfRule type="cellIs" dxfId="7722" priority="199" stopIfTrue="1" operator="equal">
      <formula>3</formula>
    </cfRule>
  </conditionalFormatting>
  <conditionalFormatting sqref="Q3:Q4">
    <cfRule type="expression" dxfId="7721" priority="195" stopIfTrue="1">
      <formula>$D$1&lt;Q3</formula>
    </cfRule>
    <cfRule type="expression" dxfId="7720" priority="196" stopIfTrue="1">
      <formula>$D$1&gt;Q3</formula>
    </cfRule>
  </conditionalFormatting>
  <conditionalFormatting sqref="Q5">
    <cfRule type="cellIs" dxfId="7719" priority="192" stopIfTrue="1" operator="equal">
      <formula>5</formula>
    </cfRule>
    <cfRule type="cellIs" dxfId="7718" priority="193" stopIfTrue="1" operator="equal">
      <formula>4</formula>
    </cfRule>
    <cfRule type="cellIs" dxfId="7717" priority="194" stopIfTrue="1" operator="equal">
      <formula>3</formula>
    </cfRule>
  </conditionalFormatting>
  <conditionalFormatting sqref="Q4">
    <cfRule type="expression" dxfId="7716" priority="190" stopIfTrue="1">
      <formula>$D$1&lt;Q4</formula>
    </cfRule>
    <cfRule type="expression" dxfId="7715" priority="191" stopIfTrue="1">
      <formula>$D$1&gt;Q4</formula>
    </cfRule>
  </conditionalFormatting>
  <conditionalFormatting sqref="Q5">
    <cfRule type="cellIs" dxfId="7714" priority="187" stopIfTrue="1" operator="equal">
      <formula>5</formula>
    </cfRule>
    <cfRule type="cellIs" dxfId="7713" priority="188" stopIfTrue="1" operator="equal">
      <formula>4</formula>
    </cfRule>
    <cfRule type="cellIs" dxfId="7712" priority="189" stopIfTrue="1" operator="equal">
      <formula>3</formula>
    </cfRule>
  </conditionalFormatting>
  <conditionalFormatting sqref="Q4">
    <cfRule type="expression" dxfId="7711" priority="180" stopIfTrue="1">
      <formula>$D$1&lt;Q4</formula>
    </cfRule>
    <cfRule type="expression" dxfId="7710" priority="181" stopIfTrue="1">
      <formula>$D$1&gt;Q4</formula>
    </cfRule>
  </conditionalFormatting>
  <conditionalFormatting sqref="Q4">
    <cfRule type="expression" dxfId="7709" priority="176" stopIfTrue="1">
      <formula>$D$1&lt;Q4</formula>
    </cfRule>
    <cfRule type="expression" dxfId="7708" priority="177" stopIfTrue="1">
      <formula>$D$1&gt;Q4</formula>
    </cfRule>
  </conditionalFormatting>
  <conditionalFormatting sqref="Q4">
    <cfRule type="expression" dxfId="7707" priority="174" stopIfTrue="1">
      <formula>$D$1&lt;Q4</formula>
    </cfRule>
    <cfRule type="expression" dxfId="7706" priority="175" stopIfTrue="1">
      <formula>$D$1&gt;Q4</formula>
    </cfRule>
  </conditionalFormatting>
  <conditionalFormatting sqref="Q4">
    <cfRule type="expression" dxfId="7705" priority="172" stopIfTrue="1">
      <formula>$D$1&lt;Q4</formula>
    </cfRule>
    <cfRule type="expression" dxfId="7704" priority="173" stopIfTrue="1">
      <formula>$D$1&gt;Q4</formula>
    </cfRule>
  </conditionalFormatting>
  <conditionalFormatting sqref="Q4">
    <cfRule type="expression" dxfId="7703" priority="170" stopIfTrue="1">
      <formula>$D$1&lt;Q4</formula>
    </cfRule>
    <cfRule type="expression" dxfId="7702" priority="171" stopIfTrue="1">
      <formula>$D$1&gt;Q4</formula>
    </cfRule>
  </conditionalFormatting>
  <conditionalFormatting sqref="Q4">
    <cfRule type="expression" dxfId="7701" priority="168" stopIfTrue="1">
      <formula>$D$1&lt;Q4</formula>
    </cfRule>
    <cfRule type="expression" dxfId="7700" priority="169" stopIfTrue="1">
      <formula>$D$1&gt;Q4</formula>
    </cfRule>
  </conditionalFormatting>
  <conditionalFormatting sqref="Q4">
    <cfRule type="expression" dxfId="7699" priority="166" stopIfTrue="1">
      <formula>$D$1&lt;Q4</formula>
    </cfRule>
    <cfRule type="expression" dxfId="7698" priority="167" stopIfTrue="1">
      <formula>$D$1&gt;Q4</formula>
    </cfRule>
  </conditionalFormatting>
  <conditionalFormatting sqref="Q4">
    <cfRule type="expression" dxfId="7697" priority="164" stopIfTrue="1">
      <formula>$D$1&lt;Q4</formula>
    </cfRule>
    <cfRule type="expression" dxfId="7696" priority="165" stopIfTrue="1">
      <formula>$D$1&gt;Q4</formula>
    </cfRule>
  </conditionalFormatting>
  <conditionalFormatting sqref="Q4">
    <cfRule type="expression" dxfId="7695" priority="162" stopIfTrue="1">
      <formula>$D$1&lt;Q4</formula>
    </cfRule>
    <cfRule type="expression" dxfId="7694" priority="163" stopIfTrue="1">
      <formula>$D$1&gt;Q4</formula>
    </cfRule>
  </conditionalFormatting>
  <conditionalFormatting sqref="Q4">
    <cfRule type="expression" dxfId="7693" priority="160" stopIfTrue="1">
      <formula>$D$1&lt;Q4</formula>
    </cfRule>
    <cfRule type="expression" dxfId="7692" priority="161" stopIfTrue="1">
      <formula>$D$1&gt;Q4</formula>
    </cfRule>
  </conditionalFormatting>
  <conditionalFormatting sqref="J3">
    <cfRule type="expression" dxfId="7691" priority="158" stopIfTrue="1">
      <formula>$D$1&lt;J3</formula>
    </cfRule>
    <cfRule type="expression" dxfId="7690" priority="159" stopIfTrue="1">
      <formula>$D$1&gt;J3</formula>
    </cfRule>
  </conditionalFormatting>
  <conditionalFormatting sqref="L5">
    <cfRule type="cellIs" dxfId="7689" priority="155" stopIfTrue="1" operator="equal">
      <formula>5</formula>
    </cfRule>
    <cfRule type="cellIs" dxfId="7688" priority="156" stopIfTrue="1" operator="equal">
      <formula>4</formula>
    </cfRule>
    <cfRule type="cellIs" dxfId="7687" priority="157" stopIfTrue="1" operator="equal">
      <formula>3</formula>
    </cfRule>
  </conditionalFormatting>
  <conditionalFormatting sqref="L3:L4">
    <cfRule type="expression" dxfId="7686" priority="153" stopIfTrue="1">
      <formula>$D$1&lt;L3</formula>
    </cfRule>
    <cfRule type="expression" dxfId="7685" priority="154" stopIfTrue="1">
      <formula>$D$1&gt;L3</formula>
    </cfRule>
  </conditionalFormatting>
  <conditionalFormatting sqref="L4">
    <cfRule type="expression" dxfId="7684" priority="151" stopIfTrue="1">
      <formula>$D$1&lt;L4</formula>
    </cfRule>
    <cfRule type="expression" dxfId="7683" priority="152" stopIfTrue="1">
      <formula>$D$1&gt;L4</formula>
    </cfRule>
  </conditionalFormatting>
  <conditionalFormatting sqref="J4">
    <cfRule type="expression" dxfId="7682" priority="74" stopIfTrue="1">
      <formula>$D$1&lt;J4</formula>
    </cfRule>
    <cfRule type="expression" dxfId="7681" priority="75" stopIfTrue="1">
      <formula>$D$1&gt;J4</formula>
    </cfRule>
  </conditionalFormatting>
  <conditionalFormatting sqref="J4">
    <cfRule type="expression" dxfId="7680" priority="72" stopIfTrue="1">
      <formula>$D$1&lt;J4</formula>
    </cfRule>
    <cfRule type="expression" dxfId="7679" priority="73" stopIfTrue="1">
      <formula>$D$1&gt;J4</formula>
    </cfRule>
  </conditionalFormatting>
  <conditionalFormatting sqref="J4">
    <cfRule type="expression" dxfId="7678" priority="70" stopIfTrue="1">
      <formula>$D$1&lt;J4</formula>
    </cfRule>
    <cfRule type="expression" dxfId="7677" priority="71" stopIfTrue="1">
      <formula>$D$1&gt;J4</formula>
    </cfRule>
  </conditionalFormatting>
  <conditionalFormatting sqref="L4">
    <cfRule type="expression" dxfId="7676" priority="62" stopIfTrue="1">
      <formula>$D$1&lt;L4</formula>
    </cfRule>
    <cfRule type="expression" dxfId="7675" priority="63" stopIfTrue="1">
      <formula>$D$1&gt;L4</formula>
    </cfRule>
  </conditionalFormatting>
  <conditionalFormatting sqref="L5">
    <cfRule type="cellIs" dxfId="7674" priority="148" stopIfTrue="1" operator="equal">
      <formula>5</formula>
    </cfRule>
    <cfRule type="cellIs" dxfId="7673" priority="149" stopIfTrue="1" operator="equal">
      <formula>4</formula>
    </cfRule>
    <cfRule type="cellIs" dxfId="7672" priority="150" stopIfTrue="1" operator="equal">
      <formula>3</formula>
    </cfRule>
  </conditionalFormatting>
  <conditionalFormatting sqref="L4">
    <cfRule type="expression" dxfId="7671" priority="146" stopIfTrue="1">
      <formula>$D$1&lt;L4</formula>
    </cfRule>
    <cfRule type="expression" dxfId="7670" priority="147" stopIfTrue="1">
      <formula>$D$1&gt;L4</formula>
    </cfRule>
  </conditionalFormatting>
  <conditionalFormatting sqref="L5">
    <cfRule type="cellIs" dxfId="7669" priority="143" stopIfTrue="1" operator="equal">
      <formula>5</formula>
    </cfRule>
    <cfRule type="cellIs" dxfId="7668" priority="144" stopIfTrue="1" operator="equal">
      <formula>4</formula>
    </cfRule>
    <cfRule type="cellIs" dxfId="7667" priority="145" stopIfTrue="1" operator="equal">
      <formula>3</formula>
    </cfRule>
  </conditionalFormatting>
  <conditionalFormatting sqref="L4">
    <cfRule type="expression" dxfId="7666" priority="141" stopIfTrue="1">
      <formula>$D$1&lt;L4</formula>
    </cfRule>
    <cfRule type="expression" dxfId="7665" priority="142" stopIfTrue="1">
      <formula>$D$1&gt;L4</formula>
    </cfRule>
  </conditionalFormatting>
  <conditionalFormatting sqref="L5">
    <cfRule type="cellIs" dxfId="7664" priority="138" stopIfTrue="1" operator="equal">
      <formula>5</formula>
    </cfRule>
    <cfRule type="cellIs" dxfId="7663" priority="139" stopIfTrue="1" operator="equal">
      <formula>4</formula>
    </cfRule>
    <cfRule type="cellIs" dxfId="7662" priority="140" stopIfTrue="1" operator="equal">
      <formula>3</formula>
    </cfRule>
  </conditionalFormatting>
  <conditionalFormatting sqref="L4">
    <cfRule type="expression" dxfId="7661" priority="136" stopIfTrue="1">
      <formula>$D$1&lt;L4</formula>
    </cfRule>
    <cfRule type="expression" dxfId="7660" priority="137" stopIfTrue="1">
      <formula>$D$1&gt;L4</formula>
    </cfRule>
  </conditionalFormatting>
  <conditionalFormatting sqref="L4">
    <cfRule type="expression" dxfId="7659" priority="134" stopIfTrue="1">
      <formula>$D$1&lt;L4</formula>
    </cfRule>
    <cfRule type="expression" dxfId="7658" priority="135" stopIfTrue="1">
      <formula>$D$1&gt;L4</formula>
    </cfRule>
  </conditionalFormatting>
  <conditionalFormatting sqref="L4">
    <cfRule type="expression" dxfId="7657" priority="132" stopIfTrue="1">
      <formula>$D$1&lt;L4</formula>
    </cfRule>
    <cfRule type="expression" dxfId="7656" priority="133" stopIfTrue="1">
      <formula>$D$1&gt;L4</formula>
    </cfRule>
  </conditionalFormatting>
  <conditionalFormatting sqref="L4">
    <cfRule type="expression" dxfId="7655" priority="130" stopIfTrue="1">
      <formula>$D$1&lt;L4</formula>
    </cfRule>
    <cfRule type="expression" dxfId="7654" priority="131" stopIfTrue="1">
      <formula>$D$1&gt;L4</formula>
    </cfRule>
  </conditionalFormatting>
  <conditionalFormatting sqref="L4">
    <cfRule type="expression" dxfId="7653" priority="128" stopIfTrue="1">
      <formula>$D$1&lt;L4</formula>
    </cfRule>
    <cfRule type="expression" dxfId="7652" priority="129" stopIfTrue="1">
      <formula>$D$1&gt;L4</formula>
    </cfRule>
  </conditionalFormatting>
  <conditionalFormatting sqref="L4">
    <cfRule type="expression" dxfId="7651" priority="126" stopIfTrue="1">
      <formula>$D$1&lt;L4</formula>
    </cfRule>
    <cfRule type="expression" dxfId="7650" priority="127" stopIfTrue="1">
      <formula>$D$1&gt;L4</formula>
    </cfRule>
  </conditionalFormatting>
  <conditionalFormatting sqref="L4">
    <cfRule type="expression" dxfId="7649" priority="124" stopIfTrue="1">
      <formula>$D$1&lt;L4</formula>
    </cfRule>
    <cfRule type="expression" dxfId="7648" priority="125" stopIfTrue="1">
      <formula>$D$1&gt;L4</formula>
    </cfRule>
  </conditionalFormatting>
  <conditionalFormatting sqref="L4">
    <cfRule type="expression" dxfId="7647" priority="122" stopIfTrue="1">
      <formula>$D$1&lt;L4</formula>
    </cfRule>
    <cfRule type="expression" dxfId="7646" priority="123" stopIfTrue="1">
      <formula>$D$1&gt;L4</formula>
    </cfRule>
  </conditionalFormatting>
  <conditionalFormatting sqref="I5">
    <cfRule type="cellIs" dxfId="7645" priority="119" stopIfTrue="1" operator="equal">
      <formula>5</formula>
    </cfRule>
    <cfRule type="cellIs" dxfId="7644" priority="120" stopIfTrue="1" operator="equal">
      <formula>4</formula>
    </cfRule>
    <cfRule type="cellIs" dxfId="7643" priority="121" stopIfTrue="1" operator="equal">
      <formula>3</formula>
    </cfRule>
  </conditionalFormatting>
  <conditionalFormatting sqref="I4">
    <cfRule type="expression" dxfId="7642" priority="117" stopIfTrue="1">
      <formula>$D$1&lt;I4</formula>
    </cfRule>
    <cfRule type="expression" dxfId="7641" priority="118" stopIfTrue="1">
      <formula>$D$1&gt;I4</formula>
    </cfRule>
  </conditionalFormatting>
  <conditionalFormatting sqref="I5">
    <cfRule type="cellIs" dxfId="7640" priority="114" stopIfTrue="1" operator="equal">
      <formula>5</formula>
    </cfRule>
    <cfRule type="cellIs" dxfId="7639" priority="115" stopIfTrue="1" operator="equal">
      <formula>4</formula>
    </cfRule>
    <cfRule type="cellIs" dxfId="7638" priority="116" stopIfTrue="1" operator="equal">
      <formula>3</formula>
    </cfRule>
  </conditionalFormatting>
  <conditionalFormatting sqref="I4">
    <cfRule type="expression" dxfId="7637" priority="112" stopIfTrue="1">
      <formula>$D$1&lt;I4</formula>
    </cfRule>
    <cfRule type="expression" dxfId="7636" priority="113" stopIfTrue="1">
      <formula>$D$1&gt;I4</formula>
    </cfRule>
  </conditionalFormatting>
  <conditionalFormatting sqref="I5">
    <cfRule type="cellIs" dxfId="7635" priority="109" stopIfTrue="1" operator="equal">
      <formula>5</formula>
    </cfRule>
    <cfRule type="cellIs" dxfId="7634" priority="110" stopIfTrue="1" operator="equal">
      <formula>4</formula>
    </cfRule>
    <cfRule type="cellIs" dxfId="7633" priority="111" stopIfTrue="1" operator="equal">
      <formula>3</formula>
    </cfRule>
  </conditionalFormatting>
  <conditionalFormatting sqref="I4">
    <cfRule type="expression" dxfId="7632" priority="107" stopIfTrue="1">
      <formula>$D$1&lt;I4</formula>
    </cfRule>
    <cfRule type="expression" dxfId="7631" priority="108" stopIfTrue="1">
      <formula>$D$1&gt;I4</formula>
    </cfRule>
  </conditionalFormatting>
  <conditionalFormatting sqref="I5">
    <cfRule type="cellIs" dxfId="7630" priority="104" stopIfTrue="1" operator="equal">
      <formula>5</formula>
    </cfRule>
    <cfRule type="cellIs" dxfId="7629" priority="105" stopIfTrue="1" operator="equal">
      <formula>4</formula>
    </cfRule>
    <cfRule type="cellIs" dxfId="7628" priority="106" stopIfTrue="1" operator="equal">
      <formula>3</formula>
    </cfRule>
  </conditionalFormatting>
  <conditionalFormatting sqref="I4">
    <cfRule type="expression" dxfId="7627" priority="102" stopIfTrue="1">
      <formula>$D$1&lt;I4</formula>
    </cfRule>
    <cfRule type="expression" dxfId="7626" priority="103" stopIfTrue="1">
      <formula>$D$1&gt;I4</formula>
    </cfRule>
  </conditionalFormatting>
  <conditionalFormatting sqref="I5">
    <cfRule type="cellIs" dxfId="7625" priority="99" stopIfTrue="1" operator="equal">
      <formula>5</formula>
    </cfRule>
    <cfRule type="cellIs" dxfId="7624" priority="100" stopIfTrue="1" operator="equal">
      <formula>4</formula>
    </cfRule>
    <cfRule type="cellIs" dxfId="7623" priority="101" stopIfTrue="1" operator="equal">
      <formula>3</formula>
    </cfRule>
  </conditionalFormatting>
  <conditionalFormatting sqref="I4">
    <cfRule type="expression" dxfId="7622" priority="97" stopIfTrue="1">
      <formula>$D$1&lt;I4</formula>
    </cfRule>
    <cfRule type="expression" dxfId="7621" priority="98" stopIfTrue="1">
      <formula>$D$1&gt;I4</formula>
    </cfRule>
  </conditionalFormatting>
  <conditionalFormatting sqref="J4">
    <cfRule type="expression" dxfId="7620" priority="95" stopIfTrue="1">
      <formula>$D$1&lt;J4</formula>
    </cfRule>
    <cfRule type="expression" dxfId="7619" priority="96" stopIfTrue="1">
      <formula>$D$1&gt;J4</formula>
    </cfRule>
  </conditionalFormatting>
  <conditionalFormatting sqref="J3">
    <cfRule type="expression" dxfId="7618" priority="93" stopIfTrue="1">
      <formula>$D$1&lt;J3</formula>
    </cfRule>
    <cfRule type="expression" dxfId="7617" priority="94" stopIfTrue="1">
      <formula>$D$1&gt;J3</formula>
    </cfRule>
  </conditionalFormatting>
  <conditionalFormatting sqref="J4">
    <cfRule type="expression" dxfId="7616" priority="91" stopIfTrue="1">
      <formula>$D$1&lt;J4</formula>
    </cfRule>
    <cfRule type="expression" dxfId="7615" priority="92" stopIfTrue="1">
      <formula>$D$1&gt;J4</formula>
    </cfRule>
  </conditionalFormatting>
  <conditionalFormatting sqref="J4">
    <cfRule type="expression" dxfId="7614" priority="89" stopIfTrue="1">
      <formula>$D$1&lt;J4</formula>
    </cfRule>
    <cfRule type="expression" dxfId="7613" priority="90" stopIfTrue="1">
      <formula>$D$1&gt;J4</formula>
    </cfRule>
  </conditionalFormatting>
  <conditionalFormatting sqref="J4">
    <cfRule type="expression" dxfId="7612" priority="87" stopIfTrue="1">
      <formula>$D$1&lt;J4</formula>
    </cfRule>
    <cfRule type="expression" dxfId="7611" priority="88" stopIfTrue="1">
      <formula>$D$1&gt;J4</formula>
    </cfRule>
  </conditionalFormatting>
  <conditionalFormatting sqref="J5">
    <cfRule type="cellIs" dxfId="7610" priority="84" stopIfTrue="1" operator="equal">
      <formula>5</formula>
    </cfRule>
    <cfRule type="cellIs" dxfId="7609" priority="85" stopIfTrue="1" operator="equal">
      <formula>4</formula>
    </cfRule>
    <cfRule type="cellIs" dxfId="7608" priority="86" stopIfTrue="1" operator="equal">
      <formula>3</formula>
    </cfRule>
  </conditionalFormatting>
  <conditionalFormatting sqref="J4">
    <cfRule type="expression" dxfId="7607" priority="82" stopIfTrue="1">
      <formula>$D$1&lt;J4</formula>
    </cfRule>
    <cfRule type="expression" dxfId="7606" priority="83" stopIfTrue="1">
      <formula>$D$1&gt;J4</formula>
    </cfRule>
  </conditionalFormatting>
  <conditionalFormatting sqref="J4">
    <cfRule type="expression" dxfId="7605" priority="80" stopIfTrue="1">
      <formula>$D$1&lt;J4</formula>
    </cfRule>
    <cfRule type="expression" dxfId="7604" priority="81" stopIfTrue="1">
      <formula>$D$1&gt;J4</formula>
    </cfRule>
  </conditionalFormatting>
  <conditionalFormatting sqref="J4">
    <cfRule type="expression" dxfId="7603" priority="78" stopIfTrue="1">
      <formula>$D$1&lt;J4</formula>
    </cfRule>
    <cfRule type="expression" dxfId="7602" priority="79" stopIfTrue="1">
      <formula>$D$1&gt;J4</formula>
    </cfRule>
  </conditionalFormatting>
  <conditionalFormatting sqref="J4">
    <cfRule type="expression" dxfId="7601" priority="76" stopIfTrue="1">
      <formula>$D$1&lt;J4</formula>
    </cfRule>
    <cfRule type="expression" dxfId="7600" priority="77" stopIfTrue="1">
      <formula>$D$1&gt;J4</formula>
    </cfRule>
  </conditionalFormatting>
  <conditionalFormatting sqref="J4">
    <cfRule type="expression" dxfId="7599" priority="68" stopIfTrue="1">
      <formula>$D$1&lt;J4</formula>
    </cfRule>
    <cfRule type="expression" dxfId="7598" priority="69" stopIfTrue="1">
      <formula>$D$1&gt;J4</formula>
    </cfRule>
  </conditionalFormatting>
  <conditionalFormatting sqref="J4">
    <cfRule type="expression" dxfId="7597" priority="66" stopIfTrue="1">
      <formula>$D$1&lt;J4</formula>
    </cfRule>
    <cfRule type="expression" dxfId="7596" priority="67" stopIfTrue="1">
      <formula>$D$1&gt;J4</formula>
    </cfRule>
  </conditionalFormatting>
  <conditionalFormatting sqref="L4">
    <cfRule type="expression" dxfId="7595" priority="64" stopIfTrue="1">
      <formula>$D$1&lt;L4</formula>
    </cfRule>
    <cfRule type="expression" dxfId="7594" priority="65" stopIfTrue="1">
      <formula>$D$1&gt;L4</formula>
    </cfRule>
  </conditionalFormatting>
  <conditionalFormatting sqref="K3">
    <cfRule type="expression" dxfId="7593" priority="60" stopIfTrue="1">
      <formula>$D$1&lt;K3</formula>
    </cfRule>
    <cfRule type="expression" dxfId="7592" priority="61" stopIfTrue="1">
      <formula>$D$1&gt;K3</formula>
    </cfRule>
  </conditionalFormatting>
  <conditionalFormatting sqref="K4">
    <cfRule type="expression" dxfId="7591" priority="9" stopIfTrue="1">
      <formula>$D$1&lt;K4</formula>
    </cfRule>
    <cfRule type="expression" dxfId="7590" priority="10" stopIfTrue="1">
      <formula>$D$1&gt;K4</formula>
    </cfRule>
  </conditionalFormatting>
  <conditionalFormatting sqref="K4">
    <cfRule type="expression" dxfId="7589" priority="7" stopIfTrue="1">
      <formula>$D$1&lt;K4</formula>
    </cfRule>
    <cfRule type="expression" dxfId="7588" priority="8" stopIfTrue="1">
      <formula>$D$1&gt;K4</formula>
    </cfRule>
  </conditionalFormatting>
  <conditionalFormatting sqref="K4">
    <cfRule type="expression" dxfId="7587" priority="5" stopIfTrue="1">
      <formula>$D$1&lt;K4</formula>
    </cfRule>
    <cfRule type="expression" dxfId="7586" priority="6" stopIfTrue="1">
      <formula>$D$1&gt;K4</formula>
    </cfRule>
  </conditionalFormatting>
  <conditionalFormatting sqref="I5">
    <cfRule type="cellIs" dxfId="7585" priority="57" stopIfTrue="1" operator="equal">
      <formula>5</formula>
    </cfRule>
    <cfRule type="cellIs" dxfId="7584" priority="58" stopIfTrue="1" operator="equal">
      <formula>4</formula>
    </cfRule>
    <cfRule type="cellIs" dxfId="7583" priority="59" stopIfTrue="1" operator="equal">
      <formula>3</formula>
    </cfRule>
  </conditionalFormatting>
  <conditionalFormatting sqref="J5">
    <cfRule type="cellIs" dxfId="7582" priority="54" stopIfTrue="1" operator="equal">
      <formula>5</formula>
    </cfRule>
    <cfRule type="cellIs" dxfId="7581" priority="55" stopIfTrue="1" operator="equal">
      <formula>4</formula>
    </cfRule>
    <cfRule type="cellIs" dxfId="7580" priority="56" stopIfTrue="1" operator="equal">
      <formula>3</formula>
    </cfRule>
  </conditionalFormatting>
  <conditionalFormatting sqref="J4">
    <cfRule type="expression" dxfId="7579" priority="52" stopIfTrue="1">
      <formula>$D$1&lt;J4</formula>
    </cfRule>
    <cfRule type="expression" dxfId="7578" priority="53" stopIfTrue="1">
      <formula>$D$1&gt;J4</formula>
    </cfRule>
  </conditionalFormatting>
  <conditionalFormatting sqref="J5">
    <cfRule type="cellIs" dxfId="7577" priority="49" stopIfTrue="1" operator="equal">
      <formula>5</formula>
    </cfRule>
    <cfRule type="cellIs" dxfId="7576" priority="50" stopIfTrue="1" operator="equal">
      <formula>4</formula>
    </cfRule>
    <cfRule type="cellIs" dxfId="7575" priority="51" stopIfTrue="1" operator="equal">
      <formula>3</formula>
    </cfRule>
  </conditionalFormatting>
  <conditionalFormatting sqref="J4">
    <cfRule type="expression" dxfId="7574" priority="47" stopIfTrue="1">
      <formula>$D$1&lt;J4</formula>
    </cfRule>
    <cfRule type="expression" dxfId="7573" priority="48" stopIfTrue="1">
      <formula>$D$1&gt;J4</formula>
    </cfRule>
  </conditionalFormatting>
  <conditionalFormatting sqref="J5">
    <cfRule type="cellIs" dxfId="7572" priority="44" stopIfTrue="1" operator="equal">
      <formula>5</formula>
    </cfRule>
    <cfRule type="cellIs" dxfId="7571" priority="45" stopIfTrue="1" operator="equal">
      <formula>4</formula>
    </cfRule>
    <cfRule type="cellIs" dxfId="7570" priority="46" stopIfTrue="1" operator="equal">
      <formula>3</formula>
    </cfRule>
  </conditionalFormatting>
  <conditionalFormatting sqref="J4">
    <cfRule type="expression" dxfId="7569" priority="42" stopIfTrue="1">
      <formula>$D$1&lt;J4</formula>
    </cfRule>
    <cfRule type="expression" dxfId="7568" priority="43" stopIfTrue="1">
      <formula>$D$1&gt;J4</formula>
    </cfRule>
  </conditionalFormatting>
  <conditionalFormatting sqref="J5">
    <cfRule type="cellIs" dxfId="7567" priority="39" stopIfTrue="1" operator="equal">
      <formula>5</formula>
    </cfRule>
    <cfRule type="cellIs" dxfId="7566" priority="40" stopIfTrue="1" operator="equal">
      <formula>4</formula>
    </cfRule>
    <cfRule type="cellIs" dxfId="7565" priority="41" stopIfTrue="1" operator="equal">
      <formula>3</formula>
    </cfRule>
  </conditionalFormatting>
  <conditionalFormatting sqref="J4">
    <cfRule type="expression" dxfId="7564" priority="37" stopIfTrue="1">
      <formula>$D$1&lt;J4</formula>
    </cfRule>
    <cfRule type="expression" dxfId="7563" priority="38" stopIfTrue="1">
      <formula>$D$1&gt;J4</formula>
    </cfRule>
  </conditionalFormatting>
  <conditionalFormatting sqref="J5">
    <cfRule type="cellIs" dxfId="7562" priority="34" stopIfTrue="1" operator="equal">
      <formula>5</formula>
    </cfRule>
    <cfRule type="cellIs" dxfId="7561" priority="35" stopIfTrue="1" operator="equal">
      <formula>4</formula>
    </cfRule>
    <cfRule type="cellIs" dxfId="7560" priority="36" stopIfTrue="1" operator="equal">
      <formula>3</formula>
    </cfRule>
  </conditionalFormatting>
  <conditionalFormatting sqref="J4">
    <cfRule type="expression" dxfId="7559" priority="32" stopIfTrue="1">
      <formula>$D$1&lt;J4</formula>
    </cfRule>
    <cfRule type="expression" dxfId="7558" priority="33" stopIfTrue="1">
      <formula>$D$1&gt;J4</formula>
    </cfRule>
  </conditionalFormatting>
  <conditionalFormatting sqref="K4">
    <cfRule type="expression" dxfId="7557" priority="30" stopIfTrue="1">
      <formula>$D$1&lt;K4</formula>
    </cfRule>
    <cfRule type="expression" dxfId="7556" priority="31" stopIfTrue="1">
      <formula>$D$1&gt;K4</formula>
    </cfRule>
  </conditionalFormatting>
  <conditionalFormatting sqref="K3">
    <cfRule type="expression" dxfId="7555" priority="28" stopIfTrue="1">
      <formula>$D$1&lt;K3</formula>
    </cfRule>
    <cfRule type="expression" dxfId="7554" priority="29" stopIfTrue="1">
      <formula>$D$1&gt;K3</formula>
    </cfRule>
  </conditionalFormatting>
  <conditionalFormatting sqref="K4">
    <cfRule type="expression" dxfId="7553" priority="26" stopIfTrue="1">
      <formula>$D$1&lt;K4</formula>
    </cfRule>
    <cfRule type="expression" dxfId="7552" priority="27" stopIfTrue="1">
      <formula>$D$1&gt;K4</formula>
    </cfRule>
  </conditionalFormatting>
  <conditionalFormatting sqref="K4">
    <cfRule type="expression" dxfId="7551" priority="24" stopIfTrue="1">
      <formula>$D$1&lt;K4</formula>
    </cfRule>
    <cfRule type="expression" dxfId="7550" priority="25" stopIfTrue="1">
      <formula>$D$1&gt;K4</formula>
    </cfRule>
  </conditionalFormatting>
  <conditionalFormatting sqref="K4">
    <cfRule type="expression" dxfId="7549" priority="22" stopIfTrue="1">
      <formula>$D$1&lt;K4</formula>
    </cfRule>
    <cfRule type="expression" dxfId="7548" priority="23" stopIfTrue="1">
      <formula>$D$1&gt;K4</formula>
    </cfRule>
  </conditionalFormatting>
  <conditionalFormatting sqref="K5">
    <cfRule type="cellIs" dxfId="7547" priority="19" stopIfTrue="1" operator="equal">
      <formula>5</formula>
    </cfRule>
    <cfRule type="cellIs" dxfId="7546" priority="20" stopIfTrue="1" operator="equal">
      <formula>4</formula>
    </cfRule>
    <cfRule type="cellIs" dxfId="7545" priority="21" stopIfTrue="1" operator="equal">
      <formula>3</formula>
    </cfRule>
  </conditionalFormatting>
  <conditionalFormatting sqref="K4">
    <cfRule type="expression" dxfId="7544" priority="17" stopIfTrue="1">
      <formula>$D$1&lt;K4</formula>
    </cfRule>
    <cfRule type="expression" dxfId="7543" priority="18" stopIfTrue="1">
      <formula>$D$1&gt;K4</formula>
    </cfRule>
  </conditionalFormatting>
  <conditionalFormatting sqref="K4">
    <cfRule type="expression" dxfId="7542" priority="15" stopIfTrue="1">
      <formula>$D$1&lt;K4</formula>
    </cfRule>
    <cfRule type="expression" dxfId="7541" priority="16" stopIfTrue="1">
      <formula>$D$1&gt;K4</formula>
    </cfRule>
  </conditionalFormatting>
  <conditionalFormatting sqref="K4">
    <cfRule type="expression" dxfId="7540" priority="13" stopIfTrue="1">
      <formula>$D$1&lt;K4</formula>
    </cfRule>
    <cfRule type="expression" dxfId="7539" priority="14" stopIfTrue="1">
      <formula>$D$1&gt;K4</formula>
    </cfRule>
  </conditionalFormatting>
  <conditionalFormatting sqref="K4">
    <cfRule type="expression" dxfId="7538" priority="11" stopIfTrue="1">
      <formula>$D$1&lt;K4</formula>
    </cfRule>
    <cfRule type="expression" dxfId="7537" priority="12" stopIfTrue="1">
      <formula>$D$1&gt;K4</formula>
    </cfRule>
  </conditionalFormatting>
  <conditionalFormatting sqref="K4">
    <cfRule type="expression" dxfId="7536" priority="3" stopIfTrue="1">
      <formula>$D$1&lt;K4</formula>
    </cfRule>
    <cfRule type="expression" dxfId="7535" priority="4" stopIfTrue="1">
      <formula>$D$1&gt;K4</formula>
    </cfRule>
  </conditionalFormatting>
  <conditionalFormatting sqref="K4">
    <cfRule type="expression" dxfId="7534" priority="1" stopIfTrue="1">
      <formula>$D$1&lt;K4</formula>
    </cfRule>
    <cfRule type="expression" dxfId="7533" priority="2" stopIfTrue="1">
      <formula>$D$1&gt;K4</formula>
    </cfRule>
  </conditionalFormatting>
  <pageMargins left="0.27559055118110237" right="0" top="0.74803149606299213" bottom="0" header="0.31496062992125984" footer="0.31496062992125984"/>
  <pageSetup paperSize="9" scale="84" orientation="portrait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46"/>
  <sheetViews>
    <sheetView view="pageBreakPreview" zoomScale="85" zoomScaleSheetLayoutView="85" workbookViewId="0">
      <selection activeCell="F2" sqref="F2:L5"/>
    </sheetView>
  </sheetViews>
  <sheetFormatPr defaultRowHeight="12.75" x14ac:dyDescent="0.2"/>
  <cols>
    <col min="1" max="1" width="5.140625" style="13" customWidth="1"/>
    <col min="2" max="2" width="9" style="13" hidden="1" customWidth="1"/>
    <col min="3" max="3" width="12.140625" style="13" customWidth="1"/>
    <col min="4" max="4" width="41" style="13" customWidth="1"/>
    <col min="5" max="5" width="8" style="13" hidden="1" customWidth="1"/>
    <col min="6" max="6" width="7" customWidth="1"/>
    <col min="7" max="7" width="7.140625" customWidth="1"/>
    <col min="8" max="9" width="7" customWidth="1"/>
    <col min="10" max="10" width="7.28515625" hidden="1" customWidth="1"/>
    <col min="11" max="11" width="7" hidden="1" customWidth="1"/>
    <col min="12" max="12" width="7" bestFit="1" customWidth="1"/>
    <col min="13" max="13" width="7.42578125" hidden="1" customWidth="1"/>
    <col min="14" max="15" width="7.28515625" customWidth="1"/>
    <col min="16" max="16" width="7.140625" hidden="1" customWidth="1"/>
    <col min="17" max="17" width="7" customWidth="1"/>
    <col min="18" max="20" width="6.28515625" hidden="1" customWidth="1"/>
    <col min="21" max="21" width="7.28515625" hidden="1" customWidth="1"/>
    <col min="22" max="22" width="6" customWidth="1"/>
    <col min="23" max="24" width="4.42578125" hidden="1" customWidth="1"/>
    <col min="25" max="29" width="3.7109375" hidden="1" customWidth="1"/>
    <col min="30" max="30" width="5.5703125" customWidth="1" collapsed="1"/>
    <col min="31" max="31" width="5.28515625" hidden="1" customWidth="1"/>
    <col min="32" max="32" width="4.7109375" hidden="1" customWidth="1"/>
    <col min="33" max="48" width="4.140625" hidden="1" customWidth="1"/>
    <col min="49" max="49" width="3.85546875" hidden="1" customWidth="1"/>
    <col min="50" max="50" width="6.5703125" customWidth="1" collapsed="1"/>
    <col min="51" max="51" width="4.14062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43659.506923379631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97"/>
      <c r="Z1" s="397"/>
      <c r="AA1" s="397"/>
      <c r="AB1" s="397"/>
      <c r="AC1" s="397"/>
      <c r="AD1" s="397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588" t="s">
        <v>539</v>
      </c>
      <c r="G2" s="588"/>
      <c r="H2" s="534"/>
      <c r="I2" s="534" t="s">
        <v>537</v>
      </c>
      <c r="J2" s="534"/>
      <c r="K2" s="534"/>
      <c r="L2" s="534"/>
      <c r="M2" s="534"/>
      <c r="N2" s="300" t="s">
        <v>545</v>
      </c>
      <c r="O2" s="472"/>
      <c r="P2" s="472"/>
      <c r="Q2" s="476"/>
      <c r="R2" s="476"/>
      <c r="S2" s="476"/>
      <c r="T2" s="474"/>
      <c r="U2" s="473"/>
      <c r="V2" s="7"/>
      <c r="W2" s="8"/>
      <c r="X2" s="8"/>
      <c r="Y2" s="397"/>
      <c r="Z2" s="397"/>
      <c r="AA2" s="397"/>
      <c r="AB2" s="397"/>
      <c r="AC2" s="397"/>
      <c r="AD2" s="397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89">
        <v>2332</v>
      </c>
      <c r="B3" s="590"/>
      <c r="C3" s="591"/>
      <c r="D3" s="228" t="s">
        <v>0</v>
      </c>
      <c r="E3" s="229"/>
      <c r="F3" s="176">
        <v>42387</v>
      </c>
      <c r="G3" s="176">
        <v>42347</v>
      </c>
      <c r="H3" s="176">
        <v>42388</v>
      </c>
      <c r="I3" s="176">
        <v>42384</v>
      </c>
      <c r="J3" s="176"/>
      <c r="K3" s="176"/>
      <c r="L3" s="176">
        <v>42390</v>
      </c>
      <c r="M3" s="176"/>
      <c r="N3" s="176">
        <v>42406</v>
      </c>
      <c r="O3" s="176">
        <v>42395</v>
      </c>
      <c r="P3" s="176"/>
      <c r="Q3" s="231">
        <v>42399</v>
      </c>
      <c r="R3" s="67"/>
      <c r="S3" s="67"/>
      <c r="T3" s="67"/>
      <c r="U3" s="176"/>
      <c r="V3" s="233"/>
      <c r="W3" s="234"/>
      <c r="X3" s="234"/>
      <c r="Y3" s="235"/>
      <c r="Z3" s="235"/>
      <c r="AA3" s="235"/>
      <c r="AB3" s="236"/>
      <c r="AC3" s="236"/>
      <c r="AD3" s="577" t="s">
        <v>9</v>
      </c>
      <c r="AE3" s="14"/>
      <c r="AF3" s="397"/>
      <c r="AG3" s="578"/>
      <c r="AH3" s="578"/>
      <c r="AI3" s="578"/>
      <c r="AJ3" s="578"/>
      <c r="AK3" s="578"/>
      <c r="AL3" s="578"/>
      <c r="AM3" s="578"/>
      <c r="AN3" s="578"/>
      <c r="AO3" s="578"/>
      <c r="AP3" s="578"/>
      <c r="AQ3" s="578"/>
      <c r="AR3" s="578"/>
      <c r="AS3" s="578"/>
      <c r="AT3" s="578"/>
      <c r="AU3" s="578"/>
      <c r="AV3" s="578"/>
      <c r="AW3" s="578"/>
      <c r="AX3" s="579"/>
      <c r="AY3" s="579"/>
      <c r="AZ3" s="579"/>
      <c r="BA3" s="579"/>
      <c r="BB3" s="579"/>
      <c r="BC3" s="579"/>
      <c r="BD3" s="579"/>
      <c r="BE3" s="579"/>
      <c r="BF3" s="579"/>
      <c r="BG3" s="579"/>
      <c r="BH3" s="579"/>
      <c r="BI3" s="579"/>
      <c r="BJ3" s="579"/>
      <c r="BK3" s="579"/>
      <c r="BL3" s="579"/>
      <c r="BM3" s="579"/>
      <c r="BN3" s="11"/>
      <c r="BO3" s="11"/>
      <c r="BP3" s="579"/>
      <c r="BQ3" s="579"/>
      <c r="BR3" s="579"/>
      <c r="BS3" s="579"/>
      <c r="BT3" s="579"/>
      <c r="BU3" s="579"/>
      <c r="BV3" s="579"/>
      <c r="BW3" s="579"/>
      <c r="BX3" s="579"/>
      <c r="BY3" s="579"/>
      <c r="BZ3" s="579"/>
      <c r="CA3" s="579"/>
      <c r="CB3" s="579"/>
      <c r="CC3" s="579"/>
      <c r="CD3" s="579"/>
      <c r="CE3" s="579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7.75" customHeight="1" x14ac:dyDescent="0.2">
      <c r="A4" s="592"/>
      <c r="B4" s="593"/>
      <c r="C4" s="594"/>
      <c r="D4" s="237" t="s">
        <v>1</v>
      </c>
      <c r="E4" s="229"/>
      <c r="F4" s="238" t="s">
        <v>1260</v>
      </c>
      <c r="G4" s="238" t="s">
        <v>685</v>
      </c>
      <c r="H4" s="238" t="s">
        <v>1612</v>
      </c>
      <c r="I4" s="180" t="s">
        <v>1263</v>
      </c>
      <c r="J4" s="180" t="s">
        <v>1265</v>
      </c>
      <c r="K4" s="238" t="s">
        <v>1267</v>
      </c>
      <c r="L4" s="180" t="s">
        <v>1004</v>
      </c>
      <c r="M4" s="180"/>
      <c r="N4" s="238" t="s">
        <v>1259</v>
      </c>
      <c r="O4" s="305" t="s">
        <v>1290</v>
      </c>
      <c r="P4" s="180" t="s">
        <v>1288</v>
      </c>
      <c r="Q4" s="238" t="s">
        <v>921</v>
      </c>
      <c r="R4" s="305"/>
      <c r="S4" s="67"/>
      <c r="T4" s="67"/>
      <c r="U4" s="412"/>
      <c r="V4" s="232"/>
      <c r="W4" s="232"/>
      <c r="X4" s="232"/>
      <c r="Y4" s="234"/>
      <c r="Z4" s="235"/>
      <c r="AA4" s="235"/>
      <c r="AB4" s="235"/>
      <c r="AC4" s="235"/>
      <c r="AD4" s="577"/>
      <c r="AE4" s="15"/>
      <c r="AF4" s="397"/>
      <c r="AG4" s="397"/>
      <c r="AH4" s="397"/>
      <c r="AI4" s="397"/>
      <c r="AJ4" s="397"/>
      <c r="AK4" s="397"/>
      <c r="AL4" s="397"/>
      <c r="AM4" s="397"/>
      <c r="AN4" s="397"/>
      <c r="AO4" s="397"/>
      <c r="AP4" s="397"/>
      <c r="AQ4" s="397"/>
      <c r="AR4" s="397"/>
      <c r="AS4" s="397"/>
      <c r="AT4" s="397"/>
      <c r="AU4" s="397"/>
      <c r="AV4" s="397"/>
      <c r="AW4" s="9"/>
      <c r="AX4" s="395"/>
      <c r="AY4" s="395"/>
      <c r="AZ4" s="395"/>
      <c r="BA4" s="395"/>
      <c r="BB4" s="395"/>
      <c r="BC4" s="395"/>
      <c r="BD4" s="395"/>
      <c r="BE4" s="395"/>
      <c r="BF4" s="395"/>
      <c r="BG4" s="395"/>
      <c r="BH4" s="395"/>
      <c r="BI4" s="395"/>
      <c r="BJ4" s="395"/>
      <c r="BK4" s="395"/>
      <c r="BL4" s="395"/>
      <c r="BM4" s="395"/>
      <c r="BN4" s="11"/>
      <c r="BO4" s="11"/>
      <c r="BP4" s="395"/>
      <c r="BQ4" s="395"/>
      <c r="BR4" s="395"/>
      <c r="BS4" s="395"/>
      <c r="BT4" s="395"/>
      <c r="BU4" s="395"/>
      <c r="BV4" s="395"/>
      <c r="BW4" s="395"/>
      <c r="BX4" s="395"/>
      <c r="BY4" s="395"/>
      <c r="BZ4" s="395"/>
      <c r="CA4" s="395"/>
      <c r="CB4" s="395"/>
      <c r="CC4" s="395"/>
      <c r="CD4" s="395"/>
      <c r="CE4" s="395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92.25" customHeight="1" thickBot="1" x14ac:dyDescent="0.25">
      <c r="A5" s="384"/>
      <c r="B5" s="257" t="s">
        <v>2</v>
      </c>
      <c r="C5" s="385" t="s">
        <v>27</v>
      </c>
      <c r="D5" s="386" t="s">
        <v>3</v>
      </c>
      <c r="E5" s="184" t="s">
        <v>4</v>
      </c>
      <c r="F5" s="313" t="s">
        <v>1261</v>
      </c>
      <c r="G5" s="313" t="s">
        <v>684</v>
      </c>
      <c r="H5" s="313" t="s">
        <v>1624</v>
      </c>
      <c r="I5" s="313" t="s">
        <v>1273</v>
      </c>
      <c r="J5" s="408" t="s">
        <v>1264</v>
      </c>
      <c r="K5" s="325" t="s">
        <v>1266</v>
      </c>
      <c r="L5" s="313" t="s">
        <v>1271</v>
      </c>
      <c r="M5" s="313"/>
      <c r="N5" s="313" t="s">
        <v>1011</v>
      </c>
      <c r="O5" s="362" t="s">
        <v>1289</v>
      </c>
      <c r="P5" s="313" t="s">
        <v>1014</v>
      </c>
      <c r="Q5" s="313" t="s">
        <v>920</v>
      </c>
      <c r="R5" s="362"/>
      <c r="S5" s="92"/>
      <c r="T5" s="92"/>
      <c r="U5" s="313"/>
      <c r="V5" s="240" t="s">
        <v>5</v>
      </c>
      <c r="W5" s="241" t="s">
        <v>6</v>
      </c>
      <c r="X5" s="241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76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ht="18.75" x14ac:dyDescent="0.25">
      <c r="A6" s="389">
        <v>1</v>
      </c>
      <c r="B6" s="266" t="s">
        <v>28</v>
      </c>
      <c r="C6" s="400" t="s">
        <v>34</v>
      </c>
      <c r="D6" s="443" t="s">
        <v>1058</v>
      </c>
      <c r="E6" s="256">
        <v>2332</v>
      </c>
      <c r="F6" s="93">
        <v>3</v>
      </c>
      <c r="G6" s="93" t="s">
        <v>1659</v>
      </c>
      <c r="H6" s="144" t="s">
        <v>1604</v>
      </c>
      <c r="I6" s="144">
        <v>3</v>
      </c>
      <c r="J6" s="144"/>
      <c r="K6" s="144"/>
      <c r="L6" s="144">
        <v>5</v>
      </c>
      <c r="M6" s="144"/>
      <c r="N6" s="144">
        <v>4</v>
      </c>
      <c r="O6" s="144">
        <v>3</v>
      </c>
      <c r="P6" s="144"/>
      <c r="Q6" s="144" t="s">
        <v>1643</v>
      </c>
      <c r="R6" s="145"/>
      <c r="S6" s="145"/>
      <c r="T6" s="23"/>
      <c r="U6" s="145"/>
      <c r="V6" s="149">
        <f t="shared" ref="V6:V38" si="0">IF(AC6&gt;0,IF(SUM(X6:Y6)/AC6&gt;0,2,IF(AND(SUM(X6:Y6)/AC6=0,Z6/AC6&gt;0),3,IF(AND((AB6/AC6+AA6/AC6)=1,AA6/AC6&gt;0),4,5))),0)</f>
        <v>2</v>
      </c>
      <c r="W6" s="95">
        <f t="shared" ref="W6:W34" si="1">COUNTIF(AG6:AV6,"б")</f>
        <v>0</v>
      </c>
      <c r="X6" s="95">
        <f t="shared" ref="X6:X17" si="2">COUNTIF(AG6:AV6,"д")</f>
        <v>0</v>
      </c>
      <c r="Y6" s="95">
        <f t="shared" ref="Y6:Y38" si="3">COUNTIF(AG6:AV6,2)+COUNTIF(AG6:AV6,"н")+COUNTIF(AG6:AV6,"д")</f>
        <v>2</v>
      </c>
      <c r="Z6" s="95">
        <f t="shared" ref="Z6:Z38" si="4">COUNTIF(AG6:AV6,Z$5)</f>
        <v>3</v>
      </c>
      <c r="AA6" s="95">
        <f t="shared" ref="AA6:AA38" si="5">COUNTIF(AG6:AV6,AA$5)</f>
        <v>1</v>
      </c>
      <c r="AB6" s="95">
        <f t="shared" ref="AB6:AB38" si="6">COUNTIF(AG6:AV6,AB$5)</f>
        <v>1</v>
      </c>
      <c r="AC6" s="95">
        <f t="shared" ref="AC6:AC39" si="7">SUM(X6:AB6)</f>
        <v>7</v>
      </c>
      <c r="AD6" s="242">
        <f t="shared" ref="AD6:AD26" si="8">IF(ISERROR(((X6+Y6)*2+Z6*3+AA6*4+AB6*5)/SUM(X6,Y6:AB6)),"",((X6+Y6)*2+Z6*3+AA6*4+AB6*5)/SUM(X6,Y6:AB6))</f>
        <v>3.1428571428571428</v>
      </c>
      <c r="AE6" s="77">
        <f t="shared" ref="AE6:AE35" si="9">IF(AX6=5,0.5,IF(AX6=4,0.25,IF(AX6&lt;=3,0)))</f>
        <v>0</v>
      </c>
      <c r="AF6" s="9"/>
      <c r="AG6" s="17">
        <f t="shared" ref="AG6:AV21" si="10">IF(ISERROR(VALUE(LEFT(F6))),LEFT(F6),VALUE(LEFT(F6)))</f>
        <v>3</v>
      </c>
      <c r="AH6" s="17" t="str">
        <f t="shared" si="10"/>
        <v>н</v>
      </c>
      <c r="AI6" s="17" t="str">
        <f t="shared" si="10"/>
        <v>з</v>
      </c>
      <c r="AJ6" s="17">
        <f t="shared" si="10"/>
        <v>3</v>
      </c>
      <c r="AK6" s="17" t="str">
        <f t="shared" si="10"/>
        <v/>
      </c>
      <c r="AL6" s="17" t="str">
        <f t="shared" si="10"/>
        <v/>
      </c>
      <c r="AM6" s="17">
        <f t="shared" si="10"/>
        <v>5</v>
      </c>
      <c r="AN6" s="17" t="str">
        <f t="shared" si="10"/>
        <v/>
      </c>
      <c r="AO6" s="17">
        <f t="shared" si="10"/>
        <v>4</v>
      </c>
      <c r="AP6" s="17">
        <f t="shared" si="10"/>
        <v>3</v>
      </c>
      <c r="AQ6" s="17" t="str">
        <f t="shared" si="10"/>
        <v/>
      </c>
      <c r="AR6" s="17">
        <f t="shared" si="10"/>
        <v>2</v>
      </c>
      <c r="AS6" s="17" t="str">
        <f t="shared" si="10"/>
        <v/>
      </c>
      <c r="AT6" s="17" t="str">
        <f t="shared" si="10"/>
        <v/>
      </c>
      <c r="AU6" s="17" t="str">
        <f t="shared" si="10"/>
        <v/>
      </c>
      <c r="AV6" s="17" t="str">
        <f t="shared" si="10"/>
        <v/>
      </c>
      <c r="AW6" s="18">
        <f t="shared" ref="AW6:AW34" si="11">COUNTIF(AG6:AV6,"з")</f>
        <v>1</v>
      </c>
      <c r="AX6" s="19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19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9"/>
      <c r="CH6" s="19"/>
      <c r="CI6" s="19"/>
      <c r="CJ6" s="19"/>
      <c r="CK6" s="19"/>
      <c r="CL6" s="19"/>
      <c r="CM6" s="19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2"/>
      <c r="DC6" s="22"/>
    </row>
    <row r="7" spans="1:107" ht="18.75" x14ac:dyDescent="0.25">
      <c r="A7" s="389">
        <v>2</v>
      </c>
      <c r="B7" s="266" t="s">
        <v>28</v>
      </c>
      <c r="C7" s="400" t="s">
        <v>34</v>
      </c>
      <c r="D7" s="443" t="s">
        <v>1059</v>
      </c>
      <c r="E7" s="256">
        <v>2332</v>
      </c>
      <c r="F7" s="93">
        <v>3</v>
      </c>
      <c r="G7" s="93" t="s">
        <v>1604</v>
      </c>
      <c r="H7" s="144" t="s">
        <v>1604</v>
      </c>
      <c r="I7" s="144" t="s">
        <v>1643</v>
      </c>
      <c r="J7" s="144"/>
      <c r="K7" s="144"/>
      <c r="L7" s="144">
        <v>5</v>
      </c>
      <c r="M7" s="144"/>
      <c r="N7" s="144">
        <v>5</v>
      </c>
      <c r="O7" s="144">
        <v>3</v>
      </c>
      <c r="P7" s="144"/>
      <c r="Q7" s="144">
        <v>3</v>
      </c>
      <c r="R7" s="145"/>
      <c r="S7" s="145"/>
      <c r="T7" s="23"/>
      <c r="U7" s="145"/>
      <c r="V7" s="149">
        <f t="shared" si="0"/>
        <v>2</v>
      </c>
      <c r="W7" s="95">
        <f t="shared" si="1"/>
        <v>0</v>
      </c>
      <c r="X7" s="95">
        <f t="shared" si="2"/>
        <v>0</v>
      </c>
      <c r="Y7" s="95">
        <f t="shared" si="3"/>
        <v>1</v>
      </c>
      <c r="Z7" s="95">
        <f t="shared" si="4"/>
        <v>3</v>
      </c>
      <c r="AA7" s="95">
        <f t="shared" si="5"/>
        <v>0</v>
      </c>
      <c r="AB7" s="95">
        <f t="shared" si="6"/>
        <v>2</v>
      </c>
      <c r="AC7" s="95">
        <f t="shared" si="7"/>
        <v>6</v>
      </c>
      <c r="AD7" s="242">
        <f t="shared" si="8"/>
        <v>3.5</v>
      </c>
      <c r="AE7" s="16">
        <f t="shared" si="9"/>
        <v>0</v>
      </c>
      <c r="AF7" s="9"/>
      <c r="AG7" s="17">
        <f t="shared" si="10"/>
        <v>3</v>
      </c>
      <c r="AH7" s="17" t="str">
        <f t="shared" si="10"/>
        <v>з</v>
      </c>
      <c r="AI7" s="17" t="str">
        <f t="shared" si="10"/>
        <v>з</v>
      </c>
      <c r="AJ7" s="17">
        <f t="shared" si="10"/>
        <v>2</v>
      </c>
      <c r="AK7" s="17" t="str">
        <f t="shared" si="10"/>
        <v/>
      </c>
      <c r="AL7" s="17" t="str">
        <f t="shared" si="10"/>
        <v/>
      </c>
      <c r="AM7" s="17">
        <f t="shared" si="10"/>
        <v>5</v>
      </c>
      <c r="AN7" s="17" t="str">
        <f t="shared" si="10"/>
        <v/>
      </c>
      <c r="AO7" s="17">
        <f t="shared" si="10"/>
        <v>5</v>
      </c>
      <c r="AP7" s="17">
        <f t="shared" si="10"/>
        <v>3</v>
      </c>
      <c r="AQ7" s="17" t="str">
        <f t="shared" si="10"/>
        <v/>
      </c>
      <c r="AR7" s="17">
        <f t="shared" si="10"/>
        <v>3</v>
      </c>
      <c r="AS7" s="17" t="str">
        <f t="shared" si="10"/>
        <v/>
      </c>
      <c r="AT7" s="17" t="str">
        <f t="shared" si="10"/>
        <v/>
      </c>
      <c r="AU7" s="17" t="str">
        <f t="shared" si="10"/>
        <v/>
      </c>
      <c r="AV7" s="17" t="str">
        <f t="shared" si="10"/>
        <v/>
      </c>
      <c r="AW7" s="18">
        <f t="shared" si="11"/>
        <v>2</v>
      </c>
      <c r="AX7" s="19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19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9"/>
      <c r="CH7" s="11"/>
      <c r="CI7" s="11"/>
      <c r="CJ7" s="11"/>
      <c r="CK7" s="11"/>
      <c r="CL7" s="11"/>
      <c r="CM7" s="11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</row>
    <row r="8" spans="1:107" ht="18.75" x14ac:dyDescent="0.25">
      <c r="A8" s="389">
        <v>3</v>
      </c>
      <c r="B8" s="266" t="s">
        <v>28</v>
      </c>
      <c r="C8" s="400" t="s">
        <v>34</v>
      </c>
      <c r="D8" s="443" t="s">
        <v>1060</v>
      </c>
      <c r="E8" s="256">
        <v>2332</v>
      </c>
      <c r="F8" s="93">
        <v>4</v>
      </c>
      <c r="G8" s="93" t="s">
        <v>1604</v>
      </c>
      <c r="H8" s="144" t="s">
        <v>1604</v>
      </c>
      <c r="I8" s="144">
        <v>4</v>
      </c>
      <c r="J8" s="144"/>
      <c r="K8" s="144"/>
      <c r="L8" s="144">
        <v>4</v>
      </c>
      <c r="M8" s="144"/>
      <c r="N8" s="144">
        <v>5</v>
      </c>
      <c r="O8" s="144">
        <v>3</v>
      </c>
      <c r="P8" s="144"/>
      <c r="Q8" s="144">
        <v>3</v>
      </c>
      <c r="R8" s="154"/>
      <c r="S8" s="145"/>
      <c r="T8" s="23"/>
      <c r="U8" s="145"/>
      <c r="V8" s="149">
        <f t="shared" si="0"/>
        <v>3</v>
      </c>
      <c r="W8" s="95">
        <f t="shared" si="1"/>
        <v>0</v>
      </c>
      <c r="X8" s="95">
        <f t="shared" si="2"/>
        <v>0</v>
      </c>
      <c r="Y8" s="95">
        <f t="shared" si="3"/>
        <v>0</v>
      </c>
      <c r="Z8" s="95">
        <f t="shared" si="4"/>
        <v>2</v>
      </c>
      <c r="AA8" s="95">
        <f t="shared" si="5"/>
        <v>3</v>
      </c>
      <c r="AB8" s="95">
        <f t="shared" si="6"/>
        <v>1</v>
      </c>
      <c r="AC8" s="95">
        <f t="shared" si="7"/>
        <v>6</v>
      </c>
      <c r="AD8" s="242">
        <f t="shared" si="8"/>
        <v>3.8333333333333335</v>
      </c>
      <c r="AE8" s="16">
        <f t="shared" si="9"/>
        <v>0</v>
      </c>
      <c r="AF8" s="9"/>
      <c r="AG8" s="17">
        <f t="shared" si="10"/>
        <v>4</v>
      </c>
      <c r="AH8" s="17" t="str">
        <f t="shared" si="10"/>
        <v>з</v>
      </c>
      <c r="AI8" s="17" t="str">
        <f t="shared" si="10"/>
        <v>з</v>
      </c>
      <c r="AJ8" s="17">
        <f t="shared" si="10"/>
        <v>4</v>
      </c>
      <c r="AK8" s="17" t="str">
        <f t="shared" si="10"/>
        <v/>
      </c>
      <c r="AL8" s="17" t="str">
        <f t="shared" si="10"/>
        <v/>
      </c>
      <c r="AM8" s="17">
        <f t="shared" si="10"/>
        <v>4</v>
      </c>
      <c r="AN8" s="17" t="str">
        <f t="shared" si="10"/>
        <v/>
      </c>
      <c r="AO8" s="17">
        <f t="shared" si="10"/>
        <v>5</v>
      </c>
      <c r="AP8" s="17">
        <f t="shared" si="10"/>
        <v>3</v>
      </c>
      <c r="AQ8" s="17" t="str">
        <f t="shared" si="10"/>
        <v/>
      </c>
      <c r="AR8" s="17">
        <f t="shared" si="10"/>
        <v>3</v>
      </c>
      <c r="AS8" s="17" t="str">
        <f t="shared" si="10"/>
        <v/>
      </c>
      <c r="AT8" s="17" t="str">
        <f t="shared" si="10"/>
        <v/>
      </c>
      <c r="AU8" s="17" t="str">
        <f t="shared" si="10"/>
        <v/>
      </c>
      <c r="AV8" s="17" t="str">
        <f t="shared" si="10"/>
        <v/>
      </c>
      <c r="AW8" s="18">
        <f t="shared" si="11"/>
        <v>2</v>
      </c>
      <c r="AX8" s="19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19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9"/>
      <c r="CH8" s="11"/>
      <c r="CI8" s="11"/>
      <c r="CJ8" s="11"/>
      <c r="CK8" s="11"/>
      <c r="CL8" s="11"/>
      <c r="CM8" s="11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</row>
    <row r="9" spans="1:107" ht="18.75" x14ac:dyDescent="0.25">
      <c r="A9" s="389">
        <v>4</v>
      </c>
      <c r="B9" s="266" t="s">
        <v>28</v>
      </c>
      <c r="C9" s="400" t="s">
        <v>34</v>
      </c>
      <c r="D9" s="443" t="s">
        <v>1061</v>
      </c>
      <c r="E9" s="256">
        <v>2332</v>
      </c>
      <c r="F9" s="93">
        <v>5</v>
      </c>
      <c r="G9" s="93" t="s">
        <v>1604</v>
      </c>
      <c r="H9" s="144" t="s">
        <v>1604</v>
      </c>
      <c r="I9" s="144">
        <v>4</v>
      </c>
      <c r="J9" s="144"/>
      <c r="K9" s="144"/>
      <c r="L9" s="144">
        <v>5</v>
      </c>
      <c r="M9" s="144"/>
      <c r="N9" s="144">
        <v>5</v>
      </c>
      <c r="O9" s="144">
        <v>3</v>
      </c>
      <c r="P9" s="144"/>
      <c r="Q9" s="144">
        <v>3</v>
      </c>
      <c r="R9" s="154"/>
      <c r="S9" s="145"/>
      <c r="T9" s="23"/>
      <c r="U9" s="145"/>
      <c r="V9" s="149">
        <f t="shared" si="0"/>
        <v>3</v>
      </c>
      <c r="W9" s="95">
        <f t="shared" si="1"/>
        <v>0</v>
      </c>
      <c r="X9" s="95">
        <f t="shared" si="2"/>
        <v>0</v>
      </c>
      <c r="Y9" s="95">
        <f t="shared" si="3"/>
        <v>0</v>
      </c>
      <c r="Z9" s="95">
        <f t="shared" si="4"/>
        <v>2</v>
      </c>
      <c r="AA9" s="95">
        <f t="shared" si="5"/>
        <v>1</v>
      </c>
      <c r="AB9" s="95">
        <f t="shared" si="6"/>
        <v>3</v>
      </c>
      <c r="AC9" s="95">
        <f t="shared" si="7"/>
        <v>6</v>
      </c>
      <c r="AD9" s="242">
        <f t="shared" si="8"/>
        <v>4.166666666666667</v>
      </c>
      <c r="AE9" s="16">
        <f t="shared" si="9"/>
        <v>0</v>
      </c>
      <c r="AF9" s="9"/>
      <c r="AG9" s="17">
        <f t="shared" si="10"/>
        <v>5</v>
      </c>
      <c r="AH9" s="17" t="str">
        <f t="shared" si="10"/>
        <v>з</v>
      </c>
      <c r="AI9" s="17" t="str">
        <f t="shared" si="10"/>
        <v>з</v>
      </c>
      <c r="AJ9" s="17">
        <f t="shared" si="10"/>
        <v>4</v>
      </c>
      <c r="AK9" s="17" t="str">
        <f t="shared" si="10"/>
        <v/>
      </c>
      <c r="AL9" s="17" t="str">
        <f t="shared" si="10"/>
        <v/>
      </c>
      <c r="AM9" s="17">
        <f t="shared" si="10"/>
        <v>5</v>
      </c>
      <c r="AN9" s="17" t="str">
        <f t="shared" si="10"/>
        <v/>
      </c>
      <c r="AO9" s="17">
        <f t="shared" si="10"/>
        <v>5</v>
      </c>
      <c r="AP9" s="17">
        <f t="shared" si="10"/>
        <v>3</v>
      </c>
      <c r="AQ9" s="17" t="str">
        <f t="shared" si="10"/>
        <v/>
      </c>
      <c r="AR9" s="17">
        <f t="shared" si="10"/>
        <v>3</v>
      </c>
      <c r="AS9" s="17" t="str">
        <f t="shared" si="10"/>
        <v/>
      </c>
      <c r="AT9" s="17" t="str">
        <f t="shared" si="10"/>
        <v/>
      </c>
      <c r="AU9" s="17" t="str">
        <f t="shared" si="10"/>
        <v/>
      </c>
      <c r="AV9" s="17" t="str">
        <f t="shared" si="10"/>
        <v/>
      </c>
      <c r="AW9" s="18">
        <f t="shared" si="11"/>
        <v>2</v>
      </c>
      <c r="AX9" s="19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19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9"/>
      <c r="CH9" s="11"/>
      <c r="CI9" s="11"/>
      <c r="CJ9" s="11"/>
      <c r="CK9" s="11"/>
      <c r="CL9" s="11"/>
      <c r="CM9" s="11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</row>
    <row r="10" spans="1:107" ht="18.75" x14ac:dyDescent="0.25">
      <c r="A10" s="389">
        <v>5</v>
      </c>
      <c r="B10" s="266" t="s">
        <v>28</v>
      </c>
      <c r="C10" s="400" t="s">
        <v>34</v>
      </c>
      <c r="D10" s="443" t="s">
        <v>1062</v>
      </c>
      <c r="E10" s="256">
        <v>2332</v>
      </c>
      <c r="F10" s="93">
        <v>5</v>
      </c>
      <c r="G10" s="93" t="s">
        <v>1604</v>
      </c>
      <c r="H10" s="144" t="s">
        <v>1604</v>
      </c>
      <c r="I10" s="144">
        <v>4</v>
      </c>
      <c r="J10" s="144"/>
      <c r="K10" s="144"/>
      <c r="L10" s="144">
        <v>5</v>
      </c>
      <c r="M10" s="144"/>
      <c r="N10" s="144">
        <v>5</v>
      </c>
      <c r="O10" s="144">
        <v>4</v>
      </c>
      <c r="P10" s="144"/>
      <c r="Q10" s="144">
        <v>3</v>
      </c>
      <c r="R10" s="154"/>
      <c r="S10" s="145"/>
      <c r="T10" s="23"/>
      <c r="U10" s="145"/>
      <c r="V10" s="149">
        <f t="shared" si="0"/>
        <v>3</v>
      </c>
      <c r="W10" s="95">
        <f t="shared" si="1"/>
        <v>0</v>
      </c>
      <c r="X10" s="95">
        <f t="shared" si="2"/>
        <v>0</v>
      </c>
      <c r="Y10" s="95">
        <f t="shared" si="3"/>
        <v>0</v>
      </c>
      <c r="Z10" s="95">
        <f t="shared" si="4"/>
        <v>1</v>
      </c>
      <c r="AA10" s="95">
        <f t="shared" si="5"/>
        <v>2</v>
      </c>
      <c r="AB10" s="95">
        <f t="shared" si="6"/>
        <v>3</v>
      </c>
      <c r="AC10" s="95">
        <f t="shared" si="7"/>
        <v>6</v>
      </c>
      <c r="AD10" s="242">
        <f t="shared" si="8"/>
        <v>4.333333333333333</v>
      </c>
      <c r="AE10" s="16">
        <f t="shared" si="9"/>
        <v>0</v>
      </c>
      <c r="AF10" s="9"/>
      <c r="AG10" s="17">
        <f t="shared" si="10"/>
        <v>5</v>
      </c>
      <c r="AH10" s="17" t="str">
        <f t="shared" si="10"/>
        <v>з</v>
      </c>
      <c r="AI10" s="17" t="str">
        <f t="shared" si="10"/>
        <v>з</v>
      </c>
      <c r="AJ10" s="17">
        <f t="shared" si="10"/>
        <v>4</v>
      </c>
      <c r="AK10" s="17" t="str">
        <f t="shared" si="10"/>
        <v/>
      </c>
      <c r="AL10" s="17" t="str">
        <f t="shared" si="10"/>
        <v/>
      </c>
      <c r="AM10" s="17">
        <f t="shared" si="10"/>
        <v>5</v>
      </c>
      <c r="AN10" s="17" t="str">
        <f t="shared" si="10"/>
        <v/>
      </c>
      <c r="AO10" s="17">
        <f t="shared" si="10"/>
        <v>5</v>
      </c>
      <c r="AP10" s="17">
        <f t="shared" si="10"/>
        <v>4</v>
      </c>
      <c r="AQ10" s="17" t="str">
        <f t="shared" si="10"/>
        <v/>
      </c>
      <c r="AR10" s="17">
        <f t="shared" si="10"/>
        <v>3</v>
      </c>
      <c r="AS10" s="17" t="str">
        <f t="shared" si="10"/>
        <v/>
      </c>
      <c r="AT10" s="17" t="str">
        <f t="shared" si="10"/>
        <v/>
      </c>
      <c r="AU10" s="17" t="str">
        <f t="shared" si="10"/>
        <v/>
      </c>
      <c r="AV10" s="17" t="str">
        <f t="shared" si="10"/>
        <v/>
      </c>
      <c r="AW10" s="18">
        <f t="shared" si="11"/>
        <v>2</v>
      </c>
      <c r="AX10" s="19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19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9"/>
      <c r="CH10" s="11"/>
      <c r="CI10" s="11"/>
      <c r="CJ10" s="11"/>
      <c r="CK10" s="11"/>
      <c r="CL10" s="11"/>
      <c r="CM10" s="11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</row>
    <row r="11" spans="1:107" ht="18.75" x14ac:dyDescent="0.25">
      <c r="A11" s="389">
        <v>6</v>
      </c>
      <c r="B11" s="266" t="s">
        <v>28</v>
      </c>
      <c r="C11" s="400" t="s">
        <v>34</v>
      </c>
      <c r="D11" s="443" t="s">
        <v>1063</v>
      </c>
      <c r="E11" s="256">
        <v>2332</v>
      </c>
      <c r="F11" s="93">
        <v>5</v>
      </c>
      <c r="G11" s="93" t="s">
        <v>1659</v>
      </c>
      <c r="H11" s="144" t="s">
        <v>1604</v>
      </c>
      <c r="I11" s="144">
        <v>3</v>
      </c>
      <c r="J11" s="144"/>
      <c r="K11" s="144"/>
      <c r="L11" s="144">
        <v>3</v>
      </c>
      <c r="M11" s="144"/>
      <c r="N11" s="144">
        <v>4</v>
      </c>
      <c r="O11" s="144">
        <v>3</v>
      </c>
      <c r="P11" s="144"/>
      <c r="Q11" s="144">
        <v>4</v>
      </c>
      <c r="R11" s="154"/>
      <c r="S11" s="145"/>
      <c r="T11" s="23"/>
      <c r="U11" s="145"/>
      <c r="V11" s="149">
        <f t="shared" si="0"/>
        <v>2</v>
      </c>
      <c r="W11" s="95">
        <f t="shared" si="1"/>
        <v>0</v>
      </c>
      <c r="X11" s="95">
        <f t="shared" si="2"/>
        <v>0</v>
      </c>
      <c r="Y11" s="95">
        <f t="shared" si="3"/>
        <v>1</v>
      </c>
      <c r="Z11" s="95">
        <f t="shared" si="4"/>
        <v>3</v>
      </c>
      <c r="AA11" s="95">
        <f t="shared" si="5"/>
        <v>2</v>
      </c>
      <c r="AB11" s="95">
        <f t="shared" si="6"/>
        <v>1</v>
      </c>
      <c r="AC11" s="95">
        <f t="shared" si="7"/>
        <v>7</v>
      </c>
      <c r="AD11" s="242">
        <f t="shared" si="8"/>
        <v>3.4285714285714284</v>
      </c>
      <c r="AE11" s="16">
        <f t="shared" si="9"/>
        <v>0</v>
      </c>
      <c r="AF11" s="9"/>
      <c r="AG11" s="17">
        <f t="shared" si="10"/>
        <v>5</v>
      </c>
      <c r="AH11" s="17" t="str">
        <f t="shared" si="10"/>
        <v>н</v>
      </c>
      <c r="AI11" s="17" t="str">
        <f t="shared" si="10"/>
        <v>з</v>
      </c>
      <c r="AJ11" s="17">
        <f t="shared" si="10"/>
        <v>3</v>
      </c>
      <c r="AK11" s="17" t="str">
        <f t="shared" si="10"/>
        <v/>
      </c>
      <c r="AL11" s="17" t="str">
        <f t="shared" si="10"/>
        <v/>
      </c>
      <c r="AM11" s="17">
        <f t="shared" si="10"/>
        <v>3</v>
      </c>
      <c r="AN11" s="17" t="str">
        <f t="shared" si="10"/>
        <v/>
      </c>
      <c r="AO11" s="17">
        <f t="shared" si="10"/>
        <v>4</v>
      </c>
      <c r="AP11" s="17">
        <f t="shared" si="10"/>
        <v>3</v>
      </c>
      <c r="AQ11" s="17" t="str">
        <f t="shared" si="10"/>
        <v/>
      </c>
      <c r="AR11" s="17">
        <f t="shared" si="10"/>
        <v>4</v>
      </c>
      <c r="AS11" s="17" t="str">
        <f t="shared" si="10"/>
        <v/>
      </c>
      <c r="AT11" s="17" t="str">
        <f t="shared" si="10"/>
        <v/>
      </c>
      <c r="AU11" s="17" t="str">
        <f t="shared" si="10"/>
        <v/>
      </c>
      <c r="AV11" s="17" t="str">
        <f t="shared" si="10"/>
        <v/>
      </c>
      <c r="AW11" s="18">
        <f t="shared" si="11"/>
        <v>1</v>
      </c>
      <c r="AX11" s="19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19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9"/>
      <c r="CH11" s="11"/>
      <c r="CI11" s="11"/>
      <c r="CJ11" s="11"/>
      <c r="CK11" s="11"/>
      <c r="CL11" s="11"/>
      <c r="CM11" s="11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</row>
    <row r="12" spans="1:107" ht="18.75" x14ac:dyDescent="0.25">
      <c r="A12" s="389">
        <v>7</v>
      </c>
      <c r="B12" s="266" t="s">
        <v>28</v>
      </c>
      <c r="C12" s="400" t="s">
        <v>34</v>
      </c>
      <c r="D12" s="443" t="s">
        <v>1064</v>
      </c>
      <c r="E12" s="256">
        <v>2332</v>
      </c>
      <c r="F12" s="93">
        <v>4</v>
      </c>
      <c r="G12" s="93" t="s">
        <v>1604</v>
      </c>
      <c r="H12" s="144" t="s">
        <v>1604</v>
      </c>
      <c r="I12" s="144">
        <v>3</v>
      </c>
      <c r="J12" s="144"/>
      <c r="K12" s="144"/>
      <c r="L12" s="144">
        <v>4</v>
      </c>
      <c r="M12" s="144"/>
      <c r="N12" s="144">
        <v>5</v>
      </c>
      <c r="O12" s="144">
        <v>3</v>
      </c>
      <c r="P12" s="144"/>
      <c r="Q12" s="144">
        <v>3</v>
      </c>
      <c r="R12" s="154"/>
      <c r="S12" s="145"/>
      <c r="T12" s="23"/>
      <c r="U12" s="145"/>
      <c r="V12" s="149">
        <f t="shared" si="0"/>
        <v>3</v>
      </c>
      <c r="W12" s="95">
        <f t="shared" si="1"/>
        <v>0</v>
      </c>
      <c r="X12" s="95">
        <f t="shared" si="2"/>
        <v>0</v>
      </c>
      <c r="Y12" s="95">
        <f t="shared" si="3"/>
        <v>0</v>
      </c>
      <c r="Z12" s="95">
        <f t="shared" si="4"/>
        <v>3</v>
      </c>
      <c r="AA12" s="95">
        <f t="shared" si="5"/>
        <v>2</v>
      </c>
      <c r="AB12" s="95">
        <f t="shared" si="6"/>
        <v>1</v>
      </c>
      <c r="AC12" s="95">
        <f t="shared" si="7"/>
        <v>6</v>
      </c>
      <c r="AD12" s="242">
        <f t="shared" si="8"/>
        <v>3.6666666666666665</v>
      </c>
      <c r="AE12" s="16">
        <f t="shared" si="9"/>
        <v>0</v>
      </c>
      <c r="AF12" s="9"/>
      <c r="AG12" s="17">
        <f t="shared" si="10"/>
        <v>4</v>
      </c>
      <c r="AH12" s="17" t="str">
        <f t="shared" si="10"/>
        <v>з</v>
      </c>
      <c r="AI12" s="17" t="str">
        <f t="shared" si="10"/>
        <v>з</v>
      </c>
      <c r="AJ12" s="17">
        <f t="shared" si="10"/>
        <v>3</v>
      </c>
      <c r="AK12" s="17" t="str">
        <f t="shared" si="10"/>
        <v/>
      </c>
      <c r="AL12" s="17" t="str">
        <f t="shared" si="10"/>
        <v/>
      </c>
      <c r="AM12" s="17">
        <f t="shared" si="10"/>
        <v>4</v>
      </c>
      <c r="AN12" s="17" t="str">
        <f t="shared" si="10"/>
        <v/>
      </c>
      <c r="AO12" s="17">
        <f t="shared" si="10"/>
        <v>5</v>
      </c>
      <c r="AP12" s="17">
        <f t="shared" si="10"/>
        <v>3</v>
      </c>
      <c r="AQ12" s="17" t="str">
        <f t="shared" si="10"/>
        <v/>
      </c>
      <c r="AR12" s="17">
        <f t="shared" si="10"/>
        <v>3</v>
      </c>
      <c r="AS12" s="17" t="str">
        <f t="shared" si="10"/>
        <v/>
      </c>
      <c r="AT12" s="17" t="str">
        <f t="shared" si="10"/>
        <v/>
      </c>
      <c r="AU12" s="17" t="str">
        <f t="shared" si="10"/>
        <v/>
      </c>
      <c r="AV12" s="17" t="str">
        <f t="shared" si="10"/>
        <v/>
      </c>
      <c r="AW12" s="18">
        <f t="shared" si="11"/>
        <v>2</v>
      </c>
      <c r="AX12" s="19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19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9"/>
      <c r="CH12" s="11"/>
      <c r="CI12" s="11"/>
      <c r="CJ12" s="11"/>
      <c r="CK12" s="11"/>
      <c r="CL12" s="11"/>
      <c r="CM12" s="11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</row>
    <row r="13" spans="1:107" ht="18.75" x14ac:dyDescent="0.25">
      <c r="A13" s="389">
        <v>8</v>
      </c>
      <c r="B13" s="266" t="s">
        <v>28</v>
      </c>
      <c r="C13" s="400" t="s">
        <v>34</v>
      </c>
      <c r="D13" s="443" t="s">
        <v>1065</v>
      </c>
      <c r="E13" s="256">
        <v>2332</v>
      </c>
      <c r="F13" s="93">
        <v>4</v>
      </c>
      <c r="G13" s="93" t="s">
        <v>1604</v>
      </c>
      <c r="H13" s="144" t="s">
        <v>1604</v>
      </c>
      <c r="I13" s="144">
        <v>4</v>
      </c>
      <c r="J13" s="144"/>
      <c r="K13" s="144"/>
      <c r="L13" s="144">
        <v>5</v>
      </c>
      <c r="M13" s="144"/>
      <c r="N13" s="144">
        <v>5</v>
      </c>
      <c r="O13" s="144">
        <v>3</v>
      </c>
      <c r="P13" s="144"/>
      <c r="Q13" s="144">
        <v>3</v>
      </c>
      <c r="R13" s="421"/>
      <c r="S13" s="144"/>
      <c r="T13" s="93"/>
      <c r="U13" s="144"/>
      <c r="V13" s="149">
        <f t="shared" si="0"/>
        <v>3</v>
      </c>
      <c r="W13" s="96">
        <f t="shared" si="1"/>
        <v>0</v>
      </c>
      <c r="X13" s="96">
        <f t="shared" si="2"/>
        <v>0</v>
      </c>
      <c r="Y13" s="96">
        <f t="shared" si="3"/>
        <v>0</v>
      </c>
      <c r="Z13" s="96">
        <f t="shared" si="4"/>
        <v>2</v>
      </c>
      <c r="AA13" s="96">
        <f t="shared" si="5"/>
        <v>2</v>
      </c>
      <c r="AB13" s="96">
        <f t="shared" si="6"/>
        <v>2</v>
      </c>
      <c r="AC13" s="95">
        <f t="shared" si="7"/>
        <v>6</v>
      </c>
      <c r="AD13" s="242">
        <f t="shared" si="8"/>
        <v>4</v>
      </c>
      <c r="AE13" s="25">
        <f t="shared" si="9"/>
        <v>0</v>
      </c>
      <c r="AF13" s="13"/>
      <c r="AG13" s="26">
        <f t="shared" si="10"/>
        <v>4</v>
      </c>
      <c r="AH13" s="26" t="str">
        <f t="shared" si="10"/>
        <v>з</v>
      </c>
      <c r="AI13" s="26" t="str">
        <f t="shared" si="10"/>
        <v>з</v>
      </c>
      <c r="AJ13" s="26">
        <f t="shared" si="10"/>
        <v>4</v>
      </c>
      <c r="AK13" s="26" t="str">
        <f t="shared" si="10"/>
        <v/>
      </c>
      <c r="AL13" s="26" t="str">
        <f t="shared" si="10"/>
        <v/>
      </c>
      <c r="AM13" s="26">
        <f t="shared" si="10"/>
        <v>5</v>
      </c>
      <c r="AN13" s="26" t="str">
        <f t="shared" si="10"/>
        <v/>
      </c>
      <c r="AO13" s="26">
        <f t="shared" si="10"/>
        <v>5</v>
      </c>
      <c r="AP13" s="26">
        <f t="shared" si="10"/>
        <v>3</v>
      </c>
      <c r="AQ13" s="26" t="str">
        <f t="shared" si="10"/>
        <v/>
      </c>
      <c r="AR13" s="26">
        <f t="shared" si="10"/>
        <v>3</v>
      </c>
      <c r="AS13" s="26" t="str">
        <f t="shared" si="10"/>
        <v/>
      </c>
      <c r="AT13" s="26" t="str">
        <f t="shared" si="10"/>
        <v/>
      </c>
      <c r="AU13" s="26" t="str">
        <f t="shared" si="10"/>
        <v/>
      </c>
      <c r="AV13" s="26" t="str">
        <f t="shared" si="10"/>
        <v/>
      </c>
      <c r="AW13" s="27">
        <f t="shared" si="11"/>
        <v>2</v>
      </c>
      <c r="AX13" s="28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8"/>
      <c r="CG13" s="28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</row>
    <row r="14" spans="1:107" ht="18.75" x14ac:dyDescent="0.25">
      <c r="A14" s="389">
        <v>9</v>
      </c>
      <c r="B14" s="266" t="s">
        <v>28</v>
      </c>
      <c r="C14" s="400" t="s">
        <v>34</v>
      </c>
      <c r="D14" s="443" t="s">
        <v>1066</v>
      </c>
      <c r="E14" s="256">
        <v>2332</v>
      </c>
      <c r="F14" s="93">
        <v>5</v>
      </c>
      <c r="G14" s="93" t="s">
        <v>1604</v>
      </c>
      <c r="H14" s="144" t="s">
        <v>1604</v>
      </c>
      <c r="I14" s="144">
        <v>3</v>
      </c>
      <c r="J14" s="144"/>
      <c r="K14" s="144"/>
      <c r="L14" s="144">
        <v>4</v>
      </c>
      <c r="M14" s="144"/>
      <c r="N14" s="144">
        <v>4</v>
      </c>
      <c r="O14" s="144">
        <v>3</v>
      </c>
      <c r="P14" s="144"/>
      <c r="Q14" s="144">
        <v>4</v>
      </c>
      <c r="R14" s="154"/>
      <c r="S14" s="145"/>
      <c r="T14" s="23"/>
      <c r="U14" s="145"/>
      <c r="V14" s="149">
        <f t="shared" si="0"/>
        <v>3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2</v>
      </c>
      <c r="AA14" s="95">
        <f t="shared" si="5"/>
        <v>3</v>
      </c>
      <c r="AB14" s="95">
        <f t="shared" si="6"/>
        <v>1</v>
      </c>
      <c r="AC14" s="95">
        <f t="shared" si="7"/>
        <v>6</v>
      </c>
      <c r="AD14" s="242">
        <f t="shared" si="8"/>
        <v>3.8333333333333335</v>
      </c>
      <c r="AE14" s="16">
        <f t="shared" si="9"/>
        <v>0</v>
      </c>
      <c r="AF14" s="9"/>
      <c r="AG14" s="17">
        <f t="shared" si="10"/>
        <v>5</v>
      </c>
      <c r="AH14" s="17" t="str">
        <f t="shared" si="10"/>
        <v>з</v>
      </c>
      <c r="AI14" s="17" t="str">
        <f t="shared" si="10"/>
        <v>з</v>
      </c>
      <c r="AJ14" s="17">
        <f t="shared" si="10"/>
        <v>3</v>
      </c>
      <c r="AK14" s="17" t="str">
        <f t="shared" si="10"/>
        <v/>
      </c>
      <c r="AL14" s="17" t="str">
        <f t="shared" si="10"/>
        <v/>
      </c>
      <c r="AM14" s="17">
        <f t="shared" si="10"/>
        <v>4</v>
      </c>
      <c r="AN14" s="17" t="str">
        <f t="shared" si="10"/>
        <v/>
      </c>
      <c r="AO14" s="17">
        <f t="shared" si="10"/>
        <v>4</v>
      </c>
      <c r="AP14" s="17">
        <f t="shared" si="10"/>
        <v>3</v>
      </c>
      <c r="AQ14" s="17" t="str">
        <f t="shared" si="10"/>
        <v/>
      </c>
      <c r="AR14" s="17">
        <f t="shared" si="10"/>
        <v>4</v>
      </c>
      <c r="AS14" s="17" t="str">
        <f t="shared" si="10"/>
        <v/>
      </c>
      <c r="AT14" s="17" t="str">
        <f t="shared" si="10"/>
        <v/>
      </c>
      <c r="AU14" s="17" t="str">
        <f t="shared" si="10"/>
        <v/>
      </c>
      <c r="AV14" s="17" t="str">
        <f t="shared" si="10"/>
        <v/>
      </c>
      <c r="AW14" s="18">
        <f t="shared" si="11"/>
        <v>2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5">
      <c r="A15" s="389">
        <v>10</v>
      </c>
      <c r="B15" s="266" t="s">
        <v>28</v>
      </c>
      <c r="C15" s="400" t="s">
        <v>34</v>
      </c>
      <c r="D15" s="443" t="s">
        <v>1067</v>
      </c>
      <c r="E15" s="256">
        <v>2332</v>
      </c>
      <c r="F15" s="93">
        <v>3</v>
      </c>
      <c r="G15" s="93" t="s">
        <v>1604</v>
      </c>
      <c r="H15" s="144" t="s">
        <v>1604</v>
      </c>
      <c r="I15" s="144">
        <v>3</v>
      </c>
      <c r="J15" s="144"/>
      <c r="K15" s="144"/>
      <c r="L15" s="144">
        <v>5</v>
      </c>
      <c r="M15" s="144"/>
      <c r="N15" s="144">
        <v>4</v>
      </c>
      <c r="O15" s="144">
        <v>3</v>
      </c>
      <c r="P15" s="144"/>
      <c r="Q15" s="144" t="s">
        <v>1643</v>
      </c>
      <c r="R15" s="154"/>
      <c r="S15" s="145"/>
      <c r="T15" s="23"/>
      <c r="U15" s="145"/>
      <c r="V15" s="149">
        <f t="shared" si="0"/>
        <v>2</v>
      </c>
      <c r="W15" s="95">
        <f t="shared" si="1"/>
        <v>0</v>
      </c>
      <c r="X15" s="95">
        <f t="shared" si="2"/>
        <v>0</v>
      </c>
      <c r="Y15" s="95">
        <f t="shared" si="3"/>
        <v>1</v>
      </c>
      <c r="Z15" s="95">
        <f t="shared" si="4"/>
        <v>3</v>
      </c>
      <c r="AA15" s="95">
        <f t="shared" si="5"/>
        <v>1</v>
      </c>
      <c r="AB15" s="95">
        <f t="shared" si="6"/>
        <v>1</v>
      </c>
      <c r="AC15" s="95">
        <f t="shared" si="7"/>
        <v>6</v>
      </c>
      <c r="AD15" s="242">
        <f t="shared" si="8"/>
        <v>3.3333333333333335</v>
      </c>
      <c r="AE15" s="16">
        <f t="shared" si="9"/>
        <v>0</v>
      </c>
      <c r="AF15" s="9"/>
      <c r="AG15" s="17">
        <f t="shared" si="10"/>
        <v>3</v>
      </c>
      <c r="AH15" s="17" t="str">
        <f t="shared" si="10"/>
        <v>з</v>
      </c>
      <c r="AI15" s="17" t="str">
        <f t="shared" si="10"/>
        <v>з</v>
      </c>
      <c r="AJ15" s="17">
        <f t="shared" si="10"/>
        <v>3</v>
      </c>
      <c r="AK15" s="17" t="str">
        <f t="shared" si="10"/>
        <v/>
      </c>
      <c r="AL15" s="17" t="str">
        <f t="shared" si="10"/>
        <v/>
      </c>
      <c r="AM15" s="17">
        <f t="shared" si="10"/>
        <v>5</v>
      </c>
      <c r="AN15" s="17" t="str">
        <f t="shared" si="10"/>
        <v/>
      </c>
      <c r="AO15" s="17">
        <f t="shared" si="10"/>
        <v>4</v>
      </c>
      <c r="AP15" s="17">
        <f t="shared" si="10"/>
        <v>3</v>
      </c>
      <c r="AQ15" s="17" t="str">
        <f t="shared" si="10"/>
        <v/>
      </c>
      <c r="AR15" s="17">
        <f t="shared" si="10"/>
        <v>2</v>
      </c>
      <c r="AS15" s="17" t="str">
        <f t="shared" si="10"/>
        <v/>
      </c>
      <c r="AT15" s="17" t="str">
        <f t="shared" si="10"/>
        <v/>
      </c>
      <c r="AU15" s="17" t="str">
        <f t="shared" si="10"/>
        <v/>
      </c>
      <c r="AV15" s="17" t="str">
        <f t="shared" si="10"/>
        <v/>
      </c>
      <c r="AW15" s="18">
        <f t="shared" si="11"/>
        <v>2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5">
      <c r="A16" s="390">
        <v>11</v>
      </c>
      <c r="C16" s="400" t="s">
        <v>34</v>
      </c>
      <c r="D16" s="443" t="s">
        <v>1068</v>
      </c>
      <c r="E16" s="256">
        <v>2332</v>
      </c>
      <c r="F16" s="93">
        <v>4</v>
      </c>
      <c r="G16" s="93" t="s">
        <v>1659</v>
      </c>
      <c r="H16" s="144" t="s">
        <v>1604</v>
      </c>
      <c r="I16" s="144">
        <v>3</v>
      </c>
      <c r="J16" s="144"/>
      <c r="K16" s="144"/>
      <c r="L16" s="144">
        <v>5</v>
      </c>
      <c r="M16" s="144"/>
      <c r="N16" s="144">
        <v>4</v>
      </c>
      <c r="O16" s="144">
        <v>3</v>
      </c>
      <c r="P16" s="144"/>
      <c r="Q16" s="144" t="s">
        <v>1643</v>
      </c>
      <c r="R16" s="154"/>
      <c r="S16" s="145"/>
      <c r="T16" s="23"/>
      <c r="U16" s="145"/>
      <c r="V16" s="18">
        <f t="shared" si="0"/>
        <v>2</v>
      </c>
      <c r="W16" s="95">
        <f t="shared" si="1"/>
        <v>0</v>
      </c>
      <c r="X16" s="95">
        <f t="shared" si="2"/>
        <v>0</v>
      </c>
      <c r="Y16" s="95">
        <f t="shared" si="3"/>
        <v>2</v>
      </c>
      <c r="Z16" s="95">
        <f t="shared" si="4"/>
        <v>2</v>
      </c>
      <c r="AA16" s="95">
        <f t="shared" si="5"/>
        <v>2</v>
      </c>
      <c r="AB16" s="95">
        <f t="shared" si="6"/>
        <v>1</v>
      </c>
      <c r="AC16" s="95">
        <f t="shared" si="7"/>
        <v>7</v>
      </c>
      <c r="AD16" s="242">
        <f t="shared" si="8"/>
        <v>3.2857142857142856</v>
      </c>
      <c r="AE16" s="16">
        <f t="shared" si="9"/>
        <v>0</v>
      </c>
      <c r="AF16" s="9"/>
      <c r="AG16" s="17">
        <f t="shared" si="10"/>
        <v>4</v>
      </c>
      <c r="AH16" s="17" t="str">
        <f t="shared" si="10"/>
        <v>н</v>
      </c>
      <c r="AI16" s="17" t="str">
        <f t="shared" si="10"/>
        <v>з</v>
      </c>
      <c r="AJ16" s="17">
        <f t="shared" si="10"/>
        <v>3</v>
      </c>
      <c r="AK16" s="17" t="str">
        <f t="shared" si="10"/>
        <v/>
      </c>
      <c r="AL16" s="17" t="str">
        <f t="shared" si="10"/>
        <v/>
      </c>
      <c r="AM16" s="17">
        <f t="shared" si="10"/>
        <v>5</v>
      </c>
      <c r="AN16" s="17" t="str">
        <f t="shared" si="10"/>
        <v/>
      </c>
      <c r="AO16" s="17">
        <f t="shared" si="10"/>
        <v>4</v>
      </c>
      <c r="AP16" s="17">
        <f t="shared" si="10"/>
        <v>3</v>
      </c>
      <c r="AQ16" s="17" t="str">
        <f t="shared" si="10"/>
        <v/>
      </c>
      <c r="AR16" s="17">
        <f t="shared" si="10"/>
        <v>2</v>
      </c>
      <c r="AS16" s="17" t="str">
        <f t="shared" si="10"/>
        <v/>
      </c>
      <c r="AT16" s="17" t="str">
        <f t="shared" si="10"/>
        <v/>
      </c>
      <c r="AU16" s="17" t="str">
        <f t="shared" si="10"/>
        <v/>
      </c>
      <c r="AV16" s="17" t="str">
        <f t="shared" si="10"/>
        <v/>
      </c>
      <c r="AW16" s="18">
        <f t="shared" si="11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5">
      <c r="A17" s="390">
        <v>12</v>
      </c>
      <c r="B17" s="189"/>
      <c r="C17" s="400" t="s">
        <v>34</v>
      </c>
      <c r="D17" s="443" t="s">
        <v>1069</v>
      </c>
      <c r="E17" s="256">
        <v>2332</v>
      </c>
      <c r="F17" s="93">
        <v>3</v>
      </c>
      <c r="G17" s="93" t="s">
        <v>1604</v>
      </c>
      <c r="H17" s="144" t="s">
        <v>1604</v>
      </c>
      <c r="I17" s="144">
        <v>3</v>
      </c>
      <c r="J17" s="144"/>
      <c r="K17" s="144"/>
      <c r="L17" s="144">
        <v>5</v>
      </c>
      <c r="M17" s="144"/>
      <c r="N17" s="144">
        <v>4</v>
      </c>
      <c r="O17" s="144">
        <v>3</v>
      </c>
      <c r="P17" s="144"/>
      <c r="Q17" s="144">
        <v>3</v>
      </c>
      <c r="R17" s="154"/>
      <c r="S17" s="145"/>
      <c r="T17" s="23"/>
      <c r="U17" s="145"/>
      <c r="V17" s="18">
        <f t="shared" si="0"/>
        <v>3</v>
      </c>
      <c r="W17" s="95">
        <f t="shared" si="1"/>
        <v>0</v>
      </c>
      <c r="X17" s="95">
        <f t="shared" si="2"/>
        <v>0</v>
      </c>
      <c r="Y17" s="95">
        <f t="shared" si="3"/>
        <v>0</v>
      </c>
      <c r="Z17" s="95">
        <f t="shared" si="4"/>
        <v>4</v>
      </c>
      <c r="AA17" s="95">
        <f t="shared" si="5"/>
        <v>1</v>
      </c>
      <c r="AB17" s="95">
        <f t="shared" si="6"/>
        <v>1</v>
      </c>
      <c r="AC17" s="95">
        <f t="shared" si="7"/>
        <v>6</v>
      </c>
      <c r="AD17" s="242">
        <f t="shared" si="8"/>
        <v>3.5</v>
      </c>
      <c r="AE17" s="16">
        <f t="shared" si="9"/>
        <v>0</v>
      </c>
      <c r="AF17" s="9"/>
      <c r="AG17" s="17">
        <f t="shared" si="10"/>
        <v>3</v>
      </c>
      <c r="AH17" s="17" t="str">
        <f t="shared" si="10"/>
        <v>з</v>
      </c>
      <c r="AI17" s="17" t="str">
        <f t="shared" si="10"/>
        <v>з</v>
      </c>
      <c r="AJ17" s="17">
        <f t="shared" si="10"/>
        <v>3</v>
      </c>
      <c r="AK17" s="17" t="str">
        <f t="shared" si="10"/>
        <v/>
      </c>
      <c r="AL17" s="17" t="str">
        <f t="shared" si="10"/>
        <v/>
      </c>
      <c r="AM17" s="17">
        <f t="shared" si="10"/>
        <v>5</v>
      </c>
      <c r="AN17" s="17" t="str">
        <f t="shared" si="10"/>
        <v/>
      </c>
      <c r="AO17" s="17">
        <f t="shared" si="10"/>
        <v>4</v>
      </c>
      <c r="AP17" s="17">
        <f t="shared" si="10"/>
        <v>3</v>
      </c>
      <c r="AQ17" s="17" t="str">
        <f t="shared" si="10"/>
        <v/>
      </c>
      <c r="AR17" s="17">
        <f t="shared" si="10"/>
        <v>3</v>
      </c>
      <c r="AS17" s="17" t="str">
        <f t="shared" si="10"/>
        <v/>
      </c>
      <c r="AT17" s="17" t="str">
        <f t="shared" si="10"/>
        <v/>
      </c>
      <c r="AU17" s="17" t="str">
        <f t="shared" si="10"/>
        <v/>
      </c>
      <c r="AV17" s="17" t="str">
        <f t="shared" si="10"/>
        <v/>
      </c>
      <c r="AW17" s="18">
        <f t="shared" si="11"/>
        <v>2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5">
      <c r="A18" s="390">
        <v>13</v>
      </c>
      <c r="B18" s="189"/>
      <c r="C18" s="400" t="s">
        <v>34</v>
      </c>
      <c r="D18" s="443" t="s">
        <v>1070</v>
      </c>
      <c r="E18" s="256">
        <v>2332</v>
      </c>
      <c r="F18" s="93">
        <v>4</v>
      </c>
      <c r="G18" s="93" t="s">
        <v>1604</v>
      </c>
      <c r="H18" s="144" t="s">
        <v>1604</v>
      </c>
      <c r="I18" s="144">
        <v>3</v>
      </c>
      <c r="J18" s="144"/>
      <c r="K18" s="144"/>
      <c r="L18" s="144">
        <v>5</v>
      </c>
      <c r="M18" s="144"/>
      <c r="N18" s="144">
        <v>3</v>
      </c>
      <c r="O18" s="144">
        <v>3</v>
      </c>
      <c r="P18" s="144"/>
      <c r="Q18" s="144">
        <v>3</v>
      </c>
      <c r="R18" s="154"/>
      <c r="S18" s="145"/>
      <c r="T18" s="23"/>
      <c r="U18" s="145"/>
      <c r="V18" s="18">
        <f t="shared" si="0"/>
        <v>3</v>
      </c>
      <c r="W18" s="95">
        <f t="shared" si="1"/>
        <v>0</v>
      </c>
      <c r="X18" s="95">
        <f t="shared" ref="X18:X34" si="12">COUNTIF(AF18:AU18,"д")</f>
        <v>0</v>
      </c>
      <c r="Y18" s="95">
        <f t="shared" si="3"/>
        <v>0</v>
      </c>
      <c r="Z18" s="95">
        <f t="shared" si="4"/>
        <v>4</v>
      </c>
      <c r="AA18" s="95">
        <f t="shared" si="5"/>
        <v>1</v>
      </c>
      <c r="AB18" s="95">
        <f t="shared" si="6"/>
        <v>1</v>
      </c>
      <c r="AC18" s="95">
        <f t="shared" si="7"/>
        <v>6</v>
      </c>
      <c r="AD18" s="242">
        <f t="shared" si="8"/>
        <v>3.5</v>
      </c>
      <c r="AE18" s="16">
        <f t="shared" si="9"/>
        <v>0</v>
      </c>
      <c r="AF18" s="9"/>
      <c r="AG18" s="17">
        <f t="shared" si="10"/>
        <v>4</v>
      </c>
      <c r="AH18" s="17" t="str">
        <f t="shared" si="10"/>
        <v>з</v>
      </c>
      <c r="AI18" s="17" t="str">
        <f t="shared" si="10"/>
        <v>з</v>
      </c>
      <c r="AJ18" s="17">
        <f t="shared" si="10"/>
        <v>3</v>
      </c>
      <c r="AK18" s="17" t="str">
        <f t="shared" si="10"/>
        <v/>
      </c>
      <c r="AL18" s="17" t="str">
        <f t="shared" si="10"/>
        <v/>
      </c>
      <c r="AM18" s="17">
        <f t="shared" si="10"/>
        <v>5</v>
      </c>
      <c r="AN18" s="17" t="str">
        <f t="shared" si="10"/>
        <v/>
      </c>
      <c r="AO18" s="17">
        <f t="shared" si="10"/>
        <v>3</v>
      </c>
      <c r="AP18" s="17">
        <f t="shared" si="10"/>
        <v>3</v>
      </c>
      <c r="AQ18" s="17" t="str">
        <f t="shared" si="10"/>
        <v/>
      </c>
      <c r="AR18" s="17">
        <f t="shared" si="10"/>
        <v>3</v>
      </c>
      <c r="AS18" s="17" t="str">
        <f t="shared" si="10"/>
        <v/>
      </c>
      <c r="AT18" s="17" t="str">
        <f t="shared" si="10"/>
        <v/>
      </c>
      <c r="AU18" s="17" t="str">
        <f t="shared" si="10"/>
        <v/>
      </c>
      <c r="AV18" s="17" t="str">
        <f t="shared" si="10"/>
        <v/>
      </c>
      <c r="AW18" s="18">
        <f t="shared" si="11"/>
        <v>2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5">
      <c r="A19" s="390">
        <v>14</v>
      </c>
      <c r="B19" s="189"/>
      <c r="C19" s="400" t="s">
        <v>34</v>
      </c>
      <c r="D19" s="443" t="s">
        <v>1071</v>
      </c>
      <c r="E19" s="256">
        <v>2332</v>
      </c>
      <c r="F19" s="93">
        <v>5</v>
      </c>
      <c r="G19" s="93" t="s">
        <v>1604</v>
      </c>
      <c r="H19" s="144" t="s">
        <v>1604</v>
      </c>
      <c r="I19" s="144">
        <v>5</v>
      </c>
      <c r="J19" s="144"/>
      <c r="K19" s="144"/>
      <c r="L19" s="144">
        <v>5</v>
      </c>
      <c r="M19" s="144"/>
      <c r="N19" s="144">
        <v>4</v>
      </c>
      <c r="O19" s="144">
        <v>3</v>
      </c>
      <c r="P19" s="144"/>
      <c r="Q19" s="144">
        <v>3</v>
      </c>
      <c r="R19" s="154"/>
      <c r="S19" s="145"/>
      <c r="T19" s="23"/>
      <c r="U19" s="145"/>
      <c r="V19" s="18">
        <f t="shared" si="0"/>
        <v>3</v>
      </c>
      <c r="W19" s="95">
        <f t="shared" si="1"/>
        <v>0</v>
      </c>
      <c r="X19" s="95">
        <f t="shared" si="12"/>
        <v>0</v>
      </c>
      <c r="Y19" s="95">
        <f t="shared" si="3"/>
        <v>0</v>
      </c>
      <c r="Z19" s="95">
        <f t="shared" si="4"/>
        <v>2</v>
      </c>
      <c r="AA19" s="95">
        <f t="shared" si="5"/>
        <v>1</v>
      </c>
      <c r="AB19" s="95">
        <f t="shared" si="6"/>
        <v>2</v>
      </c>
      <c r="AC19" s="95">
        <f t="shared" si="7"/>
        <v>5</v>
      </c>
      <c r="AD19" s="242">
        <f t="shared" si="8"/>
        <v>4</v>
      </c>
      <c r="AE19" s="16">
        <f t="shared" si="9"/>
        <v>0</v>
      </c>
      <c r="AF19" s="9"/>
      <c r="AG19" s="17">
        <f t="shared" si="10"/>
        <v>5</v>
      </c>
      <c r="AH19" s="17" t="str">
        <f t="shared" si="10"/>
        <v>з</v>
      </c>
      <c r="AI19" s="17" t="str">
        <f t="shared" si="10"/>
        <v>з</v>
      </c>
      <c r="AJ19" s="17">
        <f t="shared" si="10"/>
        <v>5</v>
      </c>
      <c r="AK19" s="17" t="str">
        <f t="shared" si="10"/>
        <v/>
      </c>
      <c r="AL19" s="17" t="str">
        <f t="shared" si="10"/>
        <v/>
      </c>
      <c r="AM19" s="17" t="str">
        <f>IF(ISERROR(VALUE(LEFT(K19))),LEFT(K19),VALUE(LEFT(K19)))</f>
        <v/>
      </c>
      <c r="AN19" s="17" t="str">
        <f t="shared" si="10"/>
        <v/>
      </c>
      <c r="AO19" s="17">
        <f t="shared" si="10"/>
        <v>4</v>
      </c>
      <c r="AP19" s="17">
        <f t="shared" si="10"/>
        <v>3</v>
      </c>
      <c r="AQ19" s="17" t="str">
        <f t="shared" si="10"/>
        <v/>
      </c>
      <c r="AR19" s="17">
        <f t="shared" si="10"/>
        <v>3</v>
      </c>
      <c r="AS19" s="17" t="str">
        <f t="shared" si="10"/>
        <v/>
      </c>
      <c r="AT19" s="17" t="str">
        <f t="shared" si="10"/>
        <v/>
      </c>
      <c r="AU19" s="17" t="str">
        <f t="shared" si="10"/>
        <v/>
      </c>
      <c r="AV19" s="17" t="str">
        <f t="shared" si="10"/>
        <v/>
      </c>
      <c r="AW19" s="18">
        <f t="shared" si="11"/>
        <v>2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390">
        <v>15</v>
      </c>
      <c r="B20" s="189"/>
      <c r="C20" s="400" t="s">
        <v>34</v>
      </c>
      <c r="D20" s="443" t="s">
        <v>1072</v>
      </c>
      <c r="E20" s="256">
        <v>2332</v>
      </c>
      <c r="F20" s="93">
        <v>3</v>
      </c>
      <c r="G20" s="93" t="s">
        <v>1659</v>
      </c>
      <c r="H20" s="144" t="s">
        <v>1604</v>
      </c>
      <c r="I20" s="144">
        <v>4</v>
      </c>
      <c r="J20" s="144"/>
      <c r="K20" s="144"/>
      <c r="L20" s="144">
        <v>5</v>
      </c>
      <c r="M20" s="144"/>
      <c r="N20" s="144">
        <v>3</v>
      </c>
      <c r="O20" s="144" t="s">
        <v>1643</v>
      </c>
      <c r="P20" s="144"/>
      <c r="Q20" s="144">
        <v>3</v>
      </c>
      <c r="R20" s="145"/>
      <c r="S20" s="145"/>
      <c r="T20" s="23"/>
      <c r="U20" s="145"/>
      <c r="V20" s="18">
        <f t="shared" si="0"/>
        <v>2</v>
      </c>
      <c r="W20" s="95">
        <f t="shared" si="1"/>
        <v>0</v>
      </c>
      <c r="X20" s="95">
        <f t="shared" si="12"/>
        <v>0</v>
      </c>
      <c r="Y20" s="95">
        <f t="shared" si="3"/>
        <v>2</v>
      </c>
      <c r="Z20" s="95">
        <f t="shared" si="4"/>
        <v>3</v>
      </c>
      <c r="AA20" s="95">
        <f t="shared" si="5"/>
        <v>1</v>
      </c>
      <c r="AB20" s="95">
        <f t="shared" si="6"/>
        <v>1</v>
      </c>
      <c r="AC20" s="95">
        <f t="shared" si="7"/>
        <v>7</v>
      </c>
      <c r="AD20" s="242">
        <f t="shared" si="8"/>
        <v>3.1428571428571428</v>
      </c>
      <c r="AE20" s="16">
        <f t="shared" si="9"/>
        <v>0</v>
      </c>
      <c r="AF20" s="9"/>
      <c r="AG20" s="17">
        <f t="shared" si="10"/>
        <v>3</v>
      </c>
      <c r="AH20" s="17" t="str">
        <f t="shared" si="10"/>
        <v>н</v>
      </c>
      <c r="AI20" s="17" t="str">
        <f t="shared" si="10"/>
        <v>з</v>
      </c>
      <c r="AJ20" s="17">
        <f t="shared" si="10"/>
        <v>4</v>
      </c>
      <c r="AK20" s="17" t="str">
        <f t="shared" si="10"/>
        <v/>
      </c>
      <c r="AL20" s="17" t="str">
        <f t="shared" si="10"/>
        <v/>
      </c>
      <c r="AM20" s="17">
        <f t="shared" si="10"/>
        <v>5</v>
      </c>
      <c r="AN20" s="17" t="str">
        <f t="shared" si="10"/>
        <v/>
      </c>
      <c r="AO20" s="17">
        <f t="shared" si="10"/>
        <v>3</v>
      </c>
      <c r="AP20" s="17">
        <f t="shared" si="10"/>
        <v>2</v>
      </c>
      <c r="AQ20" s="17" t="str">
        <f t="shared" si="10"/>
        <v/>
      </c>
      <c r="AR20" s="17">
        <f t="shared" si="10"/>
        <v>3</v>
      </c>
      <c r="AS20" s="17" t="str">
        <f t="shared" si="10"/>
        <v/>
      </c>
      <c r="AT20" s="17" t="str">
        <f t="shared" si="10"/>
        <v/>
      </c>
      <c r="AU20" s="17" t="str">
        <f t="shared" si="10"/>
        <v/>
      </c>
      <c r="AV20" s="17" t="str">
        <f t="shared" si="10"/>
        <v/>
      </c>
      <c r="AW20" s="18">
        <f t="shared" si="11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5">
      <c r="A21" s="390">
        <v>16</v>
      </c>
      <c r="B21" s="189"/>
      <c r="C21" s="400" t="s">
        <v>34</v>
      </c>
      <c r="D21" s="443" t="s">
        <v>1073</v>
      </c>
      <c r="E21" s="256">
        <v>2332</v>
      </c>
      <c r="F21" s="93">
        <v>5</v>
      </c>
      <c r="G21" s="93" t="s">
        <v>1604</v>
      </c>
      <c r="H21" s="144" t="s">
        <v>1604</v>
      </c>
      <c r="I21" s="144">
        <v>3</v>
      </c>
      <c r="J21" s="144"/>
      <c r="K21" s="144"/>
      <c r="L21" s="144">
        <v>5</v>
      </c>
      <c r="M21" s="144"/>
      <c r="N21" s="144">
        <v>3</v>
      </c>
      <c r="O21" s="144">
        <v>3</v>
      </c>
      <c r="P21" s="144"/>
      <c r="Q21" s="144">
        <v>3</v>
      </c>
      <c r="R21" s="154"/>
      <c r="S21" s="145"/>
      <c r="T21" s="23"/>
      <c r="U21" s="145"/>
      <c r="V21" s="18">
        <f t="shared" si="0"/>
        <v>3</v>
      </c>
      <c r="W21" s="95">
        <f t="shared" si="1"/>
        <v>0</v>
      </c>
      <c r="X21" s="95">
        <f t="shared" si="12"/>
        <v>0</v>
      </c>
      <c r="Y21" s="95">
        <f t="shared" si="3"/>
        <v>0</v>
      </c>
      <c r="Z21" s="95">
        <f t="shared" si="4"/>
        <v>4</v>
      </c>
      <c r="AA21" s="95">
        <f t="shared" si="5"/>
        <v>0</v>
      </c>
      <c r="AB21" s="95">
        <f t="shared" si="6"/>
        <v>2</v>
      </c>
      <c r="AC21" s="95">
        <f t="shared" si="7"/>
        <v>6</v>
      </c>
      <c r="AD21" s="242">
        <f t="shared" si="8"/>
        <v>3.6666666666666665</v>
      </c>
      <c r="AE21" s="16">
        <f t="shared" si="9"/>
        <v>0</v>
      </c>
      <c r="AF21" s="9"/>
      <c r="AG21" s="17">
        <f t="shared" si="10"/>
        <v>5</v>
      </c>
      <c r="AH21" s="17" t="str">
        <f t="shared" si="10"/>
        <v>з</v>
      </c>
      <c r="AI21" s="17" t="str">
        <f t="shared" si="10"/>
        <v>з</v>
      </c>
      <c r="AJ21" s="17">
        <f t="shared" si="10"/>
        <v>3</v>
      </c>
      <c r="AK21" s="17" t="str">
        <f t="shared" si="10"/>
        <v/>
      </c>
      <c r="AL21" s="17" t="str">
        <f t="shared" si="10"/>
        <v/>
      </c>
      <c r="AM21" s="17">
        <f t="shared" si="10"/>
        <v>5</v>
      </c>
      <c r="AN21" s="17" t="str">
        <f t="shared" si="10"/>
        <v/>
      </c>
      <c r="AO21" s="17">
        <f t="shared" si="10"/>
        <v>3</v>
      </c>
      <c r="AP21" s="17">
        <f t="shared" si="10"/>
        <v>3</v>
      </c>
      <c r="AQ21" s="17" t="str">
        <f t="shared" si="10"/>
        <v/>
      </c>
      <c r="AR21" s="17">
        <f t="shared" si="10"/>
        <v>3</v>
      </c>
      <c r="AS21" s="17" t="str">
        <f t="shared" si="10"/>
        <v/>
      </c>
      <c r="AT21" s="17" t="str">
        <f t="shared" si="10"/>
        <v/>
      </c>
      <c r="AU21" s="17" t="str">
        <f t="shared" si="10"/>
        <v/>
      </c>
      <c r="AV21" s="17" t="str">
        <f t="shared" si="10"/>
        <v/>
      </c>
      <c r="AW21" s="18">
        <f t="shared" si="11"/>
        <v>2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5">
      <c r="A22" s="390">
        <v>17</v>
      </c>
      <c r="B22" s="189"/>
      <c r="C22" s="400" t="s">
        <v>34</v>
      </c>
      <c r="D22" s="443" t="s">
        <v>1074</v>
      </c>
      <c r="E22" s="256">
        <v>2332</v>
      </c>
      <c r="F22" s="93">
        <v>4</v>
      </c>
      <c r="G22" s="93" t="s">
        <v>1604</v>
      </c>
      <c r="H22" s="144" t="s">
        <v>1604</v>
      </c>
      <c r="I22" s="144">
        <v>5</v>
      </c>
      <c r="J22" s="144"/>
      <c r="K22" s="144"/>
      <c r="L22" s="144">
        <v>5</v>
      </c>
      <c r="M22" s="144"/>
      <c r="N22" s="144">
        <v>4</v>
      </c>
      <c r="O22" s="144">
        <v>3</v>
      </c>
      <c r="P22" s="144"/>
      <c r="Q22" s="144">
        <v>3</v>
      </c>
      <c r="R22" s="154"/>
      <c r="S22" s="145"/>
      <c r="T22" s="23"/>
      <c r="U22" s="145"/>
      <c r="V22" s="18">
        <f t="shared" si="0"/>
        <v>3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2</v>
      </c>
      <c r="AA22" s="95">
        <f t="shared" si="5"/>
        <v>2</v>
      </c>
      <c r="AB22" s="95">
        <f t="shared" si="6"/>
        <v>2</v>
      </c>
      <c r="AC22" s="95">
        <f t="shared" si="7"/>
        <v>6</v>
      </c>
      <c r="AD22" s="242">
        <f t="shared" si="8"/>
        <v>4</v>
      </c>
      <c r="AE22" s="16">
        <f t="shared" si="9"/>
        <v>0</v>
      </c>
      <c r="AF22" s="9"/>
      <c r="AG22" s="17">
        <f t="shared" ref="AG22:AV37" si="13">IF(ISERROR(VALUE(LEFT(F22))),LEFT(F22),VALUE(LEFT(F22)))</f>
        <v>4</v>
      </c>
      <c r="AH22" s="17" t="str">
        <f t="shared" si="13"/>
        <v>з</v>
      </c>
      <c r="AI22" s="17" t="str">
        <f t="shared" si="13"/>
        <v>з</v>
      </c>
      <c r="AJ22" s="17">
        <f t="shared" si="13"/>
        <v>5</v>
      </c>
      <c r="AK22" s="17" t="str">
        <f t="shared" si="13"/>
        <v/>
      </c>
      <c r="AL22" s="17" t="str">
        <f t="shared" si="13"/>
        <v/>
      </c>
      <c r="AM22" s="17">
        <f t="shared" si="13"/>
        <v>5</v>
      </c>
      <c r="AN22" s="17" t="str">
        <f t="shared" si="13"/>
        <v/>
      </c>
      <c r="AO22" s="17">
        <f t="shared" si="13"/>
        <v>4</v>
      </c>
      <c r="AP22" s="17">
        <f t="shared" si="13"/>
        <v>3</v>
      </c>
      <c r="AQ22" s="17" t="str">
        <f t="shared" si="13"/>
        <v/>
      </c>
      <c r="AR22" s="17">
        <f t="shared" si="13"/>
        <v>3</v>
      </c>
      <c r="AS22" s="17" t="str">
        <f t="shared" si="13"/>
        <v/>
      </c>
      <c r="AT22" s="17" t="str">
        <f t="shared" si="13"/>
        <v/>
      </c>
      <c r="AU22" s="17" t="str">
        <f t="shared" si="13"/>
        <v/>
      </c>
      <c r="AV22" s="17" t="str">
        <f t="shared" si="13"/>
        <v/>
      </c>
      <c r="AW22" s="18">
        <f t="shared" si="11"/>
        <v>2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5">
      <c r="A23" s="390">
        <v>18</v>
      </c>
      <c r="B23" s="189"/>
      <c r="C23" s="400" t="s">
        <v>34</v>
      </c>
      <c r="D23" s="443" t="s">
        <v>1075</v>
      </c>
      <c r="E23" s="256">
        <v>2332</v>
      </c>
      <c r="F23" s="144">
        <v>3</v>
      </c>
      <c r="G23" s="93" t="s">
        <v>1604</v>
      </c>
      <c r="H23" s="144" t="s">
        <v>1604</v>
      </c>
      <c r="I23" s="144">
        <v>4</v>
      </c>
      <c r="J23" s="144"/>
      <c r="K23" s="144"/>
      <c r="L23" s="144">
        <v>5</v>
      </c>
      <c r="M23" s="144"/>
      <c r="N23" s="144">
        <v>3</v>
      </c>
      <c r="O23" s="144" t="s">
        <v>1643</v>
      </c>
      <c r="P23" s="144"/>
      <c r="Q23" s="144">
        <v>3</v>
      </c>
      <c r="R23" s="154"/>
      <c r="S23" s="145"/>
      <c r="T23" s="23"/>
      <c r="U23" s="145"/>
      <c r="V23" s="18">
        <f t="shared" si="0"/>
        <v>2</v>
      </c>
      <c r="W23" s="95">
        <f t="shared" si="1"/>
        <v>0</v>
      </c>
      <c r="X23" s="95">
        <f t="shared" si="12"/>
        <v>0</v>
      </c>
      <c r="Y23" s="95">
        <f t="shared" si="3"/>
        <v>1</v>
      </c>
      <c r="Z23" s="95">
        <f t="shared" si="4"/>
        <v>3</v>
      </c>
      <c r="AA23" s="95">
        <f t="shared" si="5"/>
        <v>1</v>
      </c>
      <c r="AB23" s="95">
        <f t="shared" si="6"/>
        <v>1</v>
      </c>
      <c r="AC23" s="95">
        <f t="shared" si="7"/>
        <v>6</v>
      </c>
      <c r="AD23" s="242">
        <f t="shared" si="8"/>
        <v>3.3333333333333335</v>
      </c>
      <c r="AE23" s="16">
        <f t="shared" si="9"/>
        <v>0</v>
      </c>
      <c r="AF23" s="9"/>
      <c r="AG23" s="17">
        <f t="shared" si="13"/>
        <v>3</v>
      </c>
      <c r="AH23" s="17" t="str">
        <f t="shared" si="13"/>
        <v>з</v>
      </c>
      <c r="AI23" s="17" t="str">
        <f t="shared" si="13"/>
        <v>з</v>
      </c>
      <c r="AJ23" s="17">
        <f t="shared" si="13"/>
        <v>4</v>
      </c>
      <c r="AK23" s="17" t="str">
        <f t="shared" si="13"/>
        <v/>
      </c>
      <c r="AL23" s="17" t="str">
        <f t="shared" si="13"/>
        <v/>
      </c>
      <c r="AM23" s="17">
        <f t="shared" si="13"/>
        <v>5</v>
      </c>
      <c r="AN23" s="17" t="str">
        <f t="shared" si="13"/>
        <v/>
      </c>
      <c r="AO23" s="17">
        <f t="shared" si="13"/>
        <v>3</v>
      </c>
      <c r="AP23" s="17">
        <f t="shared" si="13"/>
        <v>2</v>
      </c>
      <c r="AQ23" s="17" t="str">
        <f t="shared" si="13"/>
        <v/>
      </c>
      <c r="AR23" s="17">
        <f t="shared" si="13"/>
        <v>3</v>
      </c>
      <c r="AS23" s="17" t="str">
        <f t="shared" si="13"/>
        <v/>
      </c>
      <c r="AT23" s="17" t="str">
        <f t="shared" si="13"/>
        <v/>
      </c>
      <c r="AU23" s="17" t="str">
        <f t="shared" si="13"/>
        <v/>
      </c>
      <c r="AV23" s="17" t="str">
        <f t="shared" si="13"/>
        <v/>
      </c>
      <c r="AW23" s="18">
        <f t="shared" si="11"/>
        <v>2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5">
      <c r="A24" s="390">
        <v>19</v>
      </c>
      <c r="B24" s="189"/>
      <c r="C24" s="400" t="s">
        <v>34</v>
      </c>
      <c r="D24" s="443" t="s">
        <v>1076</v>
      </c>
      <c r="E24" s="256">
        <v>2332</v>
      </c>
      <c r="F24" s="93">
        <v>4</v>
      </c>
      <c r="G24" s="93" t="s">
        <v>1604</v>
      </c>
      <c r="H24" s="144" t="s">
        <v>1604</v>
      </c>
      <c r="I24" s="144">
        <v>4</v>
      </c>
      <c r="J24" s="144"/>
      <c r="K24" s="144"/>
      <c r="L24" s="144">
        <v>4</v>
      </c>
      <c r="M24" s="144"/>
      <c r="N24" s="144">
        <v>5</v>
      </c>
      <c r="O24" s="144">
        <v>4</v>
      </c>
      <c r="P24" s="144"/>
      <c r="Q24" s="144">
        <v>4</v>
      </c>
      <c r="R24" s="154"/>
      <c r="S24" s="145"/>
      <c r="T24" s="23"/>
      <c r="U24" s="145"/>
      <c r="V24" s="18">
        <f t="shared" si="0"/>
        <v>4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0</v>
      </c>
      <c r="AA24" s="95">
        <f t="shared" si="5"/>
        <v>5</v>
      </c>
      <c r="AB24" s="95">
        <f t="shared" si="6"/>
        <v>1</v>
      </c>
      <c r="AC24" s="95">
        <f t="shared" si="7"/>
        <v>6</v>
      </c>
      <c r="AD24" s="242">
        <f t="shared" si="8"/>
        <v>4.166666666666667</v>
      </c>
      <c r="AE24" s="16">
        <f t="shared" si="9"/>
        <v>0</v>
      </c>
      <c r="AF24" s="9"/>
      <c r="AG24" s="17">
        <f t="shared" si="13"/>
        <v>4</v>
      </c>
      <c r="AH24" s="17" t="str">
        <f t="shared" si="13"/>
        <v>з</v>
      </c>
      <c r="AI24" s="17" t="str">
        <f t="shared" si="13"/>
        <v>з</v>
      </c>
      <c r="AJ24" s="17">
        <f t="shared" si="13"/>
        <v>4</v>
      </c>
      <c r="AK24" s="17" t="str">
        <f t="shared" si="13"/>
        <v/>
      </c>
      <c r="AL24" s="17" t="str">
        <f t="shared" si="13"/>
        <v/>
      </c>
      <c r="AM24" s="17">
        <f t="shared" si="13"/>
        <v>4</v>
      </c>
      <c r="AN24" s="17" t="str">
        <f t="shared" si="13"/>
        <v/>
      </c>
      <c r="AO24" s="17">
        <f t="shared" si="13"/>
        <v>5</v>
      </c>
      <c r="AP24" s="17">
        <f t="shared" si="13"/>
        <v>4</v>
      </c>
      <c r="AQ24" s="17" t="str">
        <f t="shared" si="13"/>
        <v/>
      </c>
      <c r="AR24" s="17">
        <f t="shared" si="13"/>
        <v>4</v>
      </c>
      <c r="AS24" s="17" t="str">
        <f t="shared" si="13"/>
        <v/>
      </c>
      <c r="AT24" s="17" t="str">
        <f t="shared" si="13"/>
        <v/>
      </c>
      <c r="AU24" s="17" t="str">
        <f t="shared" si="13"/>
        <v/>
      </c>
      <c r="AV24" s="17" t="str">
        <f t="shared" si="13"/>
        <v/>
      </c>
      <c r="AW24" s="18">
        <f t="shared" si="11"/>
        <v>2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5">
      <c r="A25" s="390">
        <v>20</v>
      </c>
      <c r="B25" s="189"/>
      <c r="C25" s="400" t="s">
        <v>34</v>
      </c>
      <c r="D25" s="443" t="s">
        <v>1077</v>
      </c>
      <c r="E25" s="256">
        <v>2332</v>
      </c>
      <c r="F25" s="93">
        <v>3</v>
      </c>
      <c r="G25" s="93" t="s">
        <v>1659</v>
      </c>
      <c r="H25" s="144" t="s">
        <v>1604</v>
      </c>
      <c r="I25" s="144">
        <v>3</v>
      </c>
      <c r="J25" s="144"/>
      <c r="K25" s="144"/>
      <c r="L25" s="144">
        <v>5</v>
      </c>
      <c r="M25" s="144"/>
      <c r="N25" s="144">
        <v>3</v>
      </c>
      <c r="O25" s="144">
        <v>3</v>
      </c>
      <c r="P25" s="144"/>
      <c r="Q25" s="144" t="s">
        <v>1643</v>
      </c>
      <c r="R25" s="154"/>
      <c r="S25" s="145"/>
      <c r="T25" s="23"/>
      <c r="U25" s="145"/>
      <c r="V25" s="18">
        <f t="shared" si="0"/>
        <v>2</v>
      </c>
      <c r="W25" s="95">
        <f t="shared" si="1"/>
        <v>0</v>
      </c>
      <c r="X25" s="95">
        <f t="shared" si="12"/>
        <v>0</v>
      </c>
      <c r="Y25" s="95">
        <f t="shared" si="3"/>
        <v>2</v>
      </c>
      <c r="Z25" s="95">
        <f t="shared" si="4"/>
        <v>4</v>
      </c>
      <c r="AA25" s="95">
        <f t="shared" si="5"/>
        <v>0</v>
      </c>
      <c r="AB25" s="95">
        <f t="shared" si="6"/>
        <v>1</v>
      </c>
      <c r="AC25" s="95">
        <f t="shared" si="7"/>
        <v>7</v>
      </c>
      <c r="AD25" s="242">
        <f t="shared" si="8"/>
        <v>3</v>
      </c>
      <c r="AE25" s="16">
        <f t="shared" si="9"/>
        <v>0</v>
      </c>
      <c r="AF25" s="9"/>
      <c r="AG25" s="17">
        <f t="shared" si="13"/>
        <v>3</v>
      </c>
      <c r="AH25" s="17" t="str">
        <f t="shared" si="13"/>
        <v>н</v>
      </c>
      <c r="AI25" s="17" t="str">
        <f t="shared" si="13"/>
        <v>з</v>
      </c>
      <c r="AJ25" s="17">
        <f t="shared" si="13"/>
        <v>3</v>
      </c>
      <c r="AK25" s="17" t="str">
        <f t="shared" si="13"/>
        <v/>
      </c>
      <c r="AL25" s="17" t="str">
        <f t="shared" si="13"/>
        <v/>
      </c>
      <c r="AM25" s="17">
        <f t="shared" si="13"/>
        <v>5</v>
      </c>
      <c r="AN25" s="17" t="str">
        <f t="shared" si="13"/>
        <v/>
      </c>
      <c r="AO25" s="17">
        <f t="shared" si="13"/>
        <v>3</v>
      </c>
      <c r="AP25" s="17">
        <f t="shared" si="13"/>
        <v>3</v>
      </c>
      <c r="AQ25" s="17" t="str">
        <f t="shared" si="13"/>
        <v/>
      </c>
      <c r="AR25" s="17">
        <f t="shared" si="13"/>
        <v>2</v>
      </c>
      <c r="AS25" s="17" t="str">
        <f t="shared" si="13"/>
        <v/>
      </c>
      <c r="AT25" s="17" t="str">
        <f t="shared" si="13"/>
        <v/>
      </c>
      <c r="AU25" s="17" t="str">
        <f t="shared" si="13"/>
        <v/>
      </c>
      <c r="AV25" s="17" t="str">
        <f t="shared" si="13"/>
        <v/>
      </c>
      <c r="AW25" s="18">
        <f t="shared" si="11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5">
      <c r="A26" s="390">
        <v>21</v>
      </c>
      <c r="B26" s="189"/>
      <c r="C26" s="400" t="s">
        <v>34</v>
      </c>
      <c r="D26" s="443" t="s">
        <v>1078</v>
      </c>
      <c r="E26" s="256">
        <v>2332</v>
      </c>
      <c r="F26" s="93">
        <v>5</v>
      </c>
      <c r="G26" s="93" t="s">
        <v>1604</v>
      </c>
      <c r="H26" s="144" t="s">
        <v>1604</v>
      </c>
      <c r="I26" s="144">
        <v>4</v>
      </c>
      <c r="J26" s="144"/>
      <c r="K26" s="144"/>
      <c r="L26" s="144">
        <v>4</v>
      </c>
      <c r="M26" s="144"/>
      <c r="N26" s="144">
        <v>5</v>
      </c>
      <c r="O26" s="144">
        <v>3</v>
      </c>
      <c r="P26" s="144"/>
      <c r="Q26" s="144">
        <v>3</v>
      </c>
      <c r="R26" s="154"/>
      <c r="S26" s="145"/>
      <c r="T26" s="23"/>
      <c r="U26" s="145"/>
      <c r="V26" s="18">
        <f t="shared" si="0"/>
        <v>3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2</v>
      </c>
      <c r="AA26" s="95">
        <f t="shared" si="5"/>
        <v>2</v>
      </c>
      <c r="AB26" s="95">
        <f t="shared" si="6"/>
        <v>2</v>
      </c>
      <c r="AC26" s="95">
        <f t="shared" si="7"/>
        <v>6</v>
      </c>
      <c r="AD26" s="242">
        <f t="shared" si="8"/>
        <v>4</v>
      </c>
      <c r="AE26" s="16">
        <f t="shared" si="9"/>
        <v>0</v>
      </c>
      <c r="AF26" s="9"/>
      <c r="AG26" s="17">
        <f t="shared" si="13"/>
        <v>5</v>
      </c>
      <c r="AH26" s="17" t="str">
        <f t="shared" si="13"/>
        <v>з</v>
      </c>
      <c r="AI26" s="17" t="str">
        <f t="shared" si="13"/>
        <v>з</v>
      </c>
      <c r="AJ26" s="17">
        <f t="shared" si="13"/>
        <v>4</v>
      </c>
      <c r="AK26" s="17" t="str">
        <f t="shared" si="13"/>
        <v/>
      </c>
      <c r="AL26" s="17" t="str">
        <f t="shared" si="13"/>
        <v/>
      </c>
      <c r="AM26" s="17">
        <f t="shared" si="13"/>
        <v>4</v>
      </c>
      <c r="AN26" s="17" t="str">
        <f t="shared" si="13"/>
        <v/>
      </c>
      <c r="AO26" s="17">
        <f t="shared" si="13"/>
        <v>5</v>
      </c>
      <c r="AP26" s="17">
        <f t="shared" si="13"/>
        <v>3</v>
      </c>
      <c r="AQ26" s="17" t="str">
        <f t="shared" si="13"/>
        <v/>
      </c>
      <c r="AR26" s="17">
        <f t="shared" si="13"/>
        <v>3</v>
      </c>
      <c r="AS26" s="17" t="str">
        <f t="shared" si="13"/>
        <v/>
      </c>
      <c r="AT26" s="17" t="str">
        <f t="shared" si="13"/>
        <v/>
      </c>
      <c r="AU26" s="17" t="str">
        <f t="shared" si="13"/>
        <v/>
      </c>
      <c r="AV26" s="17" t="str">
        <f t="shared" si="13"/>
        <v/>
      </c>
      <c r="AW26" s="18">
        <f t="shared" si="11"/>
        <v>2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5">
      <c r="A27" s="390">
        <v>22</v>
      </c>
      <c r="B27" s="189"/>
      <c r="C27" s="400" t="s">
        <v>34</v>
      </c>
      <c r="D27" s="443" t="s">
        <v>1079</v>
      </c>
      <c r="E27" s="256">
        <v>2332</v>
      </c>
      <c r="F27" s="93">
        <v>4</v>
      </c>
      <c r="G27" s="93" t="s">
        <v>1604</v>
      </c>
      <c r="H27" s="144" t="s">
        <v>1604</v>
      </c>
      <c r="I27" s="144">
        <v>4</v>
      </c>
      <c r="J27" s="144"/>
      <c r="K27" s="144"/>
      <c r="L27" s="144">
        <v>5</v>
      </c>
      <c r="M27" s="144"/>
      <c r="N27" s="144">
        <v>5</v>
      </c>
      <c r="O27" s="144">
        <v>3</v>
      </c>
      <c r="P27" s="144"/>
      <c r="Q27" s="144">
        <v>3</v>
      </c>
      <c r="R27" s="154"/>
      <c r="S27" s="145"/>
      <c r="T27" s="23"/>
      <c r="U27" s="145"/>
      <c r="V27" s="18">
        <f t="shared" si="0"/>
        <v>3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2</v>
      </c>
      <c r="AA27" s="95">
        <f t="shared" si="5"/>
        <v>2</v>
      </c>
      <c r="AB27" s="95">
        <f t="shared" si="6"/>
        <v>2</v>
      </c>
      <c r="AC27" s="95">
        <f t="shared" si="7"/>
        <v>6</v>
      </c>
      <c r="AD27" s="242">
        <f>IF(ISERROR(((X27+Y27)*2+Z27*3+AA27*4+AB27*5)/SUM(X27,Y27:AB27)),"",((X27+Y27)*2+Z27*3+AA27*4+AB27*5)/SUM(X27,Y27:AB27))</f>
        <v>4</v>
      </c>
      <c r="AE27" s="16">
        <f t="shared" si="9"/>
        <v>0</v>
      </c>
      <c r="AF27" s="9"/>
      <c r="AG27" s="17">
        <f t="shared" si="13"/>
        <v>4</v>
      </c>
      <c r="AH27" s="17" t="str">
        <f t="shared" si="13"/>
        <v>з</v>
      </c>
      <c r="AI27" s="17" t="str">
        <f t="shared" si="13"/>
        <v>з</v>
      </c>
      <c r="AJ27" s="17">
        <f t="shared" si="13"/>
        <v>4</v>
      </c>
      <c r="AK27" s="17" t="str">
        <f t="shared" si="13"/>
        <v/>
      </c>
      <c r="AL27" s="17" t="str">
        <f t="shared" si="13"/>
        <v/>
      </c>
      <c r="AM27" s="17">
        <f t="shared" si="13"/>
        <v>5</v>
      </c>
      <c r="AN27" s="17" t="str">
        <f t="shared" si="13"/>
        <v/>
      </c>
      <c r="AO27" s="17">
        <f t="shared" si="13"/>
        <v>5</v>
      </c>
      <c r="AP27" s="17">
        <f t="shared" si="13"/>
        <v>3</v>
      </c>
      <c r="AQ27" s="17" t="str">
        <f t="shared" si="13"/>
        <v/>
      </c>
      <c r="AR27" s="17">
        <f t="shared" si="13"/>
        <v>3</v>
      </c>
      <c r="AS27" s="17" t="str">
        <f t="shared" si="13"/>
        <v/>
      </c>
      <c r="AT27" s="17" t="str">
        <f t="shared" si="13"/>
        <v/>
      </c>
      <c r="AU27" s="17" t="str">
        <f t="shared" si="13"/>
        <v/>
      </c>
      <c r="AV27" s="17" t="str">
        <f t="shared" si="13"/>
        <v/>
      </c>
      <c r="AW27" s="18">
        <f t="shared" si="11"/>
        <v>2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hidden="1" x14ac:dyDescent="0.25">
      <c r="A28" s="390">
        <v>23</v>
      </c>
      <c r="B28" s="189"/>
      <c r="C28" s="243"/>
      <c r="D28" s="243"/>
      <c r="E28" s="256"/>
      <c r="F28" s="93"/>
      <c r="G28" s="93"/>
      <c r="H28" s="144"/>
      <c r="I28" s="144"/>
      <c r="J28" s="144"/>
      <c r="K28" s="144"/>
      <c r="L28" s="144"/>
      <c r="M28" s="144"/>
      <c r="N28" s="144"/>
      <c r="O28" s="144"/>
      <c r="P28" s="144"/>
      <c r="Q28" s="144"/>
      <c r="R28" s="154"/>
      <c r="S28" s="145"/>
      <c r="T28" s="23"/>
      <c r="U28" s="145"/>
      <c r="V28" s="18">
        <f t="shared" si="0"/>
        <v>0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0</v>
      </c>
      <c r="AA28" s="95">
        <f t="shared" si="5"/>
        <v>0</v>
      </c>
      <c r="AB28" s="95">
        <f t="shared" si="6"/>
        <v>0</v>
      </c>
      <c r="AC28" s="95">
        <f t="shared" si="7"/>
        <v>0</v>
      </c>
      <c r="AD28" s="242" t="str">
        <f t="shared" ref="AD28:AD46" si="14">IF(ISERROR(((X28+Y28)*2+Z28*3+AA28*4+AB28*5)/SUM(X28,Y28:AB28)),"",((X28+Y28)*2+Z28*3+AA28*4+AB28*5)/SUM(X28,Y28:AB28))</f>
        <v/>
      </c>
      <c r="AE28" s="16">
        <f t="shared" si="9"/>
        <v>0</v>
      </c>
      <c r="AF28" s="9"/>
      <c r="AG28" s="17" t="str">
        <f t="shared" si="13"/>
        <v/>
      </c>
      <c r="AH28" s="17" t="str">
        <f t="shared" si="13"/>
        <v/>
      </c>
      <c r="AI28" s="17" t="str">
        <f t="shared" si="13"/>
        <v/>
      </c>
      <c r="AJ28" s="17" t="str">
        <f t="shared" si="13"/>
        <v/>
      </c>
      <c r="AK28" s="17" t="str">
        <f t="shared" si="13"/>
        <v/>
      </c>
      <c r="AL28" s="17" t="str">
        <f t="shared" si="13"/>
        <v/>
      </c>
      <c r="AM28" s="17" t="str">
        <f t="shared" si="13"/>
        <v/>
      </c>
      <c r="AN28" s="17" t="str">
        <f t="shared" si="13"/>
        <v/>
      </c>
      <c r="AO28" s="17" t="str">
        <f t="shared" si="13"/>
        <v/>
      </c>
      <c r="AP28" s="17" t="str">
        <f t="shared" si="13"/>
        <v/>
      </c>
      <c r="AQ28" s="17" t="str">
        <f t="shared" si="13"/>
        <v/>
      </c>
      <c r="AR28" s="17" t="str">
        <f t="shared" si="13"/>
        <v/>
      </c>
      <c r="AS28" s="17" t="str">
        <f t="shared" si="13"/>
        <v/>
      </c>
      <c r="AT28" s="17" t="str">
        <f t="shared" si="13"/>
        <v/>
      </c>
      <c r="AU28" s="17" t="str">
        <f t="shared" si="13"/>
        <v/>
      </c>
      <c r="AV28" s="17" t="str">
        <f t="shared" si="13"/>
        <v/>
      </c>
      <c r="AW28" s="18">
        <f t="shared" si="11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9.5" hidden="1" thickBot="1" x14ac:dyDescent="0.3">
      <c r="A29" s="390">
        <v>24</v>
      </c>
      <c r="B29" s="189"/>
      <c r="C29" s="243"/>
      <c r="D29" s="243"/>
      <c r="E29" s="256"/>
      <c r="F29" s="93"/>
      <c r="G29" s="93"/>
      <c r="H29" s="144"/>
      <c r="I29" s="144"/>
      <c r="J29" s="144"/>
      <c r="K29" s="144"/>
      <c r="L29" s="144"/>
      <c r="M29" s="144"/>
      <c r="N29" s="144"/>
      <c r="O29" s="144"/>
      <c r="P29" s="144"/>
      <c r="Q29" s="144"/>
      <c r="R29" s="154"/>
      <c r="S29" s="145"/>
      <c r="T29" s="23"/>
      <c r="U29" s="145"/>
      <c r="V29" s="18">
        <f t="shared" si="0"/>
        <v>0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0</v>
      </c>
      <c r="AA29" s="95">
        <f t="shared" si="5"/>
        <v>0</v>
      </c>
      <c r="AB29" s="95">
        <f t="shared" si="6"/>
        <v>0</v>
      </c>
      <c r="AC29" s="95">
        <f t="shared" si="7"/>
        <v>0</v>
      </c>
      <c r="AD29" s="242" t="str">
        <f t="shared" si="14"/>
        <v/>
      </c>
      <c r="AE29" s="31">
        <f t="shared" si="9"/>
        <v>0</v>
      </c>
      <c r="AF29" s="9"/>
      <c r="AG29" s="17" t="str">
        <f t="shared" si="13"/>
        <v/>
      </c>
      <c r="AH29" s="17" t="str">
        <f t="shared" si="13"/>
        <v/>
      </c>
      <c r="AI29" s="17" t="str">
        <f t="shared" si="13"/>
        <v/>
      </c>
      <c r="AJ29" s="17" t="str">
        <f t="shared" si="13"/>
        <v/>
      </c>
      <c r="AK29" s="17" t="str">
        <f t="shared" si="13"/>
        <v/>
      </c>
      <c r="AL29" s="17" t="str">
        <f t="shared" si="13"/>
        <v/>
      </c>
      <c r="AM29" s="17" t="str">
        <f t="shared" si="13"/>
        <v/>
      </c>
      <c r="AN29" s="17" t="str">
        <f t="shared" si="13"/>
        <v/>
      </c>
      <c r="AO29" s="17" t="str">
        <f t="shared" si="13"/>
        <v/>
      </c>
      <c r="AP29" s="17" t="str">
        <f t="shared" si="13"/>
        <v/>
      </c>
      <c r="AQ29" s="17" t="str">
        <f t="shared" si="13"/>
        <v/>
      </c>
      <c r="AR29" s="17" t="str">
        <f t="shared" si="13"/>
        <v/>
      </c>
      <c r="AS29" s="17" t="str">
        <f t="shared" si="13"/>
        <v/>
      </c>
      <c r="AT29" s="17" t="str">
        <f t="shared" si="13"/>
        <v/>
      </c>
      <c r="AU29" s="17" t="str">
        <f t="shared" si="13"/>
        <v/>
      </c>
      <c r="AV29" s="17" t="str">
        <f t="shared" si="13"/>
        <v/>
      </c>
      <c r="AW29" s="18">
        <f t="shared" si="11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" hidden="1" customHeight="1" x14ac:dyDescent="0.2">
      <c r="A30" s="390">
        <v>25</v>
      </c>
      <c r="B30" s="189"/>
      <c r="C30" s="267"/>
      <c r="D30" s="399"/>
      <c r="E30" s="256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24"/>
      <c r="S30" s="23"/>
      <c r="T30" s="23"/>
      <c r="U30" s="23"/>
      <c r="V30" s="18">
        <f t="shared" si="0"/>
        <v>0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0</v>
      </c>
      <c r="AA30" s="95">
        <f t="shared" si="5"/>
        <v>0</v>
      </c>
      <c r="AB30" s="95">
        <f t="shared" si="6"/>
        <v>0</v>
      </c>
      <c r="AC30" s="95">
        <f t="shared" si="7"/>
        <v>0</v>
      </c>
      <c r="AD30" s="242" t="str">
        <f t="shared" si="14"/>
        <v/>
      </c>
      <c r="AE30" s="104">
        <f t="shared" si="9"/>
        <v>0</v>
      </c>
      <c r="AF30" s="9"/>
      <c r="AG30" s="17" t="str">
        <f t="shared" si="13"/>
        <v/>
      </c>
      <c r="AH30" s="17" t="str">
        <f t="shared" si="13"/>
        <v/>
      </c>
      <c r="AI30" s="17" t="str">
        <f t="shared" si="13"/>
        <v/>
      </c>
      <c r="AJ30" s="17" t="str">
        <f t="shared" si="13"/>
        <v/>
      </c>
      <c r="AK30" s="17" t="str">
        <f t="shared" si="13"/>
        <v/>
      </c>
      <c r="AL30" s="17" t="str">
        <f t="shared" si="13"/>
        <v/>
      </c>
      <c r="AM30" s="17" t="str">
        <f t="shared" si="13"/>
        <v/>
      </c>
      <c r="AN30" s="17" t="str">
        <f t="shared" si="13"/>
        <v/>
      </c>
      <c r="AO30" s="17" t="str">
        <f t="shared" si="13"/>
        <v/>
      </c>
      <c r="AP30" s="17" t="str">
        <f t="shared" si="13"/>
        <v/>
      </c>
      <c r="AQ30" s="17" t="str">
        <f t="shared" si="13"/>
        <v/>
      </c>
      <c r="AR30" s="17" t="str">
        <f t="shared" si="13"/>
        <v/>
      </c>
      <c r="AS30" s="17" t="str">
        <f t="shared" si="13"/>
        <v/>
      </c>
      <c r="AT30" s="17" t="str">
        <f t="shared" si="13"/>
        <v/>
      </c>
      <c r="AU30" s="17" t="str">
        <f t="shared" si="13"/>
        <v/>
      </c>
      <c r="AV30" s="17" t="str">
        <f t="shared" si="13"/>
        <v/>
      </c>
      <c r="AW30" s="18">
        <f t="shared" si="11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" hidden="1" customHeight="1" x14ac:dyDescent="0.2">
      <c r="A31" s="390">
        <v>26</v>
      </c>
      <c r="B31" s="243"/>
      <c r="C31" s="243"/>
      <c r="D31" s="243"/>
      <c r="E31" s="256"/>
      <c r="F31" s="93"/>
      <c r="G31" s="93"/>
      <c r="H31" s="93"/>
      <c r="I31" s="93"/>
      <c r="J31" s="93"/>
      <c r="K31" s="23"/>
      <c r="L31" s="97"/>
      <c r="M31" s="93"/>
      <c r="N31" s="93"/>
      <c r="O31" s="97"/>
      <c r="P31" s="93"/>
      <c r="Q31" s="93"/>
      <c r="R31" s="24"/>
      <c r="S31" s="23"/>
      <c r="T31" s="23"/>
      <c r="U31" s="23"/>
      <c r="V31" s="18">
        <f t="shared" si="0"/>
        <v>0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42" t="str">
        <f t="shared" si="14"/>
        <v/>
      </c>
      <c r="AE31" s="16">
        <f t="shared" si="9"/>
        <v>0</v>
      </c>
      <c r="AF31" s="9"/>
      <c r="AG31" s="17" t="str">
        <f t="shared" si="13"/>
        <v/>
      </c>
      <c r="AH31" s="17" t="str">
        <f t="shared" si="13"/>
        <v/>
      </c>
      <c r="AI31" s="17" t="str">
        <f t="shared" si="13"/>
        <v/>
      </c>
      <c r="AJ31" s="17" t="str">
        <f t="shared" si="13"/>
        <v/>
      </c>
      <c r="AK31" s="17" t="str">
        <f t="shared" si="13"/>
        <v/>
      </c>
      <c r="AL31" s="17" t="str">
        <f t="shared" si="13"/>
        <v/>
      </c>
      <c r="AM31" s="17" t="str">
        <f t="shared" si="13"/>
        <v/>
      </c>
      <c r="AN31" s="17" t="str">
        <f t="shared" si="13"/>
        <v/>
      </c>
      <c r="AO31" s="17" t="str">
        <f t="shared" si="13"/>
        <v/>
      </c>
      <c r="AP31" s="17" t="str">
        <f t="shared" si="13"/>
        <v/>
      </c>
      <c r="AQ31" s="17" t="str">
        <f t="shared" si="13"/>
        <v/>
      </c>
      <c r="AR31" s="17" t="str">
        <f t="shared" si="13"/>
        <v/>
      </c>
      <c r="AS31" s="17" t="str">
        <f t="shared" si="13"/>
        <v/>
      </c>
      <c r="AT31" s="17" t="str">
        <f t="shared" si="13"/>
        <v/>
      </c>
      <c r="AU31" s="17" t="str">
        <f t="shared" si="13"/>
        <v/>
      </c>
      <c r="AV31" s="17" t="str">
        <f t="shared" si="13"/>
        <v/>
      </c>
      <c r="AW31" s="18">
        <f t="shared" si="11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" hidden="1" customHeight="1" x14ac:dyDescent="0.2">
      <c r="A32" s="390">
        <v>27</v>
      </c>
      <c r="B32" s="243"/>
      <c r="C32" s="243"/>
      <c r="D32" s="243"/>
      <c r="E32" s="256"/>
      <c r="F32" s="93"/>
      <c r="G32" s="23"/>
      <c r="H32" s="93"/>
      <c r="I32" s="93"/>
      <c r="J32" s="23"/>
      <c r="K32" s="23"/>
      <c r="L32" s="24"/>
      <c r="M32" s="93"/>
      <c r="N32" s="23"/>
      <c r="O32" s="24"/>
      <c r="P32" s="23"/>
      <c r="Q32" s="93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>SUM(X32:AB32)</f>
        <v>0</v>
      </c>
      <c r="AD32" s="242" t="str">
        <f t="shared" si="14"/>
        <v/>
      </c>
      <c r="AE32" s="16">
        <f t="shared" si="9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1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8" hidden="1" customHeight="1" x14ac:dyDescent="0.2">
      <c r="A33" s="390">
        <v>28</v>
      </c>
      <c r="B33" s="243"/>
      <c r="C33" s="243"/>
      <c r="D33" s="243"/>
      <c r="E33" s="256"/>
      <c r="F33" s="93"/>
      <c r="G33" s="23"/>
      <c r="H33" s="93"/>
      <c r="I33" s="93"/>
      <c r="J33" s="23"/>
      <c r="K33" s="23"/>
      <c r="L33" s="24"/>
      <c r="M33" s="23"/>
      <c r="N33" s="23"/>
      <c r="O33" s="24"/>
      <c r="P33" s="23"/>
      <c r="Q33" s="93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>SUM(X33:AB33)</f>
        <v>0</v>
      </c>
      <c r="AD33" s="242" t="str">
        <f t="shared" si="14"/>
        <v/>
      </c>
      <c r="AE33" s="16">
        <f t="shared" si="9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1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8" hidden="1" customHeight="1" x14ac:dyDescent="0.2">
      <c r="A34" s="390">
        <v>29</v>
      </c>
      <c r="B34" s="243"/>
      <c r="C34" s="243"/>
      <c r="D34" s="243"/>
      <c r="E34" s="256"/>
      <c r="F34" s="93"/>
      <c r="G34" s="23"/>
      <c r="H34" s="93"/>
      <c r="I34" s="93"/>
      <c r="J34" s="23"/>
      <c r="K34" s="23"/>
      <c r="L34" s="24"/>
      <c r="M34" s="23"/>
      <c r="N34" s="23"/>
      <c r="O34" s="24"/>
      <c r="P34" s="23"/>
      <c r="Q34" s="93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>SUM(X34:AB34)</f>
        <v>0</v>
      </c>
      <c r="AD34" s="242" t="str">
        <f t="shared" si="14"/>
        <v/>
      </c>
      <c r="AE34" s="16">
        <f t="shared" si="9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1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8" hidden="1" customHeight="1" x14ac:dyDescent="0.2">
      <c r="A35" s="390">
        <v>30</v>
      </c>
      <c r="B35" s="252"/>
      <c r="C35" s="253"/>
      <c r="D35" s="84"/>
      <c r="E35" s="256"/>
      <c r="F35" s="93"/>
      <c r="G35" s="23"/>
      <c r="H35" s="93"/>
      <c r="I35" s="93"/>
      <c r="J35" s="23"/>
      <c r="K35" s="23"/>
      <c r="L35" s="24"/>
      <c r="M35" s="23"/>
      <c r="N35" s="23"/>
      <c r="O35" s="24"/>
      <c r="P35" s="23"/>
      <c r="Q35" s="24"/>
      <c r="R35" s="24"/>
      <c r="S35" s="23"/>
      <c r="T35" s="23"/>
      <c r="U35" s="23"/>
      <c r="V35" s="18">
        <f t="shared" si="0"/>
        <v>0</v>
      </c>
      <c r="W35" s="95"/>
      <c r="X35" s="95"/>
      <c r="Y35" s="95">
        <f t="shared" si="3"/>
        <v>0</v>
      </c>
      <c r="Z35" s="95">
        <f t="shared" si="4"/>
        <v>0</v>
      </c>
      <c r="AA35" s="95">
        <f t="shared" si="5"/>
        <v>0</v>
      </c>
      <c r="AB35" s="95">
        <f t="shared" si="6"/>
        <v>0</v>
      </c>
      <c r="AC35" s="95">
        <f>SUM(X35:AB35)</f>
        <v>0</v>
      </c>
      <c r="AD35" s="242" t="str">
        <f t="shared" si="14"/>
        <v/>
      </c>
      <c r="AE35" s="16">
        <f t="shared" si="9"/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>COUNTIF(AG35:AV35,"з")</f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8" hidden="1" customHeight="1" x14ac:dyDescent="0.2">
      <c r="A36" s="390">
        <v>31</v>
      </c>
      <c r="B36" s="252"/>
      <c r="C36" s="253"/>
      <c r="D36" s="84"/>
      <c r="E36" s="256"/>
      <c r="F36" s="23"/>
      <c r="G36" s="23"/>
      <c r="H36" s="23"/>
      <c r="I36" s="23"/>
      <c r="J36" s="23"/>
      <c r="K36" s="23"/>
      <c r="L36" s="24"/>
      <c r="M36" s="23"/>
      <c r="N36" s="23"/>
      <c r="O36" s="24"/>
      <c r="P36" s="23"/>
      <c r="Q36" s="24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 t="shared" si="3"/>
        <v>0</v>
      </c>
      <c r="Z36" s="95">
        <f t="shared" si="4"/>
        <v>0</v>
      </c>
      <c r="AA36" s="95">
        <f t="shared" si="5"/>
        <v>0</v>
      </c>
      <c r="AB36" s="95">
        <f t="shared" si="6"/>
        <v>0</v>
      </c>
      <c r="AC36" s="95">
        <f t="shared" si="7"/>
        <v>0</v>
      </c>
      <c r="AD36" s="242" t="str">
        <f t="shared" si="14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>COUNTIF(AG36:AV36,"з")</f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8" hidden="1" customHeight="1" x14ac:dyDescent="0.25">
      <c r="A37" s="112"/>
      <c r="B37" s="113"/>
      <c r="C37" s="113"/>
      <c r="D37" s="113"/>
      <c r="E37" s="256"/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4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 t="shared" si="3"/>
        <v>0</v>
      </c>
      <c r="Z37" s="95">
        <f t="shared" si="4"/>
        <v>0</v>
      </c>
      <c r="AA37" s="95">
        <f t="shared" si="5"/>
        <v>0</v>
      </c>
      <c r="AB37" s="95">
        <f t="shared" si="6"/>
        <v>0</v>
      </c>
      <c r="AC37" s="95">
        <f t="shared" si="7"/>
        <v>0</v>
      </c>
      <c r="AD37" s="242" t="str">
        <f t="shared" si="14"/>
        <v/>
      </c>
      <c r="AE37" s="16">
        <f>IF(AX37=5,0.5,IF(AX37=4,0.25,IF(AX37&lt;=3,0)))</f>
        <v>0</v>
      </c>
      <c r="AF37" s="9"/>
      <c r="AG37" s="17" t="str">
        <f t="shared" si="13"/>
        <v/>
      </c>
      <c r="AH37" s="17" t="str">
        <f t="shared" si="13"/>
        <v/>
      </c>
      <c r="AI37" s="17" t="str">
        <f t="shared" si="13"/>
        <v/>
      </c>
      <c r="AJ37" s="17" t="str">
        <f t="shared" si="13"/>
        <v/>
      </c>
      <c r="AK37" s="17" t="str">
        <f t="shared" si="13"/>
        <v/>
      </c>
      <c r="AL37" s="17" t="str">
        <f t="shared" si="13"/>
        <v/>
      </c>
      <c r="AM37" s="17" t="str">
        <f t="shared" si="13"/>
        <v/>
      </c>
      <c r="AN37" s="17" t="str">
        <f t="shared" si="13"/>
        <v/>
      </c>
      <c r="AO37" s="17" t="str">
        <f t="shared" si="13"/>
        <v/>
      </c>
      <c r="AP37" s="17" t="str">
        <f t="shared" si="13"/>
        <v/>
      </c>
      <c r="AQ37" s="17" t="str">
        <f t="shared" si="13"/>
        <v/>
      </c>
      <c r="AR37" s="17" t="str">
        <f t="shared" si="13"/>
        <v/>
      </c>
      <c r="AS37" s="17" t="str">
        <f t="shared" si="13"/>
        <v/>
      </c>
      <c r="AT37" s="17" t="str">
        <f t="shared" si="13"/>
        <v/>
      </c>
      <c r="AU37" s="17" t="str">
        <f t="shared" si="13"/>
        <v/>
      </c>
      <c r="AV37" s="17" t="str">
        <f t="shared" ref="AG37:AV38" si="15">IF(ISERROR(VALUE(LEFT(U37))),LEFT(U37),VALUE(LEFT(U37)))</f>
        <v/>
      </c>
      <c r="AW37" s="18">
        <f>COUNTIF(AG37:AV37,"з")</f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3.5" hidden="1" customHeight="1" thickBot="1" x14ac:dyDescent="0.3">
      <c r="A38" s="112"/>
      <c r="B38" s="113"/>
      <c r="C38" s="113"/>
      <c r="D38" s="113"/>
      <c r="E38" s="27">
        <f>COUNTIF(E6:E37,"2332")</f>
        <v>22</v>
      </c>
      <c r="F38" s="23"/>
      <c r="G38" s="23"/>
      <c r="H38" s="23"/>
      <c r="I38" s="23"/>
      <c r="J38" s="23"/>
      <c r="K38" s="23"/>
      <c r="L38" s="24"/>
      <c r="M38" s="23"/>
      <c r="N38" s="23"/>
      <c r="O38" s="24"/>
      <c r="P38" s="23"/>
      <c r="Q38" s="23"/>
      <c r="R38" s="24"/>
      <c r="S38" s="23"/>
      <c r="T38" s="23"/>
      <c r="U38" s="23"/>
      <c r="V38" s="18">
        <f t="shared" si="0"/>
        <v>0</v>
      </c>
      <c r="W38" s="95">
        <f>COUNTIF(AG38:AV38,"б")</f>
        <v>0</v>
      </c>
      <c r="X38" s="95">
        <f>COUNTIF(AF38:AU38,"д")</f>
        <v>0</v>
      </c>
      <c r="Y38" s="95">
        <f t="shared" si="3"/>
        <v>0</v>
      </c>
      <c r="Z38" s="95">
        <f t="shared" si="4"/>
        <v>0</v>
      </c>
      <c r="AA38" s="95">
        <f t="shared" si="5"/>
        <v>0</v>
      </c>
      <c r="AB38" s="95">
        <f t="shared" si="6"/>
        <v>0</v>
      </c>
      <c r="AC38" s="95">
        <f t="shared" si="7"/>
        <v>0</v>
      </c>
      <c r="AD38" s="242" t="str">
        <f t="shared" si="14"/>
        <v/>
      </c>
      <c r="AE38" s="31">
        <f>IF(AX38=5,0.5,IF(AX38=4,0.25,IF(AX38&lt;=3,0)))</f>
        <v>0</v>
      </c>
      <c r="AF38" s="9"/>
      <c r="AG38" s="17" t="str">
        <f t="shared" si="15"/>
        <v/>
      </c>
      <c r="AH38" s="17" t="str">
        <f t="shared" si="15"/>
        <v/>
      </c>
      <c r="AI38" s="17" t="str">
        <f t="shared" si="15"/>
        <v/>
      </c>
      <c r="AJ38" s="17" t="str">
        <f t="shared" si="15"/>
        <v/>
      </c>
      <c r="AK38" s="17" t="str">
        <f t="shared" si="15"/>
        <v/>
      </c>
      <c r="AL38" s="17" t="str">
        <f t="shared" si="15"/>
        <v/>
      </c>
      <c r="AM38" s="17" t="str">
        <f t="shared" si="15"/>
        <v/>
      </c>
      <c r="AN38" s="17" t="str">
        <f t="shared" si="15"/>
        <v/>
      </c>
      <c r="AO38" s="17" t="str">
        <f t="shared" si="15"/>
        <v/>
      </c>
      <c r="AP38" s="17" t="str">
        <f t="shared" si="15"/>
        <v/>
      </c>
      <c r="AQ38" s="17" t="str">
        <f t="shared" si="15"/>
        <v/>
      </c>
      <c r="AR38" s="17" t="str">
        <f t="shared" si="15"/>
        <v/>
      </c>
      <c r="AS38" s="17" t="str">
        <f t="shared" si="15"/>
        <v/>
      </c>
      <c r="AT38" s="17" t="str">
        <f t="shared" si="15"/>
        <v/>
      </c>
      <c r="AU38" s="17" t="str">
        <f t="shared" si="15"/>
        <v/>
      </c>
      <c r="AV38" s="17" t="str">
        <f t="shared" si="15"/>
        <v/>
      </c>
      <c r="AW38" s="18">
        <f>COUNTIF(AG38:AV38,"з")</f>
        <v>0</v>
      </c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9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9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ht="13.5" customHeight="1" x14ac:dyDescent="0.25">
      <c r="A39" s="247"/>
      <c r="B39" s="113"/>
      <c r="C39" s="83" t="s">
        <v>12</v>
      </c>
      <c r="D39" s="113"/>
      <c r="E39" s="27"/>
      <c r="F39" s="213">
        <f t="array" ref="F39:U46">AG39:AV46</f>
        <v>4</v>
      </c>
      <c r="G39" s="213" t="str">
        <v xml:space="preserve"> </v>
      </c>
      <c r="H39" s="213" t="str">
        <v xml:space="preserve"> </v>
      </c>
      <c r="I39" s="213">
        <v>3.5454545454545454</v>
      </c>
      <c r="J39" s="213" t="str">
        <v xml:space="preserve"> </v>
      </c>
      <c r="K39" s="213" t="str">
        <v xml:space="preserve"> </v>
      </c>
      <c r="L39" s="213">
        <v>4.666666666666667</v>
      </c>
      <c r="M39" s="213" t="str">
        <v xml:space="preserve"> </v>
      </c>
      <c r="N39" s="213">
        <v>4.1818181818181817</v>
      </c>
      <c r="O39" s="214">
        <v>3</v>
      </c>
      <c r="P39" s="215" t="str">
        <v xml:space="preserve"> </v>
      </c>
      <c r="Q39" s="215">
        <v>2.9545454545454546</v>
      </c>
      <c r="R39" s="215" t="str">
        <v xml:space="preserve"> </v>
      </c>
      <c r="S39" s="213" t="str">
        <v xml:space="preserve"> </v>
      </c>
      <c r="T39" s="213" t="str">
        <v xml:space="preserve"> </v>
      </c>
      <c r="U39" s="213" t="str">
        <v xml:space="preserve"> </v>
      </c>
      <c r="V39" s="18">
        <f>сводн.!T43</f>
        <v>3</v>
      </c>
      <c r="W39" s="95">
        <f>SUM(W6:W38)</f>
        <v>0</v>
      </c>
      <c r="X39" s="95">
        <f>SUM(X6:X38)</f>
        <v>0</v>
      </c>
      <c r="Y39" s="95">
        <f>SUM(Y6:Y38)-X39</f>
        <v>12</v>
      </c>
      <c r="Z39" s="95">
        <f>SUM(Z6:Z38)</f>
        <v>56</v>
      </c>
      <c r="AA39" s="95">
        <f>SUM(AA6:AA38)</f>
        <v>35</v>
      </c>
      <c r="AB39" s="95">
        <f>SUM(AB6:AB38)</f>
        <v>33</v>
      </c>
      <c r="AC39" s="95">
        <f t="shared" si="7"/>
        <v>136</v>
      </c>
      <c r="AD39" s="242">
        <f t="shared" si="14"/>
        <v>3.6544117647058822</v>
      </c>
      <c r="AE39" s="32"/>
      <c r="AF39" s="9"/>
      <c r="AG39" s="33">
        <f t="shared" ref="AG39:AV39" si="16">IF(COUNT(AG6:AG38)=0," ",SUM(AG6:AG38)/COUNT(AG6:AG38))</f>
        <v>4</v>
      </c>
      <c r="AH39" s="33" t="str">
        <f t="shared" si="16"/>
        <v xml:space="preserve"> </v>
      </c>
      <c r="AI39" s="33" t="str">
        <f t="shared" si="16"/>
        <v xml:space="preserve"> </v>
      </c>
      <c r="AJ39" s="33">
        <f t="shared" si="16"/>
        <v>3.5454545454545454</v>
      </c>
      <c r="AK39" s="33" t="str">
        <f t="shared" si="16"/>
        <v xml:space="preserve"> </v>
      </c>
      <c r="AL39" s="33" t="str">
        <f t="shared" si="16"/>
        <v xml:space="preserve"> </v>
      </c>
      <c r="AM39" s="33">
        <f t="shared" si="16"/>
        <v>4.666666666666667</v>
      </c>
      <c r="AN39" s="33" t="str">
        <f t="shared" si="16"/>
        <v xml:space="preserve"> </v>
      </c>
      <c r="AO39" s="33">
        <f t="shared" si="16"/>
        <v>4.1818181818181817</v>
      </c>
      <c r="AP39" s="33">
        <f t="shared" si="16"/>
        <v>3</v>
      </c>
      <c r="AQ39" s="33" t="str">
        <f t="shared" si="16"/>
        <v xml:space="preserve"> </v>
      </c>
      <c r="AR39" s="33">
        <f t="shared" si="16"/>
        <v>2.9545454545454546</v>
      </c>
      <c r="AS39" s="33" t="str">
        <f t="shared" si="16"/>
        <v xml:space="preserve"> </v>
      </c>
      <c r="AT39" s="33" t="str">
        <f t="shared" si="16"/>
        <v xml:space="preserve"> </v>
      </c>
      <c r="AU39" s="33" t="str">
        <f t="shared" si="16"/>
        <v xml:space="preserve"> </v>
      </c>
      <c r="AV39" s="34" t="str">
        <f t="shared" si="16"/>
        <v xml:space="preserve"> </v>
      </c>
      <c r="AW39" s="35"/>
      <c r="AX39" s="19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</row>
    <row r="40" spans="1:157" s="43" customFormat="1" x14ac:dyDescent="0.2">
      <c r="A40" s="216"/>
      <c r="B40" s="247"/>
      <c r="C40" s="218" t="s">
        <v>13</v>
      </c>
      <c r="D40" s="83"/>
      <c r="E40" s="219"/>
      <c r="F40" s="105">
        <v>7</v>
      </c>
      <c r="G40" s="105" t="str">
        <v>0</v>
      </c>
      <c r="H40" s="105" t="str">
        <v>0</v>
      </c>
      <c r="I40" s="105">
        <v>2</v>
      </c>
      <c r="J40" s="105" t="str">
        <v>0</v>
      </c>
      <c r="K40" s="105" t="str">
        <v>0</v>
      </c>
      <c r="L40" s="105">
        <v>15</v>
      </c>
      <c r="M40" s="105" t="str">
        <v>0</v>
      </c>
      <c r="N40" s="105">
        <v>9</v>
      </c>
      <c r="O40" s="106" t="str">
        <v>0</v>
      </c>
      <c r="P40" s="106" t="str">
        <v>0</v>
      </c>
      <c r="Q40" s="106" t="str">
        <v>0</v>
      </c>
      <c r="R40" s="106" t="str">
        <v>0</v>
      </c>
      <c r="S40" s="105" t="str">
        <v>0</v>
      </c>
      <c r="T40" s="105" t="str">
        <v>0</v>
      </c>
      <c r="U40" s="105" t="str">
        <v xml:space="preserve"> </v>
      </c>
      <c r="V40" s="209" t="str">
        <f>IF(COUNTIF(V6:V38,5)=0,"0",COUNTIF(V6:V38,5))</f>
        <v>0</v>
      </c>
      <c r="W40" s="209"/>
      <c r="X40" s="580">
        <f>SUM(X39:AB39)</f>
        <v>136</v>
      </c>
      <c r="Y40" s="580"/>
      <c r="Z40" s="580"/>
      <c r="AA40" s="580"/>
      <c r="AB40" s="580"/>
      <c r="AC40" s="396"/>
      <c r="AD40" s="242">
        <f t="shared" si="14"/>
        <v>2</v>
      </c>
      <c r="AE40" s="36"/>
      <c r="AF40" s="37"/>
      <c r="AG40" s="38">
        <f t="shared" ref="AG40:AU40" si="17">IF(COUNTIF(AG6:AG38,5)=0,"0",COUNTIF(AG6:AG38,5))</f>
        <v>7</v>
      </c>
      <c r="AH40" s="38" t="str">
        <f t="shared" si="17"/>
        <v>0</v>
      </c>
      <c r="AI40" s="38" t="str">
        <f t="shared" si="17"/>
        <v>0</v>
      </c>
      <c r="AJ40" s="38">
        <f t="shared" si="17"/>
        <v>2</v>
      </c>
      <c r="AK40" s="38" t="str">
        <f t="shared" si="17"/>
        <v>0</v>
      </c>
      <c r="AL40" s="38" t="str">
        <f t="shared" si="17"/>
        <v>0</v>
      </c>
      <c r="AM40" s="38">
        <f t="shared" si="17"/>
        <v>15</v>
      </c>
      <c r="AN40" s="38" t="str">
        <f t="shared" si="17"/>
        <v>0</v>
      </c>
      <c r="AO40" s="38">
        <f t="shared" si="17"/>
        <v>9</v>
      </c>
      <c r="AP40" s="38" t="str">
        <f t="shared" si="17"/>
        <v>0</v>
      </c>
      <c r="AQ40" s="38" t="str">
        <f t="shared" si="17"/>
        <v>0</v>
      </c>
      <c r="AR40" s="38" t="str">
        <f t="shared" si="17"/>
        <v>0</v>
      </c>
      <c r="AS40" s="38" t="str">
        <f t="shared" si="17"/>
        <v>0</v>
      </c>
      <c r="AT40" s="38" t="str">
        <f t="shared" si="17"/>
        <v>0</v>
      </c>
      <c r="AU40" s="38" t="str">
        <f t="shared" si="17"/>
        <v>0</v>
      </c>
      <c r="AV40" s="39" t="str">
        <f>IF(COUNTIF(AV6:AV38,5)=0," ",COUNTIF(AV6:AV38,5))</f>
        <v xml:space="preserve"> </v>
      </c>
      <c r="AW40" s="38"/>
      <c r="AX40" s="40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37"/>
      <c r="CO40" s="37"/>
      <c r="CP40" s="37"/>
      <c r="CQ40" s="37"/>
      <c r="CR40" s="37"/>
      <c r="CS40" s="37"/>
      <c r="CT40" s="37"/>
      <c r="CU40" s="37"/>
      <c r="CV40" s="37"/>
      <c r="CW40" s="37"/>
      <c r="CX40" s="37"/>
      <c r="CY40" s="37"/>
      <c r="CZ40" s="37"/>
      <c r="DA40" s="37"/>
    </row>
    <row r="41" spans="1:157" s="51" customFormat="1" x14ac:dyDescent="0.2">
      <c r="A41" s="220"/>
      <c r="B41" s="216"/>
      <c r="C41" s="222" t="s">
        <v>14</v>
      </c>
      <c r="D41" s="218"/>
      <c r="E41" s="223"/>
      <c r="F41" s="107">
        <v>8</v>
      </c>
      <c r="G41" s="107" t="str">
        <v>0</v>
      </c>
      <c r="H41" s="107" t="str">
        <v>0</v>
      </c>
      <c r="I41" s="107">
        <v>9</v>
      </c>
      <c r="J41" s="107" t="str">
        <v>0</v>
      </c>
      <c r="K41" s="107" t="str">
        <v>0</v>
      </c>
      <c r="L41" s="107">
        <v>5</v>
      </c>
      <c r="M41" s="107" t="str">
        <v>0</v>
      </c>
      <c r="N41" s="107">
        <v>8</v>
      </c>
      <c r="O41" s="108">
        <v>2</v>
      </c>
      <c r="P41" s="108" t="str">
        <v>0</v>
      </c>
      <c r="Q41" s="108">
        <v>3</v>
      </c>
      <c r="R41" s="108" t="str">
        <v>0</v>
      </c>
      <c r="S41" s="107" t="str">
        <v>0</v>
      </c>
      <c r="T41" s="107" t="str">
        <v>0</v>
      </c>
      <c r="U41" s="107" t="str">
        <v xml:space="preserve"> </v>
      </c>
      <c r="V41" s="44">
        <f>IF(COUNTIF(V6:V38,4)=0,"0",COUNTIF(V6:V38,4))</f>
        <v>1</v>
      </c>
      <c r="W41" s="44"/>
      <c r="X41" s="44"/>
      <c r="Y41" s="44" t="str">
        <f>IF(COUNTIF(Y6:Y38,4)=0," ",COUNTIF(Y6:Y38,4))</f>
        <v xml:space="preserve"> </v>
      </c>
      <c r="Z41" s="44">
        <f>IF(COUNTIF(Z6:Z38,4)=0," ",COUNTIF(Z6:Z38,4))</f>
        <v>4</v>
      </c>
      <c r="AA41" s="44" t="str">
        <f>IF(COUNTIF(AA6:AA38,4)=0," ",COUNTIF(AA6:AA38,4))</f>
        <v xml:space="preserve"> </v>
      </c>
      <c r="AB41" s="44" t="str">
        <f>IF(COUNTIF(AB6:AB38,4)=0," ",COUNTIF(AB6:AB38,4))</f>
        <v xml:space="preserve"> </v>
      </c>
      <c r="AC41" s="44"/>
      <c r="AD41" s="242" t="str">
        <f t="shared" si="14"/>
        <v/>
      </c>
      <c r="AE41" s="45" t="str">
        <f>IF(COUNTIF(AE6:AE38,4)=0," ",COUNTIF(AE6:AE38,4))</f>
        <v xml:space="preserve"> </v>
      </c>
      <c r="AF41" s="44" t="str">
        <f>IF(COUNTIF(AF6:AF38,4)=0," ",COUNTIF(AF6:AF38,4))</f>
        <v xml:space="preserve"> </v>
      </c>
      <c r="AG41" s="44">
        <f t="shared" ref="AG41:AU41" si="18">IF(COUNTIF(AG6:AG38,4)=0,"0",COUNTIF(AG6:AG38,4))</f>
        <v>8</v>
      </c>
      <c r="AH41" s="44" t="str">
        <f t="shared" si="18"/>
        <v>0</v>
      </c>
      <c r="AI41" s="44" t="str">
        <f t="shared" si="18"/>
        <v>0</v>
      </c>
      <c r="AJ41" s="44">
        <f t="shared" si="18"/>
        <v>9</v>
      </c>
      <c r="AK41" s="44" t="str">
        <f t="shared" si="18"/>
        <v>0</v>
      </c>
      <c r="AL41" s="44" t="str">
        <f t="shared" si="18"/>
        <v>0</v>
      </c>
      <c r="AM41" s="44">
        <f t="shared" si="18"/>
        <v>5</v>
      </c>
      <c r="AN41" s="44" t="str">
        <f t="shared" si="18"/>
        <v>0</v>
      </c>
      <c r="AO41" s="44">
        <f t="shared" si="18"/>
        <v>8</v>
      </c>
      <c r="AP41" s="44">
        <f t="shared" si="18"/>
        <v>2</v>
      </c>
      <c r="AQ41" s="44" t="str">
        <f t="shared" si="18"/>
        <v>0</v>
      </c>
      <c r="AR41" s="44">
        <f t="shared" si="18"/>
        <v>3</v>
      </c>
      <c r="AS41" s="44" t="str">
        <f t="shared" si="18"/>
        <v>0</v>
      </c>
      <c r="AT41" s="44" t="str">
        <f t="shared" si="18"/>
        <v>0</v>
      </c>
      <c r="AU41" s="44" t="str">
        <f t="shared" si="18"/>
        <v>0</v>
      </c>
      <c r="AV41" s="46" t="str">
        <f>IF(COUNTIF(AV6:AV38,4)=0," ",COUNTIF(AV6:AV38,4))</f>
        <v xml:space="preserve"> </v>
      </c>
      <c r="AW41" s="44"/>
      <c r="AX41" s="47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</row>
    <row r="42" spans="1:157" s="59" customFormat="1" x14ac:dyDescent="0.2">
      <c r="A42" s="85"/>
      <c r="B42" s="220"/>
      <c r="C42" s="225" t="s">
        <v>15</v>
      </c>
      <c r="D42" s="222"/>
      <c r="E42" s="226"/>
      <c r="F42" s="109">
        <v>7</v>
      </c>
      <c r="G42" s="109" t="str">
        <v>0</v>
      </c>
      <c r="H42" s="109" t="str">
        <v>0</v>
      </c>
      <c r="I42" s="109">
        <v>10</v>
      </c>
      <c r="J42" s="109" t="str">
        <v>0</v>
      </c>
      <c r="K42" s="109" t="str">
        <v>0</v>
      </c>
      <c r="L42" s="109">
        <v>1</v>
      </c>
      <c r="M42" s="109" t="str">
        <v>0</v>
      </c>
      <c r="N42" s="109">
        <v>5</v>
      </c>
      <c r="O42" s="110">
        <v>18</v>
      </c>
      <c r="P42" s="110" t="str">
        <v>0</v>
      </c>
      <c r="Q42" s="110">
        <v>15</v>
      </c>
      <c r="R42" s="110" t="str">
        <v>0</v>
      </c>
      <c r="S42" s="109" t="str">
        <v>0</v>
      </c>
      <c r="T42" s="109" t="str">
        <v>0</v>
      </c>
      <c r="U42" s="109" t="str">
        <v xml:space="preserve"> </v>
      </c>
      <c r="V42" s="52">
        <f>IF(COUNTIF(V6:V38,3)=0,"0",COUNTIF(V6:V38,3))</f>
        <v>13</v>
      </c>
      <c r="W42" s="52"/>
      <c r="X42" s="52"/>
      <c r="Y42" s="52" t="str">
        <f>IF(COUNTIF(Y6:Y38,3)=0," ",COUNTIF(Y6:Y38,3))</f>
        <v xml:space="preserve"> </v>
      </c>
      <c r="Z42" s="52">
        <f>IF(COUNTIF(Z6:Z38,3)=0," ",COUNTIF(Z6:Z38,3))</f>
        <v>7</v>
      </c>
      <c r="AA42" s="52">
        <f>IF(COUNTIF(AA6:AA38,3)=0," ",COUNTIF(AA6:AA38,3))</f>
        <v>2</v>
      </c>
      <c r="AB42" s="52">
        <f>IF(COUNTIF(AB6:AB38,3)=0," ",COUNTIF(AB6:AB38,3))</f>
        <v>2</v>
      </c>
      <c r="AC42" s="52"/>
      <c r="AD42" s="242" t="str">
        <f t="shared" si="14"/>
        <v/>
      </c>
      <c r="AE42" s="53" t="str">
        <f>IF(COUNTIF(AE6:AE38,3)=0," ",COUNTIF(AE6:AE38,3))</f>
        <v xml:space="preserve"> </v>
      </c>
      <c r="AF42" s="52" t="str">
        <f>IF(COUNTIF(AF6:AF38,3)=0," ",COUNTIF(AF6:AF38,3))</f>
        <v xml:space="preserve"> </v>
      </c>
      <c r="AG42" s="52">
        <f t="shared" ref="AG42:AU42" si="19">IF(COUNTIF(AG6:AG38,3)=0,"0",COUNTIF(AG6:AG38,3))</f>
        <v>7</v>
      </c>
      <c r="AH42" s="52" t="str">
        <f t="shared" si="19"/>
        <v>0</v>
      </c>
      <c r="AI42" s="52" t="str">
        <f t="shared" si="19"/>
        <v>0</v>
      </c>
      <c r="AJ42" s="52">
        <f t="shared" si="19"/>
        <v>10</v>
      </c>
      <c r="AK42" s="52" t="str">
        <f t="shared" si="19"/>
        <v>0</v>
      </c>
      <c r="AL42" s="52" t="str">
        <f t="shared" si="19"/>
        <v>0</v>
      </c>
      <c r="AM42" s="52">
        <f t="shared" si="19"/>
        <v>1</v>
      </c>
      <c r="AN42" s="52" t="str">
        <f t="shared" si="19"/>
        <v>0</v>
      </c>
      <c r="AO42" s="52">
        <f t="shared" si="19"/>
        <v>5</v>
      </c>
      <c r="AP42" s="52">
        <f t="shared" si="19"/>
        <v>18</v>
      </c>
      <c r="AQ42" s="52" t="str">
        <f t="shared" si="19"/>
        <v>0</v>
      </c>
      <c r="AR42" s="52">
        <f t="shared" si="19"/>
        <v>15</v>
      </c>
      <c r="AS42" s="52" t="str">
        <f t="shared" si="19"/>
        <v>0</v>
      </c>
      <c r="AT42" s="52" t="str">
        <f t="shared" si="19"/>
        <v>0</v>
      </c>
      <c r="AU42" s="52" t="str">
        <f t="shared" si="19"/>
        <v>0</v>
      </c>
      <c r="AV42" s="54" t="str">
        <f>IF(COUNTIF(AV6:AV38,3)=0," ",COUNTIF(AV6:AV38,3))</f>
        <v xml:space="preserve"> </v>
      </c>
      <c r="AW42" s="52"/>
      <c r="AX42" s="55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</row>
    <row r="43" spans="1:157" x14ac:dyDescent="0.2">
      <c r="A43" s="247"/>
      <c r="B43" s="85"/>
      <c r="C43" s="83" t="s">
        <v>16</v>
      </c>
      <c r="D43" s="225"/>
      <c r="E43" s="27"/>
      <c r="F43" s="23">
        <v>0</v>
      </c>
      <c r="G43" s="23">
        <v>0</v>
      </c>
      <c r="H43" s="23">
        <v>0</v>
      </c>
      <c r="I43" s="23">
        <v>1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2</v>
      </c>
      <c r="P43" s="24">
        <v>0</v>
      </c>
      <c r="Q43" s="24">
        <v>4</v>
      </c>
      <c r="R43" s="24">
        <v>0</v>
      </c>
      <c r="S43" s="23">
        <v>0</v>
      </c>
      <c r="T43" s="23">
        <v>0</v>
      </c>
      <c r="U43" s="23">
        <v>0</v>
      </c>
      <c r="V43" s="35">
        <f>IF(COUNTIF(V6:V38,2)=0,"0",COUNTIF(V6:V38,2))</f>
        <v>8</v>
      </c>
      <c r="W43" s="35"/>
      <c r="X43" s="35"/>
      <c r="Y43" s="35">
        <f>IF(COUNTIF(Y6:Y38,2)=0," ",COUNTIF(Y6:Y38,2))</f>
        <v>4</v>
      </c>
      <c r="Z43" s="35">
        <f>IF(COUNTIF(Z6:Z38,2)=0," ",COUNTIF(Z6:Z38,2))</f>
        <v>9</v>
      </c>
      <c r="AA43" s="35">
        <f>IF(COUNTIF(AA6:AA38,2)=0," ",COUNTIF(AA6:AA38,2))</f>
        <v>8</v>
      </c>
      <c r="AB43" s="35">
        <f>IF(COUNTIF(AB6:AB38,2)=0," ",COUNTIF(AB6:AB38,2))</f>
        <v>7</v>
      </c>
      <c r="AC43" s="35"/>
      <c r="AD43" s="242">
        <f t="shared" si="14"/>
        <v>3.6428571428571428</v>
      </c>
      <c r="AE43" s="61" t="str">
        <f>IF(COUNTIF(AE6:AE38,2)=0," ",COUNTIF(AE6:AE38,2))</f>
        <v xml:space="preserve"> </v>
      </c>
      <c r="AF43" s="35" t="str">
        <f>IF(COUNTIF(AF6:AF38,2)=0," ",COUNTIF(AF6:AF38,2))</f>
        <v xml:space="preserve"> </v>
      </c>
      <c r="AG43" s="35">
        <f t="shared" ref="AG43:AV43" si="20">COUNTIF(AG6:AG37,2)+COUNTIF(AG6:AG37,"д")</f>
        <v>0</v>
      </c>
      <c r="AH43" s="35">
        <f t="shared" si="20"/>
        <v>0</v>
      </c>
      <c r="AI43" s="35">
        <f t="shared" si="20"/>
        <v>0</v>
      </c>
      <c r="AJ43" s="35">
        <f t="shared" si="20"/>
        <v>1</v>
      </c>
      <c r="AK43" s="35">
        <f t="shared" si="20"/>
        <v>0</v>
      </c>
      <c r="AL43" s="35">
        <f t="shared" si="20"/>
        <v>0</v>
      </c>
      <c r="AM43" s="35">
        <f t="shared" si="20"/>
        <v>0</v>
      </c>
      <c r="AN43" s="35">
        <f t="shared" si="20"/>
        <v>0</v>
      </c>
      <c r="AO43" s="35">
        <f t="shared" si="20"/>
        <v>0</v>
      </c>
      <c r="AP43" s="35">
        <f t="shared" si="20"/>
        <v>2</v>
      </c>
      <c r="AQ43" s="35">
        <f t="shared" si="20"/>
        <v>0</v>
      </c>
      <c r="AR43" s="35">
        <f t="shared" si="20"/>
        <v>4</v>
      </c>
      <c r="AS43" s="35">
        <f t="shared" si="20"/>
        <v>0</v>
      </c>
      <c r="AT43" s="35">
        <f t="shared" si="20"/>
        <v>0</v>
      </c>
      <c r="AU43" s="35">
        <f t="shared" si="20"/>
        <v>0</v>
      </c>
      <c r="AV43" s="35">
        <f t="shared" si="20"/>
        <v>0</v>
      </c>
      <c r="AW43" s="35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G43"/>
    </row>
    <row r="44" spans="1:157" x14ac:dyDescent="0.2">
      <c r="A44" s="247"/>
      <c r="B44" s="247"/>
      <c r="C44" s="83" t="s">
        <v>17</v>
      </c>
      <c r="D44" s="83"/>
      <c r="E44" s="27"/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4">
        <v>0</v>
      </c>
      <c r="P44" s="24">
        <v>0</v>
      </c>
      <c r="Q44" s="24">
        <v>0</v>
      </c>
      <c r="R44" s="24">
        <v>0</v>
      </c>
      <c r="S44" s="23">
        <v>0</v>
      </c>
      <c r="T44" s="23">
        <v>0</v>
      </c>
      <c r="U44" s="23">
        <v>0</v>
      </c>
      <c r="V44" s="35">
        <f t="shared" ref="V44:AB44" si="21">COUNTBLANK(V6:V27)</f>
        <v>0</v>
      </c>
      <c r="W44" s="35">
        <f t="shared" si="21"/>
        <v>0</v>
      </c>
      <c r="X44" s="35">
        <f t="shared" si="21"/>
        <v>0</v>
      </c>
      <c r="Y44" s="35">
        <f t="shared" si="21"/>
        <v>0</v>
      </c>
      <c r="Z44" s="35">
        <f t="shared" si="21"/>
        <v>0</v>
      </c>
      <c r="AA44" s="35">
        <f t="shared" si="21"/>
        <v>0</v>
      </c>
      <c r="AB44" s="35">
        <f t="shared" si="21"/>
        <v>0</v>
      </c>
      <c r="AC44" s="35"/>
      <c r="AD44" s="254">
        <f>COUNTBLANK(AD6:AD27)</f>
        <v>0</v>
      </c>
      <c r="AE44" s="61" t="str">
        <f>IF(COUNTIF(AE6:AE38,"б")=0," ",COUNTIF(AE6:AE38,"б"))</f>
        <v xml:space="preserve"> </v>
      </c>
      <c r="AF44" s="60">
        <f t="shared" ref="AF44:CB44" si="22">IF(COUNTIF(AF6:AF38,"б")=0+COUNTIF(AF6:AF38,"а")=0,"0",COUNTIF(AF6:AF38,"б")+COUNTIF(AF6:AF38,"а"))</f>
        <v>0</v>
      </c>
      <c r="AG44" s="60">
        <f t="shared" si="22"/>
        <v>0</v>
      </c>
      <c r="AH44" s="60">
        <f t="shared" si="22"/>
        <v>0</v>
      </c>
      <c r="AI44" s="60">
        <f t="shared" si="22"/>
        <v>0</v>
      </c>
      <c r="AJ44" s="60">
        <f t="shared" si="22"/>
        <v>0</v>
      </c>
      <c r="AK44" s="60">
        <f t="shared" si="22"/>
        <v>0</v>
      </c>
      <c r="AL44" s="60">
        <f t="shared" si="22"/>
        <v>0</v>
      </c>
      <c r="AM44" s="60">
        <f t="shared" si="22"/>
        <v>0</v>
      </c>
      <c r="AN44" s="60">
        <f t="shared" si="22"/>
        <v>0</v>
      </c>
      <c r="AO44" s="60">
        <f t="shared" si="22"/>
        <v>0</v>
      </c>
      <c r="AP44" s="60">
        <f t="shared" si="22"/>
        <v>0</v>
      </c>
      <c r="AQ44" s="60">
        <f t="shared" si="22"/>
        <v>0</v>
      </c>
      <c r="AR44" s="60">
        <f t="shared" si="22"/>
        <v>0</v>
      </c>
      <c r="AS44" s="60">
        <f t="shared" si="22"/>
        <v>0</v>
      </c>
      <c r="AT44" s="60">
        <f t="shared" si="22"/>
        <v>0</v>
      </c>
      <c r="AU44" s="60">
        <f t="shared" si="22"/>
        <v>0</v>
      </c>
      <c r="AV44" s="60">
        <f t="shared" si="22"/>
        <v>0</v>
      </c>
      <c r="AW44" s="60">
        <f t="shared" si="22"/>
        <v>0</v>
      </c>
      <c r="AX44" s="60">
        <f t="shared" si="22"/>
        <v>0</v>
      </c>
      <c r="AY44" s="60">
        <f t="shared" si="22"/>
        <v>0</v>
      </c>
      <c r="AZ44" s="60">
        <f t="shared" si="22"/>
        <v>0</v>
      </c>
      <c r="BA44" s="60">
        <f t="shared" si="22"/>
        <v>0</v>
      </c>
      <c r="BB44" s="60">
        <f t="shared" si="22"/>
        <v>0</v>
      </c>
      <c r="BC44" s="60">
        <f t="shared" si="22"/>
        <v>0</v>
      </c>
      <c r="BD44" s="60">
        <f t="shared" si="22"/>
        <v>0</v>
      </c>
      <c r="BE44" s="60">
        <f t="shared" si="22"/>
        <v>0</v>
      </c>
      <c r="BF44" s="60">
        <f t="shared" si="22"/>
        <v>0</v>
      </c>
      <c r="BG44" s="60">
        <f t="shared" si="22"/>
        <v>0</v>
      </c>
      <c r="BH44" s="60">
        <f t="shared" si="22"/>
        <v>0</v>
      </c>
      <c r="BI44" s="60">
        <f t="shared" si="22"/>
        <v>0</v>
      </c>
      <c r="BJ44" s="60">
        <f t="shared" si="22"/>
        <v>0</v>
      </c>
      <c r="BK44" s="60">
        <f t="shared" si="22"/>
        <v>0</v>
      </c>
      <c r="BL44" s="60">
        <f t="shared" si="22"/>
        <v>0</v>
      </c>
      <c r="BM44" s="60">
        <f t="shared" si="22"/>
        <v>0</v>
      </c>
      <c r="BN44" s="60">
        <f t="shared" si="22"/>
        <v>0</v>
      </c>
      <c r="BO44" s="60">
        <f t="shared" si="22"/>
        <v>0</v>
      </c>
      <c r="BP44" s="60">
        <f t="shared" si="22"/>
        <v>0</v>
      </c>
      <c r="BQ44" s="60">
        <f t="shared" si="22"/>
        <v>0</v>
      </c>
      <c r="BR44" s="60">
        <f t="shared" si="22"/>
        <v>0</v>
      </c>
      <c r="BS44" s="60">
        <f t="shared" si="22"/>
        <v>0</v>
      </c>
      <c r="BT44" s="60">
        <f t="shared" si="22"/>
        <v>0</v>
      </c>
      <c r="BU44" s="60">
        <f t="shared" si="22"/>
        <v>0</v>
      </c>
      <c r="BV44" s="60">
        <f t="shared" si="22"/>
        <v>0</v>
      </c>
      <c r="BW44" s="60">
        <f t="shared" si="22"/>
        <v>0</v>
      </c>
      <c r="BX44" s="60">
        <f t="shared" si="22"/>
        <v>0</v>
      </c>
      <c r="BY44" s="60">
        <f t="shared" si="22"/>
        <v>0</v>
      </c>
      <c r="BZ44" s="60">
        <f t="shared" si="22"/>
        <v>0</v>
      </c>
      <c r="CA44" s="60">
        <f t="shared" si="22"/>
        <v>0</v>
      </c>
      <c r="CB44" s="60">
        <f t="shared" si="22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">
      <c r="A45" s="247"/>
      <c r="B45" s="247"/>
      <c r="C45" s="83" t="s">
        <v>18</v>
      </c>
      <c r="D45" s="83"/>
      <c r="E45" s="27"/>
      <c r="F45" s="23" t="str">
        <v>0</v>
      </c>
      <c r="G45" s="23">
        <v>17</v>
      </c>
      <c r="H45" s="23">
        <v>22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 xml:space="preserve"> </v>
      </c>
      <c r="V45" s="35" t="str">
        <f>IF(COUNTIF(V6:V38,"з")=0,"0",COUNTIF(V6:V38,"з"))</f>
        <v>0</v>
      </c>
      <c r="W45" s="35"/>
      <c r="X45" s="35"/>
      <c r="Y45" s="35" t="str">
        <f>IF(COUNTIF(Y6:Y38,"з")=0," ",COUNTIF(Y6:Y38,"з"))</f>
        <v xml:space="preserve"> </v>
      </c>
      <c r="Z45" s="35" t="str">
        <f>IF(COUNTIF(Z6:Z38,"з")=0," ",COUNTIF(Z6:Z38,"з"))</f>
        <v xml:space="preserve"> </v>
      </c>
      <c r="AA45" s="35" t="str">
        <f>IF(COUNTIF(AA6:AA38,"з")=0," ",COUNTIF(AA6:AA38,"з"))</f>
        <v xml:space="preserve"> </v>
      </c>
      <c r="AB45" s="35" t="str">
        <f>IF(COUNTIF(AB6:AB38,"з")=0," ",COUNTIF(AB6:AB38,"з"))</f>
        <v xml:space="preserve"> </v>
      </c>
      <c r="AC45" s="35"/>
      <c r="AD45" s="242" t="str">
        <f t="shared" si="14"/>
        <v/>
      </c>
      <c r="AE45" s="61" t="str">
        <f>IF(COUNTIF(AE6:AE38,"з")=0," ",COUNTIF(AE6:AE38,"з"))</f>
        <v xml:space="preserve"> </v>
      </c>
      <c r="AF45" s="35" t="str">
        <f>IF(COUNTIF(AF6:AF38,"з")=0," ",COUNTIF(AF6:AF38,"з"))</f>
        <v xml:space="preserve"> </v>
      </c>
      <c r="AG45" s="35" t="str">
        <f t="shared" ref="AG45:AU45" si="23">IF(COUNTIF(AG6:AG38,"з")=0,"0",COUNTIF(AG6:AG38,"з"))</f>
        <v>0</v>
      </c>
      <c r="AH45" s="35">
        <f t="shared" si="23"/>
        <v>17</v>
      </c>
      <c r="AI45" s="35">
        <f t="shared" si="23"/>
        <v>22</v>
      </c>
      <c r="AJ45" s="35" t="str">
        <f t="shared" si="23"/>
        <v>0</v>
      </c>
      <c r="AK45" s="35" t="str">
        <f t="shared" si="23"/>
        <v>0</v>
      </c>
      <c r="AL45" s="35" t="str">
        <f t="shared" si="23"/>
        <v>0</v>
      </c>
      <c r="AM45" s="35" t="str">
        <f t="shared" si="23"/>
        <v>0</v>
      </c>
      <c r="AN45" s="35" t="str">
        <f t="shared" si="23"/>
        <v>0</v>
      </c>
      <c r="AO45" s="35" t="str">
        <f t="shared" si="23"/>
        <v>0</v>
      </c>
      <c r="AP45" s="35" t="str">
        <f t="shared" si="23"/>
        <v>0</v>
      </c>
      <c r="AQ45" s="35" t="str">
        <f t="shared" si="23"/>
        <v>0</v>
      </c>
      <c r="AR45" s="35" t="str">
        <f t="shared" si="23"/>
        <v>0</v>
      </c>
      <c r="AS45" s="35" t="str">
        <f t="shared" si="23"/>
        <v>0</v>
      </c>
      <c r="AT45" s="35" t="str">
        <f t="shared" si="23"/>
        <v>0</v>
      </c>
      <c r="AU45" s="35" t="str">
        <f t="shared" si="23"/>
        <v>0</v>
      </c>
      <c r="AV45" s="35" t="str">
        <f>IF(COUNTIF(AV6:AV38,"з")=0," ",COUNTIF(AV6:AV38,"з"))</f>
        <v xml:space="preserve"> </v>
      </c>
      <c r="AW45" s="35"/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G45"/>
    </row>
    <row r="46" spans="1:157" s="30" customFormat="1" x14ac:dyDescent="0.2">
      <c r="A46" s="247"/>
      <c r="B46" s="247"/>
      <c r="C46" s="83" t="s">
        <v>19</v>
      </c>
      <c r="D46" s="83"/>
      <c r="E46" s="27"/>
      <c r="F46" s="23" t="str">
        <v>0</v>
      </c>
      <c r="G46" s="23">
        <v>5</v>
      </c>
      <c r="H46" s="23" t="str">
        <v>0</v>
      </c>
      <c r="I46" s="23" t="str">
        <v>0</v>
      </c>
      <c r="J46" s="23" t="str">
        <v>0</v>
      </c>
      <c r="K46" s="23" t="str">
        <v>0</v>
      </c>
      <c r="L46" s="23" t="str">
        <v>0</v>
      </c>
      <c r="M46" s="23" t="str">
        <v>0</v>
      </c>
      <c r="N46" s="23" t="str">
        <v>0</v>
      </c>
      <c r="O46" s="24" t="str">
        <v>0</v>
      </c>
      <c r="P46" s="24" t="str">
        <v>0</v>
      </c>
      <c r="Q46" s="24" t="str">
        <v>0</v>
      </c>
      <c r="R46" s="24" t="str">
        <v>0</v>
      </c>
      <c r="S46" s="23" t="str">
        <v>0</v>
      </c>
      <c r="T46" s="23" t="str">
        <v>0</v>
      </c>
      <c r="U46" s="23" t="str">
        <v xml:space="preserve"> </v>
      </c>
      <c r="V46" s="35" t="str">
        <f>IF(COUNTIF(V6:V38,"н")=0,"0",COUNTIF(V6:V38,"н"))</f>
        <v>0</v>
      </c>
      <c r="W46" s="35"/>
      <c r="X46" s="35"/>
      <c r="Y46" s="35" t="str">
        <f>IF(COUNTIF(Y6:Y38,"н")=0," ",COUNTIF(Y6:Y38,"н"))</f>
        <v xml:space="preserve"> </v>
      </c>
      <c r="Z46" s="35" t="str">
        <f>IF(COUNTIF(Z6:Z38,"н")=0," ",COUNTIF(Z6:Z38,"н"))</f>
        <v xml:space="preserve"> </v>
      </c>
      <c r="AA46" s="35" t="str">
        <f>IF(COUNTIF(AA6:AA38,"н")=0," ",COUNTIF(AA6:AA38,"н"))</f>
        <v xml:space="preserve"> </v>
      </c>
      <c r="AB46" s="35" t="str">
        <f>IF(COUNTIF(AB6:AB38,"н")=0," ",COUNTIF(AB6:AB38,"н"))</f>
        <v xml:space="preserve"> </v>
      </c>
      <c r="AC46" s="35"/>
      <c r="AD46" s="242" t="str">
        <f t="shared" si="14"/>
        <v/>
      </c>
      <c r="AE46" s="61" t="str">
        <f>IF(COUNTIF(AE6:AE38,"н")=0," ",COUNTIF(AE6:AE38,"н"))</f>
        <v xml:space="preserve"> </v>
      </c>
      <c r="AF46" s="35" t="str">
        <f>IF(COUNTIF(AF6:AF38,"н")=0," ",COUNTIF(AF6:AF38,"н"))</f>
        <v xml:space="preserve"> </v>
      </c>
      <c r="AG46" s="35" t="str">
        <f t="shared" ref="AG46:AU46" si="24">IF(COUNTIF(AG6:AG38,"н")=0,"0",COUNTIF(AG6:AG38,"н"))</f>
        <v>0</v>
      </c>
      <c r="AH46" s="35">
        <f t="shared" si="24"/>
        <v>5</v>
      </c>
      <c r="AI46" s="35" t="str">
        <f t="shared" si="24"/>
        <v>0</v>
      </c>
      <c r="AJ46" s="35" t="str">
        <f t="shared" si="24"/>
        <v>0</v>
      </c>
      <c r="AK46" s="35" t="str">
        <f t="shared" si="24"/>
        <v>0</v>
      </c>
      <c r="AL46" s="35" t="str">
        <f t="shared" si="24"/>
        <v>0</v>
      </c>
      <c r="AM46" s="35" t="str">
        <f t="shared" si="24"/>
        <v>0</v>
      </c>
      <c r="AN46" s="35" t="str">
        <f t="shared" si="24"/>
        <v>0</v>
      </c>
      <c r="AO46" s="35" t="str">
        <f t="shared" si="24"/>
        <v>0</v>
      </c>
      <c r="AP46" s="35" t="str">
        <f t="shared" si="24"/>
        <v>0</v>
      </c>
      <c r="AQ46" s="35" t="str">
        <f t="shared" si="24"/>
        <v>0</v>
      </c>
      <c r="AR46" s="35" t="str">
        <f t="shared" si="24"/>
        <v>0</v>
      </c>
      <c r="AS46" s="35" t="str">
        <f t="shared" si="24"/>
        <v>0</v>
      </c>
      <c r="AT46" s="35" t="str">
        <f t="shared" si="24"/>
        <v>0</v>
      </c>
      <c r="AU46" s="35" t="str">
        <f t="shared" si="24"/>
        <v>0</v>
      </c>
      <c r="AV46" s="35" t="str">
        <f>IF(COUNTIF(AV6:AV38,"н")=0," ",COUNTIF(AV6:AV38,"н"))</f>
        <v xml:space="preserve"> </v>
      </c>
      <c r="AW46" s="35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</row>
  </sheetData>
  <mergeCells count="7">
    <mergeCell ref="AX3:BM3"/>
    <mergeCell ref="BP3:CE3"/>
    <mergeCell ref="X40:AB40"/>
    <mergeCell ref="F2:G2"/>
    <mergeCell ref="A3:C4"/>
    <mergeCell ref="AD3:AD5"/>
    <mergeCell ref="AG3:AW3"/>
  </mergeCells>
  <conditionalFormatting sqref="AF6:AF38">
    <cfRule type="expression" dxfId="7532" priority="946" stopIfTrue="1">
      <formula>VALUE(RIGHT(AF6))&gt;AE6</formula>
    </cfRule>
    <cfRule type="expression" dxfId="7531" priority="947" stopIfTrue="1">
      <formula>EXACT(RIGHT(AF6,3),"зач")</formula>
    </cfRule>
  </conditionalFormatting>
  <conditionalFormatting sqref="C5 Y5 AI5 AG5 I5:T5">
    <cfRule type="cellIs" dxfId="7530" priority="943" stopIfTrue="1" operator="equal">
      <formula>5</formula>
    </cfRule>
    <cfRule type="cellIs" dxfId="7529" priority="944" stopIfTrue="1" operator="equal">
      <formula>4</formula>
    </cfRule>
    <cfRule type="cellIs" dxfId="7528" priority="945" stopIfTrue="1" operator="equal">
      <formula>3</formula>
    </cfRule>
  </conditionalFormatting>
  <conditionalFormatting sqref="E6:E46">
    <cfRule type="cellIs" dxfId="7527" priority="941" stopIfTrue="1" operator="equal">
      <formula>4</formula>
    </cfRule>
    <cfRule type="cellIs" dxfId="7526" priority="942" stopIfTrue="1" operator="equal">
      <formula>3</formula>
    </cfRule>
  </conditionalFormatting>
  <conditionalFormatting sqref="Z5:AC5 AE45:AW46 W40 AE6:AE40 AG44:CB44 AE41:AF44 AG6:AW43 W41:AC46 F7:V10 F21:V24 F20 H20:V20 F17:V19 F16 H16:V16 F6 H6:V6 F12:V15 F11 H11:V11 F26:V46 F25 H25:V25">
    <cfRule type="cellIs" dxfId="7525" priority="938" stopIfTrue="1" operator="equal">
      <formula>5</formula>
    </cfRule>
    <cfRule type="cellIs" dxfId="7524" priority="939" stopIfTrue="1" operator="equal">
      <formula>4</formula>
    </cfRule>
    <cfRule type="cellIs" dxfId="7523" priority="940" stopIfTrue="1" operator="equal">
      <formula>3</formula>
    </cfRule>
  </conditionalFormatting>
  <conditionalFormatting sqref="AE3:AJ4 V3:AC4 I3:T3 J4:T4 I3:L4">
    <cfRule type="expression" dxfId="7522" priority="936" stopIfTrue="1">
      <formula>$D$1&lt;I3</formula>
    </cfRule>
    <cfRule type="expression" dxfId="7521" priority="937" stopIfTrue="1">
      <formula>$D$1&gt;I3</formula>
    </cfRule>
  </conditionalFormatting>
  <conditionalFormatting sqref="R5">
    <cfRule type="cellIs" dxfId="7520" priority="821" stopIfTrue="1" operator="equal">
      <formula>5</formula>
    </cfRule>
    <cfRule type="cellIs" dxfId="7519" priority="822" stopIfTrue="1" operator="equal">
      <formula>4</formula>
    </cfRule>
    <cfRule type="cellIs" dxfId="7518" priority="823" stopIfTrue="1" operator="equal">
      <formula>3</formula>
    </cfRule>
  </conditionalFormatting>
  <conditionalFormatting sqref="R4">
    <cfRule type="expression" dxfId="7517" priority="819" stopIfTrue="1">
      <formula>$D$1&lt;R4</formula>
    </cfRule>
    <cfRule type="expression" dxfId="7516" priority="820" stopIfTrue="1">
      <formula>$D$1&gt;R4</formula>
    </cfRule>
  </conditionalFormatting>
  <conditionalFormatting sqref="U3">
    <cfRule type="expression" dxfId="7515" priority="800" stopIfTrue="1">
      <formula>$D$4&lt;U3</formula>
    </cfRule>
    <cfRule type="expression" dxfId="7514" priority="801" stopIfTrue="1">
      <formula>$D$4&gt;U3</formula>
    </cfRule>
  </conditionalFormatting>
  <conditionalFormatting sqref="U3">
    <cfRule type="expression" dxfId="7513" priority="798" stopIfTrue="1">
      <formula>$D$1&lt;U3</formula>
    </cfRule>
    <cfRule type="expression" dxfId="7512" priority="799" stopIfTrue="1">
      <formula>$D$1&gt;U3</formula>
    </cfRule>
  </conditionalFormatting>
  <conditionalFormatting sqref="U4">
    <cfRule type="expression" dxfId="7511" priority="796" stopIfTrue="1">
      <formula>$D$4&lt;U4</formula>
    </cfRule>
    <cfRule type="expression" dxfId="7510" priority="797" stopIfTrue="1">
      <formula>$D$4&gt;U4</formula>
    </cfRule>
  </conditionalFormatting>
  <conditionalFormatting sqref="U4">
    <cfRule type="expression" dxfId="7509" priority="794" stopIfTrue="1">
      <formula>$D$1&lt;U4</formula>
    </cfRule>
    <cfRule type="expression" dxfId="7508" priority="795" stopIfTrue="1">
      <formula>$D$1&gt;U4</formula>
    </cfRule>
  </conditionalFormatting>
  <conditionalFormatting sqref="U4">
    <cfRule type="expression" dxfId="7507" priority="792" stopIfTrue="1">
      <formula>$D$4&lt;U4</formula>
    </cfRule>
    <cfRule type="expression" dxfId="7506" priority="793" stopIfTrue="1">
      <formula>$D$4&gt;U4</formula>
    </cfRule>
  </conditionalFormatting>
  <conditionalFormatting sqref="U5">
    <cfRule type="cellIs" dxfId="7505" priority="789" stopIfTrue="1" operator="equal">
      <formula>5</formula>
    </cfRule>
    <cfRule type="cellIs" dxfId="7504" priority="790" stopIfTrue="1" operator="equal">
      <formula>4</formula>
    </cfRule>
    <cfRule type="cellIs" dxfId="7503" priority="791" stopIfTrue="1" operator="equal">
      <formula>3</formula>
    </cfRule>
  </conditionalFormatting>
  <conditionalFormatting sqref="G4">
    <cfRule type="expression" dxfId="7502" priority="432" stopIfTrue="1">
      <formula>$D$1&lt;G4</formula>
    </cfRule>
    <cfRule type="expression" dxfId="7501" priority="433" stopIfTrue="1">
      <formula>$D$1&gt;G4</formula>
    </cfRule>
  </conditionalFormatting>
  <conditionalFormatting sqref="G4">
    <cfRule type="expression" dxfId="7500" priority="414" stopIfTrue="1">
      <formula>$D$1&lt;G4</formula>
    </cfRule>
    <cfRule type="expression" dxfId="7499" priority="415" stopIfTrue="1">
      <formula>$D$1&gt;G4</formula>
    </cfRule>
  </conditionalFormatting>
  <conditionalFormatting sqref="G4">
    <cfRule type="expression" dxfId="7498" priority="424" stopIfTrue="1">
      <formula>$D$1&lt;G4</formula>
    </cfRule>
    <cfRule type="expression" dxfId="7497" priority="425" stopIfTrue="1">
      <formula>$D$1&gt;G4</formula>
    </cfRule>
  </conditionalFormatting>
  <conditionalFormatting sqref="G4">
    <cfRule type="expression" dxfId="7496" priority="422" stopIfTrue="1">
      <formula>$D$1&lt;G4</formula>
    </cfRule>
    <cfRule type="expression" dxfId="7495" priority="423" stopIfTrue="1">
      <formula>$D$1&gt;G4</formula>
    </cfRule>
  </conditionalFormatting>
  <conditionalFormatting sqref="G4">
    <cfRule type="expression" dxfId="7494" priority="420" stopIfTrue="1">
      <formula>$D$1&lt;G4</formula>
    </cfRule>
    <cfRule type="expression" dxfId="7493" priority="421" stopIfTrue="1">
      <formula>$D$1&gt;G4</formula>
    </cfRule>
  </conditionalFormatting>
  <conditionalFormatting sqref="G4">
    <cfRule type="expression" dxfId="7492" priority="418" stopIfTrue="1">
      <formula>$D$1&lt;G4</formula>
    </cfRule>
    <cfRule type="expression" dxfId="7491" priority="419" stopIfTrue="1">
      <formula>$D$1&gt;G4</formula>
    </cfRule>
  </conditionalFormatting>
  <conditionalFormatting sqref="G4">
    <cfRule type="expression" dxfId="7490" priority="416" stopIfTrue="1">
      <formula>$D$1&lt;G4</formula>
    </cfRule>
    <cfRule type="expression" dxfId="7489" priority="417" stopIfTrue="1">
      <formula>$D$1&gt;G4</formula>
    </cfRule>
  </conditionalFormatting>
  <conditionalFormatting sqref="G5">
    <cfRule type="cellIs" dxfId="7488" priority="751" stopIfTrue="1" operator="equal">
      <formula>5</formula>
    </cfRule>
    <cfRule type="cellIs" dxfId="7487" priority="752" stopIfTrue="1" operator="equal">
      <formula>4</formula>
    </cfRule>
    <cfRule type="cellIs" dxfId="7486" priority="753" stopIfTrue="1" operator="equal">
      <formula>3</formula>
    </cfRule>
  </conditionalFormatting>
  <conditionalFormatting sqref="G3">
    <cfRule type="expression" dxfId="7485" priority="749" stopIfTrue="1">
      <formula>$D$1&lt;G3</formula>
    </cfRule>
    <cfRule type="expression" dxfId="7484" priority="750" stopIfTrue="1">
      <formula>$D$1&gt;G3</formula>
    </cfRule>
  </conditionalFormatting>
  <conditionalFormatting sqref="G5">
    <cfRule type="cellIs" dxfId="7483" priority="746" stopIfTrue="1" operator="equal">
      <formula>5</formula>
    </cfRule>
    <cfRule type="cellIs" dxfId="7482" priority="747" stopIfTrue="1" operator="equal">
      <formula>4</formula>
    </cfRule>
    <cfRule type="cellIs" dxfId="7481" priority="748" stopIfTrue="1" operator="equal">
      <formula>3</formula>
    </cfRule>
  </conditionalFormatting>
  <conditionalFormatting sqref="G3">
    <cfRule type="expression" dxfId="7480" priority="744" stopIfTrue="1">
      <formula>$D$1&lt;G3</formula>
    </cfRule>
    <cfRule type="expression" dxfId="7479" priority="745" stopIfTrue="1">
      <formula>$D$1&gt;G3</formula>
    </cfRule>
  </conditionalFormatting>
  <conditionalFormatting sqref="K3">
    <cfRule type="expression" dxfId="7478" priority="742" stopIfTrue="1">
      <formula>$D$1&lt;K3</formula>
    </cfRule>
    <cfRule type="expression" dxfId="7477" priority="743" stopIfTrue="1">
      <formula>$D$1&gt;K3</formula>
    </cfRule>
  </conditionalFormatting>
  <conditionalFormatting sqref="J4:M4">
    <cfRule type="expression" dxfId="7476" priority="740" stopIfTrue="1">
      <formula>$D$1&lt;J4</formula>
    </cfRule>
    <cfRule type="expression" dxfId="7475" priority="741" stopIfTrue="1">
      <formula>$D$1&gt;J4</formula>
    </cfRule>
  </conditionalFormatting>
  <conditionalFormatting sqref="M5">
    <cfRule type="cellIs" dxfId="7474" priority="737" stopIfTrue="1" operator="equal">
      <formula>5</formula>
    </cfRule>
    <cfRule type="cellIs" dxfId="7473" priority="738" stopIfTrue="1" operator="equal">
      <formula>4</formula>
    </cfRule>
    <cfRule type="cellIs" dxfId="7472" priority="739" stopIfTrue="1" operator="equal">
      <formula>3</formula>
    </cfRule>
  </conditionalFormatting>
  <conditionalFormatting sqref="M3:N4 N4:P4">
    <cfRule type="expression" dxfId="7471" priority="735" stopIfTrue="1">
      <formula>$D$1&lt;M3</formula>
    </cfRule>
    <cfRule type="expression" dxfId="7470" priority="736" stopIfTrue="1">
      <formula>$D$1&gt;M3</formula>
    </cfRule>
  </conditionalFormatting>
  <conditionalFormatting sqref="M4:P4">
    <cfRule type="expression" dxfId="7469" priority="733" stopIfTrue="1">
      <formula>$D$1&lt;M4</formula>
    </cfRule>
    <cfRule type="expression" dxfId="7468" priority="734" stopIfTrue="1">
      <formula>$D$1&gt;M4</formula>
    </cfRule>
  </conditionalFormatting>
  <conditionalFormatting sqref="K4">
    <cfRule type="expression" dxfId="7467" priority="648" stopIfTrue="1">
      <formula>$D$1&lt;K4</formula>
    </cfRule>
    <cfRule type="expression" dxfId="7466" priority="649" stopIfTrue="1">
      <formula>$D$1&gt;K4</formula>
    </cfRule>
  </conditionalFormatting>
  <conditionalFormatting sqref="K4">
    <cfRule type="expression" dxfId="7465" priority="646" stopIfTrue="1">
      <formula>$D$1&lt;K4</formula>
    </cfRule>
    <cfRule type="expression" dxfId="7464" priority="647" stopIfTrue="1">
      <formula>$D$1&gt;K4</formula>
    </cfRule>
  </conditionalFormatting>
  <conditionalFormatting sqref="K4">
    <cfRule type="expression" dxfId="7463" priority="644" stopIfTrue="1">
      <formula>$D$1&lt;K4</formula>
    </cfRule>
    <cfRule type="expression" dxfId="7462" priority="645" stopIfTrue="1">
      <formula>$D$1&gt;K4</formula>
    </cfRule>
  </conditionalFormatting>
  <conditionalFormatting sqref="M4">
    <cfRule type="expression" dxfId="7461" priority="636" stopIfTrue="1">
      <formula>$D$1&lt;M4</formula>
    </cfRule>
    <cfRule type="expression" dxfId="7460" priority="637" stopIfTrue="1">
      <formula>$D$1&gt;M4</formula>
    </cfRule>
  </conditionalFormatting>
  <conditionalFormatting sqref="Q5">
    <cfRule type="cellIs" dxfId="7459" priority="730" stopIfTrue="1" operator="equal">
      <formula>5</formula>
    </cfRule>
    <cfRule type="cellIs" dxfId="7458" priority="731" stopIfTrue="1" operator="equal">
      <formula>4</formula>
    </cfRule>
    <cfRule type="cellIs" dxfId="7457" priority="732" stopIfTrue="1" operator="equal">
      <formula>3</formula>
    </cfRule>
  </conditionalFormatting>
  <conditionalFormatting sqref="I4:K4">
    <cfRule type="expression" dxfId="7456" priority="728" stopIfTrue="1">
      <formula>$D$1&lt;I4</formula>
    </cfRule>
    <cfRule type="expression" dxfId="7455" priority="729" stopIfTrue="1">
      <formula>$D$1&gt;I4</formula>
    </cfRule>
  </conditionalFormatting>
  <conditionalFormatting sqref="M5">
    <cfRule type="cellIs" dxfId="7454" priority="725" stopIfTrue="1" operator="equal">
      <formula>5</formula>
    </cfRule>
    <cfRule type="cellIs" dxfId="7453" priority="726" stopIfTrue="1" operator="equal">
      <formula>4</formula>
    </cfRule>
    <cfRule type="cellIs" dxfId="7452" priority="727" stopIfTrue="1" operator="equal">
      <formula>3</formula>
    </cfRule>
  </conditionalFormatting>
  <conditionalFormatting sqref="M4">
    <cfRule type="expression" dxfId="7451" priority="723" stopIfTrue="1">
      <formula>$D$1&lt;M4</formula>
    </cfRule>
    <cfRule type="expression" dxfId="7450" priority="724" stopIfTrue="1">
      <formula>$D$1&gt;M4</formula>
    </cfRule>
  </conditionalFormatting>
  <conditionalFormatting sqref="M5">
    <cfRule type="cellIs" dxfId="7449" priority="720" stopIfTrue="1" operator="equal">
      <formula>5</formula>
    </cfRule>
    <cfRule type="cellIs" dxfId="7448" priority="721" stopIfTrue="1" operator="equal">
      <formula>4</formula>
    </cfRule>
    <cfRule type="cellIs" dxfId="7447" priority="722" stopIfTrue="1" operator="equal">
      <formula>3</formula>
    </cfRule>
  </conditionalFormatting>
  <conditionalFormatting sqref="M4">
    <cfRule type="expression" dxfId="7446" priority="718" stopIfTrue="1">
      <formula>$D$1&lt;M4</formula>
    </cfRule>
    <cfRule type="expression" dxfId="7445" priority="719" stopIfTrue="1">
      <formula>$D$1&gt;M4</formula>
    </cfRule>
  </conditionalFormatting>
  <conditionalFormatting sqref="M5">
    <cfRule type="cellIs" dxfId="7444" priority="715" stopIfTrue="1" operator="equal">
      <formula>5</formula>
    </cfRule>
    <cfRule type="cellIs" dxfId="7443" priority="716" stopIfTrue="1" operator="equal">
      <formula>4</formula>
    </cfRule>
    <cfRule type="cellIs" dxfId="7442" priority="717" stopIfTrue="1" operator="equal">
      <formula>3</formula>
    </cfRule>
  </conditionalFormatting>
  <conditionalFormatting sqref="M4">
    <cfRule type="expression" dxfId="7441" priority="713" stopIfTrue="1">
      <formula>$D$1&lt;M4</formula>
    </cfRule>
    <cfRule type="expression" dxfId="7440" priority="714" stopIfTrue="1">
      <formula>$D$1&gt;M4</formula>
    </cfRule>
  </conditionalFormatting>
  <conditionalFormatting sqref="M4">
    <cfRule type="expression" dxfId="7439" priority="711" stopIfTrue="1">
      <formula>$D$1&lt;M4</formula>
    </cfRule>
    <cfRule type="expression" dxfId="7438" priority="712" stopIfTrue="1">
      <formula>$D$1&gt;M4</formula>
    </cfRule>
  </conditionalFormatting>
  <conditionalFormatting sqref="M4">
    <cfRule type="expression" dxfId="7437" priority="709" stopIfTrue="1">
      <formula>$D$1&lt;M4</formula>
    </cfRule>
    <cfRule type="expression" dxfId="7436" priority="710" stopIfTrue="1">
      <formula>$D$1&gt;M4</formula>
    </cfRule>
  </conditionalFormatting>
  <conditionalFormatting sqref="M4">
    <cfRule type="expression" dxfId="7435" priority="707" stopIfTrue="1">
      <formula>$D$1&lt;M4</formula>
    </cfRule>
    <cfRule type="expression" dxfId="7434" priority="708" stopIfTrue="1">
      <formula>$D$1&gt;M4</formula>
    </cfRule>
  </conditionalFormatting>
  <conditionalFormatting sqref="M4">
    <cfRule type="expression" dxfId="7433" priority="705" stopIfTrue="1">
      <formula>$D$1&lt;M4</formula>
    </cfRule>
    <cfRule type="expression" dxfId="7432" priority="706" stopIfTrue="1">
      <formula>$D$1&gt;M4</formula>
    </cfRule>
  </conditionalFormatting>
  <conditionalFormatting sqref="M4">
    <cfRule type="expression" dxfId="7431" priority="703" stopIfTrue="1">
      <formula>$D$1&lt;M4</formula>
    </cfRule>
    <cfRule type="expression" dxfId="7430" priority="704" stopIfTrue="1">
      <formula>$D$1&gt;M4</formula>
    </cfRule>
  </conditionalFormatting>
  <conditionalFormatting sqref="M4">
    <cfRule type="expression" dxfId="7429" priority="701" stopIfTrue="1">
      <formula>$D$1&lt;M4</formula>
    </cfRule>
    <cfRule type="expression" dxfId="7428" priority="702" stopIfTrue="1">
      <formula>$D$1&gt;M4</formula>
    </cfRule>
  </conditionalFormatting>
  <conditionalFormatting sqref="M4">
    <cfRule type="expression" dxfId="7427" priority="699" stopIfTrue="1">
      <formula>$D$1&lt;M4</formula>
    </cfRule>
    <cfRule type="expression" dxfId="7426" priority="700" stopIfTrue="1">
      <formula>$D$1&gt;M4</formula>
    </cfRule>
  </conditionalFormatting>
  <conditionalFormatting sqref="G5">
    <cfRule type="cellIs" dxfId="7425" priority="696" stopIfTrue="1" operator="equal">
      <formula>5</formula>
    </cfRule>
    <cfRule type="cellIs" dxfId="7424" priority="697" stopIfTrue="1" operator="equal">
      <formula>4</formula>
    </cfRule>
    <cfRule type="cellIs" dxfId="7423" priority="698" stopIfTrue="1" operator="equal">
      <formula>3</formula>
    </cfRule>
  </conditionalFormatting>
  <conditionalFormatting sqref="J5">
    <cfRule type="cellIs" dxfId="7422" priority="693" stopIfTrue="1" operator="equal">
      <formula>5</formula>
    </cfRule>
    <cfRule type="cellIs" dxfId="7421" priority="694" stopIfTrue="1" operator="equal">
      <formula>4</formula>
    </cfRule>
    <cfRule type="cellIs" dxfId="7420" priority="695" stopIfTrue="1" operator="equal">
      <formula>3</formula>
    </cfRule>
  </conditionalFormatting>
  <conditionalFormatting sqref="J4">
    <cfRule type="expression" dxfId="7419" priority="691" stopIfTrue="1">
      <formula>$D$1&lt;J4</formula>
    </cfRule>
    <cfRule type="expression" dxfId="7418" priority="692" stopIfTrue="1">
      <formula>$D$1&gt;J4</formula>
    </cfRule>
  </conditionalFormatting>
  <conditionalFormatting sqref="J5">
    <cfRule type="cellIs" dxfId="7417" priority="688" stopIfTrue="1" operator="equal">
      <formula>5</formula>
    </cfRule>
    <cfRule type="cellIs" dxfId="7416" priority="689" stopIfTrue="1" operator="equal">
      <formula>4</formula>
    </cfRule>
    <cfRule type="cellIs" dxfId="7415" priority="690" stopIfTrue="1" operator="equal">
      <formula>3</formula>
    </cfRule>
  </conditionalFormatting>
  <conditionalFormatting sqref="J4">
    <cfRule type="expression" dxfId="7414" priority="686" stopIfTrue="1">
      <formula>$D$1&lt;J4</formula>
    </cfRule>
    <cfRule type="expression" dxfId="7413" priority="687" stopIfTrue="1">
      <formula>$D$1&gt;J4</formula>
    </cfRule>
  </conditionalFormatting>
  <conditionalFormatting sqref="J5">
    <cfRule type="cellIs" dxfId="7412" priority="683" stopIfTrue="1" operator="equal">
      <formula>5</formula>
    </cfRule>
    <cfRule type="cellIs" dxfId="7411" priority="684" stopIfTrue="1" operator="equal">
      <formula>4</formula>
    </cfRule>
    <cfRule type="cellIs" dxfId="7410" priority="685" stopIfTrue="1" operator="equal">
      <formula>3</formula>
    </cfRule>
  </conditionalFormatting>
  <conditionalFormatting sqref="J4">
    <cfRule type="expression" dxfId="7409" priority="681" stopIfTrue="1">
      <formula>$D$1&lt;J4</formula>
    </cfRule>
    <cfRule type="expression" dxfId="7408" priority="682" stopIfTrue="1">
      <formula>$D$1&gt;J4</formula>
    </cfRule>
  </conditionalFormatting>
  <conditionalFormatting sqref="J5">
    <cfRule type="cellIs" dxfId="7407" priority="678" stopIfTrue="1" operator="equal">
      <formula>5</formula>
    </cfRule>
    <cfRule type="cellIs" dxfId="7406" priority="679" stopIfTrue="1" operator="equal">
      <formula>4</formula>
    </cfRule>
    <cfRule type="cellIs" dxfId="7405" priority="680" stopIfTrue="1" operator="equal">
      <formula>3</formula>
    </cfRule>
  </conditionalFormatting>
  <conditionalFormatting sqref="J4">
    <cfRule type="expression" dxfId="7404" priority="676" stopIfTrue="1">
      <formula>$D$1&lt;J4</formula>
    </cfRule>
    <cfRule type="expression" dxfId="7403" priority="677" stopIfTrue="1">
      <formula>$D$1&gt;J4</formula>
    </cfRule>
  </conditionalFormatting>
  <conditionalFormatting sqref="J5">
    <cfRule type="cellIs" dxfId="7402" priority="673" stopIfTrue="1" operator="equal">
      <formula>5</formula>
    </cfRule>
    <cfRule type="cellIs" dxfId="7401" priority="674" stopIfTrue="1" operator="equal">
      <formula>4</formula>
    </cfRule>
    <cfRule type="cellIs" dxfId="7400" priority="675" stopIfTrue="1" operator="equal">
      <formula>3</formula>
    </cfRule>
  </conditionalFormatting>
  <conditionalFormatting sqref="J4">
    <cfRule type="expression" dxfId="7399" priority="671" stopIfTrue="1">
      <formula>$D$1&lt;J4</formula>
    </cfRule>
    <cfRule type="expression" dxfId="7398" priority="672" stopIfTrue="1">
      <formula>$D$1&gt;J4</formula>
    </cfRule>
  </conditionalFormatting>
  <conditionalFormatting sqref="K4">
    <cfRule type="expression" dxfId="7397" priority="669" stopIfTrue="1">
      <formula>$D$1&lt;K4</formula>
    </cfRule>
    <cfRule type="expression" dxfId="7396" priority="670" stopIfTrue="1">
      <formula>$D$1&gt;K4</formula>
    </cfRule>
  </conditionalFormatting>
  <conditionalFormatting sqref="K3">
    <cfRule type="expression" dxfId="7395" priority="667" stopIfTrue="1">
      <formula>$D$1&lt;K3</formula>
    </cfRule>
    <cfRule type="expression" dxfId="7394" priority="668" stopIfTrue="1">
      <formula>$D$1&gt;K3</formula>
    </cfRule>
  </conditionalFormatting>
  <conditionalFormatting sqref="K4">
    <cfRule type="expression" dxfId="7393" priority="665" stopIfTrue="1">
      <formula>$D$1&lt;K4</formula>
    </cfRule>
    <cfRule type="expression" dxfId="7392" priority="666" stopIfTrue="1">
      <formula>$D$1&gt;K4</formula>
    </cfRule>
  </conditionalFormatting>
  <conditionalFormatting sqref="K4">
    <cfRule type="expression" dxfId="7391" priority="663" stopIfTrue="1">
      <formula>$D$1&lt;K4</formula>
    </cfRule>
    <cfRule type="expression" dxfId="7390" priority="664" stopIfTrue="1">
      <formula>$D$1&gt;K4</formula>
    </cfRule>
  </conditionalFormatting>
  <conditionalFormatting sqref="K4">
    <cfRule type="expression" dxfId="7389" priority="661" stopIfTrue="1">
      <formula>$D$1&lt;K4</formula>
    </cfRule>
    <cfRule type="expression" dxfId="7388" priority="662" stopIfTrue="1">
      <formula>$D$1&gt;K4</formula>
    </cfRule>
  </conditionalFormatting>
  <conditionalFormatting sqref="K5">
    <cfRule type="cellIs" dxfId="7387" priority="658" stopIfTrue="1" operator="equal">
      <formula>5</formula>
    </cfRule>
    <cfRule type="cellIs" dxfId="7386" priority="659" stopIfTrue="1" operator="equal">
      <formula>4</formula>
    </cfRule>
    <cfRule type="cellIs" dxfId="7385" priority="660" stopIfTrue="1" operator="equal">
      <formula>3</formula>
    </cfRule>
  </conditionalFormatting>
  <conditionalFormatting sqref="K4">
    <cfRule type="expression" dxfId="7384" priority="656" stopIfTrue="1">
      <formula>$D$1&lt;K4</formula>
    </cfRule>
    <cfRule type="expression" dxfId="7383" priority="657" stopIfTrue="1">
      <formula>$D$1&gt;K4</formula>
    </cfRule>
  </conditionalFormatting>
  <conditionalFormatting sqref="K4">
    <cfRule type="expression" dxfId="7382" priority="654" stopIfTrue="1">
      <formula>$D$1&lt;K4</formula>
    </cfRule>
    <cfRule type="expression" dxfId="7381" priority="655" stopIfTrue="1">
      <formula>$D$1&gt;K4</formula>
    </cfRule>
  </conditionalFormatting>
  <conditionalFormatting sqref="K4">
    <cfRule type="expression" dxfId="7380" priority="652" stopIfTrue="1">
      <formula>$D$1&lt;K4</formula>
    </cfRule>
    <cfRule type="expression" dxfId="7379" priority="653" stopIfTrue="1">
      <formula>$D$1&gt;K4</formula>
    </cfRule>
  </conditionalFormatting>
  <conditionalFormatting sqref="K4">
    <cfRule type="expression" dxfId="7378" priority="650" stopIfTrue="1">
      <formula>$D$1&lt;K4</formula>
    </cfRule>
    <cfRule type="expression" dxfId="7377" priority="651" stopIfTrue="1">
      <formula>$D$1&gt;K4</formula>
    </cfRule>
  </conditionalFormatting>
  <conditionalFormatting sqref="K4">
    <cfRule type="expression" dxfId="7376" priority="642" stopIfTrue="1">
      <formula>$D$1&lt;K4</formula>
    </cfRule>
    <cfRule type="expression" dxfId="7375" priority="643" stopIfTrue="1">
      <formula>$D$1&gt;K4</formula>
    </cfRule>
  </conditionalFormatting>
  <conditionalFormatting sqref="K4">
    <cfRule type="expression" dxfId="7374" priority="640" stopIfTrue="1">
      <formula>$D$1&lt;K4</formula>
    </cfRule>
    <cfRule type="expression" dxfId="7373" priority="641" stopIfTrue="1">
      <formula>$D$1&gt;K4</formula>
    </cfRule>
  </conditionalFormatting>
  <conditionalFormatting sqref="M4">
    <cfRule type="expression" dxfId="7372" priority="638" stopIfTrue="1">
      <formula>$D$1&lt;M4</formula>
    </cfRule>
    <cfRule type="expression" dxfId="7371" priority="639" stopIfTrue="1">
      <formula>$D$1&gt;M4</formula>
    </cfRule>
  </conditionalFormatting>
  <conditionalFormatting sqref="N5">
    <cfRule type="cellIs" dxfId="7370" priority="633" stopIfTrue="1" operator="equal">
      <formula>5</formula>
    </cfRule>
    <cfRule type="cellIs" dxfId="7369" priority="634" stopIfTrue="1" operator="equal">
      <formula>4</formula>
    </cfRule>
    <cfRule type="cellIs" dxfId="7368" priority="635" stopIfTrue="1" operator="equal">
      <formula>3</formula>
    </cfRule>
  </conditionalFormatting>
  <conditionalFormatting sqref="N4">
    <cfRule type="expression" dxfId="7367" priority="631" stopIfTrue="1">
      <formula>$D$1&lt;N4</formula>
    </cfRule>
    <cfRule type="expression" dxfId="7366" priority="632" stopIfTrue="1">
      <formula>$D$1&gt;N4</formula>
    </cfRule>
  </conditionalFormatting>
  <conditionalFormatting sqref="O5">
    <cfRule type="cellIs" dxfId="7365" priority="628" stopIfTrue="1" operator="equal">
      <formula>5</formula>
    </cfRule>
    <cfRule type="cellIs" dxfId="7364" priority="629" stopIfTrue="1" operator="equal">
      <formula>4</formula>
    </cfRule>
    <cfRule type="cellIs" dxfId="7363" priority="630" stopIfTrue="1" operator="equal">
      <formula>3</formula>
    </cfRule>
  </conditionalFormatting>
  <conditionalFormatting sqref="O4">
    <cfRule type="expression" dxfId="7362" priority="626" stopIfTrue="1">
      <formula>$D$1&lt;O4</formula>
    </cfRule>
    <cfRule type="expression" dxfId="7361" priority="627" stopIfTrue="1">
      <formula>$D$1&gt;O4</formula>
    </cfRule>
  </conditionalFormatting>
  <conditionalFormatting sqref="O5">
    <cfRule type="cellIs" dxfId="7360" priority="623" stopIfTrue="1" operator="equal">
      <formula>5</formula>
    </cfRule>
    <cfRule type="cellIs" dxfId="7359" priority="624" stopIfTrue="1" operator="equal">
      <formula>4</formula>
    </cfRule>
    <cfRule type="cellIs" dxfId="7358" priority="625" stopIfTrue="1" operator="equal">
      <formula>3</formula>
    </cfRule>
  </conditionalFormatting>
  <conditionalFormatting sqref="O4">
    <cfRule type="expression" dxfId="7357" priority="621" stopIfTrue="1">
      <formula>$D$1&lt;O4</formula>
    </cfRule>
    <cfRule type="expression" dxfId="7356" priority="622" stopIfTrue="1">
      <formula>$D$1&gt;O4</formula>
    </cfRule>
  </conditionalFormatting>
  <conditionalFormatting sqref="O4">
    <cfRule type="expression" dxfId="7355" priority="619" stopIfTrue="1">
      <formula>$D$1&lt;O4</formula>
    </cfRule>
    <cfRule type="expression" dxfId="7354" priority="620" stopIfTrue="1">
      <formula>$D$1&gt;O4</formula>
    </cfRule>
  </conditionalFormatting>
  <conditionalFormatting sqref="O4">
    <cfRule type="expression" dxfId="7353" priority="617" stopIfTrue="1">
      <formula>$D$1&lt;O4</formula>
    </cfRule>
    <cfRule type="expression" dxfId="7352" priority="618" stopIfTrue="1">
      <formula>$D$1&gt;O4</formula>
    </cfRule>
  </conditionalFormatting>
  <conditionalFormatting sqref="G5">
    <cfRule type="cellIs" dxfId="7351" priority="614" stopIfTrue="1" operator="equal">
      <formula>5</formula>
    </cfRule>
    <cfRule type="cellIs" dxfId="7350" priority="615" stopIfTrue="1" operator="equal">
      <formula>4</formula>
    </cfRule>
    <cfRule type="cellIs" dxfId="7349" priority="616" stopIfTrue="1" operator="equal">
      <formula>3</formula>
    </cfRule>
  </conditionalFormatting>
  <conditionalFormatting sqref="G3">
    <cfRule type="expression" dxfId="7348" priority="612" stopIfTrue="1">
      <formula>$D$1&lt;G3</formula>
    </cfRule>
    <cfRule type="expression" dxfId="7347" priority="613" stopIfTrue="1">
      <formula>$D$1&gt;G3</formula>
    </cfRule>
  </conditionalFormatting>
  <conditionalFormatting sqref="G5">
    <cfRule type="cellIs" dxfId="7346" priority="609" stopIfTrue="1" operator="equal">
      <formula>5</formula>
    </cfRule>
    <cfRule type="cellIs" dxfId="7345" priority="610" stopIfTrue="1" operator="equal">
      <formula>4</formula>
    </cfRule>
    <cfRule type="cellIs" dxfId="7344" priority="611" stopIfTrue="1" operator="equal">
      <formula>3</formula>
    </cfRule>
  </conditionalFormatting>
  <conditionalFormatting sqref="G5">
    <cfRule type="cellIs" dxfId="7343" priority="606" stopIfTrue="1" operator="equal">
      <formula>5</formula>
    </cfRule>
    <cfRule type="cellIs" dxfId="7342" priority="607" stopIfTrue="1" operator="equal">
      <formula>4</formula>
    </cfRule>
    <cfRule type="cellIs" dxfId="7341" priority="608" stopIfTrue="1" operator="equal">
      <formula>3</formula>
    </cfRule>
  </conditionalFormatting>
  <conditionalFormatting sqref="G5">
    <cfRule type="cellIs" dxfId="7340" priority="603" stopIfTrue="1" operator="equal">
      <formula>5</formula>
    </cfRule>
    <cfRule type="cellIs" dxfId="7339" priority="604" stopIfTrue="1" operator="equal">
      <formula>4</formula>
    </cfRule>
    <cfRule type="cellIs" dxfId="7338" priority="605" stopIfTrue="1" operator="equal">
      <formula>3</formula>
    </cfRule>
  </conditionalFormatting>
  <conditionalFormatting sqref="F5">
    <cfRule type="cellIs" dxfId="7337" priority="600" stopIfTrue="1" operator="equal">
      <formula>5</formula>
    </cfRule>
    <cfRule type="cellIs" dxfId="7336" priority="601" stopIfTrue="1" operator="equal">
      <formula>4</formula>
    </cfRule>
    <cfRule type="cellIs" dxfId="7335" priority="602" stopIfTrue="1" operator="equal">
      <formula>3</formula>
    </cfRule>
  </conditionalFormatting>
  <conditionalFormatting sqref="F3:F4">
    <cfRule type="expression" dxfId="7334" priority="598" stopIfTrue="1">
      <formula>$D$1&lt;F3</formula>
    </cfRule>
    <cfRule type="expression" dxfId="7333" priority="599" stopIfTrue="1">
      <formula>$D$1&gt;F3</formula>
    </cfRule>
  </conditionalFormatting>
  <conditionalFormatting sqref="F4">
    <cfRule type="expression" dxfId="7332" priority="596" stopIfTrue="1">
      <formula>$D$1&lt;F4</formula>
    </cfRule>
    <cfRule type="expression" dxfId="7331" priority="597" stopIfTrue="1">
      <formula>$D$1&gt;F4</formula>
    </cfRule>
  </conditionalFormatting>
  <conditionalFormatting sqref="F4">
    <cfRule type="expression" dxfId="7330" priority="594" stopIfTrue="1">
      <formula>$D$1&lt;F4</formula>
    </cfRule>
    <cfRule type="expression" dxfId="7329" priority="595" stopIfTrue="1">
      <formula>$D$1&gt;F4</formula>
    </cfRule>
  </conditionalFormatting>
  <conditionalFormatting sqref="F4">
    <cfRule type="expression" dxfId="7328" priority="592" stopIfTrue="1">
      <formula>$D$1&lt;F4</formula>
    </cfRule>
    <cfRule type="expression" dxfId="7327" priority="593" stopIfTrue="1">
      <formula>$D$1&gt;F4</formula>
    </cfRule>
  </conditionalFormatting>
  <conditionalFormatting sqref="F4">
    <cfRule type="expression" dxfId="7326" priority="590" stopIfTrue="1">
      <formula>$D$1&lt;F4</formula>
    </cfRule>
    <cfRule type="expression" dxfId="7325" priority="591" stopIfTrue="1">
      <formula>$D$1&gt;F4</formula>
    </cfRule>
  </conditionalFormatting>
  <conditionalFormatting sqref="F4">
    <cfRule type="expression" dxfId="7324" priority="588" stopIfTrue="1">
      <formula>$D$1&lt;F4</formula>
    </cfRule>
    <cfRule type="expression" dxfId="7323" priority="589" stopIfTrue="1">
      <formula>$D$1&gt;F4</formula>
    </cfRule>
  </conditionalFormatting>
  <conditionalFormatting sqref="F5">
    <cfRule type="cellIs" dxfId="7322" priority="585" stopIfTrue="1" operator="equal">
      <formula>5</formula>
    </cfRule>
    <cfRule type="cellIs" dxfId="7321" priority="586" stopIfTrue="1" operator="equal">
      <formula>4</formula>
    </cfRule>
    <cfRule type="cellIs" dxfId="7320" priority="587" stopIfTrue="1" operator="equal">
      <formula>3</formula>
    </cfRule>
  </conditionalFormatting>
  <conditionalFormatting sqref="F4">
    <cfRule type="expression" dxfId="7319" priority="583" stopIfTrue="1">
      <formula>$D$1&lt;F4</formula>
    </cfRule>
    <cfRule type="expression" dxfId="7318" priority="584" stopIfTrue="1">
      <formula>$D$1&gt;F4</formula>
    </cfRule>
  </conditionalFormatting>
  <conditionalFormatting sqref="F5">
    <cfRule type="cellIs" dxfId="7317" priority="580" stopIfTrue="1" operator="equal">
      <formula>5</formula>
    </cfRule>
    <cfRule type="cellIs" dxfId="7316" priority="581" stopIfTrue="1" operator="equal">
      <formula>4</formula>
    </cfRule>
    <cfRule type="cellIs" dxfId="7315" priority="582" stopIfTrue="1" operator="equal">
      <formula>3</formula>
    </cfRule>
  </conditionalFormatting>
  <conditionalFormatting sqref="F4">
    <cfRule type="expression" dxfId="7314" priority="578" stopIfTrue="1">
      <formula>$D$1&lt;F4</formula>
    </cfRule>
    <cfRule type="expression" dxfId="7313" priority="579" stopIfTrue="1">
      <formula>$D$1&gt;F4</formula>
    </cfRule>
  </conditionalFormatting>
  <conditionalFormatting sqref="F5">
    <cfRule type="cellIs" dxfId="7312" priority="575" stopIfTrue="1" operator="equal">
      <formula>5</formula>
    </cfRule>
    <cfRule type="cellIs" dxfId="7311" priority="576" stopIfTrue="1" operator="equal">
      <formula>4</formula>
    </cfRule>
    <cfRule type="cellIs" dxfId="7310" priority="577" stopIfTrue="1" operator="equal">
      <formula>3</formula>
    </cfRule>
  </conditionalFormatting>
  <conditionalFormatting sqref="F4">
    <cfRule type="expression" dxfId="7309" priority="573" stopIfTrue="1">
      <formula>$D$1&lt;F4</formula>
    </cfRule>
    <cfRule type="expression" dxfId="7308" priority="574" stopIfTrue="1">
      <formula>$D$1&gt;F4</formula>
    </cfRule>
  </conditionalFormatting>
  <conditionalFormatting sqref="F4">
    <cfRule type="expression" dxfId="7307" priority="571" stopIfTrue="1">
      <formula>$D$1&lt;F4</formula>
    </cfRule>
    <cfRule type="expression" dxfId="7306" priority="572" stopIfTrue="1">
      <formula>$D$1&gt;F4</formula>
    </cfRule>
  </conditionalFormatting>
  <conditionalFormatting sqref="F4">
    <cfRule type="expression" dxfId="7305" priority="569" stopIfTrue="1">
      <formula>$D$1&lt;F4</formula>
    </cfRule>
    <cfRule type="expression" dxfId="7304" priority="570" stopIfTrue="1">
      <formula>$D$1&gt;F4</formula>
    </cfRule>
  </conditionalFormatting>
  <conditionalFormatting sqref="F4">
    <cfRule type="expression" dxfId="7303" priority="567" stopIfTrue="1">
      <formula>$D$1&lt;F4</formula>
    </cfRule>
    <cfRule type="expression" dxfId="7302" priority="568" stopIfTrue="1">
      <formula>$D$1&gt;F4</formula>
    </cfRule>
  </conditionalFormatting>
  <conditionalFormatting sqref="F4">
    <cfRule type="expression" dxfId="7301" priority="565" stopIfTrue="1">
      <formula>$D$1&lt;F4</formula>
    </cfRule>
    <cfRule type="expression" dxfId="7300" priority="566" stopIfTrue="1">
      <formula>$D$1&gt;F4</formula>
    </cfRule>
  </conditionalFormatting>
  <conditionalFormatting sqref="F4">
    <cfRule type="expression" dxfId="7299" priority="563" stopIfTrue="1">
      <formula>$D$1&lt;F4</formula>
    </cfRule>
    <cfRule type="expression" dxfId="7298" priority="564" stopIfTrue="1">
      <formula>$D$1&gt;F4</formula>
    </cfRule>
  </conditionalFormatting>
  <conditionalFormatting sqref="F4">
    <cfRule type="expression" dxfId="7297" priority="561" stopIfTrue="1">
      <formula>$D$1&lt;F4</formula>
    </cfRule>
    <cfRule type="expression" dxfId="7296" priority="562" stopIfTrue="1">
      <formula>$D$1&gt;F4</formula>
    </cfRule>
  </conditionalFormatting>
  <conditionalFormatting sqref="F4">
    <cfRule type="expression" dxfId="7295" priority="559" stopIfTrue="1">
      <formula>$D$1&lt;F4</formula>
    </cfRule>
    <cfRule type="expression" dxfId="7294" priority="560" stopIfTrue="1">
      <formula>$D$1&gt;F4</formula>
    </cfRule>
  </conditionalFormatting>
  <conditionalFormatting sqref="F4">
    <cfRule type="expression" dxfId="7293" priority="557" stopIfTrue="1">
      <formula>$D$1&lt;F4</formula>
    </cfRule>
    <cfRule type="expression" dxfId="7292" priority="558" stopIfTrue="1">
      <formula>$D$1&gt;F4</formula>
    </cfRule>
  </conditionalFormatting>
  <conditionalFormatting sqref="F4">
    <cfRule type="expression" dxfId="7291" priority="555" stopIfTrue="1">
      <formula>$D$1&lt;F4</formula>
    </cfRule>
    <cfRule type="expression" dxfId="7290" priority="556" stopIfTrue="1">
      <formula>$D$1&gt;F4</formula>
    </cfRule>
  </conditionalFormatting>
  <conditionalFormatting sqref="F4">
    <cfRule type="expression" dxfId="7289" priority="553" stopIfTrue="1">
      <formula>$D$1&lt;F4</formula>
    </cfRule>
    <cfRule type="expression" dxfId="7288" priority="554" stopIfTrue="1">
      <formula>$D$1&gt;F4</formula>
    </cfRule>
  </conditionalFormatting>
  <conditionalFormatting sqref="F4">
    <cfRule type="expression" dxfId="7287" priority="551" stopIfTrue="1">
      <formula>$D$1&lt;F4</formula>
    </cfRule>
    <cfRule type="expression" dxfId="7286" priority="552" stopIfTrue="1">
      <formula>$D$1&gt;F4</formula>
    </cfRule>
  </conditionalFormatting>
  <conditionalFormatting sqref="F4">
    <cfRule type="expression" dxfId="7285" priority="549" stopIfTrue="1">
      <formula>$D$1&lt;F4</formula>
    </cfRule>
    <cfRule type="expression" dxfId="7284" priority="550" stopIfTrue="1">
      <formula>$D$1&gt;F4</formula>
    </cfRule>
  </conditionalFormatting>
  <conditionalFormatting sqref="F4">
    <cfRule type="expression" dxfId="7283" priority="547" stopIfTrue="1">
      <formula>$D$1&lt;F4</formula>
    </cfRule>
    <cfRule type="expression" dxfId="7282" priority="548" stopIfTrue="1">
      <formula>$D$1&gt;F4</formula>
    </cfRule>
  </conditionalFormatting>
  <conditionalFormatting sqref="F4">
    <cfRule type="expression" dxfId="7281" priority="545" stopIfTrue="1">
      <formula>$D$1&lt;F4</formula>
    </cfRule>
    <cfRule type="expression" dxfId="7280" priority="546" stopIfTrue="1">
      <formula>$D$1&gt;F4</formula>
    </cfRule>
  </conditionalFormatting>
  <conditionalFormatting sqref="F4">
    <cfRule type="expression" dxfId="7279" priority="543" stopIfTrue="1">
      <formula>$D$1&lt;F4</formula>
    </cfRule>
    <cfRule type="expression" dxfId="7278" priority="544" stopIfTrue="1">
      <formula>$D$1&gt;F4</formula>
    </cfRule>
  </conditionalFormatting>
  <conditionalFormatting sqref="F4">
    <cfRule type="expression" dxfId="7277" priority="541" stopIfTrue="1">
      <formula>$D$1&lt;F4</formula>
    </cfRule>
    <cfRule type="expression" dxfId="7276" priority="542" stopIfTrue="1">
      <formula>$D$1&gt;F4</formula>
    </cfRule>
  </conditionalFormatting>
  <conditionalFormatting sqref="F4">
    <cfRule type="expression" dxfId="7275" priority="539" stopIfTrue="1">
      <formula>$D$1&lt;F4</formula>
    </cfRule>
    <cfRule type="expression" dxfId="7274" priority="540" stopIfTrue="1">
      <formula>$D$1&gt;F4</formula>
    </cfRule>
  </conditionalFormatting>
  <conditionalFormatting sqref="G4">
    <cfRule type="expression" dxfId="7273" priority="462" stopIfTrue="1">
      <formula>$D$1&lt;G4</formula>
    </cfRule>
    <cfRule type="expression" dxfId="7272" priority="463" stopIfTrue="1">
      <formula>$D$1&gt;G4</formula>
    </cfRule>
  </conditionalFormatting>
  <conditionalFormatting sqref="G4">
    <cfRule type="expression" dxfId="7271" priority="460" stopIfTrue="1">
      <formula>$D$1&lt;G4</formula>
    </cfRule>
    <cfRule type="expression" dxfId="7270" priority="461" stopIfTrue="1">
      <formula>$D$1&gt;G4</formula>
    </cfRule>
  </conditionalFormatting>
  <conditionalFormatting sqref="G4">
    <cfRule type="expression" dxfId="7269" priority="458" stopIfTrue="1">
      <formula>$D$1&lt;G4</formula>
    </cfRule>
    <cfRule type="expression" dxfId="7268" priority="459" stopIfTrue="1">
      <formula>$D$1&gt;G4</formula>
    </cfRule>
  </conditionalFormatting>
  <conditionalFormatting sqref="G4">
    <cfRule type="expression" dxfId="7267" priority="456" stopIfTrue="1">
      <formula>$D$1&lt;G4</formula>
    </cfRule>
    <cfRule type="expression" dxfId="7266" priority="457" stopIfTrue="1">
      <formula>$D$1&gt;G4</formula>
    </cfRule>
  </conditionalFormatting>
  <conditionalFormatting sqref="G4">
    <cfRule type="expression" dxfId="7265" priority="454" stopIfTrue="1">
      <formula>$D$1&lt;G4</formula>
    </cfRule>
    <cfRule type="expression" dxfId="7264" priority="455" stopIfTrue="1">
      <formula>$D$1&gt;G4</formula>
    </cfRule>
  </conditionalFormatting>
  <conditionalFormatting sqref="G4">
    <cfRule type="expression" dxfId="7263" priority="452" stopIfTrue="1">
      <formula>$D$1&lt;G4</formula>
    </cfRule>
    <cfRule type="expression" dxfId="7262" priority="453" stopIfTrue="1">
      <formula>$D$1&gt;G4</formula>
    </cfRule>
  </conditionalFormatting>
  <conditionalFormatting sqref="G4">
    <cfRule type="expression" dxfId="7261" priority="450" stopIfTrue="1">
      <formula>$D$1&lt;G4</formula>
    </cfRule>
    <cfRule type="expression" dxfId="7260" priority="451" stopIfTrue="1">
      <formula>$D$1&gt;G4</formula>
    </cfRule>
  </conditionalFormatting>
  <conditionalFormatting sqref="G4">
    <cfRule type="expression" dxfId="7259" priority="448" stopIfTrue="1">
      <formula>$D$1&lt;G4</formula>
    </cfRule>
    <cfRule type="expression" dxfId="7258" priority="449" stopIfTrue="1">
      <formula>$D$1&gt;G4</formula>
    </cfRule>
  </conditionalFormatting>
  <conditionalFormatting sqref="G4">
    <cfRule type="expression" dxfId="7257" priority="446" stopIfTrue="1">
      <formula>$D$1&lt;G4</formula>
    </cfRule>
    <cfRule type="expression" dxfId="7256" priority="447" stopIfTrue="1">
      <formula>$D$1&gt;G4</formula>
    </cfRule>
  </conditionalFormatting>
  <conditionalFormatting sqref="G4">
    <cfRule type="expression" dxfId="7255" priority="444" stopIfTrue="1">
      <formula>$D$1&lt;G4</formula>
    </cfRule>
    <cfRule type="expression" dxfId="7254" priority="445" stopIfTrue="1">
      <formula>$D$1&gt;G4</formula>
    </cfRule>
  </conditionalFormatting>
  <conditionalFormatting sqref="G4">
    <cfRule type="expression" dxfId="7253" priority="442" stopIfTrue="1">
      <formula>$D$1&lt;G4</formula>
    </cfRule>
    <cfRule type="expression" dxfId="7252" priority="443" stopIfTrue="1">
      <formula>$D$1&gt;G4</formula>
    </cfRule>
  </conditionalFormatting>
  <conditionalFormatting sqref="G4">
    <cfRule type="expression" dxfId="7251" priority="440" stopIfTrue="1">
      <formula>$D$1&lt;G4</formula>
    </cfRule>
    <cfRule type="expression" dxfId="7250" priority="441" stopIfTrue="1">
      <formula>$D$1&gt;G4</formula>
    </cfRule>
  </conditionalFormatting>
  <conditionalFormatting sqref="G4">
    <cfRule type="expression" dxfId="7249" priority="438" stopIfTrue="1">
      <formula>$D$1&lt;G4</formula>
    </cfRule>
    <cfRule type="expression" dxfId="7248" priority="439" stopIfTrue="1">
      <formula>$D$1&gt;G4</formula>
    </cfRule>
  </conditionalFormatting>
  <conditionalFormatting sqref="G4">
    <cfRule type="expression" dxfId="7247" priority="436" stopIfTrue="1">
      <formula>$D$1&lt;G4</formula>
    </cfRule>
    <cfRule type="expression" dxfId="7246" priority="437" stopIfTrue="1">
      <formula>$D$1&gt;G4</formula>
    </cfRule>
  </conditionalFormatting>
  <conditionalFormatting sqref="G4">
    <cfRule type="expression" dxfId="7245" priority="434" stopIfTrue="1">
      <formula>$D$1&lt;G4</formula>
    </cfRule>
    <cfRule type="expression" dxfId="7244" priority="435" stopIfTrue="1">
      <formula>$D$1&gt;G4</formula>
    </cfRule>
  </conditionalFormatting>
  <conditionalFormatting sqref="G4">
    <cfRule type="expression" dxfId="7243" priority="430" stopIfTrue="1">
      <formula>$D$1&lt;G4</formula>
    </cfRule>
    <cfRule type="expression" dxfId="7242" priority="431" stopIfTrue="1">
      <formula>$D$1&gt;G4</formula>
    </cfRule>
  </conditionalFormatting>
  <conditionalFormatting sqref="G4">
    <cfRule type="expression" dxfId="7241" priority="428" stopIfTrue="1">
      <formula>$D$1&lt;G4</formula>
    </cfRule>
    <cfRule type="expression" dxfId="7240" priority="429" stopIfTrue="1">
      <formula>$D$1&gt;G4</formula>
    </cfRule>
  </conditionalFormatting>
  <conditionalFormatting sqref="G4">
    <cfRule type="expression" dxfId="7239" priority="426" stopIfTrue="1">
      <formula>$D$1&lt;G4</formula>
    </cfRule>
    <cfRule type="expression" dxfId="7238" priority="427" stopIfTrue="1">
      <formula>$D$1&gt;G4</formula>
    </cfRule>
  </conditionalFormatting>
  <conditionalFormatting sqref="G4">
    <cfRule type="expression" dxfId="7237" priority="412" stopIfTrue="1">
      <formula>$D$1&lt;G4</formula>
    </cfRule>
    <cfRule type="expression" dxfId="7236" priority="413" stopIfTrue="1">
      <formula>$D$1&gt;G4</formula>
    </cfRule>
  </conditionalFormatting>
  <conditionalFormatting sqref="Q4">
    <cfRule type="expression" dxfId="7235" priority="241" stopIfTrue="1">
      <formula>$D$1&lt;Q4</formula>
    </cfRule>
    <cfRule type="expression" dxfId="7234" priority="242" stopIfTrue="1">
      <formula>$D$1&gt;Q4</formula>
    </cfRule>
  </conditionalFormatting>
  <conditionalFormatting sqref="Q4">
    <cfRule type="expression" dxfId="7233" priority="229" stopIfTrue="1">
      <formula>$D$1&lt;Q4</formula>
    </cfRule>
    <cfRule type="expression" dxfId="7232" priority="230" stopIfTrue="1">
      <formula>$D$1&gt;Q4</formula>
    </cfRule>
  </conditionalFormatting>
  <conditionalFormatting sqref="Q4">
    <cfRule type="expression" dxfId="7231" priority="273" stopIfTrue="1">
      <formula>$D$1&lt;Q4</formula>
    </cfRule>
    <cfRule type="expression" dxfId="7230" priority="274" stopIfTrue="1">
      <formula>$D$1&gt;Q4</formula>
    </cfRule>
  </conditionalFormatting>
  <conditionalFormatting sqref="Q4">
    <cfRule type="expression" dxfId="7229" priority="271" stopIfTrue="1">
      <formula>$D$1&lt;Q4</formula>
    </cfRule>
    <cfRule type="expression" dxfId="7228" priority="272" stopIfTrue="1">
      <formula>$D$1&gt;Q4</formula>
    </cfRule>
  </conditionalFormatting>
  <conditionalFormatting sqref="Q4">
    <cfRule type="expression" dxfId="7227" priority="246" stopIfTrue="1">
      <formula>$D$1&lt;Q4</formula>
    </cfRule>
    <cfRule type="expression" dxfId="7226" priority="247" stopIfTrue="1">
      <formula>$D$1&gt;Q4</formula>
    </cfRule>
  </conditionalFormatting>
  <conditionalFormatting sqref="Q5">
    <cfRule type="cellIs" dxfId="7225" priority="243" stopIfTrue="1" operator="equal">
      <formula>5</formula>
    </cfRule>
    <cfRule type="cellIs" dxfId="7224" priority="244" stopIfTrue="1" operator="equal">
      <formula>4</formula>
    </cfRule>
    <cfRule type="cellIs" dxfId="7223" priority="245" stopIfTrue="1" operator="equal">
      <formula>3</formula>
    </cfRule>
  </conditionalFormatting>
  <conditionalFormatting sqref="Q4">
    <cfRule type="expression" dxfId="7222" priority="239" stopIfTrue="1">
      <formula>$D$1&lt;Q4</formula>
    </cfRule>
    <cfRule type="expression" dxfId="7221" priority="240" stopIfTrue="1">
      <formula>$D$1&gt;Q4</formula>
    </cfRule>
  </conditionalFormatting>
  <conditionalFormatting sqref="L3">
    <cfRule type="expression" dxfId="7220" priority="410" stopIfTrue="1">
      <formula>$D$1&lt;L3</formula>
    </cfRule>
    <cfRule type="expression" dxfId="7219" priority="411" stopIfTrue="1">
      <formula>$D$1&gt;L3</formula>
    </cfRule>
  </conditionalFormatting>
  <conditionalFormatting sqref="N5">
    <cfRule type="cellIs" dxfId="7218" priority="407" stopIfTrue="1" operator="equal">
      <formula>5</formula>
    </cfRule>
    <cfRule type="cellIs" dxfId="7217" priority="408" stopIfTrue="1" operator="equal">
      <formula>4</formula>
    </cfRule>
    <cfRule type="cellIs" dxfId="7216" priority="409" stopIfTrue="1" operator="equal">
      <formula>3</formula>
    </cfRule>
  </conditionalFormatting>
  <conditionalFormatting sqref="L4">
    <cfRule type="expression" dxfId="7215" priority="327" stopIfTrue="1">
      <formula>$D$1&lt;L4</formula>
    </cfRule>
    <cfRule type="expression" dxfId="7214" priority="328" stopIfTrue="1">
      <formula>$D$1&gt;L4</formula>
    </cfRule>
  </conditionalFormatting>
  <conditionalFormatting sqref="L4">
    <cfRule type="expression" dxfId="7213" priority="325" stopIfTrue="1">
      <formula>$D$1&lt;L4</formula>
    </cfRule>
    <cfRule type="expression" dxfId="7212" priority="326" stopIfTrue="1">
      <formula>$D$1&gt;L4</formula>
    </cfRule>
  </conditionalFormatting>
  <conditionalFormatting sqref="L4">
    <cfRule type="expression" dxfId="7211" priority="323" stopIfTrue="1">
      <formula>$D$1&lt;L4</formula>
    </cfRule>
    <cfRule type="expression" dxfId="7210" priority="324" stopIfTrue="1">
      <formula>$D$1&gt;L4</formula>
    </cfRule>
  </conditionalFormatting>
  <conditionalFormatting sqref="N4">
    <cfRule type="expression" dxfId="7209" priority="315" stopIfTrue="1">
      <formula>$D$1&lt;N4</formula>
    </cfRule>
    <cfRule type="expression" dxfId="7208" priority="316" stopIfTrue="1">
      <formula>$D$1&gt;N4</formula>
    </cfRule>
  </conditionalFormatting>
  <conditionalFormatting sqref="J5">
    <cfRule type="cellIs" dxfId="7207" priority="404" stopIfTrue="1" operator="equal">
      <formula>5</formula>
    </cfRule>
    <cfRule type="cellIs" dxfId="7206" priority="405" stopIfTrue="1" operator="equal">
      <formula>4</formula>
    </cfRule>
    <cfRule type="cellIs" dxfId="7205" priority="406" stopIfTrue="1" operator="equal">
      <formula>3</formula>
    </cfRule>
  </conditionalFormatting>
  <conditionalFormatting sqref="N5">
    <cfRule type="cellIs" dxfId="7204" priority="401" stopIfTrue="1" operator="equal">
      <formula>5</formula>
    </cfRule>
    <cfRule type="cellIs" dxfId="7203" priority="402" stopIfTrue="1" operator="equal">
      <formula>4</formula>
    </cfRule>
    <cfRule type="cellIs" dxfId="7202" priority="403" stopIfTrue="1" operator="equal">
      <formula>3</formula>
    </cfRule>
  </conditionalFormatting>
  <conditionalFormatting sqref="N4">
    <cfRule type="expression" dxfId="7201" priority="399" stopIfTrue="1">
      <formula>$D$1&lt;N4</formula>
    </cfRule>
    <cfRule type="expression" dxfId="7200" priority="400" stopIfTrue="1">
      <formula>$D$1&gt;N4</formula>
    </cfRule>
  </conditionalFormatting>
  <conditionalFormatting sqref="N5">
    <cfRule type="cellIs" dxfId="7199" priority="396" stopIfTrue="1" operator="equal">
      <formula>5</formula>
    </cfRule>
    <cfRule type="cellIs" dxfId="7198" priority="397" stopIfTrue="1" operator="equal">
      <formula>4</formula>
    </cfRule>
    <cfRule type="cellIs" dxfId="7197" priority="398" stopIfTrue="1" operator="equal">
      <formula>3</formula>
    </cfRule>
  </conditionalFormatting>
  <conditionalFormatting sqref="N4">
    <cfRule type="expression" dxfId="7196" priority="394" stopIfTrue="1">
      <formula>$D$1&lt;N4</formula>
    </cfRule>
    <cfRule type="expression" dxfId="7195" priority="395" stopIfTrue="1">
      <formula>$D$1&gt;N4</formula>
    </cfRule>
  </conditionalFormatting>
  <conditionalFormatting sqref="N5">
    <cfRule type="cellIs" dxfId="7194" priority="391" stopIfTrue="1" operator="equal">
      <formula>5</formula>
    </cfRule>
    <cfRule type="cellIs" dxfId="7193" priority="392" stopIfTrue="1" operator="equal">
      <formula>4</formula>
    </cfRule>
    <cfRule type="cellIs" dxfId="7192" priority="393" stopIfTrue="1" operator="equal">
      <formula>3</formula>
    </cfRule>
  </conditionalFormatting>
  <conditionalFormatting sqref="N4">
    <cfRule type="expression" dxfId="7191" priority="389" stopIfTrue="1">
      <formula>$D$1&lt;N4</formula>
    </cfRule>
    <cfRule type="expression" dxfId="7190" priority="390" stopIfTrue="1">
      <formula>$D$1&gt;N4</formula>
    </cfRule>
  </conditionalFormatting>
  <conditionalFormatting sqref="N4">
    <cfRule type="expression" dxfId="7189" priority="387" stopIfTrue="1">
      <formula>$D$1&lt;N4</formula>
    </cfRule>
    <cfRule type="expression" dxfId="7188" priority="388" stopIfTrue="1">
      <formula>$D$1&gt;N4</formula>
    </cfRule>
  </conditionalFormatting>
  <conditionalFormatting sqref="N4">
    <cfRule type="expression" dxfId="7187" priority="385" stopIfTrue="1">
      <formula>$D$1&lt;N4</formula>
    </cfRule>
    <cfRule type="expression" dxfId="7186" priority="386" stopIfTrue="1">
      <formula>$D$1&gt;N4</formula>
    </cfRule>
  </conditionalFormatting>
  <conditionalFormatting sqref="N4">
    <cfRule type="expression" dxfId="7185" priority="383" stopIfTrue="1">
      <formula>$D$1&lt;N4</formula>
    </cfRule>
    <cfRule type="expression" dxfId="7184" priority="384" stopIfTrue="1">
      <formula>$D$1&gt;N4</formula>
    </cfRule>
  </conditionalFormatting>
  <conditionalFormatting sqref="N4">
    <cfRule type="expression" dxfId="7183" priority="381" stopIfTrue="1">
      <formula>$D$1&lt;N4</formula>
    </cfRule>
    <cfRule type="expression" dxfId="7182" priority="382" stopIfTrue="1">
      <formula>$D$1&gt;N4</formula>
    </cfRule>
  </conditionalFormatting>
  <conditionalFormatting sqref="N4">
    <cfRule type="expression" dxfId="7181" priority="379" stopIfTrue="1">
      <formula>$D$1&lt;N4</formula>
    </cfRule>
    <cfRule type="expression" dxfId="7180" priority="380" stopIfTrue="1">
      <formula>$D$1&gt;N4</formula>
    </cfRule>
  </conditionalFormatting>
  <conditionalFormatting sqref="N4">
    <cfRule type="expression" dxfId="7179" priority="377" stopIfTrue="1">
      <formula>$D$1&lt;N4</formula>
    </cfRule>
    <cfRule type="expression" dxfId="7178" priority="378" stopIfTrue="1">
      <formula>$D$1&gt;N4</formula>
    </cfRule>
  </conditionalFormatting>
  <conditionalFormatting sqref="N4">
    <cfRule type="expression" dxfId="7177" priority="375" stopIfTrue="1">
      <formula>$D$1&lt;N4</formula>
    </cfRule>
    <cfRule type="expression" dxfId="7176" priority="376" stopIfTrue="1">
      <formula>$D$1&gt;N4</formula>
    </cfRule>
  </conditionalFormatting>
  <conditionalFormatting sqref="K5">
    <cfRule type="cellIs" dxfId="7175" priority="372" stopIfTrue="1" operator="equal">
      <formula>5</formula>
    </cfRule>
    <cfRule type="cellIs" dxfId="7174" priority="373" stopIfTrue="1" operator="equal">
      <formula>4</formula>
    </cfRule>
    <cfRule type="cellIs" dxfId="7173" priority="374" stopIfTrue="1" operator="equal">
      <formula>3</formula>
    </cfRule>
  </conditionalFormatting>
  <conditionalFormatting sqref="K4">
    <cfRule type="expression" dxfId="7172" priority="370" stopIfTrue="1">
      <formula>$D$1&lt;K4</formula>
    </cfRule>
    <cfRule type="expression" dxfId="7171" priority="371" stopIfTrue="1">
      <formula>$D$1&gt;K4</formula>
    </cfRule>
  </conditionalFormatting>
  <conditionalFormatting sqref="K5">
    <cfRule type="cellIs" dxfId="7170" priority="367" stopIfTrue="1" operator="equal">
      <formula>5</formula>
    </cfRule>
    <cfRule type="cellIs" dxfId="7169" priority="368" stopIfTrue="1" operator="equal">
      <formula>4</formula>
    </cfRule>
    <cfRule type="cellIs" dxfId="7168" priority="369" stopIfTrue="1" operator="equal">
      <formula>3</formula>
    </cfRule>
  </conditionalFormatting>
  <conditionalFormatting sqref="K4">
    <cfRule type="expression" dxfId="7167" priority="365" stopIfTrue="1">
      <formula>$D$1&lt;K4</formula>
    </cfRule>
    <cfRule type="expression" dxfId="7166" priority="366" stopIfTrue="1">
      <formula>$D$1&gt;K4</formula>
    </cfRule>
  </conditionalFormatting>
  <conditionalFormatting sqref="K5">
    <cfRule type="cellIs" dxfId="7165" priority="362" stopIfTrue="1" operator="equal">
      <formula>5</formula>
    </cfRule>
    <cfRule type="cellIs" dxfId="7164" priority="363" stopIfTrue="1" operator="equal">
      <formula>4</formula>
    </cfRule>
    <cfRule type="cellIs" dxfId="7163" priority="364" stopIfTrue="1" operator="equal">
      <formula>3</formula>
    </cfRule>
  </conditionalFormatting>
  <conditionalFormatting sqref="K4">
    <cfRule type="expression" dxfId="7162" priority="360" stopIfTrue="1">
      <formula>$D$1&lt;K4</formula>
    </cfRule>
    <cfRule type="expression" dxfId="7161" priority="361" stopIfTrue="1">
      <formula>$D$1&gt;K4</formula>
    </cfRule>
  </conditionalFormatting>
  <conditionalFormatting sqref="K5">
    <cfRule type="cellIs" dxfId="7160" priority="357" stopIfTrue="1" operator="equal">
      <formula>5</formula>
    </cfRule>
    <cfRule type="cellIs" dxfId="7159" priority="358" stopIfTrue="1" operator="equal">
      <formula>4</formula>
    </cfRule>
    <cfRule type="cellIs" dxfId="7158" priority="359" stopIfTrue="1" operator="equal">
      <formula>3</formula>
    </cfRule>
  </conditionalFormatting>
  <conditionalFormatting sqref="K4">
    <cfRule type="expression" dxfId="7157" priority="355" stopIfTrue="1">
      <formula>$D$1&lt;K4</formula>
    </cfRule>
    <cfRule type="expression" dxfId="7156" priority="356" stopIfTrue="1">
      <formula>$D$1&gt;K4</formula>
    </cfRule>
  </conditionalFormatting>
  <conditionalFormatting sqref="K5">
    <cfRule type="cellIs" dxfId="7155" priority="352" stopIfTrue="1" operator="equal">
      <formula>5</formula>
    </cfRule>
    <cfRule type="cellIs" dxfId="7154" priority="353" stopIfTrue="1" operator="equal">
      <formula>4</formula>
    </cfRule>
    <cfRule type="cellIs" dxfId="7153" priority="354" stopIfTrue="1" operator="equal">
      <formula>3</formula>
    </cfRule>
  </conditionalFormatting>
  <conditionalFormatting sqref="K4">
    <cfRule type="expression" dxfId="7152" priority="350" stopIfTrue="1">
      <formula>$D$1&lt;K4</formula>
    </cfRule>
    <cfRule type="expression" dxfId="7151" priority="351" stopIfTrue="1">
      <formula>$D$1&gt;K4</formula>
    </cfRule>
  </conditionalFormatting>
  <conditionalFormatting sqref="L4">
    <cfRule type="expression" dxfId="7150" priority="348" stopIfTrue="1">
      <formula>$D$1&lt;L4</formula>
    </cfRule>
    <cfRule type="expression" dxfId="7149" priority="349" stopIfTrue="1">
      <formula>$D$1&gt;L4</formula>
    </cfRule>
  </conditionalFormatting>
  <conditionalFormatting sqref="L3">
    <cfRule type="expression" dxfId="7148" priority="346" stopIfTrue="1">
      <formula>$D$1&lt;L3</formula>
    </cfRule>
    <cfRule type="expression" dxfId="7147" priority="347" stopIfTrue="1">
      <formula>$D$1&gt;L3</formula>
    </cfRule>
  </conditionalFormatting>
  <conditionalFormatting sqref="L4">
    <cfRule type="expression" dxfId="7146" priority="344" stopIfTrue="1">
      <formula>$D$1&lt;L4</formula>
    </cfRule>
    <cfRule type="expression" dxfId="7145" priority="345" stopIfTrue="1">
      <formula>$D$1&gt;L4</formula>
    </cfRule>
  </conditionalFormatting>
  <conditionalFormatting sqref="L4">
    <cfRule type="expression" dxfId="7144" priority="342" stopIfTrue="1">
      <formula>$D$1&lt;L4</formula>
    </cfRule>
    <cfRule type="expression" dxfId="7143" priority="343" stopIfTrue="1">
      <formula>$D$1&gt;L4</formula>
    </cfRule>
  </conditionalFormatting>
  <conditionalFormatting sqref="L4">
    <cfRule type="expression" dxfId="7142" priority="340" stopIfTrue="1">
      <formula>$D$1&lt;L4</formula>
    </cfRule>
    <cfRule type="expression" dxfId="7141" priority="341" stopIfTrue="1">
      <formula>$D$1&gt;L4</formula>
    </cfRule>
  </conditionalFormatting>
  <conditionalFormatting sqref="L5">
    <cfRule type="cellIs" dxfId="7140" priority="337" stopIfTrue="1" operator="equal">
      <formula>5</formula>
    </cfRule>
    <cfRule type="cellIs" dxfId="7139" priority="338" stopIfTrue="1" operator="equal">
      <formula>4</formula>
    </cfRule>
    <cfRule type="cellIs" dxfId="7138" priority="339" stopIfTrue="1" operator="equal">
      <formula>3</formula>
    </cfRule>
  </conditionalFormatting>
  <conditionalFormatting sqref="L4">
    <cfRule type="expression" dxfId="7137" priority="335" stopIfTrue="1">
      <formula>$D$1&lt;L4</formula>
    </cfRule>
    <cfRule type="expression" dxfId="7136" priority="336" stopIfTrue="1">
      <formula>$D$1&gt;L4</formula>
    </cfRule>
  </conditionalFormatting>
  <conditionalFormatting sqref="L4">
    <cfRule type="expression" dxfId="7135" priority="333" stopIfTrue="1">
      <formula>$D$1&lt;L4</formula>
    </cfRule>
    <cfRule type="expression" dxfId="7134" priority="334" stopIfTrue="1">
      <formula>$D$1&gt;L4</formula>
    </cfRule>
  </conditionalFormatting>
  <conditionalFormatting sqref="L4">
    <cfRule type="expression" dxfId="7133" priority="331" stopIfTrue="1">
      <formula>$D$1&lt;L4</formula>
    </cfRule>
    <cfRule type="expression" dxfId="7132" priority="332" stopIfTrue="1">
      <formula>$D$1&gt;L4</formula>
    </cfRule>
  </conditionalFormatting>
  <conditionalFormatting sqref="L4">
    <cfRule type="expression" dxfId="7131" priority="329" stopIfTrue="1">
      <formula>$D$1&lt;L4</formula>
    </cfRule>
    <cfRule type="expression" dxfId="7130" priority="330" stopIfTrue="1">
      <formula>$D$1&gt;L4</formula>
    </cfRule>
  </conditionalFormatting>
  <conditionalFormatting sqref="L4">
    <cfRule type="expression" dxfId="7129" priority="321" stopIfTrue="1">
      <formula>$D$1&lt;L4</formula>
    </cfRule>
    <cfRule type="expression" dxfId="7128" priority="322" stopIfTrue="1">
      <formula>$D$1&gt;L4</formula>
    </cfRule>
  </conditionalFormatting>
  <conditionalFormatting sqref="L4">
    <cfRule type="expression" dxfId="7127" priority="319" stopIfTrue="1">
      <formula>$D$1&lt;L4</formula>
    </cfRule>
    <cfRule type="expression" dxfId="7126" priority="320" stopIfTrue="1">
      <formula>$D$1&gt;L4</formula>
    </cfRule>
  </conditionalFormatting>
  <conditionalFormatting sqref="N4">
    <cfRule type="expression" dxfId="7125" priority="317" stopIfTrue="1">
      <formula>$D$1&lt;N4</formula>
    </cfRule>
    <cfRule type="expression" dxfId="7124" priority="318" stopIfTrue="1">
      <formula>$D$1&gt;N4</formula>
    </cfRule>
  </conditionalFormatting>
  <conditionalFormatting sqref="O5">
    <cfRule type="cellIs" dxfId="7123" priority="312" stopIfTrue="1" operator="equal">
      <formula>5</formula>
    </cfRule>
    <cfRule type="cellIs" dxfId="7122" priority="313" stopIfTrue="1" operator="equal">
      <formula>4</formula>
    </cfRule>
    <cfRule type="cellIs" dxfId="7121" priority="314" stopIfTrue="1" operator="equal">
      <formula>3</formula>
    </cfRule>
  </conditionalFormatting>
  <conditionalFormatting sqref="O4">
    <cfRule type="expression" dxfId="7120" priority="310" stopIfTrue="1">
      <formula>$D$1&lt;O4</formula>
    </cfRule>
    <cfRule type="expression" dxfId="7119" priority="311" stopIfTrue="1">
      <formula>$D$1&gt;O4</formula>
    </cfRule>
  </conditionalFormatting>
  <conditionalFormatting sqref="P5">
    <cfRule type="cellIs" dxfId="7118" priority="307" stopIfTrue="1" operator="equal">
      <formula>5</formula>
    </cfRule>
    <cfRule type="cellIs" dxfId="7117" priority="308" stopIfTrue="1" operator="equal">
      <formula>4</formula>
    </cfRule>
    <cfRule type="cellIs" dxfId="7116" priority="309" stopIfTrue="1" operator="equal">
      <formula>3</formula>
    </cfRule>
  </conditionalFormatting>
  <conditionalFormatting sqref="P4">
    <cfRule type="expression" dxfId="7115" priority="305" stopIfTrue="1">
      <formula>$D$1&lt;P4</formula>
    </cfRule>
    <cfRule type="expression" dxfId="7114" priority="306" stopIfTrue="1">
      <formula>$D$1&gt;P4</formula>
    </cfRule>
  </conditionalFormatting>
  <conditionalFormatting sqref="P5">
    <cfRule type="cellIs" dxfId="7113" priority="302" stopIfTrue="1" operator="equal">
      <formula>5</formula>
    </cfRule>
    <cfRule type="cellIs" dxfId="7112" priority="303" stopIfTrue="1" operator="equal">
      <formula>4</formula>
    </cfRule>
    <cfRule type="cellIs" dxfId="7111" priority="304" stopIfTrue="1" operator="equal">
      <formula>3</formula>
    </cfRule>
  </conditionalFormatting>
  <conditionalFormatting sqref="P4">
    <cfRule type="expression" dxfId="7110" priority="300" stopIfTrue="1">
      <formula>$D$1&lt;P4</formula>
    </cfRule>
    <cfRule type="expression" dxfId="7109" priority="301" stopIfTrue="1">
      <formula>$D$1&gt;P4</formula>
    </cfRule>
  </conditionalFormatting>
  <conditionalFormatting sqref="P4">
    <cfRule type="expression" dxfId="7108" priority="298" stopIfTrue="1">
      <formula>$D$1&lt;P4</formula>
    </cfRule>
    <cfRule type="expression" dxfId="7107" priority="299" stopIfTrue="1">
      <formula>$D$1&gt;P4</formula>
    </cfRule>
  </conditionalFormatting>
  <conditionalFormatting sqref="P4">
    <cfRule type="expression" dxfId="7106" priority="296" stopIfTrue="1">
      <formula>$D$1&lt;P4</formula>
    </cfRule>
    <cfRule type="expression" dxfId="7105" priority="297" stopIfTrue="1">
      <formula>$D$1&gt;P4</formula>
    </cfRule>
  </conditionalFormatting>
  <conditionalFormatting sqref="Q5">
    <cfRule type="cellIs" dxfId="7104" priority="293" stopIfTrue="1" operator="equal">
      <formula>5</formula>
    </cfRule>
    <cfRule type="cellIs" dxfId="7103" priority="294" stopIfTrue="1" operator="equal">
      <formula>4</formula>
    </cfRule>
    <cfRule type="cellIs" dxfId="7102" priority="295" stopIfTrue="1" operator="equal">
      <formula>3</formula>
    </cfRule>
  </conditionalFormatting>
  <conditionalFormatting sqref="Q5">
    <cfRule type="cellIs" dxfId="7101" priority="288" stopIfTrue="1" operator="equal">
      <formula>5</formula>
    </cfRule>
    <cfRule type="cellIs" dxfId="7100" priority="289" stopIfTrue="1" operator="equal">
      <formula>4</formula>
    </cfRule>
    <cfRule type="cellIs" dxfId="7099" priority="290" stopIfTrue="1" operator="equal">
      <formula>3</formula>
    </cfRule>
  </conditionalFormatting>
  <conditionalFormatting sqref="Q5">
    <cfRule type="cellIs" dxfId="7098" priority="283" stopIfTrue="1" operator="equal">
      <formula>5</formula>
    </cfRule>
    <cfRule type="cellIs" dxfId="7097" priority="284" stopIfTrue="1" operator="equal">
      <formula>4</formula>
    </cfRule>
    <cfRule type="cellIs" dxfId="7096" priority="285" stopIfTrue="1" operator="equal">
      <formula>3</formula>
    </cfRule>
  </conditionalFormatting>
  <conditionalFormatting sqref="Q4">
    <cfRule type="expression" dxfId="7095" priority="281" stopIfTrue="1">
      <formula>$D$1&lt;Q4</formula>
    </cfRule>
    <cfRule type="expression" dxfId="7094" priority="282" stopIfTrue="1">
      <formula>$D$1&gt;Q4</formula>
    </cfRule>
  </conditionalFormatting>
  <conditionalFormatting sqref="Q4">
    <cfRule type="expression" dxfId="7093" priority="279" stopIfTrue="1">
      <formula>$D$1&lt;Q4</formula>
    </cfRule>
    <cfRule type="expression" dxfId="7092" priority="280" stopIfTrue="1">
      <formula>$D$1&gt;Q4</formula>
    </cfRule>
  </conditionalFormatting>
  <conditionalFormatting sqref="Q4">
    <cfRule type="expression" dxfId="7091" priority="277" stopIfTrue="1">
      <formula>$D$1&lt;Q4</formula>
    </cfRule>
    <cfRule type="expression" dxfId="7090" priority="278" stopIfTrue="1">
      <formula>$D$1&gt;Q4</formula>
    </cfRule>
  </conditionalFormatting>
  <conditionalFormatting sqref="Q4">
    <cfRule type="expression" dxfId="7089" priority="275" stopIfTrue="1">
      <formula>$D$1&lt;Q4</formula>
    </cfRule>
    <cfRule type="expression" dxfId="7088" priority="276" stopIfTrue="1">
      <formula>$D$1&gt;Q4</formula>
    </cfRule>
  </conditionalFormatting>
  <conditionalFormatting sqref="Q4">
    <cfRule type="expression" dxfId="7087" priority="269" stopIfTrue="1">
      <formula>$D$1&lt;Q4</formula>
    </cfRule>
    <cfRule type="expression" dxfId="7086" priority="270" stopIfTrue="1">
      <formula>$D$1&gt;Q4</formula>
    </cfRule>
  </conditionalFormatting>
  <conditionalFormatting sqref="Q4">
    <cfRule type="expression" dxfId="7085" priority="267" stopIfTrue="1">
      <formula>$D$1&lt;Q4</formula>
    </cfRule>
    <cfRule type="expression" dxfId="7084" priority="268" stopIfTrue="1">
      <formula>$D$1&gt;Q4</formula>
    </cfRule>
  </conditionalFormatting>
  <conditionalFormatting sqref="Q4">
    <cfRule type="expression" dxfId="7083" priority="265" stopIfTrue="1">
      <formula>$D$1&lt;Q4</formula>
    </cfRule>
    <cfRule type="expression" dxfId="7082" priority="266" stopIfTrue="1">
      <formula>$D$1&gt;Q4</formula>
    </cfRule>
  </conditionalFormatting>
  <conditionalFormatting sqref="Q4">
    <cfRule type="expression" dxfId="7081" priority="263" stopIfTrue="1">
      <formula>$D$1&lt;Q4</formula>
    </cfRule>
    <cfRule type="expression" dxfId="7080" priority="264" stopIfTrue="1">
      <formula>$D$1&gt;Q4</formula>
    </cfRule>
  </conditionalFormatting>
  <conditionalFormatting sqref="Q4">
    <cfRule type="expression" dxfId="7079" priority="261" stopIfTrue="1">
      <formula>$D$1&lt;Q4</formula>
    </cfRule>
    <cfRule type="expression" dxfId="7078" priority="262" stopIfTrue="1">
      <formula>$D$1&gt;Q4</formula>
    </cfRule>
  </conditionalFormatting>
  <conditionalFormatting sqref="Q5">
    <cfRule type="cellIs" dxfId="7077" priority="258" stopIfTrue="1" operator="equal">
      <formula>5</formula>
    </cfRule>
    <cfRule type="cellIs" dxfId="7076" priority="259" stopIfTrue="1" operator="equal">
      <formula>4</formula>
    </cfRule>
    <cfRule type="cellIs" dxfId="7075" priority="260" stopIfTrue="1" operator="equal">
      <formula>3</formula>
    </cfRule>
  </conditionalFormatting>
  <conditionalFormatting sqref="Q5">
    <cfRule type="cellIs" dxfId="7074" priority="253" stopIfTrue="1" operator="equal">
      <formula>5</formula>
    </cfRule>
    <cfRule type="cellIs" dxfId="7073" priority="254" stopIfTrue="1" operator="equal">
      <formula>4</formula>
    </cfRule>
    <cfRule type="cellIs" dxfId="7072" priority="255" stopIfTrue="1" operator="equal">
      <formula>3</formula>
    </cfRule>
  </conditionalFormatting>
  <conditionalFormatting sqref="Q4">
    <cfRule type="expression" dxfId="7071" priority="251" stopIfTrue="1">
      <formula>$D$1&lt;Q4</formula>
    </cfRule>
    <cfRule type="expression" dxfId="7070" priority="252" stopIfTrue="1">
      <formula>$D$1&gt;Q4</formula>
    </cfRule>
  </conditionalFormatting>
  <conditionalFormatting sqref="Q5">
    <cfRule type="cellIs" dxfId="7069" priority="248" stopIfTrue="1" operator="equal">
      <formula>5</formula>
    </cfRule>
    <cfRule type="cellIs" dxfId="7068" priority="249" stopIfTrue="1" operator="equal">
      <formula>4</formula>
    </cfRule>
    <cfRule type="cellIs" dxfId="7067" priority="250" stopIfTrue="1" operator="equal">
      <formula>3</formula>
    </cfRule>
  </conditionalFormatting>
  <conditionalFormatting sqref="Q4">
    <cfRule type="expression" dxfId="7066" priority="237" stopIfTrue="1">
      <formula>$D$1&lt;Q4</formula>
    </cfRule>
    <cfRule type="expression" dxfId="7065" priority="238" stopIfTrue="1">
      <formula>$D$1&gt;Q4</formula>
    </cfRule>
  </conditionalFormatting>
  <conditionalFormatting sqref="Q4">
    <cfRule type="expression" dxfId="7064" priority="235" stopIfTrue="1">
      <formula>$D$1&lt;Q4</formula>
    </cfRule>
    <cfRule type="expression" dxfId="7063" priority="236" stopIfTrue="1">
      <formula>$D$1&gt;Q4</formula>
    </cfRule>
  </conditionalFormatting>
  <conditionalFormatting sqref="Q4">
    <cfRule type="expression" dxfId="7062" priority="233" stopIfTrue="1">
      <formula>$D$1&lt;Q4</formula>
    </cfRule>
    <cfRule type="expression" dxfId="7061" priority="234" stopIfTrue="1">
      <formula>$D$1&gt;Q4</formula>
    </cfRule>
  </conditionalFormatting>
  <conditionalFormatting sqref="Q4">
    <cfRule type="expression" dxfId="7060" priority="231" stopIfTrue="1">
      <formula>$D$1&lt;Q4</formula>
    </cfRule>
    <cfRule type="expression" dxfId="7059" priority="232" stopIfTrue="1">
      <formula>$D$1&gt;Q4</formula>
    </cfRule>
  </conditionalFormatting>
  <conditionalFormatting sqref="Q4">
    <cfRule type="expression" dxfId="7058" priority="227" stopIfTrue="1">
      <formula>$D$1&lt;Q4</formula>
    </cfRule>
    <cfRule type="expression" dxfId="7057" priority="228" stopIfTrue="1">
      <formula>$D$1&gt;Q4</formula>
    </cfRule>
  </conditionalFormatting>
  <conditionalFormatting sqref="Q4">
    <cfRule type="expression" dxfId="7056" priority="225" stopIfTrue="1">
      <formula>$D$1&lt;Q4</formula>
    </cfRule>
    <cfRule type="expression" dxfId="7055" priority="226" stopIfTrue="1">
      <formula>$D$1&gt;Q4</formula>
    </cfRule>
  </conditionalFormatting>
  <conditionalFormatting sqref="Q4">
    <cfRule type="expression" dxfId="7054" priority="223" stopIfTrue="1">
      <formula>$D$1&lt;Q4</formula>
    </cfRule>
    <cfRule type="expression" dxfId="7053" priority="224" stopIfTrue="1">
      <formula>$D$1&gt;Q4</formula>
    </cfRule>
  </conditionalFormatting>
  <conditionalFormatting sqref="Q4">
    <cfRule type="expression" dxfId="7052" priority="221" stopIfTrue="1">
      <formula>$D$1&lt;Q4</formula>
    </cfRule>
    <cfRule type="expression" dxfId="7051" priority="222" stopIfTrue="1">
      <formula>$D$1&gt;Q4</formula>
    </cfRule>
  </conditionalFormatting>
  <conditionalFormatting sqref="H3">
    <cfRule type="expression" dxfId="7050" priority="219" stopIfTrue="1">
      <formula>$D$1&lt;H3</formula>
    </cfRule>
    <cfRule type="expression" dxfId="7049" priority="220" stopIfTrue="1">
      <formula>$D$1&gt;H3</formula>
    </cfRule>
  </conditionalFormatting>
  <conditionalFormatting sqref="H3">
    <cfRule type="expression" dxfId="7048" priority="217" stopIfTrue="1">
      <formula>$D$1&lt;H3</formula>
    </cfRule>
    <cfRule type="expression" dxfId="7047" priority="218" stopIfTrue="1">
      <formula>$D$1&gt;H3</formula>
    </cfRule>
  </conditionalFormatting>
  <conditionalFormatting sqref="H3">
    <cfRule type="expression" dxfId="7046" priority="215" stopIfTrue="1">
      <formula>$D$1&lt;H3</formula>
    </cfRule>
    <cfRule type="expression" dxfId="7045" priority="216" stopIfTrue="1">
      <formula>$D$1&gt;H3</formula>
    </cfRule>
  </conditionalFormatting>
  <conditionalFormatting sqref="H5">
    <cfRule type="cellIs" dxfId="7044" priority="207" stopIfTrue="1" operator="equal">
      <formula>5</formula>
    </cfRule>
    <cfRule type="cellIs" dxfId="7043" priority="208" stopIfTrue="1" operator="equal">
      <formula>4</formula>
    </cfRule>
    <cfRule type="cellIs" dxfId="7042" priority="209" stopIfTrue="1" operator="equal">
      <formula>3</formula>
    </cfRule>
  </conditionalFormatting>
  <conditionalFormatting sqref="H5">
    <cfRule type="cellIs" dxfId="7041" priority="212" stopIfTrue="1" operator="equal">
      <formula>5</formula>
    </cfRule>
    <cfRule type="cellIs" dxfId="7040" priority="213" stopIfTrue="1" operator="equal">
      <formula>4</formula>
    </cfRule>
    <cfRule type="cellIs" dxfId="7039" priority="214" stopIfTrue="1" operator="equal">
      <formula>3</formula>
    </cfRule>
  </conditionalFormatting>
  <conditionalFormatting sqref="H4">
    <cfRule type="expression" dxfId="7038" priority="210" stopIfTrue="1">
      <formula>$D$1&lt;H4</formula>
    </cfRule>
    <cfRule type="expression" dxfId="7037" priority="211" stopIfTrue="1">
      <formula>$D$1&gt;H4</formula>
    </cfRule>
  </conditionalFormatting>
  <conditionalFormatting sqref="H4">
    <cfRule type="expression" dxfId="7036" priority="205" stopIfTrue="1">
      <formula>$D$1&lt;H4</formula>
    </cfRule>
    <cfRule type="expression" dxfId="7035" priority="206" stopIfTrue="1">
      <formula>$D$1&gt;H4</formula>
    </cfRule>
  </conditionalFormatting>
  <conditionalFormatting sqref="H5">
    <cfRule type="cellIs" dxfId="7034" priority="202" stopIfTrue="1" operator="equal">
      <formula>5</formula>
    </cfRule>
    <cfRule type="cellIs" dxfId="7033" priority="203" stopIfTrue="1" operator="equal">
      <formula>4</formula>
    </cfRule>
    <cfRule type="cellIs" dxfId="7032" priority="204" stopIfTrue="1" operator="equal">
      <formula>3</formula>
    </cfRule>
  </conditionalFormatting>
  <conditionalFormatting sqref="H4">
    <cfRule type="expression" dxfId="7031" priority="200" stopIfTrue="1">
      <formula>$D$1&lt;H4</formula>
    </cfRule>
    <cfRule type="expression" dxfId="7030" priority="201" stopIfTrue="1">
      <formula>$D$1&gt;H4</formula>
    </cfRule>
  </conditionalFormatting>
  <conditionalFormatting sqref="H5">
    <cfRule type="cellIs" dxfId="7029" priority="197" stopIfTrue="1" operator="equal">
      <formula>5</formula>
    </cfRule>
    <cfRule type="cellIs" dxfId="7028" priority="198" stopIfTrue="1" operator="equal">
      <formula>4</formula>
    </cfRule>
    <cfRule type="cellIs" dxfId="7027" priority="199" stopIfTrue="1" operator="equal">
      <formula>3</formula>
    </cfRule>
  </conditionalFormatting>
  <conditionalFormatting sqref="H4">
    <cfRule type="expression" dxfId="7026" priority="195" stopIfTrue="1">
      <formula>$D$1&lt;H4</formula>
    </cfRule>
    <cfRule type="expression" dxfId="7025" priority="196" stopIfTrue="1">
      <formula>$D$1&gt;H4</formula>
    </cfRule>
  </conditionalFormatting>
  <conditionalFormatting sqref="H4">
    <cfRule type="expression" dxfId="7024" priority="193" stopIfTrue="1">
      <formula>$D$1&lt;H4</formula>
    </cfRule>
    <cfRule type="expression" dxfId="7023" priority="194" stopIfTrue="1">
      <formula>$D$1&gt;H4</formula>
    </cfRule>
  </conditionalFormatting>
  <conditionalFormatting sqref="H4">
    <cfRule type="expression" dxfId="7022" priority="191" stopIfTrue="1">
      <formula>$D$1&lt;H4</formula>
    </cfRule>
    <cfRule type="expression" dxfId="7021" priority="192" stopIfTrue="1">
      <formula>$D$1&gt;H4</formula>
    </cfRule>
  </conditionalFormatting>
  <conditionalFormatting sqref="H4">
    <cfRule type="expression" dxfId="7020" priority="189" stopIfTrue="1">
      <formula>$D$1&lt;H4</formula>
    </cfRule>
    <cfRule type="expression" dxfId="7019" priority="190" stopIfTrue="1">
      <formula>$D$1&gt;H4</formula>
    </cfRule>
  </conditionalFormatting>
  <conditionalFormatting sqref="H4">
    <cfRule type="expression" dxfId="7018" priority="187" stopIfTrue="1">
      <formula>$D$1&lt;H4</formula>
    </cfRule>
    <cfRule type="expression" dxfId="7017" priority="188" stopIfTrue="1">
      <formula>$D$1&gt;H4</formula>
    </cfRule>
  </conditionalFormatting>
  <conditionalFormatting sqref="H4">
    <cfRule type="expression" dxfId="7016" priority="185" stopIfTrue="1">
      <formula>$D$1&lt;H4</formula>
    </cfRule>
    <cfRule type="expression" dxfId="7015" priority="186" stopIfTrue="1">
      <formula>$D$1&gt;H4</formula>
    </cfRule>
  </conditionalFormatting>
  <conditionalFormatting sqref="H4">
    <cfRule type="expression" dxfId="7014" priority="183" stopIfTrue="1">
      <formula>$D$1&lt;H4</formula>
    </cfRule>
    <cfRule type="expression" dxfId="7013" priority="184" stopIfTrue="1">
      <formula>$D$1&gt;H4</formula>
    </cfRule>
  </conditionalFormatting>
  <conditionalFormatting sqref="H4">
    <cfRule type="expression" dxfId="7012" priority="181" stopIfTrue="1">
      <formula>$D$1&lt;H4</formula>
    </cfRule>
    <cfRule type="expression" dxfId="7011" priority="182" stopIfTrue="1">
      <formula>$D$1&gt;H4</formula>
    </cfRule>
  </conditionalFormatting>
  <conditionalFormatting sqref="H4">
    <cfRule type="expression" dxfId="7010" priority="179" stopIfTrue="1">
      <formula>$D$1&lt;H4</formula>
    </cfRule>
    <cfRule type="expression" dxfId="7009" priority="180" stopIfTrue="1">
      <formula>$D$1&gt;H4</formula>
    </cfRule>
  </conditionalFormatting>
  <conditionalFormatting sqref="H4">
    <cfRule type="expression" dxfId="7008" priority="177" stopIfTrue="1">
      <formula>$D$1&lt;H4</formula>
    </cfRule>
    <cfRule type="expression" dxfId="7007" priority="178" stopIfTrue="1">
      <formula>$D$1&gt;H4</formula>
    </cfRule>
  </conditionalFormatting>
  <conditionalFormatting sqref="H4">
    <cfRule type="expression" dxfId="7006" priority="175" stopIfTrue="1">
      <formula>$D$1&lt;H4</formula>
    </cfRule>
    <cfRule type="expression" dxfId="7005" priority="176" stopIfTrue="1">
      <formula>$D$1&gt;H4</formula>
    </cfRule>
  </conditionalFormatting>
  <conditionalFormatting sqref="J3">
    <cfRule type="expression" dxfId="7004" priority="173" stopIfTrue="1">
      <formula>$D$1&lt;J3</formula>
    </cfRule>
    <cfRule type="expression" dxfId="7003" priority="174" stopIfTrue="1">
      <formula>$D$1&gt;J3</formula>
    </cfRule>
  </conditionalFormatting>
  <conditionalFormatting sqref="L5">
    <cfRule type="cellIs" dxfId="7002" priority="170" stopIfTrue="1" operator="equal">
      <formula>5</formula>
    </cfRule>
    <cfRule type="cellIs" dxfId="7001" priority="171" stopIfTrue="1" operator="equal">
      <formula>4</formula>
    </cfRule>
    <cfRule type="cellIs" dxfId="7000" priority="172" stopIfTrue="1" operator="equal">
      <formula>3</formula>
    </cfRule>
  </conditionalFormatting>
  <conditionalFormatting sqref="L3:L4">
    <cfRule type="expression" dxfId="6999" priority="168" stopIfTrue="1">
      <formula>$D$1&lt;L3</formula>
    </cfRule>
    <cfRule type="expression" dxfId="6998" priority="169" stopIfTrue="1">
      <formula>$D$1&gt;L3</formula>
    </cfRule>
  </conditionalFormatting>
  <conditionalFormatting sqref="L4">
    <cfRule type="expression" dxfId="6997" priority="166" stopIfTrue="1">
      <formula>$D$1&lt;L4</formula>
    </cfRule>
    <cfRule type="expression" dxfId="6996" priority="167" stopIfTrue="1">
      <formula>$D$1&gt;L4</formula>
    </cfRule>
  </conditionalFormatting>
  <conditionalFormatting sqref="J4">
    <cfRule type="expression" dxfId="6995" priority="89" stopIfTrue="1">
      <formula>$D$1&lt;J4</formula>
    </cfRule>
    <cfRule type="expression" dxfId="6994" priority="90" stopIfTrue="1">
      <formula>$D$1&gt;J4</formula>
    </cfRule>
  </conditionalFormatting>
  <conditionalFormatting sqref="J4">
    <cfRule type="expression" dxfId="6993" priority="87" stopIfTrue="1">
      <formula>$D$1&lt;J4</formula>
    </cfRule>
    <cfRule type="expression" dxfId="6992" priority="88" stopIfTrue="1">
      <formula>$D$1&gt;J4</formula>
    </cfRule>
  </conditionalFormatting>
  <conditionalFormatting sqref="J4">
    <cfRule type="expression" dxfId="6991" priority="85" stopIfTrue="1">
      <formula>$D$1&lt;J4</formula>
    </cfRule>
    <cfRule type="expression" dxfId="6990" priority="86" stopIfTrue="1">
      <formula>$D$1&gt;J4</formula>
    </cfRule>
  </conditionalFormatting>
  <conditionalFormatting sqref="L4">
    <cfRule type="expression" dxfId="6989" priority="77" stopIfTrue="1">
      <formula>$D$1&lt;L4</formula>
    </cfRule>
    <cfRule type="expression" dxfId="6988" priority="78" stopIfTrue="1">
      <formula>$D$1&gt;L4</formula>
    </cfRule>
  </conditionalFormatting>
  <conditionalFormatting sqref="L5">
    <cfRule type="cellIs" dxfId="6987" priority="163" stopIfTrue="1" operator="equal">
      <formula>5</formula>
    </cfRule>
    <cfRule type="cellIs" dxfId="6986" priority="164" stopIfTrue="1" operator="equal">
      <formula>4</formula>
    </cfRule>
    <cfRule type="cellIs" dxfId="6985" priority="165" stopIfTrue="1" operator="equal">
      <formula>3</formula>
    </cfRule>
  </conditionalFormatting>
  <conditionalFormatting sqref="L4">
    <cfRule type="expression" dxfId="6984" priority="161" stopIfTrue="1">
      <formula>$D$1&lt;L4</formula>
    </cfRule>
    <cfRule type="expression" dxfId="6983" priority="162" stopIfTrue="1">
      <formula>$D$1&gt;L4</formula>
    </cfRule>
  </conditionalFormatting>
  <conditionalFormatting sqref="L5">
    <cfRule type="cellIs" dxfId="6982" priority="158" stopIfTrue="1" operator="equal">
      <formula>5</formula>
    </cfRule>
    <cfRule type="cellIs" dxfId="6981" priority="159" stopIfTrue="1" operator="equal">
      <formula>4</formula>
    </cfRule>
    <cfRule type="cellIs" dxfId="6980" priority="160" stopIfTrue="1" operator="equal">
      <formula>3</formula>
    </cfRule>
  </conditionalFormatting>
  <conditionalFormatting sqref="L4">
    <cfRule type="expression" dxfId="6979" priority="156" stopIfTrue="1">
      <formula>$D$1&lt;L4</formula>
    </cfRule>
    <cfRule type="expression" dxfId="6978" priority="157" stopIfTrue="1">
      <formula>$D$1&gt;L4</formula>
    </cfRule>
  </conditionalFormatting>
  <conditionalFormatting sqref="L5">
    <cfRule type="cellIs" dxfId="6977" priority="153" stopIfTrue="1" operator="equal">
      <formula>5</formula>
    </cfRule>
    <cfRule type="cellIs" dxfId="6976" priority="154" stopIfTrue="1" operator="equal">
      <formula>4</formula>
    </cfRule>
    <cfRule type="cellIs" dxfId="6975" priority="155" stopIfTrue="1" operator="equal">
      <formula>3</formula>
    </cfRule>
  </conditionalFormatting>
  <conditionalFormatting sqref="L4">
    <cfRule type="expression" dxfId="6974" priority="151" stopIfTrue="1">
      <formula>$D$1&lt;L4</formula>
    </cfRule>
    <cfRule type="expression" dxfId="6973" priority="152" stopIfTrue="1">
      <formula>$D$1&gt;L4</formula>
    </cfRule>
  </conditionalFormatting>
  <conditionalFormatting sqref="L4">
    <cfRule type="expression" dxfId="6972" priority="149" stopIfTrue="1">
      <formula>$D$1&lt;L4</formula>
    </cfRule>
    <cfRule type="expression" dxfId="6971" priority="150" stopIfTrue="1">
      <formula>$D$1&gt;L4</formula>
    </cfRule>
  </conditionalFormatting>
  <conditionalFormatting sqref="L4">
    <cfRule type="expression" dxfId="6970" priority="147" stopIfTrue="1">
      <formula>$D$1&lt;L4</formula>
    </cfRule>
    <cfRule type="expression" dxfId="6969" priority="148" stopIfTrue="1">
      <formula>$D$1&gt;L4</formula>
    </cfRule>
  </conditionalFormatting>
  <conditionalFormatting sqref="L4">
    <cfRule type="expression" dxfId="6968" priority="145" stopIfTrue="1">
      <formula>$D$1&lt;L4</formula>
    </cfRule>
    <cfRule type="expression" dxfId="6967" priority="146" stopIfTrue="1">
      <formula>$D$1&gt;L4</formula>
    </cfRule>
  </conditionalFormatting>
  <conditionalFormatting sqref="L4">
    <cfRule type="expression" dxfId="6966" priority="143" stopIfTrue="1">
      <formula>$D$1&lt;L4</formula>
    </cfRule>
    <cfRule type="expression" dxfId="6965" priority="144" stopIfTrue="1">
      <formula>$D$1&gt;L4</formula>
    </cfRule>
  </conditionalFormatting>
  <conditionalFormatting sqref="L4">
    <cfRule type="expression" dxfId="6964" priority="141" stopIfTrue="1">
      <formula>$D$1&lt;L4</formula>
    </cfRule>
    <cfRule type="expression" dxfId="6963" priority="142" stopIfTrue="1">
      <formula>$D$1&gt;L4</formula>
    </cfRule>
  </conditionalFormatting>
  <conditionalFormatting sqref="L4">
    <cfRule type="expression" dxfId="6962" priority="139" stopIfTrue="1">
      <formula>$D$1&lt;L4</formula>
    </cfRule>
    <cfRule type="expression" dxfId="6961" priority="140" stopIfTrue="1">
      <formula>$D$1&gt;L4</formula>
    </cfRule>
  </conditionalFormatting>
  <conditionalFormatting sqref="L4">
    <cfRule type="expression" dxfId="6960" priority="137" stopIfTrue="1">
      <formula>$D$1&lt;L4</formula>
    </cfRule>
    <cfRule type="expression" dxfId="6959" priority="138" stopIfTrue="1">
      <formula>$D$1&gt;L4</formula>
    </cfRule>
  </conditionalFormatting>
  <conditionalFormatting sqref="I5">
    <cfRule type="cellIs" dxfId="6958" priority="134" stopIfTrue="1" operator="equal">
      <formula>5</formula>
    </cfRule>
    <cfRule type="cellIs" dxfId="6957" priority="135" stopIfTrue="1" operator="equal">
      <formula>4</formula>
    </cfRule>
    <cfRule type="cellIs" dxfId="6956" priority="136" stopIfTrue="1" operator="equal">
      <formula>3</formula>
    </cfRule>
  </conditionalFormatting>
  <conditionalFormatting sqref="I4">
    <cfRule type="expression" dxfId="6955" priority="132" stopIfTrue="1">
      <formula>$D$1&lt;I4</formula>
    </cfRule>
    <cfRule type="expression" dxfId="6954" priority="133" stopIfTrue="1">
      <formula>$D$1&gt;I4</formula>
    </cfRule>
  </conditionalFormatting>
  <conditionalFormatting sqref="I5">
    <cfRule type="cellIs" dxfId="6953" priority="129" stopIfTrue="1" operator="equal">
      <formula>5</formula>
    </cfRule>
    <cfRule type="cellIs" dxfId="6952" priority="130" stopIfTrue="1" operator="equal">
      <formula>4</formula>
    </cfRule>
    <cfRule type="cellIs" dxfId="6951" priority="131" stopIfTrue="1" operator="equal">
      <formula>3</formula>
    </cfRule>
  </conditionalFormatting>
  <conditionalFormatting sqref="I4">
    <cfRule type="expression" dxfId="6950" priority="127" stopIfTrue="1">
      <formula>$D$1&lt;I4</formula>
    </cfRule>
    <cfRule type="expression" dxfId="6949" priority="128" stopIfTrue="1">
      <formula>$D$1&gt;I4</formula>
    </cfRule>
  </conditionalFormatting>
  <conditionalFormatting sqref="I5">
    <cfRule type="cellIs" dxfId="6948" priority="124" stopIfTrue="1" operator="equal">
      <formula>5</formula>
    </cfRule>
    <cfRule type="cellIs" dxfId="6947" priority="125" stopIfTrue="1" operator="equal">
      <formula>4</formula>
    </cfRule>
    <cfRule type="cellIs" dxfId="6946" priority="126" stopIfTrue="1" operator="equal">
      <formula>3</formula>
    </cfRule>
  </conditionalFormatting>
  <conditionalFormatting sqref="I4">
    <cfRule type="expression" dxfId="6945" priority="122" stopIfTrue="1">
      <formula>$D$1&lt;I4</formula>
    </cfRule>
    <cfRule type="expression" dxfId="6944" priority="123" stopIfTrue="1">
      <formula>$D$1&gt;I4</formula>
    </cfRule>
  </conditionalFormatting>
  <conditionalFormatting sqref="I5">
    <cfRule type="cellIs" dxfId="6943" priority="119" stopIfTrue="1" operator="equal">
      <formula>5</formula>
    </cfRule>
    <cfRule type="cellIs" dxfId="6942" priority="120" stopIfTrue="1" operator="equal">
      <formula>4</formula>
    </cfRule>
    <cfRule type="cellIs" dxfId="6941" priority="121" stopIfTrue="1" operator="equal">
      <formula>3</formula>
    </cfRule>
  </conditionalFormatting>
  <conditionalFormatting sqref="I4">
    <cfRule type="expression" dxfId="6940" priority="117" stopIfTrue="1">
      <formula>$D$1&lt;I4</formula>
    </cfRule>
    <cfRule type="expression" dxfId="6939" priority="118" stopIfTrue="1">
      <formula>$D$1&gt;I4</formula>
    </cfRule>
  </conditionalFormatting>
  <conditionalFormatting sqref="I5">
    <cfRule type="cellIs" dxfId="6938" priority="114" stopIfTrue="1" operator="equal">
      <formula>5</formula>
    </cfRule>
    <cfRule type="cellIs" dxfId="6937" priority="115" stopIfTrue="1" operator="equal">
      <formula>4</formula>
    </cfRule>
    <cfRule type="cellIs" dxfId="6936" priority="116" stopIfTrue="1" operator="equal">
      <formula>3</formula>
    </cfRule>
  </conditionalFormatting>
  <conditionalFormatting sqref="I4">
    <cfRule type="expression" dxfId="6935" priority="112" stopIfTrue="1">
      <formula>$D$1&lt;I4</formula>
    </cfRule>
    <cfRule type="expression" dxfId="6934" priority="113" stopIfTrue="1">
      <formula>$D$1&gt;I4</formula>
    </cfRule>
  </conditionalFormatting>
  <conditionalFormatting sqref="J4">
    <cfRule type="expression" dxfId="6933" priority="110" stopIfTrue="1">
      <formula>$D$1&lt;J4</formula>
    </cfRule>
    <cfRule type="expression" dxfId="6932" priority="111" stopIfTrue="1">
      <formula>$D$1&gt;J4</formula>
    </cfRule>
  </conditionalFormatting>
  <conditionalFormatting sqref="J3">
    <cfRule type="expression" dxfId="6931" priority="108" stopIfTrue="1">
      <formula>$D$1&lt;J3</formula>
    </cfRule>
    <cfRule type="expression" dxfId="6930" priority="109" stopIfTrue="1">
      <formula>$D$1&gt;J3</formula>
    </cfRule>
  </conditionalFormatting>
  <conditionalFormatting sqref="J4">
    <cfRule type="expression" dxfId="6929" priority="106" stopIfTrue="1">
      <formula>$D$1&lt;J4</formula>
    </cfRule>
    <cfRule type="expression" dxfId="6928" priority="107" stopIfTrue="1">
      <formula>$D$1&gt;J4</formula>
    </cfRule>
  </conditionalFormatting>
  <conditionalFormatting sqref="J4">
    <cfRule type="expression" dxfId="6927" priority="104" stopIfTrue="1">
      <formula>$D$1&lt;J4</formula>
    </cfRule>
    <cfRule type="expression" dxfId="6926" priority="105" stopIfTrue="1">
      <formula>$D$1&gt;J4</formula>
    </cfRule>
  </conditionalFormatting>
  <conditionalFormatting sqref="J4">
    <cfRule type="expression" dxfId="6925" priority="102" stopIfTrue="1">
      <formula>$D$1&lt;J4</formula>
    </cfRule>
    <cfRule type="expression" dxfId="6924" priority="103" stopIfTrue="1">
      <formula>$D$1&gt;J4</formula>
    </cfRule>
  </conditionalFormatting>
  <conditionalFormatting sqref="J5">
    <cfRule type="cellIs" dxfId="6923" priority="99" stopIfTrue="1" operator="equal">
      <formula>5</formula>
    </cfRule>
    <cfRule type="cellIs" dxfId="6922" priority="100" stopIfTrue="1" operator="equal">
      <formula>4</formula>
    </cfRule>
    <cfRule type="cellIs" dxfId="6921" priority="101" stopIfTrue="1" operator="equal">
      <formula>3</formula>
    </cfRule>
  </conditionalFormatting>
  <conditionalFormatting sqref="J4">
    <cfRule type="expression" dxfId="6920" priority="97" stopIfTrue="1">
      <formula>$D$1&lt;J4</formula>
    </cfRule>
    <cfRule type="expression" dxfId="6919" priority="98" stopIfTrue="1">
      <formula>$D$1&gt;J4</formula>
    </cfRule>
  </conditionalFormatting>
  <conditionalFormatting sqref="J4">
    <cfRule type="expression" dxfId="6918" priority="95" stopIfTrue="1">
      <formula>$D$1&lt;J4</formula>
    </cfRule>
    <cfRule type="expression" dxfId="6917" priority="96" stopIfTrue="1">
      <formula>$D$1&gt;J4</formula>
    </cfRule>
  </conditionalFormatting>
  <conditionalFormatting sqref="J4">
    <cfRule type="expression" dxfId="6916" priority="93" stopIfTrue="1">
      <formula>$D$1&lt;J4</formula>
    </cfRule>
    <cfRule type="expression" dxfId="6915" priority="94" stopIfTrue="1">
      <formula>$D$1&gt;J4</formula>
    </cfRule>
  </conditionalFormatting>
  <conditionalFormatting sqref="J4">
    <cfRule type="expression" dxfId="6914" priority="91" stopIfTrue="1">
      <formula>$D$1&lt;J4</formula>
    </cfRule>
    <cfRule type="expression" dxfId="6913" priority="92" stopIfTrue="1">
      <formula>$D$1&gt;J4</formula>
    </cfRule>
  </conditionalFormatting>
  <conditionalFormatting sqref="J4">
    <cfRule type="expression" dxfId="6912" priority="83" stopIfTrue="1">
      <formula>$D$1&lt;J4</formula>
    </cfRule>
    <cfRule type="expression" dxfId="6911" priority="84" stopIfTrue="1">
      <formula>$D$1&gt;J4</formula>
    </cfRule>
  </conditionalFormatting>
  <conditionalFormatting sqref="J4">
    <cfRule type="expression" dxfId="6910" priority="81" stopIfTrue="1">
      <formula>$D$1&lt;J4</formula>
    </cfRule>
    <cfRule type="expression" dxfId="6909" priority="82" stopIfTrue="1">
      <formula>$D$1&gt;J4</formula>
    </cfRule>
  </conditionalFormatting>
  <conditionalFormatting sqref="L4">
    <cfRule type="expression" dxfId="6908" priority="79" stopIfTrue="1">
      <formula>$D$1&lt;L4</formula>
    </cfRule>
    <cfRule type="expression" dxfId="6907" priority="80" stopIfTrue="1">
      <formula>$D$1&gt;L4</formula>
    </cfRule>
  </conditionalFormatting>
  <conditionalFormatting sqref="K3">
    <cfRule type="expression" dxfId="6906" priority="75" stopIfTrue="1">
      <formula>$D$1&lt;K3</formula>
    </cfRule>
    <cfRule type="expression" dxfId="6905" priority="76" stopIfTrue="1">
      <formula>$D$1&gt;K3</formula>
    </cfRule>
  </conditionalFormatting>
  <conditionalFormatting sqref="K4">
    <cfRule type="expression" dxfId="6904" priority="24" stopIfTrue="1">
      <formula>$D$1&lt;K4</formula>
    </cfRule>
    <cfRule type="expression" dxfId="6903" priority="25" stopIfTrue="1">
      <formula>$D$1&gt;K4</formula>
    </cfRule>
  </conditionalFormatting>
  <conditionalFormatting sqref="K4">
    <cfRule type="expression" dxfId="6902" priority="22" stopIfTrue="1">
      <formula>$D$1&lt;K4</formula>
    </cfRule>
    <cfRule type="expression" dxfId="6901" priority="23" stopIfTrue="1">
      <formula>$D$1&gt;K4</formula>
    </cfRule>
  </conditionalFormatting>
  <conditionalFormatting sqref="K4">
    <cfRule type="expression" dxfId="6900" priority="20" stopIfTrue="1">
      <formula>$D$1&lt;K4</formula>
    </cfRule>
    <cfRule type="expression" dxfId="6899" priority="21" stopIfTrue="1">
      <formula>$D$1&gt;K4</formula>
    </cfRule>
  </conditionalFormatting>
  <conditionalFormatting sqref="I5">
    <cfRule type="cellIs" dxfId="6898" priority="72" stopIfTrue="1" operator="equal">
      <formula>5</formula>
    </cfRule>
    <cfRule type="cellIs" dxfId="6897" priority="73" stopIfTrue="1" operator="equal">
      <formula>4</formula>
    </cfRule>
    <cfRule type="cellIs" dxfId="6896" priority="74" stopIfTrue="1" operator="equal">
      <formula>3</formula>
    </cfRule>
  </conditionalFormatting>
  <conditionalFormatting sqref="J5">
    <cfRule type="cellIs" dxfId="6895" priority="69" stopIfTrue="1" operator="equal">
      <formula>5</formula>
    </cfRule>
    <cfRule type="cellIs" dxfId="6894" priority="70" stopIfTrue="1" operator="equal">
      <formula>4</formula>
    </cfRule>
    <cfRule type="cellIs" dxfId="6893" priority="71" stopIfTrue="1" operator="equal">
      <formula>3</formula>
    </cfRule>
  </conditionalFormatting>
  <conditionalFormatting sqref="J4">
    <cfRule type="expression" dxfId="6892" priority="67" stopIfTrue="1">
      <formula>$D$1&lt;J4</formula>
    </cfRule>
    <cfRule type="expression" dxfId="6891" priority="68" stopIfTrue="1">
      <formula>$D$1&gt;J4</formula>
    </cfRule>
  </conditionalFormatting>
  <conditionalFormatting sqref="J5">
    <cfRule type="cellIs" dxfId="6890" priority="64" stopIfTrue="1" operator="equal">
      <formula>5</formula>
    </cfRule>
    <cfRule type="cellIs" dxfId="6889" priority="65" stopIfTrue="1" operator="equal">
      <formula>4</formula>
    </cfRule>
    <cfRule type="cellIs" dxfId="6888" priority="66" stopIfTrue="1" operator="equal">
      <formula>3</formula>
    </cfRule>
  </conditionalFormatting>
  <conditionalFormatting sqref="J4">
    <cfRule type="expression" dxfId="6887" priority="62" stopIfTrue="1">
      <formula>$D$1&lt;J4</formula>
    </cfRule>
    <cfRule type="expression" dxfId="6886" priority="63" stopIfTrue="1">
      <formula>$D$1&gt;J4</formula>
    </cfRule>
  </conditionalFormatting>
  <conditionalFormatting sqref="J5">
    <cfRule type="cellIs" dxfId="6885" priority="59" stopIfTrue="1" operator="equal">
      <formula>5</formula>
    </cfRule>
    <cfRule type="cellIs" dxfId="6884" priority="60" stopIfTrue="1" operator="equal">
      <formula>4</formula>
    </cfRule>
    <cfRule type="cellIs" dxfId="6883" priority="61" stopIfTrue="1" operator="equal">
      <formula>3</formula>
    </cfRule>
  </conditionalFormatting>
  <conditionalFormatting sqref="J4">
    <cfRule type="expression" dxfId="6882" priority="57" stopIfTrue="1">
      <formula>$D$1&lt;J4</formula>
    </cfRule>
    <cfRule type="expression" dxfId="6881" priority="58" stopIfTrue="1">
      <formula>$D$1&gt;J4</formula>
    </cfRule>
  </conditionalFormatting>
  <conditionalFormatting sqref="J5">
    <cfRule type="cellIs" dxfId="6880" priority="54" stopIfTrue="1" operator="equal">
      <formula>5</formula>
    </cfRule>
    <cfRule type="cellIs" dxfId="6879" priority="55" stopIfTrue="1" operator="equal">
      <formula>4</formula>
    </cfRule>
    <cfRule type="cellIs" dxfId="6878" priority="56" stopIfTrue="1" operator="equal">
      <formula>3</formula>
    </cfRule>
  </conditionalFormatting>
  <conditionalFormatting sqref="J4">
    <cfRule type="expression" dxfId="6877" priority="52" stopIfTrue="1">
      <formula>$D$1&lt;J4</formula>
    </cfRule>
    <cfRule type="expression" dxfId="6876" priority="53" stopIfTrue="1">
      <formula>$D$1&gt;J4</formula>
    </cfRule>
  </conditionalFormatting>
  <conditionalFormatting sqref="J5">
    <cfRule type="cellIs" dxfId="6875" priority="49" stopIfTrue="1" operator="equal">
      <formula>5</formula>
    </cfRule>
    <cfRule type="cellIs" dxfId="6874" priority="50" stopIfTrue="1" operator="equal">
      <formula>4</formula>
    </cfRule>
    <cfRule type="cellIs" dxfId="6873" priority="51" stopIfTrue="1" operator="equal">
      <formula>3</formula>
    </cfRule>
  </conditionalFormatting>
  <conditionalFormatting sqref="J4">
    <cfRule type="expression" dxfId="6872" priority="47" stopIfTrue="1">
      <formula>$D$1&lt;J4</formula>
    </cfRule>
    <cfRule type="expression" dxfId="6871" priority="48" stopIfTrue="1">
      <formula>$D$1&gt;J4</formula>
    </cfRule>
  </conditionalFormatting>
  <conditionalFormatting sqref="K4">
    <cfRule type="expression" dxfId="6870" priority="45" stopIfTrue="1">
      <formula>$D$1&lt;K4</formula>
    </cfRule>
    <cfRule type="expression" dxfId="6869" priority="46" stopIfTrue="1">
      <formula>$D$1&gt;K4</formula>
    </cfRule>
  </conditionalFormatting>
  <conditionalFormatting sqref="K3">
    <cfRule type="expression" dxfId="6868" priority="43" stopIfTrue="1">
      <formula>$D$1&lt;K3</formula>
    </cfRule>
    <cfRule type="expression" dxfId="6867" priority="44" stopIfTrue="1">
      <formula>$D$1&gt;K3</formula>
    </cfRule>
  </conditionalFormatting>
  <conditionalFormatting sqref="K4">
    <cfRule type="expression" dxfId="6866" priority="41" stopIfTrue="1">
      <formula>$D$1&lt;K4</formula>
    </cfRule>
    <cfRule type="expression" dxfId="6865" priority="42" stopIfTrue="1">
      <formula>$D$1&gt;K4</formula>
    </cfRule>
  </conditionalFormatting>
  <conditionalFormatting sqref="K4">
    <cfRule type="expression" dxfId="6864" priority="39" stopIfTrue="1">
      <formula>$D$1&lt;K4</formula>
    </cfRule>
    <cfRule type="expression" dxfId="6863" priority="40" stopIfTrue="1">
      <formula>$D$1&gt;K4</formula>
    </cfRule>
  </conditionalFormatting>
  <conditionalFormatting sqref="K4">
    <cfRule type="expression" dxfId="6862" priority="37" stopIfTrue="1">
      <formula>$D$1&lt;K4</formula>
    </cfRule>
    <cfRule type="expression" dxfId="6861" priority="38" stopIfTrue="1">
      <formula>$D$1&gt;K4</formula>
    </cfRule>
  </conditionalFormatting>
  <conditionalFormatting sqref="K5">
    <cfRule type="cellIs" dxfId="6860" priority="34" stopIfTrue="1" operator="equal">
      <formula>5</formula>
    </cfRule>
    <cfRule type="cellIs" dxfId="6859" priority="35" stopIfTrue="1" operator="equal">
      <formula>4</formula>
    </cfRule>
    <cfRule type="cellIs" dxfId="6858" priority="36" stopIfTrue="1" operator="equal">
      <formula>3</formula>
    </cfRule>
  </conditionalFormatting>
  <conditionalFormatting sqref="K4">
    <cfRule type="expression" dxfId="6857" priority="32" stopIfTrue="1">
      <formula>$D$1&lt;K4</formula>
    </cfRule>
    <cfRule type="expression" dxfId="6856" priority="33" stopIfTrue="1">
      <formula>$D$1&gt;K4</formula>
    </cfRule>
  </conditionalFormatting>
  <conditionalFormatting sqref="K4">
    <cfRule type="expression" dxfId="6855" priority="30" stopIfTrue="1">
      <formula>$D$1&lt;K4</formula>
    </cfRule>
    <cfRule type="expression" dxfId="6854" priority="31" stopIfTrue="1">
      <formula>$D$1&gt;K4</formula>
    </cfRule>
  </conditionalFormatting>
  <conditionalFormatting sqref="K4">
    <cfRule type="expression" dxfId="6853" priority="28" stopIfTrue="1">
      <formula>$D$1&lt;K4</formula>
    </cfRule>
    <cfRule type="expression" dxfId="6852" priority="29" stopIfTrue="1">
      <formula>$D$1&gt;K4</formula>
    </cfRule>
  </conditionalFormatting>
  <conditionalFormatting sqref="K4">
    <cfRule type="expression" dxfId="6851" priority="26" stopIfTrue="1">
      <formula>$D$1&lt;K4</formula>
    </cfRule>
    <cfRule type="expression" dxfId="6850" priority="27" stopIfTrue="1">
      <formula>$D$1&gt;K4</formula>
    </cfRule>
  </conditionalFormatting>
  <conditionalFormatting sqref="K4">
    <cfRule type="expression" dxfId="6849" priority="18" stopIfTrue="1">
      <formula>$D$1&lt;K4</formula>
    </cfRule>
    <cfRule type="expression" dxfId="6848" priority="19" stopIfTrue="1">
      <formula>$D$1&gt;K4</formula>
    </cfRule>
  </conditionalFormatting>
  <conditionalFormatting sqref="K4">
    <cfRule type="expression" dxfId="6847" priority="16" stopIfTrue="1">
      <formula>$D$1&lt;K4</formula>
    </cfRule>
    <cfRule type="expression" dxfId="6846" priority="17" stopIfTrue="1">
      <formula>$D$1&gt;K4</formula>
    </cfRule>
  </conditionalFormatting>
  <conditionalFormatting sqref="G20">
    <cfRule type="cellIs" dxfId="6845" priority="13" stopIfTrue="1" operator="equal">
      <formula>5</formula>
    </cfRule>
    <cfRule type="cellIs" dxfId="6844" priority="14" stopIfTrue="1" operator="equal">
      <formula>4</formula>
    </cfRule>
    <cfRule type="cellIs" dxfId="6843" priority="15" stopIfTrue="1" operator="equal">
      <formula>3</formula>
    </cfRule>
  </conditionalFormatting>
  <conditionalFormatting sqref="G16">
    <cfRule type="cellIs" dxfId="6842" priority="10" stopIfTrue="1" operator="equal">
      <formula>5</formula>
    </cfRule>
    <cfRule type="cellIs" dxfId="6841" priority="11" stopIfTrue="1" operator="equal">
      <formula>4</formula>
    </cfRule>
    <cfRule type="cellIs" dxfId="6840" priority="12" stopIfTrue="1" operator="equal">
      <formula>3</formula>
    </cfRule>
  </conditionalFormatting>
  <conditionalFormatting sqref="G6">
    <cfRule type="cellIs" dxfId="6839" priority="7" stopIfTrue="1" operator="equal">
      <formula>5</formula>
    </cfRule>
    <cfRule type="cellIs" dxfId="6838" priority="8" stopIfTrue="1" operator="equal">
      <formula>4</formula>
    </cfRule>
    <cfRule type="cellIs" dxfId="6837" priority="9" stopIfTrue="1" operator="equal">
      <formula>3</formula>
    </cfRule>
  </conditionalFormatting>
  <conditionalFormatting sqref="G11">
    <cfRule type="cellIs" dxfId="6836" priority="4" stopIfTrue="1" operator="equal">
      <formula>5</formula>
    </cfRule>
    <cfRule type="cellIs" dxfId="6835" priority="5" stopIfTrue="1" operator="equal">
      <formula>4</formula>
    </cfRule>
    <cfRule type="cellIs" dxfId="6834" priority="6" stopIfTrue="1" operator="equal">
      <formula>3</formula>
    </cfRule>
  </conditionalFormatting>
  <conditionalFormatting sqref="G25">
    <cfRule type="cellIs" dxfId="6833" priority="1" stopIfTrue="1" operator="equal">
      <formula>5</formula>
    </cfRule>
    <cfRule type="cellIs" dxfId="6832" priority="2" stopIfTrue="1" operator="equal">
      <formula>4</formula>
    </cfRule>
    <cfRule type="cellIs" dxfId="6831" priority="3" stopIfTrue="1" operator="equal">
      <formula>3</formula>
    </cfRule>
  </conditionalFormatting>
  <pageMargins left="0.7" right="0.7" top="0.75" bottom="0.75" header="0.3" footer="0.3"/>
  <pageSetup paperSize="9" scale="70" orientation="portrait" r:id="rId1"/>
  <colBreaks count="1" manualBreakCount="1">
    <brk id="30" max="45" man="1"/>
  </colBreaks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46"/>
  <sheetViews>
    <sheetView view="pageBreakPreview" zoomScale="85" zoomScaleSheetLayoutView="85" workbookViewId="0">
      <selection activeCell="F2" sqref="F2:L5"/>
    </sheetView>
  </sheetViews>
  <sheetFormatPr defaultRowHeight="12.75" x14ac:dyDescent="0.2"/>
  <cols>
    <col min="1" max="1" width="5.140625" style="13" customWidth="1"/>
    <col min="2" max="2" width="9" style="13" hidden="1" customWidth="1"/>
    <col min="3" max="3" width="12.140625" style="13" customWidth="1"/>
    <col min="4" max="4" width="38.42578125" style="13" customWidth="1"/>
    <col min="5" max="5" width="5.28515625" style="13" hidden="1" customWidth="1"/>
    <col min="6" max="6" width="7.7109375" customWidth="1"/>
    <col min="7" max="9" width="6.85546875" customWidth="1"/>
    <col min="10" max="11" width="6.85546875" hidden="1" customWidth="1"/>
    <col min="12" max="14" width="6.85546875" customWidth="1"/>
    <col min="15" max="15" width="6.85546875" hidden="1" customWidth="1"/>
    <col min="16" max="16" width="7.28515625" customWidth="1"/>
    <col min="17" max="17" width="6.85546875" hidden="1" customWidth="1"/>
    <col min="18" max="20" width="6.28515625" hidden="1" customWidth="1"/>
    <col min="21" max="21" width="7.140625" hidden="1" customWidth="1"/>
    <col min="22" max="22" width="4.85546875" customWidth="1"/>
    <col min="23" max="29" width="4.85546875" hidden="1" customWidth="1"/>
    <col min="30" max="30" width="4.85546875" customWidth="1" collapsed="1"/>
    <col min="31" max="49" width="4.85546875" hidden="1" customWidth="1"/>
    <col min="50" max="50" width="4.85546875" customWidth="1" collapsed="1"/>
    <col min="51" max="51" width="4.14062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43659.506923379631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97"/>
      <c r="Z1" s="397"/>
      <c r="AA1" s="397"/>
      <c r="AB1" s="397"/>
      <c r="AC1" s="397"/>
      <c r="AD1" s="397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585" t="s">
        <v>539</v>
      </c>
      <c r="G2" s="586"/>
      <c r="H2" s="587"/>
      <c r="I2" s="585" t="s">
        <v>537</v>
      </c>
      <c r="J2" s="586"/>
      <c r="K2" s="586"/>
      <c r="L2" s="587"/>
      <c r="M2" s="585" t="s">
        <v>545</v>
      </c>
      <c r="N2" s="586"/>
      <c r="O2" s="586"/>
      <c r="P2" s="587"/>
      <c r="Q2" s="477"/>
      <c r="R2" s="477"/>
      <c r="S2" s="477"/>
      <c r="T2" s="477"/>
      <c r="U2" s="5"/>
      <c r="V2" s="7"/>
      <c r="W2" s="8"/>
      <c r="X2" s="8"/>
      <c r="Y2" s="397"/>
      <c r="Z2" s="397"/>
      <c r="AA2" s="397"/>
      <c r="AB2" s="397"/>
      <c r="AC2" s="397"/>
      <c r="AD2" s="397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89">
        <v>2334</v>
      </c>
      <c r="B3" s="590"/>
      <c r="C3" s="591"/>
      <c r="D3" s="228" t="s">
        <v>0</v>
      </c>
      <c r="E3" s="229"/>
      <c r="F3" s="176">
        <v>42387</v>
      </c>
      <c r="G3" s="176">
        <v>42355</v>
      </c>
      <c r="H3" s="176">
        <v>42389</v>
      </c>
      <c r="I3" s="176">
        <v>42380</v>
      </c>
      <c r="J3" s="176"/>
      <c r="K3" s="176"/>
      <c r="L3" s="176">
        <v>42390</v>
      </c>
      <c r="M3" s="176">
        <v>42396</v>
      </c>
      <c r="N3" s="176">
        <v>42401</v>
      </c>
      <c r="O3" s="176"/>
      <c r="P3" s="231">
        <v>42405</v>
      </c>
      <c r="Q3" s="231"/>
      <c r="R3" s="67"/>
      <c r="S3" s="67"/>
      <c r="T3" s="67"/>
      <c r="U3" s="409"/>
      <c r="V3" s="233"/>
      <c r="W3" s="234"/>
      <c r="X3" s="234"/>
      <c r="Y3" s="235"/>
      <c r="Z3" s="235"/>
      <c r="AA3" s="235"/>
      <c r="AB3" s="236"/>
      <c r="AC3" s="236"/>
      <c r="AD3" s="577" t="s">
        <v>9</v>
      </c>
      <c r="AE3" s="14"/>
      <c r="AF3" s="397"/>
      <c r="AG3" s="578"/>
      <c r="AH3" s="578"/>
      <c r="AI3" s="578"/>
      <c r="AJ3" s="578"/>
      <c r="AK3" s="578"/>
      <c r="AL3" s="578"/>
      <c r="AM3" s="578"/>
      <c r="AN3" s="578"/>
      <c r="AO3" s="578"/>
      <c r="AP3" s="578"/>
      <c r="AQ3" s="578"/>
      <c r="AR3" s="578"/>
      <c r="AS3" s="578"/>
      <c r="AT3" s="578"/>
      <c r="AU3" s="578"/>
      <c r="AV3" s="578"/>
      <c r="AW3" s="578"/>
      <c r="AX3" s="579"/>
      <c r="AY3" s="579"/>
      <c r="AZ3" s="579"/>
      <c r="BA3" s="579"/>
      <c r="BB3" s="579"/>
      <c r="BC3" s="579"/>
      <c r="BD3" s="579"/>
      <c r="BE3" s="579"/>
      <c r="BF3" s="579"/>
      <c r="BG3" s="579"/>
      <c r="BH3" s="579"/>
      <c r="BI3" s="579"/>
      <c r="BJ3" s="579"/>
      <c r="BK3" s="579"/>
      <c r="BL3" s="579"/>
      <c r="BM3" s="579"/>
      <c r="BN3" s="11"/>
      <c r="BO3" s="11"/>
      <c r="BP3" s="579"/>
      <c r="BQ3" s="579"/>
      <c r="BR3" s="579"/>
      <c r="BS3" s="579"/>
      <c r="BT3" s="579"/>
      <c r="BU3" s="579"/>
      <c r="BV3" s="579"/>
      <c r="BW3" s="579"/>
      <c r="BX3" s="579"/>
      <c r="BY3" s="579"/>
      <c r="BZ3" s="579"/>
      <c r="CA3" s="579"/>
      <c r="CB3" s="579"/>
      <c r="CC3" s="579"/>
      <c r="CD3" s="579"/>
      <c r="CE3" s="579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7.75" customHeight="1" x14ac:dyDescent="0.2">
      <c r="A4" s="592"/>
      <c r="B4" s="593"/>
      <c r="C4" s="594"/>
      <c r="D4" s="237" t="s">
        <v>1</v>
      </c>
      <c r="E4" s="229"/>
      <c r="F4" s="238" t="s">
        <v>1260</v>
      </c>
      <c r="G4" s="238" t="s">
        <v>685</v>
      </c>
      <c r="H4" s="238" t="s">
        <v>1612</v>
      </c>
      <c r="I4" s="180" t="s">
        <v>1263</v>
      </c>
      <c r="J4" s="180" t="s">
        <v>1265</v>
      </c>
      <c r="K4" s="238" t="s">
        <v>1267</v>
      </c>
      <c r="L4" s="180" t="s">
        <v>1004</v>
      </c>
      <c r="M4" s="238" t="s">
        <v>1259</v>
      </c>
      <c r="N4" s="305" t="s">
        <v>1290</v>
      </c>
      <c r="O4" s="180" t="s">
        <v>1288</v>
      </c>
      <c r="P4" s="238" t="s">
        <v>921</v>
      </c>
      <c r="Q4" s="238"/>
      <c r="R4" s="305"/>
      <c r="S4" s="67"/>
      <c r="T4" s="67"/>
      <c r="U4" s="238"/>
      <c r="V4" s="232"/>
      <c r="W4" s="232"/>
      <c r="X4" s="232"/>
      <c r="Y4" s="234"/>
      <c r="Z4" s="235"/>
      <c r="AA4" s="235"/>
      <c r="AB4" s="235"/>
      <c r="AC4" s="235"/>
      <c r="AD4" s="577"/>
      <c r="AE4" s="15"/>
      <c r="AF4" s="397"/>
      <c r="AG4" s="397"/>
      <c r="AH4" s="397"/>
      <c r="AI4" s="397"/>
      <c r="AJ4" s="397"/>
      <c r="AK4" s="397"/>
      <c r="AL4" s="397"/>
      <c r="AM4" s="397"/>
      <c r="AN4" s="397"/>
      <c r="AO4" s="397"/>
      <c r="AP4" s="397"/>
      <c r="AQ4" s="397"/>
      <c r="AR4" s="397"/>
      <c r="AS4" s="397"/>
      <c r="AT4" s="397"/>
      <c r="AU4" s="397"/>
      <c r="AV4" s="397"/>
      <c r="AW4" s="9"/>
      <c r="AX4" s="395"/>
      <c r="AY4" s="395"/>
      <c r="AZ4" s="395"/>
      <c r="BA4" s="395"/>
      <c r="BB4" s="395"/>
      <c r="BC4" s="395"/>
      <c r="BD4" s="395"/>
      <c r="BE4" s="395"/>
      <c r="BF4" s="395"/>
      <c r="BG4" s="395"/>
      <c r="BH4" s="395"/>
      <c r="BI4" s="395"/>
      <c r="BJ4" s="395"/>
      <c r="BK4" s="395"/>
      <c r="BL4" s="395"/>
      <c r="BM4" s="395"/>
      <c r="BN4" s="11"/>
      <c r="BO4" s="11"/>
      <c r="BP4" s="395"/>
      <c r="BQ4" s="395"/>
      <c r="BR4" s="395"/>
      <c r="BS4" s="395"/>
      <c r="BT4" s="395"/>
      <c r="BU4" s="395"/>
      <c r="BV4" s="395"/>
      <c r="BW4" s="395"/>
      <c r="BX4" s="395"/>
      <c r="BY4" s="395"/>
      <c r="BZ4" s="395"/>
      <c r="CA4" s="395"/>
      <c r="CB4" s="395"/>
      <c r="CC4" s="395"/>
      <c r="CD4" s="395"/>
      <c r="CE4" s="395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9.5" customHeight="1" thickBot="1" x14ac:dyDescent="0.25">
      <c r="A5" s="384"/>
      <c r="B5" s="257" t="s">
        <v>2</v>
      </c>
      <c r="C5" s="385" t="s">
        <v>27</v>
      </c>
      <c r="D5" s="386" t="s">
        <v>3</v>
      </c>
      <c r="E5" s="184" t="s">
        <v>4</v>
      </c>
      <c r="F5" s="313" t="s">
        <v>1261</v>
      </c>
      <c r="G5" s="313" t="s">
        <v>684</v>
      </c>
      <c r="H5" s="313" t="s">
        <v>1624</v>
      </c>
      <c r="I5" s="313" t="s">
        <v>1273</v>
      </c>
      <c r="J5" s="408" t="s">
        <v>1264</v>
      </c>
      <c r="K5" s="325" t="s">
        <v>1266</v>
      </c>
      <c r="L5" s="313" t="s">
        <v>1271</v>
      </c>
      <c r="M5" s="313" t="s">
        <v>1011</v>
      </c>
      <c r="N5" s="362" t="s">
        <v>1289</v>
      </c>
      <c r="O5" s="313" t="s">
        <v>1014</v>
      </c>
      <c r="P5" s="313" t="s">
        <v>920</v>
      </c>
      <c r="Q5" s="313"/>
      <c r="R5" s="362"/>
      <c r="S5" s="92"/>
      <c r="T5" s="92"/>
      <c r="U5" s="313"/>
      <c r="V5" s="240" t="s">
        <v>5</v>
      </c>
      <c r="W5" s="241" t="s">
        <v>6</v>
      </c>
      <c r="X5" s="241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76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ht="18.75" x14ac:dyDescent="0.25">
      <c r="A6" s="389">
        <v>1</v>
      </c>
      <c r="B6" s="266" t="s">
        <v>28</v>
      </c>
      <c r="C6" s="399" t="s">
        <v>34</v>
      </c>
      <c r="D6" s="444" t="s">
        <v>1080</v>
      </c>
      <c r="E6" s="256">
        <v>2334</v>
      </c>
      <c r="F6" s="93">
        <v>3</v>
      </c>
      <c r="G6" s="93" t="s">
        <v>1604</v>
      </c>
      <c r="H6" s="144" t="s">
        <v>1604</v>
      </c>
      <c r="I6" s="144">
        <v>3</v>
      </c>
      <c r="J6" s="144"/>
      <c r="K6" s="144"/>
      <c r="L6" s="144">
        <v>5</v>
      </c>
      <c r="M6" s="144">
        <v>5</v>
      </c>
      <c r="N6" s="144">
        <v>3</v>
      </c>
      <c r="O6" s="144"/>
      <c r="P6" s="144">
        <v>3</v>
      </c>
      <c r="Q6" s="144"/>
      <c r="R6" s="23"/>
      <c r="S6" s="23"/>
      <c r="T6" s="23"/>
      <c r="U6" s="23"/>
      <c r="V6" s="149">
        <f t="shared" ref="V6:V38" si="0">IF(AC6&gt;0,IF(SUM(X6:Y6)/AC6&gt;0,2,IF(AND(SUM(X6:Y6)/AC6=0,Z6/AC6&gt;0),3,IF(AND((AB6/AC6+AA6/AC6)=1,AA6/AC6&gt;0),4,5))),0)</f>
        <v>3</v>
      </c>
      <c r="W6" s="95">
        <f t="shared" ref="W6:W34" si="1">COUNTIF(AG6:AV6,"б")</f>
        <v>0</v>
      </c>
      <c r="X6" s="95">
        <f t="shared" ref="X6:X17" si="2">COUNTIF(AG6:AV6,"д")</f>
        <v>0</v>
      </c>
      <c r="Y6" s="95">
        <f t="shared" ref="Y6:Y38" si="3">COUNTIF(AG6:AV6,2)+COUNTIF(AG6:AV6,"н")+COUNTIF(AG6:AV6,"д")</f>
        <v>0</v>
      </c>
      <c r="Z6" s="95">
        <f t="shared" ref="Z6:Z38" si="4">COUNTIF(AG6:AV6,Z$5)</f>
        <v>4</v>
      </c>
      <c r="AA6" s="95">
        <f t="shared" ref="AA6:AA38" si="5">COUNTIF(AG6:AV6,AA$5)</f>
        <v>0</v>
      </c>
      <c r="AB6" s="95">
        <f t="shared" ref="AB6:AB38" si="6">COUNTIF(AG6:AV6,AB$5)</f>
        <v>2</v>
      </c>
      <c r="AC6" s="95">
        <f t="shared" ref="AC6:AC39" si="7">SUM(X6:AB6)</f>
        <v>6</v>
      </c>
      <c r="AD6" s="242">
        <f t="shared" ref="AD6:AD26" si="8">IF(ISERROR(((X6+Y6)*2+Z6*3+AA6*4+AB6*5)/SUM(X6,Y6:AB6)),"",((X6+Y6)*2+Z6*3+AA6*4+AB6*5)/SUM(X6,Y6:AB6))</f>
        <v>3.6666666666666665</v>
      </c>
      <c r="AE6" s="77">
        <f t="shared" ref="AE6:AE35" si="9">IF(AX6=5,0.5,IF(AX6=4,0.25,IF(AX6&lt;=3,0)))</f>
        <v>0</v>
      </c>
      <c r="AF6" s="9"/>
      <c r="AG6" s="17">
        <f t="shared" ref="AG6:AV6" si="10">IF(ISERROR(VALUE(LEFT(F6))),LEFT(F6),VALUE(LEFT(F6)))</f>
        <v>3</v>
      </c>
      <c r="AH6" s="17" t="str">
        <f t="shared" si="10"/>
        <v>з</v>
      </c>
      <c r="AI6" s="17" t="str">
        <f t="shared" si="10"/>
        <v>з</v>
      </c>
      <c r="AJ6" s="17">
        <f t="shared" si="10"/>
        <v>3</v>
      </c>
      <c r="AK6" s="17" t="str">
        <f t="shared" si="10"/>
        <v/>
      </c>
      <c r="AL6" s="17" t="str">
        <f t="shared" si="10"/>
        <v/>
      </c>
      <c r="AM6" s="17">
        <f t="shared" si="10"/>
        <v>5</v>
      </c>
      <c r="AN6" s="17">
        <f t="shared" si="10"/>
        <v>5</v>
      </c>
      <c r="AO6" s="17">
        <f t="shared" si="10"/>
        <v>3</v>
      </c>
      <c r="AP6" s="17" t="str">
        <f t="shared" si="10"/>
        <v/>
      </c>
      <c r="AQ6" s="17">
        <f t="shared" si="10"/>
        <v>3</v>
      </c>
      <c r="AR6" s="17" t="str">
        <f t="shared" si="10"/>
        <v/>
      </c>
      <c r="AS6" s="17" t="str">
        <f t="shared" si="10"/>
        <v/>
      </c>
      <c r="AT6" s="17" t="str">
        <f t="shared" si="10"/>
        <v/>
      </c>
      <c r="AU6" s="17" t="str">
        <f t="shared" si="10"/>
        <v/>
      </c>
      <c r="AV6" s="17" t="str">
        <f t="shared" si="10"/>
        <v/>
      </c>
      <c r="AW6" s="18">
        <f t="shared" ref="AW6:AW34" si="11">COUNTIF(AG6:AV6,"з")</f>
        <v>2</v>
      </c>
      <c r="AX6" s="19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19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9"/>
      <c r="CH6" s="19"/>
      <c r="CI6" s="19"/>
      <c r="CJ6" s="19"/>
      <c r="CK6" s="19"/>
      <c r="CL6" s="19"/>
      <c r="CM6" s="19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2"/>
      <c r="DC6" s="22"/>
    </row>
    <row r="7" spans="1:107" ht="18.75" x14ac:dyDescent="0.25">
      <c r="A7" s="389">
        <v>2</v>
      </c>
      <c r="B7" s="266" t="s">
        <v>28</v>
      </c>
      <c r="C7" s="399" t="s">
        <v>34</v>
      </c>
      <c r="D7" s="443" t="s">
        <v>1081</v>
      </c>
      <c r="E7" s="256">
        <v>2334</v>
      </c>
      <c r="F7" s="93">
        <v>5</v>
      </c>
      <c r="G7" s="93" t="s">
        <v>1604</v>
      </c>
      <c r="H7" s="144" t="s">
        <v>1604</v>
      </c>
      <c r="I7" s="144">
        <v>4</v>
      </c>
      <c r="J7" s="144"/>
      <c r="K7" s="144"/>
      <c r="L7" s="144">
        <v>5</v>
      </c>
      <c r="M7" s="144">
        <v>5</v>
      </c>
      <c r="N7" s="144">
        <v>5</v>
      </c>
      <c r="O7" s="144"/>
      <c r="P7" s="144" t="s">
        <v>1643</v>
      </c>
      <c r="Q7" s="144"/>
      <c r="R7" s="193"/>
      <c r="S7" s="23"/>
      <c r="T7" s="23"/>
      <c r="U7" s="23"/>
      <c r="V7" s="149">
        <f t="shared" si="0"/>
        <v>2</v>
      </c>
      <c r="W7" s="95">
        <f t="shared" si="1"/>
        <v>0</v>
      </c>
      <c r="X7" s="95">
        <f t="shared" si="2"/>
        <v>0</v>
      </c>
      <c r="Y7" s="95">
        <f t="shared" si="3"/>
        <v>1</v>
      </c>
      <c r="Z7" s="95">
        <f t="shared" si="4"/>
        <v>0</v>
      </c>
      <c r="AA7" s="95">
        <f t="shared" si="5"/>
        <v>1</v>
      </c>
      <c r="AB7" s="95">
        <f t="shared" si="6"/>
        <v>4</v>
      </c>
      <c r="AC7" s="95">
        <f t="shared" si="7"/>
        <v>6</v>
      </c>
      <c r="AD7" s="242">
        <f t="shared" si="8"/>
        <v>4.333333333333333</v>
      </c>
      <c r="AE7" s="16">
        <f t="shared" si="9"/>
        <v>0</v>
      </c>
      <c r="AF7" s="9"/>
      <c r="AG7" s="17">
        <f t="shared" ref="AG7:AV22" si="12">IF(ISERROR(VALUE(LEFT(F7))),LEFT(F7),VALUE(LEFT(F7)))</f>
        <v>5</v>
      </c>
      <c r="AH7" s="17" t="str">
        <f t="shared" si="12"/>
        <v>з</v>
      </c>
      <c r="AI7" s="17" t="str">
        <f t="shared" si="12"/>
        <v>з</v>
      </c>
      <c r="AJ7" s="17">
        <f t="shared" si="12"/>
        <v>4</v>
      </c>
      <c r="AK7" s="17" t="str">
        <f t="shared" si="12"/>
        <v/>
      </c>
      <c r="AL7" s="17" t="str">
        <f t="shared" si="12"/>
        <v/>
      </c>
      <c r="AM7" s="17">
        <f t="shared" si="12"/>
        <v>5</v>
      </c>
      <c r="AN7" s="17">
        <f t="shared" si="12"/>
        <v>5</v>
      </c>
      <c r="AO7" s="17">
        <f t="shared" si="12"/>
        <v>5</v>
      </c>
      <c r="AP7" s="17" t="str">
        <f t="shared" si="12"/>
        <v/>
      </c>
      <c r="AQ7" s="17">
        <f t="shared" si="12"/>
        <v>2</v>
      </c>
      <c r="AR7" s="17" t="str">
        <f t="shared" si="12"/>
        <v/>
      </c>
      <c r="AS7" s="17" t="str">
        <f t="shared" si="12"/>
        <v/>
      </c>
      <c r="AT7" s="17" t="str">
        <f t="shared" si="12"/>
        <v/>
      </c>
      <c r="AU7" s="17" t="str">
        <f t="shared" si="12"/>
        <v/>
      </c>
      <c r="AV7" s="17" t="str">
        <f t="shared" si="12"/>
        <v/>
      </c>
      <c r="AW7" s="18">
        <f t="shared" si="11"/>
        <v>2</v>
      </c>
      <c r="AX7" s="19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19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9"/>
      <c r="CH7" s="11"/>
      <c r="CI7" s="11"/>
      <c r="CJ7" s="11"/>
      <c r="CK7" s="11"/>
      <c r="CL7" s="11"/>
      <c r="CM7" s="11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</row>
    <row r="8" spans="1:107" ht="18.75" x14ac:dyDescent="0.25">
      <c r="A8" s="389">
        <v>3</v>
      </c>
      <c r="B8" s="266" t="s">
        <v>28</v>
      </c>
      <c r="C8" s="479" t="s">
        <v>34</v>
      </c>
      <c r="D8" s="482" t="s">
        <v>1082</v>
      </c>
      <c r="E8" s="256">
        <v>2334</v>
      </c>
      <c r="F8" s="93">
        <v>5</v>
      </c>
      <c r="G8" s="93" t="s">
        <v>1604</v>
      </c>
      <c r="H8" s="144" t="s">
        <v>1604</v>
      </c>
      <c r="I8" s="144">
        <v>4</v>
      </c>
      <c r="J8" s="144"/>
      <c r="K8" s="144"/>
      <c r="L8" s="144">
        <v>5</v>
      </c>
      <c r="M8" s="144">
        <v>5</v>
      </c>
      <c r="N8" s="144">
        <v>5</v>
      </c>
      <c r="O8" s="144"/>
      <c r="P8" s="144">
        <v>3</v>
      </c>
      <c r="Q8" s="144"/>
      <c r="R8" s="24"/>
      <c r="S8" s="23"/>
      <c r="T8" s="23"/>
      <c r="U8" s="23"/>
      <c r="V8" s="149">
        <f t="shared" si="0"/>
        <v>3</v>
      </c>
      <c r="W8" s="95">
        <f t="shared" si="1"/>
        <v>0</v>
      </c>
      <c r="X8" s="95">
        <f t="shared" si="2"/>
        <v>0</v>
      </c>
      <c r="Y8" s="95">
        <f t="shared" si="3"/>
        <v>0</v>
      </c>
      <c r="Z8" s="95">
        <f t="shared" si="4"/>
        <v>1</v>
      </c>
      <c r="AA8" s="95">
        <f t="shared" si="5"/>
        <v>1</v>
      </c>
      <c r="AB8" s="95">
        <f t="shared" si="6"/>
        <v>4</v>
      </c>
      <c r="AC8" s="95">
        <f t="shared" si="7"/>
        <v>6</v>
      </c>
      <c r="AD8" s="242">
        <f t="shared" si="8"/>
        <v>4.5</v>
      </c>
      <c r="AE8" s="16">
        <f t="shared" si="9"/>
        <v>0</v>
      </c>
      <c r="AF8" s="9"/>
      <c r="AG8" s="17">
        <f t="shared" si="12"/>
        <v>5</v>
      </c>
      <c r="AH8" s="17" t="str">
        <f t="shared" si="12"/>
        <v>з</v>
      </c>
      <c r="AI8" s="17" t="str">
        <f t="shared" si="12"/>
        <v>з</v>
      </c>
      <c r="AJ8" s="17">
        <f t="shared" si="12"/>
        <v>4</v>
      </c>
      <c r="AK8" s="17" t="str">
        <f t="shared" si="12"/>
        <v/>
      </c>
      <c r="AL8" s="17" t="str">
        <f t="shared" si="12"/>
        <v/>
      </c>
      <c r="AM8" s="17">
        <f t="shared" si="12"/>
        <v>5</v>
      </c>
      <c r="AN8" s="17">
        <f t="shared" si="12"/>
        <v>5</v>
      </c>
      <c r="AO8" s="17">
        <f t="shared" si="12"/>
        <v>5</v>
      </c>
      <c r="AP8" s="17" t="str">
        <f t="shared" si="12"/>
        <v/>
      </c>
      <c r="AQ8" s="17">
        <f t="shared" si="12"/>
        <v>3</v>
      </c>
      <c r="AR8" s="17" t="str">
        <f t="shared" si="12"/>
        <v/>
      </c>
      <c r="AS8" s="17" t="str">
        <f t="shared" si="12"/>
        <v/>
      </c>
      <c r="AT8" s="17" t="str">
        <f t="shared" si="12"/>
        <v/>
      </c>
      <c r="AU8" s="17" t="str">
        <f t="shared" si="12"/>
        <v/>
      </c>
      <c r="AV8" s="17" t="str">
        <f t="shared" si="12"/>
        <v/>
      </c>
      <c r="AW8" s="18">
        <f t="shared" si="11"/>
        <v>2</v>
      </c>
      <c r="AX8" s="19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19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9"/>
      <c r="CH8" s="11"/>
      <c r="CI8" s="11"/>
      <c r="CJ8" s="11"/>
      <c r="CK8" s="11"/>
      <c r="CL8" s="11"/>
      <c r="CM8" s="11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</row>
    <row r="9" spans="1:107" ht="18.75" x14ac:dyDescent="0.25">
      <c r="A9" s="389">
        <v>4</v>
      </c>
      <c r="B9" s="266" t="s">
        <v>28</v>
      </c>
      <c r="C9" s="399" t="s">
        <v>34</v>
      </c>
      <c r="D9" s="443" t="s">
        <v>1083</v>
      </c>
      <c r="E9" s="256">
        <v>2334</v>
      </c>
      <c r="F9" s="93">
        <v>3</v>
      </c>
      <c r="G9" s="93" t="s">
        <v>1604</v>
      </c>
      <c r="H9" s="144" t="s">
        <v>1604</v>
      </c>
      <c r="I9" s="144">
        <v>3</v>
      </c>
      <c r="J9" s="144"/>
      <c r="K9" s="144"/>
      <c r="L9" s="144">
        <v>3</v>
      </c>
      <c r="M9" s="144">
        <v>4</v>
      </c>
      <c r="N9" s="144">
        <v>4</v>
      </c>
      <c r="O9" s="144"/>
      <c r="P9" s="144">
        <v>3</v>
      </c>
      <c r="Q9" s="144"/>
      <c r="R9" s="24"/>
      <c r="S9" s="23"/>
      <c r="T9" s="23"/>
      <c r="U9" s="23"/>
      <c r="V9" s="149">
        <f t="shared" si="0"/>
        <v>3</v>
      </c>
      <c r="W9" s="95">
        <f t="shared" si="1"/>
        <v>0</v>
      </c>
      <c r="X9" s="95">
        <f t="shared" si="2"/>
        <v>0</v>
      </c>
      <c r="Y9" s="95">
        <f t="shared" si="3"/>
        <v>0</v>
      </c>
      <c r="Z9" s="95">
        <f t="shared" si="4"/>
        <v>4</v>
      </c>
      <c r="AA9" s="95">
        <f t="shared" si="5"/>
        <v>2</v>
      </c>
      <c r="AB9" s="95">
        <f t="shared" si="6"/>
        <v>0</v>
      </c>
      <c r="AC9" s="95">
        <f t="shared" si="7"/>
        <v>6</v>
      </c>
      <c r="AD9" s="242">
        <f t="shared" si="8"/>
        <v>3.3333333333333335</v>
      </c>
      <c r="AE9" s="16">
        <f t="shared" si="9"/>
        <v>0</v>
      </c>
      <c r="AF9" s="9"/>
      <c r="AG9" s="17">
        <f t="shared" si="12"/>
        <v>3</v>
      </c>
      <c r="AH9" s="17" t="str">
        <f t="shared" si="12"/>
        <v>з</v>
      </c>
      <c r="AI9" s="17" t="str">
        <f t="shared" si="12"/>
        <v>з</v>
      </c>
      <c r="AJ9" s="17">
        <f t="shared" si="12"/>
        <v>3</v>
      </c>
      <c r="AK9" s="17" t="str">
        <f t="shared" si="12"/>
        <v/>
      </c>
      <c r="AL9" s="17" t="str">
        <f t="shared" si="12"/>
        <v/>
      </c>
      <c r="AM9" s="17">
        <f t="shared" si="12"/>
        <v>3</v>
      </c>
      <c r="AN9" s="17">
        <f t="shared" si="12"/>
        <v>4</v>
      </c>
      <c r="AO9" s="17">
        <f t="shared" si="12"/>
        <v>4</v>
      </c>
      <c r="AP9" s="17" t="str">
        <f t="shared" si="12"/>
        <v/>
      </c>
      <c r="AQ9" s="17">
        <f t="shared" si="12"/>
        <v>3</v>
      </c>
      <c r="AR9" s="17" t="str">
        <f t="shared" si="12"/>
        <v/>
      </c>
      <c r="AS9" s="17" t="str">
        <f t="shared" si="12"/>
        <v/>
      </c>
      <c r="AT9" s="17" t="str">
        <f t="shared" si="12"/>
        <v/>
      </c>
      <c r="AU9" s="17" t="str">
        <f t="shared" si="12"/>
        <v/>
      </c>
      <c r="AV9" s="17" t="str">
        <f t="shared" si="12"/>
        <v/>
      </c>
      <c r="AW9" s="18">
        <f t="shared" si="11"/>
        <v>2</v>
      </c>
      <c r="AX9" s="19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19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9"/>
      <c r="CH9" s="11"/>
      <c r="CI9" s="11"/>
      <c r="CJ9" s="11"/>
      <c r="CK9" s="11"/>
      <c r="CL9" s="11"/>
      <c r="CM9" s="11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</row>
    <row r="10" spans="1:107" ht="18.75" x14ac:dyDescent="0.25">
      <c r="A10" s="389">
        <v>5</v>
      </c>
      <c r="B10" s="266" t="s">
        <v>28</v>
      </c>
      <c r="C10" s="399" t="s">
        <v>34</v>
      </c>
      <c r="D10" s="443" t="s">
        <v>1084</v>
      </c>
      <c r="E10" s="256">
        <v>2334</v>
      </c>
      <c r="F10" s="93">
        <v>5</v>
      </c>
      <c r="G10" s="93" t="s">
        <v>1604</v>
      </c>
      <c r="H10" s="144" t="s">
        <v>1604</v>
      </c>
      <c r="I10" s="144">
        <v>4</v>
      </c>
      <c r="J10" s="144"/>
      <c r="K10" s="144"/>
      <c r="L10" s="144">
        <v>5</v>
      </c>
      <c r="M10" s="144">
        <v>5</v>
      </c>
      <c r="N10" s="144">
        <v>5</v>
      </c>
      <c r="O10" s="144"/>
      <c r="P10" s="144">
        <v>3</v>
      </c>
      <c r="Q10" s="144"/>
      <c r="R10" s="24"/>
      <c r="S10" s="23"/>
      <c r="T10" s="23"/>
      <c r="U10" s="23"/>
      <c r="V10" s="149">
        <f t="shared" si="0"/>
        <v>3</v>
      </c>
      <c r="W10" s="95">
        <f t="shared" si="1"/>
        <v>0</v>
      </c>
      <c r="X10" s="95">
        <f t="shared" si="2"/>
        <v>0</v>
      </c>
      <c r="Y10" s="95">
        <f t="shared" si="3"/>
        <v>0</v>
      </c>
      <c r="Z10" s="95">
        <f t="shared" si="4"/>
        <v>1</v>
      </c>
      <c r="AA10" s="95">
        <f t="shared" si="5"/>
        <v>1</v>
      </c>
      <c r="AB10" s="95">
        <f t="shared" si="6"/>
        <v>4</v>
      </c>
      <c r="AC10" s="95">
        <f t="shared" si="7"/>
        <v>6</v>
      </c>
      <c r="AD10" s="242">
        <f t="shared" si="8"/>
        <v>4.5</v>
      </c>
      <c r="AE10" s="16">
        <f t="shared" si="9"/>
        <v>0</v>
      </c>
      <c r="AF10" s="9"/>
      <c r="AG10" s="17">
        <f t="shared" si="12"/>
        <v>5</v>
      </c>
      <c r="AH10" s="17" t="str">
        <f t="shared" si="12"/>
        <v>з</v>
      </c>
      <c r="AI10" s="17" t="str">
        <f t="shared" si="12"/>
        <v>з</v>
      </c>
      <c r="AJ10" s="17">
        <f t="shared" si="12"/>
        <v>4</v>
      </c>
      <c r="AK10" s="17" t="str">
        <f t="shared" si="12"/>
        <v/>
      </c>
      <c r="AL10" s="17" t="str">
        <f t="shared" si="12"/>
        <v/>
      </c>
      <c r="AM10" s="17">
        <f t="shared" si="12"/>
        <v>5</v>
      </c>
      <c r="AN10" s="17">
        <f t="shared" si="12"/>
        <v>5</v>
      </c>
      <c r="AO10" s="17">
        <f t="shared" si="12"/>
        <v>5</v>
      </c>
      <c r="AP10" s="17" t="str">
        <f t="shared" si="12"/>
        <v/>
      </c>
      <c r="AQ10" s="17">
        <f t="shared" si="12"/>
        <v>3</v>
      </c>
      <c r="AR10" s="17" t="str">
        <f t="shared" si="12"/>
        <v/>
      </c>
      <c r="AS10" s="17" t="str">
        <f t="shared" si="12"/>
        <v/>
      </c>
      <c r="AT10" s="17" t="str">
        <f t="shared" si="12"/>
        <v/>
      </c>
      <c r="AU10" s="17" t="str">
        <f t="shared" si="12"/>
        <v/>
      </c>
      <c r="AV10" s="17" t="str">
        <f t="shared" si="12"/>
        <v/>
      </c>
      <c r="AW10" s="18">
        <f t="shared" si="11"/>
        <v>2</v>
      </c>
      <c r="AX10" s="19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19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9"/>
      <c r="CH10" s="11"/>
      <c r="CI10" s="11"/>
      <c r="CJ10" s="11"/>
      <c r="CK10" s="11"/>
      <c r="CL10" s="11"/>
      <c r="CM10" s="11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</row>
    <row r="11" spans="1:107" ht="18.75" x14ac:dyDescent="0.25">
      <c r="A11" s="389">
        <v>6</v>
      </c>
      <c r="B11" s="266" t="s">
        <v>28</v>
      </c>
      <c r="C11" s="399" t="s">
        <v>34</v>
      </c>
      <c r="D11" s="443" t="s">
        <v>1085</v>
      </c>
      <c r="E11" s="256">
        <v>2334</v>
      </c>
      <c r="F11" s="93">
        <v>4</v>
      </c>
      <c r="G11" s="93" t="s">
        <v>1604</v>
      </c>
      <c r="H11" s="144" t="s">
        <v>1604</v>
      </c>
      <c r="I11" s="144">
        <v>3</v>
      </c>
      <c r="J11" s="144"/>
      <c r="K11" s="144"/>
      <c r="L11" s="144">
        <v>5</v>
      </c>
      <c r="M11" s="144">
        <v>4</v>
      </c>
      <c r="N11" s="144">
        <v>4</v>
      </c>
      <c r="O11" s="144"/>
      <c r="P11" s="144">
        <v>3</v>
      </c>
      <c r="Q11" s="144"/>
      <c r="R11" s="24"/>
      <c r="S11" s="23"/>
      <c r="T11" s="23"/>
      <c r="U11" s="23"/>
      <c r="V11" s="149">
        <f t="shared" si="0"/>
        <v>3</v>
      </c>
      <c r="W11" s="95">
        <f t="shared" si="1"/>
        <v>0</v>
      </c>
      <c r="X11" s="95">
        <f t="shared" si="2"/>
        <v>0</v>
      </c>
      <c r="Y11" s="95">
        <f t="shared" si="3"/>
        <v>0</v>
      </c>
      <c r="Z11" s="95">
        <f t="shared" si="4"/>
        <v>2</v>
      </c>
      <c r="AA11" s="95">
        <f t="shared" si="5"/>
        <v>3</v>
      </c>
      <c r="AB11" s="95">
        <f t="shared" si="6"/>
        <v>1</v>
      </c>
      <c r="AC11" s="95">
        <f t="shared" si="7"/>
        <v>6</v>
      </c>
      <c r="AD11" s="242">
        <f t="shared" si="8"/>
        <v>3.8333333333333335</v>
      </c>
      <c r="AE11" s="16">
        <f t="shared" si="9"/>
        <v>0</v>
      </c>
      <c r="AF11" s="9"/>
      <c r="AG11" s="17">
        <f t="shared" si="12"/>
        <v>4</v>
      </c>
      <c r="AH11" s="17" t="str">
        <f t="shared" si="12"/>
        <v>з</v>
      </c>
      <c r="AI11" s="17" t="str">
        <f t="shared" si="12"/>
        <v>з</v>
      </c>
      <c r="AJ11" s="17">
        <f t="shared" si="12"/>
        <v>3</v>
      </c>
      <c r="AK11" s="17" t="str">
        <f t="shared" si="12"/>
        <v/>
      </c>
      <c r="AL11" s="17" t="str">
        <f t="shared" si="12"/>
        <v/>
      </c>
      <c r="AM11" s="17">
        <f t="shared" si="12"/>
        <v>5</v>
      </c>
      <c r="AN11" s="17">
        <f t="shared" si="12"/>
        <v>4</v>
      </c>
      <c r="AO11" s="17">
        <f t="shared" si="12"/>
        <v>4</v>
      </c>
      <c r="AP11" s="17" t="str">
        <f t="shared" si="12"/>
        <v/>
      </c>
      <c r="AQ11" s="17">
        <f t="shared" si="12"/>
        <v>3</v>
      </c>
      <c r="AR11" s="17" t="str">
        <f t="shared" si="12"/>
        <v/>
      </c>
      <c r="AS11" s="17" t="str">
        <f t="shared" si="12"/>
        <v/>
      </c>
      <c r="AT11" s="17" t="str">
        <f t="shared" si="12"/>
        <v/>
      </c>
      <c r="AU11" s="17" t="str">
        <f t="shared" si="12"/>
        <v/>
      </c>
      <c r="AV11" s="17" t="str">
        <f t="shared" si="12"/>
        <v/>
      </c>
      <c r="AW11" s="18">
        <f t="shared" si="11"/>
        <v>2</v>
      </c>
      <c r="AX11" s="19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19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9"/>
      <c r="CH11" s="11"/>
      <c r="CI11" s="11"/>
      <c r="CJ11" s="11"/>
      <c r="CK11" s="11"/>
      <c r="CL11" s="11"/>
      <c r="CM11" s="11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</row>
    <row r="12" spans="1:107" ht="18.75" x14ac:dyDescent="0.25">
      <c r="A12" s="389">
        <v>7</v>
      </c>
      <c r="B12" s="266" t="s">
        <v>28</v>
      </c>
      <c r="C12" s="399" t="s">
        <v>34</v>
      </c>
      <c r="D12" s="444" t="s">
        <v>1086</v>
      </c>
      <c r="E12" s="256">
        <v>2334</v>
      </c>
      <c r="F12" s="93">
        <v>4</v>
      </c>
      <c r="G12" s="93" t="s">
        <v>1604</v>
      </c>
      <c r="H12" s="144" t="s">
        <v>1604</v>
      </c>
      <c r="I12" s="144">
        <v>3</v>
      </c>
      <c r="J12" s="144"/>
      <c r="K12" s="144"/>
      <c r="L12" s="144">
        <v>5</v>
      </c>
      <c r="M12" s="144">
        <v>4</v>
      </c>
      <c r="N12" s="144">
        <v>3</v>
      </c>
      <c r="O12" s="144"/>
      <c r="P12" s="144">
        <v>3</v>
      </c>
      <c r="Q12" s="144"/>
      <c r="R12" s="24"/>
      <c r="S12" s="23"/>
      <c r="T12" s="23"/>
      <c r="U12" s="23"/>
      <c r="V12" s="149">
        <f t="shared" si="0"/>
        <v>3</v>
      </c>
      <c r="W12" s="95">
        <f t="shared" si="1"/>
        <v>0</v>
      </c>
      <c r="X12" s="95">
        <f t="shared" si="2"/>
        <v>0</v>
      </c>
      <c r="Y12" s="95">
        <f t="shared" si="3"/>
        <v>0</v>
      </c>
      <c r="Z12" s="95">
        <f t="shared" si="4"/>
        <v>3</v>
      </c>
      <c r="AA12" s="95">
        <f t="shared" si="5"/>
        <v>2</v>
      </c>
      <c r="AB12" s="95">
        <f t="shared" si="6"/>
        <v>1</v>
      </c>
      <c r="AC12" s="95">
        <f t="shared" si="7"/>
        <v>6</v>
      </c>
      <c r="AD12" s="242">
        <f t="shared" si="8"/>
        <v>3.6666666666666665</v>
      </c>
      <c r="AE12" s="16">
        <f t="shared" si="9"/>
        <v>0</v>
      </c>
      <c r="AF12" s="9"/>
      <c r="AG12" s="17">
        <f t="shared" si="12"/>
        <v>4</v>
      </c>
      <c r="AH12" s="17" t="str">
        <f t="shared" si="12"/>
        <v>з</v>
      </c>
      <c r="AI12" s="17" t="str">
        <f t="shared" si="12"/>
        <v>з</v>
      </c>
      <c r="AJ12" s="17">
        <f t="shared" si="12"/>
        <v>3</v>
      </c>
      <c r="AK12" s="17" t="str">
        <f t="shared" si="12"/>
        <v/>
      </c>
      <c r="AL12" s="17" t="str">
        <f t="shared" si="12"/>
        <v/>
      </c>
      <c r="AM12" s="17">
        <f t="shared" si="12"/>
        <v>5</v>
      </c>
      <c r="AN12" s="17">
        <f t="shared" si="12"/>
        <v>4</v>
      </c>
      <c r="AO12" s="17">
        <f t="shared" si="12"/>
        <v>3</v>
      </c>
      <c r="AP12" s="17" t="str">
        <f t="shared" si="12"/>
        <v/>
      </c>
      <c r="AQ12" s="17">
        <f t="shared" si="12"/>
        <v>3</v>
      </c>
      <c r="AR12" s="17" t="str">
        <f t="shared" si="12"/>
        <v/>
      </c>
      <c r="AS12" s="17" t="str">
        <f t="shared" si="12"/>
        <v/>
      </c>
      <c r="AT12" s="17" t="str">
        <f t="shared" si="12"/>
        <v/>
      </c>
      <c r="AU12" s="17" t="str">
        <f t="shared" si="12"/>
        <v/>
      </c>
      <c r="AV12" s="17" t="str">
        <f t="shared" si="12"/>
        <v/>
      </c>
      <c r="AW12" s="18">
        <f t="shared" si="11"/>
        <v>2</v>
      </c>
      <c r="AX12" s="19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19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9"/>
      <c r="CH12" s="11"/>
      <c r="CI12" s="11"/>
      <c r="CJ12" s="11"/>
      <c r="CK12" s="11"/>
      <c r="CL12" s="11"/>
      <c r="CM12" s="11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</row>
    <row r="13" spans="1:107" ht="18.75" x14ac:dyDescent="0.25">
      <c r="A13" s="389">
        <v>8</v>
      </c>
      <c r="B13" s="266" t="s">
        <v>28</v>
      </c>
      <c r="C13" s="399" t="s">
        <v>34</v>
      </c>
      <c r="D13" s="444" t="s">
        <v>1087</v>
      </c>
      <c r="E13" s="256">
        <v>2334</v>
      </c>
      <c r="F13" s="93">
        <v>3</v>
      </c>
      <c r="G13" s="93" t="s">
        <v>1659</v>
      </c>
      <c r="H13" s="144" t="s">
        <v>1604</v>
      </c>
      <c r="I13" s="144">
        <v>4</v>
      </c>
      <c r="J13" s="144"/>
      <c r="K13" s="144"/>
      <c r="L13" s="144">
        <v>4</v>
      </c>
      <c r="M13" s="144">
        <v>4</v>
      </c>
      <c r="N13" s="144">
        <v>3</v>
      </c>
      <c r="O13" s="144"/>
      <c r="P13" s="144">
        <v>3</v>
      </c>
      <c r="Q13" s="144"/>
      <c r="R13" s="97"/>
      <c r="S13" s="93"/>
      <c r="T13" s="93"/>
      <c r="U13" s="93"/>
      <c r="V13" s="149">
        <f t="shared" si="0"/>
        <v>2</v>
      </c>
      <c r="W13" s="96">
        <f t="shared" si="1"/>
        <v>0</v>
      </c>
      <c r="X13" s="96">
        <f t="shared" si="2"/>
        <v>0</v>
      </c>
      <c r="Y13" s="96">
        <f t="shared" si="3"/>
        <v>1</v>
      </c>
      <c r="Z13" s="96">
        <f t="shared" si="4"/>
        <v>3</v>
      </c>
      <c r="AA13" s="96">
        <f t="shared" si="5"/>
        <v>3</v>
      </c>
      <c r="AB13" s="96">
        <f t="shared" si="6"/>
        <v>0</v>
      </c>
      <c r="AC13" s="95">
        <f t="shared" si="7"/>
        <v>7</v>
      </c>
      <c r="AD13" s="242">
        <f t="shared" si="8"/>
        <v>3.2857142857142856</v>
      </c>
      <c r="AE13" s="25">
        <f t="shared" si="9"/>
        <v>0</v>
      </c>
      <c r="AF13" s="13"/>
      <c r="AG13" s="17">
        <f t="shared" si="12"/>
        <v>3</v>
      </c>
      <c r="AH13" s="17" t="str">
        <f t="shared" si="12"/>
        <v>н</v>
      </c>
      <c r="AI13" s="17" t="str">
        <f t="shared" si="12"/>
        <v>з</v>
      </c>
      <c r="AJ13" s="17">
        <f t="shared" si="12"/>
        <v>4</v>
      </c>
      <c r="AK13" s="17" t="str">
        <f t="shared" si="12"/>
        <v/>
      </c>
      <c r="AL13" s="17" t="str">
        <f t="shared" si="12"/>
        <v/>
      </c>
      <c r="AM13" s="17">
        <f t="shared" si="12"/>
        <v>4</v>
      </c>
      <c r="AN13" s="17">
        <f t="shared" si="12"/>
        <v>4</v>
      </c>
      <c r="AO13" s="17">
        <f t="shared" si="12"/>
        <v>3</v>
      </c>
      <c r="AP13" s="17" t="str">
        <f t="shared" si="12"/>
        <v/>
      </c>
      <c r="AQ13" s="17">
        <f t="shared" si="12"/>
        <v>3</v>
      </c>
      <c r="AR13" s="17" t="str">
        <f t="shared" si="12"/>
        <v/>
      </c>
      <c r="AS13" s="17" t="str">
        <f t="shared" si="12"/>
        <v/>
      </c>
      <c r="AT13" s="17" t="str">
        <f t="shared" si="12"/>
        <v/>
      </c>
      <c r="AU13" s="17" t="str">
        <f t="shared" si="12"/>
        <v/>
      </c>
      <c r="AV13" s="17" t="str">
        <f t="shared" si="12"/>
        <v/>
      </c>
      <c r="AW13" s="27">
        <f t="shared" si="11"/>
        <v>1</v>
      </c>
      <c r="AX13" s="28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8"/>
      <c r="CG13" s="28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</row>
    <row r="14" spans="1:107" ht="18.75" x14ac:dyDescent="0.25">
      <c r="A14" s="389">
        <v>9</v>
      </c>
      <c r="B14" s="266" t="s">
        <v>28</v>
      </c>
      <c r="C14" s="399" t="s">
        <v>34</v>
      </c>
      <c r="D14" s="444" t="s">
        <v>1088</v>
      </c>
      <c r="E14" s="256">
        <v>2334</v>
      </c>
      <c r="F14" s="93">
        <v>4</v>
      </c>
      <c r="G14" s="93" t="s">
        <v>1604</v>
      </c>
      <c r="H14" s="144" t="s">
        <v>1604</v>
      </c>
      <c r="I14" s="144">
        <v>3</v>
      </c>
      <c r="J14" s="144"/>
      <c r="K14" s="144"/>
      <c r="L14" s="144">
        <v>4</v>
      </c>
      <c r="M14" s="144">
        <v>4</v>
      </c>
      <c r="N14" s="144">
        <v>3</v>
      </c>
      <c r="O14" s="144"/>
      <c r="P14" s="144">
        <v>3</v>
      </c>
      <c r="Q14" s="144"/>
      <c r="R14" s="24"/>
      <c r="S14" s="23"/>
      <c r="T14" s="23"/>
      <c r="U14" s="23"/>
      <c r="V14" s="149">
        <f t="shared" si="0"/>
        <v>3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3</v>
      </c>
      <c r="AA14" s="95">
        <f t="shared" si="5"/>
        <v>3</v>
      </c>
      <c r="AB14" s="95">
        <f t="shared" si="6"/>
        <v>0</v>
      </c>
      <c r="AC14" s="95">
        <f t="shared" si="7"/>
        <v>6</v>
      </c>
      <c r="AD14" s="242">
        <f t="shared" si="8"/>
        <v>3.5</v>
      </c>
      <c r="AE14" s="16">
        <f t="shared" si="9"/>
        <v>0</v>
      </c>
      <c r="AF14" s="9"/>
      <c r="AG14" s="17">
        <f t="shared" si="12"/>
        <v>4</v>
      </c>
      <c r="AH14" s="17" t="str">
        <f t="shared" si="12"/>
        <v>з</v>
      </c>
      <c r="AI14" s="17" t="str">
        <f t="shared" si="12"/>
        <v>з</v>
      </c>
      <c r="AJ14" s="17">
        <f t="shared" si="12"/>
        <v>3</v>
      </c>
      <c r="AK14" s="17" t="str">
        <f t="shared" si="12"/>
        <v/>
      </c>
      <c r="AL14" s="17" t="str">
        <f t="shared" si="12"/>
        <v/>
      </c>
      <c r="AM14" s="17">
        <f t="shared" si="12"/>
        <v>4</v>
      </c>
      <c r="AN14" s="17">
        <f t="shared" si="12"/>
        <v>4</v>
      </c>
      <c r="AO14" s="17">
        <f t="shared" si="12"/>
        <v>3</v>
      </c>
      <c r="AP14" s="17" t="str">
        <f t="shared" si="12"/>
        <v/>
      </c>
      <c r="AQ14" s="17">
        <f t="shared" si="12"/>
        <v>3</v>
      </c>
      <c r="AR14" s="17" t="str">
        <f t="shared" si="12"/>
        <v/>
      </c>
      <c r="AS14" s="17" t="str">
        <f t="shared" si="12"/>
        <v/>
      </c>
      <c r="AT14" s="17" t="str">
        <f t="shared" si="12"/>
        <v/>
      </c>
      <c r="AU14" s="17" t="str">
        <f t="shared" si="12"/>
        <v/>
      </c>
      <c r="AV14" s="17" t="str">
        <f t="shared" si="12"/>
        <v/>
      </c>
      <c r="AW14" s="18">
        <f t="shared" si="11"/>
        <v>2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5">
      <c r="A15" s="389">
        <v>10</v>
      </c>
      <c r="B15" s="266" t="s">
        <v>28</v>
      </c>
      <c r="C15" s="399" t="s">
        <v>34</v>
      </c>
      <c r="D15" s="443" t="s">
        <v>1089</v>
      </c>
      <c r="E15" s="256">
        <v>2334</v>
      </c>
      <c r="F15" s="93">
        <v>4</v>
      </c>
      <c r="G15" s="93" t="s">
        <v>1604</v>
      </c>
      <c r="H15" s="144" t="s">
        <v>1604</v>
      </c>
      <c r="I15" s="144">
        <v>3</v>
      </c>
      <c r="J15" s="144"/>
      <c r="K15" s="144"/>
      <c r="L15" s="144">
        <v>5</v>
      </c>
      <c r="M15" s="144">
        <v>4</v>
      </c>
      <c r="N15" s="144">
        <v>3</v>
      </c>
      <c r="O15" s="144"/>
      <c r="P15" s="144">
        <v>3</v>
      </c>
      <c r="Q15" s="144"/>
      <c r="R15" s="24"/>
      <c r="S15" s="23"/>
      <c r="T15" s="23"/>
      <c r="U15" s="23"/>
      <c r="V15" s="149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3</v>
      </c>
      <c r="AA15" s="95">
        <f t="shared" si="5"/>
        <v>2</v>
      </c>
      <c r="AB15" s="95">
        <f t="shared" si="6"/>
        <v>1</v>
      </c>
      <c r="AC15" s="95">
        <f t="shared" si="7"/>
        <v>6</v>
      </c>
      <c r="AD15" s="242">
        <f t="shared" si="8"/>
        <v>3.6666666666666665</v>
      </c>
      <c r="AE15" s="16">
        <f t="shared" si="9"/>
        <v>0</v>
      </c>
      <c r="AF15" s="9"/>
      <c r="AG15" s="17">
        <f t="shared" si="12"/>
        <v>4</v>
      </c>
      <c r="AH15" s="17" t="str">
        <f t="shared" si="12"/>
        <v>з</v>
      </c>
      <c r="AI15" s="17" t="str">
        <f t="shared" si="12"/>
        <v>з</v>
      </c>
      <c r="AJ15" s="17">
        <f t="shared" si="12"/>
        <v>3</v>
      </c>
      <c r="AK15" s="17" t="str">
        <f t="shared" si="12"/>
        <v/>
      </c>
      <c r="AL15" s="17" t="str">
        <f t="shared" si="12"/>
        <v/>
      </c>
      <c r="AM15" s="17">
        <f t="shared" si="12"/>
        <v>5</v>
      </c>
      <c r="AN15" s="17">
        <f t="shared" si="12"/>
        <v>4</v>
      </c>
      <c r="AO15" s="17">
        <f t="shared" si="12"/>
        <v>3</v>
      </c>
      <c r="AP15" s="17" t="str">
        <f t="shared" si="12"/>
        <v/>
      </c>
      <c r="AQ15" s="17">
        <f t="shared" si="12"/>
        <v>3</v>
      </c>
      <c r="AR15" s="17" t="str">
        <f t="shared" si="12"/>
        <v/>
      </c>
      <c r="AS15" s="17" t="str">
        <f t="shared" si="12"/>
        <v/>
      </c>
      <c r="AT15" s="17" t="str">
        <f t="shared" si="12"/>
        <v/>
      </c>
      <c r="AU15" s="17" t="str">
        <f t="shared" si="12"/>
        <v/>
      </c>
      <c r="AV15" s="17" t="str">
        <f t="shared" si="12"/>
        <v/>
      </c>
      <c r="AW15" s="18">
        <f t="shared" si="11"/>
        <v>2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390">
        <v>11</v>
      </c>
      <c r="C16" s="399" t="s">
        <v>34</v>
      </c>
      <c r="D16" s="444" t="s">
        <v>1090</v>
      </c>
      <c r="E16" s="256">
        <v>2334</v>
      </c>
      <c r="F16" s="93">
        <v>4</v>
      </c>
      <c r="G16" s="93" t="s">
        <v>1604</v>
      </c>
      <c r="H16" s="144" t="s">
        <v>1604</v>
      </c>
      <c r="I16" s="144">
        <v>4</v>
      </c>
      <c r="J16" s="144"/>
      <c r="K16" s="144"/>
      <c r="L16" s="144">
        <v>5</v>
      </c>
      <c r="M16" s="144">
        <v>4</v>
      </c>
      <c r="N16" s="144">
        <v>5</v>
      </c>
      <c r="O16" s="144"/>
      <c r="P16" s="144">
        <v>3</v>
      </c>
      <c r="Q16" s="144"/>
      <c r="R16" s="24"/>
      <c r="S16" s="23"/>
      <c r="T16" s="23"/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1</v>
      </c>
      <c r="AA16" s="95">
        <f t="shared" si="5"/>
        <v>3</v>
      </c>
      <c r="AB16" s="95">
        <f t="shared" si="6"/>
        <v>2</v>
      </c>
      <c r="AC16" s="95">
        <f t="shared" si="7"/>
        <v>6</v>
      </c>
      <c r="AD16" s="242">
        <f t="shared" si="8"/>
        <v>4.166666666666667</v>
      </c>
      <c r="AE16" s="16">
        <f t="shared" si="9"/>
        <v>0</v>
      </c>
      <c r="AF16" s="9"/>
      <c r="AG16" s="17">
        <f t="shared" si="12"/>
        <v>4</v>
      </c>
      <c r="AH16" s="17" t="str">
        <f t="shared" si="12"/>
        <v>з</v>
      </c>
      <c r="AI16" s="17" t="str">
        <f t="shared" si="12"/>
        <v>з</v>
      </c>
      <c r="AJ16" s="17">
        <f t="shared" si="12"/>
        <v>4</v>
      </c>
      <c r="AK16" s="17" t="str">
        <f t="shared" si="12"/>
        <v/>
      </c>
      <c r="AL16" s="17" t="str">
        <f t="shared" si="12"/>
        <v/>
      </c>
      <c r="AM16" s="17">
        <f t="shared" si="12"/>
        <v>5</v>
      </c>
      <c r="AN16" s="17">
        <f t="shared" si="12"/>
        <v>4</v>
      </c>
      <c r="AO16" s="17">
        <f t="shared" si="12"/>
        <v>5</v>
      </c>
      <c r="AP16" s="17" t="str">
        <f t="shared" si="12"/>
        <v/>
      </c>
      <c r="AQ16" s="17">
        <f t="shared" si="12"/>
        <v>3</v>
      </c>
      <c r="AR16" s="17" t="str">
        <f t="shared" si="12"/>
        <v/>
      </c>
      <c r="AS16" s="17" t="str">
        <f t="shared" si="12"/>
        <v/>
      </c>
      <c r="AT16" s="17" t="str">
        <f t="shared" si="12"/>
        <v/>
      </c>
      <c r="AU16" s="17" t="str">
        <f t="shared" si="12"/>
        <v/>
      </c>
      <c r="AV16" s="17" t="str">
        <f t="shared" si="12"/>
        <v/>
      </c>
      <c r="AW16" s="18">
        <f t="shared" si="11"/>
        <v>2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390">
        <v>12</v>
      </c>
      <c r="B17" s="189"/>
      <c r="C17" s="399" t="s">
        <v>34</v>
      </c>
      <c r="D17" s="444" t="s">
        <v>1091</v>
      </c>
      <c r="E17" s="256">
        <v>2334</v>
      </c>
      <c r="F17" s="93">
        <v>4</v>
      </c>
      <c r="G17" s="93" t="s">
        <v>1604</v>
      </c>
      <c r="H17" s="144" t="s">
        <v>1604</v>
      </c>
      <c r="I17" s="144">
        <v>3</v>
      </c>
      <c r="J17" s="144"/>
      <c r="K17" s="144"/>
      <c r="L17" s="144">
        <v>5</v>
      </c>
      <c r="M17" s="144">
        <v>3</v>
      </c>
      <c r="N17" s="144">
        <v>4</v>
      </c>
      <c r="O17" s="144"/>
      <c r="P17" s="144" t="s">
        <v>1643</v>
      </c>
      <c r="Q17" s="144"/>
      <c r="R17" s="24"/>
      <c r="S17" s="23"/>
      <c r="T17" s="23"/>
      <c r="U17" s="23"/>
      <c r="V17" s="18">
        <f t="shared" si="0"/>
        <v>2</v>
      </c>
      <c r="W17" s="95">
        <f t="shared" si="1"/>
        <v>0</v>
      </c>
      <c r="X17" s="95">
        <f t="shared" si="2"/>
        <v>0</v>
      </c>
      <c r="Y17" s="95">
        <f t="shared" si="3"/>
        <v>1</v>
      </c>
      <c r="Z17" s="95">
        <f t="shared" si="4"/>
        <v>2</v>
      </c>
      <c r="AA17" s="95">
        <f t="shared" si="5"/>
        <v>2</v>
      </c>
      <c r="AB17" s="95">
        <f t="shared" si="6"/>
        <v>1</v>
      </c>
      <c r="AC17" s="95">
        <f t="shared" si="7"/>
        <v>6</v>
      </c>
      <c r="AD17" s="242">
        <f t="shared" si="8"/>
        <v>3.5</v>
      </c>
      <c r="AE17" s="16">
        <f t="shared" si="9"/>
        <v>0</v>
      </c>
      <c r="AF17" s="9"/>
      <c r="AG17" s="17">
        <f t="shared" si="12"/>
        <v>4</v>
      </c>
      <c r="AH17" s="17" t="str">
        <f t="shared" si="12"/>
        <v>з</v>
      </c>
      <c r="AI17" s="17" t="str">
        <f t="shared" si="12"/>
        <v>з</v>
      </c>
      <c r="AJ17" s="17">
        <f t="shared" si="12"/>
        <v>3</v>
      </c>
      <c r="AK17" s="17" t="str">
        <f t="shared" si="12"/>
        <v/>
      </c>
      <c r="AL17" s="17" t="str">
        <f t="shared" si="12"/>
        <v/>
      </c>
      <c r="AM17" s="17">
        <f t="shared" si="12"/>
        <v>5</v>
      </c>
      <c r="AN17" s="17">
        <f t="shared" si="12"/>
        <v>3</v>
      </c>
      <c r="AO17" s="17">
        <f t="shared" si="12"/>
        <v>4</v>
      </c>
      <c r="AP17" s="17" t="str">
        <f t="shared" si="12"/>
        <v/>
      </c>
      <c r="AQ17" s="17">
        <f t="shared" si="12"/>
        <v>2</v>
      </c>
      <c r="AR17" s="17" t="str">
        <f t="shared" si="12"/>
        <v/>
      </c>
      <c r="AS17" s="17" t="str">
        <f t="shared" si="12"/>
        <v/>
      </c>
      <c r="AT17" s="17" t="str">
        <f t="shared" si="12"/>
        <v/>
      </c>
      <c r="AU17" s="17" t="str">
        <f t="shared" si="12"/>
        <v/>
      </c>
      <c r="AV17" s="17" t="str">
        <f t="shared" si="12"/>
        <v/>
      </c>
      <c r="AW17" s="18">
        <f t="shared" si="11"/>
        <v>2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390">
        <v>13</v>
      </c>
      <c r="B18" s="189"/>
      <c r="C18" s="399" t="s">
        <v>34</v>
      </c>
      <c r="D18" s="443" t="s">
        <v>1092</v>
      </c>
      <c r="E18" s="256">
        <v>2334</v>
      </c>
      <c r="F18" s="93">
        <v>5</v>
      </c>
      <c r="G18" s="93" t="s">
        <v>1604</v>
      </c>
      <c r="H18" s="144" t="s">
        <v>1604</v>
      </c>
      <c r="I18" s="144">
        <v>3</v>
      </c>
      <c r="J18" s="144"/>
      <c r="K18" s="144"/>
      <c r="L18" s="144">
        <v>4</v>
      </c>
      <c r="M18" s="144">
        <v>4</v>
      </c>
      <c r="N18" s="144">
        <v>4</v>
      </c>
      <c r="O18" s="144"/>
      <c r="P18" s="144">
        <v>3</v>
      </c>
      <c r="Q18" s="144"/>
      <c r="R18" s="24"/>
      <c r="S18" s="23"/>
      <c r="T18" s="23"/>
      <c r="U18" s="23"/>
      <c r="V18" s="18">
        <f t="shared" si="0"/>
        <v>3</v>
      </c>
      <c r="W18" s="95">
        <f t="shared" si="1"/>
        <v>0</v>
      </c>
      <c r="X18" s="95">
        <f t="shared" ref="X18:X34" si="13">COUNTIF(AF18:AU18,"д")</f>
        <v>0</v>
      </c>
      <c r="Y18" s="95">
        <f t="shared" si="3"/>
        <v>0</v>
      </c>
      <c r="Z18" s="95">
        <f t="shared" si="4"/>
        <v>2</v>
      </c>
      <c r="AA18" s="95">
        <f t="shared" si="5"/>
        <v>3</v>
      </c>
      <c r="AB18" s="95">
        <f t="shared" si="6"/>
        <v>1</v>
      </c>
      <c r="AC18" s="95">
        <f t="shared" si="7"/>
        <v>6</v>
      </c>
      <c r="AD18" s="242">
        <f t="shared" si="8"/>
        <v>3.8333333333333335</v>
      </c>
      <c r="AE18" s="16">
        <f t="shared" si="9"/>
        <v>0</v>
      </c>
      <c r="AF18" s="9"/>
      <c r="AG18" s="17">
        <f t="shared" si="12"/>
        <v>5</v>
      </c>
      <c r="AH18" s="17" t="str">
        <f t="shared" si="12"/>
        <v>з</v>
      </c>
      <c r="AI18" s="17" t="str">
        <f t="shared" si="12"/>
        <v>з</v>
      </c>
      <c r="AJ18" s="17">
        <f t="shared" si="12"/>
        <v>3</v>
      </c>
      <c r="AK18" s="17" t="str">
        <f t="shared" si="12"/>
        <v/>
      </c>
      <c r="AL18" s="17" t="str">
        <f t="shared" si="12"/>
        <v/>
      </c>
      <c r="AM18" s="17">
        <f t="shared" si="12"/>
        <v>4</v>
      </c>
      <c r="AN18" s="17">
        <f t="shared" si="12"/>
        <v>4</v>
      </c>
      <c r="AO18" s="17">
        <f t="shared" si="12"/>
        <v>4</v>
      </c>
      <c r="AP18" s="17" t="str">
        <f t="shared" si="12"/>
        <v/>
      </c>
      <c r="AQ18" s="17">
        <f t="shared" si="12"/>
        <v>3</v>
      </c>
      <c r="AR18" s="17" t="str">
        <f t="shared" si="12"/>
        <v/>
      </c>
      <c r="AS18" s="17" t="str">
        <f t="shared" si="12"/>
        <v/>
      </c>
      <c r="AT18" s="17" t="str">
        <f t="shared" si="12"/>
        <v/>
      </c>
      <c r="AU18" s="17" t="str">
        <f t="shared" si="12"/>
        <v/>
      </c>
      <c r="AV18" s="17" t="str">
        <f t="shared" si="12"/>
        <v/>
      </c>
      <c r="AW18" s="18">
        <f t="shared" si="11"/>
        <v>2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390">
        <v>14</v>
      </c>
      <c r="B19" s="189"/>
      <c r="C19" s="399" t="s">
        <v>34</v>
      </c>
      <c r="D19" s="444" t="s">
        <v>1093</v>
      </c>
      <c r="E19" s="256">
        <v>2334</v>
      </c>
      <c r="F19" s="93">
        <v>5</v>
      </c>
      <c r="G19" s="93" t="s">
        <v>1604</v>
      </c>
      <c r="H19" s="144" t="s">
        <v>1604</v>
      </c>
      <c r="I19" s="144">
        <v>4</v>
      </c>
      <c r="J19" s="144"/>
      <c r="K19" s="144"/>
      <c r="L19" s="144">
        <v>4</v>
      </c>
      <c r="M19" s="144">
        <v>4</v>
      </c>
      <c r="N19" s="144">
        <v>4</v>
      </c>
      <c r="O19" s="144"/>
      <c r="P19" s="144">
        <v>4</v>
      </c>
      <c r="Q19" s="144"/>
      <c r="R19" s="24"/>
      <c r="S19" s="23"/>
      <c r="T19" s="23"/>
      <c r="U19" s="23"/>
      <c r="V19" s="18">
        <f t="shared" si="0"/>
        <v>4</v>
      </c>
      <c r="W19" s="95">
        <f t="shared" si="1"/>
        <v>0</v>
      </c>
      <c r="X19" s="95">
        <f t="shared" si="13"/>
        <v>0</v>
      </c>
      <c r="Y19" s="95">
        <f t="shared" si="3"/>
        <v>0</v>
      </c>
      <c r="Z19" s="95">
        <f t="shared" si="4"/>
        <v>0</v>
      </c>
      <c r="AA19" s="95">
        <f t="shared" si="5"/>
        <v>5</v>
      </c>
      <c r="AB19" s="95">
        <f t="shared" si="6"/>
        <v>1</v>
      </c>
      <c r="AC19" s="95">
        <f t="shared" si="7"/>
        <v>6</v>
      </c>
      <c r="AD19" s="242">
        <f t="shared" si="8"/>
        <v>4.166666666666667</v>
      </c>
      <c r="AE19" s="16">
        <f t="shared" si="9"/>
        <v>0</v>
      </c>
      <c r="AF19" s="9"/>
      <c r="AG19" s="17">
        <f t="shared" si="12"/>
        <v>5</v>
      </c>
      <c r="AH19" s="17" t="str">
        <f t="shared" si="12"/>
        <v>з</v>
      </c>
      <c r="AI19" s="17" t="str">
        <f t="shared" si="12"/>
        <v>з</v>
      </c>
      <c r="AJ19" s="17">
        <f t="shared" si="12"/>
        <v>4</v>
      </c>
      <c r="AK19" s="17" t="str">
        <f t="shared" si="12"/>
        <v/>
      </c>
      <c r="AL19" s="17" t="str">
        <f t="shared" si="12"/>
        <v/>
      </c>
      <c r="AM19" s="17">
        <f t="shared" si="12"/>
        <v>4</v>
      </c>
      <c r="AN19" s="17">
        <f t="shared" si="12"/>
        <v>4</v>
      </c>
      <c r="AO19" s="17">
        <f t="shared" si="12"/>
        <v>4</v>
      </c>
      <c r="AP19" s="17" t="str">
        <f t="shared" si="12"/>
        <v/>
      </c>
      <c r="AQ19" s="17">
        <f t="shared" si="12"/>
        <v>4</v>
      </c>
      <c r="AR19" s="17" t="str">
        <f t="shared" si="12"/>
        <v/>
      </c>
      <c r="AS19" s="17" t="str">
        <f t="shared" si="12"/>
        <v/>
      </c>
      <c r="AT19" s="17" t="str">
        <f t="shared" si="12"/>
        <v/>
      </c>
      <c r="AU19" s="17" t="str">
        <f t="shared" si="12"/>
        <v/>
      </c>
      <c r="AV19" s="17" t="str">
        <f t="shared" si="12"/>
        <v/>
      </c>
      <c r="AW19" s="18">
        <f t="shared" si="11"/>
        <v>2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390">
        <v>15</v>
      </c>
      <c r="B20" s="189"/>
      <c r="C20" s="399" t="s">
        <v>34</v>
      </c>
      <c r="D20" s="443" t="s">
        <v>1094</v>
      </c>
      <c r="E20" s="256">
        <v>2334</v>
      </c>
      <c r="F20" s="93">
        <v>4</v>
      </c>
      <c r="G20" s="93" t="s">
        <v>1604</v>
      </c>
      <c r="H20" s="144" t="s">
        <v>1604</v>
      </c>
      <c r="I20" s="144">
        <v>3</v>
      </c>
      <c r="J20" s="144"/>
      <c r="K20" s="144"/>
      <c r="L20" s="144">
        <v>5</v>
      </c>
      <c r="M20" s="144">
        <v>4</v>
      </c>
      <c r="N20" s="144">
        <v>3</v>
      </c>
      <c r="O20" s="144"/>
      <c r="P20" s="144" t="s">
        <v>1643</v>
      </c>
      <c r="Q20" s="144"/>
      <c r="R20" s="23"/>
      <c r="S20" s="23"/>
      <c r="T20" s="23"/>
      <c r="U20" s="23"/>
      <c r="V20" s="18">
        <f t="shared" si="0"/>
        <v>2</v>
      </c>
      <c r="W20" s="95">
        <f t="shared" si="1"/>
        <v>0</v>
      </c>
      <c r="X20" s="95">
        <f t="shared" si="13"/>
        <v>0</v>
      </c>
      <c r="Y20" s="95">
        <f t="shared" si="3"/>
        <v>1</v>
      </c>
      <c r="Z20" s="95">
        <f t="shared" si="4"/>
        <v>2</v>
      </c>
      <c r="AA20" s="95">
        <f t="shared" si="5"/>
        <v>2</v>
      </c>
      <c r="AB20" s="95">
        <f t="shared" si="6"/>
        <v>1</v>
      </c>
      <c r="AC20" s="95">
        <f t="shared" si="7"/>
        <v>6</v>
      </c>
      <c r="AD20" s="242">
        <f t="shared" si="8"/>
        <v>3.5</v>
      </c>
      <c r="AE20" s="16">
        <f t="shared" si="9"/>
        <v>0</v>
      </c>
      <c r="AF20" s="9"/>
      <c r="AG20" s="17">
        <f t="shared" si="12"/>
        <v>4</v>
      </c>
      <c r="AH20" s="17" t="str">
        <f t="shared" si="12"/>
        <v>з</v>
      </c>
      <c r="AI20" s="17" t="str">
        <f t="shared" si="12"/>
        <v>з</v>
      </c>
      <c r="AJ20" s="17">
        <f t="shared" si="12"/>
        <v>3</v>
      </c>
      <c r="AK20" s="17" t="str">
        <f t="shared" si="12"/>
        <v/>
      </c>
      <c r="AL20" s="17" t="str">
        <f t="shared" si="12"/>
        <v/>
      </c>
      <c r="AM20" s="17">
        <f t="shared" si="12"/>
        <v>5</v>
      </c>
      <c r="AN20" s="17">
        <f t="shared" si="12"/>
        <v>4</v>
      </c>
      <c r="AO20" s="17">
        <f t="shared" si="12"/>
        <v>3</v>
      </c>
      <c r="AP20" s="17" t="str">
        <f t="shared" si="12"/>
        <v/>
      </c>
      <c r="AQ20" s="17">
        <f t="shared" si="12"/>
        <v>2</v>
      </c>
      <c r="AR20" s="17" t="str">
        <f t="shared" si="12"/>
        <v/>
      </c>
      <c r="AS20" s="17" t="str">
        <f t="shared" si="12"/>
        <v/>
      </c>
      <c r="AT20" s="17" t="str">
        <f t="shared" si="12"/>
        <v/>
      </c>
      <c r="AU20" s="17" t="str">
        <f t="shared" si="12"/>
        <v/>
      </c>
      <c r="AV20" s="17" t="str">
        <f t="shared" si="12"/>
        <v/>
      </c>
      <c r="AW20" s="18">
        <f t="shared" si="11"/>
        <v>2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390">
        <v>16</v>
      </c>
      <c r="B21" s="189"/>
      <c r="C21" s="399" t="s">
        <v>34</v>
      </c>
      <c r="D21" s="444" t="s">
        <v>1095</v>
      </c>
      <c r="E21" s="256">
        <v>2334</v>
      </c>
      <c r="F21" s="93">
        <v>4</v>
      </c>
      <c r="G21" s="93" t="s">
        <v>1604</v>
      </c>
      <c r="H21" s="144" t="s">
        <v>1604</v>
      </c>
      <c r="I21" s="144">
        <v>3</v>
      </c>
      <c r="J21" s="144"/>
      <c r="K21" s="144"/>
      <c r="L21" s="144">
        <v>3</v>
      </c>
      <c r="M21" s="144">
        <v>3</v>
      </c>
      <c r="N21" s="144">
        <v>3</v>
      </c>
      <c r="O21" s="144"/>
      <c r="P21" s="144" t="s">
        <v>1643</v>
      </c>
      <c r="Q21" s="144"/>
      <c r="R21" s="24"/>
      <c r="S21" s="23"/>
      <c r="T21" s="23"/>
      <c r="U21" s="23"/>
      <c r="V21" s="18">
        <f t="shared" si="0"/>
        <v>2</v>
      </c>
      <c r="W21" s="95">
        <f t="shared" si="1"/>
        <v>0</v>
      </c>
      <c r="X21" s="95">
        <f t="shared" si="13"/>
        <v>0</v>
      </c>
      <c r="Y21" s="95">
        <f t="shared" si="3"/>
        <v>1</v>
      </c>
      <c r="Z21" s="95">
        <f t="shared" si="4"/>
        <v>4</v>
      </c>
      <c r="AA21" s="95">
        <f t="shared" si="5"/>
        <v>1</v>
      </c>
      <c r="AB21" s="95">
        <f t="shared" si="6"/>
        <v>0</v>
      </c>
      <c r="AC21" s="95">
        <f t="shared" si="7"/>
        <v>6</v>
      </c>
      <c r="AD21" s="242">
        <f t="shared" si="8"/>
        <v>3</v>
      </c>
      <c r="AE21" s="16">
        <f t="shared" si="9"/>
        <v>0</v>
      </c>
      <c r="AF21" s="9"/>
      <c r="AG21" s="17">
        <f t="shared" si="12"/>
        <v>4</v>
      </c>
      <c r="AH21" s="17" t="str">
        <f t="shared" si="12"/>
        <v>з</v>
      </c>
      <c r="AI21" s="17" t="str">
        <f t="shared" si="12"/>
        <v>з</v>
      </c>
      <c r="AJ21" s="17">
        <f t="shared" si="12"/>
        <v>3</v>
      </c>
      <c r="AK21" s="17" t="str">
        <f t="shared" si="12"/>
        <v/>
      </c>
      <c r="AL21" s="17" t="str">
        <f t="shared" si="12"/>
        <v/>
      </c>
      <c r="AM21" s="17">
        <f t="shared" si="12"/>
        <v>3</v>
      </c>
      <c r="AN21" s="17">
        <f t="shared" si="12"/>
        <v>3</v>
      </c>
      <c r="AO21" s="17">
        <f t="shared" si="12"/>
        <v>3</v>
      </c>
      <c r="AP21" s="17" t="str">
        <f t="shared" si="12"/>
        <v/>
      </c>
      <c r="AQ21" s="17">
        <f t="shared" si="12"/>
        <v>2</v>
      </c>
      <c r="AR21" s="17" t="str">
        <f t="shared" si="12"/>
        <v/>
      </c>
      <c r="AS21" s="17" t="str">
        <f t="shared" si="12"/>
        <v/>
      </c>
      <c r="AT21" s="17" t="str">
        <f t="shared" si="12"/>
        <v/>
      </c>
      <c r="AU21" s="17" t="str">
        <f t="shared" si="12"/>
        <v/>
      </c>
      <c r="AV21" s="17" t="str">
        <f t="shared" si="12"/>
        <v/>
      </c>
      <c r="AW21" s="18">
        <f t="shared" si="11"/>
        <v>2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390">
        <v>17</v>
      </c>
      <c r="B22" s="189"/>
      <c r="C22" s="399" t="s">
        <v>34</v>
      </c>
      <c r="D22" s="444" t="s">
        <v>1096</v>
      </c>
      <c r="E22" s="256">
        <v>2334</v>
      </c>
      <c r="F22" s="93">
        <v>3</v>
      </c>
      <c r="G22" s="93" t="s">
        <v>1604</v>
      </c>
      <c r="H22" s="144" t="s">
        <v>1604</v>
      </c>
      <c r="I22" s="144">
        <v>3</v>
      </c>
      <c r="J22" s="144"/>
      <c r="K22" s="144"/>
      <c r="L22" s="144">
        <v>5</v>
      </c>
      <c r="M22" s="144">
        <v>5</v>
      </c>
      <c r="N22" s="144">
        <v>4</v>
      </c>
      <c r="O22" s="144"/>
      <c r="P22" s="144">
        <v>3</v>
      </c>
      <c r="Q22" s="144"/>
      <c r="R22" s="24"/>
      <c r="S22" s="23"/>
      <c r="T22" s="23"/>
      <c r="U22" s="23"/>
      <c r="V22" s="18">
        <f t="shared" si="0"/>
        <v>3</v>
      </c>
      <c r="W22" s="95">
        <f t="shared" si="1"/>
        <v>0</v>
      </c>
      <c r="X22" s="95">
        <f t="shared" si="13"/>
        <v>0</v>
      </c>
      <c r="Y22" s="95">
        <f t="shared" si="3"/>
        <v>0</v>
      </c>
      <c r="Z22" s="95">
        <f t="shared" si="4"/>
        <v>3</v>
      </c>
      <c r="AA22" s="95">
        <f t="shared" si="5"/>
        <v>1</v>
      </c>
      <c r="AB22" s="95">
        <f t="shared" si="6"/>
        <v>2</v>
      </c>
      <c r="AC22" s="95">
        <f t="shared" si="7"/>
        <v>6</v>
      </c>
      <c r="AD22" s="242">
        <f t="shared" si="8"/>
        <v>3.8333333333333335</v>
      </c>
      <c r="AE22" s="16">
        <f t="shared" si="9"/>
        <v>0</v>
      </c>
      <c r="AF22" s="9"/>
      <c r="AG22" s="17">
        <f t="shared" si="12"/>
        <v>3</v>
      </c>
      <c r="AH22" s="17" t="str">
        <f t="shared" si="12"/>
        <v>з</v>
      </c>
      <c r="AI22" s="17" t="str">
        <f t="shared" si="12"/>
        <v>з</v>
      </c>
      <c r="AJ22" s="17">
        <f t="shared" si="12"/>
        <v>3</v>
      </c>
      <c r="AK22" s="17" t="str">
        <f t="shared" si="12"/>
        <v/>
      </c>
      <c r="AL22" s="17" t="str">
        <f t="shared" si="12"/>
        <v/>
      </c>
      <c r="AM22" s="17">
        <f t="shared" si="12"/>
        <v>5</v>
      </c>
      <c r="AN22" s="17">
        <f t="shared" si="12"/>
        <v>5</v>
      </c>
      <c r="AO22" s="17">
        <f t="shared" si="12"/>
        <v>4</v>
      </c>
      <c r="AP22" s="17" t="str">
        <f t="shared" si="12"/>
        <v/>
      </c>
      <c r="AQ22" s="17">
        <f t="shared" si="12"/>
        <v>3</v>
      </c>
      <c r="AR22" s="17" t="str">
        <f t="shared" si="12"/>
        <v/>
      </c>
      <c r="AS22" s="17" t="str">
        <f t="shared" si="12"/>
        <v/>
      </c>
      <c r="AT22" s="17" t="str">
        <f t="shared" si="12"/>
        <v/>
      </c>
      <c r="AU22" s="17" t="str">
        <f t="shared" si="12"/>
        <v/>
      </c>
      <c r="AV22" s="17" t="str">
        <f t="shared" ref="AG22:AV23" si="14">IF(ISERROR(VALUE(LEFT(U22))),LEFT(U22),VALUE(LEFT(U22)))</f>
        <v/>
      </c>
      <c r="AW22" s="18">
        <f t="shared" si="11"/>
        <v>2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390">
        <v>18</v>
      </c>
      <c r="B23" s="189"/>
      <c r="C23" s="399" t="s">
        <v>34</v>
      </c>
      <c r="D23" s="443" t="s">
        <v>1097</v>
      </c>
      <c r="E23" s="256">
        <v>2334</v>
      </c>
      <c r="F23" s="93">
        <v>4</v>
      </c>
      <c r="G23" s="93" t="s">
        <v>1604</v>
      </c>
      <c r="H23" s="144" t="s">
        <v>1604</v>
      </c>
      <c r="I23" s="144">
        <v>3</v>
      </c>
      <c r="J23" s="144"/>
      <c r="K23" s="144"/>
      <c r="L23" s="144">
        <v>5</v>
      </c>
      <c r="M23" s="144">
        <v>5</v>
      </c>
      <c r="N23" s="144">
        <v>4</v>
      </c>
      <c r="O23" s="144"/>
      <c r="P23" s="144">
        <v>3</v>
      </c>
      <c r="Q23" s="144"/>
      <c r="R23" s="24"/>
      <c r="S23" s="23"/>
      <c r="T23" s="23"/>
      <c r="U23" s="23"/>
      <c r="V23" s="18">
        <f t="shared" si="0"/>
        <v>3</v>
      </c>
      <c r="W23" s="95">
        <f t="shared" si="1"/>
        <v>0</v>
      </c>
      <c r="X23" s="95">
        <f t="shared" si="13"/>
        <v>0</v>
      </c>
      <c r="Y23" s="95">
        <f t="shared" si="3"/>
        <v>0</v>
      </c>
      <c r="Z23" s="95">
        <f t="shared" si="4"/>
        <v>2</v>
      </c>
      <c r="AA23" s="95">
        <f t="shared" si="5"/>
        <v>2</v>
      </c>
      <c r="AB23" s="95">
        <f t="shared" si="6"/>
        <v>2</v>
      </c>
      <c r="AC23" s="95">
        <f t="shared" si="7"/>
        <v>6</v>
      </c>
      <c r="AD23" s="242">
        <f t="shared" si="8"/>
        <v>4</v>
      </c>
      <c r="AE23" s="16">
        <f t="shared" si="9"/>
        <v>0</v>
      </c>
      <c r="AF23" s="9"/>
      <c r="AG23" s="17">
        <f t="shared" si="14"/>
        <v>4</v>
      </c>
      <c r="AH23" s="17" t="str">
        <f t="shared" si="14"/>
        <v>з</v>
      </c>
      <c r="AI23" s="17" t="str">
        <f t="shared" si="14"/>
        <v>з</v>
      </c>
      <c r="AJ23" s="17">
        <f t="shared" si="14"/>
        <v>3</v>
      </c>
      <c r="AK23" s="17" t="str">
        <f t="shared" si="14"/>
        <v/>
      </c>
      <c r="AL23" s="17" t="str">
        <f t="shared" si="14"/>
        <v/>
      </c>
      <c r="AM23" s="17">
        <f t="shared" si="14"/>
        <v>5</v>
      </c>
      <c r="AN23" s="17">
        <f t="shared" si="14"/>
        <v>5</v>
      </c>
      <c r="AO23" s="17">
        <f t="shared" si="14"/>
        <v>4</v>
      </c>
      <c r="AP23" s="17" t="str">
        <f t="shared" si="14"/>
        <v/>
      </c>
      <c r="AQ23" s="17">
        <f t="shared" si="14"/>
        <v>3</v>
      </c>
      <c r="AR23" s="17" t="str">
        <f t="shared" si="14"/>
        <v/>
      </c>
      <c r="AS23" s="17" t="str">
        <f t="shared" si="14"/>
        <v/>
      </c>
      <c r="AT23" s="17" t="str">
        <f t="shared" si="14"/>
        <v/>
      </c>
      <c r="AU23" s="17" t="str">
        <f t="shared" si="14"/>
        <v/>
      </c>
      <c r="AV23" s="17" t="str">
        <f t="shared" si="14"/>
        <v/>
      </c>
      <c r="AW23" s="18">
        <f t="shared" ref="AW23" si="15">COUNTIF(AG23:AV23,"з")</f>
        <v>2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hidden="1" x14ac:dyDescent="0.2">
      <c r="A24" s="390">
        <v>19</v>
      </c>
      <c r="B24" s="189"/>
      <c r="C24" s="243"/>
      <c r="D24" s="243"/>
      <c r="E24" s="243"/>
      <c r="F24" s="111"/>
      <c r="G24" s="111"/>
      <c r="H24" s="144"/>
      <c r="I24" s="144"/>
      <c r="J24" s="144"/>
      <c r="K24" s="144"/>
      <c r="L24" s="144"/>
      <c r="M24" s="144"/>
      <c r="N24" s="144"/>
      <c r="O24" s="144"/>
      <c r="P24" s="144"/>
      <c r="Q24" s="144"/>
      <c r="R24" s="24"/>
      <c r="S24" s="23"/>
      <c r="T24" s="23"/>
      <c r="U24" s="23"/>
      <c r="V24" s="18">
        <f t="shared" si="0"/>
        <v>0</v>
      </c>
      <c r="W24" s="95">
        <f t="shared" si="1"/>
        <v>0</v>
      </c>
      <c r="X24" s="95">
        <f t="shared" si="13"/>
        <v>0</v>
      </c>
      <c r="Y24" s="95">
        <f t="shared" si="3"/>
        <v>0</v>
      </c>
      <c r="Z24" s="95">
        <f t="shared" si="4"/>
        <v>0</v>
      </c>
      <c r="AA24" s="95">
        <f t="shared" si="5"/>
        <v>0</v>
      </c>
      <c r="AB24" s="95">
        <f t="shared" si="6"/>
        <v>0</v>
      </c>
      <c r="AC24" s="95">
        <f t="shared" si="7"/>
        <v>0</v>
      </c>
      <c r="AD24" s="242" t="str">
        <f t="shared" si="8"/>
        <v/>
      </c>
      <c r="AE24" s="16">
        <f t="shared" si="9"/>
        <v>0</v>
      </c>
      <c r="AF24" s="9"/>
      <c r="AG24" s="17"/>
      <c r="AH24" s="17"/>
      <c r="AI24" s="17" t="str">
        <f t="shared" ref="AG24:AV37" si="16">IF(ISERROR(VALUE(LEFT(H24))),LEFT(H24),VALUE(LEFT(H24)))</f>
        <v/>
      </c>
      <c r="AJ24" s="17" t="str">
        <f t="shared" si="16"/>
        <v/>
      </c>
      <c r="AK24" s="17" t="str">
        <f t="shared" si="16"/>
        <v/>
      </c>
      <c r="AL24" s="17" t="str">
        <f t="shared" si="16"/>
        <v/>
      </c>
      <c r="AM24" s="17" t="str">
        <f t="shared" si="16"/>
        <v/>
      </c>
      <c r="AN24" s="17" t="str">
        <f t="shared" si="16"/>
        <v/>
      </c>
      <c r="AO24" s="17" t="str">
        <f t="shared" si="16"/>
        <v/>
      </c>
      <c r="AP24" s="17" t="str">
        <f t="shared" si="16"/>
        <v/>
      </c>
      <c r="AQ24" s="17" t="str">
        <f t="shared" si="16"/>
        <v/>
      </c>
      <c r="AR24" s="17" t="str">
        <f t="shared" si="16"/>
        <v/>
      </c>
      <c r="AS24" s="17" t="str">
        <f t="shared" si="16"/>
        <v/>
      </c>
      <c r="AT24" s="17" t="str">
        <f t="shared" si="16"/>
        <v/>
      </c>
      <c r="AU24" s="17" t="str">
        <f t="shared" si="16"/>
        <v/>
      </c>
      <c r="AV24" s="17" t="str">
        <f t="shared" si="16"/>
        <v/>
      </c>
      <c r="AW24" s="18">
        <f t="shared" si="11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hidden="1" x14ac:dyDescent="0.2">
      <c r="A25" s="390">
        <v>20</v>
      </c>
      <c r="B25" s="189"/>
      <c r="C25" s="243"/>
      <c r="D25" s="243"/>
      <c r="E25" s="559"/>
      <c r="F25" s="93"/>
      <c r="G25" s="93"/>
      <c r="H25" s="144"/>
      <c r="I25" s="144"/>
      <c r="J25" s="144"/>
      <c r="K25" s="144"/>
      <c r="L25" s="144"/>
      <c r="M25" s="144"/>
      <c r="N25" s="144"/>
      <c r="O25" s="144"/>
      <c r="P25" s="144"/>
      <c r="Q25" s="144"/>
      <c r="R25" s="24"/>
      <c r="S25" s="23"/>
      <c r="T25" s="23"/>
      <c r="U25" s="23"/>
      <c r="V25" s="18">
        <f t="shared" si="0"/>
        <v>0</v>
      </c>
      <c r="W25" s="95">
        <f t="shared" si="1"/>
        <v>0</v>
      </c>
      <c r="X25" s="95">
        <f t="shared" si="13"/>
        <v>0</v>
      </c>
      <c r="Y25" s="95">
        <f t="shared" si="3"/>
        <v>0</v>
      </c>
      <c r="Z25" s="95">
        <f t="shared" si="4"/>
        <v>0</v>
      </c>
      <c r="AA25" s="95">
        <f t="shared" si="5"/>
        <v>0</v>
      </c>
      <c r="AB25" s="95">
        <f t="shared" si="6"/>
        <v>0</v>
      </c>
      <c r="AC25" s="95">
        <f t="shared" si="7"/>
        <v>0</v>
      </c>
      <c r="AD25" s="242" t="str">
        <f t="shared" si="8"/>
        <v/>
      </c>
      <c r="AE25" s="16">
        <f t="shared" si="9"/>
        <v>0</v>
      </c>
      <c r="AF25" s="9"/>
      <c r="AG25" s="17" t="str">
        <f t="shared" si="16"/>
        <v/>
      </c>
      <c r="AH25" s="17" t="str">
        <f t="shared" si="16"/>
        <v/>
      </c>
      <c r="AI25" s="17" t="str">
        <f t="shared" si="16"/>
        <v/>
      </c>
      <c r="AJ25" s="17" t="str">
        <f t="shared" si="16"/>
        <v/>
      </c>
      <c r="AK25" s="17" t="str">
        <f t="shared" si="16"/>
        <v/>
      </c>
      <c r="AL25" s="17" t="str">
        <f t="shared" si="16"/>
        <v/>
      </c>
      <c r="AM25" s="17" t="str">
        <f t="shared" si="16"/>
        <v/>
      </c>
      <c r="AN25" s="17" t="str">
        <f t="shared" si="16"/>
        <v/>
      </c>
      <c r="AO25" s="17" t="str">
        <f t="shared" si="16"/>
        <v/>
      </c>
      <c r="AP25" s="17" t="str">
        <f t="shared" si="16"/>
        <v/>
      </c>
      <c r="AQ25" s="17" t="str">
        <f t="shared" si="16"/>
        <v/>
      </c>
      <c r="AR25" s="17" t="str">
        <f t="shared" si="16"/>
        <v/>
      </c>
      <c r="AS25" s="17" t="str">
        <f t="shared" si="16"/>
        <v/>
      </c>
      <c r="AT25" s="17" t="str">
        <f t="shared" si="16"/>
        <v/>
      </c>
      <c r="AU25" s="17" t="str">
        <f t="shared" si="16"/>
        <v/>
      </c>
      <c r="AV25" s="17" t="str">
        <f t="shared" si="16"/>
        <v/>
      </c>
      <c r="AW25" s="18">
        <f t="shared" si="11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" hidden="1" customHeight="1" x14ac:dyDescent="0.25">
      <c r="A26" s="390">
        <v>21</v>
      </c>
      <c r="B26" s="189"/>
      <c r="C26" s="399"/>
      <c r="D26" s="401"/>
      <c r="E26" s="256"/>
      <c r="F26" s="93"/>
      <c r="G26" s="144"/>
      <c r="H26" s="144"/>
      <c r="I26" s="144"/>
      <c r="J26" s="144"/>
      <c r="K26" s="144"/>
      <c r="L26" s="144"/>
      <c r="M26" s="144"/>
      <c r="N26" s="144"/>
      <c r="O26" s="144"/>
      <c r="P26" s="144"/>
      <c r="Q26" s="144"/>
      <c r="R26" s="24"/>
      <c r="S26" s="23"/>
      <c r="T26" s="23"/>
      <c r="U26" s="23"/>
      <c r="V26" s="18">
        <f t="shared" si="0"/>
        <v>0</v>
      </c>
      <c r="W26" s="95">
        <f t="shared" si="1"/>
        <v>0</v>
      </c>
      <c r="X26" s="95">
        <f t="shared" si="13"/>
        <v>0</v>
      </c>
      <c r="Y26" s="95">
        <f t="shared" si="3"/>
        <v>0</v>
      </c>
      <c r="Z26" s="95">
        <f t="shared" si="4"/>
        <v>0</v>
      </c>
      <c r="AA26" s="95">
        <f t="shared" si="5"/>
        <v>0</v>
      </c>
      <c r="AB26" s="95">
        <f t="shared" si="6"/>
        <v>0</v>
      </c>
      <c r="AC26" s="95">
        <f t="shared" si="7"/>
        <v>0</v>
      </c>
      <c r="AD26" s="242" t="str">
        <f t="shared" si="8"/>
        <v/>
      </c>
      <c r="AE26" s="16">
        <f t="shared" si="9"/>
        <v>0</v>
      </c>
      <c r="AF26" s="9"/>
      <c r="AG26" s="17" t="str">
        <f t="shared" si="16"/>
        <v/>
      </c>
      <c r="AH26" s="17" t="str">
        <f t="shared" si="16"/>
        <v/>
      </c>
      <c r="AI26" s="17" t="str">
        <f t="shared" si="16"/>
        <v/>
      </c>
      <c r="AJ26" s="17" t="str">
        <f t="shared" si="16"/>
        <v/>
      </c>
      <c r="AK26" s="17" t="str">
        <f t="shared" si="16"/>
        <v/>
      </c>
      <c r="AL26" s="17" t="str">
        <f t="shared" si="16"/>
        <v/>
      </c>
      <c r="AM26" s="17" t="str">
        <f t="shared" si="16"/>
        <v/>
      </c>
      <c r="AN26" s="17" t="str">
        <f t="shared" si="16"/>
        <v/>
      </c>
      <c r="AO26" s="17" t="str">
        <f t="shared" si="16"/>
        <v/>
      </c>
      <c r="AP26" s="17" t="str">
        <f t="shared" si="16"/>
        <v/>
      </c>
      <c r="AQ26" s="17" t="str">
        <f t="shared" si="16"/>
        <v/>
      </c>
      <c r="AR26" s="17" t="str">
        <f t="shared" si="16"/>
        <v/>
      </c>
      <c r="AS26" s="17" t="str">
        <f t="shared" si="16"/>
        <v/>
      </c>
      <c r="AT26" s="17" t="str">
        <f t="shared" si="16"/>
        <v/>
      </c>
      <c r="AU26" s="17" t="str">
        <f t="shared" si="16"/>
        <v/>
      </c>
      <c r="AV26" s="17" t="str">
        <f t="shared" si="16"/>
        <v/>
      </c>
      <c r="AW26" s="18">
        <f t="shared" si="11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" hidden="1" customHeight="1" x14ac:dyDescent="0.2">
      <c r="A27" s="390">
        <v>22</v>
      </c>
      <c r="B27" s="189"/>
      <c r="C27" s="243"/>
      <c r="D27" s="243"/>
      <c r="E27" s="256"/>
      <c r="F27" s="93"/>
      <c r="G27" s="144"/>
      <c r="H27" s="144"/>
      <c r="I27" s="144"/>
      <c r="J27" s="144"/>
      <c r="K27" s="144"/>
      <c r="L27" s="144"/>
      <c r="M27" s="144"/>
      <c r="N27" s="144"/>
      <c r="O27" s="144"/>
      <c r="P27" s="144"/>
      <c r="Q27" s="144"/>
      <c r="R27" s="24"/>
      <c r="S27" s="23"/>
      <c r="T27" s="23"/>
      <c r="U27" s="23"/>
      <c r="V27" s="18">
        <f t="shared" si="0"/>
        <v>0</v>
      </c>
      <c r="W27" s="95">
        <f t="shared" si="1"/>
        <v>0</v>
      </c>
      <c r="X27" s="95">
        <f t="shared" si="13"/>
        <v>0</v>
      </c>
      <c r="Y27" s="95">
        <f t="shared" si="3"/>
        <v>0</v>
      </c>
      <c r="Z27" s="95">
        <f t="shared" si="4"/>
        <v>0</v>
      </c>
      <c r="AA27" s="95">
        <f t="shared" si="5"/>
        <v>0</v>
      </c>
      <c r="AB27" s="95">
        <f t="shared" si="6"/>
        <v>0</v>
      </c>
      <c r="AC27" s="95">
        <f t="shared" si="7"/>
        <v>0</v>
      </c>
      <c r="AD27" s="242" t="str">
        <f>IF(ISERROR(((X27+Y27)*2+Z27*3+AA27*4+AB27*5)/SUM(X27,Y27:AB27)),"",((X27+Y27)*2+Z27*3+AA27*4+AB27*5)/SUM(X27,Y27:AB27))</f>
        <v/>
      </c>
      <c r="AE27" s="16">
        <f t="shared" si="9"/>
        <v>0</v>
      </c>
      <c r="AF27" s="9"/>
      <c r="AG27" s="17" t="str">
        <f t="shared" si="16"/>
        <v/>
      </c>
      <c r="AH27" s="17" t="str">
        <f t="shared" si="16"/>
        <v/>
      </c>
      <c r="AI27" s="17" t="str">
        <f t="shared" si="16"/>
        <v/>
      </c>
      <c r="AJ27" s="17" t="str">
        <f t="shared" si="16"/>
        <v/>
      </c>
      <c r="AK27" s="17" t="str">
        <f t="shared" si="16"/>
        <v/>
      </c>
      <c r="AL27" s="17" t="str">
        <f t="shared" si="16"/>
        <v/>
      </c>
      <c r="AM27" s="17" t="str">
        <f t="shared" si="16"/>
        <v/>
      </c>
      <c r="AN27" s="17" t="str">
        <f t="shared" si="16"/>
        <v/>
      </c>
      <c r="AO27" s="17" t="str">
        <f t="shared" si="16"/>
        <v/>
      </c>
      <c r="AP27" s="17" t="str">
        <f t="shared" si="16"/>
        <v/>
      </c>
      <c r="AQ27" s="17" t="str">
        <f t="shared" si="16"/>
        <v/>
      </c>
      <c r="AR27" s="17" t="str">
        <f t="shared" si="16"/>
        <v/>
      </c>
      <c r="AS27" s="17" t="str">
        <f t="shared" si="16"/>
        <v/>
      </c>
      <c r="AT27" s="17" t="str">
        <f t="shared" si="16"/>
        <v/>
      </c>
      <c r="AU27" s="17" t="str">
        <f t="shared" si="16"/>
        <v/>
      </c>
      <c r="AV27" s="17" t="str">
        <f t="shared" si="16"/>
        <v/>
      </c>
      <c r="AW27" s="18">
        <f t="shared" si="11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" hidden="1" customHeight="1" x14ac:dyDescent="0.2">
      <c r="A28" s="390">
        <v>23</v>
      </c>
      <c r="B28" s="189"/>
      <c r="C28" s="243"/>
      <c r="D28" s="243"/>
      <c r="E28" s="256"/>
      <c r="F28" s="93"/>
      <c r="G28" s="144"/>
      <c r="H28" s="144"/>
      <c r="I28" s="144"/>
      <c r="J28" s="144"/>
      <c r="K28" s="144"/>
      <c r="L28" s="144"/>
      <c r="M28" s="144"/>
      <c r="N28" s="144"/>
      <c r="O28" s="144"/>
      <c r="P28" s="144"/>
      <c r="Q28" s="144"/>
      <c r="R28" s="24"/>
      <c r="S28" s="23"/>
      <c r="T28" s="23"/>
      <c r="U28" s="23"/>
      <c r="V28" s="18">
        <f t="shared" si="0"/>
        <v>0</v>
      </c>
      <c r="W28" s="95">
        <f t="shared" si="1"/>
        <v>0</v>
      </c>
      <c r="X28" s="95">
        <f t="shared" si="13"/>
        <v>0</v>
      </c>
      <c r="Y28" s="95">
        <f t="shared" si="3"/>
        <v>0</v>
      </c>
      <c r="Z28" s="95">
        <f t="shared" si="4"/>
        <v>0</v>
      </c>
      <c r="AA28" s="95">
        <f t="shared" si="5"/>
        <v>0</v>
      </c>
      <c r="AB28" s="95">
        <f t="shared" si="6"/>
        <v>0</v>
      </c>
      <c r="AC28" s="95">
        <f t="shared" si="7"/>
        <v>0</v>
      </c>
      <c r="AD28" s="242" t="str">
        <f t="shared" ref="AD28:AD46" si="17">IF(ISERROR(((X28+Y28)*2+Z28*3+AA28*4+AB28*5)/SUM(X28,Y28:AB28)),"",((X28+Y28)*2+Z28*3+AA28*4+AB28*5)/SUM(X28,Y28:AB28))</f>
        <v/>
      </c>
      <c r="AE28" s="16">
        <f t="shared" si="9"/>
        <v>0</v>
      </c>
      <c r="AF28" s="9"/>
      <c r="AG28" s="17" t="str">
        <f t="shared" si="16"/>
        <v/>
      </c>
      <c r="AH28" s="17" t="str">
        <f t="shared" si="16"/>
        <v/>
      </c>
      <c r="AI28" s="17" t="str">
        <f t="shared" si="16"/>
        <v/>
      </c>
      <c r="AJ28" s="17" t="str">
        <f t="shared" si="16"/>
        <v/>
      </c>
      <c r="AK28" s="17" t="str">
        <f t="shared" si="16"/>
        <v/>
      </c>
      <c r="AL28" s="17" t="str">
        <f t="shared" si="16"/>
        <v/>
      </c>
      <c r="AM28" s="17" t="str">
        <f t="shared" si="16"/>
        <v/>
      </c>
      <c r="AN28" s="17" t="str">
        <f t="shared" si="16"/>
        <v/>
      </c>
      <c r="AO28" s="17" t="str">
        <f t="shared" si="16"/>
        <v/>
      </c>
      <c r="AP28" s="17" t="str">
        <f t="shared" si="16"/>
        <v/>
      </c>
      <c r="AQ28" s="17" t="str">
        <f t="shared" si="16"/>
        <v/>
      </c>
      <c r="AR28" s="17" t="str">
        <f t="shared" si="16"/>
        <v/>
      </c>
      <c r="AS28" s="17" t="str">
        <f t="shared" si="16"/>
        <v/>
      </c>
      <c r="AT28" s="17" t="str">
        <f t="shared" si="16"/>
        <v/>
      </c>
      <c r="AU28" s="17" t="str">
        <f t="shared" si="16"/>
        <v/>
      </c>
      <c r="AV28" s="17" t="str">
        <f t="shared" si="16"/>
        <v/>
      </c>
      <c r="AW28" s="18">
        <f t="shared" si="11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" hidden="1" customHeight="1" thickBot="1" x14ac:dyDescent="0.3">
      <c r="A29" s="390">
        <v>24</v>
      </c>
      <c r="B29" s="189"/>
      <c r="C29" s="399"/>
      <c r="D29" s="401"/>
      <c r="E29" s="256"/>
      <c r="F29" s="93"/>
      <c r="G29" s="144"/>
      <c r="H29" s="144"/>
      <c r="I29" s="144"/>
      <c r="J29" s="144"/>
      <c r="K29" s="144"/>
      <c r="L29" s="144"/>
      <c r="M29" s="144"/>
      <c r="N29" s="144"/>
      <c r="O29" s="144"/>
      <c r="P29" s="144"/>
      <c r="Q29" s="144"/>
      <c r="R29" s="24"/>
      <c r="S29" s="23"/>
      <c r="T29" s="23"/>
      <c r="U29" s="23"/>
      <c r="V29" s="18">
        <f t="shared" si="0"/>
        <v>0</v>
      </c>
      <c r="W29" s="95">
        <f t="shared" si="1"/>
        <v>0</v>
      </c>
      <c r="X29" s="95">
        <f t="shared" si="13"/>
        <v>0</v>
      </c>
      <c r="Y29" s="95">
        <f t="shared" si="3"/>
        <v>0</v>
      </c>
      <c r="Z29" s="95">
        <f t="shared" si="4"/>
        <v>0</v>
      </c>
      <c r="AA29" s="95">
        <f t="shared" si="5"/>
        <v>0</v>
      </c>
      <c r="AB29" s="95">
        <f t="shared" si="6"/>
        <v>0</v>
      </c>
      <c r="AC29" s="95">
        <f t="shared" si="7"/>
        <v>0</v>
      </c>
      <c r="AD29" s="242" t="str">
        <f t="shared" si="17"/>
        <v/>
      </c>
      <c r="AE29" s="31">
        <f t="shared" si="9"/>
        <v>0</v>
      </c>
      <c r="AF29" s="9"/>
      <c r="AG29" s="17" t="str">
        <f t="shared" si="16"/>
        <v/>
      </c>
      <c r="AH29" s="17" t="str">
        <f t="shared" si="16"/>
        <v/>
      </c>
      <c r="AI29" s="17" t="str">
        <f t="shared" si="16"/>
        <v/>
      </c>
      <c r="AJ29" s="17" t="str">
        <f t="shared" si="16"/>
        <v/>
      </c>
      <c r="AK29" s="17" t="str">
        <f t="shared" si="16"/>
        <v/>
      </c>
      <c r="AL29" s="17" t="str">
        <f t="shared" si="16"/>
        <v/>
      </c>
      <c r="AM29" s="17" t="str">
        <f t="shared" si="16"/>
        <v/>
      </c>
      <c r="AN29" s="17" t="str">
        <f t="shared" si="16"/>
        <v/>
      </c>
      <c r="AO29" s="17" t="str">
        <f t="shared" si="16"/>
        <v/>
      </c>
      <c r="AP29" s="17" t="str">
        <f t="shared" si="16"/>
        <v/>
      </c>
      <c r="AQ29" s="17" t="str">
        <f t="shared" si="16"/>
        <v/>
      </c>
      <c r="AR29" s="17" t="str">
        <f t="shared" si="16"/>
        <v/>
      </c>
      <c r="AS29" s="17" t="str">
        <f t="shared" si="16"/>
        <v/>
      </c>
      <c r="AT29" s="17" t="str">
        <f t="shared" si="16"/>
        <v/>
      </c>
      <c r="AU29" s="17" t="str">
        <f t="shared" si="16"/>
        <v/>
      </c>
      <c r="AV29" s="17" t="str">
        <f t="shared" si="16"/>
        <v/>
      </c>
      <c r="AW29" s="18">
        <f t="shared" si="11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" hidden="1" customHeight="1" x14ac:dyDescent="0.25">
      <c r="A30" s="390">
        <v>25</v>
      </c>
      <c r="B30" s="189"/>
      <c r="C30" s="399"/>
      <c r="D30" s="401"/>
      <c r="E30" s="256"/>
      <c r="F30" s="93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24"/>
      <c r="S30" s="23"/>
      <c r="T30" s="23"/>
      <c r="U30" s="23"/>
      <c r="V30" s="18">
        <f t="shared" si="0"/>
        <v>0</v>
      </c>
      <c r="W30" s="95">
        <f t="shared" si="1"/>
        <v>0</v>
      </c>
      <c r="X30" s="95">
        <f t="shared" si="13"/>
        <v>0</v>
      </c>
      <c r="Y30" s="95">
        <f t="shared" si="3"/>
        <v>0</v>
      </c>
      <c r="Z30" s="95">
        <f t="shared" si="4"/>
        <v>0</v>
      </c>
      <c r="AA30" s="95">
        <f t="shared" si="5"/>
        <v>0</v>
      </c>
      <c r="AB30" s="95">
        <f t="shared" si="6"/>
        <v>0</v>
      </c>
      <c r="AC30" s="95">
        <f t="shared" si="7"/>
        <v>0</v>
      </c>
      <c r="AD30" s="242" t="str">
        <f t="shared" si="17"/>
        <v/>
      </c>
      <c r="AE30" s="104">
        <f t="shared" si="9"/>
        <v>0</v>
      </c>
      <c r="AF30" s="9"/>
      <c r="AG30" s="17" t="str">
        <f t="shared" si="16"/>
        <v/>
      </c>
      <c r="AH30" s="17" t="str">
        <f t="shared" si="16"/>
        <v/>
      </c>
      <c r="AI30" s="17" t="str">
        <f t="shared" si="16"/>
        <v/>
      </c>
      <c r="AJ30" s="17" t="str">
        <f t="shared" si="16"/>
        <v/>
      </c>
      <c r="AK30" s="17" t="str">
        <f t="shared" si="16"/>
        <v/>
      </c>
      <c r="AL30" s="17" t="str">
        <f t="shared" si="16"/>
        <v/>
      </c>
      <c r="AM30" s="17" t="str">
        <f t="shared" si="16"/>
        <v/>
      </c>
      <c r="AN30" s="17" t="str">
        <f t="shared" si="16"/>
        <v/>
      </c>
      <c r="AO30" s="17" t="str">
        <f t="shared" si="16"/>
        <v/>
      </c>
      <c r="AP30" s="17" t="str">
        <f t="shared" si="16"/>
        <v/>
      </c>
      <c r="AQ30" s="17" t="str">
        <f t="shared" si="16"/>
        <v/>
      </c>
      <c r="AR30" s="17" t="str">
        <f t="shared" si="16"/>
        <v/>
      </c>
      <c r="AS30" s="17" t="str">
        <f t="shared" si="16"/>
        <v/>
      </c>
      <c r="AT30" s="17" t="str">
        <f t="shared" si="16"/>
        <v/>
      </c>
      <c r="AU30" s="17" t="str">
        <f t="shared" si="16"/>
        <v/>
      </c>
      <c r="AV30" s="17" t="str">
        <f t="shared" si="16"/>
        <v/>
      </c>
      <c r="AW30" s="18">
        <f t="shared" si="11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" hidden="1" customHeight="1" x14ac:dyDescent="0.2">
      <c r="A31" s="390">
        <v>26</v>
      </c>
      <c r="B31" s="243"/>
      <c r="C31" s="243"/>
      <c r="D31" s="243"/>
      <c r="E31" s="256"/>
      <c r="F31" s="93"/>
      <c r="G31" s="93"/>
      <c r="H31" s="93"/>
      <c r="I31" s="93"/>
      <c r="J31" s="93"/>
      <c r="K31" s="23"/>
      <c r="L31" s="97"/>
      <c r="M31" s="93"/>
      <c r="N31" s="93"/>
      <c r="O31" s="97"/>
      <c r="P31" s="93"/>
      <c r="Q31" s="93"/>
      <c r="R31" s="24"/>
      <c r="S31" s="23"/>
      <c r="T31" s="23"/>
      <c r="U31" s="23"/>
      <c r="V31" s="18">
        <f t="shared" si="0"/>
        <v>0</v>
      </c>
      <c r="W31" s="95">
        <f t="shared" si="1"/>
        <v>0</v>
      </c>
      <c r="X31" s="95">
        <f t="shared" si="13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42" t="str">
        <f t="shared" si="17"/>
        <v/>
      </c>
      <c r="AE31" s="16">
        <f t="shared" si="9"/>
        <v>0</v>
      </c>
      <c r="AF31" s="9"/>
      <c r="AG31" s="17" t="str">
        <f t="shared" si="16"/>
        <v/>
      </c>
      <c r="AH31" s="17" t="str">
        <f t="shared" si="16"/>
        <v/>
      </c>
      <c r="AI31" s="17" t="str">
        <f t="shared" si="16"/>
        <v/>
      </c>
      <c r="AJ31" s="17" t="str">
        <f t="shared" si="16"/>
        <v/>
      </c>
      <c r="AK31" s="17" t="str">
        <f t="shared" si="16"/>
        <v/>
      </c>
      <c r="AL31" s="17" t="str">
        <f t="shared" si="16"/>
        <v/>
      </c>
      <c r="AM31" s="17" t="str">
        <f t="shared" si="16"/>
        <v/>
      </c>
      <c r="AN31" s="17" t="str">
        <f t="shared" si="16"/>
        <v/>
      </c>
      <c r="AO31" s="17" t="str">
        <f t="shared" si="16"/>
        <v/>
      </c>
      <c r="AP31" s="17" t="str">
        <f t="shared" si="16"/>
        <v/>
      </c>
      <c r="AQ31" s="17" t="str">
        <f t="shared" si="16"/>
        <v/>
      </c>
      <c r="AR31" s="17" t="str">
        <f t="shared" si="16"/>
        <v/>
      </c>
      <c r="AS31" s="17" t="str">
        <f t="shared" si="16"/>
        <v/>
      </c>
      <c r="AT31" s="17" t="str">
        <f t="shared" si="16"/>
        <v/>
      </c>
      <c r="AU31" s="17" t="str">
        <f t="shared" si="16"/>
        <v/>
      </c>
      <c r="AV31" s="17" t="str">
        <f t="shared" si="16"/>
        <v/>
      </c>
      <c r="AW31" s="18">
        <f t="shared" si="11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" hidden="1" customHeight="1" x14ac:dyDescent="0.2">
      <c r="A32" s="390">
        <v>27</v>
      </c>
      <c r="B32" s="243"/>
      <c r="C32" s="243"/>
      <c r="D32" s="243"/>
      <c r="E32" s="256"/>
      <c r="F32" s="93"/>
      <c r="G32" s="23"/>
      <c r="H32" s="93"/>
      <c r="I32" s="93"/>
      <c r="J32" s="23"/>
      <c r="K32" s="23"/>
      <c r="L32" s="24"/>
      <c r="M32" s="93"/>
      <c r="N32" s="23"/>
      <c r="O32" s="24"/>
      <c r="P32" s="23"/>
      <c r="Q32" s="93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3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>SUM(X32:AB32)</f>
        <v>0</v>
      </c>
      <c r="AD32" s="242" t="str">
        <f t="shared" si="17"/>
        <v/>
      </c>
      <c r="AE32" s="16">
        <f t="shared" si="9"/>
        <v>0</v>
      </c>
      <c r="AF32" s="9"/>
      <c r="AG32" s="17" t="str">
        <f t="shared" si="16"/>
        <v/>
      </c>
      <c r="AH32" s="17" t="str">
        <f t="shared" si="16"/>
        <v/>
      </c>
      <c r="AI32" s="17" t="str">
        <f t="shared" si="16"/>
        <v/>
      </c>
      <c r="AJ32" s="17" t="str">
        <f t="shared" si="16"/>
        <v/>
      </c>
      <c r="AK32" s="17" t="str">
        <f t="shared" si="16"/>
        <v/>
      </c>
      <c r="AL32" s="17" t="str">
        <f t="shared" si="16"/>
        <v/>
      </c>
      <c r="AM32" s="17" t="str">
        <f t="shared" si="16"/>
        <v/>
      </c>
      <c r="AN32" s="17" t="str">
        <f t="shared" si="16"/>
        <v/>
      </c>
      <c r="AO32" s="17" t="str">
        <f t="shared" si="16"/>
        <v/>
      </c>
      <c r="AP32" s="17" t="str">
        <f t="shared" si="16"/>
        <v/>
      </c>
      <c r="AQ32" s="17" t="str">
        <f t="shared" si="16"/>
        <v/>
      </c>
      <c r="AR32" s="17" t="str">
        <f t="shared" si="16"/>
        <v/>
      </c>
      <c r="AS32" s="17" t="str">
        <f t="shared" si="16"/>
        <v/>
      </c>
      <c r="AT32" s="17" t="str">
        <f t="shared" si="16"/>
        <v/>
      </c>
      <c r="AU32" s="17" t="str">
        <f t="shared" si="16"/>
        <v/>
      </c>
      <c r="AV32" s="17" t="str">
        <f t="shared" si="16"/>
        <v/>
      </c>
      <c r="AW32" s="18">
        <f t="shared" si="11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8" hidden="1" customHeight="1" x14ac:dyDescent="0.2">
      <c r="A33" s="390">
        <v>28</v>
      </c>
      <c r="B33" s="243"/>
      <c r="C33" s="243"/>
      <c r="D33" s="243"/>
      <c r="E33" s="256"/>
      <c r="F33" s="93"/>
      <c r="G33" s="23"/>
      <c r="H33" s="93"/>
      <c r="I33" s="93"/>
      <c r="J33" s="23"/>
      <c r="K33" s="23"/>
      <c r="L33" s="24"/>
      <c r="M33" s="23"/>
      <c r="N33" s="23"/>
      <c r="O33" s="24"/>
      <c r="P33" s="23"/>
      <c r="Q33" s="93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3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>SUM(X33:AB33)</f>
        <v>0</v>
      </c>
      <c r="AD33" s="242" t="str">
        <f t="shared" si="17"/>
        <v/>
      </c>
      <c r="AE33" s="16">
        <f t="shared" si="9"/>
        <v>0</v>
      </c>
      <c r="AF33" s="9"/>
      <c r="AG33" s="17" t="str">
        <f t="shared" si="16"/>
        <v/>
      </c>
      <c r="AH33" s="17" t="str">
        <f t="shared" si="16"/>
        <v/>
      </c>
      <c r="AI33" s="17" t="str">
        <f t="shared" si="16"/>
        <v/>
      </c>
      <c r="AJ33" s="17" t="str">
        <f t="shared" si="16"/>
        <v/>
      </c>
      <c r="AK33" s="17" t="str">
        <f t="shared" si="16"/>
        <v/>
      </c>
      <c r="AL33" s="17" t="str">
        <f t="shared" si="16"/>
        <v/>
      </c>
      <c r="AM33" s="17" t="str">
        <f t="shared" si="16"/>
        <v/>
      </c>
      <c r="AN33" s="17" t="str">
        <f t="shared" si="16"/>
        <v/>
      </c>
      <c r="AO33" s="17" t="str">
        <f t="shared" si="16"/>
        <v/>
      </c>
      <c r="AP33" s="17" t="str">
        <f t="shared" si="16"/>
        <v/>
      </c>
      <c r="AQ33" s="17" t="str">
        <f t="shared" si="16"/>
        <v/>
      </c>
      <c r="AR33" s="17" t="str">
        <f t="shared" si="16"/>
        <v/>
      </c>
      <c r="AS33" s="17" t="str">
        <f t="shared" si="16"/>
        <v/>
      </c>
      <c r="AT33" s="17" t="str">
        <f t="shared" si="16"/>
        <v/>
      </c>
      <c r="AU33" s="17" t="str">
        <f t="shared" si="16"/>
        <v/>
      </c>
      <c r="AV33" s="17" t="str">
        <f t="shared" si="16"/>
        <v/>
      </c>
      <c r="AW33" s="18">
        <f t="shared" si="11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8" hidden="1" customHeight="1" x14ac:dyDescent="0.2">
      <c r="A34" s="390">
        <v>29</v>
      </c>
      <c r="B34" s="243"/>
      <c r="C34" s="243"/>
      <c r="D34" s="243"/>
      <c r="E34" s="256"/>
      <c r="F34" s="93"/>
      <c r="G34" s="23"/>
      <c r="H34" s="93"/>
      <c r="I34" s="93"/>
      <c r="J34" s="23"/>
      <c r="K34" s="23"/>
      <c r="L34" s="24"/>
      <c r="M34" s="23"/>
      <c r="N34" s="23"/>
      <c r="O34" s="24"/>
      <c r="P34" s="23"/>
      <c r="Q34" s="93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3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>SUM(X34:AB34)</f>
        <v>0</v>
      </c>
      <c r="AD34" s="242" t="str">
        <f t="shared" si="17"/>
        <v/>
      </c>
      <c r="AE34" s="16">
        <f t="shared" si="9"/>
        <v>0</v>
      </c>
      <c r="AF34" s="9"/>
      <c r="AG34" s="17" t="str">
        <f t="shared" si="16"/>
        <v/>
      </c>
      <c r="AH34" s="17" t="str">
        <f t="shared" si="16"/>
        <v/>
      </c>
      <c r="AI34" s="17" t="str">
        <f t="shared" si="16"/>
        <v/>
      </c>
      <c r="AJ34" s="17" t="str">
        <f t="shared" si="16"/>
        <v/>
      </c>
      <c r="AK34" s="17" t="str">
        <f t="shared" si="16"/>
        <v/>
      </c>
      <c r="AL34" s="17" t="str">
        <f t="shared" si="16"/>
        <v/>
      </c>
      <c r="AM34" s="17" t="str">
        <f t="shared" si="16"/>
        <v/>
      </c>
      <c r="AN34" s="17" t="str">
        <f t="shared" si="16"/>
        <v/>
      </c>
      <c r="AO34" s="17" t="str">
        <f t="shared" si="16"/>
        <v/>
      </c>
      <c r="AP34" s="17" t="str">
        <f t="shared" si="16"/>
        <v/>
      </c>
      <c r="AQ34" s="17" t="str">
        <f t="shared" si="16"/>
        <v/>
      </c>
      <c r="AR34" s="17" t="str">
        <f t="shared" si="16"/>
        <v/>
      </c>
      <c r="AS34" s="17" t="str">
        <f t="shared" si="16"/>
        <v/>
      </c>
      <c r="AT34" s="17" t="str">
        <f t="shared" si="16"/>
        <v/>
      </c>
      <c r="AU34" s="17" t="str">
        <f t="shared" si="16"/>
        <v/>
      </c>
      <c r="AV34" s="17" t="str">
        <f t="shared" si="16"/>
        <v/>
      </c>
      <c r="AW34" s="18">
        <f t="shared" si="11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8" hidden="1" customHeight="1" x14ac:dyDescent="0.2">
      <c r="A35" s="390">
        <v>30</v>
      </c>
      <c r="B35" s="252"/>
      <c r="C35" s="253"/>
      <c r="D35" s="84"/>
      <c r="E35" s="256"/>
      <c r="F35" s="93"/>
      <c r="G35" s="23"/>
      <c r="H35" s="93"/>
      <c r="I35" s="93"/>
      <c r="J35" s="23"/>
      <c r="K35" s="23"/>
      <c r="L35" s="24"/>
      <c r="M35" s="23"/>
      <c r="N35" s="23"/>
      <c r="O35" s="24"/>
      <c r="P35" s="23"/>
      <c r="Q35" s="24"/>
      <c r="R35" s="24"/>
      <c r="S35" s="23"/>
      <c r="T35" s="23"/>
      <c r="U35" s="23"/>
      <c r="V35" s="18">
        <f t="shared" si="0"/>
        <v>0</v>
      </c>
      <c r="W35" s="95"/>
      <c r="X35" s="95"/>
      <c r="Y35" s="95">
        <f t="shared" si="3"/>
        <v>0</v>
      </c>
      <c r="Z35" s="95">
        <f t="shared" si="4"/>
        <v>0</v>
      </c>
      <c r="AA35" s="95">
        <f t="shared" si="5"/>
        <v>0</v>
      </c>
      <c r="AB35" s="95">
        <f t="shared" si="6"/>
        <v>0</v>
      </c>
      <c r="AC35" s="95">
        <f>SUM(X35:AB35)</f>
        <v>0</v>
      </c>
      <c r="AD35" s="242" t="str">
        <f t="shared" si="17"/>
        <v/>
      </c>
      <c r="AE35" s="16">
        <f t="shared" si="9"/>
        <v>0</v>
      </c>
      <c r="AF35" s="9"/>
      <c r="AG35" s="17" t="str">
        <f t="shared" si="16"/>
        <v/>
      </c>
      <c r="AH35" s="17" t="str">
        <f t="shared" si="16"/>
        <v/>
      </c>
      <c r="AI35" s="17" t="str">
        <f t="shared" si="16"/>
        <v/>
      </c>
      <c r="AJ35" s="17" t="str">
        <f t="shared" si="16"/>
        <v/>
      </c>
      <c r="AK35" s="17" t="str">
        <f t="shared" si="16"/>
        <v/>
      </c>
      <c r="AL35" s="17" t="str">
        <f t="shared" si="16"/>
        <v/>
      </c>
      <c r="AM35" s="17" t="str">
        <f t="shared" si="16"/>
        <v/>
      </c>
      <c r="AN35" s="17" t="str">
        <f t="shared" si="16"/>
        <v/>
      </c>
      <c r="AO35" s="17" t="str">
        <f t="shared" si="16"/>
        <v/>
      </c>
      <c r="AP35" s="17" t="str">
        <f t="shared" si="16"/>
        <v/>
      </c>
      <c r="AQ35" s="17" t="str">
        <f t="shared" si="16"/>
        <v/>
      </c>
      <c r="AR35" s="17" t="str">
        <f t="shared" si="16"/>
        <v/>
      </c>
      <c r="AS35" s="17" t="str">
        <f t="shared" si="16"/>
        <v/>
      </c>
      <c r="AT35" s="17" t="str">
        <f t="shared" si="16"/>
        <v/>
      </c>
      <c r="AU35" s="17" t="str">
        <f t="shared" si="16"/>
        <v/>
      </c>
      <c r="AV35" s="17" t="str">
        <f t="shared" si="16"/>
        <v/>
      </c>
      <c r="AW35" s="18">
        <f>COUNTIF(AG35:AV35,"з")</f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8" hidden="1" customHeight="1" x14ac:dyDescent="0.2">
      <c r="A36" s="390">
        <v>31</v>
      </c>
      <c r="B36" s="252"/>
      <c r="C36" s="253"/>
      <c r="D36" s="84"/>
      <c r="E36" s="256"/>
      <c r="F36" s="23"/>
      <c r="G36" s="23"/>
      <c r="H36" s="23"/>
      <c r="I36" s="23"/>
      <c r="J36" s="23"/>
      <c r="K36" s="23"/>
      <c r="L36" s="24"/>
      <c r="M36" s="23"/>
      <c r="N36" s="23"/>
      <c r="O36" s="24"/>
      <c r="P36" s="23"/>
      <c r="Q36" s="24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 t="shared" si="3"/>
        <v>0</v>
      </c>
      <c r="Z36" s="95">
        <f t="shared" si="4"/>
        <v>0</v>
      </c>
      <c r="AA36" s="95">
        <f t="shared" si="5"/>
        <v>0</v>
      </c>
      <c r="AB36" s="95">
        <f t="shared" si="6"/>
        <v>0</v>
      </c>
      <c r="AC36" s="95">
        <f t="shared" si="7"/>
        <v>0</v>
      </c>
      <c r="AD36" s="242" t="str">
        <f t="shared" si="17"/>
        <v/>
      </c>
      <c r="AE36" s="16">
        <f>IF(AX36=5,0.5,IF(AX36=4,0.25,IF(AX36&lt;=3,0)))</f>
        <v>0</v>
      </c>
      <c r="AF36" s="9"/>
      <c r="AG36" s="17" t="str">
        <f t="shared" si="16"/>
        <v/>
      </c>
      <c r="AH36" s="17" t="str">
        <f t="shared" si="16"/>
        <v/>
      </c>
      <c r="AI36" s="17" t="str">
        <f t="shared" si="16"/>
        <v/>
      </c>
      <c r="AJ36" s="17" t="str">
        <f t="shared" si="16"/>
        <v/>
      </c>
      <c r="AK36" s="17" t="str">
        <f t="shared" si="16"/>
        <v/>
      </c>
      <c r="AL36" s="17" t="str">
        <f t="shared" si="16"/>
        <v/>
      </c>
      <c r="AM36" s="17" t="str">
        <f t="shared" si="16"/>
        <v/>
      </c>
      <c r="AN36" s="17" t="str">
        <f t="shared" si="16"/>
        <v/>
      </c>
      <c r="AO36" s="17" t="str">
        <f t="shared" si="16"/>
        <v/>
      </c>
      <c r="AP36" s="17" t="str">
        <f t="shared" si="16"/>
        <v/>
      </c>
      <c r="AQ36" s="17" t="str">
        <f t="shared" si="16"/>
        <v/>
      </c>
      <c r="AR36" s="17" t="str">
        <f t="shared" si="16"/>
        <v/>
      </c>
      <c r="AS36" s="17" t="str">
        <f t="shared" si="16"/>
        <v/>
      </c>
      <c r="AT36" s="17" t="str">
        <f t="shared" si="16"/>
        <v/>
      </c>
      <c r="AU36" s="17" t="str">
        <f t="shared" si="16"/>
        <v/>
      </c>
      <c r="AV36" s="17" t="str">
        <f t="shared" si="16"/>
        <v/>
      </c>
      <c r="AW36" s="18">
        <f>COUNTIF(AG36:AV36,"з")</f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8" hidden="1" customHeight="1" x14ac:dyDescent="0.25">
      <c r="A37" s="112"/>
      <c r="B37" s="113"/>
      <c r="C37" s="113"/>
      <c r="D37" s="113"/>
      <c r="E37" s="256"/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4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 t="shared" si="3"/>
        <v>0</v>
      </c>
      <c r="Z37" s="95">
        <f t="shared" si="4"/>
        <v>0</v>
      </c>
      <c r="AA37" s="95">
        <f t="shared" si="5"/>
        <v>0</v>
      </c>
      <c r="AB37" s="95">
        <f t="shared" si="6"/>
        <v>0</v>
      </c>
      <c r="AC37" s="95">
        <f t="shared" si="7"/>
        <v>0</v>
      </c>
      <c r="AD37" s="242" t="str">
        <f t="shared" si="17"/>
        <v/>
      </c>
      <c r="AE37" s="16">
        <f>IF(AX37=5,0.5,IF(AX37=4,0.25,IF(AX37&lt;=3,0)))</f>
        <v>0</v>
      </c>
      <c r="AF37" s="9"/>
      <c r="AG37" s="17" t="str">
        <f t="shared" si="16"/>
        <v/>
      </c>
      <c r="AH37" s="17" t="str">
        <f t="shared" si="16"/>
        <v/>
      </c>
      <c r="AI37" s="17" t="str">
        <f t="shared" si="16"/>
        <v/>
      </c>
      <c r="AJ37" s="17" t="str">
        <f t="shared" si="16"/>
        <v/>
      </c>
      <c r="AK37" s="17" t="str">
        <f t="shared" si="16"/>
        <v/>
      </c>
      <c r="AL37" s="17" t="str">
        <f t="shared" si="16"/>
        <v/>
      </c>
      <c r="AM37" s="17" t="str">
        <f t="shared" si="16"/>
        <v/>
      </c>
      <c r="AN37" s="17" t="str">
        <f t="shared" si="16"/>
        <v/>
      </c>
      <c r="AO37" s="17" t="str">
        <f t="shared" si="16"/>
        <v/>
      </c>
      <c r="AP37" s="17" t="str">
        <f t="shared" si="16"/>
        <v/>
      </c>
      <c r="AQ37" s="17" t="str">
        <f t="shared" si="16"/>
        <v/>
      </c>
      <c r="AR37" s="17" t="str">
        <f t="shared" si="16"/>
        <v/>
      </c>
      <c r="AS37" s="17" t="str">
        <f t="shared" si="16"/>
        <v/>
      </c>
      <c r="AT37" s="17" t="str">
        <f t="shared" si="16"/>
        <v/>
      </c>
      <c r="AU37" s="17" t="str">
        <f t="shared" si="16"/>
        <v/>
      </c>
      <c r="AV37" s="17" t="str">
        <f t="shared" ref="AG37:AV38" si="18">IF(ISERROR(VALUE(LEFT(U37))),LEFT(U37),VALUE(LEFT(U37)))</f>
        <v/>
      </c>
      <c r="AW37" s="18">
        <f>COUNTIF(AG37:AV37,"з")</f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3.5" hidden="1" customHeight="1" thickBot="1" x14ac:dyDescent="0.3">
      <c r="A38" s="112"/>
      <c r="B38" s="113"/>
      <c r="C38" s="113"/>
      <c r="D38" s="113"/>
      <c r="E38" s="27">
        <f>COUNTIF(E6:E37,"2334")</f>
        <v>18</v>
      </c>
      <c r="F38" s="23"/>
      <c r="G38" s="23"/>
      <c r="H38" s="23"/>
      <c r="I38" s="23"/>
      <c r="J38" s="23"/>
      <c r="K38" s="23"/>
      <c r="L38" s="24"/>
      <c r="M38" s="23"/>
      <c r="N38" s="23"/>
      <c r="O38" s="24"/>
      <c r="P38" s="23"/>
      <c r="Q38" s="23"/>
      <c r="R38" s="24"/>
      <c r="S38" s="23"/>
      <c r="T38" s="23"/>
      <c r="U38" s="23"/>
      <c r="V38" s="18">
        <f t="shared" si="0"/>
        <v>0</v>
      </c>
      <c r="W38" s="95">
        <f>COUNTIF(AG38:AV38,"б")</f>
        <v>0</v>
      </c>
      <c r="X38" s="95">
        <f>COUNTIF(AF38:AU38,"д")</f>
        <v>0</v>
      </c>
      <c r="Y38" s="95">
        <f t="shared" si="3"/>
        <v>0</v>
      </c>
      <c r="Z38" s="95">
        <f t="shared" si="4"/>
        <v>0</v>
      </c>
      <c r="AA38" s="95">
        <f t="shared" si="5"/>
        <v>0</v>
      </c>
      <c r="AB38" s="95">
        <f t="shared" si="6"/>
        <v>0</v>
      </c>
      <c r="AC38" s="95">
        <f t="shared" si="7"/>
        <v>0</v>
      </c>
      <c r="AD38" s="242" t="str">
        <f t="shared" si="17"/>
        <v/>
      </c>
      <c r="AE38" s="31">
        <f>IF(AX38=5,0.5,IF(AX38=4,0.25,IF(AX38&lt;=3,0)))</f>
        <v>0</v>
      </c>
      <c r="AF38" s="9"/>
      <c r="AG38" s="17" t="str">
        <f t="shared" si="18"/>
        <v/>
      </c>
      <c r="AH38" s="17" t="str">
        <f t="shared" si="18"/>
        <v/>
      </c>
      <c r="AI38" s="17" t="str">
        <f t="shared" si="18"/>
        <v/>
      </c>
      <c r="AJ38" s="17" t="str">
        <f t="shared" si="18"/>
        <v/>
      </c>
      <c r="AK38" s="17" t="str">
        <f t="shared" si="18"/>
        <v/>
      </c>
      <c r="AL38" s="17" t="str">
        <f t="shared" si="18"/>
        <v/>
      </c>
      <c r="AM38" s="17" t="str">
        <f t="shared" si="18"/>
        <v/>
      </c>
      <c r="AN38" s="17" t="str">
        <f t="shared" si="18"/>
        <v/>
      </c>
      <c r="AO38" s="17" t="str">
        <f t="shared" si="18"/>
        <v/>
      </c>
      <c r="AP38" s="17" t="str">
        <f t="shared" si="18"/>
        <v/>
      </c>
      <c r="AQ38" s="17" t="str">
        <f t="shared" si="18"/>
        <v/>
      </c>
      <c r="AR38" s="17" t="str">
        <f t="shared" si="18"/>
        <v/>
      </c>
      <c r="AS38" s="17" t="str">
        <f t="shared" si="18"/>
        <v/>
      </c>
      <c r="AT38" s="17" t="str">
        <f t="shared" si="18"/>
        <v/>
      </c>
      <c r="AU38" s="17" t="str">
        <f t="shared" si="18"/>
        <v/>
      </c>
      <c r="AV38" s="17" t="str">
        <f t="shared" si="18"/>
        <v/>
      </c>
      <c r="AW38" s="18">
        <f>COUNTIF(AG38:AV38,"з")</f>
        <v>0</v>
      </c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9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9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ht="13.5" customHeight="1" x14ac:dyDescent="0.25">
      <c r="A39" s="247"/>
      <c r="B39" s="113"/>
      <c r="C39" s="83" t="s">
        <v>12</v>
      </c>
      <c r="D39" s="113"/>
      <c r="E39" s="27"/>
      <c r="F39" s="213">
        <f t="array" ref="F39:U46">AG39:AV46</f>
        <v>4.0555555555555554</v>
      </c>
      <c r="G39" s="213" t="str">
        <v xml:space="preserve"> </v>
      </c>
      <c r="H39" s="213" t="str">
        <v xml:space="preserve"> </v>
      </c>
      <c r="I39" s="213">
        <v>3.3333333333333335</v>
      </c>
      <c r="J39" s="213" t="str">
        <v xml:space="preserve"> </v>
      </c>
      <c r="K39" s="213" t="str">
        <v xml:space="preserve"> </v>
      </c>
      <c r="L39" s="213">
        <v>4.5555555555555554</v>
      </c>
      <c r="M39" s="213">
        <v>4.2222222222222223</v>
      </c>
      <c r="N39" s="213">
        <v>3.8333333333333335</v>
      </c>
      <c r="O39" s="214" t="str">
        <v xml:space="preserve"> </v>
      </c>
      <c r="P39" s="215">
        <v>2.8333333333333335</v>
      </c>
      <c r="Q39" s="215" t="str">
        <v xml:space="preserve"> </v>
      </c>
      <c r="R39" s="215" t="str">
        <v xml:space="preserve"> </v>
      </c>
      <c r="S39" s="213" t="str">
        <v xml:space="preserve"> </v>
      </c>
      <c r="T39" s="213" t="str">
        <v xml:space="preserve"> </v>
      </c>
      <c r="U39" s="213" t="str">
        <v xml:space="preserve"> </v>
      </c>
      <c r="V39" s="18">
        <f>сводн.!T43</f>
        <v>3</v>
      </c>
      <c r="W39" s="95">
        <f>SUM(W6:W38)</f>
        <v>0</v>
      </c>
      <c r="X39" s="95">
        <f>SUM(X6:X38)</f>
        <v>0</v>
      </c>
      <c r="Y39" s="95">
        <f>SUM(Y6:Y38)-X39</f>
        <v>5</v>
      </c>
      <c r="Z39" s="95">
        <f>SUM(Z6:Z38)</f>
        <v>40</v>
      </c>
      <c r="AA39" s="95">
        <f>SUM(AA6:AA38)</f>
        <v>37</v>
      </c>
      <c r="AB39" s="95">
        <f>SUM(AB6:AB38)</f>
        <v>27</v>
      </c>
      <c r="AC39" s="95">
        <f t="shared" si="7"/>
        <v>109</v>
      </c>
      <c r="AD39" s="242">
        <f t="shared" si="17"/>
        <v>3.7889908256880735</v>
      </c>
      <c r="AE39" s="32"/>
      <c r="AF39" s="9"/>
      <c r="AG39" s="33">
        <f t="shared" ref="AG39:AV39" si="19">IF(COUNT(AG6:AG38)=0," ",SUM(AG6:AG38)/COUNT(AG6:AG38))</f>
        <v>4.0555555555555554</v>
      </c>
      <c r="AH39" s="33" t="str">
        <f t="shared" si="19"/>
        <v xml:space="preserve"> </v>
      </c>
      <c r="AI39" s="33" t="str">
        <f t="shared" si="19"/>
        <v xml:space="preserve"> </v>
      </c>
      <c r="AJ39" s="33">
        <f t="shared" si="19"/>
        <v>3.3333333333333335</v>
      </c>
      <c r="AK39" s="33" t="str">
        <f t="shared" si="19"/>
        <v xml:space="preserve"> </v>
      </c>
      <c r="AL39" s="33" t="str">
        <f t="shared" si="19"/>
        <v xml:space="preserve"> </v>
      </c>
      <c r="AM39" s="33">
        <f t="shared" si="19"/>
        <v>4.5555555555555554</v>
      </c>
      <c r="AN39" s="33">
        <f t="shared" si="19"/>
        <v>4.2222222222222223</v>
      </c>
      <c r="AO39" s="33">
        <f t="shared" si="19"/>
        <v>3.8333333333333335</v>
      </c>
      <c r="AP39" s="33" t="str">
        <f t="shared" si="19"/>
        <v xml:space="preserve"> </v>
      </c>
      <c r="AQ39" s="33">
        <f t="shared" si="19"/>
        <v>2.8333333333333335</v>
      </c>
      <c r="AR39" s="33" t="str">
        <f t="shared" si="19"/>
        <v xml:space="preserve"> </v>
      </c>
      <c r="AS39" s="33" t="str">
        <f t="shared" si="19"/>
        <v xml:space="preserve"> </v>
      </c>
      <c r="AT39" s="33" t="str">
        <f t="shared" si="19"/>
        <v xml:space="preserve"> </v>
      </c>
      <c r="AU39" s="33" t="str">
        <f t="shared" si="19"/>
        <v xml:space="preserve"> </v>
      </c>
      <c r="AV39" s="34" t="str">
        <f t="shared" si="19"/>
        <v xml:space="preserve"> </v>
      </c>
      <c r="AW39" s="35"/>
      <c r="AX39" s="19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</row>
    <row r="40" spans="1:157" s="43" customFormat="1" x14ac:dyDescent="0.2">
      <c r="A40" s="216"/>
      <c r="B40" s="247"/>
      <c r="C40" s="218" t="s">
        <v>13</v>
      </c>
      <c r="D40" s="83"/>
      <c r="E40" s="219"/>
      <c r="F40" s="105">
        <v>5</v>
      </c>
      <c r="G40" s="105" t="str">
        <v>0</v>
      </c>
      <c r="H40" s="105" t="str">
        <v>0</v>
      </c>
      <c r="I40" s="105" t="str">
        <v>0</v>
      </c>
      <c r="J40" s="105" t="str">
        <v>0</v>
      </c>
      <c r="K40" s="105" t="str">
        <v>0</v>
      </c>
      <c r="L40" s="105">
        <v>12</v>
      </c>
      <c r="M40" s="105">
        <v>6</v>
      </c>
      <c r="N40" s="105">
        <v>4</v>
      </c>
      <c r="O40" s="106" t="str">
        <v>0</v>
      </c>
      <c r="P40" s="106" t="str">
        <v>0</v>
      </c>
      <c r="Q40" s="106" t="str">
        <v>0</v>
      </c>
      <c r="R40" s="106" t="str">
        <v>0</v>
      </c>
      <c r="S40" s="105" t="str">
        <v>0</v>
      </c>
      <c r="T40" s="105" t="str">
        <v>0</v>
      </c>
      <c r="U40" s="105" t="str">
        <v xml:space="preserve"> </v>
      </c>
      <c r="V40" s="209" t="str">
        <f>IF(COUNTIF(V6:V38,5)=0,"0",COUNTIF(V6:V38,5))</f>
        <v>0</v>
      </c>
      <c r="W40" s="209"/>
      <c r="X40" s="580">
        <f>SUM(X39:AB39)</f>
        <v>109</v>
      </c>
      <c r="Y40" s="580"/>
      <c r="Z40" s="580"/>
      <c r="AA40" s="580"/>
      <c r="AB40" s="580"/>
      <c r="AC40" s="396"/>
      <c r="AD40" s="242">
        <f t="shared" si="17"/>
        <v>2</v>
      </c>
      <c r="AE40" s="36"/>
      <c r="AF40" s="37"/>
      <c r="AG40" s="38">
        <f t="shared" ref="AG40:AU40" si="20">IF(COUNTIF(AG6:AG38,5)=0,"0",COUNTIF(AG6:AG38,5))</f>
        <v>5</v>
      </c>
      <c r="AH40" s="38" t="str">
        <f t="shared" si="20"/>
        <v>0</v>
      </c>
      <c r="AI40" s="38" t="str">
        <f t="shared" si="20"/>
        <v>0</v>
      </c>
      <c r="AJ40" s="38" t="str">
        <f t="shared" si="20"/>
        <v>0</v>
      </c>
      <c r="AK40" s="38" t="str">
        <f t="shared" si="20"/>
        <v>0</v>
      </c>
      <c r="AL40" s="38" t="str">
        <f t="shared" si="20"/>
        <v>0</v>
      </c>
      <c r="AM40" s="38">
        <f t="shared" si="20"/>
        <v>12</v>
      </c>
      <c r="AN40" s="38">
        <f t="shared" si="20"/>
        <v>6</v>
      </c>
      <c r="AO40" s="38">
        <f t="shared" si="20"/>
        <v>4</v>
      </c>
      <c r="AP40" s="38" t="str">
        <f t="shared" si="20"/>
        <v>0</v>
      </c>
      <c r="AQ40" s="38" t="str">
        <f t="shared" si="20"/>
        <v>0</v>
      </c>
      <c r="AR40" s="38" t="str">
        <f t="shared" si="20"/>
        <v>0</v>
      </c>
      <c r="AS40" s="38" t="str">
        <f t="shared" si="20"/>
        <v>0</v>
      </c>
      <c r="AT40" s="38" t="str">
        <f t="shared" si="20"/>
        <v>0</v>
      </c>
      <c r="AU40" s="38" t="str">
        <f t="shared" si="20"/>
        <v>0</v>
      </c>
      <c r="AV40" s="39" t="str">
        <f>IF(COUNTIF(AV6:AV38,5)=0," ",COUNTIF(AV6:AV38,5))</f>
        <v xml:space="preserve"> </v>
      </c>
      <c r="AW40" s="38"/>
      <c r="AX40" s="40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37"/>
      <c r="CO40" s="37"/>
      <c r="CP40" s="37"/>
      <c r="CQ40" s="37"/>
      <c r="CR40" s="37"/>
      <c r="CS40" s="37"/>
      <c r="CT40" s="37"/>
      <c r="CU40" s="37"/>
      <c r="CV40" s="37"/>
      <c r="CW40" s="37"/>
      <c r="CX40" s="37"/>
      <c r="CY40" s="37"/>
      <c r="CZ40" s="37"/>
      <c r="DA40" s="37"/>
    </row>
    <row r="41" spans="1:157" s="51" customFormat="1" x14ac:dyDescent="0.2">
      <c r="A41" s="220"/>
      <c r="B41" s="216"/>
      <c r="C41" s="222" t="s">
        <v>14</v>
      </c>
      <c r="D41" s="218"/>
      <c r="E41" s="223"/>
      <c r="F41" s="107">
        <v>9</v>
      </c>
      <c r="G41" s="107" t="str">
        <v>0</v>
      </c>
      <c r="H41" s="107" t="str">
        <v>0</v>
      </c>
      <c r="I41" s="107">
        <v>6</v>
      </c>
      <c r="J41" s="107" t="str">
        <v>0</v>
      </c>
      <c r="K41" s="107" t="str">
        <v>0</v>
      </c>
      <c r="L41" s="107">
        <v>4</v>
      </c>
      <c r="M41" s="107">
        <v>10</v>
      </c>
      <c r="N41" s="107">
        <v>7</v>
      </c>
      <c r="O41" s="108" t="str">
        <v>0</v>
      </c>
      <c r="P41" s="108">
        <v>1</v>
      </c>
      <c r="Q41" s="108" t="str">
        <v>0</v>
      </c>
      <c r="R41" s="108" t="str">
        <v>0</v>
      </c>
      <c r="S41" s="107" t="str">
        <v>0</v>
      </c>
      <c r="T41" s="107" t="str">
        <v>0</v>
      </c>
      <c r="U41" s="107" t="str">
        <v xml:space="preserve"> </v>
      </c>
      <c r="V41" s="44">
        <f>IF(COUNTIF(V6:V38,4)=0,"0",COUNTIF(V6:V38,4))</f>
        <v>1</v>
      </c>
      <c r="W41" s="44"/>
      <c r="X41" s="44"/>
      <c r="Y41" s="44" t="str">
        <f>IF(COUNTIF(Y6:Y38,4)=0," ",COUNTIF(Y6:Y38,4))</f>
        <v xml:space="preserve"> </v>
      </c>
      <c r="Z41" s="44">
        <f>IF(COUNTIF(Z6:Z38,4)=0," ",COUNTIF(Z6:Z38,4))</f>
        <v>3</v>
      </c>
      <c r="AA41" s="44" t="str">
        <f>IF(COUNTIF(AA6:AA38,4)=0," ",COUNTIF(AA6:AA38,4))</f>
        <v xml:space="preserve"> </v>
      </c>
      <c r="AB41" s="44">
        <f>IF(COUNTIF(AB6:AB38,4)=0," ",COUNTIF(AB6:AB38,4))</f>
        <v>3</v>
      </c>
      <c r="AC41" s="44"/>
      <c r="AD41" s="242" t="str">
        <f t="shared" si="17"/>
        <v/>
      </c>
      <c r="AE41" s="45" t="str">
        <f>IF(COUNTIF(AE6:AE38,4)=0," ",COUNTIF(AE6:AE38,4))</f>
        <v xml:space="preserve"> </v>
      </c>
      <c r="AF41" s="44" t="str">
        <f>IF(COUNTIF(AF6:AF38,4)=0," ",COUNTIF(AF6:AF38,4))</f>
        <v xml:space="preserve"> </v>
      </c>
      <c r="AG41" s="44">
        <f t="shared" ref="AG41:AU41" si="21">IF(COUNTIF(AG6:AG38,4)=0,"0",COUNTIF(AG6:AG38,4))</f>
        <v>9</v>
      </c>
      <c r="AH41" s="44" t="str">
        <f t="shared" si="21"/>
        <v>0</v>
      </c>
      <c r="AI41" s="44" t="str">
        <f t="shared" si="21"/>
        <v>0</v>
      </c>
      <c r="AJ41" s="44">
        <f t="shared" si="21"/>
        <v>6</v>
      </c>
      <c r="AK41" s="44" t="str">
        <f t="shared" si="21"/>
        <v>0</v>
      </c>
      <c r="AL41" s="44" t="str">
        <f t="shared" si="21"/>
        <v>0</v>
      </c>
      <c r="AM41" s="44">
        <f t="shared" si="21"/>
        <v>4</v>
      </c>
      <c r="AN41" s="44">
        <f t="shared" si="21"/>
        <v>10</v>
      </c>
      <c r="AO41" s="44">
        <f t="shared" si="21"/>
        <v>7</v>
      </c>
      <c r="AP41" s="44" t="str">
        <f t="shared" si="21"/>
        <v>0</v>
      </c>
      <c r="AQ41" s="44">
        <f t="shared" si="21"/>
        <v>1</v>
      </c>
      <c r="AR41" s="44" t="str">
        <f t="shared" si="21"/>
        <v>0</v>
      </c>
      <c r="AS41" s="44" t="str">
        <f t="shared" si="21"/>
        <v>0</v>
      </c>
      <c r="AT41" s="44" t="str">
        <f t="shared" si="21"/>
        <v>0</v>
      </c>
      <c r="AU41" s="44" t="str">
        <f t="shared" si="21"/>
        <v>0</v>
      </c>
      <c r="AV41" s="46" t="str">
        <f>IF(COUNTIF(AV6:AV38,4)=0," ",COUNTIF(AV6:AV38,4))</f>
        <v xml:space="preserve"> </v>
      </c>
      <c r="AW41" s="44"/>
      <c r="AX41" s="47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</row>
    <row r="42" spans="1:157" s="59" customFormat="1" x14ac:dyDescent="0.2">
      <c r="A42" s="85"/>
      <c r="B42" s="220"/>
      <c r="C42" s="225" t="s">
        <v>15</v>
      </c>
      <c r="D42" s="222"/>
      <c r="E42" s="226"/>
      <c r="F42" s="109">
        <v>4</v>
      </c>
      <c r="G42" s="109" t="str">
        <v>0</v>
      </c>
      <c r="H42" s="109" t="str">
        <v>0</v>
      </c>
      <c r="I42" s="109">
        <v>12</v>
      </c>
      <c r="J42" s="109" t="str">
        <v>0</v>
      </c>
      <c r="K42" s="109" t="str">
        <v>0</v>
      </c>
      <c r="L42" s="109">
        <v>2</v>
      </c>
      <c r="M42" s="109">
        <v>2</v>
      </c>
      <c r="N42" s="109">
        <v>7</v>
      </c>
      <c r="O42" s="110" t="str">
        <v>0</v>
      </c>
      <c r="P42" s="110">
        <v>13</v>
      </c>
      <c r="Q42" s="110" t="str">
        <v>0</v>
      </c>
      <c r="R42" s="110" t="str">
        <v>0</v>
      </c>
      <c r="S42" s="109" t="str">
        <v>0</v>
      </c>
      <c r="T42" s="109" t="str">
        <v>0</v>
      </c>
      <c r="U42" s="109" t="str">
        <v xml:space="preserve"> </v>
      </c>
      <c r="V42" s="52">
        <f>IF(COUNTIF(V6:V38,3)=0,"0",COUNTIF(V6:V38,3))</f>
        <v>12</v>
      </c>
      <c r="W42" s="52"/>
      <c r="X42" s="52"/>
      <c r="Y42" s="52" t="str">
        <f>IF(COUNTIF(Y6:Y38,3)=0," ",COUNTIF(Y6:Y38,3))</f>
        <v xml:space="preserve"> </v>
      </c>
      <c r="Z42" s="52">
        <f>IF(COUNTIF(Z6:Z38,3)=0," ",COUNTIF(Z6:Z38,3))</f>
        <v>5</v>
      </c>
      <c r="AA42" s="52">
        <f>IF(COUNTIF(AA6:AA38,3)=0," ",COUNTIF(AA6:AA38,3))</f>
        <v>5</v>
      </c>
      <c r="AB42" s="52" t="str">
        <f>IF(COUNTIF(AB6:AB38,3)=0," ",COUNTIF(AB6:AB38,3))</f>
        <v xml:space="preserve"> </v>
      </c>
      <c r="AC42" s="52"/>
      <c r="AD42" s="242" t="str">
        <f t="shared" si="17"/>
        <v/>
      </c>
      <c r="AE42" s="53" t="str">
        <f>IF(COUNTIF(AE6:AE38,3)=0," ",COUNTIF(AE6:AE38,3))</f>
        <v xml:space="preserve"> </v>
      </c>
      <c r="AF42" s="52" t="str">
        <f>IF(COUNTIF(AF6:AF38,3)=0," ",COUNTIF(AF6:AF38,3))</f>
        <v xml:space="preserve"> </v>
      </c>
      <c r="AG42" s="52">
        <f t="shared" ref="AG42:AU42" si="22">IF(COUNTIF(AG6:AG38,3)=0,"0",COUNTIF(AG6:AG38,3))</f>
        <v>4</v>
      </c>
      <c r="AH42" s="52" t="str">
        <f t="shared" si="22"/>
        <v>0</v>
      </c>
      <c r="AI42" s="52" t="str">
        <f t="shared" si="22"/>
        <v>0</v>
      </c>
      <c r="AJ42" s="52">
        <f t="shared" si="22"/>
        <v>12</v>
      </c>
      <c r="AK42" s="52" t="str">
        <f t="shared" si="22"/>
        <v>0</v>
      </c>
      <c r="AL42" s="52" t="str">
        <f t="shared" si="22"/>
        <v>0</v>
      </c>
      <c r="AM42" s="52">
        <f t="shared" si="22"/>
        <v>2</v>
      </c>
      <c r="AN42" s="52">
        <f t="shared" si="22"/>
        <v>2</v>
      </c>
      <c r="AO42" s="52">
        <f t="shared" si="22"/>
        <v>7</v>
      </c>
      <c r="AP42" s="52" t="str">
        <f t="shared" si="22"/>
        <v>0</v>
      </c>
      <c r="AQ42" s="52">
        <f t="shared" si="22"/>
        <v>13</v>
      </c>
      <c r="AR42" s="52" t="str">
        <f t="shared" si="22"/>
        <v>0</v>
      </c>
      <c r="AS42" s="52" t="str">
        <f t="shared" si="22"/>
        <v>0</v>
      </c>
      <c r="AT42" s="52" t="str">
        <f t="shared" si="22"/>
        <v>0</v>
      </c>
      <c r="AU42" s="52" t="str">
        <f t="shared" si="22"/>
        <v>0</v>
      </c>
      <c r="AV42" s="54" t="str">
        <f>IF(COUNTIF(AV6:AV38,3)=0," ",COUNTIF(AV6:AV38,3))</f>
        <v xml:space="preserve"> </v>
      </c>
      <c r="AW42" s="52"/>
      <c r="AX42" s="55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</row>
    <row r="43" spans="1:157" x14ac:dyDescent="0.2">
      <c r="A43" s="247"/>
      <c r="B43" s="85"/>
      <c r="C43" s="83" t="s">
        <v>16</v>
      </c>
      <c r="D43" s="225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4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>IF(COUNTIF(V6:V38,2)=0,"0",COUNTIF(V6:V38,2))</f>
        <v>5</v>
      </c>
      <c r="W43" s="35"/>
      <c r="X43" s="35"/>
      <c r="Y43" s="35" t="str">
        <f>IF(COUNTIF(Y6:Y38,2)=0," ",COUNTIF(Y6:Y38,2))</f>
        <v xml:space="preserve"> </v>
      </c>
      <c r="Z43" s="35">
        <f>IF(COUNTIF(Z6:Z38,2)=0," ",COUNTIF(Z6:Z38,2))</f>
        <v>5</v>
      </c>
      <c r="AA43" s="35">
        <f>IF(COUNTIF(AA6:AA38,2)=0," ",COUNTIF(AA6:AA38,2))</f>
        <v>6</v>
      </c>
      <c r="AB43" s="35">
        <f>IF(COUNTIF(AB6:AB38,2)=0," ",COUNTIF(AB6:AB38,2))</f>
        <v>4</v>
      </c>
      <c r="AC43" s="35"/>
      <c r="AD43" s="242" t="str">
        <f t="shared" si="17"/>
        <v/>
      </c>
      <c r="AE43" s="61" t="str">
        <f>IF(COUNTIF(AE6:AE38,2)=0," ",COUNTIF(AE6:AE38,2))</f>
        <v xml:space="preserve"> </v>
      </c>
      <c r="AF43" s="35" t="str">
        <f>IF(COUNTIF(AF6:AF38,2)=0," ",COUNTIF(AF6:AF38,2))</f>
        <v xml:space="preserve"> </v>
      </c>
      <c r="AG43" s="35">
        <f t="shared" ref="AG43:AV43" si="23">COUNTIF(AG6:AG37,2)+COUNTIF(AG6:AG37,"д")</f>
        <v>0</v>
      </c>
      <c r="AH43" s="35">
        <f t="shared" si="23"/>
        <v>0</v>
      </c>
      <c r="AI43" s="35">
        <f t="shared" si="23"/>
        <v>0</v>
      </c>
      <c r="AJ43" s="35">
        <f t="shared" si="23"/>
        <v>0</v>
      </c>
      <c r="AK43" s="35">
        <f t="shared" si="23"/>
        <v>0</v>
      </c>
      <c r="AL43" s="35">
        <f t="shared" si="23"/>
        <v>0</v>
      </c>
      <c r="AM43" s="35">
        <f t="shared" si="23"/>
        <v>0</v>
      </c>
      <c r="AN43" s="35">
        <f t="shared" si="23"/>
        <v>0</v>
      </c>
      <c r="AO43" s="35">
        <f t="shared" si="23"/>
        <v>0</v>
      </c>
      <c r="AP43" s="35">
        <f t="shared" si="23"/>
        <v>0</v>
      </c>
      <c r="AQ43" s="35">
        <f t="shared" si="23"/>
        <v>4</v>
      </c>
      <c r="AR43" s="35">
        <f t="shared" si="23"/>
        <v>0</v>
      </c>
      <c r="AS43" s="35">
        <f t="shared" si="23"/>
        <v>0</v>
      </c>
      <c r="AT43" s="35">
        <f t="shared" si="23"/>
        <v>0</v>
      </c>
      <c r="AU43" s="35">
        <f t="shared" si="23"/>
        <v>0</v>
      </c>
      <c r="AV43" s="35">
        <f t="shared" si="23"/>
        <v>0</v>
      </c>
      <c r="AW43" s="35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G43"/>
    </row>
    <row r="44" spans="1:157" x14ac:dyDescent="0.2">
      <c r="A44" s="247"/>
      <c r="B44" s="247"/>
      <c r="C44" s="83" t="s">
        <v>17</v>
      </c>
      <c r="D44" s="83"/>
      <c r="E44" s="27"/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4">
        <v>0</v>
      </c>
      <c r="P44" s="24">
        <v>0</v>
      </c>
      <c r="Q44" s="24">
        <v>0</v>
      </c>
      <c r="R44" s="24">
        <v>0</v>
      </c>
      <c r="S44" s="23">
        <v>0</v>
      </c>
      <c r="T44" s="23">
        <v>0</v>
      </c>
      <c r="U44" s="23">
        <v>0</v>
      </c>
      <c r="V44" s="35">
        <f t="shared" ref="V44:AB44" si="24">COUNTBLANK(V6:V27)</f>
        <v>0</v>
      </c>
      <c r="W44" s="35">
        <f t="shared" si="24"/>
        <v>0</v>
      </c>
      <c r="X44" s="35">
        <f t="shared" si="24"/>
        <v>0</v>
      </c>
      <c r="Y44" s="35">
        <f t="shared" si="24"/>
        <v>0</v>
      </c>
      <c r="Z44" s="35">
        <f t="shared" si="24"/>
        <v>0</v>
      </c>
      <c r="AA44" s="35">
        <f t="shared" si="24"/>
        <v>0</v>
      </c>
      <c r="AB44" s="35">
        <f t="shared" si="24"/>
        <v>0</v>
      </c>
      <c r="AC44" s="35"/>
      <c r="AD44" s="254">
        <f>COUNTBLANK(AD6:AD23)</f>
        <v>0</v>
      </c>
      <c r="AE44" s="61" t="str">
        <f>IF(COUNTIF(AE6:AE38,"б")=0," ",COUNTIF(AE6:AE38,"б"))</f>
        <v xml:space="preserve"> </v>
      </c>
      <c r="AF44" s="60">
        <f t="shared" ref="AF44:CB44" si="25">IF(COUNTIF(AF6:AF38,"б")=0+COUNTIF(AF6:AF38,"а")=0,"0",COUNTIF(AF6:AF38,"б")+COUNTIF(AF6:AF38,"а"))</f>
        <v>0</v>
      </c>
      <c r="AG44" s="60">
        <f t="shared" si="25"/>
        <v>0</v>
      </c>
      <c r="AH44" s="60">
        <f t="shared" si="25"/>
        <v>0</v>
      </c>
      <c r="AI44" s="60">
        <f t="shared" si="25"/>
        <v>0</v>
      </c>
      <c r="AJ44" s="60">
        <f t="shared" si="25"/>
        <v>0</v>
      </c>
      <c r="AK44" s="60">
        <f t="shared" si="25"/>
        <v>0</v>
      </c>
      <c r="AL44" s="60">
        <f t="shared" si="25"/>
        <v>0</v>
      </c>
      <c r="AM44" s="60">
        <f t="shared" si="25"/>
        <v>0</v>
      </c>
      <c r="AN44" s="60">
        <f t="shared" si="25"/>
        <v>0</v>
      </c>
      <c r="AO44" s="60">
        <f t="shared" si="25"/>
        <v>0</v>
      </c>
      <c r="AP44" s="60">
        <f t="shared" si="25"/>
        <v>0</v>
      </c>
      <c r="AQ44" s="60">
        <f t="shared" si="25"/>
        <v>0</v>
      </c>
      <c r="AR44" s="60">
        <f t="shared" si="25"/>
        <v>0</v>
      </c>
      <c r="AS44" s="60">
        <f t="shared" si="25"/>
        <v>0</v>
      </c>
      <c r="AT44" s="60">
        <f t="shared" si="25"/>
        <v>0</v>
      </c>
      <c r="AU44" s="60">
        <f t="shared" si="25"/>
        <v>0</v>
      </c>
      <c r="AV44" s="60">
        <f t="shared" si="25"/>
        <v>0</v>
      </c>
      <c r="AW44" s="60">
        <f t="shared" si="25"/>
        <v>0</v>
      </c>
      <c r="AX44" s="60">
        <f t="shared" si="25"/>
        <v>0</v>
      </c>
      <c r="AY44" s="60">
        <f t="shared" si="25"/>
        <v>0</v>
      </c>
      <c r="AZ44" s="60">
        <f t="shared" si="25"/>
        <v>0</v>
      </c>
      <c r="BA44" s="60">
        <f t="shared" si="25"/>
        <v>0</v>
      </c>
      <c r="BB44" s="60">
        <f t="shared" si="25"/>
        <v>0</v>
      </c>
      <c r="BC44" s="60">
        <f t="shared" si="25"/>
        <v>0</v>
      </c>
      <c r="BD44" s="60">
        <f t="shared" si="25"/>
        <v>0</v>
      </c>
      <c r="BE44" s="60">
        <f t="shared" si="25"/>
        <v>0</v>
      </c>
      <c r="BF44" s="60">
        <f t="shared" si="25"/>
        <v>0</v>
      </c>
      <c r="BG44" s="60">
        <f t="shared" si="25"/>
        <v>0</v>
      </c>
      <c r="BH44" s="60">
        <f t="shared" si="25"/>
        <v>0</v>
      </c>
      <c r="BI44" s="60">
        <f t="shared" si="25"/>
        <v>0</v>
      </c>
      <c r="BJ44" s="60">
        <f t="shared" si="25"/>
        <v>0</v>
      </c>
      <c r="BK44" s="60">
        <f t="shared" si="25"/>
        <v>0</v>
      </c>
      <c r="BL44" s="60">
        <f t="shared" si="25"/>
        <v>0</v>
      </c>
      <c r="BM44" s="60">
        <f t="shared" si="25"/>
        <v>0</v>
      </c>
      <c r="BN44" s="60">
        <f t="shared" si="25"/>
        <v>0</v>
      </c>
      <c r="BO44" s="60">
        <f t="shared" si="25"/>
        <v>0</v>
      </c>
      <c r="BP44" s="60">
        <f t="shared" si="25"/>
        <v>0</v>
      </c>
      <c r="BQ44" s="60">
        <f t="shared" si="25"/>
        <v>0</v>
      </c>
      <c r="BR44" s="60">
        <f t="shared" si="25"/>
        <v>0</v>
      </c>
      <c r="BS44" s="60">
        <f t="shared" si="25"/>
        <v>0</v>
      </c>
      <c r="BT44" s="60">
        <f t="shared" si="25"/>
        <v>0</v>
      </c>
      <c r="BU44" s="60">
        <f t="shared" si="25"/>
        <v>0</v>
      </c>
      <c r="BV44" s="60">
        <f t="shared" si="25"/>
        <v>0</v>
      </c>
      <c r="BW44" s="60">
        <f t="shared" si="25"/>
        <v>0</v>
      </c>
      <c r="BX44" s="60">
        <f t="shared" si="25"/>
        <v>0</v>
      </c>
      <c r="BY44" s="60">
        <f t="shared" si="25"/>
        <v>0</v>
      </c>
      <c r="BZ44" s="60">
        <f t="shared" si="25"/>
        <v>0</v>
      </c>
      <c r="CA44" s="60">
        <f t="shared" si="25"/>
        <v>0</v>
      </c>
      <c r="CB44" s="60">
        <f t="shared" si="25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">
      <c r="A45" s="247"/>
      <c r="B45" s="247"/>
      <c r="C45" s="83" t="s">
        <v>18</v>
      </c>
      <c r="D45" s="83"/>
      <c r="E45" s="27"/>
      <c r="F45" s="23" t="str">
        <v>0</v>
      </c>
      <c r="G45" s="23">
        <v>17</v>
      </c>
      <c r="H45" s="23">
        <v>18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 xml:space="preserve"> </v>
      </c>
      <c r="V45" s="35" t="str">
        <f>IF(COUNTIF(V6:V38,"з")=0,"0",COUNTIF(V6:V38,"з"))</f>
        <v>0</v>
      </c>
      <c r="W45" s="35"/>
      <c r="X45" s="35"/>
      <c r="Y45" s="35" t="str">
        <f>IF(COUNTIF(Y6:Y38,"з")=0," ",COUNTIF(Y6:Y38,"з"))</f>
        <v xml:space="preserve"> </v>
      </c>
      <c r="Z45" s="35" t="str">
        <f>IF(COUNTIF(Z6:Z38,"з")=0," ",COUNTIF(Z6:Z38,"з"))</f>
        <v xml:space="preserve"> </v>
      </c>
      <c r="AA45" s="35" t="str">
        <f>IF(COUNTIF(AA6:AA38,"з")=0," ",COUNTIF(AA6:AA38,"з"))</f>
        <v xml:space="preserve"> </v>
      </c>
      <c r="AB45" s="35" t="str">
        <f>IF(COUNTIF(AB6:AB38,"з")=0," ",COUNTIF(AB6:AB38,"з"))</f>
        <v xml:space="preserve"> </v>
      </c>
      <c r="AC45" s="35"/>
      <c r="AD45" s="242" t="str">
        <f t="shared" si="17"/>
        <v/>
      </c>
      <c r="AE45" s="61" t="str">
        <f>IF(COUNTIF(AE6:AE38,"з")=0," ",COUNTIF(AE6:AE38,"з"))</f>
        <v xml:space="preserve"> </v>
      </c>
      <c r="AF45" s="35" t="str">
        <f>IF(COUNTIF(AF6:AF38,"з")=0," ",COUNTIF(AF6:AF38,"з"))</f>
        <v xml:space="preserve"> </v>
      </c>
      <c r="AG45" s="35" t="str">
        <f t="shared" ref="AG45:AU45" si="26">IF(COUNTIF(AG6:AG38,"з")=0,"0",COUNTIF(AG6:AG38,"з"))</f>
        <v>0</v>
      </c>
      <c r="AH45" s="35">
        <f t="shared" si="26"/>
        <v>17</v>
      </c>
      <c r="AI45" s="35">
        <f t="shared" si="26"/>
        <v>18</v>
      </c>
      <c r="AJ45" s="35" t="str">
        <f t="shared" si="26"/>
        <v>0</v>
      </c>
      <c r="AK45" s="35" t="str">
        <f t="shared" si="26"/>
        <v>0</v>
      </c>
      <c r="AL45" s="35" t="str">
        <f t="shared" si="26"/>
        <v>0</v>
      </c>
      <c r="AM45" s="35" t="str">
        <f t="shared" si="26"/>
        <v>0</v>
      </c>
      <c r="AN45" s="35" t="str">
        <f t="shared" si="26"/>
        <v>0</v>
      </c>
      <c r="AO45" s="35" t="str">
        <f t="shared" si="26"/>
        <v>0</v>
      </c>
      <c r="AP45" s="35" t="str">
        <f t="shared" si="26"/>
        <v>0</v>
      </c>
      <c r="AQ45" s="35" t="str">
        <f t="shared" si="26"/>
        <v>0</v>
      </c>
      <c r="AR45" s="35" t="str">
        <f t="shared" si="26"/>
        <v>0</v>
      </c>
      <c r="AS45" s="35" t="str">
        <f t="shared" si="26"/>
        <v>0</v>
      </c>
      <c r="AT45" s="35" t="str">
        <f t="shared" si="26"/>
        <v>0</v>
      </c>
      <c r="AU45" s="35" t="str">
        <f t="shared" si="26"/>
        <v>0</v>
      </c>
      <c r="AV45" s="35" t="str">
        <f>IF(COUNTIF(AV6:AV38,"з")=0," ",COUNTIF(AV6:AV38,"з"))</f>
        <v xml:space="preserve"> </v>
      </c>
      <c r="AW45" s="35"/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G45"/>
    </row>
    <row r="46" spans="1:157" s="30" customFormat="1" x14ac:dyDescent="0.2">
      <c r="A46" s="247"/>
      <c r="B46" s="247"/>
      <c r="C46" s="83" t="s">
        <v>19</v>
      </c>
      <c r="D46" s="83"/>
      <c r="E46" s="27"/>
      <c r="F46" s="23" t="str">
        <v>0</v>
      </c>
      <c r="G46" s="23">
        <v>1</v>
      </c>
      <c r="H46" s="23" t="str">
        <v>0</v>
      </c>
      <c r="I46" s="23" t="str">
        <v>0</v>
      </c>
      <c r="J46" s="23" t="str">
        <v>0</v>
      </c>
      <c r="K46" s="23" t="str">
        <v>0</v>
      </c>
      <c r="L46" s="23" t="str">
        <v>0</v>
      </c>
      <c r="M46" s="23" t="str">
        <v>0</v>
      </c>
      <c r="N46" s="23" t="str">
        <v>0</v>
      </c>
      <c r="O46" s="24" t="str">
        <v>0</v>
      </c>
      <c r="P46" s="24" t="str">
        <v>0</v>
      </c>
      <c r="Q46" s="24" t="str">
        <v>0</v>
      </c>
      <c r="R46" s="24" t="str">
        <v>0</v>
      </c>
      <c r="S46" s="23" t="str">
        <v>0</v>
      </c>
      <c r="T46" s="23" t="str">
        <v>0</v>
      </c>
      <c r="U46" s="23" t="str">
        <v xml:space="preserve"> </v>
      </c>
      <c r="V46" s="35" t="str">
        <f>IF(COUNTIF(V6:V38,"н")=0,"0",COUNTIF(V6:V38,"н"))</f>
        <v>0</v>
      </c>
      <c r="W46" s="35"/>
      <c r="X46" s="35"/>
      <c r="Y46" s="35" t="str">
        <f>IF(COUNTIF(Y6:Y38,"н")=0," ",COUNTIF(Y6:Y38,"н"))</f>
        <v xml:space="preserve"> </v>
      </c>
      <c r="Z46" s="35" t="str">
        <f>IF(COUNTIF(Z6:Z38,"н")=0," ",COUNTIF(Z6:Z38,"н"))</f>
        <v xml:space="preserve"> </v>
      </c>
      <c r="AA46" s="35" t="str">
        <f>IF(COUNTIF(AA6:AA38,"н")=0," ",COUNTIF(AA6:AA38,"н"))</f>
        <v xml:space="preserve"> </v>
      </c>
      <c r="AB46" s="35" t="str">
        <f>IF(COUNTIF(AB6:AB38,"н")=0," ",COUNTIF(AB6:AB38,"н"))</f>
        <v xml:space="preserve"> </v>
      </c>
      <c r="AC46" s="35"/>
      <c r="AD46" s="242" t="str">
        <f t="shared" si="17"/>
        <v/>
      </c>
      <c r="AE46" s="61" t="str">
        <f>IF(COUNTIF(AE6:AE38,"н")=0," ",COUNTIF(AE6:AE38,"н"))</f>
        <v xml:space="preserve"> </v>
      </c>
      <c r="AF46" s="35" t="str">
        <f>IF(COUNTIF(AF6:AF38,"н")=0," ",COUNTIF(AF6:AF38,"н"))</f>
        <v xml:space="preserve"> </v>
      </c>
      <c r="AG46" s="35" t="str">
        <f t="shared" ref="AG46:AU46" si="27">IF(COUNTIF(AG6:AG38,"н")=0,"0",COUNTIF(AG6:AG38,"н"))</f>
        <v>0</v>
      </c>
      <c r="AH46" s="35">
        <f t="shared" si="27"/>
        <v>1</v>
      </c>
      <c r="AI46" s="35" t="str">
        <f t="shared" si="27"/>
        <v>0</v>
      </c>
      <c r="AJ46" s="35" t="str">
        <f t="shared" si="27"/>
        <v>0</v>
      </c>
      <c r="AK46" s="35" t="str">
        <f t="shared" si="27"/>
        <v>0</v>
      </c>
      <c r="AL46" s="35" t="str">
        <f t="shared" si="27"/>
        <v>0</v>
      </c>
      <c r="AM46" s="35" t="str">
        <f t="shared" si="27"/>
        <v>0</v>
      </c>
      <c r="AN46" s="35" t="str">
        <f t="shared" si="27"/>
        <v>0</v>
      </c>
      <c r="AO46" s="35" t="str">
        <f t="shared" si="27"/>
        <v>0</v>
      </c>
      <c r="AP46" s="35" t="str">
        <f t="shared" si="27"/>
        <v>0</v>
      </c>
      <c r="AQ46" s="35" t="str">
        <f t="shared" si="27"/>
        <v>0</v>
      </c>
      <c r="AR46" s="35" t="str">
        <f t="shared" si="27"/>
        <v>0</v>
      </c>
      <c r="AS46" s="35" t="str">
        <f t="shared" si="27"/>
        <v>0</v>
      </c>
      <c r="AT46" s="35" t="str">
        <f t="shared" si="27"/>
        <v>0</v>
      </c>
      <c r="AU46" s="35" t="str">
        <f t="shared" si="27"/>
        <v>0</v>
      </c>
      <c r="AV46" s="35" t="str">
        <f>IF(COUNTIF(AV6:AV38,"н")=0," ",COUNTIF(AV6:AV38,"н"))</f>
        <v xml:space="preserve"> </v>
      </c>
      <c r="AW46" s="35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</row>
  </sheetData>
  <mergeCells count="9">
    <mergeCell ref="F2:H2"/>
    <mergeCell ref="AX3:BM3"/>
    <mergeCell ref="BP3:CE3"/>
    <mergeCell ref="X40:AB40"/>
    <mergeCell ref="A3:C4"/>
    <mergeCell ref="AD3:AD5"/>
    <mergeCell ref="AG3:AW3"/>
    <mergeCell ref="M2:P2"/>
    <mergeCell ref="I2:L2"/>
  </mergeCells>
  <conditionalFormatting sqref="AF6:AF38">
    <cfRule type="expression" dxfId="6830" priority="1210" stopIfTrue="1">
      <formula>VALUE(RIGHT(AF6))&gt;AE6</formula>
    </cfRule>
    <cfRule type="expression" dxfId="6829" priority="1211" stopIfTrue="1">
      <formula>EXACT(RIGHT(AF6,3),"зач")</formula>
    </cfRule>
  </conditionalFormatting>
  <conditionalFormatting sqref="C5 Y5 AI5 AG5 R5:T5">
    <cfRule type="cellIs" dxfId="6828" priority="1207" stopIfTrue="1" operator="equal">
      <formula>5</formula>
    </cfRule>
    <cfRule type="cellIs" dxfId="6827" priority="1208" stopIfTrue="1" operator="equal">
      <formula>4</formula>
    </cfRule>
    <cfRule type="cellIs" dxfId="6826" priority="1209" stopIfTrue="1" operator="equal">
      <formula>3</formula>
    </cfRule>
  </conditionalFormatting>
  <conditionalFormatting sqref="E25:E46 E6:E23">
    <cfRule type="cellIs" dxfId="6825" priority="1205" stopIfTrue="1" operator="equal">
      <formula>4</formula>
    </cfRule>
    <cfRule type="cellIs" dxfId="6824" priority="1206" stopIfTrue="1" operator="equal">
      <formula>3</formula>
    </cfRule>
  </conditionalFormatting>
  <conditionalFormatting sqref="Z5:AC5 AE45:AW46 R8:R46 W40 AE6:AE40 AG44:CB44 S6:V46 AE41:AF44 W41:AC46 F26:Q46 H6:R6 F6:F22 F25:G25 F23:G23 AG6:AW43 H7:Q25 I6:P23">
    <cfRule type="cellIs" dxfId="6823" priority="1202" stopIfTrue="1" operator="equal">
      <formula>5</formula>
    </cfRule>
    <cfRule type="cellIs" dxfId="6822" priority="1203" stopIfTrue="1" operator="equal">
      <formula>4</formula>
    </cfRule>
    <cfRule type="cellIs" dxfId="6821" priority="1204" stopIfTrue="1" operator="equal">
      <formula>3</formula>
    </cfRule>
  </conditionalFormatting>
  <conditionalFormatting sqref="AE3:AJ4 V4:AC4 R4:T4 O3:AC3">
    <cfRule type="expression" dxfId="6820" priority="1200" stopIfTrue="1">
      <formula>$D$1&lt;O3</formula>
    </cfRule>
    <cfRule type="expression" dxfId="6819" priority="1201" stopIfTrue="1">
      <formula>$D$1&gt;O3</formula>
    </cfRule>
  </conditionalFormatting>
  <conditionalFormatting sqref="R5">
    <cfRule type="cellIs" dxfId="6818" priority="1121" stopIfTrue="1" operator="equal">
      <formula>5</formula>
    </cfRule>
    <cfRule type="cellIs" dxfId="6817" priority="1122" stopIfTrue="1" operator="equal">
      <formula>4</formula>
    </cfRule>
    <cfRule type="cellIs" dxfId="6816" priority="1123" stopIfTrue="1" operator="equal">
      <formula>3</formula>
    </cfRule>
  </conditionalFormatting>
  <conditionalFormatting sqref="R4">
    <cfRule type="expression" dxfId="6815" priority="1119" stopIfTrue="1">
      <formula>$D$1&lt;R4</formula>
    </cfRule>
    <cfRule type="expression" dxfId="6814" priority="1120" stopIfTrue="1">
      <formula>$D$1&gt;R4</formula>
    </cfRule>
  </conditionalFormatting>
  <conditionalFormatting sqref="S5">
    <cfRule type="cellIs" dxfId="6813" priority="1116" stopIfTrue="1" operator="equal">
      <formula>5</formula>
    </cfRule>
    <cfRule type="cellIs" dxfId="6812" priority="1117" stopIfTrue="1" operator="equal">
      <formula>4</formula>
    </cfRule>
    <cfRule type="cellIs" dxfId="6811" priority="1118" stopIfTrue="1" operator="equal">
      <formula>3</formula>
    </cfRule>
  </conditionalFormatting>
  <conditionalFormatting sqref="S4">
    <cfRule type="expression" dxfId="6810" priority="1114" stopIfTrue="1">
      <formula>$D$1&lt;S4</formula>
    </cfRule>
    <cfRule type="expression" dxfId="6809" priority="1115" stopIfTrue="1">
      <formula>$D$1&gt;S4</formula>
    </cfRule>
  </conditionalFormatting>
  <conditionalFormatting sqref="G4">
    <cfRule type="expression" dxfId="6808" priority="685" stopIfTrue="1">
      <formula>$D$1&lt;G4</formula>
    </cfRule>
    <cfRule type="expression" dxfId="6807" priority="686" stopIfTrue="1">
      <formula>$D$1&gt;G4</formula>
    </cfRule>
  </conditionalFormatting>
  <conditionalFormatting sqref="G4">
    <cfRule type="expression" dxfId="6806" priority="671" stopIfTrue="1">
      <formula>$D$1&lt;G4</formula>
    </cfRule>
    <cfRule type="expression" dxfId="6805" priority="672" stopIfTrue="1">
      <formula>$D$1&gt;G4</formula>
    </cfRule>
  </conditionalFormatting>
  <conditionalFormatting sqref="U5">
    <cfRule type="cellIs" dxfId="6804" priority="1092" stopIfTrue="1" operator="equal">
      <formula>5</formula>
    </cfRule>
    <cfRule type="cellIs" dxfId="6803" priority="1093" stopIfTrue="1" operator="equal">
      <formula>4</formula>
    </cfRule>
    <cfRule type="cellIs" dxfId="6802" priority="1094" stopIfTrue="1" operator="equal">
      <formula>3</formula>
    </cfRule>
  </conditionalFormatting>
  <conditionalFormatting sqref="U4">
    <cfRule type="expression" dxfId="6801" priority="1090" stopIfTrue="1">
      <formula>$D$1&lt;U4</formula>
    </cfRule>
    <cfRule type="expression" dxfId="6800" priority="1091" stopIfTrue="1">
      <formula>$D$1&gt;U4</formula>
    </cfRule>
  </conditionalFormatting>
  <conditionalFormatting sqref="G4">
    <cfRule type="expression" dxfId="6799" priority="651" stopIfTrue="1">
      <formula>$D$1&lt;G4</formula>
    </cfRule>
    <cfRule type="expression" dxfId="6798" priority="652" stopIfTrue="1">
      <formula>$D$1&gt;G4</formula>
    </cfRule>
  </conditionalFormatting>
  <conditionalFormatting sqref="P4">
    <cfRule type="expression" dxfId="6797" priority="1073" stopIfTrue="1">
      <formula>$D$1&lt;P4</formula>
    </cfRule>
    <cfRule type="expression" dxfId="6796" priority="1074" stopIfTrue="1">
      <formula>$D$1&gt;P4</formula>
    </cfRule>
  </conditionalFormatting>
  <conditionalFormatting sqref="G4">
    <cfRule type="expression" dxfId="6795" priority="669" stopIfTrue="1">
      <formula>$D$1&lt;G4</formula>
    </cfRule>
    <cfRule type="expression" dxfId="6794" priority="670" stopIfTrue="1">
      <formula>$D$1&gt;G4</formula>
    </cfRule>
  </conditionalFormatting>
  <conditionalFormatting sqref="G4">
    <cfRule type="expression" dxfId="6793" priority="661" stopIfTrue="1">
      <formula>$D$1&lt;G4</formula>
    </cfRule>
    <cfRule type="expression" dxfId="6792" priority="662" stopIfTrue="1">
      <formula>$D$1&gt;G4</formula>
    </cfRule>
  </conditionalFormatting>
  <conditionalFormatting sqref="G4">
    <cfRule type="expression" dxfId="6791" priority="659" stopIfTrue="1">
      <formula>$D$1&lt;G4</formula>
    </cfRule>
    <cfRule type="expression" dxfId="6790" priority="660" stopIfTrue="1">
      <formula>$D$1&gt;G4</formula>
    </cfRule>
  </conditionalFormatting>
  <conditionalFormatting sqref="G4">
    <cfRule type="expression" dxfId="6789" priority="657" stopIfTrue="1">
      <formula>$D$1&lt;G4</formula>
    </cfRule>
    <cfRule type="expression" dxfId="6788" priority="658" stopIfTrue="1">
      <formula>$D$1&gt;G4</formula>
    </cfRule>
  </conditionalFormatting>
  <conditionalFormatting sqref="G4">
    <cfRule type="expression" dxfId="6787" priority="655" stopIfTrue="1">
      <formula>$D$1&lt;G4</formula>
    </cfRule>
    <cfRule type="expression" dxfId="6786" priority="656" stopIfTrue="1">
      <formula>$D$1&gt;G4</formula>
    </cfRule>
  </conditionalFormatting>
  <conditionalFormatting sqref="G4">
    <cfRule type="expression" dxfId="6785" priority="653" stopIfTrue="1">
      <formula>$D$1&lt;G4</formula>
    </cfRule>
    <cfRule type="expression" dxfId="6784" priority="654" stopIfTrue="1">
      <formula>$D$1&gt;G4</formula>
    </cfRule>
  </conditionalFormatting>
  <conditionalFormatting sqref="I5:P5">
    <cfRule type="cellIs" dxfId="6783" priority="1070" stopIfTrue="1" operator="equal">
      <formula>5</formula>
    </cfRule>
    <cfRule type="cellIs" dxfId="6782" priority="1071" stopIfTrue="1" operator="equal">
      <formula>4</formula>
    </cfRule>
    <cfRule type="cellIs" dxfId="6781" priority="1072" stopIfTrue="1" operator="equal">
      <formula>3</formula>
    </cfRule>
  </conditionalFormatting>
  <conditionalFormatting sqref="I3:P4">
    <cfRule type="expression" dxfId="6780" priority="1068" stopIfTrue="1">
      <formula>$D$1&lt;I3</formula>
    </cfRule>
    <cfRule type="expression" dxfId="6779" priority="1069" stopIfTrue="1">
      <formula>$D$1&gt;I3</formula>
    </cfRule>
  </conditionalFormatting>
  <conditionalFormatting sqref="I5:M5">
    <cfRule type="cellIs" dxfId="6778" priority="1065" stopIfTrue="1" operator="equal">
      <formula>5</formula>
    </cfRule>
    <cfRule type="cellIs" dxfId="6777" priority="1066" stopIfTrue="1" operator="equal">
      <formula>4</formula>
    </cfRule>
    <cfRule type="cellIs" dxfId="6776" priority="1067" stopIfTrue="1" operator="equal">
      <formula>3</formula>
    </cfRule>
  </conditionalFormatting>
  <conditionalFormatting sqref="I3:M4">
    <cfRule type="expression" dxfId="6775" priority="1063" stopIfTrue="1">
      <formula>$D$1&lt;I3</formula>
    </cfRule>
    <cfRule type="expression" dxfId="6774" priority="1064" stopIfTrue="1">
      <formula>$D$1&gt;I3</formula>
    </cfRule>
  </conditionalFormatting>
  <conditionalFormatting sqref="K3">
    <cfRule type="expression" dxfId="6773" priority="1061" stopIfTrue="1">
      <formula>$D$1&lt;K3</formula>
    </cfRule>
    <cfRule type="expression" dxfId="6772" priority="1062" stopIfTrue="1">
      <formula>$D$1&gt;K3</formula>
    </cfRule>
  </conditionalFormatting>
  <conditionalFormatting sqref="J4:M4">
    <cfRule type="expression" dxfId="6771" priority="1059" stopIfTrue="1">
      <formula>$D$1&lt;J4</formula>
    </cfRule>
    <cfRule type="expression" dxfId="6770" priority="1060" stopIfTrue="1">
      <formula>$D$1&gt;J4</formula>
    </cfRule>
  </conditionalFormatting>
  <conditionalFormatting sqref="M5">
    <cfRule type="cellIs" dxfId="6769" priority="1056" stopIfTrue="1" operator="equal">
      <formula>5</formula>
    </cfRule>
    <cfRule type="cellIs" dxfId="6768" priority="1057" stopIfTrue="1" operator="equal">
      <formula>4</formula>
    </cfRule>
    <cfRule type="cellIs" dxfId="6767" priority="1058" stopIfTrue="1" operator="equal">
      <formula>3</formula>
    </cfRule>
  </conditionalFormatting>
  <conditionalFormatting sqref="L3:N4 M4:P4">
    <cfRule type="expression" dxfId="6766" priority="1054" stopIfTrue="1">
      <formula>$D$1&lt;L3</formula>
    </cfRule>
    <cfRule type="expression" dxfId="6765" priority="1055" stopIfTrue="1">
      <formula>$D$1&gt;L3</formula>
    </cfRule>
  </conditionalFormatting>
  <conditionalFormatting sqref="L4:P4">
    <cfRule type="expression" dxfId="6764" priority="1052" stopIfTrue="1">
      <formula>$D$1&lt;L4</formula>
    </cfRule>
    <cfRule type="expression" dxfId="6763" priority="1053" stopIfTrue="1">
      <formula>$D$1&gt;L4</formula>
    </cfRule>
  </conditionalFormatting>
  <conditionalFormatting sqref="K4">
    <cfRule type="expression" dxfId="6762" priority="967" stopIfTrue="1">
      <formula>$D$1&lt;K4</formula>
    </cfRule>
    <cfRule type="expression" dxfId="6761" priority="968" stopIfTrue="1">
      <formula>$D$1&gt;K4</formula>
    </cfRule>
  </conditionalFormatting>
  <conditionalFormatting sqref="K4">
    <cfRule type="expression" dxfId="6760" priority="965" stopIfTrue="1">
      <formula>$D$1&lt;K4</formula>
    </cfRule>
    <cfRule type="expression" dxfId="6759" priority="966" stopIfTrue="1">
      <formula>$D$1&gt;K4</formula>
    </cfRule>
  </conditionalFormatting>
  <conditionalFormatting sqref="K4">
    <cfRule type="expression" dxfId="6758" priority="963" stopIfTrue="1">
      <formula>$D$1&lt;K4</formula>
    </cfRule>
    <cfRule type="expression" dxfId="6757" priority="964" stopIfTrue="1">
      <formula>$D$1&gt;K4</formula>
    </cfRule>
  </conditionalFormatting>
  <conditionalFormatting sqref="M4">
    <cfRule type="expression" dxfId="6756" priority="955" stopIfTrue="1">
      <formula>$D$1&lt;M4</formula>
    </cfRule>
    <cfRule type="expression" dxfId="6755" priority="956" stopIfTrue="1">
      <formula>$D$1&gt;M4</formula>
    </cfRule>
  </conditionalFormatting>
  <conditionalFormatting sqref="I5">
    <cfRule type="cellIs" dxfId="6754" priority="1049" stopIfTrue="1" operator="equal">
      <formula>5</formula>
    </cfRule>
    <cfRule type="cellIs" dxfId="6753" priority="1050" stopIfTrue="1" operator="equal">
      <formula>4</formula>
    </cfRule>
    <cfRule type="cellIs" dxfId="6752" priority="1051" stopIfTrue="1" operator="equal">
      <formula>3</formula>
    </cfRule>
  </conditionalFormatting>
  <conditionalFormatting sqref="I3:J4 I4:K4">
    <cfRule type="expression" dxfId="6751" priority="1047" stopIfTrue="1">
      <formula>$D$1&lt;I3</formula>
    </cfRule>
    <cfRule type="expression" dxfId="6750" priority="1048" stopIfTrue="1">
      <formula>$D$1&gt;I3</formula>
    </cfRule>
  </conditionalFormatting>
  <conditionalFormatting sqref="M5">
    <cfRule type="cellIs" dxfId="6749" priority="1044" stopIfTrue="1" operator="equal">
      <formula>5</formula>
    </cfRule>
    <cfRule type="cellIs" dxfId="6748" priority="1045" stopIfTrue="1" operator="equal">
      <formula>4</formula>
    </cfRule>
    <cfRule type="cellIs" dxfId="6747" priority="1046" stopIfTrue="1" operator="equal">
      <formula>3</formula>
    </cfRule>
  </conditionalFormatting>
  <conditionalFormatting sqref="M4">
    <cfRule type="expression" dxfId="6746" priority="1042" stopIfTrue="1">
      <formula>$D$1&lt;M4</formula>
    </cfRule>
    <cfRule type="expression" dxfId="6745" priority="1043" stopIfTrue="1">
      <formula>$D$1&gt;M4</formula>
    </cfRule>
  </conditionalFormatting>
  <conditionalFormatting sqref="M5">
    <cfRule type="cellIs" dxfId="6744" priority="1039" stopIfTrue="1" operator="equal">
      <formula>5</formula>
    </cfRule>
    <cfRule type="cellIs" dxfId="6743" priority="1040" stopIfTrue="1" operator="equal">
      <formula>4</formula>
    </cfRule>
    <cfRule type="cellIs" dxfId="6742" priority="1041" stopIfTrue="1" operator="equal">
      <formula>3</formula>
    </cfRule>
  </conditionalFormatting>
  <conditionalFormatting sqref="M4">
    <cfRule type="expression" dxfId="6741" priority="1037" stopIfTrue="1">
      <formula>$D$1&lt;M4</formula>
    </cfRule>
    <cfRule type="expression" dxfId="6740" priority="1038" stopIfTrue="1">
      <formula>$D$1&gt;M4</formula>
    </cfRule>
  </conditionalFormatting>
  <conditionalFormatting sqref="M5">
    <cfRule type="cellIs" dxfId="6739" priority="1034" stopIfTrue="1" operator="equal">
      <formula>5</formula>
    </cfRule>
    <cfRule type="cellIs" dxfId="6738" priority="1035" stopIfTrue="1" operator="equal">
      <formula>4</formula>
    </cfRule>
    <cfRule type="cellIs" dxfId="6737" priority="1036" stopIfTrue="1" operator="equal">
      <formula>3</formula>
    </cfRule>
  </conditionalFormatting>
  <conditionalFormatting sqref="M4">
    <cfRule type="expression" dxfId="6736" priority="1032" stopIfTrue="1">
      <formula>$D$1&lt;M4</formula>
    </cfRule>
    <cfRule type="expression" dxfId="6735" priority="1033" stopIfTrue="1">
      <formula>$D$1&gt;M4</formula>
    </cfRule>
  </conditionalFormatting>
  <conditionalFormatting sqref="M4">
    <cfRule type="expression" dxfId="6734" priority="1030" stopIfTrue="1">
      <formula>$D$1&lt;M4</formula>
    </cfRule>
    <cfRule type="expression" dxfId="6733" priority="1031" stopIfTrue="1">
      <formula>$D$1&gt;M4</formula>
    </cfRule>
  </conditionalFormatting>
  <conditionalFormatting sqref="M4">
    <cfRule type="expression" dxfId="6732" priority="1028" stopIfTrue="1">
      <formula>$D$1&lt;M4</formula>
    </cfRule>
    <cfRule type="expression" dxfId="6731" priority="1029" stopIfTrue="1">
      <formula>$D$1&gt;M4</formula>
    </cfRule>
  </conditionalFormatting>
  <conditionalFormatting sqref="M4">
    <cfRule type="expression" dxfId="6730" priority="1026" stopIfTrue="1">
      <formula>$D$1&lt;M4</formula>
    </cfRule>
    <cfRule type="expression" dxfId="6729" priority="1027" stopIfTrue="1">
      <formula>$D$1&gt;M4</formula>
    </cfRule>
  </conditionalFormatting>
  <conditionalFormatting sqref="M4">
    <cfRule type="expression" dxfId="6728" priority="1024" stopIfTrue="1">
      <formula>$D$1&lt;M4</formula>
    </cfRule>
    <cfRule type="expression" dxfId="6727" priority="1025" stopIfTrue="1">
      <formula>$D$1&gt;M4</formula>
    </cfRule>
  </conditionalFormatting>
  <conditionalFormatting sqref="M4">
    <cfRule type="expression" dxfId="6726" priority="1022" stopIfTrue="1">
      <formula>$D$1&lt;M4</formula>
    </cfRule>
    <cfRule type="expression" dxfId="6725" priority="1023" stopIfTrue="1">
      <formula>$D$1&gt;M4</formula>
    </cfRule>
  </conditionalFormatting>
  <conditionalFormatting sqref="M4">
    <cfRule type="expression" dxfId="6724" priority="1020" stopIfTrue="1">
      <formula>$D$1&lt;M4</formula>
    </cfRule>
    <cfRule type="expression" dxfId="6723" priority="1021" stopIfTrue="1">
      <formula>$D$1&gt;M4</formula>
    </cfRule>
  </conditionalFormatting>
  <conditionalFormatting sqref="M4">
    <cfRule type="expression" dxfId="6722" priority="1018" stopIfTrue="1">
      <formula>$D$1&lt;M4</formula>
    </cfRule>
    <cfRule type="expression" dxfId="6721" priority="1019" stopIfTrue="1">
      <formula>$D$1&gt;M4</formula>
    </cfRule>
  </conditionalFormatting>
  <conditionalFormatting sqref="J5">
    <cfRule type="cellIs" dxfId="6720" priority="1012" stopIfTrue="1" operator="equal">
      <formula>5</formula>
    </cfRule>
    <cfRule type="cellIs" dxfId="6719" priority="1013" stopIfTrue="1" operator="equal">
      <formula>4</formula>
    </cfRule>
    <cfRule type="cellIs" dxfId="6718" priority="1014" stopIfTrue="1" operator="equal">
      <formula>3</formula>
    </cfRule>
  </conditionalFormatting>
  <conditionalFormatting sqref="J4">
    <cfRule type="expression" dxfId="6717" priority="1010" stopIfTrue="1">
      <formula>$D$1&lt;J4</formula>
    </cfRule>
    <cfRule type="expression" dxfId="6716" priority="1011" stopIfTrue="1">
      <formula>$D$1&gt;J4</formula>
    </cfRule>
  </conditionalFormatting>
  <conditionalFormatting sqref="J5">
    <cfRule type="cellIs" dxfId="6715" priority="1007" stopIfTrue="1" operator="equal">
      <formula>5</formula>
    </cfRule>
    <cfRule type="cellIs" dxfId="6714" priority="1008" stopIfTrue="1" operator="equal">
      <formula>4</formula>
    </cfRule>
    <cfRule type="cellIs" dxfId="6713" priority="1009" stopIfTrue="1" operator="equal">
      <formula>3</formula>
    </cfRule>
  </conditionalFormatting>
  <conditionalFormatting sqref="J4">
    <cfRule type="expression" dxfId="6712" priority="1005" stopIfTrue="1">
      <formula>$D$1&lt;J4</formula>
    </cfRule>
    <cfRule type="expression" dxfId="6711" priority="1006" stopIfTrue="1">
      <formula>$D$1&gt;J4</formula>
    </cfRule>
  </conditionalFormatting>
  <conditionalFormatting sqref="J5">
    <cfRule type="cellIs" dxfId="6710" priority="1002" stopIfTrue="1" operator="equal">
      <formula>5</formula>
    </cfRule>
    <cfRule type="cellIs" dxfId="6709" priority="1003" stopIfTrue="1" operator="equal">
      <formula>4</formula>
    </cfRule>
    <cfRule type="cellIs" dxfId="6708" priority="1004" stopIfTrue="1" operator="equal">
      <formula>3</formula>
    </cfRule>
  </conditionalFormatting>
  <conditionalFormatting sqref="J4">
    <cfRule type="expression" dxfId="6707" priority="1000" stopIfTrue="1">
      <formula>$D$1&lt;J4</formula>
    </cfRule>
    <cfRule type="expression" dxfId="6706" priority="1001" stopIfTrue="1">
      <formula>$D$1&gt;J4</formula>
    </cfRule>
  </conditionalFormatting>
  <conditionalFormatting sqref="J5">
    <cfRule type="cellIs" dxfId="6705" priority="997" stopIfTrue="1" operator="equal">
      <formula>5</formula>
    </cfRule>
    <cfRule type="cellIs" dxfId="6704" priority="998" stopIfTrue="1" operator="equal">
      <formula>4</formula>
    </cfRule>
    <cfRule type="cellIs" dxfId="6703" priority="999" stopIfTrue="1" operator="equal">
      <formula>3</formula>
    </cfRule>
  </conditionalFormatting>
  <conditionalFormatting sqref="J4">
    <cfRule type="expression" dxfId="6702" priority="995" stopIfTrue="1">
      <formula>$D$1&lt;J4</formula>
    </cfRule>
    <cfRule type="expression" dxfId="6701" priority="996" stopIfTrue="1">
      <formula>$D$1&gt;J4</formula>
    </cfRule>
  </conditionalFormatting>
  <conditionalFormatting sqref="J5">
    <cfRule type="cellIs" dxfId="6700" priority="992" stopIfTrue="1" operator="equal">
      <formula>5</formula>
    </cfRule>
    <cfRule type="cellIs" dxfId="6699" priority="993" stopIfTrue="1" operator="equal">
      <formula>4</formula>
    </cfRule>
    <cfRule type="cellIs" dxfId="6698" priority="994" stopIfTrue="1" operator="equal">
      <formula>3</formula>
    </cfRule>
  </conditionalFormatting>
  <conditionalFormatting sqref="J4">
    <cfRule type="expression" dxfId="6697" priority="990" stopIfTrue="1">
      <formula>$D$1&lt;J4</formula>
    </cfRule>
    <cfRule type="expression" dxfId="6696" priority="991" stopIfTrue="1">
      <formula>$D$1&gt;J4</formula>
    </cfRule>
  </conditionalFormatting>
  <conditionalFormatting sqref="K4">
    <cfRule type="expression" dxfId="6695" priority="988" stopIfTrue="1">
      <formula>$D$1&lt;K4</formula>
    </cfRule>
    <cfRule type="expression" dxfId="6694" priority="989" stopIfTrue="1">
      <formula>$D$1&gt;K4</formula>
    </cfRule>
  </conditionalFormatting>
  <conditionalFormatting sqref="K3">
    <cfRule type="expression" dxfId="6693" priority="986" stopIfTrue="1">
      <formula>$D$1&lt;K3</formula>
    </cfRule>
    <cfRule type="expression" dxfId="6692" priority="987" stopIfTrue="1">
      <formula>$D$1&gt;K3</formula>
    </cfRule>
  </conditionalFormatting>
  <conditionalFormatting sqref="K4">
    <cfRule type="expression" dxfId="6691" priority="984" stopIfTrue="1">
      <formula>$D$1&lt;K4</formula>
    </cfRule>
    <cfRule type="expression" dxfId="6690" priority="985" stopIfTrue="1">
      <formula>$D$1&gt;K4</formula>
    </cfRule>
  </conditionalFormatting>
  <conditionalFormatting sqref="K4">
    <cfRule type="expression" dxfId="6689" priority="982" stopIfTrue="1">
      <formula>$D$1&lt;K4</formula>
    </cfRule>
    <cfRule type="expression" dxfId="6688" priority="983" stopIfTrue="1">
      <formula>$D$1&gt;K4</formula>
    </cfRule>
  </conditionalFormatting>
  <conditionalFormatting sqref="K4">
    <cfRule type="expression" dxfId="6687" priority="980" stopIfTrue="1">
      <formula>$D$1&lt;K4</formula>
    </cfRule>
    <cfRule type="expression" dxfId="6686" priority="981" stopIfTrue="1">
      <formula>$D$1&gt;K4</formula>
    </cfRule>
  </conditionalFormatting>
  <conditionalFormatting sqref="K5">
    <cfRule type="cellIs" dxfId="6685" priority="977" stopIfTrue="1" operator="equal">
      <formula>5</formula>
    </cfRule>
    <cfRule type="cellIs" dxfId="6684" priority="978" stopIfTrue="1" operator="equal">
      <formula>4</formula>
    </cfRule>
    <cfRule type="cellIs" dxfId="6683" priority="979" stopIfTrue="1" operator="equal">
      <formula>3</formula>
    </cfRule>
  </conditionalFormatting>
  <conditionalFormatting sqref="K4">
    <cfRule type="expression" dxfId="6682" priority="975" stopIfTrue="1">
      <formula>$D$1&lt;K4</formula>
    </cfRule>
    <cfRule type="expression" dxfId="6681" priority="976" stopIfTrue="1">
      <formula>$D$1&gt;K4</formula>
    </cfRule>
  </conditionalFormatting>
  <conditionalFormatting sqref="K4">
    <cfRule type="expression" dxfId="6680" priority="973" stopIfTrue="1">
      <formula>$D$1&lt;K4</formula>
    </cfRule>
    <cfRule type="expression" dxfId="6679" priority="974" stopIfTrue="1">
      <formula>$D$1&gt;K4</formula>
    </cfRule>
  </conditionalFormatting>
  <conditionalFormatting sqref="K4">
    <cfRule type="expression" dxfId="6678" priority="971" stopIfTrue="1">
      <formula>$D$1&lt;K4</formula>
    </cfRule>
    <cfRule type="expression" dxfId="6677" priority="972" stopIfTrue="1">
      <formula>$D$1&gt;K4</formula>
    </cfRule>
  </conditionalFormatting>
  <conditionalFormatting sqref="K4">
    <cfRule type="expression" dxfId="6676" priority="969" stopIfTrue="1">
      <formula>$D$1&lt;K4</formula>
    </cfRule>
    <cfRule type="expression" dxfId="6675" priority="970" stopIfTrue="1">
      <formula>$D$1&gt;K4</formula>
    </cfRule>
  </conditionalFormatting>
  <conditionalFormatting sqref="K4">
    <cfRule type="expression" dxfId="6674" priority="961" stopIfTrue="1">
      <formula>$D$1&lt;K4</formula>
    </cfRule>
    <cfRule type="expression" dxfId="6673" priority="962" stopIfTrue="1">
      <formula>$D$1&gt;K4</formula>
    </cfRule>
  </conditionalFormatting>
  <conditionalFormatting sqref="K4">
    <cfRule type="expression" dxfId="6672" priority="959" stopIfTrue="1">
      <formula>$D$1&lt;K4</formula>
    </cfRule>
    <cfRule type="expression" dxfId="6671" priority="960" stopIfTrue="1">
      <formula>$D$1&gt;K4</formula>
    </cfRule>
  </conditionalFormatting>
  <conditionalFormatting sqref="M4">
    <cfRule type="expression" dxfId="6670" priority="957" stopIfTrue="1">
      <formula>$D$1&lt;M4</formula>
    </cfRule>
    <cfRule type="expression" dxfId="6669" priority="958" stopIfTrue="1">
      <formula>$D$1&gt;M4</formula>
    </cfRule>
  </conditionalFormatting>
  <conditionalFormatting sqref="N5">
    <cfRule type="cellIs" dxfId="6668" priority="952" stopIfTrue="1" operator="equal">
      <formula>5</formula>
    </cfRule>
    <cfRule type="cellIs" dxfId="6667" priority="953" stopIfTrue="1" operator="equal">
      <formula>4</formula>
    </cfRule>
    <cfRule type="cellIs" dxfId="6666" priority="954" stopIfTrue="1" operator="equal">
      <formula>3</formula>
    </cfRule>
  </conditionalFormatting>
  <conditionalFormatting sqref="N4">
    <cfRule type="expression" dxfId="6665" priority="950" stopIfTrue="1">
      <formula>$D$1&lt;N4</formula>
    </cfRule>
    <cfRule type="expression" dxfId="6664" priority="951" stopIfTrue="1">
      <formula>$D$1&gt;N4</formula>
    </cfRule>
  </conditionalFormatting>
  <conditionalFormatting sqref="O5">
    <cfRule type="cellIs" dxfId="6663" priority="947" stopIfTrue="1" operator="equal">
      <formula>5</formula>
    </cfRule>
    <cfRule type="cellIs" dxfId="6662" priority="948" stopIfTrue="1" operator="equal">
      <formula>4</formula>
    </cfRule>
    <cfRule type="cellIs" dxfId="6661" priority="949" stopIfTrue="1" operator="equal">
      <formula>3</formula>
    </cfRule>
  </conditionalFormatting>
  <conditionalFormatting sqref="O4">
    <cfRule type="expression" dxfId="6660" priority="945" stopIfTrue="1">
      <formula>$D$1&lt;O4</formula>
    </cfRule>
    <cfRule type="expression" dxfId="6659" priority="946" stopIfTrue="1">
      <formula>$D$1&gt;O4</formula>
    </cfRule>
  </conditionalFormatting>
  <conditionalFormatting sqref="O5">
    <cfRule type="cellIs" dxfId="6658" priority="942" stopIfTrue="1" operator="equal">
      <formula>5</formula>
    </cfRule>
    <cfRule type="cellIs" dxfId="6657" priority="943" stopIfTrue="1" operator="equal">
      <formula>4</formula>
    </cfRule>
    <cfRule type="cellIs" dxfId="6656" priority="944" stopIfTrue="1" operator="equal">
      <formula>3</formula>
    </cfRule>
  </conditionalFormatting>
  <conditionalFormatting sqref="O4">
    <cfRule type="expression" dxfId="6655" priority="940" stopIfTrue="1">
      <formula>$D$1&lt;O4</formula>
    </cfRule>
    <cfRule type="expression" dxfId="6654" priority="941" stopIfTrue="1">
      <formula>$D$1&gt;O4</formula>
    </cfRule>
  </conditionalFormatting>
  <conditionalFormatting sqref="O4">
    <cfRule type="expression" dxfId="6653" priority="938" stopIfTrue="1">
      <formula>$D$1&lt;O4</formula>
    </cfRule>
    <cfRule type="expression" dxfId="6652" priority="939" stopIfTrue="1">
      <formula>$D$1&gt;O4</formula>
    </cfRule>
  </conditionalFormatting>
  <conditionalFormatting sqref="O4">
    <cfRule type="expression" dxfId="6651" priority="936" stopIfTrue="1">
      <formula>$D$1&lt;O4</formula>
    </cfRule>
    <cfRule type="expression" dxfId="6650" priority="937" stopIfTrue="1">
      <formula>$D$1&gt;O4</formula>
    </cfRule>
  </conditionalFormatting>
  <conditionalFormatting sqref="F5">
    <cfRule type="cellIs" dxfId="6649" priority="919" stopIfTrue="1" operator="equal">
      <formula>5</formula>
    </cfRule>
    <cfRule type="cellIs" dxfId="6648" priority="920" stopIfTrue="1" operator="equal">
      <formula>4</formula>
    </cfRule>
    <cfRule type="cellIs" dxfId="6647" priority="921" stopIfTrue="1" operator="equal">
      <formula>3</formula>
    </cfRule>
  </conditionalFormatting>
  <conditionalFormatting sqref="F3:F4">
    <cfRule type="expression" dxfId="6646" priority="917" stopIfTrue="1">
      <formula>$D$1&lt;F3</formula>
    </cfRule>
    <cfRule type="expression" dxfId="6645" priority="918" stopIfTrue="1">
      <formula>$D$1&gt;F3</formula>
    </cfRule>
  </conditionalFormatting>
  <conditionalFormatting sqref="F4">
    <cfRule type="expression" dxfId="6644" priority="915" stopIfTrue="1">
      <formula>$D$1&lt;F4</formula>
    </cfRule>
    <cfRule type="expression" dxfId="6643" priority="916" stopIfTrue="1">
      <formula>$D$1&gt;F4</formula>
    </cfRule>
  </conditionalFormatting>
  <conditionalFormatting sqref="F4">
    <cfRule type="expression" dxfId="6642" priority="913" stopIfTrue="1">
      <formula>$D$1&lt;F4</formula>
    </cfRule>
    <cfRule type="expression" dxfId="6641" priority="914" stopIfTrue="1">
      <formula>$D$1&gt;F4</formula>
    </cfRule>
  </conditionalFormatting>
  <conditionalFormatting sqref="F4">
    <cfRule type="expression" dxfId="6640" priority="911" stopIfTrue="1">
      <formula>$D$1&lt;F4</formula>
    </cfRule>
    <cfRule type="expression" dxfId="6639" priority="912" stopIfTrue="1">
      <formula>$D$1&gt;F4</formula>
    </cfRule>
  </conditionalFormatting>
  <conditionalFormatting sqref="F4">
    <cfRule type="expression" dxfId="6638" priority="909" stopIfTrue="1">
      <formula>$D$1&lt;F4</formula>
    </cfRule>
    <cfRule type="expression" dxfId="6637" priority="910" stopIfTrue="1">
      <formula>$D$1&gt;F4</formula>
    </cfRule>
  </conditionalFormatting>
  <conditionalFormatting sqref="F4">
    <cfRule type="expression" dxfId="6636" priority="907" stopIfTrue="1">
      <formula>$D$1&lt;F4</formula>
    </cfRule>
    <cfRule type="expression" dxfId="6635" priority="908" stopIfTrue="1">
      <formula>$D$1&gt;F4</formula>
    </cfRule>
  </conditionalFormatting>
  <conditionalFormatting sqref="F5">
    <cfRule type="cellIs" dxfId="6634" priority="904" stopIfTrue="1" operator="equal">
      <formula>5</formula>
    </cfRule>
    <cfRule type="cellIs" dxfId="6633" priority="905" stopIfTrue="1" operator="equal">
      <formula>4</formula>
    </cfRule>
    <cfRule type="cellIs" dxfId="6632" priority="906" stopIfTrue="1" operator="equal">
      <formula>3</formula>
    </cfRule>
  </conditionalFormatting>
  <conditionalFormatting sqref="F4">
    <cfRule type="expression" dxfId="6631" priority="902" stopIfTrue="1">
      <formula>$D$1&lt;F4</formula>
    </cfRule>
    <cfRule type="expression" dxfId="6630" priority="903" stopIfTrue="1">
      <formula>$D$1&gt;F4</formula>
    </cfRule>
  </conditionalFormatting>
  <conditionalFormatting sqref="F5">
    <cfRule type="cellIs" dxfId="6629" priority="899" stopIfTrue="1" operator="equal">
      <formula>5</formula>
    </cfRule>
    <cfRule type="cellIs" dxfId="6628" priority="900" stopIfTrue="1" operator="equal">
      <formula>4</formula>
    </cfRule>
    <cfRule type="cellIs" dxfId="6627" priority="901" stopIfTrue="1" operator="equal">
      <formula>3</formula>
    </cfRule>
  </conditionalFormatting>
  <conditionalFormatting sqref="F4">
    <cfRule type="expression" dxfId="6626" priority="897" stopIfTrue="1">
      <formula>$D$1&lt;F4</formula>
    </cfRule>
    <cfRule type="expression" dxfId="6625" priority="898" stopIfTrue="1">
      <formula>$D$1&gt;F4</formula>
    </cfRule>
  </conditionalFormatting>
  <conditionalFormatting sqref="F5">
    <cfRule type="cellIs" dxfId="6624" priority="894" stopIfTrue="1" operator="equal">
      <formula>5</formula>
    </cfRule>
    <cfRule type="cellIs" dxfId="6623" priority="895" stopIfTrue="1" operator="equal">
      <formula>4</formula>
    </cfRule>
    <cfRule type="cellIs" dxfId="6622" priority="896" stopIfTrue="1" operator="equal">
      <formula>3</formula>
    </cfRule>
  </conditionalFormatting>
  <conditionalFormatting sqref="F4">
    <cfRule type="expression" dxfId="6621" priority="892" stopIfTrue="1">
      <formula>$D$1&lt;F4</formula>
    </cfRule>
    <cfRule type="expression" dxfId="6620" priority="893" stopIfTrue="1">
      <formula>$D$1&gt;F4</formula>
    </cfRule>
  </conditionalFormatting>
  <conditionalFormatting sqref="F4">
    <cfRule type="expression" dxfId="6619" priority="890" stopIfTrue="1">
      <formula>$D$1&lt;F4</formula>
    </cfRule>
    <cfRule type="expression" dxfId="6618" priority="891" stopIfTrue="1">
      <formula>$D$1&gt;F4</formula>
    </cfRule>
  </conditionalFormatting>
  <conditionalFormatting sqref="F4">
    <cfRule type="expression" dxfId="6617" priority="888" stopIfTrue="1">
      <formula>$D$1&lt;F4</formula>
    </cfRule>
    <cfRule type="expression" dxfId="6616" priority="889" stopIfTrue="1">
      <formula>$D$1&gt;F4</formula>
    </cfRule>
  </conditionalFormatting>
  <conditionalFormatting sqref="F4">
    <cfRule type="expression" dxfId="6615" priority="886" stopIfTrue="1">
      <formula>$D$1&lt;F4</formula>
    </cfRule>
    <cfRule type="expression" dxfId="6614" priority="887" stopIfTrue="1">
      <formula>$D$1&gt;F4</formula>
    </cfRule>
  </conditionalFormatting>
  <conditionalFormatting sqref="F4">
    <cfRule type="expression" dxfId="6613" priority="884" stopIfTrue="1">
      <formula>$D$1&lt;F4</formula>
    </cfRule>
    <cfRule type="expression" dxfId="6612" priority="885" stopIfTrue="1">
      <formula>$D$1&gt;F4</formula>
    </cfRule>
  </conditionalFormatting>
  <conditionalFormatting sqref="F4">
    <cfRule type="expression" dxfId="6611" priority="882" stopIfTrue="1">
      <formula>$D$1&lt;F4</formula>
    </cfRule>
    <cfRule type="expression" dxfId="6610" priority="883" stopIfTrue="1">
      <formula>$D$1&gt;F4</formula>
    </cfRule>
  </conditionalFormatting>
  <conditionalFormatting sqref="F4">
    <cfRule type="expression" dxfId="6609" priority="880" stopIfTrue="1">
      <formula>$D$1&lt;F4</formula>
    </cfRule>
    <cfRule type="expression" dxfId="6608" priority="881" stopIfTrue="1">
      <formula>$D$1&gt;F4</formula>
    </cfRule>
  </conditionalFormatting>
  <conditionalFormatting sqref="F4">
    <cfRule type="expression" dxfId="6607" priority="878" stopIfTrue="1">
      <formula>$D$1&lt;F4</formula>
    </cfRule>
    <cfRule type="expression" dxfId="6606" priority="879" stopIfTrue="1">
      <formula>$D$1&gt;F4</formula>
    </cfRule>
  </conditionalFormatting>
  <conditionalFormatting sqref="F4">
    <cfRule type="expression" dxfId="6605" priority="876" stopIfTrue="1">
      <formula>$D$1&lt;F4</formula>
    </cfRule>
    <cfRule type="expression" dxfId="6604" priority="877" stopIfTrue="1">
      <formula>$D$1&gt;F4</formula>
    </cfRule>
  </conditionalFormatting>
  <conditionalFormatting sqref="F4">
    <cfRule type="expression" dxfId="6603" priority="874" stopIfTrue="1">
      <formula>$D$1&lt;F4</formula>
    </cfRule>
    <cfRule type="expression" dxfId="6602" priority="875" stopIfTrue="1">
      <formula>$D$1&gt;F4</formula>
    </cfRule>
  </conditionalFormatting>
  <conditionalFormatting sqref="F4">
    <cfRule type="expression" dxfId="6601" priority="872" stopIfTrue="1">
      <formula>$D$1&lt;F4</formula>
    </cfRule>
    <cfRule type="expression" dxfId="6600" priority="873" stopIfTrue="1">
      <formula>$D$1&gt;F4</formula>
    </cfRule>
  </conditionalFormatting>
  <conditionalFormatting sqref="F4">
    <cfRule type="expression" dxfId="6599" priority="870" stopIfTrue="1">
      <formula>$D$1&lt;F4</formula>
    </cfRule>
    <cfRule type="expression" dxfId="6598" priority="871" stopIfTrue="1">
      <formula>$D$1&gt;F4</formula>
    </cfRule>
  </conditionalFormatting>
  <conditionalFormatting sqref="F4">
    <cfRule type="expression" dxfId="6597" priority="868" stopIfTrue="1">
      <formula>$D$1&lt;F4</formula>
    </cfRule>
    <cfRule type="expression" dxfId="6596" priority="869" stopIfTrue="1">
      <formula>$D$1&gt;F4</formula>
    </cfRule>
  </conditionalFormatting>
  <conditionalFormatting sqref="F4">
    <cfRule type="expression" dxfId="6595" priority="866" stopIfTrue="1">
      <formula>$D$1&lt;F4</formula>
    </cfRule>
    <cfRule type="expression" dxfId="6594" priority="867" stopIfTrue="1">
      <formula>$D$1&gt;F4</formula>
    </cfRule>
  </conditionalFormatting>
  <conditionalFormatting sqref="F4">
    <cfRule type="expression" dxfId="6593" priority="864" stopIfTrue="1">
      <formula>$D$1&lt;F4</formula>
    </cfRule>
    <cfRule type="expression" dxfId="6592" priority="865" stopIfTrue="1">
      <formula>$D$1&gt;F4</formula>
    </cfRule>
  </conditionalFormatting>
  <conditionalFormatting sqref="F4">
    <cfRule type="expression" dxfId="6591" priority="862" stopIfTrue="1">
      <formula>$D$1&lt;F4</formula>
    </cfRule>
    <cfRule type="expression" dxfId="6590" priority="863" stopIfTrue="1">
      <formula>$D$1&gt;F4</formula>
    </cfRule>
  </conditionalFormatting>
  <conditionalFormatting sqref="F4">
    <cfRule type="expression" dxfId="6589" priority="860" stopIfTrue="1">
      <formula>$D$1&lt;F4</formula>
    </cfRule>
    <cfRule type="expression" dxfId="6588" priority="861" stopIfTrue="1">
      <formula>$D$1&gt;F4</formula>
    </cfRule>
  </conditionalFormatting>
  <conditionalFormatting sqref="F4">
    <cfRule type="expression" dxfId="6587" priority="858" stopIfTrue="1">
      <formula>$D$1&lt;F4</formula>
    </cfRule>
    <cfRule type="expression" dxfId="6586" priority="859" stopIfTrue="1">
      <formula>$D$1&gt;F4</formula>
    </cfRule>
  </conditionalFormatting>
  <conditionalFormatting sqref="G4">
    <cfRule type="expression" dxfId="6585" priority="699" stopIfTrue="1">
      <formula>$D$1&lt;G4</formula>
    </cfRule>
    <cfRule type="expression" dxfId="6584" priority="700" stopIfTrue="1">
      <formula>$D$1&gt;G4</formula>
    </cfRule>
  </conditionalFormatting>
  <conditionalFormatting sqref="G4">
    <cfRule type="expression" dxfId="6583" priority="697" stopIfTrue="1">
      <formula>$D$1&lt;G4</formula>
    </cfRule>
    <cfRule type="expression" dxfId="6582" priority="698" stopIfTrue="1">
      <formula>$D$1&gt;G4</formula>
    </cfRule>
  </conditionalFormatting>
  <conditionalFormatting sqref="G4">
    <cfRule type="expression" dxfId="6581" priority="695" stopIfTrue="1">
      <formula>$D$1&lt;G4</formula>
    </cfRule>
    <cfRule type="expression" dxfId="6580" priority="696" stopIfTrue="1">
      <formula>$D$1&gt;G4</formula>
    </cfRule>
  </conditionalFormatting>
  <conditionalFormatting sqref="G4">
    <cfRule type="expression" dxfId="6579" priority="693" stopIfTrue="1">
      <formula>$D$1&lt;G4</formula>
    </cfRule>
    <cfRule type="expression" dxfId="6578" priority="694" stopIfTrue="1">
      <formula>$D$1&gt;G4</formula>
    </cfRule>
  </conditionalFormatting>
  <conditionalFormatting sqref="G4">
    <cfRule type="expression" dxfId="6577" priority="691" stopIfTrue="1">
      <formula>$D$1&lt;G4</formula>
    </cfRule>
    <cfRule type="expression" dxfId="6576" priority="692" stopIfTrue="1">
      <formula>$D$1&gt;G4</formula>
    </cfRule>
  </conditionalFormatting>
  <conditionalFormatting sqref="G4">
    <cfRule type="expression" dxfId="6575" priority="689" stopIfTrue="1">
      <formula>$D$1&lt;G4</formula>
    </cfRule>
    <cfRule type="expression" dxfId="6574" priority="690" stopIfTrue="1">
      <formula>$D$1&gt;G4</formula>
    </cfRule>
  </conditionalFormatting>
  <conditionalFormatting sqref="G4">
    <cfRule type="expression" dxfId="6573" priority="687" stopIfTrue="1">
      <formula>$D$1&lt;G4</formula>
    </cfRule>
    <cfRule type="expression" dxfId="6572" priority="688" stopIfTrue="1">
      <formula>$D$1&gt;G4</formula>
    </cfRule>
  </conditionalFormatting>
  <conditionalFormatting sqref="G4">
    <cfRule type="expression" dxfId="6571" priority="683" stopIfTrue="1">
      <formula>$D$1&lt;G4</formula>
    </cfRule>
    <cfRule type="expression" dxfId="6570" priority="684" stopIfTrue="1">
      <formula>$D$1&gt;G4</formula>
    </cfRule>
  </conditionalFormatting>
  <conditionalFormatting sqref="G4">
    <cfRule type="expression" dxfId="6569" priority="681" stopIfTrue="1">
      <formula>$D$1&lt;G4</formula>
    </cfRule>
    <cfRule type="expression" dxfId="6568" priority="682" stopIfTrue="1">
      <formula>$D$1&gt;G4</formula>
    </cfRule>
  </conditionalFormatting>
  <conditionalFormatting sqref="G4">
    <cfRule type="expression" dxfId="6567" priority="679" stopIfTrue="1">
      <formula>$D$1&lt;G4</formula>
    </cfRule>
    <cfRule type="expression" dxfId="6566" priority="680" stopIfTrue="1">
      <formula>$D$1&gt;G4</formula>
    </cfRule>
  </conditionalFormatting>
  <conditionalFormatting sqref="G4">
    <cfRule type="expression" dxfId="6565" priority="677" stopIfTrue="1">
      <formula>$D$1&lt;G4</formula>
    </cfRule>
    <cfRule type="expression" dxfId="6564" priority="678" stopIfTrue="1">
      <formula>$D$1&gt;G4</formula>
    </cfRule>
  </conditionalFormatting>
  <conditionalFormatting sqref="G4">
    <cfRule type="expression" dxfId="6563" priority="675" stopIfTrue="1">
      <formula>$D$1&lt;G4</formula>
    </cfRule>
    <cfRule type="expression" dxfId="6562" priority="676" stopIfTrue="1">
      <formula>$D$1&gt;G4</formula>
    </cfRule>
  </conditionalFormatting>
  <conditionalFormatting sqref="G4">
    <cfRule type="expression" dxfId="6561" priority="673" stopIfTrue="1">
      <formula>$D$1&lt;G4</formula>
    </cfRule>
    <cfRule type="expression" dxfId="6560" priority="674" stopIfTrue="1">
      <formula>$D$1&gt;G4</formula>
    </cfRule>
  </conditionalFormatting>
  <conditionalFormatting sqref="G4">
    <cfRule type="expression" dxfId="6559" priority="667" stopIfTrue="1">
      <formula>$D$1&lt;G4</formula>
    </cfRule>
    <cfRule type="expression" dxfId="6558" priority="668" stopIfTrue="1">
      <formula>$D$1&gt;G4</formula>
    </cfRule>
  </conditionalFormatting>
  <conditionalFormatting sqref="G4">
    <cfRule type="expression" dxfId="6557" priority="665" stopIfTrue="1">
      <formula>$D$1&lt;G4</formula>
    </cfRule>
    <cfRule type="expression" dxfId="6556" priority="666" stopIfTrue="1">
      <formula>$D$1&gt;G4</formula>
    </cfRule>
  </conditionalFormatting>
  <conditionalFormatting sqref="G4">
    <cfRule type="expression" dxfId="6555" priority="663" stopIfTrue="1">
      <formula>$D$1&lt;G4</formula>
    </cfRule>
    <cfRule type="expression" dxfId="6554" priority="664" stopIfTrue="1">
      <formula>$D$1&gt;G4</formula>
    </cfRule>
  </conditionalFormatting>
  <conditionalFormatting sqref="G4">
    <cfRule type="expression" dxfId="6553" priority="649" stopIfTrue="1">
      <formula>$D$1&lt;G4</formula>
    </cfRule>
    <cfRule type="expression" dxfId="6552" priority="650" stopIfTrue="1">
      <formula>$D$1&gt;G4</formula>
    </cfRule>
  </conditionalFormatting>
  <conditionalFormatting sqref="G6:G22">
    <cfRule type="cellIs" dxfId="6551" priority="728" stopIfTrue="1" operator="equal">
      <formula>5</formula>
    </cfRule>
    <cfRule type="cellIs" dxfId="6550" priority="729" stopIfTrue="1" operator="equal">
      <formula>4</formula>
    </cfRule>
    <cfRule type="cellIs" dxfId="6549" priority="730" stopIfTrue="1" operator="equal">
      <formula>3</formula>
    </cfRule>
  </conditionalFormatting>
  <conditionalFormatting sqref="G5">
    <cfRule type="cellIs" dxfId="6548" priority="725" stopIfTrue="1" operator="equal">
      <formula>5</formula>
    </cfRule>
    <cfRule type="cellIs" dxfId="6547" priority="726" stopIfTrue="1" operator="equal">
      <formula>4</formula>
    </cfRule>
    <cfRule type="cellIs" dxfId="6546" priority="727" stopIfTrue="1" operator="equal">
      <formula>3</formula>
    </cfRule>
  </conditionalFormatting>
  <conditionalFormatting sqref="G3">
    <cfRule type="expression" dxfId="6545" priority="723" stopIfTrue="1">
      <formula>$D$1&lt;G3</formula>
    </cfRule>
    <cfRule type="expression" dxfId="6544" priority="724" stopIfTrue="1">
      <formula>$D$1&gt;G3</formula>
    </cfRule>
  </conditionalFormatting>
  <conditionalFormatting sqref="G5">
    <cfRule type="cellIs" dxfId="6543" priority="720" stopIfTrue="1" operator="equal">
      <formula>5</formula>
    </cfRule>
    <cfRule type="cellIs" dxfId="6542" priority="721" stopIfTrue="1" operator="equal">
      <formula>4</formula>
    </cfRule>
    <cfRule type="cellIs" dxfId="6541" priority="722" stopIfTrue="1" operator="equal">
      <formula>3</formula>
    </cfRule>
  </conditionalFormatting>
  <conditionalFormatting sqref="G3">
    <cfRule type="expression" dxfId="6540" priority="718" stopIfTrue="1">
      <formula>$D$1&lt;G3</formula>
    </cfRule>
    <cfRule type="expression" dxfId="6539" priority="719" stopIfTrue="1">
      <formula>$D$1&gt;G3</formula>
    </cfRule>
  </conditionalFormatting>
  <conditionalFormatting sqref="G5">
    <cfRule type="cellIs" dxfId="6538" priority="715" stopIfTrue="1" operator="equal">
      <formula>5</formula>
    </cfRule>
    <cfRule type="cellIs" dxfId="6537" priority="716" stopIfTrue="1" operator="equal">
      <formula>4</formula>
    </cfRule>
    <cfRule type="cellIs" dxfId="6536" priority="717" stopIfTrue="1" operator="equal">
      <formula>3</formula>
    </cfRule>
  </conditionalFormatting>
  <conditionalFormatting sqref="G5">
    <cfRule type="cellIs" dxfId="6535" priority="712" stopIfTrue="1" operator="equal">
      <formula>5</formula>
    </cfRule>
    <cfRule type="cellIs" dxfId="6534" priority="713" stopIfTrue="1" operator="equal">
      <formula>4</formula>
    </cfRule>
    <cfRule type="cellIs" dxfId="6533" priority="714" stopIfTrue="1" operator="equal">
      <formula>3</formula>
    </cfRule>
  </conditionalFormatting>
  <conditionalFormatting sqref="G3">
    <cfRule type="expression" dxfId="6532" priority="710" stopIfTrue="1">
      <formula>$D$1&lt;G3</formula>
    </cfRule>
    <cfRule type="expression" dxfId="6531" priority="711" stopIfTrue="1">
      <formula>$D$1&gt;G3</formula>
    </cfRule>
  </conditionalFormatting>
  <conditionalFormatting sqref="G5">
    <cfRule type="cellIs" dxfId="6530" priority="707" stopIfTrue="1" operator="equal">
      <formula>5</formula>
    </cfRule>
    <cfRule type="cellIs" dxfId="6529" priority="708" stopIfTrue="1" operator="equal">
      <formula>4</formula>
    </cfRule>
    <cfRule type="cellIs" dxfId="6528" priority="709" stopIfTrue="1" operator="equal">
      <formula>3</formula>
    </cfRule>
  </conditionalFormatting>
  <conditionalFormatting sqref="G5">
    <cfRule type="cellIs" dxfId="6527" priority="704" stopIfTrue="1" operator="equal">
      <formula>5</formula>
    </cfRule>
    <cfRule type="cellIs" dxfId="6526" priority="705" stopIfTrue="1" operator="equal">
      <formula>4</formula>
    </cfRule>
    <cfRule type="cellIs" dxfId="6525" priority="706" stopIfTrue="1" operator="equal">
      <formula>3</formula>
    </cfRule>
  </conditionalFormatting>
  <conditionalFormatting sqref="G5">
    <cfRule type="cellIs" dxfId="6524" priority="701" stopIfTrue="1" operator="equal">
      <formula>5</formula>
    </cfRule>
    <cfRule type="cellIs" dxfId="6523" priority="702" stopIfTrue="1" operator="equal">
      <formula>4</formula>
    </cfRule>
    <cfRule type="cellIs" dxfId="6522" priority="703" stopIfTrue="1" operator="equal">
      <formula>3</formula>
    </cfRule>
  </conditionalFormatting>
  <conditionalFormatting sqref="I4">
    <cfRule type="expression" dxfId="6521" priority="478" stopIfTrue="1">
      <formula>$D$1&lt;I4</formula>
    </cfRule>
    <cfRule type="expression" dxfId="6520" priority="479" stopIfTrue="1">
      <formula>$D$1&gt;I4</formula>
    </cfRule>
  </conditionalFormatting>
  <conditionalFormatting sqref="I4">
    <cfRule type="expression" dxfId="6519" priority="466" stopIfTrue="1">
      <formula>$D$1&lt;I4</formula>
    </cfRule>
    <cfRule type="expression" dxfId="6518" priority="467" stopIfTrue="1">
      <formula>$D$1&gt;I4</formula>
    </cfRule>
  </conditionalFormatting>
  <conditionalFormatting sqref="I4">
    <cfRule type="expression" dxfId="6517" priority="510" stopIfTrue="1">
      <formula>$D$1&lt;I4</formula>
    </cfRule>
    <cfRule type="expression" dxfId="6516" priority="511" stopIfTrue="1">
      <formula>$D$1&gt;I4</formula>
    </cfRule>
  </conditionalFormatting>
  <conditionalFormatting sqref="I4">
    <cfRule type="expression" dxfId="6515" priority="508" stopIfTrue="1">
      <formula>$D$1&lt;I4</formula>
    </cfRule>
    <cfRule type="expression" dxfId="6514" priority="509" stopIfTrue="1">
      <formula>$D$1&gt;I4</formula>
    </cfRule>
  </conditionalFormatting>
  <conditionalFormatting sqref="I4">
    <cfRule type="expression" dxfId="6513" priority="483" stopIfTrue="1">
      <formula>$D$1&lt;I4</formula>
    </cfRule>
    <cfRule type="expression" dxfId="6512" priority="484" stopIfTrue="1">
      <formula>$D$1&gt;I4</formula>
    </cfRule>
  </conditionalFormatting>
  <conditionalFormatting sqref="I5">
    <cfRule type="cellIs" dxfId="6511" priority="480" stopIfTrue="1" operator="equal">
      <formula>5</formula>
    </cfRule>
    <cfRule type="cellIs" dxfId="6510" priority="481" stopIfTrue="1" operator="equal">
      <formula>4</formula>
    </cfRule>
    <cfRule type="cellIs" dxfId="6509" priority="482" stopIfTrue="1" operator="equal">
      <formula>3</formula>
    </cfRule>
  </conditionalFormatting>
  <conditionalFormatting sqref="I4">
    <cfRule type="expression" dxfId="6508" priority="476" stopIfTrue="1">
      <formula>$D$1&lt;I4</formula>
    </cfRule>
    <cfRule type="expression" dxfId="6507" priority="477" stopIfTrue="1">
      <formula>$D$1&gt;I4</formula>
    </cfRule>
  </conditionalFormatting>
  <conditionalFormatting sqref="L3">
    <cfRule type="expression" dxfId="6506" priority="647" stopIfTrue="1">
      <formula>$D$1&lt;L3</formula>
    </cfRule>
    <cfRule type="expression" dxfId="6505" priority="648" stopIfTrue="1">
      <formula>$D$1&gt;L3</formula>
    </cfRule>
  </conditionalFormatting>
  <conditionalFormatting sqref="N5">
    <cfRule type="cellIs" dxfId="6504" priority="644" stopIfTrue="1" operator="equal">
      <formula>5</formula>
    </cfRule>
    <cfRule type="cellIs" dxfId="6503" priority="645" stopIfTrue="1" operator="equal">
      <formula>4</formula>
    </cfRule>
    <cfRule type="cellIs" dxfId="6502" priority="646" stopIfTrue="1" operator="equal">
      <formula>3</formula>
    </cfRule>
  </conditionalFormatting>
  <conditionalFormatting sqref="L4">
    <cfRule type="expression" dxfId="6501" priority="564" stopIfTrue="1">
      <formula>$D$1&lt;L4</formula>
    </cfRule>
    <cfRule type="expression" dxfId="6500" priority="565" stopIfTrue="1">
      <formula>$D$1&gt;L4</formula>
    </cfRule>
  </conditionalFormatting>
  <conditionalFormatting sqref="L4">
    <cfRule type="expression" dxfId="6499" priority="562" stopIfTrue="1">
      <formula>$D$1&lt;L4</formula>
    </cfRule>
    <cfRule type="expression" dxfId="6498" priority="563" stopIfTrue="1">
      <formula>$D$1&gt;L4</formula>
    </cfRule>
  </conditionalFormatting>
  <conditionalFormatting sqref="L4">
    <cfRule type="expression" dxfId="6497" priority="560" stopIfTrue="1">
      <formula>$D$1&lt;L4</formula>
    </cfRule>
    <cfRule type="expression" dxfId="6496" priority="561" stopIfTrue="1">
      <formula>$D$1&gt;L4</formula>
    </cfRule>
  </conditionalFormatting>
  <conditionalFormatting sqref="N4">
    <cfRule type="expression" dxfId="6495" priority="552" stopIfTrue="1">
      <formula>$D$1&lt;N4</formula>
    </cfRule>
    <cfRule type="expression" dxfId="6494" priority="553" stopIfTrue="1">
      <formula>$D$1&gt;N4</formula>
    </cfRule>
  </conditionalFormatting>
  <conditionalFormatting sqref="J5">
    <cfRule type="cellIs" dxfId="6493" priority="641" stopIfTrue="1" operator="equal">
      <formula>5</formula>
    </cfRule>
    <cfRule type="cellIs" dxfId="6492" priority="642" stopIfTrue="1" operator="equal">
      <formula>4</formula>
    </cfRule>
    <cfRule type="cellIs" dxfId="6491" priority="643" stopIfTrue="1" operator="equal">
      <formula>3</formula>
    </cfRule>
  </conditionalFormatting>
  <conditionalFormatting sqref="N5">
    <cfRule type="cellIs" dxfId="6490" priority="638" stopIfTrue="1" operator="equal">
      <formula>5</formula>
    </cfRule>
    <cfRule type="cellIs" dxfId="6489" priority="639" stopIfTrue="1" operator="equal">
      <formula>4</formula>
    </cfRule>
    <cfRule type="cellIs" dxfId="6488" priority="640" stopIfTrue="1" operator="equal">
      <formula>3</formula>
    </cfRule>
  </conditionalFormatting>
  <conditionalFormatting sqref="N4">
    <cfRule type="expression" dxfId="6487" priority="636" stopIfTrue="1">
      <formula>$D$1&lt;N4</formula>
    </cfRule>
    <cfRule type="expression" dxfId="6486" priority="637" stopIfTrue="1">
      <formula>$D$1&gt;N4</formula>
    </cfRule>
  </conditionalFormatting>
  <conditionalFormatting sqref="N5">
    <cfRule type="cellIs" dxfId="6485" priority="633" stopIfTrue="1" operator="equal">
      <formula>5</formula>
    </cfRule>
    <cfRule type="cellIs" dxfId="6484" priority="634" stopIfTrue="1" operator="equal">
      <formula>4</formula>
    </cfRule>
    <cfRule type="cellIs" dxfId="6483" priority="635" stopIfTrue="1" operator="equal">
      <formula>3</formula>
    </cfRule>
  </conditionalFormatting>
  <conditionalFormatting sqref="N4">
    <cfRule type="expression" dxfId="6482" priority="631" stopIfTrue="1">
      <formula>$D$1&lt;N4</formula>
    </cfRule>
    <cfRule type="expression" dxfId="6481" priority="632" stopIfTrue="1">
      <formula>$D$1&gt;N4</formula>
    </cfRule>
  </conditionalFormatting>
  <conditionalFormatting sqref="N5">
    <cfRule type="cellIs" dxfId="6480" priority="628" stopIfTrue="1" operator="equal">
      <formula>5</formula>
    </cfRule>
    <cfRule type="cellIs" dxfId="6479" priority="629" stopIfTrue="1" operator="equal">
      <formula>4</formula>
    </cfRule>
    <cfRule type="cellIs" dxfId="6478" priority="630" stopIfTrue="1" operator="equal">
      <formula>3</formula>
    </cfRule>
  </conditionalFormatting>
  <conditionalFormatting sqref="N4">
    <cfRule type="expression" dxfId="6477" priority="626" stopIfTrue="1">
      <formula>$D$1&lt;N4</formula>
    </cfRule>
    <cfRule type="expression" dxfId="6476" priority="627" stopIfTrue="1">
      <formula>$D$1&gt;N4</formula>
    </cfRule>
  </conditionalFormatting>
  <conditionalFormatting sqref="N4">
    <cfRule type="expression" dxfId="6475" priority="624" stopIfTrue="1">
      <formula>$D$1&lt;N4</formula>
    </cfRule>
    <cfRule type="expression" dxfId="6474" priority="625" stopIfTrue="1">
      <formula>$D$1&gt;N4</formula>
    </cfRule>
  </conditionalFormatting>
  <conditionalFormatting sqref="N4">
    <cfRule type="expression" dxfId="6473" priority="622" stopIfTrue="1">
      <formula>$D$1&lt;N4</formula>
    </cfRule>
    <cfRule type="expression" dxfId="6472" priority="623" stopIfTrue="1">
      <formula>$D$1&gt;N4</formula>
    </cfRule>
  </conditionalFormatting>
  <conditionalFormatting sqref="N4">
    <cfRule type="expression" dxfId="6471" priority="620" stopIfTrue="1">
      <formula>$D$1&lt;N4</formula>
    </cfRule>
    <cfRule type="expression" dxfId="6470" priority="621" stopIfTrue="1">
      <formula>$D$1&gt;N4</formula>
    </cfRule>
  </conditionalFormatting>
  <conditionalFormatting sqref="N4">
    <cfRule type="expression" dxfId="6469" priority="618" stopIfTrue="1">
      <formula>$D$1&lt;N4</formula>
    </cfRule>
    <cfRule type="expression" dxfId="6468" priority="619" stopIfTrue="1">
      <formula>$D$1&gt;N4</formula>
    </cfRule>
  </conditionalFormatting>
  <conditionalFormatting sqref="N4">
    <cfRule type="expression" dxfId="6467" priority="616" stopIfTrue="1">
      <formula>$D$1&lt;N4</formula>
    </cfRule>
    <cfRule type="expression" dxfId="6466" priority="617" stopIfTrue="1">
      <formula>$D$1&gt;N4</formula>
    </cfRule>
  </conditionalFormatting>
  <conditionalFormatting sqref="N4">
    <cfRule type="expression" dxfId="6465" priority="614" stopIfTrue="1">
      <formula>$D$1&lt;N4</formula>
    </cfRule>
    <cfRule type="expression" dxfId="6464" priority="615" stopIfTrue="1">
      <formula>$D$1&gt;N4</formula>
    </cfRule>
  </conditionalFormatting>
  <conditionalFormatting sqref="N4">
    <cfRule type="expression" dxfId="6463" priority="612" stopIfTrue="1">
      <formula>$D$1&lt;N4</formula>
    </cfRule>
    <cfRule type="expression" dxfId="6462" priority="613" stopIfTrue="1">
      <formula>$D$1&gt;N4</formula>
    </cfRule>
  </conditionalFormatting>
  <conditionalFormatting sqref="K5">
    <cfRule type="cellIs" dxfId="6461" priority="609" stopIfTrue="1" operator="equal">
      <formula>5</formula>
    </cfRule>
    <cfRule type="cellIs" dxfId="6460" priority="610" stopIfTrue="1" operator="equal">
      <formula>4</formula>
    </cfRule>
    <cfRule type="cellIs" dxfId="6459" priority="611" stopIfTrue="1" operator="equal">
      <formula>3</formula>
    </cfRule>
  </conditionalFormatting>
  <conditionalFormatting sqref="K4">
    <cfRule type="expression" dxfId="6458" priority="607" stopIfTrue="1">
      <formula>$D$1&lt;K4</formula>
    </cfRule>
    <cfRule type="expression" dxfId="6457" priority="608" stopIfTrue="1">
      <formula>$D$1&gt;K4</formula>
    </cfRule>
  </conditionalFormatting>
  <conditionalFormatting sqref="K5">
    <cfRule type="cellIs" dxfId="6456" priority="604" stopIfTrue="1" operator="equal">
      <formula>5</formula>
    </cfRule>
    <cfRule type="cellIs" dxfId="6455" priority="605" stopIfTrue="1" operator="equal">
      <formula>4</formula>
    </cfRule>
    <cfRule type="cellIs" dxfId="6454" priority="606" stopIfTrue="1" operator="equal">
      <formula>3</formula>
    </cfRule>
  </conditionalFormatting>
  <conditionalFormatting sqref="K4">
    <cfRule type="expression" dxfId="6453" priority="602" stopIfTrue="1">
      <formula>$D$1&lt;K4</formula>
    </cfRule>
    <cfRule type="expression" dxfId="6452" priority="603" stopIfTrue="1">
      <formula>$D$1&gt;K4</formula>
    </cfRule>
  </conditionalFormatting>
  <conditionalFormatting sqref="K5">
    <cfRule type="cellIs" dxfId="6451" priority="599" stopIfTrue="1" operator="equal">
      <formula>5</formula>
    </cfRule>
    <cfRule type="cellIs" dxfId="6450" priority="600" stopIfTrue="1" operator="equal">
      <formula>4</formula>
    </cfRule>
    <cfRule type="cellIs" dxfId="6449" priority="601" stopIfTrue="1" operator="equal">
      <formula>3</formula>
    </cfRule>
  </conditionalFormatting>
  <conditionalFormatting sqref="K4">
    <cfRule type="expression" dxfId="6448" priority="597" stopIfTrue="1">
      <formula>$D$1&lt;K4</formula>
    </cfRule>
    <cfRule type="expression" dxfId="6447" priority="598" stopIfTrue="1">
      <formula>$D$1&gt;K4</formula>
    </cfRule>
  </conditionalFormatting>
  <conditionalFormatting sqref="K5">
    <cfRule type="cellIs" dxfId="6446" priority="594" stopIfTrue="1" operator="equal">
      <formula>5</formula>
    </cfRule>
    <cfRule type="cellIs" dxfId="6445" priority="595" stopIfTrue="1" operator="equal">
      <formula>4</formula>
    </cfRule>
    <cfRule type="cellIs" dxfId="6444" priority="596" stopIfTrue="1" operator="equal">
      <formula>3</formula>
    </cfRule>
  </conditionalFormatting>
  <conditionalFormatting sqref="K4">
    <cfRule type="expression" dxfId="6443" priority="592" stopIfTrue="1">
      <formula>$D$1&lt;K4</formula>
    </cfRule>
    <cfRule type="expression" dxfId="6442" priority="593" stopIfTrue="1">
      <formula>$D$1&gt;K4</formula>
    </cfRule>
  </conditionalFormatting>
  <conditionalFormatting sqref="K5">
    <cfRule type="cellIs" dxfId="6441" priority="589" stopIfTrue="1" operator="equal">
      <formula>5</formula>
    </cfRule>
    <cfRule type="cellIs" dxfId="6440" priority="590" stopIfTrue="1" operator="equal">
      <formula>4</formula>
    </cfRule>
    <cfRule type="cellIs" dxfId="6439" priority="591" stopIfTrue="1" operator="equal">
      <formula>3</formula>
    </cfRule>
  </conditionalFormatting>
  <conditionalFormatting sqref="K4">
    <cfRule type="expression" dxfId="6438" priority="587" stopIfTrue="1">
      <formula>$D$1&lt;K4</formula>
    </cfRule>
    <cfRule type="expression" dxfId="6437" priority="588" stopIfTrue="1">
      <formula>$D$1&gt;K4</formula>
    </cfRule>
  </conditionalFormatting>
  <conditionalFormatting sqref="L4">
    <cfRule type="expression" dxfId="6436" priority="585" stopIfTrue="1">
      <formula>$D$1&lt;L4</formula>
    </cfRule>
    <cfRule type="expression" dxfId="6435" priority="586" stopIfTrue="1">
      <formula>$D$1&gt;L4</formula>
    </cfRule>
  </conditionalFormatting>
  <conditionalFormatting sqref="L3">
    <cfRule type="expression" dxfId="6434" priority="583" stopIfTrue="1">
      <formula>$D$1&lt;L3</formula>
    </cfRule>
    <cfRule type="expression" dxfId="6433" priority="584" stopIfTrue="1">
      <formula>$D$1&gt;L3</formula>
    </cfRule>
  </conditionalFormatting>
  <conditionalFormatting sqref="L4">
    <cfRule type="expression" dxfId="6432" priority="581" stopIfTrue="1">
      <formula>$D$1&lt;L4</formula>
    </cfRule>
    <cfRule type="expression" dxfId="6431" priority="582" stopIfTrue="1">
      <formula>$D$1&gt;L4</formula>
    </cfRule>
  </conditionalFormatting>
  <conditionalFormatting sqref="L4">
    <cfRule type="expression" dxfId="6430" priority="579" stopIfTrue="1">
      <formula>$D$1&lt;L4</formula>
    </cfRule>
    <cfRule type="expression" dxfId="6429" priority="580" stopIfTrue="1">
      <formula>$D$1&gt;L4</formula>
    </cfRule>
  </conditionalFormatting>
  <conditionalFormatting sqref="L4">
    <cfRule type="expression" dxfId="6428" priority="577" stopIfTrue="1">
      <formula>$D$1&lt;L4</formula>
    </cfRule>
    <cfRule type="expression" dxfId="6427" priority="578" stopIfTrue="1">
      <formula>$D$1&gt;L4</formula>
    </cfRule>
  </conditionalFormatting>
  <conditionalFormatting sqref="L5">
    <cfRule type="cellIs" dxfId="6426" priority="574" stopIfTrue="1" operator="equal">
      <formula>5</formula>
    </cfRule>
    <cfRule type="cellIs" dxfId="6425" priority="575" stopIfTrue="1" operator="equal">
      <formula>4</formula>
    </cfRule>
    <cfRule type="cellIs" dxfId="6424" priority="576" stopIfTrue="1" operator="equal">
      <formula>3</formula>
    </cfRule>
  </conditionalFormatting>
  <conditionalFormatting sqref="L4">
    <cfRule type="expression" dxfId="6423" priority="572" stopIfTrue="1">
      <formula>$D$1&lt;L4</formula>
    </cfRule>
    <cfRule type="expression" dxfId="6422" priority="573" stopIfTrue="1">
      <formula>$D$1&gt;L4</formula>
    </cfRule>
  </conditionalFormatting>
  <conditionalFormatting sqref="L4">
    <cfRule type="expression" dxfId="6421" priority="570" stopIfTrue="1">
      <formula>$D$1&lt;L4</formula>
    </cfRule>
    <cfRule type="expression" dxfId="6420" priority="571" stopIfTrue="1">
      <formula>$D$1&gt;L4</formula>
    </cfRule>
  </conditionalFormatting>
  <conditionalFormatting sqref="L4">
    <cfRule type="expression" dxfId="6419" priority="568" stopIfTrue="1">
      <formula>$D$1&lt;L4</formula>
    </cfRule>
    <cfRule type="expression" dxfId="6418" priority="569" stopIfTrue="1">
      <formula>$D$1&gt;L4</formula>
    </cfRule>
  </conditionalFormatting>
  <conditionalFormatting sqref="L4">
    <cfRule type="expression" dxfId="6417" priority="566" stopIfTrue="1">
      <formula>$D$1&lt;L4</formula>
    </cfRule>
    <cfRule type="expression" dxfId="6416" priority="567" stopIfTrue="1">
      <formula>$D$1&gt;L4</formula>
    </cfRule>
  </conditionalFormatting>
  <conditionalFormatting sqref="L4">
    <cfRule type="expression" dxfId="6415" priority="558" stopIfTrue="1">
      <formula>$D$1&lt;L4</formula>
    </cfRule>
    <cfRule type="expression" dxfId="6414" priority="559" stopIfTrue="1">
      <formula>$D$1&gt;L4</formula>
    </cfRule>
  </conditionalFormatting>
  <conditionalFormatting sqref="L4">
    <cfRule type="expression" dxfId="6413" priority="556" stopIfTrue="1">
      <formula>$D$1&lt;L4</formula>
    </cfRule>
    <cfRule type="expression" dxfId="6412" priority="557" stopIfTrue="1">
      <formula>$D$1&gt;L4</formula>
    </cfRule>
  </conditionalFormatting>
  <conditionalFormatting sqref="N4">
    <cfRule type="expression" dxfId="6411" priority="554" stopIfTrue="1">
      <formula>$D$1&lt;N4</formula>
    </cfRule>
    <cfRule type="expression" dxfId="6410" priority="555" stopIfTrue="1">
      <formula>$D$1&gt;N4</formula>
    </cfRule>
  </conditionalFormatting>
  <conditionalFormatting sqref="O5">
    <cfRule type="cellIs" dxfId="6409" priority="549" stopIfTrue="1" operator="equal">
      <formula>5</formula>
    </cfRule>
    <cfRule type="cellIs" dxfId="6408" priority="550" stopIfTrue="1" operator="equal">
      <formula>4</formula>
    </cfRule>
    <cfRule type="cellIs" dxfId="6407" priority="551" stopIfTrue="1" operator="equal">
      <formula>3</formula>
    </cfRule>
  </conditionalFormatting>
  <conditionalFormatting sqref="O4">
    <cfRule type="expression" dxfId="6406" priority="547" stopIfTrue="1">
      <formula>$D$1&lt;O4</formula>
    </cfRule>
    <cfRule type="expression" dxfId="6405" priority="548" stopIfTrue="1">
      <formula>$D$1&gt;O4</formula>
    </cfRule>
  </conditionalFormatting>
  <conditionalFormatting sqref="P5">
    <cfRule type="cellIs" dxfId="6404" priority="544" stopIfTrue="1" operator="equal">
      <formula>5</formula>
    </cfRule>
    <cfRule type="cellIs" dxfId="6403" priority="545" stopIfTrue="1" operator="equal">
      <formula>4</formula>
    </cfRule>
    <cfRule type="cellIs" dxfId="6402" priority="546" stopIfTrue="1" operator="equal">
      <formula>3</formula>
    </cfRule>
  </conditionalFormatting>
  <conditionalFormatting sqref="P4">
    <cfRule type="expression" dxfId="6401" priority="542" stopIfTrue="1">
      <formula>$D$1&lt;P4</formula>
    </cfRule>
    <cfRule type="expression" dxfId="6400" priority="543" stopIfTrue="1">
      <formula>$D$1&gt;P4</formula>
    </cfRule>
  </conditionalFormatting>
  <conditionalFormatting sqref="P5">
    <cfRule type="cellIs" dxfId="6399" priority="539" stopIfTrue="1" operator="equal">
      <formula>5</formula>
    </cfRule>
    <cfRule type="cellIs" dxfId="6398" priority="540" stopIfTrue="1" operator="equal">
      <formula>4</formula>
    </cfRule>
    <cfRule type="cellIs" dxfId="6397" priority="541" stopIfTrue="1" operator="equal">
      <formula>3</formula>
    </cfRule>
  </conditionalFormatting>
  <conditionalFormatting sqref="P4">
    <cfRule type="expression" dxfId="6396" priority="537" stopIfTrue="1">
      <formula>$D$1&lt;P4</formula>
    </cfRule>
    <cfRule type="expression" dxfId="6395" priority="538" stopIfTrue="1">
      <formula>$D$1&gt;P4</formula>
    </cfRule>
  </conditionalFormatting>
  <conditionalFormatting sqref="P4">
    <cfRule type="expression" dxfId="6394" priority="535" stopIfTrue="1">
      <formula>$D$1&lt;P4</formula>
    </cfRule>
    <cfRule type="expression" dxfId="6393" priority="536" stopIfTrue="1">
      <formula>$D$1&gt;P4</formula>
    </cfRule>
  </conditionalFormatting>
  <conditionalFormatting sqref="P4">
    <cfRule type="expression" dxfId="6392" priority="533" stopIfTrue="1">
      <formula>$D$1&lt;P4</formula>
    </cfRule>
    <cfRule type="expression" dxfId="6391" priority="534" stopIfTrue="1">
      <formula>$D$1&gt;P4</formula>
    </cfRule>
  </conditionalFormatting>
  <conditionalFormatting sqref="I5">
    <cfRule type="cellIs" dxfId="6390" priority="530" stopIfTrue="1" operator="equal">
      <formula>5</formula>
    </cfRule>
    <cfRule type="cellIs" dxfId="6389" priority="531" stopIfTrue="1" operator="equal">
      <formula>4</formula>
    </cfRule>
    <cfRule type="cellIs" dxfId="6388" priority="532" stopIfTrue="1" operator="equal">
      <formula>3</formula>
    </cfRule>
  </conditionalFormatting>
  <conditionalFormatting sqref="I3:I4">
    <cfRule type="expression" dxfId="6387" priority="528" stopIfTrue="1">
      <formula>$D$1&lt;I3</formula>
    </cfRule>
    <cfRule type="expression" dxfId="6386" priority="529" stopIfTrue="1">
      <formula>$D$1&gt;I3</formula>
    </cfRule>
  </conditionalFormatting>
  <conditionalFormatting sqref="I5">
    <cfRule type="cellIs" dxfId="6385" priority="525" stopIfTrue="1" operator="equal">
      <formula>5</formula>
    </cfRule>
    <cfRule type="cellIs" dxfId="6384" priority="526" stopIfTrue="1" operator="equal">
      <formula>4</formula>
    </cfRule>
    <cfRule type="cellIs" dxfId="6383" priority="527" stopIfTrue="1" operator="equal">
      <formula>3</formula>
    </cfRule>
  </conditionalFormatting>
  <conditionalFormatting sqref="I3:I4">
    <cfRule type="expression" dxfId="6382" priority="523" stopIfTrue="1">
      <formula>$D$1&lt;I3</formula>
    </cfRule>
    <cfRule type="expression" dxfId="6381" priority="524" stopIfTrue="1">
      <formula>$D$1&gt;I3</formula>
    </cfRule>
  </conditionalFormatting>
  <conditionalFormatting sqref="I5">
    <cfRule type="cellIs" dxfId="6380" priority="520" stopIfTrue="1" operator="equal">
      <formula>5</formula>
    </cfRule>
    <cfRule type="cellIs" dxfId="6379" priority="521" stopIfTrue="1" operator="equal">
      <formula>4</formula>
    </cfRule>
    <cfRule type="cellIs" dxfId="6378" priority="522" stopIfTrue="1" operator="equal">
      <formula>3</formula>
    </cfRule>
  </conditionalFormatting>
  <conditionalFormatting sqref="I4">
    <cfRule type="expression" dxfId="6377" priority="518" stopIfTrue="1">
      <formula>$D$1&lt;I4</formula>
    </cfRule>
    <cfRule type="expression" dxfId="6376" priority="519" stopIfTrue="1">
      <formula>$D$1&gt;I4</formula>
    </cfRule>
  </conditionalFormatting>
  <conditionalFormatting sqref="I4">
    <cfRule type="expression" dxfId="6375" priority="516" stopIfTrue="1">
      <formula>$D$1&lt;I4</formula>
    </cfRule>
    <cfRule type="expression" dxfId="6374" priority="517" stopIfTrue="1">
      <formula>$D$1&gt;I4</formula>
    </cfRule>
  </conditionalFormatting>
  <conditionalFormatting sqref="I4">
    <cfRule type="expression" dxfId="6373" priority="514" stopIfTrue="1">
      <formula>$D$1&lt;I4</formula>
    </cfRule>
    <cfRule type="expression" dxfId="6372" priority="515" stopIfTrue="1">
      <formula>$D$1&gt;I4</formula>
    </cfRule>
  </conditionalFormatting>
  <conditionalFormatting sqref="I4">
    <cfRule type="expression" dxfId="6371" priority="512" stopIfTrue="1">
      <formula>$D$1&lt;I4</formula>
    </cfRule>
    <cfRule type="expression" dxfId="6370" priority="513" stopIfTrue="1">
      <formula>$D$1&gt;I4</formula>
    </cfRule>
  </conditionalFormatting>
  <conditionalFormatting sqref="I4">
    <cfRule type="expression" dxfId="6369" priority="506" stopIfTrue="1">
      <formula>$D$1&lt;I4</formula>
    </cfRule>
    <cfRule type="expression" dxfId="6368" priority="507" stopIfTrue="1">
      <formula>$D$1&gt;I4</formula>
    </cfRule>
  </conditionalFormatting>
  <conditionalFormatting sqref="I4">
    <cfRule type="expression" dxfId="6367" priority="504" stopIfTrue="1">
      <formula>$D$1&lt;I4</formula>
    </cfRule>
    <cfRule type="expression" dxfId="6366" priority="505" stopIfTrue="1">
      <formula>$D$1&gt;I4</formula>
    </cfRule>
  </conditionalFormatting>
  <conditionalFormatting sqref="I4">
    <cfRule type="expression" dxfId="6365" priority="502" stopIfTrue="1">
      <formula>$D$1&lt;I4</formula>
    </cfRule>
    <cfRule type="expression" dxfId="6364" priority="503" stopIfTrue="1">
      <formula>$D$1&gt;I4</formula>
    </cfRule>
  </conditionalFormatting>
  <conditionalFormatting sqref="I4">
    <cfRule type="expression" dxfId="6363" priority="500" stopIfTrue="1">
      <formula>$D$1&lt;I4</formula>
    </cfRule>
    <cfRule type="expression" dxfId="6362" priority="501" stopIfTrue="1">
      <formula>$D$1&gt;I4</formula>
    </cfRule>
  </conditionalFormatting>
  <conditionalFormatting sqref="I4">
    <cfRule type="expression" dxfId="6361" priority="498" stopIfTrue="1">
      <formula>$D$1&lt;I4</formula>
    </cfRule>
    <cfRule type="expression" dxfId="6360" priority="499" stopIfTrue="1">
      <formula>$D$1&gt;I4</formula>
    </cfRule>
  </conditionalFormatting>
  <conditionalFormatting sqref="I5">
    <cfRule type="cellIs" dxfId="6359" priority="495" stopIfTrue="1" operator="equal">
      <formula>5</formula>
    </cfRule>
    <cfRule type="cellIs" dxfId="6358" priority="496" stopIfTrue="1" operator="equal">
      <formula>4</formula>
    </cfRule>
    <cfRule type="cellIs" dxfId="6357" priority="497" stopIfTrue="1" operator="equal">
      <formula>3</formula>
    </cfRule>
  </conditionalFormatting>
  <conditionalFormatting sqref="I3:I4">
    <cfRule type="expression" dxfId="6356" priority="493" stopIfTrue="1">
      <formula>$D$1&lt;I3</formula>
    </cfRule>
    <cfRule type="expression" dxfId="6355" priority="494" stopIfTrue="1">
      <formula>$D$1&gt;I3</formula>
    </cfRule>
  </conditionalFormatting>
  <conditionalFormatting sqref="I5">
    <cfRule type="cellIs" dxfId="6354" priority="490" stopIfTrue="1" operator="equal">
      <formula>5</formula>
    </cfRule>
    <cfRule type="cellIs" dxfId="6353" priority="491" stopIfTrue="1" operator="equal">
      <formula>4</formula>
    </cfRule>
    <cfRule type="cellIs" dxfId="6352" priority="492" stopIfTrue="1" operator="equal">
      <formula>3</formula>
    </cfRule>
  </conditionalFormatting>
  <conditionalFormatting sqref="I4">
    <cfRule type="expression" dxfId="6351" priority="488" stopIfTrue="1">
      <formula>$D$1&lt;I4</formula>
    </cfRule>
    <cfRule type="expression" dxfId="6350" priority="489" stopIfTrue="1">
      <formula>$D$1&gt;I4</formula>
    </cfRule>
  </conditionalFormatting>
  <conditionalFormatting sqref="I5">
    <cfRule type="cellIs" dxfId="6349" priority="485" stopIfTrue="1" operator="equal">
      <formula>5</formula>
    </cfRule>
    <cfRule type="cellIs" dxfId="6348" priority="486" stopIfTrue="1" operator="equal">
      <formula>4</formula>
    </cfRule>
    <cfRule type="cellIs" dxfId="6347" priority="487" stopIfTrue="1" operator="equal">
      <formula>3</formula>
    </cfRule>
  </conditionalFormatting>
  <conditionalFormatting sqref="I4">
    <cfRule type="expression" dxfId="6346" priority="474" stopIfTrue="1">
      <formula>$D$1&lt;I4</formula>
    </cfRule>
    <cfRule type="expression" dxfId="6345" priority="475" stopIfTrue="1">
      <formula>$D$1&gt;I4</formula>
    </cfRule>
  </conditionalFormatting>
  <conditionalFormatting sqref="I4">
    <cfRule type="expression" dxfId="6344" priority="472" stopIfTrue="1">
      <formula>$D$1&lt;I4</formula>
    </cfRule>
    <cfRule type="expression" dxfId="6343" priority="473" stopIfTrue="1">
      <formula>$D$1&gt;I4</formula>
    </cfRule>
  </conditionalFormatting>
  <conditionalFormatting sqref="I4">
    <cfRule type="expression" dxfId="6342" priority="470" stopIfTrue="1">
      <formula>$D$1&lt;I4</formula>
    </cfRule>
    <cfRule type="expression" dxfId="6341" priority="471" stopIfTrue="1">
      <formula>$D$1&gt;I4</formula>
    </cfRule>
  </conditionalFormatting>
  <conditionalFormatting sqref="I4">
    <cfRule type="expression" dxfId="6340" priority="468" stopIfTrue="1">
      <formula>$D$1&lt;I4</formula>
    </cfRule>
    <cfRule type="expression" dxfId="6339" priority="469" stopIfTrue="1">
      <formula>$D$1&gt;I4</formula>
    </cfRule>
  </conditionalFormatting>
  <conditionalFormatting sqref="I4">
    <cfRule type="expression" dxfId="6338" priority="464" stopIfTrue="1">
      <formula>$D$1&lt;I4</formula>
    </cfRule>
    <cfRule type="expression" dxfId="6337" priority="465" stopIfTrue="1">
      <formula>$D$1&gt;I4</formula>
    </cfRule>
  </conditionalFormatting>
  <conditionalFormatting sqref="I4">
    <cfRule type="expression" dxfId="6336" priority="462" stopIfTrue="1">
      <formula>$D$1&lt;I4</formula>
    </cfRule>
    <cfRule type="expression" dxfId="6335" priority="463" stopIfTrue="1">
      <formula>$D$1&gt;I4</formula>
    </cfRule>
  </conditionalFormatting>
  <conditionalFormatting sqref="I4">
    <cfRule type="expression" dxfId="6334" priority="460" stopIfTrue="1">
      <formula>$D$1&lt;I4</formula>
    </cfRule>
    <cfRule type="expression" dxfId="6333" priority="461" stopIfTrue="1">
      <formula>$D$1&gt;I4</formula>
    </cfRule>
  </conditionalFormatting>
  <conditionalFormatting sqref="I4">
    <cfRule type="expression" dxfId="6332" priority="458" stopIfTrue="1">
      <formula>$D$1&lt;I4</formula>
    </cfRule>
    <cfRule type="expression" dxfId="6331" priority="459" stopIfTrue="1">
      <formula>$D$1&gt;I4</formula>
    </cfRule>
  </conditionalFormatting>
  <conditionalFormatting sqref="H3">
    <cfRule type="expression" dxfId="6330" priority="456" stopIfTrue="1">
      <formula>$D$1&lt;H3</formula>
    </cfRule>
    <cfRule type="expression" dxfId="6329" priority="457" stopIfTrue="1">
      <formula>$D$1&gt;H3</formula>
    </cfRule>
  </conditionalFormatting>
  <conditionalFormatting sqref="H3">
    <cfRule type="expression" dxfId="6328" priority="454" stopIfTrue="1">
      <formula>$D$1&lt;H3</formula>
    </cfRule>
    <cfRule type="expression" dxfId="6327" priority="455" stopIfTrue="1">
      <formula>$D$1&gt;H3</formula>
    </cfRule>
  </conditionalFormatting>
  <conditionalFormatting sqref="H3">
    <cfRule type="expression" dxfId="6326" priority="452" stopIfTrue="1">
      <formula>$D$1&lt;H3</formula>
    </cfRule>
    <cfRule type="expression" dxfId="6325" priority="453" stopIfTrue="1">
      <formula>$D$1&gt;H3</formula>
    </cfRule>
  </conditionalFormatting>
  <conditionalFormatting sqref="H5">
    <cfRule type="cellIs" dxfId="6324" priority="444" stopIfTrue="1" operator="equal">
      <formula>5</formula>
    </cfRule>
    <cfRule type="cellIs" dxfId="6323" priority="445" stopIfTrue="1" operator="equal">
      <formula>4</formula>
    </cfRule>
    <cfRule type="cellIs" dxfId="6322" priority="446" stopIfTrue="1" operator="equal">
      <formula>3</formula>
    </cfRule>
  </conditionalFormatting>
  <conditionalFormatting sqref="H5">
    <cfRule type="cellIs" dxfId="6321" priority="449" stopIfTrue="1" operator="equal">
      <formula>5</formula>
    </cfRule>
    <cfRule type="cellIs" dxfId="6320" priority="450" stopIfTrue="1" operator="equal">
      <formula>4</formula>
    </cfRule>
    <cfRule type="cellIs" dxfId="6319" priority="451" stopIfTrue="1" operator="equal">
      <formula>3</formula>
    </cfRule>
  </conditionalFormatting>
  <conditionalFormatting sqref="H4">
    <cfRule type="expression" dxfId="6318" priority="447" stopIfTrue="1">
      <formula>$D$1&lt;H4</formula>
    </cfRule>
    <cfRule type="expression" dxfId="6317" priority="448" stopIfTrue="1">
      <formula>$D$1&gt;H4</formula>
    </cfRule>
  </conditionalFormatting>
  <conditionalFormatting sqref="H4">
    <cfRule type="expression" dxfId="6316" priority="442" stopIfTrue="1">
      <formula>$D$1&lt;H4</formula>
    </cfRule>
    <cfRule type="expression" dxfId="6315" priority="443" stopIfTrue="1">
      <formula>$D$1&gt;H4</formula>
    </cfRule>
  </conditionalFormatting>
  <conditionalFormatting sqref="H5">
    <cfRule type="cellIs" dxfId="6314" priority="439" stopIfTrue="1" operator="equal">
      <formula>5</formula>
    </cfRule>
    <cfRule type="cellIs" dxfId="6313" priority="440" stopIfTrue="1" operator="equal">
      <formula>4</formula>
    </cfRule>
    <cfRule type="cellIs" dxfId="6312" priority="441" stopIfTrue="1" operator="equal">
      <formula>3</formula>
    </cfRule>
  </conditionalFormatting>
  <conditionalFormatting sqref="H4">
    <cfRule type="expression" dxfId="6311" priority="437" stopIfTrue="1">
      <formula>$D$1&lt;H4</formula>
    </cfRule>
    <cfRule type="expression" dxfId="6310" priority="438" stopIfTrue="1">
      <formula>$D$1&gt;H4</formula>
    </cfRule>
  </conditionalFormatting>
  <conditionalFormatting sqref="H5">
    <cfRule type="cellIs" dxfId="6309" priority="434" stopIfTrue="1" operator="equal">
      <formula>5</formula>
    </cfRule>
    <cfRule type="cellIs" dxfId="6308" priority="435" stopIfTrue="1" operator="equal">
      <formula>4</formula>
    </cfRule>
    <cfRule type="cellIs" dxfId="6307" priority="436" stopIfTrue="1" operator="equal">
      <formula>3</formula>
    </cfRule>
  </conditionalFormatting>
  <conditionalFormatting sqref="H4">
    <cfRule type="expression" dxfId="6306" priority="432" stopIfTrue="1">
      <formula>$D$1&lt;H4</formula>
    </cfRule>
    <cfRule type="expression" dxfId="6305" priority="433" stopIfTrue="1">
      <formula>$D$1&gt;H4</formula>
    </cfRule>
  </conditionalFormatting>
  <conditionalFormatting sqref="H4">
    <cfRule type="expression" dxfId="6304" priority="430" stopIfTrue="1">
      <formula>$D$1&lt;H4</formula>
    </cfRule>
    <cfRule type="expression" dxfId="6303" priority="431" stopIfTrue="1">
      <formula>$D$1&gt;H4</formula>
    </cfRule>
  </conditionalFormatting>
  <conditionalFormatting sqref="H4">
    <cfRule type="expression" dxfId="6302" priority="428" stopIfTrue="1">
      <formula>$D$1&lt;H4</formula>
    </cfRule>
    <cfRule type="expression" dxfId="6301" priority="429" stopIfTrue="1">
      <formula>$D$1&gt;H4</formula>
    </cfRule>
  </conditionalFormatting>
  <conditionalFormatting sqref="H4">
    <cfRule type="expression" dxfId="6300" priority="426" stopIfTrue="1">
      <formula>$D$1&lt;H4</formula>
    </cfRule>
    <cfRule type="expression" dxfId="6299" priority="427" stopIfTrue="1">
      <formula>$D$1&gt;H4</formula>
    </cfRule>
  </conditionalFormatting>
  <conditionalFormatting sqref="H4">
    <cfRule type="expression" dxfId="6298" priority="424" stopIfTrue="1">
      <formula>$D$1&lt;H4</formula>
    </cfRule>
    <cfRule type="expression" dxfId="6297" priority="425" stopIfTrue="1">
      <formula>$D$1&gt;H4</formula>
    </cfRule>
  </conditionalFormatting>
  <conditionalFormatting sqref="H4">
    <cfRule type="expression" dxfId="6296" priority="422" stopIfTrue="1">
      <formula>$D$1&lt;H4</formula>
    </cfRule>
    <cfRule type="expression" dxfId="6295" priority="423" stopIfTrue="1">
      <formula>$D$1&gt;H4</formula>
    </cfRule>
  </conditionalFormatting>
  <conditionalFormatting sqref="H4">
    <cfRule type="expression" dxfId="6294" priority="420" stopIfTrue="1">
      <formula>$D$1&lt;H4</formula>
    </cfRule>
    <cfRule type="expression" dxfId="6293" priority="421" stopIfTrue="1">
      <formula>$D$1&gt;H4</formula>
    </cfRule>
  </conditionalFormatting>
  <conditionalFormatting sqref="H4">
    <cfRule type="expression" dxfId="6292" priority="418" stopIfTrue="1">
      <formula>$D$1&lt;H4</formula>
    </cfRule>
    <cfRule type="expression" dxfId="6291" priority="419" stopIfTrue="1">
      <formula>$D$1&gt;H4</formula>
    </cfRule>
  </conditionalFormatting>
  <conditionalFormatting sqref="H4">
    <cfRule type="expression" dxfId="6290" priority="416" stopIfTrue="1">
      <formula>$D$1&lt;H4</formula>
    </cfRule>
    <cfRule type="expression" dxfId="6289" priority="417" stopIfTrue="1">
      <formula>$D$1&gt;H4</formula>
    </cfRule>
  </conditionalFormatting>
  <conditionalFormatting sqref="H4">
    <cfRule type="expression" dxfId="6288" priority="414" stopIfTrue="1">
      <formula>$D$1&lt;H4</formula>
    </cfRule>
    <cfRule type="expression" dxfId="6287" priority="415" stopIfTrue="1">
      <formula>$D$1&gt;H4</formula>
    </cfRule>
  </conditionalFormatting>
  <conditionalFormatting sqref="H4">
    <cfRule type="expression" dxfId="6286" priority="412" stopIfTrue="1">
      <formula>$D$1&lt;H4</formula>
    </cfRule>
    <cfRule type="expression" dxfId="6285" priority="413" stopIfTrue="1">
      <formula>$D$1&gt;H4</formula>
    </cfRule>
  </conditionalFormatting>
  <conditionalFormatting sqref="Q5">
    <cfRule type="cellIs" dxfId="6284" priority="409" stopIfTrue="1" operator="equal">
      <formula>5</formula>
    </cfRule>
    <cfRule type="cellIs" dxfId="6283" priority="410" stopIfTrue="1" operator="equal">
      <formula>4</formula>
    </cfRule>
    <cfRule type="cellIs" dxfId="6282" priority="411" stopIfTrue="1" operator="equal">
      <formula>3</formula>
    </cfRule>
  </conditionalFormatting>
  <conditionalFormatting sqref="Q4">
    <cfRule type="expression" dxfId="6281" priority="407" stopIfTrue="1">
      <formula>$D$1&lt;Q4</formula>
    </cfRule>
    <cfRule type="expression" dxfId="6280" priority="408" stopIfTrue="1">
      <formula>$D$1&gt;Q4</formula>
    </cfRule>
  </conditionalFormatting>
  <conditionalFormatting sqref="Q5">
    <cfRule type="cellIs" dxfId="6279" priority="404" stopIfTrue="1" operator="equal">
      <formula>5</formula>
    </cfRule>
    <cfRule type="cellIs" dxfId="6278" priority="405" stopIfTrue="1" operator="equal">
      <formula>4</formula>
    </cfRule>
    <cfRule type="cellIs" dxfId="6277" priority="406" stopIfTrue="1" operator="equal">
      <formula>3</formula>
    </cfRule>
  </conditionalFormatting>
  <conditionalFormatting sqref="Q4">
    <cfRule type="expression" dxfId="6276" priority="402" stopIfTrue="1">
      <formula>$D$1&lt;Q4</formula>
    </cfRule>
    <cfRule type="expression" dxfId="6275" priority="403" stopIfTrue="1">
      <formula>$D$1&gt;Q4</formula>
    </cfRule>
  </conditionalFormatting>
  <conditionalFormatting sqref="Q5">
    <cfRule type="cellIs" dxfId="6274" priority="399" stopIfTrue="1" operator="equal">
      <formula>5</formula>
    </cfRule>
    <cfRule type="cellIs" dxfId="6273" priority="400" stopIfTrue="1" operator="equal">
      <formula>4</formula>
    </cfRule>
    <cfRule type="cellIs" dxfId="6272" priority="401" stopIfTrue="1" operator="equal">
      <formula>3</formula>
    </cfRule>
  </conditionalFormatting>
  <conditionalFormatting sqref="Q4">
    <cfRule type="expression" dxfId="6271" priority="397" stopIfTrue="1">
      <formula>$D$1&lt;Q4</formula>
    </cfRule>
    <cfRule type="expression" dxfId="6270" priority="398" stopIfTrue="1">
      <formula>$D$1&gt;Q4</formula>
    </cfRule>
  </conditionalFormatting>
  <conditionalFormatting sqref="Q4">
    <cfRule type="expression" dxfId="6269" priority="342" stopIfTrue="1">
      <formula>$D$1&lt;Q4</formula>
    </cfRule>
    <cfRule type="expression" dxfId="6268" priority="343" stopIfTrue="1">
      <formula>$D$1&gt;Q4</formula>
    </cfRule>
  </conditionalFormatting>
  <conditionalFormatting sqref="Q4">
    <cfRule type="expression" dxfId="6267" priority="330" stopIfTrue="1">
      <formula>$D$1&lt;Q4</formula>
    </cfRule>
    <cfRule type="expression" dxfId="6266" priority="331" stopIfTrue="1">
      <formula>$D$1&gt;Q4</formula>
    </cfRule>
  </conditionalFormatting>
  <conditionalFormatting sqref="Q4">
    <cfRule type="expression" dxfId="6265" priority="374" stopIfTrue="1">
      <formula>$D$1&lt;Q4</formula>
    </cfRule>
    <cfRule type="expression" dxfId="6264" priority="375" stopIfTrue="1">
      <formula>$D$1&gt;Q4</formula>
    </cfRule>
  </conditionalFormatting>
  <conditionalFormatting sqref="Q4">
    <cfRule type="expression" dxfId="6263" priority="372" stopIfTrue="1">
      <formula>$D$1&lt;Q4</formula>
    </cfRule>
    <cfRule type="expression" dxfId="6262" priority="373" stopIfTrue="1">
      <formula>$D$1&gt;Q4</formula>
    </cfRule>
  </conditionalFormatting>
  <conditionalFormatting sqref="Q4">
    <cfRule type="expression" dxfId="6261" priority="347" stopIfTrue="1">
      <formula>$D$1&lt;Q4</formula>
    </cfRule>
    <cfRule type="expression" dxfId="6260" priority="348" stopIfTrue="1">
      <formula>$D$1&gt;Q4</formula>
    </cfRule>
  </conditionalFormatting>
  <conditionalFormatting sqref="Q5">
    <cfRule type="cellIs" dxfId="6259" priority="344" stopIfTrue="1" operator="equal">
      <formula>5</formula>
    </cfRule>
    <cfRule type="cellIs" dxfId="6258" priority="345" stopIfTrue="1" operator="equal">
      <formula>4</formula>
    </cfRule>
    <cfRule type="cellIs" dxfId="6257" priority="346" stopIfTrue="1" operator="equal">
      <formula>3</formula>
    </cfRule>
  </conditionalFormatting>
  <conditionalFormatting sqref="Q4">
    <cfRule type="expression" dxfId="6256" priority="340" stopIfTrue="1">
      <formula>$D$1&lt;Q4</formula>
    </cfRule>
    <cfRule type="expression" dxfId="6255" priority="341" stopIfTrue="1">
      <formula>$D$1&gt;Q4</formula>
    </cfRule>
  </conditionalFormatting>
  <conditionalFormatting sqref="Q5">
    <cfRule type="cellIs" dxfId="6254" priority="394" stopIfTrue="1" operator="equal">
      <formula>5</formula>
    </cfRule>
    <cfRule type="cellIs" dxfId="6253" priority="395" stopIfTrue="1" operator="equal">
      <formula>4</formula>
    </cfRule>
    <cfRule type="cellIs" dxfId="6252" priority="396" stopIfTrue="1" operator="equal">
      <formula>3</formula>
    </cfRule>
  </conditionalFormatting>
  <conditionalFormatting sqref="Q4">
    <cfRule type="expression" dxfId="6251" priority="392" stopIfTrue="1">
      <formula>$D$1&lt;Q4</formula>
    </cfRule>
    <cfRule type="expression" dxfId="6250" priority="393" stopIfTrue="1">
      <formula>$D$1&gt;Q4</formula>
    </cfRule>
  </conditionalFormatting>
  <conditionalFormatting sqref="Q5">
    <cfRule type="cellIs" dxfId="6249" priority="389" stopIfTrue="1" operator="equal">
      <formula>5</formula>
    </cfRule>
    <cfRule type="cellIs" dxfId="6248" priority="390" stopIfTrue="1" operator="equal">
      <formula>4</formula>
    </cfRule>
    <cfRule type="cellIs" dxfId="6247" priority="391" stopIfTrue="1" operator="equal">
      <formula>3</formula>
    </cfRule>
  </conditionalFormatting>
  <conditionalFormatting sqref="Q4">
    <cfRule type="expression" dxfId="6246" priority="387" stopIfTrue="1">
      <formula>$D$1&lt;Q4</formula>
    </cfRule>
    <cfRule type="expression" dxfId="6245" priority="388" stopIfTrue="1">
      <formula>$D$1&gt;Q4</formula>
    </cfRule>
  </conditionalFormatting>
  <conditionalFormatting sqref="Q5">
    <cfRule type="cellIs" dxfId="6244" priority="384" stopIfTrue="1" operator="equal">
      <formula>5</formula>
    </cfRule>
    <cfRule type="cellIs" dxfId="6243" priority="385" stopIfTrue="1" operator="equal">
      <formula>4</formula>
    </cfRule>
    <cfRule type="cellIs" dxfId="6242" priority="386" stopIfTrue="1" operator="equal">
      <formula>3</formula>
    </cfRule>
  </conditionalFormatting>
  <conditionalFormatting sqref="Q4">
    <cfRule type="expression" dxfId="6241" priority="382" stopIfTrue="1">
      <formula>$D$1&lt;Q4</formula>
    </cfRule>
    <cfRule type="expression" dxfId="6240" priority="383" stopIfTrue="1">
      <formula>$D$1&gt;Q4</formula>
    </cfRule>
  </conditionalFormatting>
  <conditionalFormatting sqref="Q4">
    <cfRule type="expression" dxfId="6239" priority="380" stopIfTrue="1">
      <formula>$D$1&lt;Q4</formula>
    </cfRule>
    <cfRule type="expression" dxfId="6238" priority="381" stopIfTrue="1">
      <formula>$D$1&gt;Q4</formula>
    </cfRule>
  </conditionalFormatting>
  <conditionalFormatting sqref="Q4">
    <cfRule type="expression" dxfId="6237" priority="378" stopIfTrue="1">
      <formula>$D$1&lt;Q4</formula>
    </cfRule>
    <cfRule type="expression" dxfId="6236" priority="379" stopIfTrue="1">
      <formula>$D$1&gt;Q4</formula>
    </cfRule>
  </conditionalFormatting>
  <conditionalFormatting sqref="Q4">
    <cfRule type="expression" dxfId="6235" priority="376" stopIfTrue="1">
      <formula>$D$1&lt;Q4</formula>
    </cfRule>
    <cfRule type="expression" dxfId="6234" priority="377" stopIfTrue="1">
      <formula>$D$1&gt;Q4</formula>
    </cfRule>
  </conditionalFormatting>
  <conditionalFormatting sqref="Q4">
    <cfRule type="expression" dxfId="6233" priority="370" stopIfTrue="1">
      <formula>$D$1&lt;Q4</formula>
    </cfRule>
    <cfRule type="expression" dxfId="6232" priority="371" stopIfTrue="1">
      <formula>$D$1&gt;Q4</formula>
    </cfRule>
  </conditionalFormatting>
  <conditionalFormatting sqref="Q4">
    <cfRule type="expression" dxfId="6231" priority="368" stopIfTrue="1">
      <formula>$D$1&lt;Q4</formula>
    </cfRule>
    <cfRule type="expression" dxfId="6230" priority="369" stopIfTrue="1">
      <formula>$D$1&gt;Q4</formula>
    </cfRule>
  </conditionalFormatting>
  <conditionalFormatting sqref="Q4">
    <cfRule type="expression" dxfId="6229" priority="366" stopIfTrue="1">
      <formula>$D$1&lt;Q4</formula>
    </cfRule>
    <cfRule type="expression" dxfId="6228" priority="367" stopIfTrue="1">
      <formula>$D$1&gt;Q4</formula>
    </cfRule>
  </conditionalFormatting>
  <conditionalFormatting sqref="Q4">
    <cfRule type="expression" dxfId="6227" priority="364" stopIfTrue="1">
      <formula>$D$1&lt;Q4</formula>
    </cfRule>
    <cfRule type="expression" dxfId="6226" priority="365" stopIfTrue="1">
      <formula>$D$1&gt;Q4</formula>
    </cfRule>
  </conditionalFormatting>
  <conditionalFormatting sqref="Q4">
    <cfRule type="expression" dxfId="6225" priority="362" stopIfTrue="1">
      <formula>$D$1&lt;Q4</formula>
    </cfRule>
    <cfRule type="expression" dxfId="6224" priority="363" stopIfTrue="1">
      <formula>$D$1&gt;Q4</formula>
    </cfRule>
  </conditionalFormatting>
  <conditionalFormatting sqref="Q5">
    <cfRule type="cellIs" dxfId="6223" priority="359" stopIfTrue="1" operator="equal">
      <formula>5</formula>
    </cfRule>
    <cfRule type="cellIs" dxfId="6222" priority="360" stopIfTrue="1" operator="equal">
      <formula>4</formula>
    </cfRule>
    <cfRule type="cellIs" dxfId="6221" priority="361" stopIfTrue="1" operator="equal">
      <formula>3</formula>
    </cfRule>
  </conditionalFormatting>
  <conditionalFormatting sqref="Q4">
    <cfRule type="expression" dxfId="6220" priority="357" stopIfTrue="1">
      <formula>$D$1&lt;Q4</formula>
    </cfRule>
    <cfRule type="expression" dxfId="6219" priority="358" stopIfTrue="1">
      <formula>$D$1&gt;Q4</formula>
    </cfRule>
  </conditionalFormatting>
  <conditionalFormatting sqref="Q5">
    <cfRule type="cellIs" dxfId="6218" priority="354" stopIfTrue="1" operator="equal">
      <formula>5</formula>
    </cfRule>
    <cfRule type="cellIs" dxfId="6217" priority="355" stopIfTrue="1" operator="equal">
      <formula>4</formula>
    </cfRule>
    <cfRule type="cellIs" dxfId="6216" priority="356" stopIfTrue="1" operator="equal">
      <formula>3</formula>
    </cfRule>
  </conditionalFormatting>
  <conditionalFormatting sqref="Q4">
    <cfRule type="expression" dxfId="6215" priority="352" stopIfTrue="1">
      <formula>$D$1&lt;Q4</formula>
    </cfRule>
    <cfRule type="expression" dxfId="6214" priority="353" stopIfTrue="1">
      <formula>$D$1&gt;Q4</formula>
    </cfRule>
  </conditionalFormatting>
  <conditionalFormatting sqref="Q5">
    <cfRule type="cellIs" dxfId="6213" priority="349" stopIfTrue="1" operator="equal">
      <formula>5</formula>
    </cfRule>
    <cfRule type="cellIs" dxfId="6212" priority="350" stopIfTrue="1" operator="equal">
      <formula>4</formula>
    </cfRule>
    <cfRule type="cellIs" dxfId="6211" priority="351" stopIfTrue="1" operator="equal">
      <formula>3</formula>
    </cfRule>
  </conditionalFormatting>
  <conditionalFormatting sqref="Q4">
    <cfRule type="expression" dxfId="6210" priority="338" stopIfTrue="1">
      <formula>$D$1&lt;Q4</formula>
    </cfRule>
    <cfRule type="expression" dxfId="6209" priority="339" stopIfTrue="1">
      <formula>$D$1&gt;Q4</formula>
    </cfRule>
  </conditionalFormatting>
  <conditionalFormatting sqref="Q4">
    <cfRule type="expression" dxfId="6208" priority="336" stopIfTrue="1">
      <formula>$D$1&lt;Q4</formula>
    </cfRule>
    <cfRule type="expression" dxfId="6207" priority="337" stopIfTrue="1">
      <formula>$D$1&gt;Q4</formula>
    </cfRule>
  </conditionalFormatting>
  <conditionalFormatting sqref="Q4">
    <cfRule type="expression" dxfId="6206" priority="334" stopIfTrue="1">
      <formula>$D$1&lt;Q4</formula>
    </cfRule>
    <cfRule type="expression" dxfId="6205" priority="335" stopIfTrue="1">
      <formula>$D$1&gt;Q4</formula>
    </cfRule>
  </conditionalFormatting>
  <conditionalFormatting sqref="Q4">
    <cfRule type="expression" dxfId="6204" priority="332" stopIfTrue="1">
      <formula>$D$1&lt;Q4</formula>
    </cfRule>
    <cfRule type="expression" dxfId="6203" priority="333" stopIfTrue="1">
      <formula>$D$1&gt;Q4</formula>
    </cfRule>
  </conditionalFormatting>
  <conditionalFormatting sqref="Q4">
    <cfRule type="expression" dxfId="6202" priority="328" stopIfTrue="1">
      <formula>$D$1&lt;Q4</formula>
    </cfRule>
    <cfRule type="expression" dxfId="6201" priority="329" stopIfTrue="1">
      <formula>$D$1&gt;Q4</formula>
    </cfRule>
  </conditionalFormatting>
  <conditionalFormatting sqref="Q4">
    <cfRule type="expression" dxfId="6200" priority="326" stopIfTrue="1">
      <formula>$D$1&lt;Q4</formula>
    </cfRule>
    <cfRule type="expression" dxfId="6199" priority="327" stopIfTrue="1">
      <formula>$D$1&gt;Q4</formula>
    </cfRule>
  </conditionalFormatting>
  <conditionalFormatting sqref="Q4">
    <cfRule type="expression" dxfId="6198" priority="324" stopIfTrue="1">
      <formula>$D$1&lt;Q4</formula>
    </cfRule>
    <cfRule type="expression" dxfId="6197" priority="325" stopIfTrue="1">
      <formula>$D$1&gt;Q4</formula>
    </cfRule>
  </conditionalFormatting>
  <conditionalFormatting sqref="Q4">
    <cfRule type="expression" dxfId="6196" priority="322" stopIfTrue="1">
      <formula>$D$1&lt;Q4</formula>
    </cfRule>
    <cfRule type="expression" dxfId="6195" priority="323" stopIfTrue="1">
      <formula>$D$1&gt;Q4</formula>
    </cfRule>
  </conditionalFormatting>
  <conditionalFormatting sqref="O4">
    <cfRule type="expression" dxfId="6194" priority="320" stopIfTrue="1">
      <formula>$D$1&lt;O4</formula>
    </cfRule>
    <cfRule type="expression" dxfId="6193" priority="321" stopIfTrue="1">
      <formula>$D$1&gt;O4</formula>
    </cfRule>
  </conditionalFormatting>
  <conditionalFormatting sqref="J3">
    <cfRule type="expression" dxfId="6192" priority="318" stopIfTrue="1">
      <formula>$D$1&lt;J3</formula>
    </cfRule>
    <cfRule type="expression" dxfId="6191" priority="319" stopIfTrue="1">
      <formula>$D$1&gt;J3</formula>
    </cfRule>
  </conditionalFormatting>
  <conditionalFormatting sqref="L5">
    <cfRule type="cellIs" dxfId="6190" priority="315" stopIfTrue="1" operator="equal">
      <formula>5</formula>
    </cfRule>
    <cfRule type="cellIs" dxfId="6189" priority="316" stopIfTrue="1" operator="equal">
      <formula>4</formula>
    </cfRule>
    <cfRule type="cellIs" dxfId="6188" priority="317" stopIfTrue="1" operator="equal">
      <formula>3</formula>
    </cfRule>
  </conditionalFormatting>
  <conditionalFormatting sqref="J4">
    <cfRule type="expression" dxfId="6187" priority="238" stopIfTrue="1">
      <formula>$D$1&lt;J4</formula>
    </cfRule>
    <cfRule type="expression" dxfId="6186" priority="239" stopIfTrue="1">
      <formula>$D$1&gt;J4</formula>
    </cfRule>
  </conditionalFormatting>
  <conditionalFormatting sqref="J4">
    <cfRule type="expression" dxfId="6185" priority="236" stopIfTrue="1">
      <formula>$D$1&lt;J4</formula>
    </cfRule>
    <cfRule type="expression" dxfId="6184" priority="237" stopIfTrue="1">
      <formula>$D$1&gt;J4</formula>
    </cfRule>
  </conditionalFormatting>
  <conditionalFormatting sqref="J4">
    <cfRule type="expression" dxfId="6183" priority="234" stopIfTrue="1">
      <formula>$D$1&lt;J4</formula>
    </cfRule>
    <cfRule type="expression" dxfId="6182" priority="235" stopIfTrue="1">
      <formula>$D$1&gt;J4</formula>
    </cfRule>
  </conditionalFormatting>
  <conditionalFormatting sqref="L4">
    <cfRule type="expression" dxfId="6181" priority="226" stopIfTrue="1">
      <formula>$D$1&lt;L4</formula>
    </cfRule>
    <cfRule type="expression" dxfId="6180" priority="227" stopIfTrue="1">
      <formula>$D$1&gt;L4</formula>
    </cfRule>
  </conditionalFormatting>
  <conditionalFormatting sqref="L5">
    <cfRule type="cellIs" dxfId="6179" priority="312" stopIfTrue="1" operator="equal">
      <formula>5</formula>
    </cfRule>
    <cfRule type="cellIs" dxfId="6178" priority="313" stopIfTrue="1" operator="equal">
      <formula>4</formula>
    </cfRule>
    <cfRule type="cellIs" dxfId="6177" priority="314" stopIfTrue="1" operator="equal">
      <formula>3</formula>
    </cfRule>
  </conditionalFormatting>
  <conditionalFormatting sqref="L4">
    <cfRule type="expression" dxfId="6176" priority="310" stopIfTrue="1">
      <formula>$D$1&lt;L4</formula>
    </cfRule>
    <cfRule type="expression" dxfId="6175" priority="311" stopIfTrue="1">
      <formula>$D$1&gt;L4</formula>
    </cfRule>
  </conditionalFormatting>
  <conditionalFormatting sqref="L5">
    <cfRule type="cellIs" dxfId="6174" priority="307" stopIfTrue="1" operator="equal">
      <formula>5</formula>
    </cfRule>
    <cfRule type="cellIs" dxfId="6173" priority="308" stopIfTrue="1" operator="equal">
      <formula>4</formula>
    </cfRule>
    <cfRule type="cellIs" dxfId="6172" priority="309" stopIfTrue="1" operator="equal">
      <formula>3</formula>
    </cfRule>
  </conditionalFormatting>
  <conditionalFormatting sqref="L4">
    <cfRule type="expression" dxfId="6171" priority="305" stopIfTrue="1">
      <formula>$D$1&lt;L4</formula>
    </cfRule>
    <cfRule type="expression" dxfId="6170" priority="306" stopIfTrue="1">
      <formula>$D$1&gt;L4</formula>
    </cfRule>
  </conditionalFormatting>
  <conditionalFormatting sqref="L5">
    <cfRule type="cellIs" dxfId="6169" priority="302" stopIfTrue="1" operator="equal">
      <formula>5</formula>
    </cfRule>
    <cfRule type="cellIs" dxfId="6168" priority="303" stopIfTrue="1" operator="equal">
      <formula>4</formula>
    </cfRule>
    <cfRule type="cellIs" dxfId="6167" priority="304" stopIfTrue="1" operator="equal">
      <formula>3</formula>
    </cfRule>
  </conditionalFormatting>
  <conditionalFormatting sqref="L4">
    <cfRule type="expression" dxfId="6166" priority="300" stopIfTrue="1">
      <formula>$D$1&lt;L4</formula>
    </cfRule>
    <cfRule type="expression" dxfId="6165" priority="301" stopIfTrue="1">
      <formula>$D$1&gt;L4</formula>
    </cfRule>
  </conditionalFormatting>
  <conditionalFormatting sqref="L4">
    <cfRule type="expression" dxfId="6164" priority="298" stopIfTrue="1">
      <formula>$D$1&lt;L4</formula>
    </cfRule>
    <cfRule type="expression" dxfId="6163" priority="299" stopIfTrue="1">
      <formula>$D$1&gt;L4</formula>
    </cfRule>
  </conditionalFormatting>
  <conditionalFormatting sqref="L4">
    <cfRule type="expression" dxfId="6162" priority="296" stopIfTrue="1">
      <formula>$D$1&lt;L4</formula>
    </cfRule>
    <cfRule type="expression" dxfId="6161" priority="297" stopIfTrue="1">
      <formula>$D$1&gt;L4</formula>
    </cfRule>
  </conditionalFormatting>
  <conditionalFormatting sqref="L4">
    <cfRule type="expression" dxfId="6160" priority="294" stopIfTrue="1">
      <formula>$D$1&lt;L4</formula>
    </cfRule>
    <cfRule type="expression" dxfId="6159" priority="295" stopIfTrue="1">
      <formula>$D$1&gt;L4</formula>
    </cfRule>
  </conditionalFormatting>
  <conditionalFormatting sqref="L4">
    <cfRule type="expression" dxfId="6158" priority="292" stopIfTrue="1">
      <formula>$D$1&lt;L4</formula>
    </cfRule>
    <cfRule type="expression" dxfId="6157" priority="293" stopIfTrue="1">
      <formula>$D$1&gt;L4</formula>
    </cfRule>
  </conditionalFormatting>
  <conditionalFormatting sqref="L4">
    <cfRule type="expression" dxfId="6156" priority="290" stopIfTrue="1">
      <formula>$D$1&lt;L4</formula>
    </cfRule>
    <cfRule type="expression" dxfId="6155" priority="291" stopIfTrue="1">
      <formula>$D$1&gt;L4</formula>
    </cfRule>
  </conditionalFormatting>
  <conditionalFormatting sqref="L4">
    <cfRule type="expression" dxfId="6154" priority="288" stopIfTrue="1">
      <formula>$D$1&lt;L4</formula>
    </cfRule>
    <cfRule type="expression" dxfId="6153" priority="289" stopIfTrue="1">
      <formula>$D$1&gt;L4</formula>
    </cfRule>
  </conditionalFormatting>
  <conditionalFormatting sqref="L4">
    <cfRule type="expression" dxfId="6152" priority="286" stopIfTrue="1">
      <formula>$D$1&lt;L4</formula>
    </cfRule>
    <cfRule type="expression" dxfId="6151" priority="287" stopIfTrue="1">
      <formula>$D$1&gt;L4</formula>
    </cfRule>
  </conditionalFormatting>
  <conditionalFormatting sqref="I5">
    <cfRule type="cellIs" dxfId="6150" priority="283" stopIfTrue="1" operator="equal">
      <formula>5</formula>
    </cfRule>
    <cfRule type="cellIs" dxfId="6149" priority="284" stopIfTrue="1" operator="equal">
      <formula>4</formula>
    </cfRule>
    <cfRule type="cellIs" dxfId="6148" priority="285" stopIfTrue="1" operator="equal">
      <formula>3</formula>
    </cfRule>
  </conditionalFormatting>
  <conditionalFormatting sqref="I4">
    <cfRule type="expression" dxfId="6147" priority="281" stopIfTrue="1">
      <formula>$D$1&lt;I4</formula>
    </cfRule>
    <cfRule type="expression" dxfId="6146" priority="282" stopIfTrue="1">
      <formula>$D$1&gt;I4</formula>
    </cfRule>
  </conditionalFormatting>
  <conditionalFormatting sqref="I5">
    <cfRule type="cellIs" dxfId="6145" priority="278" stopIfTrue="1" operator="equal">
      <formula>5</formula>
    </cfRule>
    <cfRule type="cellIs" dxfId="6144" priority="279" stopIfTrue="1" operator="equal">
      <formula>4</formula>
    </cfRule>
    <cfRule type="cellIs" dxfId="6143" priority="280" stopIfTrue="1" operator="equal">
      <formula>3</formula>
    </cfRule>
  </conditionalFormatting>
  <conditionalFormatting sqref="I4">
    <cfRule type="expression" dxfId="6142" priority="276" stopIfTrue="1">
      <formula>$D$1&lt;I4</formula>
    </cfRule>
    <cfRule type="expression" dxfId="6141" priority="277" stopIfTrue="1">
      <formula>$D$1&gt;I4</formula>
    </cfRule>
  </conditionalFormatting>
  <conditionalFormatting sqref="I5">
    <cfRule type="cellIs" dxfId="6140" priority="273" stopIfTrue="1" operator="equal">
      <formula>5</formula>
    </cfRule>
    <cfRule type="cellIs" dxfId="6139" priority="274" stopIfTrue="1" operator="equal">
      <formula>4</formula>
    </cfRule>
    <cfRule type="cellIs" dxfId="6138" priority="275" stopIfTrue="1" operator="equal">
      <formula>3</formula>
    </cfRule>
  </conditionalFormatting>
  <conditionalFormatting sqref="I4">
    <cfRule type="expression" dxfId="6137" priority="271" stopIfTrue="1">
      <formula>$D$1&lt;I4</formula>
    </cfRule>
    <cfRule type="expression" dxfId="6136" priority="272" stopIfTrue="1">
      <formula>$D$1&gt;I4</formula>
    </cfRule>
  </conditionalFormatting>
  <conditionalFormatting sqref="I5">
    <cfRule type="cellIs" dxfId="6135" priority="268" stopIfTrue="1" operator="equal">
      <formula>5</formula>
    </cfRule>
    <cfRule type="cellIs" dxfId="6134" priority="269" stopIfTrue="1" operator="equal">
      <formula>4</formula>
    </cfRule>
    <cfRule type="cellIs" dxfId="6133" priority="270" stopIfTrue="1" operator="equal">
      <formula>3</formula>
    </cfRule>
  </conditionalFormatting>
  <conditionalFormatting sqref="I4">
    <cfRule type="expression" dxfId="6132" priority="266" stopIfTrue="1">
      <formula>$D$1&lt;I4</formula>
    </cfRule>
    <cfRule type="expression" dxfId="6131" priority="267" stopIfTrue="1">
      <formula>$D$1&gt;I4</formula>
    </cfRule>
  </conditionalFormatting>
  <conditionalFormatting sqref="I5">
    <cfRule type="cellIs" dxfId="6130" priority="263" stopIfTrue="1" operator="equal">
      <formula>5</formula>
    </cfRule>
    <cfRule type="cellIs" dxfId="6129" priority="264" stopIfTrue="1" operator="equal">
      <formula>4</formula>
    </cfRule>
    <cfRule type="cellIs" dxfId="6128" priority="265" stopIfTrue="1" operator="equal">
      <formula>3</formula>
    </cfRule>
  </conditionalFormatting>
  <conditionalFormatting sqref="I4">
    <cfRule type="expression" dxfId="6127" priority="261" stopIfTrue="1">
      <formula>$D$1&lt;I4</formula>
    </cfRule>
    <cfRule type="expression" dxfId="6126" priority="262" stopIfTrue="1">
      <formula>$D$1&gt;I4</formula>
    </cfRule>
  </conditionalFormatting>
  <conditionalFormatting sqref="J4">
    <cfRule type="expression" dxfId="6125" priority="259" stopIfTrue="1">
      <formula>$D$1&lt;J4</formula>
    </cfRule>
    <cfRule type="expression" dxfId="6124" priority="260" stopIfTrue="1">
      <formula>$D$1&gt;J4</formula>
    </cfRule>
  </conditionalFormatting>
  <conditionalFormatting sqref="J3">
    <cfRule type="expression" dxfId="6123" priority="257" stopIfTrue="1">
      <formula>$D$1&lt;J3</formula>
    </cfRule>
    <cfRule type="expression" dxfId="6122" priority="258" stopIfTrue="1">
      <formula>$D$1&gt;J3</formula>
    </cfRule>
  </conditionalFormatting>
  <conditionalFormatting sqref="J4">
    <cfRule type="expression" dxfId="6121" priority="255" stopIfTrue="1">
      <formula>$D$1&lt;J4</formula>
    </cfRule>
    <cfRule type="expression" dxfId="6120" priority="256" stopIfTrue="1">
      <formula>$D$1&gt;J4</formula>
    </cfRule>
  </conditionalFormatting>
  <conditionalFormatting sqref="J4">
    <cfRule type="expression" dxfId="6119" priority="253" stopIfTrue="1">
      <formula>$D$1&lt;J4</formula>
    </cfRule>
    <cfRule type="expression" dxfId="6118" priority="254" stopIfTrue="1">
      <formula>$D$1&gt;J4</formula>
    </cfRule>
  </conditionalFormatting>
  <conditionalFormatting sqref="J4">
    <cfRule type="expression" dxfId="6117" priority="251" stopIfTrue="1">
      <formula>$D$1&lt;J4</formula>
    </cfRule>
    <cfRule type="expression" dxfId="6116" priority="252" stopIfTrue="1">
      <formula>$D$1&gt;J4</formula>
    </cfRule>
  </conditionalFormatting>
  <conditionalFormatting sqref="J5">
    <cfRule type="cellIs" dxfId="6115" priority="248" stopIfTrue="1" operator="equal">
      <formula>5</formula>
    </cfRule>
    <cfRule type="cellIs" dxfId="6114" priority="249" stopIfTrue="1" operator="equal">
      <formula>4</formula>
    </cfRule>
    <cfRule type="cellIs" dxfId="6113" priority="250" stopIfTrue="1" operator="equal">
      <formula>3</formula>
    </cfRule>
  </conditionalFormatting>
  <conditionalFormatting sqref="J4">
    <cfRule type="expression" dxfId="6112" priority="246" stopIfTrue="1">
      <formula>$D$1&lt;J4</formula>
    </cfRule>
    <cfRule type="expression" dxfId="6111" priority="247" stopIfTrue="1">
      <formula>$D$1&gt;J4</formula>
    </cfRule>
  </conditionalFormatting>
  <conditionalFormatting sqref="J4">
    <cfRule type="expression" dxfId="6110" priority="244" stopIfTrue="1">
      <formula>$D$1&lt;J4</formula>
    </cfRule>
    <cfRule type="expression" dxfId="6109" priority="245" stopIfTrue="1">
      <formula>$D$1&gt;J4</formula>
    </cfRule>
  </conditionalFormatting>
  <conditionalFormatting sqref="J4">
    <cfRule type="expression" dxfId="6108" priority="242" stopIfTrue="1">
      <formula>$D$1&lt;J4</formula>
    </cfRule>
    <cfRule type="expression" dxfId="6107" priority="243" stopIfTrue="1">
      <formula>$D$1&gt;J4</formula>
    </cfRule>
  </conditionalFormatting>
  <conditionalFormatting sqref="J4">
    <cfRule type="expression" dxfId="6106" priority="240" stopIfTrue="1">
      <formula>$D$1&lt;J4</formula>
    </cfRule>
    <cfRule type="expression" dxfId="6105" priority="241" stopIfTrue="1">
      <formula>$D$1&gt;J4</formula>
    </cfRule>
  </conditionalFormatting>
  <conditionalFormatting sqref="J4">
    <cfRule type="expression" dxfId="6104" priority="232" stopIfTrue="1">
      <formula>$D$1&lt;J4</formula>
    </cfRule>
    <cfRule type="expression" dxfId="6103" priority="233" stopIfTrue="1">
      <formula>$D$1&gt;J4</formula>
    </cfRule>
  </conditionalFormatting>
  <conditionalFormatting sqref="J4">
    <cfRule type="expression" dxfId="6102" priority="230" stopIfTrue="1">
      <formula>$D$1&lt;J4</formula>
    </cfRule>
    <cfRule type="expression" dxfId="6101" priority="231" stopIfTrue="1">
      <formula>$D$1&gt;J4</formula>
    </cfRule>
  </conditionalFormatting>
  <conditionalFormatting sqref="L4">
    <cfRule type="expression" dxfId="6100" priority="228" stopIfTrue="1">
      <formula>$D$1&lt;L4</formula>
    </cfRule>
    <cfRule type="expression" dxfId="6099" priority="229" stopIfTrue="1">
      <formula>$D$1&gt;L4</formula>
    </cfRule>
  </conditionalFormatting>
  <conditionalFormatting sqref="M5">
    <cfRule type="cellIs" dxfId="6098" priority="223" stopIfTrue="1" operator="equal">
      <formula>5</formula>
    </cfRule>
    <cfRule type="cellIs" dxfId="6097" priority="224" stopIfTrue="1" operator="equal">
      <formula>4</formula>
    </cfRule>
    <cfRule type="cellIs" dxfId="6096" priority="225" stopIfTrue="1" operator="equal">
      <formula>3</formula>
    </cfRule>
  </conditionalFormatting>
  <conditionalFormatting sqref="M4">
    <cfRule type="expression" dxfId="6095" priority="221" stopIfTrue="1">
      <formula>$D$1&lt;M4</formula>
    </cfRule>
    <cfRule type="expression" dxfId="6094" priority="222" stopIfTrue="1">
      <formula>$D$1&gt;M4</formula>
    </cfRule>
  </conditionalFormatting>
  <conditionalFormatting sqref="N5">
    <cfRule type="cellIs" dxfId="6093" priority="218" stopIfTrue="1" operator="equal">
      <formula>5</formula>
    </cfRule>
    <cfRule type="cellIs" dxfId="6092" priority="219" stopIfTrue="1" operator="equal">
      <formula>4</formula>
    </cfRule>
    <cfRule type="cellIs" dxfId="6091" priority="220" stopIfTrue="1" operator="equal">
      <formula>3</formula>
    </cfRule>
  </conditionalFormatting>
  <conditionalFormatting sqref="N4">
    <cfRule type="expression" dxfId="6090" priority="216" stopIfTrue="1">
      <formula>$D$1&lt;N4</formula>
    </cfRule>
    <cfRule type="expression" dxfId="6089" priority="217" stopIfTrue="1">
      <formula>$D$1&gt;N4</formula>
    </cfRule>
  </conditionalFormatting>
  <conditionalFormatting sqref="N5">
    <cfRule type="cellIs" dxfId="6088" priority="213" stopIfTrue="1" operator="equal">
      <formula>5</formula>
    </cfRule>
    <cfRule type="cellIs" dxfId="6087" priority="214" stopIfTrue="1" operator="equal">
      <formula>4</formula>
    </cfRule>
    <cfRule type="cellIs" dxfId="6086" priority="215" stopIfTrue="1" operator="equal">
      <formula>3</formula>
    </cfRule>
  </conditionalFormatting>
  <conditionalFormatting sqref="N4">
    <cfRule type="expression" dxfId="6085" priority="211" stopIfTrue="1">
      <formula>$D$1&lt;N4</formula>
    </cfRule>
    <cfRule type="expression" dxfId="6084" priority="212" stopIfTrue="1">
      <formula>$D$1&gt;N4</formula>
    </cfRule>
  </conditionalFormatting>
  <conditionalFormatting sqref="N4">
    <cfRule type="expression" dxfId="6083" priority="209" stopIfTrue="1">
      <formula>$D$1&lt;N4</formula>
    </cfRule>
    <cfRule type="expression" dxfId="6082" priority="210" stopIfTrue="1">
      <formula>$D$1&gt;N4</formula>
    </cfRule>
  </conditionalFormatting>
  <conditionalFormatting sqref="N4">
    <cfRule type="expression" dxfId="6081" priority="207" stopIfTrue="1">
      <formula>$D$1&lt;N4</formula>
    </cfRule>
    <cfRule type="expression" dxfId="6080" priority="208" stopIfTrue="1">
      <formula>$D$1&gt;N4</formula>
    </cfRule>
  </conditionalFormatting>
  <conditionalFormatting sqref="K3">
    <cfRule type="expression" dxfId="6079" priority="205" stopIfTrue="1">
      <formula>$D$1&lt;K3</formula>
    </cfRule>
    <cfRule type="expression" dxfId="6078" priority="206" stopIfTrue="1">
      <formula>$D$1&gt;K3</formula>
    </cfRule>
  </conditionalFormatting>
  <conditionalFormatting sqref="M5">
    <cfRule type="cellIs" dxfId="6077" priority="202" stopIfTrue="1" operator="equal">
      <formula>5</formula>
    </cfRule>
    <cfRule type="cellIs" dxfId="6076" priority="203" stopIfTrue="1" operator="equal">
      <formula>4</formula>
    </cfRule>
    <cfRule type="cellIs" dxfId="6075" priority="204" stopIfTrue="1" operator="equal">
      <formula>3</formula>
    </cfRule>
  </conditionalFormatting>
  <conditionalFormatting sqref="K4">
    <cfRule type="expression" dxfId="6074" priority="122" stopIfTrue="1">
      <formula>$D$1&lt;K4</formula>
    </cfRule>
    <cfRule type="expression" dxfId="6073" priority="123" stopIfTrue="1">
      <formula>$D$1&gt;K4</formula>
    </cfRule>
  </conditionalFormatting>
  <conditionalFormatting sqref="K4">
    <cfRule type="expression" dxfId="6072" priority="120" stopIfTrue="1">
      <formula>$D$1&lt;K4</formula>
    </cfRule>
    <cfRule type="expression" dxfId="6071" priority="121" stopIfTrue="1">
      <formula>$D$1&gt;K4</formula>
    </cfRule>
  </conditionalFormatting>
  <conditionalFormatting sqref="K4">
    <cfRule type="expression" dxfId="6070" priority="118" stopIfTrue="1">
      <formula>$D$1&lt;K4</formula>
    </cfRule>
    <cfRule type="expression" dxfId="6069" priority="119" stopIfTrue="1">
      <formula>$D$1&gt;K4</formula>
    </cfRule>
  </conditionalFormatting>
  <conditionalFormatting sqref="M4">
    <cfRule type="expression" dxfId="6068" priority="110" stopIfTrue="1">
      <formula>$D$1&lt;M4</formula>
    </cfRule>
    <cfRule type="expression" dxfId="6067" priority="111" stopIfTrue="1">
      <formula>$D$1&gt;M4</formula>
    </cfRule>
  </conditionalFormatting>
  <conditionalFormatting sqref="I5">
    <cfRule type="cellIs" dxfId="6066" priority="199" stopIfTrue="1" operator="equal">
      <formula>5</formula>
    </cfRule>
    <cfRule type="cellIs" dxfId="6065" priority="200" stopIfTrue="1" operator="equal">
      <formula>4</formula>
    </cfRule>
    <cfRule type="cellIs" dxfId="6064" priority="201" stopIfTrue="1" operator="equal">
      <formula>3</formula>
    </cfRule>
  </conditionalFormatting>
  <conditionalFormatting sqref="M5">
    <cfRule type="cellIs" dxfId="6063" priority="196" stopIfTrue="1" operator="equal">
      <formula>5</formula>
    </cfRule>
    <cfRule type="cellIs" dxfId="6062" priority="197" stopIfTrue="1" operator="equal">
      <formula>4</formula>
    </cfRule>
    <cfRule type="cellIs" dxfId="6061" priority="198" stopIfTrue="1" operator="equal">
      <formula>3</formula>
    </cfRule>
  </conditionalFormatting>
  <conditionalFormatting sqref="M4">
    <cfRule type="expression" dxfId="6060" priority="194" stopIfTrue="1">
      <formula>$D$1&lt;M4</formula>
    </cfRule>
    <cfRule type="expression" dxfId="6059" priority="195" stopIfTrue="1">
      <formula>$D$1&gt;M4</formula>
    </cfRule>
  </conditionalFormatting>
  <conditionalFormatting sqref="M5">
    <cfRule type="cellIs" dxfId="6058" priority="191" stopIfTrue="1" operator="equal">
      <formula>5</formula>
    </cfRule>
    <cfRule type="cellIs" dxfId="6057" priority="192" stopIfTrue="1" operator="equal">
      <formula>4</formula>
    </cfRule>
    <cfRule type="cellIs" dxfId="6056" priority="193" stopIfTrue="1" operator="equal">
      <formula>3</formula>
    </cfRule>
  </conditionalFormatting>
  <conditionalFormatting sqref="M4">
    <cfRule type="expression" dxfId="6055" priority="189" stopIfTrue="1">
      <formula>$D$1&lt;M4</formula>
    </cfRule>
    <cfRule type="expression" dxfId="6054" priority="190" stopIfTrue="1">
      <formula>$D$1&gt;M4</formula>
    </cfRule>
  </conditionalFormatting>
  <conditionalFormatting sqref="M5">
    <cfRule type="cellIs" dxfId="6053" priority="186" stopIfTrue="1" operator="equal">
      <formula>5</formula>
    </cfRule>
    <cfRule type="cellIs" dxfId="6052" priority="187" stopIfTrue="1" operator="equal">
      <formula>4</formula>
    </cfRule>
    <cfRule type="cellIs" dxfId="6051" priority="188" stopIfTrue="1" operator="equal">
      <formula>3</formula>
    </cfRule>
  </conditionalFormatting>
  <conditionalFormatting sqref="M4">
    <cfRule type="expression" dxfId="6050" priority="184" stopIfTrue="1">
      <formula>$D$1&lt;M4</formula>
    </cfRule>
    <cfRule type="expression" dxfId="6049" priority="185" stopIfTrue="1">
      <formula>$D$1&gt;M4</formula>
    </cfRule>
  </conditionalFormatting>
  <conditionalFormatting sqref="M4">
    <cfRule type="expression" dxfId="6048" priority="182" stopIfTrue="1">
      <formula>$D$1&lt;M4</formula>
    </cfRule>
    <cfRule type="expression" dxfId="6047" priority="183" stopIfTrue="1">
      <formula>$D$1&gt;M4</formula>
    </cfRule>
  </conditionalFormatting>
  <conditionalFormatting sqref="M4">
    <cfRule type="expression" dxfId="6046" priority="180" stopIfTrue="1">
      <formula>$D$1&lt;M4</formula>
    </cfRule>
    <cfRule type="expression" dxfId="6045" priority="181" stopIfTrue="1">
      <formula>$D$1&gt;M4</formula>
    </cfRule>
  </conditionalFormatting>
  <conditionalFormatting sqref="M4">
    <cfRule type="expression" dxfId="6044" priority="178" stopIfTrue="1">
      <formula>$D$1&lt;M4</formula>
    </cfRule>
    <cfRule type="expression" dxfId="6043" priority="179" stopIfTrue="1">
      <formula>$D$1&gt;M4</formula>
    </cfRule>
  </conditionalFormatting>
  <conditionalFormatting sqref="M4">
    <cfRule type="expression" dxfId="6042" priority="176" stopIfTrue="1">
      <formula>$D$1&lt;M4</formula>
    </cfRule>
    <cfRule type="expression" dxfId="6041" priority="177" stopIfTrue="1">
      <formula>$D$1&gt;M4</formula>
    </cfRule>
  </conditionalFormatting>
  <conditionalFormatting sqref="M4">
    <cfRule type="expression" dxfId="6040" priority="174" stopIfTrue="1">
      <formula>$D$1&lt;M4</formula>
    </cfRule>
    <cfRule type="expression" dxfId="6039" priority="175" stopIfTrue="1">
      <formula>$D$1&gt;M4</formula>
    </cfRule>
  </conditionalFormatting>
  <conditionalFormatting sqref="M4">
    <cfRule type="expression" dxfId="6038" priority="172" stopIfTrue="1">
      <formula>$D$1&lt;M4</formula>
    </cfRule>
    <cfRule type="expression" dxfId="6037" priority="173" stopIfTrue="1">
      <formula>$D$1&gt;M4</formula>
    </cfRule>
  </conditionalFormatting>
  <conditionalFormatting sqref="M4">
    <cfRule type="expression" dxfId="6036" priority="170" stopIfTrue="1">
      <formula>$D$1&lt;M4</formula>
    </cfRule>
    <cfRule type="expression" dxfId="6035" priority="171" stopIfTrue="1">
      <formula>$D$1&gt;M4</formula>
    </cfRule>
  </conditionalFormatting>
  <conditionalFormatting sqref="J5">
    <cfRule type="cellIs" dxfId="6034" priority="167" stopIfTrue="1" operator="equal">
      <formula>5</formula>
    </cfRule>
    <cfRule type="cellIs" dxfId="6033" priority="168" stopIfTrue="1" operator="equal">
      <formula>4</formula>
    </cfRule>
    <cfRule type="cellIs" dxfId="6032" priority="169" stopIfTrue="1" operator="equal">
      <formula>3</formula>
    </cfRule>
  </conditionalFormatting>
  <conditionalFormatting sqref="J4">
    <cfRule type="expression" dxfId="6031" priority="165" stopIfTrue="1">
      <formula>$D$1&lt;J4</formula>
    </cfRule>
    <cfRule type="expression" dxfId="6030" priority="166" stopIfTrue="1">
      <formula>$D$1&gt;J4</formula>
    </cfRule>
  </conditionalFormatting>
  <conditionalFormatting sqref="J5">
    <cfRule type="cellIs" dxfId="6029" priority="162" stopIfTrue="1" operator="equal">
      <formula>5</formula>
    </cfRule>
    <cfRule type="cellIs" dxfId="6028" priority="163" stopIfTrue="1" operator="equal">
      <formula>4</formula>
    </cfRule>
    <cfRule type="cellIs" dxfId="6027" priority="164" stopIfTrue="1" operator="equal">
      <formula>3</formula>
    </cfRule>
  </conditionalFormatting>
  <conditionalFormatting sqref="J4">
    <cfRule type="expression" dxfId="6026" priority="160" stopIfTrue="1">
      <formula>$D$1&lt;J4</formula>
    </cfRule>
    <cfRule type="expression" dxfId="6025" priority="161" stopIfTrue="1">
      <formula>$D$1&gt;J4</formula>
    </cfRule>
  </conditionalFormatting>
  <conditionalFormatting sqref="J5">
    <cfRule type="cellIs" dxfId="6024" priority="157" stopIfTrue="1" operator="equal">
      <formula>5</formula>
    </cfRule>
    <cfRule type="cellIs" dxfId="6023" priority="158" stopIfTrue="1" operator="equal">
      <formula>4</formula>
    </cfRule>
    <cfRule type="cellIs" dxfId="6022" priority="159" stopIfTrue="1" operator="equal">
      <formula>3</formula>
    </cfRule>
  </conditionalFormatting>
  <conditionalFormatting sqref="J4">
    <cfRule type="expression" dxfId="6021" priority="155" stopIfTrue="1">
      <formula>$D$1&lt;J4</formula>
    </cfRule>
    <cfRule type="expression" dxfId="6020" priority="156" stopIfTrue="1">
      <formula>$D$1&gt;J4</formula>
    </cfRule>
  </conditionalFormatting>
  <conditionalFormatting sqref="J5">
    <cfRule type="cellIs" dxfId="6019" priority="152" stopIfTrue="1" operator="equal">
      <formula>5</formula>
    </cfRule>
    <cfRule type="cellIs" dxfId="6018" priority="153" stopIfTrue="1" operator="equal">
      <formula>4</formula>
    </cfRule>
    <cfRule type="cellIs" dxfId="6017" priority="154" stopIfTrue="1" operator="equal">
      <formula>3</formula>
    </cfRule>
  </conditionalFormatting>
  <conditionalFormatting sqref="J4">
    <cfRule type="expression" dxfId="6016" priority="150" stopIfTrue="1">
      <formula>$D$1&lt;J4</formula>
    </cfRule>
    <cfRule type="expression" dxfId="6015" priority="151" stopIfTrue="1">
      <formula>$D$1&gt;J4</formula>
    </cfRule>
  </conditionalFormatting>
  <conditionalFormatting sqref="J5">
    <cfRule type="cellIs" dxfId="6014" priority="147" stopIfTrue="1" operator="equal">
      <formula>5</formula>
    </cfRule>
    <cfRule type="cellIs" dxfId="6013" priority="148" stopIfTrue="1" operator="equal">
      <formula>4</formula>
    </cfRule>
    <cfRule type="cellIs" dxfId="6012" priority="149" stopIfTrue="1" operator="equal">
      <formula>3</formula>
    </cfRule>
  </conditionalFormatting>
  <conditionalFormatting sqref="J4">
    <cfRule type="expression" dxfId="6011" priority="145" stopIfTrue="1">
      <formula>$D$1&lt;J4</formula>
    </cfRule>
    <cfRule type="expression" dxfId="6010" priority="146" stopIfTrue="1">
      <formula>$D$1&gt;J4</formula>
    </cfRule>
  </conditionalFormatting>
  <conditionalFormatting sqref="K4">
    <cfRule type="expression" dxfId="6009" priority="143" stopIfTrue="1">
      <formula>$D$1&lt;K4</formula>
    </cfRule>
    <cfRule type="expression" dxfId="6008" priority="144" stopIfTrue="1">
      <formula>$D$1&gt;K4</formula>
    </cfRule>
  </conditionalFormatting>
  <conditionalFormatting sqref="K3">
    <cfRule type="expression" dxfId="6007" priority="141" stopIfTrue="1">
      <formula>$D$1&lt;K3</formula>
    </cfRule>
    <cfRule type="expression" dxfId="6006" priority="142" stopIfTrue="1">
      <formula>$D$1&gt;K3</formula>
    </cfRule>
  </conditionalFormatting>
  <conditionalFormatting sqref="K4">
    <cfRule type="expression" dxfId="6005" priority="139" stopIfTrue="1">
      <formula>$D$1&lt;K4</formula>
    </cfRule>
    <cfRule type="expression" dxfId="6004" priority="140" stopIfTrue="1">
      <formula>$D$1&gt;K4</formula>
    </cfRule>
  </conditionalFormatting>
  <conditionalFormatting sqref="K4">
    <cfRule type="expression" dxfId="6003" priority="137" stopIfTrue="1">
      <formula>$D$1&lt;K4</formula>
    </cfRule>
    <cfRule type="expression" dxfId="6002" priority="138" stopIfTrue="1">
      <formula>$D$1&gt;K4</formula>
    </cfRule>
  </conditionalFormatting>
  <conditionalFormatting sqref="K4">
    <cfRule type="expression" dxfId="6001" priority="135" stopIfTrue="1">
      <formula>$D$1&lt;K4</formula>
    </cfRule>
    <cfRule type="expression" dxfId="6000" priority="136" stopIfTrue="1">
      <formula>$D$1&gt;K4</formula>
    </cfRule>
  </conditionalFormatting>
  <conditionalFormatting sqref="K5">
    <cfRule type="cellIs" dxfId="5999" priority="132" stopIfTrue="1" operator="equal">
      <formula>5</formula>
    </cfRule>
    <cfRule type="cellIs" dxfId="5998" priority="133" stopIfTrue="1" operator="equal">
      <formula>4</formula>
    </cfRule>
    <cfRule type="cellIs" dxfId="5997" priority="134" stopIfTrue="1" operator="equal">
      <formula>3</formula>
    </cfRule>
  </conditionalFormatting>
  <conditionalFormatting sqref="K4">
    <cfRule type="expression" dxfId="5996" priority="130" stopIfTrue="1">
      <formula>$D$1&lt;K4</formula>
    </cfRule>
    <cfRule type="expression" dxfId="5995" priority="131" stopIfTrue="1">
      <formula>$D$1&gt;K4</formula>
    </cfRule>
  </conditionalFormatting>
  <conditionalFormatting sqref="K4">
    <cfRule type="expression" dxfId="5994" priority="128" stopIfTrue="1">
      <formula>$D$1&lt;K4</formula>
    </cfRule>
    <cfRule type="expression" dxfId="5993" priority="129" stopIfTrue="1">
      <formula>$D$1&gt;K4</formula>
    </cfRule>
  </conditionalFormatting>
  <conditionalFormatting sqref="K4">
    <cfRule type="expression" dxfId="5992" priority="126" stopIfTrue="1">
      <formula>$D$1&lt;K4</formula>
    </cfRule>
    <cfRule type="expression" dxfId="5991" priority="127" stopIfTrue="1">
      <formula>$D$1&gt;K4</formula>
    </cfRule>
  </conditionalFormatting>
  <conditionalFormatting sqref="K4">
    <cfRule type="expression" dxfId="5990" priority="124" stopIfTrue="1">
      <formula>$D$1&lt;K4</formula>
    </cfRule>
    <cfRule type="expression" dxfId="5989" priority="125" stopIfTrue="1">
      <formula>$D$1&gt;K4</formula>
    </cfRule>
  </conditionalFormatting>
  <conditionalFormatting sqref="K4">
    <cfRule type="expression" dxfId="5988" priority="116" stopIfTrue="1">
      <formula>$D$1&lt;K4</formula>
    </cfRule>
    <cfRule type="expression" dxfId="5987" priority="117" stopIfTrue="1">
      <formula>$D$1&gt;K4</formula>
    </cfRule>
  </conditionalFormatting>
  <conditionalFormatting sqref="K4">
    <cfRule type="expression" dxfId="5986" priority="114" stopIfTrue="1">
      <formula>$D$1&lt;K4</formula>
    </cfRule>
    <cfRule type="expression" dxfId="5985" priority="115" stopIfTrue="1">
      <formula>$D$1&gt;K4</formula>
    </cfRule>
  </conditionalFormatting>
  <conditionalFormatting sqref="M4">
    <cfRule type="expression" dxfId="5984" priority="112" stopIfTrue="1">
      <formula>$D$1&lt;M4</formula>
    </cfRule>
    <cfRule type="expression" dxfId="5983" priority="113" stopIfTrue="1">
      <formula>$D$1&gt;M4</formula>
    </cfRule>
  </conditionalFormatting>
  <conditionalFormatting sqref="N5">
    <cfRule type="cellIs" dxfId="5982" priority="107" stopIfTrue="1" operator="equal">
      <formula>5</formula>
    </cfRule>
    <cfRule type="cellIs" dxfId="5981" priority="108" stopIfTrue="1" operator="equal">
      <formula>4</formula>
    </cfRule>
    <cfRule type="cellIs" dxfId="5980" priority="109" stopIfTrue="1" operator="equal">
      <formula>3</formula>
    </cfRule>
  </conditionalFormatting>
  <conditionalFormatting sqref="N4">
    <cfRule type="expression" dxfId="5979" priority="105" stopIfTrue="1">
      <formula>$D$1&lt;N4</formula>
    </cfRule>
    <cfRule type="expression" dxfId="5978" priority="106" stopIfTrue="1">
      <formula>$D$1&gt;N4</formula>
    </cfRule>
  </conditionalFormatting>
  <conditionalFormatting sqref="O5">
    <cfRule type="cellIs" dxfId="5977" priority="102" stopIfTrue="1" operator="equal">
      <formula>5</formula>
    </cfRule>
    <cfRule type="cellIs" dxfId="5976" priority="103" stopIfTrue="1" operator="equal">
      <formula>4</formula>
    </cfRule>
    <cfRule type="cellIs" dxfId="5975" priority="104" stopIfTrue="1" operator="equal">
      <formula>3</formula>
    </cfRule>
  </conditionalFormatting>
  <conditionalFormatting sqref="O4">
    <cfRule type="expression" dxfId="5974" priority="100" stopIfTrue="1">
      <formula>$D$1&lt;O4</formula>
    </cfRule>
    <cfRule type="expression" dxfId="5973" priority="101" stopIfTrue="1">
      <formula>$D$1&gt;O4</formula>
    </cfRule>
  </conditionalFormatting>
  <conditionalFormatting sqref="O5">
    <cfRule type="cellIs" dxfId="5972" priority="97" stopIfTrue="1" operator="equal">
      <formula>5</formula>
    </cfRule>
    <cfRule type="cellIs" dxfId="5971" priority="98" stopIfTrue="1" operator="equal">
      <formula>4</formula>
    </cfRule>
    <cfRule type="cellIs" dxfId="5970" priority="99" stopIfTrue="1" operator="equal">
      <formula>3</formula>
    </cfRule>
  </conditionalFormatting>
  <conditionalFormatting sqref="O4">
    <cfRule type="expression" dxfId="5969" priority="95" stopIfTrue="1">
      <formula>$D$1&lt;O4</formula>
    </cfRule>
    <cfRule type="expression" dxfId="5968" priority="96" stopIfTrue="1">
      <formula>$D$1&gt;O4</formula>
    </cfRule>
  </conditionalFormatting>
  <conditionalFormatting sqref="O4">
    <cfRule type="expression" dxfId="5967" priority="93" stopIfTrue="1">
      <formula>$D$1&lt;O4</formula>
    </cfRule>
    <cfRule type="expression" dxfId="5966" priority="94" stopIfTrue="1">
      <formula>$D$1&gt;O4</formula>
    </cfRule>
  </conditionalFormatting>
  <conditionalFormatting sqref="O4">
    <cfRule type="expression" dxfId="5965" priority="91" stopIfTrue="1">
      <formula>$D$1&lt;O4</formula>
    </cfRule>
    <cfRule type="expression" dxfId="5964" priority="92" stopIfTrue="1">
      <formula>$D$1&gt;O4</formula>
    </cfRule>
  </conditionalFormatting>
  <conditionalFormatting sqref="P5">
    <cfRule type="cellIs" dxfId="5963" priority="88" stopIfTrue="1" operator="equal">
      <formula>5</formula>
    </cfRule>
    <cfRule type="cellIs" dxfId="5962" priority="89" stopIfTrue="1" operator="equal">
      <formula>4</formula>
    </cfRule>
    <cfRule type="cellIs" dxfId="5961" priority="90" stopIfTrue="1" operator="equal">
      <formula>3</formula>
    </cfRule>
  </conditionalFormatting>
  <conditionalFormatting sqref="P4">
    <cfRule type="expression" dxfId="5960" priority="86" stopIfTrue="1">
      <formula>$D$1&lt;P4</formula>
    </cfRule>
    <cfRule type="expression" dxfId="5959" priority="87" stopIfTrue="1">
      <formula>$D$1&gt;P4</formula>
    </cfRule>
  </conditionalFormatting>
  <conditionalFormatting sqref="P5">
    <cfRule type="cellIs" dxfId="5958" priority="83" stopIfTrue="1" operator="equal">
      <formula>5</formula>
    </cfRule>
    <cfRule type="cellIs" dxfId="5957" priority="84" stopIfTrue="1" operator="equal">
      <formula>4</formula>
    </cfRule>
    <cfRule type="cellIs" dxfId="5956" priority="85" stopIfTrue="1" operator="equal">
      <formula>3</formula>
    </cfRule>
  </conditionalFormatting>
  <conditionalFormatting sqref="P4">
    <cfRule type="expression" dxfId="5955" priority="81" stopIfTrue="1">
      <formula>$D$1&lt;P4</formula>
    </cfRule>
    <cfRule type="expression" dxfId="5954" priority="82" stopIfTrue="1">
      <formula>$D$1&gt;P4</formula>
    </cfRule>
  </conditionalFormatting>
  <conditionalFormatting sqref="P5">
    <cfRule type="cellIs" dxfId="5953" priority="78" stopIfTrue="1" operator="equal">
      <formula>5</formula>
    </cfRule>
    <cfRule type="cellIs" dxfId="5952" priority="79" stopIfTrue="1" operator="equal">
      <formula>4</formula>
    </cfRule>
    <cfRule type="cellIs" dxfId="5951" priority="80" stopIfTrue="1" operator="equal">
      <formula>3</formula>
    </cfRule>
  </conditionalFormatting>
  <conditionalFormatting sqref="P4">
    <cfRule type="expression" dxfId="5950" priority="76" stopIfTrue="1">
      <formula>$D$1&lt;P4</formula>
    </cfRule>
    <cfRule type="expression" dxfId="5949" priority="77" stopIfTrue="1">
      <formula>$D$1&gt;P4</formula>
    </cfRule>
  </conditionalFormatting>
  <conditionalFormatting sqref="P4">
    <cfRule type="expression" dxfId="5948" priority="21" stopIfTrue="1">
      <formula>$D$1&lt;P4</formula>
    </cfRule>
    <cfRule type="expression" dxfId="5947" priority="22" stopIfTrue="1">
      <formula>$D$1&gt;P4</formula>
    </cfRule>
  </conditionalFormatting>
  <conditionalFormatting sqref="P4">
    <cfRule type="expression" dxfId="5946" priority="9" stopIfTrue="1">
      <formula>$D$1&lt;P4</formula>
    </cfRule>
    <cfRule type="expression" dxfId="5945" priority="10" stopIfTrue="1">
      <formula>$D$1&gt;P4</formula>
    </cfRule>
  </conditionalFormatting>
  <conditionalFormatting sqref="P4">
    <cfRule type="expression" dxfId="5944" priority="53" stopIfTrue="1">
      <formula>$D$1&lt;P4</formula>
    </cfRule>
    <cfRule type="expression" dxfId="5943" priority="54" stopIfTrue="1">
      <formula>$D$1&gt;P4</formula>
    </cfRule>
  </conditionalFormatting>
  <conditionalFormatting sqref="P4">
    <cfRule type="expression" dxfId="5942" priority="51" stopIfTrue="1">
      <formula>$D$1&lt;P4</formula>
    </cfRule>
    <cfRule type="expression" dxfId="5941" priority="52" stopIfTrue="1">
      <formula>$D$1&gt;P4</formula>
    </cfRule>
  </conditionalFormatting>
  <conditionalFormatting sqref="P4">
    <cfRule type="expression" dxfId="5940" priority="26" stopIfTrue="1">
      <formula>$D$1&lt;P4</formula>
    </cfRule>
    <cfRule type="expression" dxfId="5939" priority="27" stopIfTrue="1">
      <formula>$D$1&gt;P4</formula>
    </cfRule>
  </conditionalFormatting>
  <conditionalFormatting sqref="P5">
    <cfRule type="cellIs" dxfId="5938" priority="23" stopIfTrue="1" operator="equal">
      <formula>5</formula>
    </cfRule>
    <cfRule type="cellIs" dxfId="5937" priority="24" stopIfTrue="1" operator="equal">
      <formula>4</formula>
    </cfRule>
    <cfRule type="cellIs" dxfId="5936" priority="25" stopIfTrue="1" operator="equal">
      <formula>3</formula>
    </cfRule>
  </conditionalFormatting>
  <conditionalFormatting sqref="P4">
    <cfRule type="expression" dxfId="5935" priority="19" stopIfTrue="1">
      <formula>$D$1&lt;P4</formula>
    </cfRule>
    <cfRule type="expression" dxfId="5934" priority="20" stopIfTrue="1">
      <formula>$D$1&gt;P4</formula>
    </cfRule>
  </conditionalFormatting>
  <conditionalFormatting sqref="P5">
    <cfRule type="cellIs" dxfId="5933" priority="73" stopIfTrue="1" operator="equal">
      <formula>5</formula>
    </cfRule>
    <cfRule type="cellIs" dxfId="5932" priority="74" stopIfTrue="1" operator="equal">
      <formula>4</formula>
    </cfRule>
    <cfRule type="cellIs" dxfId="5931" priority="75" stopIfTrue="1" operator="equal">
      <formula>3</formula>
    </cfRule>
  </conditionalFormatting>
  <conditionalFormatting sqref="P4">
    <cfRule type="expression" dxfId="5930" priority="71" stopIfTrue="1">
      <formula>$D$1&lt;P4</formula>
    </cfRule>
    <cfRule type="expression" dxfId="5929" priority="72" stopIfTrue="1">
      <formula>$D$1&gt;P4</formula>
    </cfRule>
  </conditionalFormatting>
  <conditionalFormatting sqref="P5">
    <cfRule type="cellIs" dxfId="5928" priority="68" stopIfTrue="1" operator="equal">
      <formula>5</formula>
    </cfRule>
    <cfRule type="cellIs" dxfId="5927" priority="69" stopIfTrue="1" operator="equal">
      <formula>4</formula>
    </cfRule>
    <cfRule type="cellIs" dxfId="5926" priority="70" stopIfTrue="1" operator="equal">
      <formula>3</formula>
    </cfRule>
  </conditionalFormatting>
  <conditionalFormatting sqref="P4">
    <cfRule type="expression" dxfId="5925" priority="66" stopIfTrue="1">
      <formula>$D$1&lt;P4</formula>
    </cfRule>
    <cfRule type="expression" dxfId="5924" priority="67" stopIfTrue="1">
      <formula>$D$1&gt;P4</formula>
    </cfRule>
  </conditionalFormatting>
  <conditionalFormatting sqref="P5">
    <cfRule type="cellIs" dxfId="5923" priority="63" stopIfTrue="1" operator="equal">
      <formula>5</formula>
    </cfRule>
    <cfRule type="cellIs" dxfId="5922" priority="64" stopIfTrue="1" operator="equal">
      <formula>4</formula>
    </cfRule>
    <cfRule type="cellIs" dxfId="5921" priority="65" stopIfTrue="1" operator="equal">
      <formula>3</formula>
    </cfRule>
  </conditionalFormatting>
  <conditionalFormatting sqref="P4">
    <cfRule type="expression" dxfId="5920" priority="61" stopIfTrue="1">
      <formula>$D$1&lt;P4</formula>
    </cfRule>
    <cfRule type="expression" dxfId="5919" priority="62" stopIfTrue="1">
      <formula>$D$1&gt;P4</formula>
    </cfRule>
  </conditionalFormatting>
  <conditionalFormatting sqref="P4">
    <cfRule type="expression" dxfId="5918" priority="59" stopIfTrue="1">
      <formula>$D$1&lt;P4</formula>
    </cfRule>
    <cfRule type="expression" dxfId="5917" priority="60" stopIfTrue="1">
      <formula>$D$1&gt;P4</formula>
    </cfRule>
  </conditionalFormatting>
  <conditionalFormatting sqref="P4">
    <cfRule type="expression" dxfId="5916" priority="57" stopIfTrue="1">
      <formula>$D$1&lt;P4</formula>
    </cfRule>
    <cfRule type="expression" dxfId="5915" priority="58" stopIfTrue="1">
      <formula>$D$1&gt;P4</formula>
    </cfRule>
  </conditionalFormatting>
  <conditionalFormatting sqref="P4">
    <cfRule type="expression" dxfId="5914" priority="55" stopIfTrue="1">
      <formula>$D$1&lt;P4</formula>
    </cfRule>
    <cfRule type="expression" dxfId="5913" priority="56" stopIfTrue="1">
      <formula>$D$1&gt;P4</formula>
    </cfRule>
  </conditionalFormatting>
  <conditionalFormatting sqref="P4">
    <cfRule type="expression" dxfId="5912" priority="49" stopIfTrue="1">
      <formula>$D$1&lt;P4</formula>
    </cfRule>
    <cfRule type="expression" dxfId="5911" priority="50" stopIfTrue="1">
      <formula>$D$1&gt;P4</formula>
    </cfRule>
  </conditionalFormatting>
  <conditionalFormatting sqref="P4">
    <cfRule type="expression" dxfId="5910" priority="47" stopIfTrue="1">
      <formula>$D$1&lt;P4</formula>
    </cfRule>
    <cfRule type="expression" dxfId="5909" priority="48" stopIfTrue="1">
      <formula>$D$1&gt;P4</formula>
    </cfRule>
  </conditionalFormatting>
  <conditionalFormatting sqref="P4">
    <cfRule type="expression" dxfId="5908" priority="45" stopIfTrue="1">
      <formula>$D$1&lt;P4</formula>
    </cfRule>
    <cfRule type="expression" dxfId="5907" priority="46" stopIfTrue="1">
      <formula>$D$1&gt;P4</formula>
    </cfRule>
  </conditionalFormatting>
  <conditionalFormatting sqref="P4">
    <cfRule type="expression" dxfId="5906" priority="43" stopIfTrue="1">
      <formula>$D$1&lt;P4</formula>
    </cfRule>
    <cfRule type="expression" dxfId="5905" priority="44" stopIfTrue="1">
      <formula>$D$1&gt;P4</formula>
    </cfRule>
  </conditionalFormatting>
  <conditionalFormatting sqref="P4">
    <cfRule type="expression" dxfId="5904" priority="41" stopIfTrue="1">
      <formula>$D$1&lt;P4</formula>
    </cfRule>
    <cfRule type="expression" dxfId="5903" priority="42" stopIfTrue="1">
      <formula>$D$1&gt;P4</formula>
    </cfRule>
  </conditionalFormatting>
  <conditionalFormatting sqref="P5">
    <cfRule type="cellIs" dxfId="5902" priority="38" stopIfTrue="1" operator="equal">
      <formula>5</formula>
    </cfRule>
    <cfRule type="cellIs" dxfId="5901" priority="39" stopIfTrue="1" operator="equal">
      <formula>4</formula>
    </cfRule>
    <cfRule type="cellIs" dxfId="5900" priority="40" stopIfTrue="1" operator="equal">
      <formula>3</formula>
    </cfRule>
  </conditionalFormatting>
  <conditionalFormatting sqref="P4">
    <cfRule type="expression" dxfId="5899" priority="36" stopIfTrue="1">
      <formula>$D$1&lt;P4</formula>
    </cfRule>
    <cfRule type="expression" dxfId="5898" priority="37" stopIfTrue="1">
      <formula>$D$1&gt;P4</formula>
    </cfRule>
  </conditionalFormatting>
  <conditionalFormatting sqref="P5">
    <cfRule type="cellIs" dxfId="5897" priority="33" stopIfTrue="1" operator="equal">
      <formula>5</formula>
    </cfRule>
    <cfRule type="cellIs" dxfId="5896" priority="34" stopIfTrue="1" operator="equal">
      <formula>4</formula>
    </cfRule>
    <cfRule type="cellIs" dxfId="5895" priority="35" stopIfTrue="1" operator="equal">
      <formula>3</formula>
    </cfRule>
  </conditionalFormatting>
  <conditionalFormatting sqref="P4">
    <cfRule type="expression" dxfId="5894" priority="31" stopIfTrue="1">
      <formula>$D$1&lt;P4</formula>
    </cfRule>
    <cfRule type="expression" dxfId="5893" priority="32" stopIfTrue="1">
      <formula>$D$1&gt;P4</formula>
    </cfRule>
  </conditionalFormatting>
  <conditionalFormatting sqref="P5">
    <cfRule type="cellIs" dxfId="5892" priority="28" stopIfTrue="1" operator="equal">
      <formula>5</formula>
    </cfRule>
    <cfRule type="cellIs" dxfId="5891" priority="29" stopIfTrue="1" operator="equal">
      <formula>4</formula>
    </cfRule>
    <cfRule type="cellIs" dxfId="5890" priority="30" stopIfTrue="1" operator="equal">
      <formula>3</formula>
    </cfRule>
  </conditionalFormatting>
  <conditionalFormatting sqref="P4">
    <cfRule type="expression" dxfId="5889" priority="17" stopIfTrue="1">
      <formula>$D$1&lt;P4</formula>
    </cfRule>
    <cfRule type="expression" dxfId="5888" priority="18" stopIfTrue="1">
      <formula>$D$1&gt;P4</formula>
    </cfRule>
  </conditionalFormatting>
  <conditionalFormatting sqref="P4">
    <cfRule type="expression" dxfId="5887" priority="15" stopIfTrue="1">
      <formula>$D$1&lt;P4</formula>
    </cfRule>
    <cfRule type="expression" dxfId="5886" priority="16" stopIfTrue="1">
      <formula>$D$1&gt;P4</formula>
    </cfRule>
  </conditionalFormatting>
  <conditionalFormatting sqref="P4">
    <cfRule type="expression" dxfId="5885" priority="13" stopIfTrue="1">
      <formula>$D$1&lt;P4</formula>
    </cfRule>
    <cfRule type="expression" dxfId="5884" priority="14" stopIfTrue="1">
      <formula>$D$1&gt;P4</formula>
    </cfRule>
  </conditionalFormatting>
  <conditionalFormatting sqref="P4">
    <cfRule type="expression" dxfId="5883" priority="11" stopIfTrue="1">
      <formula>$D$1&lt;P4</formula>
    </cfRule>
    <cfRule type="expression" dxfId="5882" priority="12" stopIfTrue="1">
      <formula>$D$1&gt;P4</formula>
    </cfRule>
  </conditionalFormatting>
  <conditionalFormatting sqref="P4">
    <cfRule type="expression" dxfId="5881" priority="7" stopIfTrue="1">
      <formula>$D$1&lt;P4</formula>
    </cfRule>
    <cfRule type="expression" dxfId="5880" priority="8" stopIfTrue="1">
      <formula>$D$1&gt;P4</formula>
    </cfRule>
  </conditionalFormatting>
  <conditionalFormatting sqref="P4">
    <cfRule type="expression" dxfId="5879" priority="5" stopIfTrue="1">
      <formula>$D$1&lt;P4</formula>
    </cfRule>
    <cfRule type="expression" dxfId="5878" priority="6" stopIfTrue="1">
      <formula>$D$1&gt;P4</formula>
    </cfRule>
  </conditionalFormatting>
  <conditionalFormatting sqref="P4">
    <cfRule type="expression" dxfId="5877" priority="3" stopIfTrue="1">
      <formula>$D$1&lt;P4</formula>
    </cfRule>
    <cfRule type="expression" dxfId="5876" priority="4" stopIfTrue="1">
      <formula>$D$1&gt;P4</formula>
    </cfRule>
  </conditionalFormatting>
  <conditionalFormatting sqref="P4">
    <cfRule type="expression" dxfId="5875" priority="1" stopIfTrue="1">
      <formula>$D$1&lt;P4</formula>
    </cfRule>
    <cfRule type="expression" dxfId="5874" priority="2" stopIfTrue="1">
      <formula>$D$1&gt;P4</formula>
    </cfRule>
  </conditionalFormatting>
  <pageMargins left="0.7" right="0.7" top="0.75" bottom="0.75" header="0.3" footer="0.3"/>
  <pageSetup paperSize="9" scale="73" orientation="portrait" r:id="rId1"/>
  <colBreaks count="1" manualBreakCount="1">
    <brk id="30" max="1048575" man="1"/>
  </colBreaks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4">
    <pageSetUpPr fitToPage="1"/>
  </sheetPr>
  <dimension ref="A1:FA57"/>
  <sheetViews>
    <sheetView view="pageBreakPreview" zoomScale="85" zoomScaleSheetLayoutView="85" workbookViewId="0">
      <pane xSplit="5" ySplit="5" topLeftCell="F6" activePane="bottomRight" state="frozenSplit"/>
      <selection activeCell="F2" sqref="F2:L5"/>
      <selection pane="topRight" activeCell="F2" sqref="F2:L5"/>
      <selection pane="bottomLeft" activeCell="F2" sqref="F2:L5"/>
      <selection pane="bottomRight" activeCell="F2" sqref="F2:L5"/>
    </sheetView>
  </sheetViews>
  <sheetFormatPr defaultRowHeight="12.75" x14ac:dyDescent="0.2"/>
  <cols>
    <col min="1" max="1" width="7" style="131" customWidth="1"/>
    <col min="2" max="2" width="8.28515625" style="131" hidden="1" customWidth="1"/>
    <col min="3" max="3" width="12.5703125" style="131" customWidth="1"/>
    <col min="4" max="4" width="29.140625" style="131" customWidth="1"/>
    <col min="5" max="5" width="6.5703125" style="131" hidden="1" customWidth="1"/>
    <col min="6" max="6" width="6.85546875" style="142" customWidth="1"/>
    <col min="7" max="8" width="7.85546875" style="142" customWidth="1"/>
    <col min="9" max="9" width="6.85546875" style="142" bestFit="1" customWidth="1"/>
    <col min="10" max="10" width="7.140625" style="142" customWidth="1"/>
    <col min="11" max="13" width="6.85546875" style="142" hidden="1" customWidth="1"/>
    <col min="14" max="14" width="6.28515625" style="142" hidden="1" customWidth="1"/>
    <col min="15" max="15" width="6.85546875" style="142" hidden="1" customWidth="1"/>
    <col min="16" max="16" width="6.28515625" style="142" hidden="1" customWidth="1"/>
    <col min="17" max="17" width="7" style="307" customWidth="1"/>
    <col min="18" max="18" width="6.85546875" style="307" customWidth="1"/>
    <col min="19" max="19" width="7.28515625" style="307" customWidth="1"/>
    <col min="20" max="20" width="7" style="142" hidden="1" customWidth="1"/>
    <col min="21" max="21" width="7.140625" style="142" hidden="1" customWidth="1"/>
    <col min="22" max="22" width="6.28515625" style="142" customWidth="1"/>
    <col min="23" max="24" width="4.42578125" style="142" hidden="1" customWidth="1"/>
    <col min="25" max="28" width="3.7109375" style="142" hidden="1" customWidth="1"/>
    <col min="29" max="29" width="5.85546875" style="142" hidden="1" customWidth="1"/>
    <col min="30" max="30" width="7.42578125" style="142" customWidth="1" collapsed="1"/>
    <col min="31" max="31" width="5.28515625" style="142" hidden="1" customWidth="1"/>
    <col min="32" max="32" width="4.7109375" style="142" hidden="1" customWidth="1"/>
    <col min="33" max="49" width="5.7109375" style="142" hidden="1" customWidth="1"/>
    <col min="50" max="50" width="6.5703125" style="142" hidden="1" customWidth="1" collapsed="1"/>
    <col min="51" max="51" width="2.7109375" style="142" hidden="1" customWidth="1"/>
    <col min="52" max="66" width="2.28515625" style="142" hidden="1" customWidth="1"/>
    <col min="67" max="67" width="4.140625" style="142" hidden="1" customWidth="1"/>
    <col min="68" max="68" width="9.85546875" style="143" hidden="1" customWidth="1"/>
    <col min="69" max="84" width="3.42578125" style="143" hidden="1" customWidth="1"/>
    <col min="85" max="85" width="3.7109375" style="143" hidden="1" customWidth="1"/>
    <col min="86" max="87" width="8" style="143" hidden="1" customWidth="1"/>
    <col min="88" max="102" width="8" style="143" customWidth="1"/>
    <col min="103" max="111" width="8" style="131" customWidth="1"/>
    <col min="112" max="16384" width="9.140625" style="131"/>
  </cols>
  <sheetData>
    <row r="1" spans="1:107" x14ac:dyDescent="0.2">
      <c r="A1" s="1"/>
      <c r="B1" s="1"/>
      <c r="C1" s="114"/>
      <c r="D1" s="115">
        <f ca="1">NOW()</f>
        <v>43659.50692349537</v>
      </c>
      <c r="E1" s="116"/>
      <c r="F1" s="117"/>
      <c r="G1" s="118"/>
      <c r="H1" s="118"/>
      <c r="I1" s="118"/>
      <c r="J1" s="118"/>
      <c r="K1" s="118"/>
      <c r="L1" s="118"/>
      <c r="M1" s="119"/>
      <c r="N1" s="120"/>
      <c r="O1" s="118"/>
      <c r="P1" s="118"/>
      <c r="Q1" s="303"/>
      <c r="R1" s="304"/>
      <c r="S1" s="304"/>
      <c r="T1" s="122"/>
      <c r="U1" s="123"/>
      <c r="V1" s="124"/>
      <c r="W1" s="125"/>
      <c r="X1" s="125"/>
      <c r="Y1" s="132"/>
      <c r="Z1" s="132"/>
      <c r="AA1" s="132"/>
      <c r="AB1" s="132"/>
      <c r="AC1" s="132"/>
      <c r="AD1" s="132"/>
      <c r="AE1" s="124"/>
      <c r="AF1" s="127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8"/>
      <c r="AX1" s="129"/>
      <c r="AY1" s="130"/>
      <c r="AZ1" s="130"/>
      <c r="BA1" s="130"/>
      <c r="BB1" s="130"/>
      <c r="BC1" s="130"/>
      <c r="BD1" s="130"/>
      <c r="BE1" s="130"/>
      <c r="BF1" s="130"/>
      <c r="BG1" s="130"/>
      <c r="BH1" s="130"/>
      <c r="BI1" s="130"/>
      <c r="BJ1" s="130"/>
      <c r="BK1" s="130"/>
      <c r="BL1" s="130"/>
      <c r="BM1" s="130"/>
      <c r="BN1" s="130"/>
      <c r="BO1" s="129"/>
      <c r="BP1" s="129"/>
      <c r="BQ1" s="129"/>
      <c r="BR1" s="129"/>
      <c r="BS1" s="129"/>
      <c r="BT1" s="129"/>
      <c r="BU1" s="129"/>
      <c r="BV1" s="129"/>
      <c r="BW1" s="129"/>
      <c r="BX1" s="129"/>
      <c r="BY1" s="129"/>
      <c r="BZ1" s="129"/>
      <c r="CA1" s="129"/>
      <c r="CB1" s="129"/>
      <c r="CC1" s="129"/>
      <c r="CD1" s="129"/>
      <c r="CE1" s="129"/>
      <c r="CF1" s="129"/>
      <c r="CG1" s="129"/>
      <c r="CH1" s="129"/>
      <c r="CI1" s="129"/>
      <c r="CJ1" s="129"/>
      <c r="CK1" s="129"/>
      <c r="CL1" s="129"/>
      <c r="CM1" s="129"/>
      <c r="CN1" s="127"/>
      <c r="CO1" s="127"/>
      <c r="CP1" s="127"/>
      <c r="CQ1" s="127"/>
      <c r="CR1" s="127"/>
      <c r="CS1" s="127"/>
      <c r="CT1" s="127"/>
      <c r="CU1" s="127"/>
      <c r="CV1" s="127"/>
      <c r="CW1" s="127"/>
      <c r="CX1" s="127"/>
      <c r="CY1" s="127"/>
      <c r="CZ1" s="127"/>
      <c r="DA1" s="127"/>
    </row>
    <row r="2" spans="1:107" x14ac:dyDescent="0.2">
      <c r="A2" s="1"/>
      <c r="B2" s="1"/>
      <c r="C2" s="114"/>
      <c r="D2" s="115"/>
      <c r="E2" s="116"/>
      <c r="F2" s="585" t="s">
        <v>539</v>
      </c>
      <c r="G2" s="586"/>
      <c r="H2" s="587"/>
      <c r="I2" s="588" t="s">
        <v>537</v>
      </c>
      <c r="J2" s="588"/>
      <c r="K2" s="588"/>
      <c r="L2" s="588"/>
      <c r="M2" s="588"/>
      <c r="N2" s="588"/>
      <c r="O2" s="588"/>
      <c r="P2" s="588"/>
      <c r="Q2" s="585" t="s">
        <v>545</v>
      </c>
      <c r="R2" s="586"/>
      <c r="S2" s="586"/>
      <c r="T2" s="587"/>
      <c r="U2" s="321" t="s">
        <v>540</v>
      </c>
      <c r="V2" s="124"/>
      <c r="W2" s="125"/>
      <c r="X2" s="125"/>
      <c r="Y2" s="132"/>
      <c r="Z2" s="132"/>
      <c r="AA2" s="132"/>
      <c r="AB2" s="132"/>
      <c r="AC2" s="132"/>
      <c r="AD2" s="132"/>
      <c r="AE2" s="124"/>
      <c r="AF2" s="127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128"/>
      <c r="AV2" s="128"/>
      <c r="AW2" s="128"/>
      <c r="AX2" s="129"/>
      <c r="AY2" s="130"/>
      <c r="AZ2" s="130"/>
      <c r="BA2" s="130"/>
      <c r="BB2" s="130"/>
      <c r="BC2" s="130"/>
      <c r="BD2" s="130"/>
      <c r="BE2" s="130"/>
      <c r="BF2" s="130"/>
      <c r="BG2" s="130"/>
      <c r="BH2" s="130"/>
      <c r="BI2" s="130"/>
      <c r="BJ2" s="130"/>
      <c r="BK2" s="130"/>
      <c r="BL2" s="130"/>
      <c r="BM2" s="130"/>
      <c r="BN2" s="130"/>
      <c r="BO2" s="129"/>
      <c r="BP2" s="129"/>
      <c r="BQ2" s="129"/>
      <c r="BR2" s="129"/>
      <c r="BS2" s="129"/>
      <c r="BT2" s="129"/>
      <c r="BU2" s="129"/>
      <c r="BV2" s="129"/>
      <c r="BW2" s="129"/>
      <c r="BX2" s="129"/>
      <c r="BY2" s="129"/>
      <c r="BZ2" s="129"/>
      <c r="CA2" s="129"/>
      <c r="CB2" s="129"/>
      <c r="CC2" s="129"/>
      <c r="CD2" s="129"/>
      <c r="CE2" s="129"/>
      <c r="CF2" s="129"/>
      <c r="CG2" s="129"/>
      <c r="CH2" s="129"/>
      <c r="CI2" s="129"/>
      <c r="CJ2" s="129"/>
      <c r="CK2" s="129"/>
      <c r="CL2" s="129"/>
      <c r="CM2" s="129"/>
      <c r="CN2" s="127"/>
      <c r="CO2" s="127"/>
      <c r="CP2" s="127"/>
      <c r="CQ2" s="127"/>
      <c r="CR2" s="127"/>
      <c r="CS2" s="127"/>
      <c r="CT2" s="127"/>
      <c r="CU2" s="127"/>
      <c r="CV2" s="127"/>
      <c r="CW2" s="127"/>
      <c r="CX2" s="127"/>
      <c r="CY2" s="127"/>
      <c r="CZ2" s="127"/>
      <c r="DA2" s="127"/>
    </row>
    <row r="3" spans="1:107" ht="21.75" customHeight="1" x14ac:dyDescent="0.2">
      <c r="A3" s="596">
        <v>2351</v>
      </c>
      <c r="B3" s="596"/>
      <c r="C3" s="596"/>
      <c r="D3" s="174" t="s">
        <v>0</v>
      </c>
      <c r="E3" s="175"/>
      <c r="F3" s="176">
        <v>42355</v>
      </c>
      <c r="G3" s="177">
        <v>42385</v>
      </c>
      <c r="H3" s="177">
        <v>42384</v>
      </c>
      <c r="I3" s="176">
        <v>42388</v>
      </c>
      <c r="J3" s="177">
        <v>42390</v>
      </c>
      <c r="K3" s="230"/>
      <c r="L3" s="177"/>
      <c r="M3" s="176"/>
      <c r="N3" s="230"/>
      <c r="O3" s="176"/>
      <c r="P3" s="541"/>
      <c r="Q3" s="176">
        <v>42396</v>
      </c>
      <c r="R3" s="176">
        <v>42401</v>
      </c>
      <c r="S3" s="305">
        <v>42406</v>
      </c>
      <c r="T3" s="305"/>
      <c r="U3" s="176"/>
      <c r="V3" s="195"/>
      <c r="W3" s="139"/>
      <c r="X3" s="139"/>
      <c r="Y3" s="196"/>
      <c r="Z3" s="196"/>
      <c r="AA3" s="196"/>
      <c r="AB3" s="197"/>
      <c r="AC3" s="197"/>
      <c r="AD3" s="577" t="s">
        <v>9</v>
      </c>
      <c r="AE3" s="181"/>
      <c r="AF3" s="132"/>
      <c r="AG3" s="597"/>
      <c r="AH3" s="597"/>
      <c r="AI3" s="597"/>
      <c r="AJ3" s="597"/>
      <c r="AK3" s="597"/>
      <c r="AL3" s="597"/>
      <c r="AM3" s="597"/>
      <c r="AN3" s="597"/>
      <c r="AO3" s="597"/>
      <c r="AP3" s="597"/>
      <c r="AQ3" s="597"/>
      <c r="AR3" s="597"/>
      <c r="AS3" s="597"/>
      <c r="AT3" s="597"/>
      <c r="AU3" s="597"/>
      <c r="AV3" s="597"/>
      <c r="AW3" s="597"/>
      <c r="AX3" s="595"/>
      <c r="AY3" s="595"/>
      <c r="AZ3" s="595"/>
      <c r="BA3" s="595"/>
      <c r="BB3" s="595"/>
      <c r="BC3" s="595"/>
      <c r="BD3" s="595"/>
      <c r="BE3" s="595"/>
      <c r="BF3" s="595"/>
      <c r="BG3" s="595"/>
      <c r="BH3" s="595"/>
      <c r="BI3" s="595"/>
      <c r="BJ3" s="595"/>
      <c r="BK3" s="595"/>
      <c r="BL3" s="595"/>
      <c r="BM3" s="595"/>
      <c r="BN3" s="129"/>
      <c r="BO3" s="129"/>
      <c r="BP3" s="595"/>
      <c r="BQ3" s="595"/>
      <c r="BR3" s="595"/>
      <c r="BS3" s="595"/>
      <c r="BT3" s="595"/>
      <c r="BU3" s="595"/>
      <c r="BV3" s="595"/>
      <c r="BW3" s="595"/>
      <c r="BX3" s="595"/>
      <c r="BY3" s="595"/>
      <c r="BZ3" s="595"/>
      <c r="CA3" s="595"/>
      <c r="CB3" s="595"/>
      <c r="CC3" s="595"/>
      <c r="CD3" s="595"/>
      <c r="CE3" s="595"/>
      <c r="CF3" s="129"/>
      <c r="CG3" s="129"/>
      <c r="CH3" s="129"/>
      <c r="CI3" s="129"/>
      <c r="CJ3" s="129"/>
      <c r="CK3" s="129"/>
      <c r="CL3" s="129"/>
      <c r="CM3" s="129"/>
      <c r="CN3" s="127"/>
      <c r="CO3" s="127"/>
      <c r="CP3" s="127"/>
      <c r="CQ3" s="127"/>
      <c r="CR3" s="127"/>
      <c r="CS3" s="127"/>
      <c r="CT3" s="127"/>
      <c r="CU3" s="127"/>
      <c r="CV3" s="127"/>
      <c r="CW3" s="127"/>
      <c r="CX3" s="127"/>
      <c r="CY3" s="127"/>
      <c r="CZ3" s="127"/>
      <c r="DA3" s="127"/>
    </row>
    <row r="4" spans="1:107" ht="25.5" customHeight="1" x14ac:dyDescent="0.2">
      <c r="A4" s="596"/>
      <c r="B4" s="596"/>
      <c r="C4" s="596"/>
      <c r="D4" s="179" t="s">
        <v>1</v>
      </c>
      <c r="E4" s="175"/>
      <c r="F4" s="572" t="s">
        <v>685</v>
      </c>
      <c r="G4" s="572" t="s">
        <v>1260</v>
      </c>
      <c r="H4" s="572" t="s">
        <v>1612</v>
      </c>
      <c r="I4" s="572" t="s">
        <v>1263</v>
      </c>
      <c r="J4" s="572" t="s">
        <v>1004</v>
      </c>
      <c r="K4" s="238"/>
      <c r="L4" s="238"/>
      <c r="M4" s="238"/>
      <c r="N4" s="238"/>
      <c r="O4" s="238"/>
      <c r="P4" s="238"/>
      <c r="Q4" s="572" t="s">
        <v>1259</v>
      </c>
      <c r="R4" s="573" t="s">
        <v>1290</v>
      </c>
      <c r="S4" s="572" t="s">
        <v>921</v>
      </c>
      <c r="T4" s="67"/>
      <c r="U4" s="412"/>
      <c r="V4" s="178"/>
      <c r="W4" s="178"/>
      <c r="X4" s="178"/>
      <c r="Y4" s="139"/>
      <c r="Z4" s="196"/>
      <c r="AA4" s="196"/>
      <c r="AB4" s="196"/>
      <c r="AC4" s="196"/>
      <c r="AD4" s="577"/>
      <c r="AE4" s="178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32"/>
      <c r="AQ4" s="132"/>
      <c r="AR4" s="132"/>
      <c r="AS4" s="132"/>
      <c r="AT4" s="132"/>
      <c r="AU4" s="132"/>
      <c r="AV4" s="132"/>
      <c r="AW4" s="127"/>
      <c r="AX4" s="134"/>
      <c r="AY4" s="134"/>
      <c r="AZ4" s="134"/>
      <c r="BA4" s="134"/>
      <c r="BB4" s="134"/>
      <c r="BC4" s="134"/>
      <c r="BD4" s="134"/>
      <c r="BE4" s="134"/>
      <c r="BF4" s="134"/>
      <c r="BG4" s="134"/>
      <c r="BH4" s="134"/>
      <c r="BI4" s="134"/>
      <c r="BJ4" s="134"/>
      <c r="BK4" s="134"/>
      <c r="BL4" s="134"/>
      <c r="BM4" s="134"/>
      <c r="BN4" s="129"/>
      <c r="BO4" s="129"/>
      <c r="BP4" s="134"/>
      <c r="BQ4" s="134"/>
      <c r="BR4" s="134"/>
      <c r="BS4" s="134"/>
      <c r="BT4" s="134"/>
      <c r="BU4" s="134"/>
      <c r="BV4" s="134"/>
      <c r="BW4" s="134"/>
      <c r="BX4" s="134"/>
      <c r="BY4" s="134"/>
      <c r="BZ4" s="134"/>
      <c r="CA4" s="134"/>
      <c r="CB4" s="134"/>
      <c r="CC4" s="134"/>
      <c r="CD4" s="134"/>
      <c r="CE4" s="134"/>
      <c r="CF4" s="129"/>
      <c r="CG4" s="129"/>
      <c r="CH4" s="129"/>
      <c r="CI4" s="129"/>
      <c r="CJ4" s="129"/>
      <c r="CK4" s="129"/>
      <c r="CL4" s="129"/>
      <c r="CM4" s="129"/>
      <c r="CN4" s="127"/>
      <c r="CO4" s="127"/>
      <c r="CP4" s="127"/>
      <c r="CQ4" s="127"/>
      <c r="CR4" s="127"/>
      <c r="CS4" s="127"/>
      <c r="CT4" s="127"/>
      <c r="CU4" s="127"/>
      <c r="CV4" s="127"/>
      <c r="CW4" s="127"/>
      <c r="CX4" s="127"/>
      <c r="CY4" s="127"/>
      <c r="CZ4" s="127"/>
      <c r="DA4" s="127"/>
    </row>
    <row r="5" spans="1:107" s="75" customFormat="1" ht="77.25" customHeight="1" x14ac:dyDescent="0.2">
      <c r="A5" s="384" t="s">
        <v>546</v>
      </c>
      <c r="B5" s="183" t="s">
        <v>2</v>
      </c>
      <c r="C5" s="542" t="s">
        <v>27</v>
      </c>
      <c r="D5" s="384" t="s">
        <v>3</v>
      </c>
      <c r="E5" s="184" t="s">
        <v>4</v>
      </c>
      <c r="F5" s="313" t="s">
        <v>684</v>
      </c>
      <c r="G5" s="313" t="s">
        <v>1261</v>
      </c>
      <c r="H5" s="313" t="s">
        <v>1624</v>
      </c>
      <c r="I5" s="313" t="s">
        <v>1273</v>
      </c>
      <c r="J5" s="313" t="s">
        <v>1271</v>
      </c>
      <c r="K5" s="408"/>
      <c r="L5" s="313"/>
      <c r="M5" s="325"/>
      <c r="N5" s="313"/>
      <c r="O5" s="313"/>
      <c r="P5" s="313"/>
      <c r="Q5" s="313" t="s">
        <v>1011</v>
      </c>
      <c r="R5" s="362" t="s">
        <v>1289</v>
      </c>
      <c r="S5" s="313" t="s">
        <v>920</v>
      </c>
      <c r="T5" s="92"/>
      <c r="U5" s="313"/>
      <c r="V5" s="491" t="s">
        <v>5</v>
      </c>
      <c r="W5" s="198" t="s">
        <v>6</v>
      </c>
      <c r="X5" s="198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205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153" customFormat="1" ht="31.5" x14ac:dyDescent="0.25">
      <c r="A6" s="389">
        <v>1</v>
      </c>
      <c r="B6" s="269" t="s">
        <v>28</v>
      </c>
      <c r="C6" s="399" t="s">
        <v>34</v>
      </c>
      <c r="D6" s="443" t="s">
        <v>1195</v>
      </c>
      <c r="E6" s="261">
        <v>2351</v>
      </c>
      <c r="F6" s="93" t="s">
        <v>1604</v>
      </c>
      <c r="G6" s="144" t="s">
        <v>1643</v>
      </c>
      <c r="H6" s="144" t="s">
        <v>1604</v>
      </c>
      <c r="I6" s="144">
        <v>3</v>
      </c>
      <c r="J6" s="144">
        <v>4</v>
      </c>
      <c r="K6" s="144"/>
      <c r="L6" s="144"/>
      <c r="M6" s="144"/>
      <c r="N6" s="144"/>
      <c r="O6" s="144"/>
      <c r="P6" s="144"/>
      <c r="Q6" s="144">
        <v>3</v>
      </c>
      <c r="R6" s="145" t="s">
        <v>1643</v>
      </c>
      <c r="S6" s="145">
        <v>3</v>
      </c>
      <c r="T6" s="145"/>
      <c r="U6" s="145"/>
      <c r="V6" s="149">
        <f t="shared" ref="V6" si="0">IF(AC6&gt;0,IF(SUM(X6:Y6)/AC6&gt;0,2,IF(AND(SUM(X6:Y6)/AC6=0,Z6/AC6&gt;0),3,IF(AND((AB6/AC6+AA6/AC6)=1,AA6/AC6&gt;0),4,5))),0)</f>
        <v>2</v>
      </c>
      <c r="W6" s="157">
        <f t="shared" ref="W6" si="1">COUNTIF(AG6:AV6,"б")</f>
        <v>0</v>
      </c>
      <c r="X6" s="157">
        <f t="shared" ref="X6" si="2">COUNTIF(AG6:AV6,"д")</f>
        <v>0</v>
      </c>
      <c r="Y6" s="157">
        <f t="shared" ref="Y6" si="3">COUNTIF(AG6:AV6,2)+COUNTIF(AG6:AV6,"н")+COUNTIF(AG6:AV6,"д")</f>
        <v>2</v>
      </c>
      <c r="Z6" s="157">
        <f t="shared" ref="Z6" si="4">COUNTIF(AG6:AV6,Z$5)</f>
        <v>3</v>
      </c>
      <c r="AA6" s="157">
        <f t="shared" ref="AA6" si="5">COUNTIF(AG6:AV6,AA$5)</f>
        <v>1</v>
      </c>
      <c r="AB6" s="157">
        <f t="shared" ref="AB6" si="6">COUNTIF(AG6:AV6,AB$5)</f>
        <v>0</v>
      </c>
      <c r="AC6" s="157">
        <f t="shared" ref="AC6" si="7">SUM(X6:AB6)</f>
        <v>6</v>
      </c>
      <c r="AD6" s="201">
        <f t="shared" ref="AD6" si="8">IF(ISERROR(((X6+Y6)*2+Z6*3+AA6*4+AB6*5)/SUM(X6,Y6:AB6)),"",((X6+Y6)*2+Z6*3+AA6*4+AB6*5)/SUM(X6,Y6:AB6))</f>
        <v>2.8333333333333335</v>
      </c>
      <c r="AE6" s="208">
        <f t="shared" ref="AE6" si="9">IF(AX6=5,0.5,IF(AX6=4,0.25,IF(AX6&lt;=3,0)))</f>
        <v>0</v>
      </c>
      <c r="AF6" s="147"/>
      <c r="AG6" s="148" t="str">
        <f t="shared" ref="AG6" si="10">IF(ISERROR(VALUE(LEFT(F6))),LEFT(F6),VALUE(LEFT(F6)))</f>
        <v>з</v>
      </c>
      <c r="AH6" s="148">
        <f t="shared" ref="AH6" si="11">IF(ISERROR(VALUE(LEFT(G6))),LEFT(G6),VALUE(LEFT(G6)))</f>
        <v>2</v>
      </c>
      <c r="AI6" s="148" t="str">
        <f t="shared" ref="AI6" si="12">IF(ISERROR(VALUE(LEFT(H6))),LEFT(H6),VALUE(LEFT(H6)))</f>
        <v>з</v>
      </c>
      <c r="AJ6" s="148">
        <f t="shared" ref="AJ6" si="13">IF(ISERROR(VALUE(LEFT(I6))),LEFT(I6),VALUE(LEFT(I6)))</f>
        <v>3</v>
      </c>
      <c r="AK6" s="148">
        <f t="shared" ref="AK6" si="14">IF(ISERROR(VALUE(LEFT(J6))),LEFT(J6),VALUE(LEFT(J6)))</f>
        <v>4</v>
      </c>
      <c r="AL6" s="148" t="str">
        <f t="shared" ref="AL6" si="15">IF(ISERROR(VALUE(LEFT(K6))),LEFT(K6),VALUE(LEFT(K6)))</f>
        <v/>
      </c>
      <c r="AM6" s="148" t="str">
        <f t="shared" ref="AM6" si="16">IF(ISERROR(VALUE(LEFT(L6))),LEFT(L6),VALUE(LEFT(L6)))</f>
        <v/>
      </c>
      <c r="AN6" s="148" t="str">
        <f t="shared" ref="AN6" si="17">IF(ISERROR(VALUE(LEFT(M6))),LEFT(M6),VALUE(LEFT(M6)))</f>
        <v/>
      </c>
      <c r="AO6" s="148" t="str">
        <f t="shared" ref="AO6" si="18">IF(ISERROR(VALUE(LEFT(N6))),LEFT(N6),VALUE(LEFT(N6)))</f>
        <v/>
      </c>
      <c r="AP6" s="148" t="str">
        <f t="shared" ref="AP6" si="19">IF(ISERROR(VALUE(LEFT(O6))),LEFT(O6),VALUE(LEFT(O6)))</f>
        <v/>
      </c>
      <c r="AQ6" s="148" t="str">
        <f t="shared" ref="AQ6" si="20">IF(ISERROR(VALUE(LEFT(P6))),LEFT(P6),VALUE(LEFT(P6)))</f>
        <v/>
      </c>
      <c r="AR6" s="148">
        <f t="shared" ref="AR6" si="21">IF(ISERROR(VALUE(LEFT(Q6))),LEFT(Q6),VALUE(LEFT(Q6)))</f>
        <v>3</v>
      </c>
      <c r="AS6" s="148">
        <f t="shared" ref="AS6" si="22">IF(ISERROR(VALUE(LEFT(R6))),LEFT(R6),VALUE(LEFT(R6)))</f>
        <v>2</v>
      </c>
      <c r="AT6" s="148">
        <f t="shared" ref="AT6" si="23">IF(ISERROR(VALUE(LEFT(S6))),LEFT(S6),VALUE(LEFT(S6)))</f>
        <v>3</v>
      </c>
      <c r="AU6" s="148" t="str">
        <f t="shared" ref="AU6" si="24">IF(ISERROR(VALUE(LEFT(T6))),LEFT(T6),VALUE(LEFT(T6)))</f>
        <v/>
      </c>
      <c r="AV6" s="148" t="str">
        <f t="shared" ref="AV6" si="25">IF(ISERROR(VALUE(LEFT(U6))),LEFT(U6),VALUE(LEFT(U6)))</f>
        <v/>
      </c>
      <c r="AW6" s="149">
        <f t="shared" ref="AW6" si="26">COUNTIF(AG6:AV6,"з")</f>
        <v>2</v>
      </c>
      <c r="AX6" s="150"/>
      <c r="AY6" s="151"/>
      <c r="AZ6" s="151"/>
      <c r="BA6" s="151"/>
      <c r="BB6" s="151"/>
      <c r="BC6" s="151"/>
      <c r="BD6" s="151"/>
      <c r="BE6" s="151"/>
      <c r="BF6" s="151"/>
      <c r="BG6" s="151"/>
      <c r="BH6" s="151"/>
      <c r="BI6" s="151"/>
      <c r="BJ6" s="151"/>
      <c r="BK6" s="151"/>
      <c r="BL6" s="151"/>
      <c r="BM6" s="151"/>
      <c r="BN6" s="151"/>
      <c r="BO6" s="150"/>
      <c r="BP6" s="152"/>
      <c r="BQ6" s="152"/>
      <c r="BR6" s="152"/>
      <c r="BS6" s="152"/>
      <c r="BT6" s="152"/>
      <c r="BU6" s="152"/>
      <c r="BV6" s="152"/>
      <c r="BW6" s="152"/>
      <c r="BX6" s="152"/>
      <c r="BY6" s="152"/>
      <c r="BZ6" s="152"/>
      <c r="CA6" s="152"/>
      <c r="CB6" s="152"/>
      <c r="CC6" s="152"/>
      <c r="CD6" s="152"/>
      <c r="CE6" s="152"/>
      <c r="CF6" s="152"/>
      <c r="CG6" s="150"/>
      <c r="CH6" s="150"/>
      <c r="CI6" s="150"/>
      <c r="CJ6" s="150"/>
      <c r="CK6" s="150"/>
      <c r="CL6" s="150"/>
      <c r="CM6" s="150"/>
      <c r="CN6" s="155"/>
      <c r="CO6" s="155"/>
      <c r="CP6" s="155"/>
      <c r="CQ6" s="155"/>
      <c r="CR6" s="155"/>
      <c r="CS6" s="155"/>
      <c r="CT6" s="155"/>
      <c r="CU6" s="155"/>
      <c r="CV6" s="155"/>
      <c r="CW6" s="155"/>
      <c r="CX6" s="155"/>
      <c r="CY6" s="155"/>
      <c r="CZ6" s="155"/>
      <c r="DA6" s="155"/>
      <c r="DB6" s="156"/>
      <c r="DC6" s="156"/>
    </row>
    <row r="7" spans="1:107" s="153" customFormat="1" ht="18.75" x14ac:dyDescent="0.25">
      <c r="A7" s="389">
        <v>2</v>
      </c>
      <c r="B7" s="269" t="s">
        <v>26</v>
      </c>
      <c r="C7" s="399" t="s">
        <v>34</v>
      </c>
      <c r="D7" s="443" t="s">
        <v>1196</v>
      </c>
      <c r="E7" s="261">
        <v>2351</v>
      </c>
      <c r="F7" s="93" t="s">
        <v>1604</v>
      </c>
      <c r="G7" s="144" t="s">
        <v>1643</v>
      </c>
      <c r="H7" s="144" t="s">
        <v>1604</v>
      </c>
      <c r="I7" s="144">
        <v>3</v>
      </c>
      <c r="J7" s="144">
        <v>5</v>
      </c>
      <c r="K7" s="144"/>
      <c r="L7" s="144"/>
      <c r="M7" s="144"/>
      <c r="N7" s="144"/>
      <c r="O7" s="144"/>
      <c r="P7" s="144"/>
      <c r="Q7" s="144">
        <v>5</v>
      </c>
      <c r="R7" s="144" t="s">
        <v>1643</v>
      </c>
      <c r="S7" s="145">
        <v>3</v>
      </c>
      <c r="T7" s="145"/>
      <c r="U7" s="145"/>
      <c r="V7" s="149">
        <f t="shared" ref="V7:V40" si="27">IF(AC7&gt;0,IF(SUM(X7:Y7)/AC7&gt;0,2,IF(AND(SUM(X7:Y7)/AC7=0,Z7/AC7&gt;0),3,IF(AND((AB7/AC7+AA7/AC7)=1,AA7/AC7&gt;0),4,5))),0)</f>
        <v>2</v>
      </c>
      <c r="W7" s="157">
        <f t="shared" ref="W7:W40" si="28">COUNTIF(AG7:AV7,"б")</f>
        <v>0</v>
      </c>
      <c r="X7" s="157">
        <f t="shared" ref="X7:X40" si="29">COUNTIF(AG7:AV7,"д")</f>
        <v>0</v>
      </c>
      <c r="Y7" s="157">
        <f t="shared" ref="Y7:Y40" si="30">COUNTIF(AG7:AV7,2)+COUNTIF(AG7:AV7,"н")+COUNTIF(AG7:AV7,"д")</f>
        <v>2</v>
      </c>
      <c r="Z7" s="157">
        <f t="shared" ref="Z7:Z40" si="31">COUNTIF(AG7:AV7,Z$5)</f>
        <v>2</v>
      </c>
      <c r="AA7" s="157">
        <f t="shared" ref="AA7:AA40" si="32">COUNTIF(AG7:AV7,AA$5)</f>
        <v>0</v>
      </c>
      <c r="AB7" s="157">
        <f t="shared" ref="AB7:AB40" si="33">COUNTIF(AG7:AV7,AB$5)</f>
        <v>2</v>
      </c>
      <c r="AC7" s="157">
        <f t="shared" ref="AC7:AC40" si="34">SUM(X7:AB7)</f>
        <v>6</v>
      </c>
      <c r="AD7" s="201">
        <f t="shared" ref="AD7:AD39" si="35">IF(ISERROR(((X7+Y7)*2+Z7*3+AA7*4+AB7*5)/SUM(X7,Y7:AB7)),"",((X7+Y7)*2+Z7*3+AA7*4+AB7*5)/SUM(X7,Y7:AB7))</f>
        <v>3.3333333333333335</v>
      </c>
      <c r="AE7" s="208">
        <f t="shared" ref="AE7:AE40" si="36">IF(AX7=5,0.5,IF(AX7=4,0.25,IF(AX7&lt;=3,0)))</f>
        <v>0</v>
      </c>
      <c r="AF7" s="147"/>
      <c r="AG7" s="148" t="str">
        <f t="shared" ref="AG7:AG23" si="37">IF(ISERROR(VALUE(LEFT(F7))),LEFT(F7),VALUE(LEFT(F7)))</f>
        <v>з</v>
      </c>
      <c r="AH7" s="148">
        <f t="shared" ref="AH7:AH23" si="38">IF(ISERROR(VALUE(LEFT(G7))),LEFT(G7),VALUE(LEFT(G7)))</f>
        <v>2</v>
      </c>
      <c r="AI7" s="148" t="str">
        <f t="shared" ref="AI7:AI23" si="39">IF(ISERROR(VALUE(LEFT(H7))),LEFT(H7),VALUE(LEFT(H7)))</f>
        <v>з</v>
      </c>
      <c r="AJ7" s="148">
        <f t="shared" ref="AJ7:AJ23" si="40">IF(ISERROR(VALUE(LEFT(I7))),LEFT(I7),VALUE(LEFT(I7)))</f>
        <v>3</v>
      </c>
      <c r="AK7" s="148">
        <f t="shared" ref="AK7:AK23" si="41">IF(ISERROR(VALUE(LEFT(J7))),LEFT(J7),VALUE(LEFT(J7)))</f>
        <v>5</v>
      </c>
      <c r="AL7" s="148" t="str">
        <f t="shared" ref="AL7:AL23" si="42">IF(ISERROR(VALUE(LEFT(K7))),LEFT(K7),VALUE(LEFT(K7)))</f>
        <v/>
      </c>
      <c r="AM7" s="148" t="str">
        <f t="shared" ref="AM7:AM23" si="43">IF(ISERROR(VALUE(LEFT(L7))),LEFT(L7),VALUE(LEFT(L7)))</f>
        <v/>
      </c>
      <c r="AN7" s="148" t="str">
        <f t="shared" ref="AN7:AN23" si="44">IF(ISERROR(VALUE(LEFT(M7))),LEFT(M7),VALUE(LEFT(M7)))</f>
        <v/>
      </c>
      <c r="AO7" s="148" t="str">
        <f t="shared" ref="AO7:AO23" si="45">IF(ISERROR(VALUE(LEFT(N7))),LEFT(N7),VALUE(LEFT(N7)))</f>
        <v/>
      </c>
      <c r="AP7" s="148" t="str">
        <f t="shared" ref="AP7:AP23" si="46">IF(ISERROR(VALUE(LEFT(O7))),LEFT(O7),VALUE(LEFT(O7)))</f>
        <v/>
      </c>
      <c r="AQ7" s="148" t="str">
        <f t="shared" ref="AQ7:AQ23" si="47">IF(ISERROR(VALUE(LEFT(P7))),LEFT(P7),VALUE(LEFT(P7)))</f>
        <v/>
      </c>
      <c r="AR7" s="148">
        <f t="shared" ref="AR7:AR23" si="48">IF(ISERROR(VALUE(LEFT(Q7))),LEFT(Q7),VALUE(LEFT(Q7)))</f>
        <v>5</v>
      </c>
      <c r="AS7" s="148">
        <f t="shared" ref="AS7:AS23" si="49">IF(ISERROR(VALUE(LEFT(R7))),LEFT(R7),VALUE(LEFT(R7)))</f>
        <v>2</v>
      </c>
      <c r="AT7" s="148">
        <f t="shared" ref="AT7:AT23" si="50">IF(ISERROR(VALUE(LEFT(S7))),LEFT(S7),VALUE(LEFT(S7)))</f>
        <v>3</v>
      </c>
      <c r="AU7" s="148" t="str">
        <f t="shared" ref="AU7:AU23" si="51">IF(ISERROR(VALUE(LEFT(T7))),LEFT(T7),VALUE(LEFT(T7)))</f>
        <v/>
      </c>
      <c r="AV7" s="148" t="str">
        <f t="shared" ref="AV7:AV23" si="52">IF(ISERROR(VALUE(LEFT(U7))),LEFT(U7),VALUE(LEFT(U7)))</f>
        <v/>
      </c>
      <c r="AW7" s="149">
        <f t="shared" ref="AW7:AW39" si="53">COUNTIF(AG7:AV7,"з")</f>
        <v>2</v>
      </c>
      <c r="AX7" s="150"/>
      <c r="AY7" s="151"/>
      <c r="AZ7" s="151"/>
      <c r="BA7" s="151"/>
      <c r="BB7" s="151"/>
      <c r="BC7" s="151"/>
      <c r="BD7" s="151"/>
      <c r="BE7" s="151"/>
      <c r="BF7" s="151"/>
      <c r="BG7" s="151"/>
      <c r="BH7" s="151"/>
      <c r="BI7" s="151"/>
      <c r="BJ7" s="151"/>
      <c r="BK7" s="151"/>
      <c r="BL7" s="151"/>
      <c r="BM7" s="151"/>
      <c r="BN7" s="151"/>
      <c r="BO7" s="150"/>
      <c r="BP7" s="152"/>
      <c r="BQ7" s="152"/>
      <c r="BR7" s="152"/>
      <c r="BS7" s="152"/>
      <c r="BT7" s="152"/>
      <c r="BU7" s="152"/>
      <c r="BV7" s="152"/>
      <c r="BW7" s="152"/>
      <c r="BX7" s="152"/>
      <c r="BY7" s="152"/>
      <c r="BZ7" s="152"/>
      <c r="CA7" s="152"/>
      <c r="CB7" s="152"/>
      <c r="CC7" s="152"/>
      <c r="CD7" s="152"/>
      <c r="CE7" s="152"/>
      <c r="CF7" s="152"/>
      <c r="CG7" s="150"/>
      <c r="CH7" s="150"/>
      <c r="CI7" s="150"/>
      <c r="CJ7" s="150"/>
      <c r="CK7" s="150"/>
      <c r="CL7" s="150"/>
      <c r="CM7" s="150"/>
      <c r="CN7" s="155"/>
      <c r="CO7" s="155"/>
      <c r="CP7" s="155"/>
      <c r="CQ7" s="155"/>
      <c r="CR7" s="155"/>
      <c r="CS7" s="155"/>
      <c r="CT7" s="155"/>
      <c r="CU7" s="155"/>
      <c r="CV7" s="155"/>
      <c r="CW7" s="155"/>
      <c r="CX7" s="155"/>
      <c r="CY7" s="155"/>
      <c r="CZ7" s="155"/>
      <c r="DA7" s="155"/>
    </row>
    <row r="8" spans="1:107" s="153" customFormat="1" ht="31.5" x14ac:dyDescent="0.25">
      <c r="A8" s="389">
        <v>3</v>
      </c>
      <c r="B8" s="269" t="s">
        <v>28</v>
      </c>
      <c r="C8" s="399" t="s">
        <v>34</v>
      </c>
      <c r="D8" s="443" t="s">
        <v>1197</v>
      </c>
      <c r="E8" s="261">
        <v>2351</v>
      </c>
      <c r="F8" s="93" t="s">
        <v>1604</v>
      </c>
      <c r="G8" s="144" t="s">
        <v>1601</v>
      </c>
      <c r="H8" s="144" t="s">
        <v>1604</v>
      </c>
      <c r="I8" s="144" t="s">
        <v>1601</v>
      </c>
      <c r="J8" s="144">
        <v>5</v>
      </c>
      <c r="K8" s="144"/>
      <c r="L8" s="144"/>
      <c r="M8" s="144"/>
      <c r="N8" s="144"/>
      <c r="O8" s="144"/>
      <c r="P8" s="144"/>
      <c r="Q8" s="144">
        <v>5</v>
      </c>
      <c r="R8" s="144">
        <v>3</v>
      </c>
      <c r="S8" s="145">
        <v>3</v>
      </c>
      <c r="T8" s="145"/>
      <c r="U8" s="145"/>
      <c r="V8" s="149">
        <f t="shared" si="27"/>
        <v>3</v>
      </c>
      <c r="W8" s="157">
        <f t="shared" si="28"/>
        <v>2</v>
      </c>
      <c r="X8" s="157">
        <f t="shared" si="29"/>
        <v>0</v>
      </c>
      <c r="Y8" s="157">
        <f t="shared" si="30"/>
        <v>0</v>
      </c>
      <c r="Z8" s="157">
        <f t="shared" si="31"/>
        <v>2</v>
      </c>
      <c r="AA8" s="157">
        <f t="shared" si="32"/>
        <v>0</v>
      </c>
      <c r="AB8" s="157">
        <f t="shared" si="33"/>
        <v>2</v>
      </c>
      <c r="AC8" s="157">
        <f t="shared" si="34"/>
        <v>4</v>
      </c>
      <c r="AD8" s="201">
        <f t="shared" si="35"/>
        <v>4</v>
      </c>
      <c r="AE8" s="208">
        <f t="shared" si="36"/>
        <v>0</v>
      </c>
      <c r="AF8" s="147"/>
      <c r="AG8" s="148" t="str">
        <f t="shared" si="37"/>
        <v>з</v>
      </c>
      <c r="AH8" s="148" t="str">
        <f t="shared" si="38"/>
        <v>б</v>
      </c>
      <c r="AI8" s="148" t="str">
        <f t="shared" si="39"/>
        <v>з</v>
      </c>
      <c r="AJ8" s="148" t="str">
        <f t="shared" si="40"/>
        <v>б</v>
      </c>
      <c r="AK8" s="148">
        <f t="shared" si="41"/>
        <v>5</v>
      </c>
      <c r="AL8" s="148" t="str">
        <f t="shared" si="42"/>
        <v/>
      </c>
      <c r="AM8" s="148" t="str">
        <f t="shared" si="43"/>
        <v/>
      </c>
      <c r="AN8" s="148" t="str">
        <f t="shared" si="44"/>
        <v/>
      </c>
      <c r="AO8" s="148" t="str">
        <f t="shared" si="45"/>
        <v/>
      </c>
      <c r="AP8" s="148" t="str">
        <f t="shared" si="46"/>
        <v/>
      </c>
      <c r="AQ8" s="148" t="str">
        <f t="shared" si="47"/>
        <v/>
      </c>
      <c r="AR8" s="148">
        <f t="shared" si="48"/>
        <v>5</v>
      </c>
      <c r="AS8" s="148">
        <f t="shared" si="49"/>
        <v>3</v>
      </c>
      <c r="AT8" s="148">
        <f t="shared" si="50"/>
        <v>3</v>
      </c>
      <c r="AU8" s="148" t="str">
        <f t="shared" si="51"/>
        <v/>
      </c>
      <c r="AV8" s="148" t="str">
        <f t="shared" si="52"/>
        <v/>
      </c>
      <c r="AW8" s="149">
        <f t="shared" si="53"/>
        <v>2</v>
      </c>
      <c r="AX8" s="150"/>
      <c r="AY8" s="151"/>
      <c r="AZ8" s="151"/>
      <c r="BA8" s="151"/>
      <c r="BB8" s="151"/>
      <c r="BC8" s="151"/>
      <c r="BD8" s="151"/>
      <c r="BE8" s="151"/>
      <c r="BF8" s="151"/>
      <c r="BG8" s="151"/>
      <c r="BH8" s="151"/>
      <c r="BI8" s="151"/>
      <c r="BJ8" s="151"/>
      <c r="BK8" s="151"/>
      <c r="BL8" s="151"/>
      <c r="BM8" s="151"/>
      <c r="BN8" s="151"/>
      <c r="BO8" s="150"/>
      <c r="BP8" s="152"/>
      <c r="BQ8" s="152"/>
      <c r="BR8" s="152"/>
      <c r="BS8" s="152"/>
      <c r="BT8" s="152"/>
      <c r="BU8" s="152"/>
      <c r="BV8" s="152"/>
      <c r="BW8" s="152"/>
      <c r="BX8" s="152"/>
      <c r="BY8" s="152"/>
      <c r="BZ8" s="152"/>
      <c r="CA8" s="152"/>
      <c r="CB8" s="152"/>
      <c r="CC8" s="152"/>
      <c r="CD8" s="152"/>
      <c r="CE8" s="152"/>
      <c r="CF8" s="152"/>
      <c r="CG8" s="150"/>
      <c r="CH8" s="150"/>
      <c r="CI8" s="150"/>
      <c r="CJ8" s="150"/>
      <c r="CK8" s="150"/>
      <c r="CL8" s="150"/>
      <c r="CM8" s="150"/>
      <c r="CN8" s="155"/>
      <c r="CO8" s="155"/>
      <c r="CP8" s="155"/>
      <c r="CQ8" s="155"/>
      <c r="CR8" s="155"/>
      <c r="CS8" s="155"/>
      <c r="CT8" s="155"/>
      <c r="CU8" s="155"/>
      <c r="CV8" s="155"/>
      <c r="CW8" s="155"/>
      <c r="CX8" s="155"/>
      <c r="CY8" s="155"/>
      <c r="CZ8" s="155"/>
      <c r="DA8" s="155"/>
    </row>
    <row r="9" spans="1:107" s="153" customFormat="1" ht="31.5" x14ac:dyDescent="0.25">
      <c r="A9" s="389">
        <v>4</v>
      </c>
      <c r="B9" s="269" t="s">
        <v>498</v>
      </c>
      <c r="C9" s="479" t="s">
        <v>34</v>
      </c>
      <c r="D9" s="482" t="s">
        <v>1198</v>
      </c>
      <c r="E9" s="261">
        <v>2351</v>
      </c>
      <c r="F9" s="93" t="s">
        <v>1604</v>
      </c>
      <c r="G9" s="144">
        <v>4</v>
      </c>
      <c r="H9" s="144" t="s">
        <v>1604</v>
      </c>
      <c r="I9" s="144">
        <v>5</v>
      </c>
      <c r="J9" s="144">
        <v>5</v>
      </c>
      <c r="K9" s="144"/>
      <c r="L9" s="144"/>
      <c r="M9" s="144"/>
      <c r="N9" s="144"/>
      <c r="O9" s="144"/>
      <c r="P9" s="144"/>
      <c r="Q9" s="144">
        <v>5</v>
      </c>
      <c r="R9" s="144">
        <v>5</v>
      </c>
      <c r="S9" s="145">
        <v>5</v>
      </c>
      <c r="T9" s="145"/>
      <c r="U9" s="145"/>
      <c r="V9" s="149">
        <f t="shared" si="27"/>
        <v>4</v>
      </c>
      <c r="W9" s="157">
        <f t="shared" si="28"/>
        <v>0</v>
      </c>
      <c r="X9" s="157">
        <f t="shared" si="29"/>
        <v>0</v>
      </c>
      <c r="Y9" s="157">
        <f t="shared" si="30"/>
        <v>0</v>
      </c>
      <c r="Z9" s="157">
        <f t="shared" si="31"/>
        <v>0</v>
      </c>
      <c r="AA9" s="157">
        <f t="shared" si="32"/>
        <v>1</v>
      </c>
      <c r="AB9" s="157">
        <f t="shared" si="33"/>
        <v>5</v>
      </c>
      <c r="AC9" s="157">
        <f t="shared" si="34"/>
        <v>6</v>
      </c>
      <c r="AD9" s="201">
        <f t="shared" si="35"/>
        <v>4.833333333333333</v>
      </c>
      <c r="AE9" s="208">
        <f t="shared" si="36"/>
        <v>0</v>
      </c>
      <c r="AF9" s="147"/>
      <c r="AG9" s="148" t="str">
        <f t="shared" si="37"/>
        <v>з</v>
      </c>
      <c r="AH9" s="148">
        <f t="shared" si="38"/>
        <v>4</v>
      </c>
      <c r="AI9" s="148" t="str">
        <f t="shared" si="39"/>
        <v>з</v>
      </c>
      <c r="AJ9" s="148">
        <f t="shared" si="40"/>
        <v>5</v>
      </c>
      <c r="AK9" s="148">
        <f t="shared" si="41"/>
        <v>5</v>
      </c>
      <c r="AL9" s="148" t="str">
        <f t="shared" si="42"/>
        <v/>
      </c>
      <c r="AM9" s="148" t="str">
        <f t="shared" si="43"/>
        <v/>
      </c>
      <c r="AN9" s="148" t="str">
        <f t="shared" si="44"/>
        <v/>
      </c>
      <c r="AO9" s="148" t="str">
        <f t="shared" si="45"/>
        <v/>
      </c>
      <c r="AP9" s="148" t="str">
        <f t="shared" si="46"/>
        <v/>
      </c>
      <c r="AQ9" s="148" t="str">
        <f t="shared" si="47"/>
        <v/>
      </c>
      <c r="AR9" s="148">
        <f t="shared" si="48"/>
        <v>5</v>
      </c>
      <c r="AS9" s="148">
        <f t="shared" si="49"/>
        <v>5</v>
      </c>
      <c r="AT9" s="148">
        <f t="shared" si="50"/>
        <v>5</v>
      </c>
      <c r="AU9" s="148" t="str">
        <f t="shared" si="51"/>
        <v/>
      </c>
      <c r="AV9" s="148" t="str">
        <f t="shared" si="52"/>
        <v/>
      </c>
      <c r="AW9" s="149">
        <f t="shared" si="53"/>
        <v>2</v>
      </c>
      <c r="AX9" s="150"/>
      <c r="AY9" s="151"/>
      <c r="AZ9" s="151"/>
      <c r="BA9" s="151"/>
      <c r="BB9" s="151"/>
      <c r="BC9" s="151"/>
      <c r="BD9" s="151"/>
      <c r="BE9" s="151"/>
      <c r="BF9" s="151"/>
      <c r="BG9" s="151"/>
      <c r="BH9" s="151"/>
      <c r="BI9" s="151"/>
      <c r="BJ9" s="151"/>
      <c r="BK9" s="151"/>
      <c r="BL9" s="151"/>
      <c r="BM9" s="151"/>
      <c r="BN9" s="151"/>
      <c r="BO9" s="150"/>
      <c r="BP9" s="152"/>
      <c r="BQ9" s="152"/>
      <c r="BR9" s="152"/>
      <c r="BS9" s="152"/>
      <c r="BT9" s="152"/>
      <c r="BU9" s="152"/>
      <c r="BV9" s="152"/>
      <c r="BW9" s="152"/>
      <c r="BX9" s="152"/>
      <c r="BY9" s="152"/>
      <c r="BZ9" s="152"/>
      <c r="CA9" s="152"/>
      <c r="CB9" s="152"/>
      <c r="CC9" s="152"/>
      <c r="CD9" s="152"/>
      <c r="CE9" s="152"/>
      <c r="CF9" s="152"/>
      <c r="CG9" s="150"/>
      <c r="CH9" s="152"/>
      <c r="CI9" s="152"/>
      <c r="CJ9" s="152"/>
      <c r="CK9" s="152"/>
      <c r="CL9" s="152"/>
      <c r="CM9" s="152"/>
      <c r="CN9" s="147"/>
      <c r="CO9" s="147"/>
      <c r="CP9" s="147"/>
      <c r="CQ9" s="147"/>
      <c r="CR9" s="147"/>
      <c r="CS9" s="147"/>
      <c r="CT9" s="147"/>
      <c r="CU9" s="147"/>
      <c r="CV9" s="147"/>
      <c r="CW9" s="147"/>
      <c r="CX9" s="147"/>
      <c r="CY9" s="147"/>
      <c r="CZ9" s="147"/>
      <c r="DA9" s="147"/>
    </row>
    <row r="10" spans="1:107" s="153" customFormat="1" ht="31.5" x14ac:dyDescent="0.25">
      <c r="A10" s="389">
        <v>5</v>
      </c>
      <c r="B10" s="269" t="s">
        <v>496</v>
      </c>
      <c r="C10" s="399" t="s">
        <v>34</v>
      </c>
      <c r="D10" s="443" t="s">
        <v>1199</v>
      </c>
      <c r="E10" s="261">
        <v>2351</v>
      </c>
      <c r="F10" s="93" t="s">
        <v>1604</v>
      </c>
      <c r="G10" s="144">
        <v>4</v>
      </c>
      <c r="H10" s="144" t="s">
        <v>1604</v>
      </c>
      <c r="I10" s="144">
        <v>5</v>
      </c>
      <c r="J10" s="144">
        <v>5</v>
      </c>
      <c r="K10" s="144"/>
      <c r="L10" s="144"/>
      <c r="M10" s="144"/>
      <c r="N10" s="144"/>
      <c r="O10" s="144"/>
      <c r="P10" s="144"/>
      <c r="Q10" s="144">
        <v>4</v>
      </c>
      <c r="R10" s="144">
        <v>3</v>
      </c>
      <c r="S10" s="145">
        <v>3</v>
      </c>
      <c r="T10" s="145"/>
      <c r="U10" s="145"/>
      <c r="V10" s="149">
        <f t="shared" si="27"/>
        <v>3</v>
      </c>
      <c r="W10" s="157">
        <f t="shared" si="28"/>
        <v>0</v>
      </c>
      <c r="X10" s="157">
        <f t="shared" si="29"/>
        <v>0</v>
      </c>
      <c r="Y10" s="157">
        <f t="shared" si="30"/>
        <v>0</v>
      </c>
      <c r="Z10" s="157">
        <f t="shared" si="31"/>
        <v>2</v>
      </c>
      <c r="AA10" s="157">
        <f t="shared" si="32"/>
        <v>2</v>
      </c>
      <c r="AB10" s="157">
        <f t="shared" si="33"/>
        <v>2</v>
      </c>
      <c r="AC10" s="157">
        <f t="shared" si="34"/>
        <v>6</v>
      </c>
      <c r="AD10" s="201">
        <f t="shared" si="35"/>
        <v>4</v>
      </c>
      <c r="AE10" s="208">
        <f t="shared" si="36"/>
        <v>0</v>
      </c>
      <c r="AF10" s="147"/>
      <c r="AG10" s="148" t="str">
        <f t="shared" si="37"/>
        <v>з</v>
      </c>
      <c r="AH10" s="148">
        <f t="shared" si="38"/>
        <v>4</v>
      </c>
      <c r="AI10" s="148" t="str">
        <f t="shared" si="39"/>
        <v>з</v>
      </c>
      <c r="AJ10" s="148">
        <f t="shared" si="40"/>
        <v>5</v>
      </c>
      <c r="AK10" s="148">
        <f t="shared" si="41"/>
        <v>5</v>
      </c>
      <c r="AL10" s="148" t="str">
        <f t="shared" si="42"/>
        <v/>
      </c>
      <c r="AM10" s="148" t="str">
        <f t="shared" si="43"/>
        <v/>
      </c>
      <c r="AN10" s="148" t="str">
        <f t="shared" si="44"/>
        <v/>
      </c>
      <c r="AO10" s="148" t="str">
        <f t="shared" si="45"/>
        <v/>
      </c>
      <c r="AP10" s="148" t="str">
        <f t="shared" si="46"/>
        <v/>
      </c>
      <c r="AQ10" s="148" t="str">
        <f t="shared" si="47"/>
        <v/>
      </c>
      <c r="AR10" s="148">
        <f t="shared" si="48"/>
        <v>4</v>
      </c>
      <c r="AS10" s="148">
        <f t="shared" si="49"/>
        <v>3</v>
      </c>
      <c r="AT10" s="148">
        <f t="shared" si="50"/>
        <v>3</v>
      </c>
      <c r="AU10" s="148" t="str">
        <f t="shared" si="51"/>
        <v/>
      </c>
      <c r="AV10" s="148" t="str">
        <f t="shared" si="52"/>
        <v/>
      </c>
      <c r="AW10" s="149">
        <f t="shared" si="53"/>
        <v>2</v>
      </c>
      <c r="AX10" s="150"/>
      <c r="AY10" s="151"/>
      <c r="AZ10" s="151"/>
      <c r="BA10" s="151"/>
      <c r="BB10" s="151"/>
      <c r="BC10" s="151"/>
      <c r="BD10" s="151"/>
      <c r="BE10" s="151"/>
      <c r="BF10" s="151"/>
      <c r="BG10" s="151"/>
      <c r="BH10" s="151"/>
      <c r="BI10" s="151"/>
      <c r="BJ10" s="151"/>
      <c r="BK10" s="151"/>
      <c r="BL10" s="151"/>
      <c r="BM10" s="151"/>
      <c r="BN10" s="151"/>
      <c r="BO10" s="150"/>
      <c r="BP10" s="152"/>
      <c r="BQ10" s="152"/>
      <c r="BR10" s="152"/>
      <c r="BS10" s="152"/>
      <c r="BT10" s="152"/>
      <c r="BU10" s="152"/>
      <c r="BV10" s="152"/>
      <c r="BW10" s="152"/>
      <c r="BX10" s="152"/>
      <c r="BY10" s="152"/>
      <c r="BZ10" s="152"/>
      <c r="CA10" s="152"/>
      <c r="CB10" s="152"/>
      <c r="CC10" s="152"/>
      <c r="CD10" s="152"/>
      <c r="CE10" s="152"/>
      <c r="CF10" s="152"/>
      <c r="CG10" s="150"/>
      <c r="CH10" s="152"/>
      <c r="CI10" s="152"/>
      <c r="CJ10" s="152"/>
      <c r="CK10" s="152"/>
      <c r="CL10" s="152"/>
      <c r="CM10" s="152"/>
      <c r="CN10" s="147"/>
      <c r="CO10" s="147"/>
      <c r="CP10" s="147"/>
      <c r="CQ10" s="147"/>
      <c r="CR10" s="147"/>
      <c r="CS10" s="147"/>
      <c r="CT10" s="147"/>
      <c r="CU10" s="147"/>
      <c r="CV10" s="147"/>
      <c r="CW10" s="147"/>
      <c r="CX10" s="147"/>
      <c r="CY10" s="147"/>
      <c r="CZ10" s="147"/>
      <c r="DA10" s="147"/>
    </row>
    <row r="11" spans="1:107" s="153" customFormat="1" ht="31.5" x14ac:dyDescent="0.25">
      <c r="A11" s="389">
        <v>6</v>
      </c>
      <c r="B11" s="269" t="s">
        <v>28</v>
      </c>
      <c r="C11" s="399" t="s">
        <v>34</v>
      </c>
      <c r="D11" s="443" t="s">
        <v>1200</v>
      </c>
      <c r="E11" s="261">
        <v>2351</v>
      </c>
      <c r="F11" s="93" t="s">
        <v>1604</v>
      </c>
      <c r="G11" s="144">
        <v>4</v>
      </c>
      <c r="H11" s="144" t="s">
        <v>1604</v>
      </c>
      <c r="I11" s="144">
        <v>3</v>
      </c>
      <c r="J11" s="144">
        <v>5</v>
      </c>
      <c r="K11" s="144"/>
      <c r="L11" s="144"/>
      <c r="M11" s="144"/>
      <c r="N11" s="144"/>
      <c r="O11" s="144"/>
      <c r="P11" s="144"/>
      <c r="Q11" s="144">
        <v>4</v>
      </c>
      <c r="R11" s="144">
        <v>3</v>
      </c>
      <c r="S11" s="145">
        <v>4</v>
      </c>
      <c r="T11" s="145"/>
      <c r="U11" s="145"/>
      <c r="V11" s="149">
        <f t="shared" si="27"/>
        <v>3</v>
      </c>
      <c r="W11" s="157">
        <f t="shared" si="28"/>
        <v>0</v>
      </c>
      <c r="X11" s="157">
        <f t="shared" si="29"/>
        <v>0</v>
      </c>
      <c r="Y11" s="157">
        <f t="shared" si="30"/>
        <v>0</v>
      </c>
      <c r="Z11" s="157">
        <f t="shared" si="31"/>
        <v>2</v>
      </c>
      <c r="AA11" s="157">
        <f t="shared" si="32"/>
        <v>3</v>
      </c>
      <c r="AB11" s="157">
        <f t="shared" si="33"/>
        <v>1</v>
      </c>
      <c r="AC11" s="157">
        <f t="shared" si="34"/>
        <v>6</v>
      </c>
      <c r="AD11" s="201">
        <f t="shared" si="35"/>
        <v>3.8333333333333335</v>
      </c>
      <c r="AE11" s="208">
        <f t="shared" si="36"/>
        <v>0</v>
      </c>
      <c r="AF11" s="147"/>
      <c r="AG11" s="148" t="str">
        <f t="shared" si="37"/>
        <v>з</v>
      </c>
      <c r="AH11" s="148">
        <f t="shared" si="38"/>
        <v>4</v>
      </c>
      <c r="AI11" s="148" t="str">
        <f t="shared" si="39"/>
        <v>з</v>
      </c>
      <c r="AJ11" s="148">
        <f t="shared" si="40"/>
        <v>3</v>
      </c>
      <c r="AK11" s="148">
        <f t="shared" si="41"/>
        <v>5</v>
      </c>
      <c r="AL11" s="148" t="str">
        <f t="shared" si="42"/>
        <v/>
      </c>
      <c r="AM11" s="148" t="str">
        <f t="shared" si="43"/>
        <v/>
      </c>
      <c r="AN11" s="148" t="str">
        <f t="shared" si="44"/>
        <v/>
      </c>
      <c r="AO11" s="148" t="str">
        <f t="shared" si="45"/>
        <v/>
      </c>
      <c r="AP11" s="148" t="str">
        <f t="shared" si="46"/>
        <v/>
      </c>
      <c r="AQ11" s="148" t="str">
        <f t="shared" si="47"/>
        <v/>
      </c>
      <c r="AR11" s="148">
        <f t="shared" si="48"/>
        <v>4</v>
      </c>
      <c r="AS11" s="148">
        <f t="shared" si="49"/>
        <v>3</v>
      </c>
      <c r="AT11" s="148">
        <f t="shared" si="50"/>
        <v>4</v>
      </c>
      <c r="AU11" s="148" t="str">
        <f t="shared" si="51"/>
        <v/>
      </c>
      <c r="AV11" s="148" t="str">
        <f t="shared" si="52"/>
        <v/>
      </c>
      <c r="AW11" s="149">
        <f t="shared" si="53"/>
        <v>2</v>
      </c>
      <c r="AX11" s="150"/>
      <c r="AY11" s="151"/>
      <c r="AZ11" s="151"/>
      <c r="BA11" s="151"/>
      <c r="BB11" s="151"/>
      <c r="BC11" s="151"/>
      <c r="BD11" s="151"/>
      <c r="BE11" s="151"/>
      <c r="BF11" s="151"/>
      <c r="BG11" s="151"/>
      <c r="BH11" s="151"/>
      <c r="BI11" s="151"/>
      <c r="BJ11" s="151"/>
      <c r="BK11" s="151"/>
      <c r="BL11" s="151"/>
      <c r="BM11" s="151"/>
      <c r="BN11" s="151"/>
      <c r="BO11" s="150"/>
      <c r="BP11" s="152"/>
      <c r="BQ11" s="152"/>
      <c r="BR11" s="152"/>
      <c r="BS11" s="152"/>
      <c r="BT11" s="152"/>
      <c r="BU11" s="152"/>
      <c r="BV11" s="152"/>
      <c r="BW11" s="152"/>
      <c r="BX11" s="152"/>
      <c r="BY11" s="152"/>
      <c r="BZ11" s="152"/>
      <c r="CA11" s="152"/>
      <c r="CB11" s="152"/>
      <c r="CC11" s="152"/>
      <c r="CD11" s="152"/>
      <c r="CE11" s="152"/>
      <c r="CF11" s="152"/>
      <c r="CG11" s="150"/>
      <c r="CH11" s="152"/>
      <c r="CI11" s="152"/>
      <c r="CJ11" s="152"/>
      <c r="CK11" s="152"/>
      <c r="CL11" s="152"/>
      <c r="CM11" s="152"/>
      <c r="CN11" s="147"/>
      <c r="CO11" s="147"/>
      <c r="CP11" s="147"/>
      <c r="CQ11" s="147"/>
      <c r="CR11" s="147"/>
      <c r="CS11" s="147"/>
      <c r="CT11" s="147"/>
      <c r="CU11" s="147"/>
      <c r="CV11" s="147"/>
      <c r="CW11" s="147"/>
      <c r="CX11" s="147"/>
      <c r="CY11" s="147"/>
      <c r="CZ11" s="147"/>
      <c r="DA11" s="147"/>
    </row>
    <row r="12" spans="1:107" s="153" customFormat="1" ht="31.5" x14ac:dyDescent="0.25">
      <c r="A12" s="389">
        <v>7</v>
      </c>
      <c r="B12" s="269" t="s">
        <v>28</v>
      </c>
      <c r="C12" s="399" t="s">
        <v>34</v>
      </c>
      <c r="D12" s="443" t="s">
        <v>1201</v>
      </c>
      <c r="E12" s="261">
        <v>2351</v>
      </c>
      <c r="F12" s="93" t="s">
        <v>1604</v>
      </c>
      <c r="G12" s="144" t="s">
        <v>1643</v>
      </c>
      <c r="H12" s="144" t="s">
        <v>1604</v>
      </c>
      <c r="I12" s="144">
        <v>3</v>
      </c>
      <c r="J12" s="144">
        <v>5</v>
      </c>
      <c r="K12" s="144"/>
      <c r="L12" s="144"/>
      <c r="M12" s="144"/>
      <c r="N12" s="144"/>
      <c r="O12" s="144"/>
      <c r="P12" s="144"/>
      <c r="Q12" s="144">
        <v>3</v>
      </c>
      <c r="R12" s="144" t="s">
        <v>1643</v>
      </c>
      <c r="S12" s="145">
        <v>3</v>
      </c>
      <c r="T12" s="145"/>
      <c r="U12" s="145"/>
      <c r="V12" s="149">
        <f t="shared" si="27"/>
        <v>2</v>
      </c>
      <c r="W12" s="157">
        <f t="shared" si="28"/>
        <v>0</v>
      </c>
      <c r="X12" s="157">
        <f t="shared" si="29"/>
        <v>0</v>
      </c>
      <c r="Y12" s="157">
        <f t="shared" si="30"/>
        <v>2</v>
      </c>
      <c r="Z12" s="157">
        <f t="shared" si="31"/>
        <v>3</v>
      </c>
      <c r="AA12" s="157">
        <f t="shared" si="32"/>
        <v>0</v>
      </c>
      <c r="AB12" s="157">
        <f t="shared" si="33"/>
        <v>1</v>
      </c>
      <c r="AC12" s="157">
        <f t="shared" si="34"/>
        <v>6</v>
      </c>
      <c r="AD12" s="201">
        <f t="shared" si="35"/>
        <v>3</v>
      </c>
      <c r="AE12" s="208">
        <f t="shared" si="36"/>
        <v>0</v>
      </c>
      <c r="AF12" s="147"/>
      <c r="AG12" s="148" t="str">
        <f t="shared" si="37"/>
        <v>з</v>
      </c>
      <c r="AH12" s="148">
        <f t="shared" si="38"/>
        <v>2</v>
      </c>
      <c r="AI12" s="148" t="str">
        <f t="shared" si="39"/>
        <v>з</v>
      </c>
      <c r="AJ12" s="148">
        <f t="shared" si="40"/>
        <v>3</v>
      </c>
      <c r="AK12" s="148">
        <f t="shared" si="41"/>
        <v>5</v>
      </c>
      <c r="AL12" s="148" t="str">
        <f t="shared" si="42"/>
        <v/>
      </c>
      <c r="AM12" s="148" t="str">
        <f t="shared" si="43"/>
        <v/>
      </c>
      <c r="AN12" s="148" t="str">
        <f t="shared" si="44"/>
        <v/>
      </c>
      <c r="AO12" s="148" t="str">
        <f t="shared" si="45"/>
        <v/>
      </c>
      <c r="AP12" s="148" t="str">
        <f t="shared" si="46"/>
        <v/>
      </c>
      <c r="AQ12" s="148" t="str">
        <f t="shared" si="47"/>
        <v/>
      </c>
      <c r="AR12" s="148">
        <f t="shared" si="48"/>
        <v>3</v>
      </c>
      <c r="AS12" s="148">
        <f t="shared" si="49"/>
        <v>2</v>
      </c>
      <c r="AT12" s="148">
        <f t="shared" si="50"/>
        <v>3</v>
      </c>
      <c r="AU12" s="148" t="str">
        <f t="shared" si="51"/>
        <v/>
      </c>
      <c r="AV12" s="148" t="str">
        <f t="shared" si="52"/>
        <v/>
      </c>
      <c r="AW12" s="149">
        <f t="shared" si="53"/>
        <v>2</v>
      </c>
      <c r="AX12" s="150"/>
      <c r="AY12" s="151"/>
      <c r="AZ12" s="151"/>
      <c r="BA12" s="151"/>
      <c r="BB12" s="151"/>
      <c r="BC12" s="151"/>
      <c r="BD12" s="151"/>
      <c r="BE12" s="151"/>
      <c r="BF12" s="151"/>
      <c r="BG12" s="151"/>
      <c r="BH12" s="151"/>
      <c r="BI12" s="151"/>
      <c r="BJ12" s="151"/>
      <c r="BK12" s="151"/>
      <c r="BL12" s="151"/>
      <c r="BM12" s="151"/>
      <c r="BN12" s="151"/>
      <c r="BO12" s="150"/>
      <c r="BP12" s="152"/>
      <c r="BQ12" s="152"/>
      <c r="BR12" s="152"/>
      <c r="BS12" s="152"/>
      <c r="BT12" s="152"/>
      <c r="BU12" s="152"/>
      <c r="BV12" s="152"/>
      <c r="BW12" s="152"/>
      <c r="BX12" s="152"/>
      <c r="BY12" s="152"/>
      <c r="BZ12" s="152"/>
      <c r="CA12" s="152"/>
      <c r="CB12" s="152"/>
      <c r="CC12" s="152"/>
      <c r="CD12" s="152"/>
      <c r="CE12" s="152"/>
      <c r="CF12" s="152"/>
      <c r="CG12" s="150"/>
      <c r="CH12" s="152"/>
      <c r="CI12" s="152"/>
      <c r="CJ12" s="152"/>
      <c r="CK12" s="152"/>
      <c r="CL12" s="152"/>
      <c r="CM12" s="152"/>
      <c r="CN12" s="147"/>
      <c r="CO12" s="147"/>
      <c r="CP12" s="147"/>
      <c r="CQ12" s="147"/>
      <c r="CR12" s="147"/>
      <c r="CS12" s="147"/>
      <c r="CT12" s="147"/>
      <c r="CU12" s="147"/>
      <c r="CV12" s="147"/>
      <c r="CW12" s="147"/>
      <c r="CX12" s="147"/>
      <c r="CY12" s="147"/>
      <c r="CZ12" s="147"/>
      <c r="DA12" s="147"/>
    </row>
    <row r="13" spans="1:107" s="153" customFormat="1" ht="31.5" x14ac:dyDescent="0.25">
      <c r="A13" s="389">
        <v>8</v>
      </c>
      <c r="B13" s="269" t="s">
        <v>28</v>
      </c>
      <c r="C13" s="479" t="s">
        <v>34</v>
      </c>
      <c r="D13" s="482" t="s">
        <v>1202</v>
      </c>
      <c r="E13" s="261">
        <v>2351</v>
      </c>
      <c r="F13" s="93" t="s">
        <v>1604</v>
      </c>
      <c r="G13" s="144">
        <v>4</v>
      </c>
      <c r="H13" s="144" t="s">
        <v>1604</v>
      </c>
      <c r="I13" s="144">
        <v>5</v>
      </c>
      <c r="J13" s="144">
        <v>5</v>
      </c>
      <c r="K13" s="144"/>
      <c r="L13" s="144"/>
      <c r="M13" s="144"/>
      <c r="N13" s="144"/>
      <c r="O13" s="144"/>
      <c r="P13" s="144"/>
      <c r="Q13" s="144">
        <v>5</v>
      </c>
      <c r="R13" s="144">
        <v>5</v>
      </c>
      <c r="S13" s="145">
        <v>5</v>
      </c>
      <c r="T13" s="145"/>
      <c r="U13" s="145"/>
      <c r="V13" s="149">
        <f t="shared" si="27"/>
        <v>4</v>
      </c>
      <c r="W13" s="157">
        <f t="shared" si="28"/>
        <v>0</v>
      </c>
      <c r="X13" s="157">
        <f t="shared" si="29"/>
        <v>0</v>
      </c>
      <c r="Y13" s="157">
        <f t="shared" si="30"/>
        <v>0</v>
      </c>
      <c r="Z13" s="157">
        <f t="shared" si="31"/>
        <v>0</v>
      </c>
      <c r="AA13" s="157">
        <f t="shared" si="32"/>
        <v>1</v>
      </c>
      <c r="AB13" s="157">
        <f t="shared" si="33"/>
        <v>5</v>
      </c>
      <c r="AC13" s="157">
        <f t="shared" si="34"/>
        <v>6</v>
      </c>
      <c r="AD13" s="201">
        <f t="shared" si="35"/>
        <v>4.833333333333333</v>
      </c>
      <c r="AE13" s="208">
        <f t="shared" si="36"/>
        <v>0</v>
      </c>
      <c r="AF13" s="147"/>
      <c r="AG13" s="148" t="str">
        <f t="shared" si="37"/>
        <v>з</v>
      </c>
      <c r="AH13" s="148">
        <f t="shared" si="38"/>
        <v>4</v>
      </c>
      <c r="AI13" s="148" t="str">
        <f t="shared" si="39"/>
        <v>з</v>
      </c>
      <c r="AJ13" s="148">
        <f t="shared" si="40"/>
        <v>5</v>
      </c>
      <c r="AK13" s="148">
        <f t="shared" si="41"/>
        <v>5</v>
      </c>
      <c r="AL13" s="148" t="str">
        <f t="shared" si="42"/>
        <v/>
      </c>
      <c r="AM13" s="148" t="str">
        <f t="shared" si="43"/>
        <v/>
      </c>
      <c r="AN13" s="148" t="str">
        <f t="shared" si="44"/>
        <v/>
      </c>
      <c r="AO13" s="148" t="str">
        <f t="shared" si="45"/>
        <v/>
      </c>
      <c r="AP13" s="148" t="str">
        <f t="shared" si="46"/>
        <v/>
      </c>
      <c r="AQ13" s="148" t="str">
        <f t="shared" si="47"/>
        <v/>
      </c>
      <c r="AR13" s="148">
        <f t="shared" si="48"/>
        <v>5</v>
      </c>
      <c r="AS13" s="148">
        <f t="shared" si="49"/>
        <v>5</v>
      </c>
      <c r="AT13" s="148">
        <f t="shared" si="50"/>
        <v>5</v>
      </c>
      <c r="AU13" s="148" t="str">
        <f t="shared" si="51"/>
        <v/>
      </c>
      <c r="AV13" s="148" t="str">
        <f t="shared" si="52"/>
        <v/>
      </c>
      <c r="AW13" s="149">
        <f t="shared" si="53"/>
        <v>2</v>
      </c>
      <c r="AX13" s="150"/>
      <c r="AY13" s="151"/>
      <c r="AZ13" s="151"/>
      <c r="BA13" s="151"/>
      <c r="BB13" s="151"/>
      <c r="BC13" s="151"/>
      <c r="BD13" s="151"/>
      <c r="BE13" s="151"/>
      <c r="BF13" s="151"/>
      <c r="BG13" s="151"/>
      <c r="BH13" s="151"/>
      <c r="BI13" s="151"/>
      <c r="BJ13" s="151"/>
      <c r="BK13" s="151"/>
      <c r="BL13" s="151"/>
      <c r="BM13" s="151"/>
      <c r="BN13" s="151"/>
      <c r="BO13" s="150"/>
      <c r="BP13" s="152"/>
      <c r="BQ13" s="152"/>
      <c r="BR13" s="152"/>
      <c r="BS13" s="152"/>
      <c r="BT13" s="152"/>
      <c r="BU13" s="152"/>
      <c r="BV13" s="152"/>
      <c r="BW13" s="152"/>
      <c r="BX13" s="152"/>
      <c r="BY13" s="152"/>
      <c r="BZ13" s="152"/>
      <c r="CA13" s="152"/>
      <c r="CB13" s="152"/>
      <c r="CC13" s="152"/>
      <c r="CD13" s="152"/>
      <c r="CE13" s="152"/>
      <c r="CF13" s="152"/>
      <c r="CG13" s="150"/>
      <c r="CH13" s="152"/>
      <c r="CI13" s="152"/>
      <c r="CJ13" s="152"/>
      <c r="CK13" s="152"/>
      <c r="CL13" s="152"/>
      <c r="CM13" s="152"/>
      <c r="CN13" s="147"/>
      <c r="CO13" s="147"/>
      <c r="CP13" s="147"/>
      <c r="CQ13" s="147"/>
      <c r="CR13" s="147"/>
      <c r="CS13" s="147"/>
      <c r="CT13" s="147"/>
      <c r="CU13" s="147"/>
      <c r="CV13" s="147"/>
      <c r="CW13" s="147"/>
      <c r="CX13" s="147"/>
      <c r="CY13" s="147"/>
      <c r="CZ13" s="147"/>
      <c r="DA13" s="147"/>
    </row>
    <row r="14" spans="1:107" s="153" customFormat="1" ht="31.5" x14ac:dyDescent="0.25">
      <c r="A14" s="389">
        <v>9</v>
      </c>
      <c r="B14" s="269" t="s">
        <v>497</v>
      </c>
      <c r="C14" s="479" t="s">
        <v>34</v>
      </c>
      <c r="D14" s="482" t="s">
        <v>1203</v>
      </c>
      <c r="E14" s="261">
        <v>2351</v>
      </c>
      <c r="F14" s="93" t="s">
        <v>1604</v>
      </c>
      <c r="G14" s="144">
        <v>5</v>
      </c>
      <c r="H14" s="144" t="s">
        <v>1604</v>
      </c>
      <c r="I14" s="144">
        <v>5</v>
      </c>
      <c r="J14" s="144">
        <v>5</v>
      </c>
      <c r="K14" s="144"/>
      <c r="L14" s="144"/>
      <c r="M14" s="144"/>
      <c r="N14" s="144"/>
      <c r="O14" s="144"/>
      <c r="P14" s="144"/>
      <c r="Q14" s="144">
        <v>5</v>
      </c>
      <c r="R14" s="144">
        <v>5</v>
      </c>
      <c r="S14" s="145">
        <v>5</v>
      </c>
      <c r="T14" s="145"/>
      <c r="U14" s="145"/>
      <c r="V14" s="149">
        <f t="shared" si="27"/>
        <v>5</v>
      </c>
      <c r="W14" s="157">
        <f t="shared" si="28"/>
        <v>0</v>
      </c>
      <c r="X14" s="157">
        <f t="shared" si="29"/>
        <v>0</v>
      </c>
      <c r="Y14" s="157">
        <f t="shared" si="30"/>
        <v>0</v>
      </c>
      <c r="Z14" s="157">
        <f t="shared" si="31"/>
        <v>0</v>
      </c>
      <c r="AA14" s="157">
        <f t="shared" si="32"/>
        <v>0</v>
      </c>
      <c r="AB14" s="157">
        <f t="shared" si="33"/>
        <v>6</v>
      </c>
      <c r="AC14" s="157">
        <f t="shared" si="34"/>
        <v>6</v>
      </c>
      <c r="AD14" s="201">
        <f t="shared" si="35"/>
        <v>5</v>
      </c>
      <c r="AE14" s="208">
        <f t="shared" si="36"/>
        <v>0</v>
      </c>
      <c r="AF14" s="147"/>
      <c r="AG14" s="148" t="str">
        <f t="shared" si="37"/>
        <v>з</v>
      </c>
      <c r="AH14" s="148">
        <f t="shared" si="38"/>
        <v>5</v>
      </c>
      <c r="AI14" s="148" t="str">
        <f t="shared" si="39"/>
        <v>з</v>
      </c>
      <c r="AJ14" s="148">
        <f t="shared" si="40"/>
        <v>5</v>
      </c>
      <c r="AK14" s="148">
        <f t="shared" si="41"/>
        <v>5</v>
      </c>
      <c r="AL14" s="148" t="str">
        <f t="shared" si="42"/>
        <v/>
      </c>
      <c r="AM14" s="148" t="str">
        <f t="shared" si="43"/>
        <v/>
      </c>
      <c r="AN14" s="148" t="str">
        <f t="shared" si="44"/>
        <v/>
      </c>
      <c r="AO14" s="148" t="str">
        <f t="shared" si="45"/>
        <v/>
      </c>
      <c r="AP14" s="148" t="str">
        <f t="shared" si="46"/>
        <v/>
      </c>
      <c r="AQ14" s="148" t="str">
        <f t="shared" si="47"/>
        <v/>
      </c>
      <c r="AR14" s="148">
        <f t="shared" si="48"/>
        <v>5</v>
      </c>
      <c r="AS14" s="148">
        <f t="shared" si="49"/>
        <v>5</v>
      </c>
      <c r="AT14" s="148">
        <f t="shared" si="50"/>
        <v>5</v>
      </c>
      <c r="AU14" s="148" t="str">
        <f t="shared" si="51"/>
        <v/>
      </c>
      <c r="AV14" s="148" t="str">
        <f t="shared" si="52"/>
        <v/>
      </c>
      <c r="AW14" s="149">
        <f t="shared" si="53"/>
        <v>2</v>
      </c>
      <c r="AX14" s="150"/>
      <c r="AY14" s="151"/>
      <c r="AZ14" s="151"/>
      <c r="BA14" s="151"/>
      <c r="BB14" s="151"/>
      <c r="BC14" s="151"/>
      <c r="BD14" s="151"/>
      <c r="BE14" s="151"/>
      <c r="BF14" s="151"/>
      <c r="BG14" s="151"/>
      <c r="BH14" s="151"/>
      <c r="BI14" s="151"/>
      <c r="BJ14" s="151"/>
      <c r="BK14" s="151"/>
      <c r="BL14" s="151"/>
      <c r="BM14" s="151"/>
      <c r="BN14" s="151"/>
      <c r="BO14" s="150"/>
      <c r="BP14" s="152"/>
      <c r="BQ14" s="152"/>
      <c r="BR14" s="152"/>
      <c r="BS14" s="152"/>
      <c r="BT14" s="152"/>
      <c r="BU14" s="152"/>
      <c r="BV14" s="152"/>
      <c r="BW14" s="152"/>
      <c r="BX14" s="152"/>
      <c r="BY14" s="152"/>
      <c r="BZ14" s="152"/>
      <c r="CA14" s="152"/>
      <c r="CB14" s="152"/>
      <c r="CC14" s="152"/>
      <c r="CD14" s="152"/>
      <c r="CE14" s="152"/>
      <c r="CF14" s="152"/>
      <c r="CG14" s="150"/>
      <c r="CH14" s="152"/>
      <c r="CI14" s="152"/>
      <c r="CJ14" s="152"/>
      <c r="CK14" s="152"/>
      <c r="CL14" s="152"/>
      <c r="CM14" s="152"/>
      <c r="CN14" s="147"/>
      <c r="CO14" s="147"/>
      <c r="CP14" s="147"/>
      <c r="CQ14" s="147"/>
      <c r="CR14" s="147"/>
      <c r="CS14" s="147"/>
      <c r="CT14" s="147"/>
      <c r="CU14" s="147"/>
      <c r="CV14" s="147"/>
      <c r="CW14" s="147"/>
      <c r="CX14" s="147"/>
      <c r="CY14" s="147"/>
      <c r="CZ14" s="147"/>
      <c r="DA14" s="147"/>
    </row>
    <row r="15" spans="1:107" s="153" customFormat="1" ht="31.5" x14ac:dyDescent="0.25">
      <c r="A15" s="389">
        <v>10</v>
      </c>
      <c r="B15" s="269" t="s">
        <v>28</v>
      </c>
      <c r="C15" s="479" t="s">
        <v>34</v>
      </c>
      <c r="D15" s="482" t="s">
        <v>1204</v>
      </c>
      <c r="E15" s="261">
        <v>2351</v>
      </c>
      <c r="F15" s="93" t="s">
        <v>1604</v>
      </c>
      <c r="G15" s="144" t="s">
        <v>1643</v>
      </c>
      <c r="H15" s="144" t="s">
        <v>1604</v>
      </c>
      <c r="I15" s="144">
        <v>5</v>
      </c>
      <c r="J15" s="144">
        <v>5</v>
      </c>
      <c r="K15" s="144"/>
      <c r="L15" s="144"/>
      <c r="M15" s="144"/>
      <c r="N15" s="144"/>
      <c r="O15" s="144"/>
      <c r="P15" s="144"/>
      <c r="Q15" s="144">
        <v>5</v>
      </c>
      <c r="R15" s="144">
        <v>4</v>
      </c>
      <c r="S15" s="145">
        <v>5</v>
      </c>
      <c r="T15" s="145"/>
      <c r="U15" s="145"/>
      <c r="V15" s="149">
        <f t="shared" si="27"/>
        <v>2</v>
      </c>
      <c r="W15" s="157">
        <f t="shared" si="28"/>
        <v>0</v>
      </c>
      <c r="X15" s="157">
        <f t="shared" si="29"/>
        <v>0</v>
      </c>
      <c r="Y15" s="157">
        <f t="shared" si="30"/>
        <v>1</v>
      </c>
      <c r="Z15" s="157">
        <f t="shared" si="31"/>
        <v>0</v>
      </c>
      <c r="AA15" s="157">
        <f t="shared" si="32"/>
        <v>1</v>
      </c>
      <c r="AB15" s="157">
        <f t="shared" si="33"/>
        <v>4</v>
      </c>
      <c r="AC15" s="157">
        <f t="shared" si="34"/>
        <v>6</v>
      </c>
      <c r="AD15" s="201">
        <f t="shared" si="35"/>
        <v>4.333333333333333</v>
      </c>
      <c r="AE15" s="208">
        <f t="shared" si="36"/>
        <v>0</v>
      </c>
      <c r="AF15" s="147"/>
      <c r="AG15" s="148" t="str">
        <f t="shared" si="37"/>
        <v>з</v>
      </c>
      <c r="AH15" s="148">
        <f t="shared" si="38"/>
        <v>2</v>
      </c>
      <c r="AI15" s="148" t="str">
        <f t="shared" si="39"/>
        <v>з</v>
      </c>
      <c r="AJ15" s="148">
        <f t="shared" si="40"/>
        <v>5</v>
      </c>
      <c r="AK15" s="148">
        <f t="shared" si="41"/>
        <v>5</v>
      </c>
      <c r="AL15" s="148" t="str">
        <f t="shared" si="42"/>
        <v/>
      </c>
      <c r="AM15" s="148" t="str">
        <f t="shared" si="43"/>
        <v/>
      </c>
      <c r="AN15" s="148" t="str">
        <f t="shared" si="44"/>
        <v/>
      </c>
      <c r="AO15" s="148" t="str">
        <f t="shared" si="45"/>
        <v/>
      </c>
      <c r="AP15" s="148" t="str">
        <f t="shared" si="46"/>
        <v/>
      </c>
      <c r="AQ15" s="148" t="str">
        <f t="shared" si="47"/>
        <v/>
      </c>
      <c r="AR15" s="148">
        <f t="shared" si="48"/>
        <v>5</v>
      </c>
      <c r="AS15" s="148">
        <f t="shared" si="49"/>
        <v>4</v>
      </c>
      <c r="AT15" s="148">
        <f t="shared" si="50"/>
        <v>5</v>
      </c>
      <c r="AU15" s="148" t="str">
        <f t="shared" si="51"/>
        <v/>
      </c>
      <c r="AV15" s="148" t="str">
        <f t="shared" si="52"/>
        <v/>
      </c>
      <c r="AW15" s="149">
        <f t="shared" si="53"/>
        <v>2</v>
      </c>
      <c r="AX15" s="150"/>
      <c r="AY15" s="151"/>
      <c r="AZ15" s="151"/>
      <c r="BA15" s="151"/>
      <c r="BB15" s="151"/>
      <c r="BC15" s="151"/>
      <c r="BD15" s="151"/>
      <c r="BE15" s="151"/>
      <c r="BF15" s="151"/>
      <c r="BG15" s="151"/>
      <c r="BH15" s="151"/>
      <c r="BI15" s="151"/>
      <c r="BJ15" s="151"/>
      <c r="BK15" s="151"/>
      <c r="BL15" s="151"/>
      <c r="BM15" s="151"/>
      <c r="BN15" s="151"/>
      <c r="BO15" s="150"/>
      <c r="BP15" s="152"/>
      <c r="BQ15" s="152"/>
      <c r="BR15" s="152"/>
      <c r="BS15" s="152"/>
      <c r="BT15" s="152"/>
      <c r="BU15" s="152"/>
      <c r="BV15" s="152"/>
      <c r="BW15" s="152"/>
      <c r="BX15" s="152"/>
      <c r="BY15" s="152"/>
      <c r="BZ15" s="152"/>
      <c r="CA15" s="152"/>
      <c r="CB15" s="152"/>
      <c r="CC15" s="152"/>
      <c r="CD15" s="152"/>
      <c r="CE15" s="152"/>
      <c r="CF15" s="152"/>
      <c r="CG15" s="150"/>
      <c r="CH15" s="150"/>
      <c r="CI15" s="150"/>
      <c r="CJ15" s="150"/>
      <c r="CK15" s="150"/>
      <c r="CL15" s="150"/>
      <c r="CM15" s="150"/>
      <c r="CN15" s="155"/>
      <c r="CO15" s="155"/>
      <c r="CP15" s="155"/>
      <c r="CQ15" s="155"/>
      <c r="CR15" s="155"/>
      <c r="CS15" s="155"/>
      <c r="CT15" s="155"/>
      <c r="CU15" s="155"/>
      <c r="CV15" s="155"/>
      <c r="CW15" s="155"/>
      <c r="CX15" s="155"/>
      <c r="CY15" s="155"/>
      <c r="CZ15" s="155"/>
      <c r="DA15" s="155"/>
    </row>
    <row r="16" spans="1:107" s="153" customFormat="1" ht="31.5" x14ac:dyDescent="0.25">
      <c r="A16" s="389">
        <v>11</v>
      </c>
      <c r="B16" s="269" t="s">
        <v>28</v>
      </c>
      <c r="C16" s="399" t="s">
        <v>34</v>
      </c>
      <c r="D16" s="443" t="s">
        <v>1205</v>
      </c>
      <c r="E16" s="261">
        <v>2351</v>
      </c>
      <c r="F16" s="93" t="s">
        <v>1604</v>
      </c>
      <c r="G16" s="144">
        <v>4</v>
      </c>
      <c r="H16" s="144" t="s">
        <v>1604</v>
      </c>
      <c r="I16" s="144">
        <v>3</v>
      </c>
      <c r="J16" s="144">
        <v>5</v>
      </c>
      <c r="K16" s="144"/>
      <c r="L16" s="144"/>
      <c r="M16" s="144"/>
      <c r="N16" s="144"/>
      <c r="O16" s="144"/>
      <c r="P16" s="144"/>
      <c r="Q16" s="144">
        <v>5</v>
      </c>
      <c r="R16" s="144">
        <v>3</v>
      </c>
      <c r="S16" s="145">
        <v>4</v>
      </c>
      <c r="T16" s="145"/>
      <c r="U16" s="145"/>
      <c r="V16" s="149">
        <f t="shared" si="27"/>
        <v>3</v>
      </c>
      <c r="W16" s="157">
        <f t="shared" si="28"/>
        <v>0</v>
      </c>
      <c r="X16" s="157">
        <f t="shared" si="29"/>
        <v>0</v>
      </c>
      <c r="Y16" s="157">
        <f t="shared" si="30"/>
        <v>0</v>
      </c>
      <c r="Z16" s="157">
        <f t="shared" si="31"/>
        <v>2</v>
      </c>
      <c r="AA16" s="157">
        <f t="shared" si="32"/>
        <v>2</v>
      </c>
      <c r="AB16" s="157">
        <f t="shared" si="33"/>
        <v>2</v>
      </c>
      <c r="AC16" s="157">
        <f t="shared" si="34"/>
        <v>6</v>
      </c>
      <c r="AD16" s="201">
        <f t="shared" si="35"/>
        <v>4</v>
      </c>
      <c r="AE16" s="208">
        <f t="shared" si="36"/>
        <v>0</v>
      </c>
      <c r="AF16" s="147"/>
      <c r="AG16" s="148" t="str">
        <f t="shared" si="37"/>
        <v>з</v>
      </c>
      <c r="AH16" s="148">
        <f t="shared" si="38"/>
        <v>4</v>
      </c>
      <c r="AI16" s="148" t="str">
        <f t="shared" si="39"/>
        <v>з</v>
      </c>
      <c r="AJ16" s="148">
        <f t="shared" si="40"/>
        <v>3</v>
      </c>
      <c r="AK16" s="148">
        <f t="shared" si="41"/>
        <v>5</v>
      </c>
      <c r="AL16" s="148" t="str">
        <f t="shared" si="42"/>
        <v/>
      </c>
      <c r="AM16" s="148" t="str">
        <f t="shared" si="43"/>
        <v/>
      </c>
      <c r="AN16" s="148" t="str">
        <f t="shared" si="44"/>
        <v/>
      </c>
      <c r="AO16" s="148" t="str">
        <f t="shared" si="45"/>
        <v/>
      </c>
      <c r="AP16" s="148" t="str">
        <f t="shared" si="46"/>
        <v/>
      </c>
      <c r="AQ16" s="148" t="str">
        <f t="shared" si="47"/>
        <v/>
      </c>
      <c r="AR16" s="148">
        <f t="shared" si="48"/>
        <v>5</v>
      </c>
      <c r="AS16" s="148">
        <f t="shared" si="49"/>
        <v>3</v>
      </c>
      <c r="AT16" s="148">
        <f t="shared" si="50"/>
        <v>4</v>
      </c>
      <c r="AU16" s="148" t="str">
        <f t="shared" si="51"/>
        <v/>
      </c>
      <c r="AV16" s="148" t="str">
        <f t="shared" si="52"/>
        <v/>
      </c>
      <c r="AW16" s="149">
        <f t="shared" si="53"/>
        <v>2</v>
      </c>
      <c r="AX16" s="150"/>
      <c r="AY16" s="151"/>
      <c r="AZ16" s="151"/>
      <c r="BA16" s="151"/>
      <c r="BB16" s="151"/>
      <c r="BC16" s="151"/>
      <c r="BD16" s="151"/>
      <c r="BE16" s="151"/>
      <c r="BF16" s="151"/>
      <c r="BG16" s="151"/>
      <c r="BH16" s="151"/>
      <c r="BI16" s="151"/>
      <c r="BJ16" s="151"/>
      <c r="BK16" s="151"/>
      <c r="BL16" s="151"/>
      <c r="BM16" s="151"/>
      <c r="BN16" s="151"/>
      <c r="BO16" s="150"/>
      <c r="BP16" s="152"/>
      <c r="BQ16" s="152"/>
      <c r="BR16" s="152"/>
      <c r="BS16" s="152"/>
      <c r="BT16" s="152"/>
      <c r="BU16" s="152"/>
      <c r="BV16" s="152"/>
      <c r="BW16" s="152"/>
      <c r="BX16" s="152"/>
      <c r="BY16" s="152"/>
      <c r="BZ16" s="152"/>
      <c r="CA16" s="152"/>
      <c r="CB16" s="152"/>
      <c r="CC16" s="152"/>
      <c r="CD16" s="152"/>
      <c r="CE16" s="152"/>
      <c r="CF16" s="152"/>
      <c r="CG16" s="150"/>
      <c r="CH16" s="152"/>
      <c r="CI16" s="152"/>
      <c r="CJ16" s="152"/>
      <c r="CK16" s="152"/>
      <c r="CL16" s="152"/>
      <c r="CM16" s="152"/>
      <c r="CN16" s="147"/>
      <c r="CO16" s="147"/>
      <c r="CP16" s="147"/>
      <c r="CQ16" s="147"/>
      <c r="CR16" s="147"/>
      <c r="CS16" s="147"/>
      <c r="CT16" s="147"/>
      <c r="CU16" s="147"/>
      <c r="CV16" s="147"/>
      <c r="CW16" s="147"/>
      <c r="CX16" s="147"/>
      <c r="CY16" s="147"/>
      <c r="CZ16" s="147"/>
      <c r="DA16" s="147"/>
    </row>
    <row r="17" spans="1:105" s="153" customFormat="1" ht="31.5" x14ac:dyDescent="0.25">
      <c r="A17" s="389">
        <v>12</v>
      </c>
      <c r="B17" s="269" t="s">
        <v>28</v>
      </c>
      <c r="C17" s="399" t="s">
        <v>34</v>
      </c>
      <c r="D17" s="443" t="s">
        <v>1206</v>
      </c>
      <c r="E17" s="261">
        <v>2351</v>
      </c>
      <c r="F17" s="93" t="s">
        <v>1604</v>
      </c>
      <c r="G17" s="144">
        <v>4</v>
      </c>
      <c r="H17" s="144" t="s">
        <v>1604</v>
      </c>
      <c r="I17" s="144">
        <v>3</v>
      </c>
      <c r="J17" s="144">
        <v>5</v>
      </c>
      <c r="K17" s="144"/>
      <c r="L17" s="144"/>
      <c r="M17" s="144"/>
      <c r="N17" s="144"/>
      <c r="O17" s="144"/>
      <c r="P17" s="144"/>
      <c r="Q17" s="144">
        <v>4</v>
      </c>
      <c r="R17" s="144">
        <v>3</v>
      </c>
      <c r="S17" s="145">
        <v>3</v>
      </c>
      <c r="T17" s="145"/>
      <c r="U17" s="145"/>
      <c r="V17" s="149">
        <f t="shared" si="27"/>
        <v>3</v>
      </c>
      <c r="W17" s="157">
        <f t="shared" si="28"/>
        <v>0</v>
      </c>
      <c r="X17" s="157">
        <f t="shared" si="29"/>
        <v>0</v>
      </c>
      <c r="Y17" s="157">
        <f t="shared" si="30"/>
        <v>0</v>
      </c>
      <c r="Z17" s="157">
        <f t="shared" si="31"/>
        <v>3</v>
      </c>
      <c r="AA17" s="157">
        <f t="shared" si="32"/>
        <v>2</v>
      </c>
      <c r="AB17" s="157">
        <f t="shared" si="33"/>
        <v>1</v>
      </c>
      <c r="AC17" s="157">
        <f t="shared" si="34"/>
        <v>6</v>
      </c>
      <c r="AD17" s="201">
        <f t="shared" si="35"/>
        <v>3.6666666666666665</v>
      </c>
      <c r="AE17" s="208">
        <f t="shared" si="36"/>
        <v>0</v>
      </c>
      <c r="AF17" s="147"/>
      <c r="AG17" s="148" t="str">
        <f t="shared" si="37"/>
        <v>з</v>
      </c>
      <c r="AH17" s="148">
        <f t="shared" si="38"/>
        <v>4</v>
      </c>
      <c r="AI17" s="148" t="str">
        <f t="shared" si="39"/>
        <v>з</v>
      </c>
      <c r="AJ17" s="148">
        <f t="shared" si="40"/>
        <v>3</v>
      </c>
      <c r="AK17" s="148">
        <f t="shared" si="41"/>
        <v>5</v>
      </c>
      <c r="AL17" s="148" t="str">
        <f t="shared" si="42"/>
        <v/>
      </c>
      <c r="AM17" s="148" t="str">
        <f t="shared" si="43"/>
        <v/>
      </c>
      <c r="AN17" s="148" t="str">
        <f t="shared" si="44"/>
        <v/>
      </c>
      <c r="AO17" s="148" t="str">
        <f t="shared" si="45"/>
        <v/>
      </c>
      <c r="AP17" s="148" t="str">
        <f t="shared" si="46"/>
        <v/>
      </c>
      <c r="AQ17" s="148" t="str">
        <f t="shared" si="47"/>
        <v/>
      </c>
      <c r="AR17" s="148">
        <f t="shared" si="48"/>
        <v>4</v>
      </c>
      <c r="AS17" s="148">
        <f t="shared" si="49"/>
        <v>3</v>
      </c>
      <c r="AT17" s="148">
        <f t="shared" si="50"/>
        <v>3</v>
      </c>
      <c r="AU17" s="148" t="str">
        <f t="shared" si="51"/>
        <v/>
      </c>
      <c r="AV17" s="148" t="str">
        <f t="shared" si="52"/>
        <v/>
      </c>
      <c r="AW17" s="149">
        <f t="shared" si="53"/>
        <v>2</v>
      </c>
      <c r="AX17" s="150"/>
      <c r="AY17" s="151"/>
      <c r="AZ17" s="151"/>
      <c r="BA17" s="151"/>
      <c r="BB17" s="151"/>
      <c r="BC17" s="151"/>
      <c r="BD17" s="151"/>
      <c r="BE17" s="151"/>
      <c r="BF17" s="151"/>
      <c r="BG17" s="151"/>
      <c r="BH17" s="151"/>
      <c r="BI17" s="151"/>
      <c r="BJ17" s="151"/>
      <c r="BK17" s="151"/>
      <c r="BL17" s="151"/>
      <c r="BM17" s="151"/>
      <c r="BN17" s="151"/>
      <c r="BO17" s="150"/>
      <c r="BP17" s="152"/>
      <c r="BQ17" s="152"/>
      <c r="BR17" s="152"/>
      <c r="BS17" s="152"/>
      <c r="BT17" s="152"/>
      <c r="BU17" s="152"/>
      <c r="BV17" s="152"/>
      <c r="BW17" s="152"/>
      <c r="BX17" s="152"/>
      <c r="BY17" s="152"/>
      <c r="BZ17" s="152"/>
      <c r="CA17" s="152"/>
      <c r="CB17" s="152"/>
      <c r="CC17" s="152"/>
      <c r="CD17" s="152"/>
      <c r="CE17" s="152"/>
      <c r="CF17" s="152"/>
      <c r="CG17" s="150"/>
      <c r="CH17" s="150"/>
      <c r="CI17" s="150"/>
      <c r="CJ17" s="150"/>
      <c r="CK17" s="150"/>
      <c r="CL17" s="150"/>
      <c r="CM17" s="150"/>
      <c r="CN17" s="155"/>
      <c r="CO17" s="155"/>
      <c r="CP17" s="155"/>
      <c r="CQ17" s="155"/>
      <c r="CR17" s="155"/>
      <c r="CS17" s="155"/>
      <c r="CT17" s="155"/>
      <c r="CU17" s="155"/>
      <c r="CV17" s="155"/>
      <c r="CW17" s="155"/>
      <c r="CX17" s="155"/>
      <c r="CY17" s="155"/>
      <c r="CZ17" s="155"/>
      <c r="DA17" s="155"/>
    </row>
    <row r="18" spans="1:105" s="153" customFormat="1" ht="31.5" x14ac:dyDescent="0.25">
      <c r="A18" s="389">
        <v>13</v>
      </c>
      <c r="B18" s="269" t="s">
        <v>28</v>
      </c>
      <c r="C18" s="479" t="s">
        <v>34</v>
      </c>
      <c r="D18" s="482" t="s">
        <v>1207</v>
      </c>
      <c r="E18" s="261">
        <v>2351</v>
      </c>
      <c r="F18" s="93" t="s">
        <v>1604</v>
      </c>
      <c r="G18" s="144">
        <v>5</v>
      </c>
      <c r="H18" s="144" t="s">
        <v>1604</v>
      </c>
      <c r="I18" s="144">
        <v>5</v>
      </c>
      <c r="J18" s="144">
        <v>5</v>
      </c>
      <c r="K18" s="144"/>
      <c r="L18" s="144"/>
      <c r="M18" s="144"/>
      <c r="N18" s="144"/>
      <c r="O18" s="144"/>
      <c r="P18" s="144"/>
      <c r="Q18" s="144">
        <v>5</v>
      </c>
      <c r="R18" s="144">
        <v>5</v>
      </c>
      <c r="S18" s="145">
        <v>5</v>
      </c>
      <c r="T18" s="145"/>
      <c r="U18" s="145"/>
      <c r="V18" s="149">
        <f t="shared" si="27"/>
        <v>5</v>
      </c>
      <c r="W18" s="157">
        <f t="shared" si="28"/>
        <v>0</v>
      </c>
      <c r="X18" s="157">
        <f t="shared" si="29"/>
        <v>0</v>
      </c>
      <c r="Y18" s="157">
        <f t="shared" si="30"/>
        <v>0</v>
      </c>
      <c r="Z18" s="157">
        <f t="shared" si="31"/>
        <v>0</v>
      </c>
      <c r="AA18" s="157">
        <f t="shared" si="32"/>
        <v>0</v>
      </c>
      <c r="AB18" s="157">
        <f t="shared" si="33"/>
        <v>6</v>
      </c>
      <c r="AC18" s="157">
        <f t="shared" si="34"/>
        <v>6</v>
      </c>
      <c r="AD18" s="201">
        <f t="shared" si="35"/>
        <v>5</v>
      </c>
      <c r="AE18" s="208">
        <f t="shared" si="36"/>
        <v>0</v>
      </c>
      <c r="AF18" s="147"/>
      <c r="AG18" s="148" t="str">
        <f t="shared" si="37"/>
        <v>з</v>
      </c>
      <c r="AH18" s="148">
        <f t="shared" si="38"/>
        <v>5</v>
      </c>
      <c r="AI18" s="148" t="str">
        <f t="shared" si="39"/>
        <v>з</v>
      </c>
      <c r="AJ18" s="148">
        <f t="shared" si="40"/>
        <v>5</v>
      </c>
      <c r="AK18" s="148">
        <f t="shared" si="41"/>
        <v>5</v>
      </c>
      <c r="AL18" s="148" t="str">
        <f t="shared" si="42"/>
        <v/>
      </c>
      <c r="AM18" s="148" t="str">
        <f t="shared" si="43"/>
        <v/>
      </c>
      <c r="AN18" s="148" t="str">
        <f t="shared" si="44"/>
        <v/>
      </c>
      <c r="AO18" s="148" t="str">
        <f t="shared" si="45"/>
        <v/>
      </c>
      <c r="AP18" s="148" t="str">
        <f t="shared" si="46"/>
        <v/>
      </c>
      <c r="AQ18" s="148" t="str">
        <f t="shared" si="47"/>
        <v/>
      </c>
      <c r="AR18" s="148">
        <f t="shared" si="48"/>
        <v>5</v>
      </c>
      <c r="AS18" s="148">
        <f t="shared" si="49"/>
        <v>5</v>
      </c>
      <c r="AT18" s="148">
        <f t="shared" si="50"/>
        <v>5</v>
      </c>
      <c r="AU18" s="148" t="str">
        <f t="shared" si="51"/>
        <v/>
      </c>
      <c r="AV18" s="148" t="str">
        <f t="shared" si="52"/>
        <v/>
      </c>
      <c r="AW18" s="149">
        <f t="shared" si="53"/>
        <v>2</v>
      </c>
      <c r="AX18" s="150"/>
      <c r="AY18" s="151"/>
      <c r="AZ18" s="151"/>
      <c r="BA18" s="151"/>
      <c r="BB18" s="151"/>
      <c r="BC18" s="151"/>
      <c r="BD18" s="151"/>
      <c r="BE18" s="151"/>
      <c r="BF18" s="151"/>
      <c r="BG18" s="151"/>
      <c r="BH18" s="151"/>
      <c r="BI18" s="151"/>
      <c r="BJ18" s="151"/>
      <c r="BK18" s="151"/>
      <c r="BL18" s="151"/>
      <c r="BM18" s="151"/>
      <c r="BN18" s="151"/>
      <c r="BO18" s="150"/>
      <c r="BP18" s="152"/>
      <c r="BQ18" s="152"/>
      <c r="BR18" s="152"/>
      <c r="BS18" s="152"/>
      <c r="BT18" s="152"/>
      <c r="BU18" s="152"/>
      <c r="BV18" s="152"/>
      <c r="BW18" s="152"/>
      <c r="BX18" s="152"/>
      <c r="BY18" s="152"/>
      <c r="BZ18" s="152"/>
      <c r="CA18" s="152"/>
      <c r="CB18" s="152"/>
      <c r="CC18" s="152"/>
      <c r="CD18" s="152"/>
      <c r="CE18" s="152"/>
      <c r="CF18" s="152"/>
      <c r="CG18" s="150"/>
      <c r="CH18" s="152"/>
      <c r="CI18" s="152"/>
      <c r="CJ18" s="152"/>
      <c r="CK18" s="152"/>
      <c r="CL18" s="152"/>
      <c r="CM18" s="152"/>
      <c r="CN18" s="147"/>
      <c r="CO18" s="147"/>
      <c r="CP18" s="147"/>
      <c r="CQ18" s="147"/>
      <c r="CR18" s="147"/>
      <c r="CS18" s="147"/>
      <c r="CT18" s="147"/>
      <c r="CU18" s="147"/>
      <c r="CV18" s="147"/>
      <c r="CW18" s="147"/>
      <c r="CX18" s="147"/>
      <c r="CY18" s="147"/>
      <c r="CZ18" s="147"/>
      <c r="DA18" s="147"/>
    </row>
    <row r="19" spans="1:105" s="153" customFormat="1" ht="31.5" x14ac:dyDescent="0.25">
      <c r="A19" s="389">
        <v>14</v>
      </c>
      <c r="B19" s="269" t="s">
        <v>28</v>
      </c>
      <c r="C19" s="399" t="s">
        <v>34</v>
      </c>
      <c r="D19" s="443" t="s">
        <v>1208</v>
      </c>
      <c r="E19" s="261">
        <v>2351</v>
      </c>
      <c r="F19" s="93" t="s">
        <v>1604</v>
      </c>
      <c r="G19" s="144">
        <v>5</v>
      </c>
      <c r="H19" s="144" t="s">
        <v>1604</v>
      </c>
      <c r="I19" s="144">
        <v>3</v>
      </c>
      <c r="J19" s="144" t="s">
        <v>1603</v>
      </c>
      <c r="K19" s="144"/>
      <c r="L19" s="144"/>
      <c r="M19" s="144"/>
      <c r="N19" s="144"/>
      <c r="O19" s="144"/>
      <c r="P19" s="144"/>
      <c r="Q19" s="144">
        <v>4</v>
      </c>
      <c r="R19" s="144">
        <v>3</v>
      </c>
      <c r="S19" s="145">
        <v>3</v>
      </c>
      <c r="T19" s="145"/>
      <c r="U19" s="145"/>
      <c r="V19" s="149">
        <f t="shared" si="27"/>
        <v>3</v>
      </c>
      <c r="W19" s="157">
        <f t="shared" si="28"/>
        <v>1</v>
      </c>
      <c r="X19" s="157">
        <f t="shared" si="29"/>
        <v>0</v>
      </c>
      <c r="Y19" s="157">
        <f t="shared" si="30"/>
        <v>0</v>
      </c>
      <c r="Z19" s="157">
        <f t="shared" si="31"/>
        <v>3</v>
      </c>
      <c r="AA19" s="157">
        <f t="shared" si="32"/>
        <v>1</v>
      </c>
      <c r="AB19" s="157">
        <f t="shared" si="33"/>
        <v>1</v>
      </c>
      <c r="AC19" s="157">
        <f t="shared" si="34"/>
        <v>5</v>
      </c>
      <c r="AD19" s="201">
        <f t="shared" si="35"/>
        <v>3.6</v>
      </c>
      <c r="AE19" s="208">
        <f t="shared" si="36"/>
        <v>0</v>
      </c>
      <c r="AF19" s="147"/>
      <c r="AG19" s="148" t="str">
        <f t="shared" si="37"/>
        <v>з</v>
      </c>
      <c r="AH19" s="148">
        <f t="shared" si="38"/>
        <v>5</v>
      </c>
      <c r="AI19" s="148" t="str">
        <f t="shared" si="39"/>
        <v>з</v>
      </c>
      <c r="AJ19" s="148">
        <f t="shared" si="40"/>
        <v>3</v>
      </c>
      <c r="AK19" s="148" t="str">
        <f t="shared" si="41"/>
        <v>б</v>
      </c>
      <c r="AL19" s="148" t="str">
        <f t="shared" si="42"/>
        <v/>
      </c>
      <c r="AM19" s="148" t="str">
        <f t="shared" si="43"/>
        <v/>
      </c>
      <c r="AN19" s="148" t="str">
        <f t="shared" si="44"/>
        <v/>
      </c>
      <c r="AO19" s="148" t="str">
        <f t="shared" si="45"/>
        <v/>
      </c>
      <c r="AP19" s="148" t="str">
        <f t="shared" si="46"/>
        <v/>
      </c>
      <c r="AQ19" s="148" t="str">
        <f t="shared" si="47"/>
        <v/>
      </c>
      <c r="AR19" s="148">
        <f t="shared" si="48"/>
        <v>4</v>
      </c>
      <c r="AS19" s="148">
        <f t="shared" si="49"/>
        <v>3</v>
      </c>
      <c r="AT19" s="148">
        <f t="shared" si="50"/>
        <v>3</v>
      </c>
      <c r="AU19" s="148" t="str">
        <f t="shared" si="51"/>
        <v/>
      </c>
      <c r="AV19" s="148" t="str">
        <f t="shared" si="52"/>
        <v/>
      </c>
      <c r="AW19" s="149">
        <f t="shared" si="53"/>
        <v>2</v>
      </c>
      <c r="AX19" s="150"/>
      <c r="AY19" s="151"/>
      <c r="AZ19" s="151"/>
      <c r="BA19" s="151"/>
      <c r="BB19" s="151"/>
      <c r="BC19" s="151"/>
      <c r="BD19" s="151"/>
      <c r="BE19" s="151"/>
      <c r="BF19" s="151"/>
      <c r="BG19" s="151"/>
      <c r="BH19" s="151"/>
      <c r="BI19" s="151"/>
      <c r="BJ19" s="151"/>
      <c r="BK19" s="151"/>
      <c r="BL19" s="151"/>
      <c r="BM19" s="151"/>
      <c r="BN19" s="151"/>
      <c r="BO19" s="150"/>
      <c r="BP19" s="152"/>
      <c r="BQ19" s="152"/>
      <c r="BR19" s="152"/>
      <c r="BS19" s="152"/>
      <c r="BT19" s="152"/>
      <c r="BU19" s="152"/>
      <c r="BV19" s="152"/>
      <c r="BW19" s="152"/>
      <c r="BX19" s="152"/>
      <c r="BY19" s="152"/>
      <c r="BZ19" s="152"/>
      <c r="CA19" s="152"/>
      <c r="CB19" s="152"/>
      <c r="CC19" s="152"/>
      <c r="CD19" s="152"/>
      <c r="CE19" s="152"/>
      <c r="CF19" s="152"/>
      <c r="CG19" s="150"/>
      <c r="CH19" s="152"/>
      <c r="CI19" s="152"/>
      <c r="CJ19" s="152"/>
      <c r="CK19" s="152"/>
      <c r="CL19" s="152"/>
      <c r="CM19" s="152"/>
      <c r="CN19" s="147"/>
      <c r="CO19" s="147"/>
      <c r="CP19" s="147"/>
      <c r="CQ19" s="147"/>
      <c r="CR19" s="147"/>
      <c r="CS19" s="147"/>
      <c r="CT19" s="147"/>
      <c r="CU19" s="147"/>
      <c r="CV19" s="147"/>
      <c r="CW19" s="147"/>
      <c r="CX19" s="147"/>
      <c r="CY19" s="147"/>
      <c r="CZ19" s="147"/>
      <c r="DA19" s="147"/>
    </row>
    <row r="20" spans="1:105" s="153" customFormat="1" ht="31.5" x14ac:dyDescent="0.25">
      <c r="A20" s="389">
        <v>15</v>
      </c>
      <c r="B20" s="269" t="s">
        <v>28</v>
      </c>
      <c r="C20" s="399" t="s">
        <v>34</v>
      </c>
      <c r="D20" s="443" t="s">
        <v>1209</v>
      </c>
      <c r="E20" s="261">
        <v>2351</v>
      </c>
      <c r="F20" s="93" t="s">
        <v>1604</v>
      </c>
      <c r="G20" s="144">
        <v>4</v>
      </c>
      <c r="H20" s="144" t="s">
        <v>1604</v>
      </c>
      <c r="I20" s="144">
        <v>3</v>
      </c>
      <c r="J20" s="144">
        <v>5</v>
      </c>
      <c r="K20" s="144"/>
      <c r="L20" s="144"/>
      <c r="M20" s="144"/>
      <c r="N20" s="144"/>
      <c r="O20" s="144"/>
      <c r="P20" s="144"/>
      <c r="Q20" s="144">
        <v>5</v>
      </c>
      <c r="R20" s="144">
        <v>3</v>
      </c>
      <c r="S20" s="145">
        <v>3</v>
      </c>
      <c r="T20" s="145"/>
      <c r="U20" s="145"/>
      <c r="V20" s="149">
        <f t="shared" si="27"/>
        <v>3</v>
      </c>
      <c r="W20" s="157">
        <f t="shared" si="28"/>
        <v>0</v>
      </c>
      <c r="X20" s="157">
        <f t="shared" si="29"/>
        <v>0</v>
      </c>
      <c r="Y20" s="157">
        <f t="shared" si="30"/>
        <v>0</v>
      </c>
      <c r="Z20" s="157">
        <f t="shared" si="31"/>
        <v>3</v>
      </c>
      <c r="AA20" s="157">
        <f t="shared" si="32"/>
        <v>1</v>
      </c>
      <c r="AB20" s="157">
        <f t="shared" si="33"/>
        <v>2</v>
      </c>
      <c r="AC20" s="157">
        <f t="shared" si="34"/>
        <v>6</v>
      </c>
      <c r="AD20" s="201">
        <f t="shared" si="35"/>
        <v>3.8333333333333335</v>
      </c>
      <c r="AE20" s="208">
        <f t="shared" si="36"/>
        <v>0</v>
      </c>
      <c r="AF20" s="147"/>
      <c r="AG20" s="148" t="str">
        <f t="shared" si="37"/>
        <v>з</v>
      </c>
      <c r="AH20" s="148">
        <f t="shared" si="38"/>
        <v>4</v>
      </c>
      <c r="AI20" s="148" t="str">
        <f t="shared" si="39"/>
        <v>з</v>
      </c>
      <c r="AJ20" s="148">
        <f t="shared" si="40"/>
        <v>3</v>
      </c>
      <c r="AK20" s="148">
        <f t="shared" si="41"/>
        <v>5</v>
      </c>
      <c r="AL20" s="148" t="str">
        <f t="shared" si="42"/>
        <v/>
      </c>
      <c r="AM20" s="148" t="str">
        <f t="shared" si="43"/>
        <v/>
      </c>
      <c r="AN20" s="148" t="str">
        <f t="shared" si="44"/>
        <v/>
      </c>
      <c r="AO20" s="148" t="str">
        <f t="shared" si="45"/>
        <v/>
      </c>
      <c r="AP20" s="148" t="str">
        <f t="shared" si="46"/>
        <v/>
      </c>
      <c r="AQ20" s="148" t="str">
        <f t="shared" si="47"/>
        <v/>
      </c>
      <c r="AR20" s="148">
        <f t="shared" si="48"/>
        <v>5</v>
      </c>
      <c r="AS20" s="148">
        <f t="shared" si="49"/>
        <v>3</v>
      </c>
      <c r="AT20" s="148">
        <f t="shared" si="50"/>
        <v>3</v>
      </c>
      <c r="AU20" s="148" t="str">
        <f t="shared" si="51"/>
        <v/>
      </c>
      <c r="AV20" s="148" t="str">
        <f t="shared" si="52"/>
        <v/>
      </c>
      <c r="AW20" s="149">
        <f t="shared" si="53"/>
        <v>2</v>
      </c>
      <c r="AX20" s="150"/>
      <c r="AY20" s="151"/>
      <c r="AZ20" s="151"/>
      <c r="BA20" s="151"/>
      <c r="BB20" s="151"/>
      <c r="BC20" s="151"/>
      <c r="BD20" s="151"/>
      <c r="BE20" s="151"/>
      <c r="BF20" s="151"/>
      <c r="BG20" s="151"/>
      <c r="BH20" s="151"/>
      <c r="BI20" s="151"/>
      <c r="BJ20" s="151"/>
      <c r="BK20" s="151"/>
      <c r="BL20" s="151"/>
      <c r="BM20" s="151"/>
      <c r="BN20" s="151"/>
      <c r="BO20" s="150"/>
      <c r="BP20" s="152"/>
      <c r="BQ20" s="152"/>
      <c r="BR20" s="152"/>
      <c r="BS20" s="152"/>
      <c r="BT20" s="152"/>
      <c r="BU20" s="152"/>
      <c r="BV20" s="152"/>
      <c r="BW20" s="152"/>
      <c r="BX20" s="152"/>
      <c r="BY20" s="152"/>
      <c r="BZ20" s="152"/>
      <c r="CA20" s="152"/>
      <c r="CB20" s="152"/>
      <c r="CC20" s="152"/>
      <c r="CD20" s="152"/>
      <c r="CE20" s="152"/>
      <c r="CF20" s="152"/>
      <c r="CG20" s="150"/>
      <c r="CH20" s="152"/>
      <c r="CI20" s="152"/>
      <c r="CJ20" s="152"/>
      <c r="CK20" s="152"/>
      <c r="CL20" s="152"/>
      <c r="CM20" s="152"/>
      <c r="CN20" s="147"/>
      <c r="CO20" s="147"/>
      <c r="CP20" s="147"/>
      <c r="CQ20" s="147"/>
      <c r="CR20" s="147"/>
      <c r="CS20" s="147"/>
      <c r="CT20" s="147"/>
      <c r="CU20" s="147"/>
      <c r="CV20" s="147"/>
      <c r="CW20" s="147"/>
      <c r="CX20" s="147"/>
      <c r="CY20" s="147"/>
      <c r="CZ20" s="147"/>
      <c r="DA20" s="147"/>
    </row>
    <row r="21" spans="1:105" s="153" customFormat="1" ht="31.5" x14ac:dyDescent="0.25">
      <c r="A21" s="389">
        <v>16</v>
      </c>
      <c r="B21" s="269" t="s">
        <v>28</v>
      </c>
      <c r="C21" s="479" t="s">
        <v>34</v>
      </c>
      <c r="D21" s="482" t="s">
        <v>1210</v>
      </c>
      <c r="E21" s="261">
        <v>2351</v>
      </c>
      <c r="F21" s="93" t="s">
        <v>1604</v>
      </c>
      <c r="G21" s="144">
        <v>5</v>
      </c>
      <c r="H21" s="144" t="s">
        <v>1604</v>
      </c>
      <c r="I21" s="144">
        <v>5</v>
      </c>
      <c r="J21" s="144">
        <v>5</v>
      </c>
      <c r="K21" s="144"/>
      <c r="L21" s="144"/>
      <c r="M21" s="144"/>
      <c r="N21" s="144"/>
      <c r="O21" s="144"/>
      <c r="P21" s="144"/>
      <c r="Q21" s="144">
        <v>5</v>
      </c>
      <c r="R21" s="144">
        <v>5</v>
      </c>
      <c r="S21" s="145">
        <v>5</v>
      </c>
      <c r="T21" s="145"/>
      <c r="U21" s="145"/>
      <c r="V21" s="149">
        <f t="shared" si="27"/>
        <v>5</v>
      </c>
      <c r="W21" s="157">
        <f t="shared" si="28"/>
        <v>0</v>
      </c>
      <c r="X21" s="157">
        <f t="shared" si="29"/>
        <v>0</v>
      </c>
      <c r="Y21" s="157">
        <f t="shared" si="30"/>
        <v>0</v>
      </c>
      <c r="Z21" s="157">
        <f t="shared" si="31"/>
        <v>0</v>
      </c>
      <c r="AA21" s="157">
        <f t="shared" si="32"/>
        <v>0</v>
      </c>
      <c r="AB21" s="157">
        <f t="shared" si="33"/>
        <v>6</v>
      </c>
      <c r="AC21" s="157">
        <f t="shared" si="34"/>
        <v>6</v>
      </c>
      <c r="AD21" s="201">
        <f t="shared" si="35"/>
        <v>5</v>
      </c>
      <c r="AE21" s="208">
        <f t="shared" si="36"/>
        <v>0</v>
      </c>
      <c r="AF21" s="147"/>
      <c r="AG21" s="148" t="str">
        <f t="shared" si="37"/>
        <v>з</v>
      </c>
      <c r="AH21" s="148">
        <f t="shared" si="38"/>
        <v>5</v>
      </c>
      <c r="AI21" s="148" t="str">
        <f t="shared" si="39"/>
        <v>з</v>
      </c>
      <c r="AJ21" s="148">
        <f t="shared" si="40"/>
        <v>5</v>
      </c>
      <c r="AK21" s="148">
        <f t="shared" si="41"/>
        <v>5</v>
      </c>
      <c r="AL21" s="148" t="str">
        <f t="shared" si="42"/>
        <v/>
      </c>
      <c r="AM21" s="148" t="str">
        <f t="shared" si="43"/>
        <v/>
      </c>
      <c r="AN21" s="148" t="str">
        <f t="shared" si="44"/>
        <v/>
      </c>
      <c r="AO21" s="148" t="str">
        <f t="shared" si="45"/>
        <v/>
      </c>
      <c r="AP21" s="148" t="str">
        <f t="shared" si="46"/>
        <v/>
      </c>
      <c r="AQ21" s="148" t="str">
        <f t="shared" si="47"/>
        <v/>
      </c>
      <c r="AR21" s="148">
        <f t="shared" si="48"/>
        <v>5</v>
      </c>
      <c r="AS21" s="148">
        <f t="shared" si="49"/>
        <v>5</v>
      </c>
      <c r="AT21" s="148">
        <f t="shared" si="50"/>
        <v>5</v>
      </c>
      <c r="AU21" s="148" t="str">
        <f t="shared" si="51"/>
        <v/>
      </c>
      <c r="AV21" s="148" t="str">
        <f t="shared" si="52"/>
        <v/>
      </c>
      <c r="AW21" s="149">
        <f t="shared" si="53"/>
        <v>2</v>
      </c>
      <c r="AX21" s="150"/>
      <c r="AY21" s="151"/>
      <c r="AZ21" s="151"/>
      <c r="BA21" s="151"/>
      <c r="BB21" s="151"/>
      <c r="BC21" s="151"/>
      <c r="BD21" s="151"/>
      <c r="BE21" s="151"/>
      <c r="BF21" s="151"/>
      <c r="BG21" s="151"/>
      <c r="BH21" s="151"/>
      <c r="BI21" s="151"/>
      <c r="BJ21" s="151"/>
      <c r="BK21" s="151"/>
      <c r="BL21" s="151"/>
      <c r="BM21" s="151"/>
      <c r="BN21" s="151"/>
      <c r="BO21" s="150"/>
      <c r="BP21" s="152"/>
      <c r="BQ21" s="152"/>
      <c r="BR21" s="152"/>
      <c r="BS21" s="152"/>
      <c r="BT21" s="152"/>
      <c r="BU21" s="152"/>
      <c r="BV21" s="152"/>
      <c r="BW21" s="152"/>
      <c r="BX21" s="152"/>
      <c r="BY21" s="152"/>
      <c r="BZ21" s="152"/>
      <c r="CA21" s="152"/>
      <c r="CB21" s="152"/>
      <c r="CC21" s="152"/>
      <c r="CD21" s="152"/>
      <c r="CE21" s="152"/>
      <c r="CF21" s="152"/>
      <c r="CG21" s="150"/>
      <c r="CH21" s="150"/>
      <c r="CI21" s="150"/>
      <c r="CJ21" s="150"/>
      <c r="CK21" s="150"/>
      <c r="CL21" s="150"/>
      <c r="CM21" s="150"/>
      <c r="CN21" s="155"/>
      <c r="CO21" s="155"/>
      <c r="CP21" s="155"/>
      <c r="CQ21" s="155"/>
      <c r="CR21" s="155"/>
      <c r="CS21" s="155"/>
      <c r="CT21" s="155"/>
      <c r="CU21" s="155"/>
      <c r="CV21" s="155"/>
      <c r="CW21" s="155"/>
      <c r="CX21" s="155"/>
      <c r="CY21" s="155"/>
      <c r="CZ21" s="155"/>
      <c r="DA21" s="155"/>
    </row>
    <row r="22" spans="1:105" s="153" customFormat="1" ht="31.5" x14ac:dyDescent="0.25">
      <c r="A22" s="389">
        <v>17</v>
      </c>
      <c r="B22" s="269" t="s">
        <v>28</v>
      </c>
      <c r="C22" s="399" t="s">
        <v>34</v>
      </c>
      <c r="D22" s="443" t="s">
        <v>1211</v>
      </c>
      <c r="E22" s="261">
        <v>2351</v>
      </c>
      <c r="F22" s="93" t="s">
        <v>1604</v>
      </c>
      <c r="G22" s="144">
        <v>4</v>
      </c>
      <c r="H22" s="144" t="s">
        <v>1604</v>
      </c>
      <c r="I22" s="144">
        <v>4</v>
      </c>
      <c r="J22" s="144">
        <v>5</v>
      </c>
      <c r="K22" s="144"/>
      <c r="L22" s="144"/>
      <c r="M22" s="144"/>
      <c r="N22" s="144"/>
      <c r="O22" s="144"/>
      <c r="P22" s="144"/>
      <c r="Q22" s="144">
        <v>5</v>
      </c>
      <c r="R22" s="144">
        <v>3</v>
      </c>
      <c r="S22" s="145">
        <v>4</v>
      </c>
      <c r="T22" s="145"/>
      <c r="U22" s="145"/>
      <c r="V22" s="149">
        <f t="shared" si="27"/>
        <v>3</v>
      </c>
      <c r="W22" s="157">
        <f t="shared" si="28"/>
        <v>0</v>
      </c>
      <c r="X22" s="157">
        <f t="shared" si="29"/>
        <v>0</v>
      </c>
      <c r="Y22" s="157">
        <f t="shared" si="30"/>
        <v>0</v>
      </c>
      <c r="Z22" s="157">
        <f t="shared" si="31"/>
        <v>1</v>
      </c>
      <c r="AA22" s="157">
        <f t="shared" si="32"/>
        <v>3</v>
      </c>
      <c r="AB22" s="157">
        <f t="shared" si="33"/>
        <v>2</v>
      </c>
      <c r="AC22" s="157">
        <f t="shared" si="34"/>
        <v>6</v>
      </c>
      <c r="AD22" s="201">
        <f t="shared" si="35"/>
        <v>4.166666666666667</v>
      </c>
      <c r="AE22" s="208">
        <f t="shared" si="36"/>
        <v>0</v>
      </c>
      <c r="AF22" s="147"/>
      <c r="AG22" s="148" t="str">
        <f t="shared" si="37"/>
        <v>з</v>
      </c>
      <c r="AH22" s="148">
        <f t="shared" si="38"/>
        <v>4</v>
      </c>
      <c r="AI22" s="148" t="str">
        <f t="shared" si="39"/>
        <v>з</v>
      </c>
      <c r="AJ22" s="148">
        <f t="shared" si="40"/>
        <v>4</v>
      </c>
      <c r="AK22" s="148">
        <f t="shared" si="41"/>
        <v>5</v>
      </c>
      <c r="AL22" s="148" t="str">
        <f t="shared" si="42"/>
        <v/>
      </c>
      <c r="AM22" s="148" t="str">
        <f t="shared" si="43"/>
        <v/>
      </c>
      <c r="AN22" s="148" t="str">
        <f t="shared" si="44"/>
        <v/>
      </c>
      <c r="AO22" s="148" t="str">
        <f t="shared" si="45"/>
        <v/>
      </c>
      <c r="AP22" s="148" t="str">
        <f t="shared" si="46"/>
        <v/>
      </c>
      <c r="AQ22" s="148" t="str">
        <f t="shared" si="47"/>
        <v/>
      </c>
      <c r="AR22" s="148">
        <f t="shared" si="48"/>
        <v>5</v>
      </c>
      <c r="AS22" s="148">
        <f t="shared" si="49"/>
        <v>3</v>
      </c>
      <c r="AT22" s="148">
        <f t="shared" si="50"/>
        <v>4</v>
      </c>
      <c r="AU22" s="148" t="str">
        <f t="shared" si="51"/>
        <v/>
      </c>
      <c r="AV22" s="148" t="str">
        <f t="shared" si="52"/>
        <v/>
      </c>
      <c r="AW22" s="149">
        <f t="shared" si="53"/>
        <v>2</v>
      </c>
      <c r="AX22" s="150"/>
      <c r="AY22" s="151"/>
      <c r="AZ22" s="151"/>
      <c r="BA22" s="151"/>
      <c r="BB22" s="151"/>
      <c r="BC22" s="151"/>
      <c r="BD22" s="151"/>
      <c r="BE22" s="151"/>
      <c r="BF22" s="151"/>
      <c r="BG22" s="151"/>
      <c r="BH22" s="151"/>
      <c r="BI22" s="151"/>
      <c r="BJ22" s="151"/>
      <c r="BK22" s="151"/>
      <c r="BL22" s="151"/>
      <c r="BM22" s="151"/>
      <c r="BN22" s="151"/>
      <c r="BO22" s="150"/>
      <c r="BP22" s="152"/>
      <c r="BQ22" s="152"/>
      <c r="BR22" s="152"/>
      <c r="BS22" s="152"/>
      <c r="BT22" s="152"/>
      <c r="BU22" s="152"/>
      <c r="BV22" s="152"/>
      <c r="BW22" s="152"/>
      <c r="BX22" s="152"/>
      <c r="BY22" s="152"/>
      <c r="BZ22" s="152"/>
      <c r="CA22" s="152"/>
      <c r="CB22" s="152"/>
      <c r="CC22" s="152"/>
      <c r="CD22" s="152"/>
      <c r="CE22" s="152"/>
      <c r="CF22" s="152"/>
      <c r="CG22" s="150"/>
      <c r="CH22" s="152"/>
      <c r="CI22" s="152"/>
      <c r="CJ22" s="152"/>
      <c r="CK22" s="152"/>
      <c r="CL22" s="152"/>
      <c r="CM22" s="152"/>
      <c r="CN22" s="147"/>
      <c r="CO22" s="147"/>
      <c r="CP22" s="147"/>
      <c r="CQ22" s="147"/>
      <c r="CR22" s="147"/>
      <c r="CS22" s="147"/>
      <c r="CT22" s="147"/>
      <c r="CU22" s="147"/>
      <c r="CV22" s="147"/>
      <c r="CW22" s="147"/>
      <c r="CX22" s="147"/>
      <c r="CY22" s="147"/>
      <c r="CZ22" s="147"/>
      <c r="DA22" s="147"/>
    </row>
    <row r="23" spans="1:105" s="153" customFormat="1" ht="31.5" x14ac:dyDescent="0.25">
      <c r="A23" s="389">
        <v>18</v>
      </c>
      <c r="B23" s="269" t="s">
        <v>28</v>
      </c>
      <c r="C23" s="479" t="s">
        <v>34</v>
      </c>
      <c r="D23" s="482" t="s">
        <v>1656</v>
      </c>
      <c r="E23" s="261">
        <v>2351</v>
      </c>
      <c r="F23" s="93" t="s">
        <v>1604</v>
      </c>
      <c r="G23" s="144">
        <v>5</v>
      </c>
      <c r="H23" s="144" t="s">
        <v>1604</v>
      </c>
      <c r="I23" s="144">
        <v>5</v>
      </c>
      <c r="J23" s="144">
        <v>5</v>
      </c>
      <c r="K23" s="144"/>
      <c r="L23" s="144"/>
      <c r="M23" s="144"/>
      <c r="N23" s="144"/>
      <c r="O23" s="144"/>
      <c r="P23" s="144"/>
      <c r="Q23" s="144">
        <v>5</v>
      </c>
      <c r="R23" s="144">
        <v>5</v>
      </c>
      <c r="S23" s="145">
        <v>5</v>
      </c>
      <c r="T23" s="145"/>
      <c r="U23" s="145"/>
      <c r="V23" s="149">
        <f t="shared" si="27"/>
        <v>5</v>
      </c>
      <c r="W23" s="157">
        <f t="shared" si="28"/>
        <v>0</v>
      </c>
      <c r="X23" s="157">
        <f t="shared" si="29"/>
        <v>0</v>
      </c>
      <c r="Y23" s="157">
        <f t="shared" si="30"/>
        <v>0</v>
      </c>
      <c r="Z23" s="157">
        <f t="shared" si="31"/>
        <v>0</v>
      </c>
      <c r="AA23" s="157">
        <f t="shared" si="32"/>
        <v>0</v>
      </c>
      <c r="AB23" s="157">
        <f t="shared" si="33"/>
        <v>6</v>
      </c>
      <c r="AC23" s="157">
        <f t="shared" si="34"/>
        <v>6</v>
      </c>
      <c r="AD23" s="201">
        <f t="shared" si="35"/>
        <v>5</v>
      </c>
      <c r="AE23" s="208">
        <f t="shared" si="36"/>
        <v>0</v>
      </c>
      <c r="AF23" s="147"/>
      <c r="AG23" s="148" t="str">
        <f t="shared" si="37"/>
        <v>з</v>
      </c>
      <c r="AH23" s="148">
        <f t="shared" si="38"/>
        <v>5</v>
      </c>
      <c r="AI23" s="148" t="str">
        <f t="shared" si="39"/>
        <v>з</v>
      </c>
      <c r="AJ23" s="148">
        <f t="shared" si="40"/>
        <v>5</v>
      </c>
      <c r="AK23" s="148">
        <f t="shared" si="41"/>
        <v>5</v>
      </c>
      <c r="AL23" s="148" t="str">
        <f t="shared" si="42"/>
        <v/>
      </c>
      <c r="AM23" s="148" t="str">
        <f t="shared" si="43"/>
        <v/>
      </c>
      <c r="AN23" s="148" t="str">
        <f t="shared" si="44"/>
        <v/>
      </c>
      <c r="AO23" s="148" t="str">
        <f t="shared" si="45"/>
        <v/>
      </c>
      <c r="AP23" s="148" t="str">
        <f t="shared" si="46"/>
        <v/>
      </c>
      <c r="AQ23" s="148" t="str">
        <f t="shared" si="47"/>
        <v/>
      </c>
      <c r="AR23" s="148">
        <f t="shared" si="48"/>
        <v>5</v>
      </c>
      <c r="AS23" s="148">
        <f t="shared" si="49"/>
        <v>5</v>
      </c>
      <c r="AT23" s="148">
        <f t="shared" si="50"/>
        <v>5</v>
      </c>
      <c r="AU23" s="148" t="str">
        <f t="shared" si="51"/>
        <v/>
      </c>
      <c r="AV23" s="148" t="str">
        <f t="shared" si="52"/>
        <v/>
      </c>
      <c r="AW23" s="149">
        <f t="shared" si="53"/>
        <v>2</v>
      </c>
      <c r="AX23" s="150"/>
      <c r="AY23" s="151"/>
      <c r="AZ23" s="151"/>
      <c r="BA23" s="151"/>
      <c r="BB23" s="151"/>
      <c r="BC23" s="151"/>
      <c r="BD23" s="151"/>
      <c r="BE23" s="151"/>
      <c r="BF23" s="151"/>
      <c r="BG23" s="151"/>
      <c r="BH23" s="151"/>
      <c r="BI23" s="151"/>
      <c r="BJ23" s="151"/>
      <c r="BK23" s="151"/>
      <c r="BL23" s="151"/>
      <c r="BM23" s="151"/>
      <c r="BN23" s="151"/>
      <c r="BO23" s="150"/>
      <c r="BP23" s="152"/>
      <c r="BQ23" s="152"/>
      <c r="BR23" s="152"/>
      <c r="BS23" s="152"/>
      <c r="BT23" s="152"/>
      <c r="BU23" s="152"/>
      <c r="BV23" s="152"/>
      <c r="BW23" s="152"/>
      <c r="BX23" s="152"/>
      <c r="BY23" s="152"/>
      <c r="BZ23" s="152"/>
      <c r="CA23" s="152"/>
      <c r="CB23" s="152"/>
      <c r="CC23" s="152"/>
      <c r="CD23" s="152"/>
      <c r="CE23" s="152"/>
      <c r="CF23" s="152"/>
      <c r="CG23" s="150"/>
      <c r="CH23" s="152"/>
      <c r="CI23" s="152"/>
      <c r="CJ23" s="152"/>
      <c r="CK23" s="152"/>
      <c r="CL23" s="152"/>
      <c r="CM23" s="152"/>
      <c r="CN23" s="147"/>
      <c r="CO23" s="147"/>
      <c r="CP23" s="147"/>
      <c r="CQ23" s="147"/>
      <c r="CR23" s="147"/>
      <c r="CS23" s="147"/>
      <c r="CT23" s="147"/>
      <c r="CU23" s="147"/>
      <c r="CV23" s="147"/>
      <c r="CW23" s="147"/>
      <c r="CX23" s="147"/>
      <c r="CY23" s="147"/>
      <c r="CZ23" s="147"/>
      <c r="DA23" s="147"/>
    </row>
    <row r="24" spans="1:105" s="153" customFormat="1" ht="31.5" x14ac:dyDescent="0.25">
      <c r="A24" s="389">
        <v>19</v>
      </c>
      <c r="B24" s="265"/>
      <c r="C24" s="399" t="s">
        <v>34</v>
      </c>
      <c r="D24" s="443" t="s">
        <v>1212</v>
      </c>
      <c r="E24" s="261">
        <v>2351</v>
      </c>
      <c r="F24" s="93" t="s">
        <v>1604</v>
      </c>
      <c r="G24" s="144">
        <v>4</v>
      </c>
      <c r="H24" s="144" t="s">
        <v>1604</v>
      </c>
      <c r="I24" s="144">
        <v>4</v>
      </c>
      <c r="J24" s="144">
        <v>5</v>
      </c>
      <c r="K24" s="144"/>
      <c r="L24" s="144"/>
      <c r="M24" s="144"/>
      <c r="N24" s="144"/>
      <c r="O24" s="144"/>
      <c r="P24" s="144"/>
      <c r="Q24" s="144">
        <v>4</v>
      </c>
      <c r="R24" s="145" t="s">
        <v>1601</v>
      </c>
      <c r="S24" s="145" t="s">
        <v>1601</v>
      </c>
      <c r="T24" s="145"/>
      <c r="U24" s="145"/>
      <c r="V24" s="149">
        <f t="shared" si="27"/>
        <v>4</v>
      </c>
      <c r="W24" s="157">
        <f t="shared" si="28"/>
        <v>2</v>
      </c>
      <c r="X24" s="157">
        <f t="shared" si="29"/>
        <v>0</v>
      </c>
      <c r="Y24" s="157">
        <f t="shared" si="30"/>
        <v>0</v>
      </c>
      <c r="Z24" s="157">
        <f t="shared" si="31"/>
        <v>0</v>
      </c>
      <c r="AA24" s="157">
        <f t="shared" si="32"/>
        <v>3</v>
      </c>
      <c r="AB24" s="157">
        <f t="shared" si="33"/>
        <v>1</v>
      </c>
      <c r="AC24" s="157">
        <f t="shared" si="34"/>
        <v>4</v>
      </c>
      <c r="AD24" s="201">
        <f t="shared" si="35"/>
        <v>4.25</v>
      </c>
      <c r="AE24" s="208">
        <f t="shared" si="36"/>
        <v>0</v>
      </c>
      <c r="AF24" s="147"/>
      <c r="AG24" s="148" t="str">
        <f t="shared" ref="AG24:AG39" si="54">IF(ISERROR(VALUE(LEFT(F24))),LEFT(F24),VALUE(LEFT(F24)))</f>
        <v>з</v>
      </c>
      <c r="AH24" s="148">
        <f t="shared" ref="AH24:AH39" si="55">IF(ISERROR(VALUE(LEFT(G24))),LEFT(G24),VALUE(LEFT(G24)))</f>
        <v>4</v>
      </c>
      <c r="AI24" s="148" t="str">
        <f t="shared" ref="AI24:AI39" si="56">IF(ISERROR(VALUE(LEFT(H24))),LEFT(H24),VALUE(LEFT(H24)))</f>
        <v>з</v>
      </c>
      <c r="AJ24" s="148">
        <f t="shared" ref="AJ24:AJ39" si="57">IF(ISERROR(VALUE(LEFT(I24))),LEFT(I24),VALUE(LEFT(I24)))</f>
        <v>4</v>
      </c>
      <c r="AK24" s="148">
        <f t="shared" ref="AK24:AK39" si="58">IF(ISERROR(VALUE(LEFT(J24))),LEFT(J24),VALUE(LEFT(J24)))</f>
        <v>5</v>
      </c>
      <c r="AL24" s="148" t="str">
        <f t="shared" ref="AL24:AL39" si="59">IF(ISERROR(VALUE(LEFT(K24))),LEFT(K24),VALUE(LEFT(K24)))</f>
        <v/>
      </c>
      <c r="AM24" s="148" t="str">
        <f t="shared" ref="AM24:AM39" si="60">IF(ISERROR(VALUE(LEFT(L24))),LEFT(L24),VALUE(LEFT(L24)))</f>
        <v/>
      </c>
      <c r="AN24" s="148" t="str">
        <f t="shared" ref="AN24:AN39" si="61">IF(ISERROR(VALUE(LEFT(M24))),LEFT(M24),VALUE(LEFT(M24)))</f>
        <v/>
      </c>
      <c r="AO24" s="148" t="str">
        <f t="shared" ref="AO24:AO39" si="62">IF(ISERROR(VALUE(LEFT(N24))),LEFT(N24),VALUE(LEFT(N24)))</f>
        <v/>
      </c>
      <c r="AP24" s="148" t="str">
        <f t="shared" ref="AP24:AP39" si="63">IF(ISERROR(VALUE(LEFT(O24))),LEFT(O24),VALUE(LEFT(O24)))</f>
        <v/>
      </c>
      <c r="AQ24" s="148" t="str">
        <f t="shared" ref="AQ24:AQ39" si="64">IF(ISERROR(VALUE(LEFT(P24))),LEFT(P24),VALUE(LEFT(P24)))</f>
        <v/>
      </c>
      <c r="AR24" s="148">
        <f t="shared" ref="AR24:AR39" si="65">IF(ISERROR(VALUE(LEFT(Q24))),LEFT(Q24),VALUE(LEFT(Q24)))</f>
        <v>4</v>
      </c>
      <c r="AS24" s="148" t="str">
        <f t="shared" ref="AS24:AS39" si="66">IF(ISERROR(VALUE(LEFT(R24))),LEFT(R24),VALUE(LEFT(R24)))</f>
        <v>б</v>
      </c>
      <c r="AT24" s="148" t="str">
        <f t="shared" ref="AT24:AT39" si="67">IF(ISERROR(VALUE(LEFT(S24))),LEFT(S24),VALUE(LEFT(S24)))</f>
        <v>б</v>
      </c>
      <c r="AU24" s="148" t="str">
        <f t="shared" ref="AU24:AU39" si="68">IF(ISERROR(VALUE(LEFT(T24))),LEFT(T24),VALUE(LEFT(T24)))</f>
        <v/>
      </c>
      <c r="AV24" s="148" t="str">
        <f t="shared" ref="AV24:AV39" si="69">IF(ISERROR(VALUE(LEFT(U24))),LEFT(U24),VALUE(LEFT(U24)))</f>
        <v/>
      </c>
      <c r="AW24" s="149">
        <f t="shared" si="53"/>
        <v>2</v>
      </c>
      <c r="AX24" s="150"/>
      <c r="AY24" s="151"/>
      <c r="AZ24" s="151"/>
      <c r="BA24" s="151"/>
      <c r="BB24" s="151"/>
      <c r="BC24" s="151"/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0"/>
      <c r="BP24" s="152"/>
      <c r="BQ24" s="152"/>
      <c r="BR24" s="152"/>
      <c r="BS24" s="152"/>
      <c r="BT24" s="152"/>
      <c r="BU24" s="152"/>
      <c r="BV24" s="152"/>
      <c r="BW24" s="152"/>
      <c r="BX24" s="152"/>
      <c r="BY24" s="152"/>
      <c r="BZ24" s="152"/>
      <c r="CA24" s="152"/>
      <c r="CB24" s="152"/>
      <c r="CC24" s="152"/>
      <c r="CD24" s="152"/>
      <c r="CE24" s="152"/>
      <c r="CF24" s="152"/>
      <c r="CG24" s="150"/>
      <c r="CH24" s="150"/>
      <c r="CI24" s="150"/>
      <c r="CJ24" s="150"/>
      <c r="CK24" s="150"/>
      <c r="CL24" s="150"/>
      <c r="CM24" s="150"/>
      <c r="CN24" s="155"/>
      <c r="CO24" s="155"/>
      <c r="CP24" s="155"/>
      <c r="CQ24" s="155"/>
      <c r="CR24" s="155"/>
      <c r="CS24" s="155"/>
      <c r="CT24" s="155"/>
      <c r="CU24" s="155"/>
      <c r="CV24" s="155"/>
      <c r="CW24" s="155"/>
      <c r="CX24" s="155"/>
      <c r="CY24" s="155"/>
      <c r="CZ24" s="155"/>
      <c r="DA24" s="155"/>
    </row>
    <row r="25" spans="1:105" s="153" customFormat="1" ht="18.75" x14ac:dyDescent="0.25">
      <c r="A25" s="389">
        <v>20</v>
      </c>
      <c r="B25" s="186"/>
      <c r="C25" s="479" t="s">
        <v>34</v>
      </c>
      <c r="D25" s="482" t="s">
        <v>1213</v>
      </c>
      <c r="E25" s="261">
        <v>2351</v>
      </c>
      <c r="F25" s="93" t="s">
        <v>1604</v>
      </c>
      <c r="G25" s="144">
        <v>5</v>
      </c>
      <c r="H25" s="144" t="s">
        <v>1604</v>
      </c>
      <c r="I25" s="144">
        <v>5</v>
      </c>
      <c r="J25" s="144">
        <v>5</v>
      </c>
      <c r="K25" s="144"/>
      <c r="L25" s="144"/>
      <c r="M25" s="144"/>
      <c r="N25" s="144"/>
      <c r="O25" s="144"/>
      <c r="P25" s="144"/>
      <c r="Q25" s="144">
        <v>5</v>
      </c>
      <c r="R25" s="145">
        <v>5</v>
      </c>
      <c r="S25" s="145">
        <v>5</v>
      </c>
      <c r="T25" s="145"/>
      <c r="U25" s="145"/>
      <c r="V25" s="149">
        <f t="shared" si="27"/>
        <v>5</v>
      </c>
      <c r="W25" s="157">
        <f t="shared" si="28"/>
        <v>0</v>
      </c>
      <c r="X25" s="157">
        <f t="shared" si="29"/>
        <v>0</v>
      </c>
      <c r="Y25" s="157">
        <f t="shared" si="30"/>
        <v>0</v>
      </c>
      <c r="Z25" s="157">
        <f t="shared" si="31"/>
        <v>0</v>
      </c>
      <c r="AA25" s="157">
        <f t="shared" si="32"/>
        <v>0</v>
      </c>
      <c r="AB25" s="157">
        <f t="shared" si="33"/>
        <v>6</v>
      </c>
      <c r="AC25" s="157">
        <f t="shared" si="34"/>
        <v>6</v>
      </c>
      <c r="AD25" s="201">
        <f t="shared" si="35"/>
        <v>5</v>
      </c>
      <c r="AE25" s="208">
        <f t="shared" si="36"/>
        <v>0</v>
      </c>
      <c r="AF25" s="147"/>
      <c r="AG25" s="148" t="str">
        <f t="shared" si="54"/>
        <v>з</v>
      </c>
      <c r="AH25" s="148">
        <f t="shared" si="55"/>
        <v>5</v>
      </c>
      <c r="AI25" s="148" t="str">
        <f t="shared" si="56"/>
        <v>з</v>
      </c>
      <c r="AJ25" s="148">
        <f t="shared" si="57"/>
        <v>5</v>
      </c>
      <c r="AK25" s="148">
        <f t="shared" si="58"/>
        <v>5</v>
      </c>
      <c r="AL25" s="148" t="str">
        <f t="shared" si="59"/>
        <v/>
      </c>
      <c r="AM25" s="148" t="str">
        <f t="shared" si="60"/>
        <v/>
      </c>
      <c r="AN25" s="148" t="str">
        <f t="shared" si="61"/>
        <v/>
      </c>
      <c r="AO25" s="148" t="str">
        <f t="shared" si="62"/>
        <v/>
      </c>
      <c r="AP25" s="148" t="str">
        <f t="shared" si="63"/>
        <v/>
      </c>
      <c r="AQ25" s="148" t="str">
        <f t="shared" si="64"/>
        <v/>
      </c>
      <c r="AR25" s="148">
        <f t="shared" si="65"/>
        <v>5</v>
      </c>
      <c r="AS25" s="148">
        <f t="shared" si="66"/>
        <v>5</v>
      </c>
      <c r="AT25" s="148">
        <f t="shared" si="67"/>
        <v>5</v>
      </c>
      <c r="AU25" s="148" t="str">
        <f t="shared" si="68"/>
        <v/>
      </c>
      <c r="AV25" s="148" t="str">
        <f t="shared" si="69"/>
        <v/>
      </c>
      <c r="AW25" s="149">
        <f t="shared" si="53"/>
        <v>2</v>
      </c>
      <c r="AX25" s="150"/>
      <c r="AY25" s="151"/>
      <c r="AZ25" s="151"/>
      <c r="BA25" s="151"/>
      <c r="BB25" s="151"/>
      <c r="BC25" s="151"/>
      <c r="BD25" s="151"/>
      <c r="BE25" s="151"/>
      <c r="BF25" s="151"/>
      <c r="BG25" s="151"/>
      <c r="BH25" s="151"/>
      <c r="BI25" s="151"/>
      <c r="BJ25" s="151"/>
      <c r="BK25" s="151"/>
      <c r="BL25" s="151"/>
      <c r="BM25" s="151"/>
      <c r="BN25" s="151"/>
      <c r="BO25" s="150"/>
      <c r="BP25" s="152"/>
      <c r="BQ25" s="152"/>
      <c r="BR25" s="152"/>
      <c r="BS25" s="152"/>
      <c r="BT25" s="152"/>
      <c r="BU25" s="152"/>
      <c r="BV25" s="152"/>
      <c r="BW25" s="152"/>
      <c r="BX25" s="152"/>
      <c r="BY25" s="152"/>
      <c r="BZ25" s="152"/>
      <c r="CA25" s="152"/>
      <c r="CB25" s="152"/>
      <c r="CC25" s="152"/>
      <c r="CD25" s="152"/>
      <c r="CE25" s="152"/>
      <c r="CF25" s="152"/>
      <c r="CG25" s="150"/>
      <c r="CH25" s="152"/>
      <c r="CI25" s="152"/>
      <c r="CJ25" s="152"/>
      <c r="CK25" s="152"/>
      <c r="CL25" s="152"/>
      <c r="CM25" s="152"/>
      <c r="CN25" s="147"/>
      <c r="CO25" s="147"/>
      <c r="CP25" s="147"/>
      <c r="CQ25" s="147"/>
      <c r="CR25" s="147"/>
      <c r="CS25" s="147"/>
      <c r="CT25" s="147"/>
      <c r="CU25" s="147"/>
      <c r="CV25" s="147"/>
      <c r="CW25" s="147"/>
      <c r="CX25" s="147"/>
      <c r="CY25" s="147"/>
      <c r="CZ25" s="147"/>
      <c r="DA25" s="147"/>
    </row>
    <row r="26" spans="1:105" s="153" customFormat="1" ht="18.75" x14ac:dyDescent="0.25">
      <c r="A26" s="389">
        <v>21</v>
      </c>
      <c r="B26" s="87"/>
      <c r="C26" s="479" t="s">
        <v>34</v>
      </c>
      <c r="D26" s="482" t="s">
        <v>1214</v>
      </c>
      <c r="E26" s="261">
        <v>2351</v>
      </c>
      <c r="F26" s="93" t="s">
        <v>1604</v>
      </c>
      <c r="G26" s="144">
        <v>5</v>
      </c>
      <c r="H26" s="144" t="s">
        <v>1604</v>
      </c>
      <c r="I26" s="144">
        <v>4</v>
      </c>
      <c r="J26" s="144">
        <v>5</v>
      </c>
      <c r="K26" s="144"/>
      <c r="L26" s="144"/>
      <c r="M26" s="144"/>
      <c r="N26" s="144"/>
      <c r="O26" s="144"/>
      <c r="P26" s="144"/>
      <c r="Q26" s="144">
        <v>5</v>
      </c>
      <c r="R26" s="145">
        <v>3</v>
      </c>
      <c r="S26" s="145">
        <v>4</v>
      </c>
      <c r="T26" s="145"/>
      <c r="U26" s="145"/>
      <c r="V26" s="149">
        <f t="shared" si="27"/>
        <v>3</v>
      </c>
      <c r="W26" s="157">
        <f t="shared" si="28"/>
        <v>0</v>
      </c>
      <c r="X26" s="157">
        <f t="shared" si="29"/>
        <v>0</v>
      </c>
      <c r="Y26" s="157">
        <f t="shared" si="30"/>
        <v>0</v>
      </c>
      <c r="Z26" s="157">
        <f t="shared" si="31"/>
        <v>1</v>
      </c>
      <c r="AA26" s="157">
        <f t="shared" si="32"/>
        <v>2</v>
      </c>
      <c r="AB26" s="157">
        <f t="shared" si="33"/>
        <v>3</v>
      </c>
      <c r="AC26" s="157">
        <f t="shared" si="34"/>
        <v>6</v>
      </c>
      <c r="AD26" s="201">
        <f t="shared" si="35"/>
        <v>4.333333333333333</v>
      </c>
      <c r="AE26" s="208">
        <f t="shared" si="36"/>
        <v>0</v>
      </c>
      <c r="AF26" s="147"/>
      <c r="AG26" s="148" t="str">
        <f t="shared" si="54"/>
        <v>з</v>
      </c>
      <c r="AH26" s="148">
        <f t="shared" si="55"/>
        <v>5</v>
      </c>
      <c r="AI26" s="148" t="str">
        <f t="shared" si="56"/>
        <v>з</v>
      </c>
      <c r="AJ26" s="148">
        <f t="shared" si="57"/>
        <v>4</v>
      </c>
      <c r="AK26" s="148">
        <f t="shared" si="58"/>
        <v>5</v>
      </c>
      <c r="AL26" s="148" t="str">
        <f t="shared" si="59"/>
        <v/>
      </c>
      <c r="AM26" s="148" t="str">
        <f t="shared" si="60"/>
        <v/>
      </c>
      <c r="AN26" s="148" t="str">
        <f t="shared" si="61"/>
        <v/>
      </c>
      <c r="AO26" s="148" t="str">
        <f t="shared" si="62"/>
        <v/>
      </c>
      <c r="AP26" s="148" t="str">
        <f t="shared" si="63"/>
        <v/>
      </c>
      <c r="AQ26" s="148" t="str">
        <f t="shared" si="64"/>
        <v/>
      </c>
      <c r="AR26" s="148">
        <f t="shared" si="65"/>
        <v>5</v>
      </c>
      <c r="AS26" s="148">
        <f t="shared" si="66"/>
        <v>3</v>
      </c>
      <c r="AT26" s="148">
        <f t="shared" si="67"/>
        <v>4</v>
      </c>
      <c r="AU26" s="148" t="str">
        <f t="shared" si="68"/>
        <v/>
      </c>
      <c r="AV26" s="148" t="str">
        <f t="shared" si="69"/>
        <v/>
      </c>
      <c r="AW26" s="149">
        <f t="shared" si="53"/>
        <v>2</v>
      </c>
      <c r="AX26" s="150"/>
      <c r="AY26" s="151"/>
      <c r="AZ26" s="151"/>
      <c r="BA26" s="151"/>
      <c r="BB26" s="151"/>
      <c r="BC26" s="151"/>
      <c r="BD26" s="151"/>
      <c r="BE26" s="151"/>
      <c r="BF26" s="151"/>
      <c r="BG26" s="151"/>
      <c r="BH26" s="151"/>
      <c r="BI26" s="151"/>
      <c r="BJ26" s="151"/>
      <c r="BK26" s="151"/>
      <c r="BL26" s="151"/>
      <c r="BM26" s="151"/>
      <c r="BN26" s="151"/>
      <c r="BO26" s="150"/>
      <c r="BP26" s="152"/>
      <c r="BQ26" s="152"/>
      <c r="BR26" s="152"/>
      <c r="BS26" s="152"/>
      <c r="BT26" s="152"/>
      <c r="BU26" s="152"/>
      <c r="BV26" s="152"/>
      <c r="BW26" s="152"/>
      <c r="BX26" s="152"/>
      <c r="BY26" s="152"/>
      <c r="BZ26" s="152"/>
      <c r="CA26" s="152"/>
      <c r="CB26" s="152"/>
      <c r="CC26" s="152"/>
      <c r="CD26" s="152"/>
      <c r="CE26" s="152"/>
      <c r="CF26" s="152"/>
      <c r="CG26" s="150"/>
      <c r="CH26" s="152"/>
      <c r="CI26" s="152"/>
      <c r="CJ26" s="152"/>
      <c r="CK26" s="152"/>
      <c r="CL26" s="152"/>
      <c r="CM26" s="152"/>
      <c r="CN26" s="147"/>
      <c r="CO26" s="147"/>
      <c r="CP26" s="147"/>
      <c r="CQ26" s="147"/>
      <c r="CR26" s="147"/>
      <c r="CS26" s="147"/>
      <c r="CT26" s="147"/>
      <c r="CU26" s="147"/>
      <c r="CV26" s="147"/>
      <c r="CW26" s="147"/>
      <c r="CX26" s="147"/>
      <c r="CY26" s="147"/>
      <c r="CZ26" s="147"/>
      <c r="DA26" s="147"/>
    </row>
    <row r="27" spans="1:105" s="153" customFormat="1" ht="18.75" x14ac:dyDescent="0.25">
      <c r="A27" s="389">
        <v>22</v>
      </c>
      <c r="B27" s="87"/>
      <c r="C27" s="479" t="s">
        <v>34</v>
      </c>
      <c r="D27" s="482" t="s">
        <v>1215</v>
      </c>
      <c r="E27" s="261">
        <v>2351</v>
      </c>
      <c r="F27" s="144" t="s">
        <v>1604</v>
      </c>
      <c r="G27" s="144">
        <v>5</v>
      </c>
      <c r="H27" s="144" t="s">
        <v>1604</v>
      </c>
      <c r="I27" s="144">
        <v>5</v>
      </c>
      <c r="J27" s="144">
        <v>5</v>
      </c>
      <c r="K27" s="144"/>
      <c r="L27" s="144"/>
      <c r="M27" s="144"/>
      <c r="N27" s="144"/>
      <c r="O27" s="144"/>
      <c r="P27" s="144"/>
      <c r="Q27" s="144">
        <v>5</v>
      </c>
      <c r="R27" s="145">
        <v>5</v>
      </c>
      <c r="S27" s="145">
        <v>5</v>
      </c>
      <c r="T27" s="145"/>
      <c r="U27" s="145"/>
      <c r="V27" s="149">
        <f t="shared" si="27"/>
        <v>5</v>
      </c>
      <c r="W27" s="157">
        <f t="shared" si="28"/>
        <v>0</v>
      </c>
      <c r="X27" s="157">
        <f t="shared" si="29"/>
        <v>0</v>
      </c>
      <c r="Y27" s="157">
        <f t="shared" si="30"/>
        <v>0</v>
      </c>
      <c r="Z27" s="157">
        <f t="shared" si="31"/>
        <v>0</v>
      </c>
      <c r="AA27" s="157">
        <f t="shared" si="32"/>
        <v>0</v>
      </c>
      <c r="AB27" s="157">
        <f t="shared" si="33"/>
        <v>6</v>
      </c>
      <c r="AC27" s="157">
        <f t="shared" si="34"/>
        <v>6</v>
      </c>
      <c r="AD27" s="201">
        <f t="shared" si="35"/>
        <v>5</v>
      </c>
      <c r="AE27" s="208">
        <f t="shared" si="36"/>
        <v>0</v>
      </c>
      <c r="AF27" s="147"/>
      <c r="AG27" s="148" t="str">
        <f t="shared" si="54"/>
        <v>з</v>
      </c>
      <c r="AH27" s="148">
        <f t="shared" si="55"/>
        <v>5</v>
      </c>
      <c r="AI27" s="148" t="str">
        <f t="shared" si="56"/>
        <v>з</v>
      </c>
      <c r="AJ27" s="148">
        <f t="shared" si="57"/>
        <v>5</v>
      </c>
      <c r="AK27" s="148">
        <f t="shared" si="58"/>
        <v>5</v>
      </c>
      <c r="AL27" s="148" t="str">
        <f t="shared" si="59"/>
        <v/>
      </c>
      <c r="AM27" s="148" t="str">
        <f t="shared" si="60"/>
        <v/>
      </c>
      <c r="AN27" s="148" t="str">
        <f t="shared" si="61"/>
        <v/>
      </c>
      <c r="AO27" s="148" t="str">
        <f t="shared" si="62"/>
        <v/>
      </c>
      <c r="AP27" s="148" t="str">
        <f t="shared" si="63"/>
        <v/>
      </c>
      <c r="AQ27" s="148" t="str">
        <f t="shared" si="64"/>
        <v/>
      </c>
      <c r="AR27" s="148">
        <f t="shared" si="65"/>
        <v>5</v>
      </c>
      <c r="AS27" s="148">
        <f t="shared" si="66"/>
        <v>5</v>
      </c>
      <c r="AT27" s="148">
        <f t="shared" si="67"/>
        <v>5</v>
      </c>
      <c r="AU27" s="148" t="str">
        <f t="shared" si="68"/>
        <v/>
      </c>
      <c r="AV27" s="148" t="str">
        <f t="shared" si="69"/>
        <v/>
      </c>
      <c r="AW27" s="149">
        <f t="shared" si="53"/>
        <v>2</v>
      </c>
      <c r="AX27" s="150"/>
      <c r="AY27" s="151"/>
      <c r="AZ27" s="151"/>
      <c r="BA27" s="151"/>
      <c r="BB27" s="151"/>
      <c r="BC27" s="151"/>
      <c r="BD27" s="151"/>
      <c r="BE27" s="151"/>
      <c r="BF27" s="151"/>
      <c r="BG27" s="151"/>
      <c r="BH27" s="151"/>
      <c r="BI27" s="151"/>
      <c r="BJ27" s="151"/>
      <c r="BK27" s="151"/>
      <c r="BL27" s="151"/>
      <c r="BM27" s="151"/>
      <c r="BN27" s="151"/>
      <c r="BO27" s="150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0"/>
      <c r="CH27" s="150"/>
      <c r="CI27" s="150"/>
      <c r="CJ27" s="150"/>
      <c r="CK27" s="150"/>
      <c r="CL27" s="150"/>
      <c r="CM27" s="150"/>
      <c r="CN27" s="155"/>
      <c r="CO27" s="155"/>
      <c r="CP27" s="155"/>
      <c r="CQ27" s="155"/>
      <c r="CR27" s="155"/>
      <c r="CS27" s="155"/>
      <c r="CT27" s="155"/>
      <c r="CU27" s="155"/>
      <c r="CV27" s="155"/>
      <c r="CW27" s="155"/>
      <c r="CX27" s="155"/>
      <c r="CY27" s="155"/>
      <c r="CZ27" s="155"/>
      <c r="DA27" s="155"/>
    </row>
    <row r="28" spans="1:105" s="153" customFormat="1" ht="19.5" hidden="1" customHeight="1" x14ac:dyDescent="0.25">
      <c r="A28" s="389">
        <v>23</v>
      </c>
      <c r="B28" s="87"/>
      <c r="E28" s="261"/>
      <c r="F28" s="144"/>
      <c r="G28" s="144"/>
      <c r="H28" s="144"/>
      <c r="I28" s="144"/>
      <c r="J28" s="144"/>
      <c r="K28" s="144"/>
      <c r="L28" s="144"/>
      <c r="M28" s="144"/>
      <c r="N28" s="144"/>
      <c r="O28" s="144"/>
      <c r="P28" s="144"/>
      <c r="Q28" s="144"/>
      <c r="R28" s="145"/>
      <c r="S28" s="145"/>
      <c r="T28" s="145"/>
      <c r="U28" s="145"/>
      <c r="V28" s="149">
        <f t="shared" si="27"/>
        <v>0</v>
      </c>
      <c r="W28" s="157">
        <f t="shared" si="28"/>
        <v>0</v>
      </c>
      <c r="X28" s="157">
        <f t="shared" si="29"/>
        <v>0</v>
      </c>
      <c r="Y28" s="157">
        <f t="shared" si="30"/>
        <v>0</v>
      </c>
      <c r="Z28" s="157">
        <f t="shared" si="31"/>
        <v>0</v>
      </c>
      <c r="AA28" s="157">
        <f t="shared" si="32"/>
        <v>0</v>
      </c>
      <c r="AB28" s="157">
        <f t="shared" si="33"/>
        <v>0</v>
      </c>
      <c r="AC28" s="157">
        <f t="shared" si="34"/>
        <v>0</v>
      </c>
      <c r="AD28" s="201" t="str">
        <f t="shared" si="35"/>
        <v/>
      </c>
      <c r="AE28" s="208">
        <f t="shared" si="36"/>
        <v>0</v>
      </c>
      <c r="AF28" s="147"/>
      <c r="AG28" s="148" t="str">
        <f t="shared" si="54"/>
        <v/>
      </c>
      <c r="AH28" s="148" t="str">
        <f t="shared" si="55"/>
        <v/>
      </c>
      <c r="AI28" s="148" t="str">
        <f t="shared" si="56"/>
        <v/>
      </c>
      <c r="AJ28" s="148" t="str">
        <f t="shared" si="57"/>
        <v/>
      </c>
      <c r="AK28" s="148" t="str">
        <f t="shared" si="58"/>
        <v/>
      </c>
      <c r="AL28" s="148" t="str">
        <f t="shared" si="59"/>
        <v/>
      </c>
      <c r="AM28" s="148" t="str">
        <f t="shared" si="60"/>
        <v/>
      </c>
      <c r="AN28" s="148" t="str">
        <f t="shared" si="61"/>
        <v/>
      </c>
      <c r="AO28" s="148" t="str">
        <f t="shared" si="62"/>
        <v/>
      </c>
      <c r="AP28" s="148" t="str">
        <f t="shared" si="63"/>
        <v/>
      </c>
      <c r="AQ28" s="148" t="str">
        <f t="shared" si="64"/>
        <v/>
      </c>
      <c r="AR28" s="148" t="str">
        <f t="shared" si="65"/>
        <v/>
      </c>
      <c r="AS28" s="148" t="str">
        <f t="shared" si="66"/>
        <v/>
      </c>
      <c r="AT28" s="148" t="str">
        <f t="shared" si="67"/>
        <v/>
      </c>
      <c r="AU28" s="148" t="str">
        <f t="shared" si="68"/>
        <v/>
      </c>
      <c r="AV28" s="148" t="str">
        <f t="shared" si="69"/>
        <v/>
      </c>
      <c r="AW28" s="149">
        <f t="shared" si="53"/>
        <v>0</v>
      </c>
      <c r="AX28" s="150"/>
      <c r="AY28" s="151"/>
      <c r="AZ28" s="151"/>
      <c r="BA28" s="151"/>
      <c r="BB28" s="151"/>
      <c r="BC28" s="151"/>
      <c r="BD28" s="151"/>
      <c r="BE28" s="151"/>
      <c r="BF28" s="151"/>
      <c r="BG28" s="151"/>
      <c r="BH28" s="151"/>
      <c r="BI28" s="151"/>
      <c r="BJ28" s="151"/>
      <c r="BK28" s="151"/>
      <c r="BL28" s="151"/>
      <c r="BM28" s="151"/>
      <c r="BN28" s="151"/>
      <c r="BO28" s="150"/>
      <c r="BP28" s="152"/>
      <c r="BQ28" s="152"/>
      <c r="BR28" s="152"/>
      <c r="BS28" s="152"/>
      <c r="BT28" s="152"/>
      <c r="BU28" s="152"/>
      <c r="BV28" s="152"/>
      <c r="BW28" s="152"/>
      <c r="BX28" s="152"/>
      <c r="BY28" s="152"/>
      <c r="BZ28" s="152"/>
      <c r="CA28" s="152"/>
      <c r="CB28" s="152"/>
      <c r="CC28" s="152"/>
      <c r="CD28" s="152"/>
      <c r="CE28" s="152"/>
      <c r="CF28" s="152"/>
      <c r="CG28" s="150"/>
      <c r="CH28" s="150"/>
      <c r="CI28" s="150"/>
      <c r="CJ28" s="150"/>
      <c r="CK28" s="150"/>
      <c r="CL28" s="150"/>
      <c r="CM28" s="150"/>
      <c r="CN28" s="155"/>
      <c r="CO28" s="155"/>
      <c r="CP28" s="155"/>
      <c r="CQ28" s="155"/>
      <c r="CR28" s="155"/>
      <c r="CS28" s="155"/>
      <c r="CT28" s="155"/>
      <c r="CU28" s="155"/>
      <c r="CV28" s="155"/>
      <c r="CW28" s="155"/>
      <c r="CX28" s="155"/>
      <c r="CY28" s="155"/>
      <c r="CZ28" s="155"/>
      <c r="DA28" s="155"/>
    </row>
    <row r="29" spans="1:105" s="153" customFormat="1" ht="19.5" hidden="1" customHeight="1" x14ac:dyDescent="0.25">
      <c r="A29" s="389">
        <v>24</v>
      </c>
      <c r="B29" s="87"/>
      <c r="C29" s="88"/>
      <c r="D29" s="89"/>
      <c r="E29" s="261"/>
      <c r="F29" s="144"/>
      <c r="G29" s="144"/>
      <c r="H29" s="144"/>
      <c r="I29" s="144"/>
      <c r="J29" s="144"/>
      <c r="K29" s="144"/>
      <c r="L29" s="144"/>
      <c r="M29" s="144"/>
      <c r="N29" s="144"/>
      <c r="O29" s="144"/>
      <c r="P29" s="144"/>
      <c r="Q29" s="144"/>
      <c r="R29" s="145"/>
      <c r="S29" s="145"/>
      <c r="T29" s="145"/>
      <c r="U29" s="145"/>
      <c r="V29" s="149">
        <f t="shared" si="27"/>
        <v>0</v>
      </c>
      <c r="W29" s="157">
        <f t="shared" si="28"/>
        <v>0</v>
      </c>
      <c r="X29" s="157">
        <f t="shared" si="29"/>
        <v>0</v>
      </c>
      <c r="Y29" s="157">
        <f t="shared" si="30"/>
        <v>0</v>
      </c>
      <c r="Z29" s="157">
        <f t="shared" si="31"/>
        <v>0</v>
      </c>
      <c r="AA29" s="157">
        <f t="shared" si="32"/>
        <v>0</v>
      </c>
      <c r="AB29" s="157">
        <f t="shared" si="33"/>
        <v>0</v>
      </c>
      <c r="AC29" s="157">
        <f t="shared" si="34"/>
        <v>0</v>
      </c>
      <c r="AD29" s="201" t="str">
        <f t="shared" si="35"/>
        <v/>
      </c>
      <c r="AE29" s="208">
        <f t="shared" si="36"/>
        <v>0</v>
      </c>
      <c r="AF29" s="147"/>
      <c r="AG29" s="148" t="str">
        <f t="shared" si="54"/>
        <v/>
      </c>
      <c r="AH29" s="148" t="str">
        <f t="shared" si="55"/>
        <v/>
      </c>
      <c r="AI29" s="148" t="str">
        <f t="shared" si="56"/>
        <v/>
      </c>
      <c r="AJ29" s="148" t="str">
        <f t="shared" si="57"/>
        <v/>
      </c>
      <c r="AK29" s="148" t="str">
        <f t="shared" si="58"/>
        <v/>
      </c>
      <c r="AL29" s="148" t="str">
        <f t="shared" si="59"/>
        <v/>
      </c>
      <c r="AM29" s="148" t="str">
        <f t="shared" si="60"/>
        <v/>
      </c>
      <c r="AN29" s="148" t="str">
        <f t="shared" si="61"/>
        <v/>
      </c>
      <c r="AO29" s="148" t="str">
        <f t="shared" si="62"/>
        <v/>
      </c>
      <c r="AP29" s="148" t="str">
        <f t="shared" si="63"/>
        <v/>
      </c>
      <c r="AQ29" s="148" t="str">
        <f t="shared" si="64"/>
        <v/>
      </c>
      <c r="AR29" s="148" t="str">
        <f t="shared" si="65"/>
        <v/>
      </c>
      <c r="AS29" s="148" t="str">
        <f t="shared" si="66"/>
        <v/>
      </c>
      <c r="AT29" s="148" t="str">
        <f t="shared" si="67"/>
        <v/>
      </c>
      <c r="AU29" s="148" t="str">
        <f t="shared" si="68"/>
        <v/>
      </c>
      <c r="AV29" s="148" t="str">
        <f t="shared" si="69"/>
        <v/>
      </c>
      <c r="AW29" s="149">
        <f t="shared" si="53"/>
        <v>0</v>
      </c>
      <c r="AX29" s="150"/>
      <c r="AY29" s="151"/>
      <c r="AZ29" s="151"/>
      <c r="BA29" s="151"/>
      <c r="BB29" s="151"/>
      <c r="BC29" s="151"/>
      <c r="BD29" s="151"/>
      <c r="BE29" s="151"/>
      <c r="BF29" s="151"/>
      <c r="BG29" s="151"/>
      <c r="BH29" s="151"/>
      <c r="BI29" s="151"/>
      <c r="BJ29" s="151"/>
      <c r="BK29" s="151"/>
      <c r="BL29" s="151"/>
      <c r="BM29" s="151"/>
      <c r="BN29" s="151"/>
      <c r="BO29" s="150"/>
      <c r="BP29" s="152"/>
      <c r="BQ29" s="152"/>
      <c r="BR29" s="152"/>
      <c r="BS29" s="152"/>
      <c r="BT29" s="152"/>
      <c r="BU29" s="152"/>
      <c r="BV29" s="152"/>
      <c r="BW29" s="152"/>
      <c r="BX29" s="152"/>
      <c r="BY29" s="152"/>
      <c r="BZ29" s="152"/>
      <c r="CA29" s="152"/>
      <c r="CB29" s="152"/>
      <c r="CC29" s="152"/>
      <c r="CD29" s="152"/>
      <c r="CE29" s="152"/>
      <c r="CF29" s="152"/>
      <c r="CG29" s="150"/>
      <c r="CH29" s="150"/>
      <c r="CI29" s="150"/>
      <c r="CJ29" s="150"/>
      <c r="CK29" s="150"/>
      <c r="CL29" s="150"/>
      <c r="CM29" s="150"/>
      <c r="CN29" s="155"/>
      <c r="CO29" s="155"/>
      <c r="CP29" s="155"/>
      <c r="CQ29" s="155"/>
      <c r="CR29" s="155"/>
      <c r="CS29" s="155"/>
      <c r="CT29" s="155"/>
      <c r="CU29" s="155"/>
      <c r="CV29" s="155"/>
      <c r="CW29" s="155"/>
      <c r="CX29" s="155"/>
      <c r="CY29" s="155"/>
      <c r="CZ29" s="155"/>
      <c r="DA29" s="155"/>
    </row>
    <row r="30" spans="1:105" s="153" customFormat="1" ht="19.5" hidden="1" customHeight="1" x14ac:dyDescent="0.25">
      <c r="A30" s="389">
        <v>25</v>
      </c>
      <c r="B30" s="87"/>
      <c r="C30" s="88"/>
      <c r="D30" s="89"/>
      <c r="E30" s="261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5"/>
      <c r="S30" s="145"/>
      <c r="T30" s="145"/>
      <c r="U30" s="145"/>
      <c r="V30" s="149">
        <f t="shared" si="27"/>
        <v>0</v>
      </c>
      <c r="W30" s="157">
        <f t="shared" si="28"/>
        <v>0</v>
      </c>
      <c r="X30" s="157">
        <f t="shared" si="29"/>
        <v>0</v>
      </c>
      <c r="Y30" s="157">
        <f t="shared" si="30"/>
        <v>0</v>
      </c>
      <c r="Z30" s="157">
        <f t="shared" si="31"/>
        <v>0</v>
      </c>
      <c r="AA30" s="157">
        <f t="shared" si="32"/>
        <v>0</v>
      </c>
      <c r="AB30" s="157">
        <f t="shared" si="33"/>
        <v>0</v>
      </c>
      <c r="AC30" s="157">
        <f t="shared" si="34"/>
        <v>0</v>
      </c>
      <c r="AD30" s="201" t="str">
        <f t="shared" si="35"/>
        <v/>
      </c>
      <c r="AE30" s="208">
        <f t="shared" si="36"/>
        <v>0</v>
      </c>
      <c r="AF30" s="147"/>
      <c r="AG30" s="148" t="str">
        <f t="shared" si="54"/>
        <v/>
      </c>
      <c r="AH30" s="148" t="str">
        <f t="shared" si="55"/>
        <v/>
      </c>
      <c r="AI30" s="148" t="str">
        <f t="shared" si="56"/>
        <v/>
      </c>
      <c r="AJ30" s="148" t="str">
        <f t="shared" si="57"/>
        <v/>
      </c>
      <c r="AK30" s="148" t="str">
        <f t="shared" si="58"/>
        <v/>
      </c>
      <c r="AL30" s="148" t="str">
        <f t="shared" si="59"/>
        <v/>
      </c>
      <c r="AM30" s="148" t="str">
        <f t="shared" si="60"/>
        <v/>
      </c>
      <c r="AN30" s="148" t="str">
        <f t="shared" si="61"/>
        <v/>
      </c>
      <c r="AO30" s="148" t="str">
        <f t="shared" si="62"/>
        <v/>
      </c>
      <c r="AP30" s="148" t="str">
        <f t="shared" si="63"/>
        <v/>
      </c>
      <c r="AQ30" s="148" t="str">
        <f t="shared" si="64"/>
        <v/>
      </c>
      <c r="AR30" s="148" t="str">
        <f t="shared" si="65"/>
        <v/>
      </c>
      <c r="AS30" s="148" t="str">
        <f t="shared" si="66"/>
        <v/>
      </c>
      <c r="AT30" s="148" t="str">
        <f t="shared" si="67"/>
        <v/>
      </c>
      <c r="AU30" s="148" t="str">
        <f t="shared" si="68"/>
        <v/>
      </c>
      <c r="AV30" s="148" t="str">
        <f t="shared" si="69"/>
        <v/>
      </c>
      <c r="AW30" s="149">
        <f t="shared" si="53"/>
        <v>0</v>
      </c>
      <c r="AX30" s="150"/>
      <c r="AY30" s="151"/>
      <c r="AZ30" s="151"/>
      <c r="BA30" s="151"/>
      <c r="BB30" s="151"/>
      <c r="BC30" s="151"/>
      <c r="BD30" s="151"/>
      <c r="BE30" s="151"/>
      <c r="BF30" s="151"/>
      <c r="BG30" s="151"/>
      <c r="BH30" s="151"/>
      <c r="BI30" s="151"/>
      <c r="BJ30" s="151"/>
      <c r="BK30" s="151"/>
      <c r="BL30" s="151"/>
      <c r="BM30" s="151"/>
      <c r="BN30" s="151"/>
      <c r="BO30" s="150"/>
      <c r="BP30" s="152"/>
      <c r="BQ30" s="152"/>
      <c r="BR30" s="152"/>
      <c r="BS30" s="152"/>
      <c r="BT30" s="152"/>
      <c r="BU30" s="152"/>
      <c r="BV30" s="152"/>
      <c r="BW30" s="152"/>
      <c r="BX30" s="152"/>
      <c r="BY30" s="152"/>
      <c r="BZ30" s="152"/>
      <c r="CA30" s="152"/>
      <c r="CB30" s="152"/>
      <c r="CC30" s="152"/>
      <c r="CD30" s="152"/>
      <c r="CE30" s="152"/>
      <c r="CF30" s="152"/>
      <c r="CG30" s="150"/>
      <c r="CH30" s="150"/>
      <c r="CI30" s="150"/>
      <c r="CJ30" s="150"/>
      <c r="CK30" s="150"/>
      <c r="CL30" s="150"/>
      <c r="CM30" s="150"/>
      <c r="CN30" s="155"/>
      <c r="CO30" s="155"/>
      <c r="CP30" s="155"/>
      <c r="CQ30" s="155"/>
      <c r="CR30" s="155"/>
      <c r="CS30" s="155"/>
      <c r="CT30" s="155"/>
      <c r="CU30" s="155"/>
      <c r="CV30" s="155"/>
      <c r="CW30" s="155"/>
      <c r="CX30" s="155"/>
      <c r="CY30" s="155"/>
      <c r="CZ30" s="155"/>
      <c r="DA30" s="155"/>
    </row>
    <row r="31" spans="1:105" s="153" customFormat="1" ht="19.5" hidden="1" customHeight="1" x14ac:dyDescent="0.25">
      <c r="A31" s="389">
        <v>26</v>
      </c>
      <c r="B31" s="87"/>
      <c r="C31" s="88"/>
      <c r="D31" s="89"/>
      <c r="E31" s="261"/>
      <c r="F31" s="144"/>
      <c r="G31" s="144"/>
      <c r="H31" s="144"/>
      <c r="I31" s="144"/>
      <c r="J31" s="144"/>
      <c r="K31" s="144"/>
      <c r="L31" s="144"/>
      <c r="M31" s="144"/>
      <c r="N31" s="144"/>
      <c r="O31" s="144"/>
      <c r="P31" s="144"/>
      <c r="Q31" s="144"/>
      <c r="R31" s="145"/>
      <c r="S31" s="145"/>
      <c r="T31" s="145"/>
      <c r="U31" s="145"/>
      <c r="V31" s="149">
        <f t="shared" si="27"/>
        <v>0</v>
      </c>
      <c r="W31" s="157">
        <f t="shared" si="28"/>
        <v>0</v>
      </c>
      <c r="X31" s="157">
        <f t="shared" si="29"/>
        <v>0</v>
      </c>
      <c r="Y31" s="157">
        <f t="shared" si="30"/>
        <v>0</v>
      </c>
      <c r="Z31" s="157">
        <f t="shared" si="31"/>
        <v>0</v>
      </c>
      <c r="AA31" s="157">
        <f t="shared" si="32"/>
        <v>0</v>
      </c>
      <c r="AB31" s="157">
        <f t="shared" si="33"/>
        <v>0</v>
      </c>
      <c r="AC31" s="157">
        <f t="shared" si="34"/>
        <v>0</v>
      </c>
      <c r="AD31" s="201" t="str">
        <f t="shared" si="35"/>
        <v/>
      </c>
      <c r="AE31" s="208">
        <f t="shared" si="36"/>
        <v>0</v>
      </c>
      <c r="AF31" s="147"/>
      <c r="AG31" s="148" t="str">
        <f t="shared" si="54"/>
        <v/>
      </c>
      <c r="AH31" s="148" t="str">
        <f t="shared" si="55"/>
        <v/>
      </c>
      <c r="AI31" s="148" t="str">
        <f t="shared" si="56"/>
        <v/>
      </c>
      <c r="AJ31" s="148" t="str">
        <f t="shared" si="57"/>
        <v/>
      </c>
      <c r="AK31" s="148" t="str">
        <f t="shared" si="58"/>
        <v/>
      </c>
      <c r="AL31" s="148" t="str">
        <f t="shared" si="59"/>
        <v/>
      </c>
      <c r="AM31" s="148" t="str">
        <f t="shared" si="60"/>
        <v/>
      </c>
      <c r="AN31" s="148" t="str">
        <f t="shared" si="61"/>
        <v/>
      </c>
      <c r="AO31" s="148" t="str">
        <f t="shared" si="62"/>
        <v/>
      </c>
      <c r="AP31" s="148" t="str">
        <f t="shared" si="63"/>
        <v/>
      </c>
      <c r="AQ31" s="148" t="str">
        <f t="shared" si="64"/>
        <v/>
      </c>
      <c r="AR31" s="148" t="str">
        <f t="shared" si="65"/>
        <v/>
      </c>
      <c r="AS31" s="148" t="str">
        <f t="shared" si="66"/>
        <v/>
      </c>
      <c r="AT31" s="148" t="str">
        <f t="shared" si="67"/>
        <v/>
      </c>
      <c r="AU31" s="148" t="str">
        <f t="shared" si="68"/>
        <v/>
      </c>
      <c r="AV31" s="148" t="str">
        <f t="shared" si="69"/>
        <v/>
      </c>
      <c r="AW31" s="149">
        <f t="shared" si="53"/>
        <v>0</v>
      </c>
      <c r="AX31" s="150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0"/>
      <c r="BP31" s="152"/>
      <c r="BQ31" s="152"/>
      <c r="BR31" s="152"/>
      <c r="BS31" s="152"/>
      <c r="BT31" s="152"/>
      <c r="BU31" s="152"/>
      <c r="BV31" s="152"/>
      <c r="BW31" s="152"/>
      <c r="BX31" s="152"/>
      <c r="BY31" s="152"/>
      <c r="BZ31" s="152"/>
      <c r="CA31" s="152"/>
      <c r="CB31" s="152"/>
      <c r="CC31" s="152"/>
      <c r="CD31" s="152"/>
      <c r="CE31" s="152"/>
      <c r="CF31" s="152"/>
      <c r="CG31" s="150"/>
      <c r="CH31" s="150"/>
      <c r="CI31" s="150"/>
      <c r="CJ31" s="150"/>
      <c r="CK31" s="150"/>
      <c r="CL31" s="150"/>
      <c r="CM31" s="150"/>
      <c r="CN31" s="155"/>
      <c r="CO31" s="155"/>
      <c r="CP31" s="155"/>
      <c r="CQ31" s="155"/>
      <c r="CR31" s="155"/>
      <c r="CS31" s="155"/>
      <c r="CT31" s="155"/>
      <c r="CU31" s="155"/>
      <c r="CV31" s="155"/>
      <c r="CW31" s="155"/>
      <c r="CX31" s="155"/>
      <c r="CY31" s="155"/>
      <c r="CZ31" s="155"/>
      <c r="DA31" s="155"/>
    </row>
    <row r="32" spans="1:105" s="153" customFormat="1" ht="19.5" hidden="1" customHeight="1" x14ac:dyDescent="0.25">
      <c r="A32" s="389">
        <v>27</v>
      </c>
      <c r="B32" s="87"/>
      <c r="C32" s="88"/>
      <c r="D32" s="89"/>
      <c r="E32" s="261"/>
      <c r="F32" s="144"/>
      <c r="G32" s="144"/>
      <c r="H32" s="144"/>
      <c r="I32" s="144"/>
      <c r="J32" s="144"/>
      <c r="K32" s="144"/>
      <c r="L32" s="144"/>
      <c r="M32" s="144"/>
      <c r="N32" s="144"/>
      <c r="O32" s="144"/>
      <c r="P32" s="144"/>
      <c r="Q32" s="144"/>
      <c r="R32" s="145"/>
      <c r="S32" s="145"/>
      <c r="T32" s="145"/>
      <c r="U32" s="145"/>
      <c r="V32" s="149">
        <f t="shared" si="27"/>
        <v>0</v>
      </c>
      <c r="W32" s="157">
        <f t="shared" si="28"/>
        <v>0</v>
      </c>
      <c r="X32" s="157">
        <f t="shared" si="29"/>
        <v>0</v>
      </c>
      <c r="Y32" s="157">
        <f t="shared" si="30"/>
        <v>0</v>
      </c>
      <c r="Z32" s="157">
        <f t="shared" si="31"/>
        <v>0</v>
      </c>
      <c r="AA32" s="157">
        <f t="shared" si="32"/>
        <v>0</v>
      </c>
      <c r="AB32" s="157">
        <f t="shared" si="33"/>
        <v>0</v>
      </c>
      <c r="AC32" s="157">
        <f t="shared" si="34"/>
        <v>0</v>
      </c>
      <c r="AD32" s="201" t="str">
        <f t="shared" si="35"/>
        <v/>
      </c>
      <c r="AE32" s="208">
        <f t="shared" si="36"/>
        <v>0</v>
      </c>
      <c r="AF32" s="147"/>
      <c r="AG32" s="148" t="str">
        <f t="shared" si="54"/>
        <v/>
      </c>
      <c r="AH32" s="148" t="str">
        <f t="shared" si="55"/>
        <v/>
      </c>
      <c r="AI32" s="148" t="str">
        <f t="shared" si="56"/>
        <v/>
      </c>
      <c r="AJ32" s="148" t="str">
        <f t="shared" si="57"/>
        <v/>
      </c>
      <c r="AK32" s="148" t="str">
        <f t="shared" si="58"/>
        <v/>
      </c>
      <c r="AL32" s="148" t="str">
        <f t="shared" si="59"/>
        <v/>
      </c>
      <c r="AM32" s="148" t="str">
        <f t="shared" si="60"/>
        <v/>
      </c>
      <c r="AN32" s="148" t="str">
        <f t="shared" si="61"/>
        <v/>
      </c>
      <c r="AO32" s="148" t="str">
        <f t="shared" si="62"/>
        <v/>
      </c>
      <c r="AP32" s="148" t="str">
        <f t="shared" si="63"/>
        <v/>
      </c>
      <c r="AQ32" s="148" t="str">
        <f t="shared" si="64"/>
        <v/>
      </c>
      <c r="AR32" s="148" t="str">
        <f t="shared" si="65"/>
        <v/>
      </c>
      <c r="AS32" s="148" t="str">
        <f t="shared" si="66"/>
        <v/>
      </c>
      <c r="AT32" s="148" t="str">
        <f t="shared" si="67"/>
        <v/>
      </c>
      <c r="AU32" s="148" t="str">
        <f t="shared" si="68"/>
        <v/>
      </c>
      <c r="AV32" s="148" t="str">
        <f t="shared" si="69"/>
        <v/>
      </c>
      <c r="AW32" s="149">
        <f t="shared" si="53"/>
        <v>0</v>
      </c>
      <c r="AX32" s="150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0"/>
      <c r="BP32" s="152"/>
      <c r="BQ32" s="152"/>
      <c r="BR32" s="152"/>
      <c r="BS32" s="152"/>
      <c r="BT32" s="152"/>
      <c r="BU32" s="152"/>
      <c r="BV32" s="152"/>
      <c r="BW32" s="152"/>
      <c r="BX32" s="152"/>
      <c r="BY32" s="152"/>
      <c r="BZ32" s="152"/>
      <c r="CA32" s="152"/>
      <c r="CB32" s="152"/>
      <c r="CC32" s="152"/>
      <c r="CD32" s="152"/>
      <c r="CE32" s="152"/>
      <c r="CF32" s="152"/>
      <c r="CG32" s="150"/>
      <c r="CH32" s="150"/>
      <c r="CI32" s="150"/>
      <c r="CJ32" s="150"/>
      <c r="CK32" s="150"/>
      <c r="CL32" s="150"/>
      <c r="CM32" s="150"/>
      <c r="CN32" s="155"/>
      <c r="CO32" s="155"/>
      <c r="CP32" s="155"/>
      <c r="CQ32" s="155"/>
      <c r="CR32" s="155"/>
      <c r="CS32" s="155"/>
      <c r="CT32" s="155"/>
      <c r="CU32" s="155"/>
      <c r="CV32" s="155"/>
      <c r="CW32" s="155"/>
      <c r="CX32" s="155"/>
      <c r="CY32" s="155"/>
      <c r="CZ32" s="155"/>
      <c r="DA32" s="155"/>
    </row>
    <row r="33" spans="1:157" s="153" customFormat="1" ht="19.5" hidden="1" customHeight="1" x14ac:dyDescent="0.25">
      <c r="A33" s="389">
        <v>28</v>
      </c>
      <c r="B33" s="87"/>
      <c r="C33" s="88"/>
      <c r="D33" s="89"/>
      <c r="E33" s="261"/>
      <c r="F33" s="144"/>
      <c r="G33" s="144"/>
      <c r="H33" s="144"/>
      <c r="I33" s="144"/>
      <c r="J33" s="144"/>
      <c r="K33" s="144"/>
      <c r="L33" s="144"/>
      <c r="M33" s="144"/>
      <c r="N33" s="144"/>
      <c r="O33" s="144"/>
      <c r="P33" s="144"/>
      <c r="Q33" s="144"/>
      <c r="R33" s="145"/>
      <c r="S33" s="145"/>
      <c r="T33" s="145"/>
      <c r="U33" s="145"/>
      <c r="V33" s="149">
        <f t="shared" si="27"/>
        <v>0</v>
      </c>
      <c r="W33" s="157">
        <f t="shared" si="28"/>
        <v>0</v>
      </c>
      <c r="X33" s="157">
        <f t="shared" si="29"/>
        <v>0</v>
      </c>
      <c r="Y33" s="157">
        <f t="shared" si="30"/>
        <v>0</v>
      </c>
      <c r="Z33" s="157">
        <f t="shared" si="31"/>
        <v>0</v>
      </c>
      <c r="AA33" s="157">
        <f t="shared" si="32"/>
        <v>0</v>
      </c>
      <c r="AB33" s="157">
        <f t="shared" si="33"/>
        <v>0</v>
      </c>
      <c r="AC33" s="157">
        <f t="shared" si="34"/>
        <v>0</v>
      </c>
      <c r="AD33" s="201" t="str">
        <f t="shared" si="35"/>
        <v/>
      </c>
      <c r="AE33" s="208">
        <f t="shared" si="36"/>
        <v>0</v>
      </c>
      <c r="AF33" s="147"/>
      <c r="AG33" s="148" t="str">
        <f t="shared" si="54"/>
        <v/>
      </c>
      <c r="AH33" s="148" t="str">
        <f t="shared" si="55"/>
        <v/>
      </c>
      <c r="AI33" s="148" t="str">
        <f t="shared" si="56"/>
        <v/>
      </c>
      <c r="AJ33" s="148" t="str">
        <f t="shared" si="57"/>
        <v/>
      </c>
      <c r="AK33" s="148" t="str">
        <f t="shared" si="58"/>
        <v/>
      </c>
      <c r="AL33" s="148" t="str">
        <f t="shared" si="59"/>
        <v/>
      </c>
      <c r="AM33" s="148" t="str">
        <f t="shared" si="60"/>
        <v/>
      </c>
      <c r="AN33" s="148" t="str">
        <f t="shared" si="61"/>
        <v/>
      </c>
      <c r="AO33" s="148" t="str">
        <f t="shared" si="62"/>
        <v/>
      </c>
      <c r="AP33" s="148" t="str">
        <f t="shared" si="63"/>
        <v/>
      </c>
      <c r="AQ33" s="148" t="str">
        <f t="shared" si="64"/>
        <v/>
      </c>
      <c r="AR33" s="148" t="str">
        <f t="shared" si="65"/>
        <v/>
      </c>
      <c r="AS33" s="148" t="str">
        <f t="shared" si="66"/>
        <v/>
      </c>
      <c r="AT33" s="148" t="str">
        <f t="shared" si="67"/>
        <v/>
      </c>
      <c r="AU33" s="148" t="str">
        <f t="shared" si="68"/>
        <v/>
      </c>
      <c r="AV33" s="148" t="str">
        <f t="shared" si="69"/>
        <v/>
      </c>
      <c r="AW33" s="149">
        <f t="shared" si="53"/>
        <v>0</v>
      </c>
      <c r="AX33" s="150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0"/>
      <c r="BP33" s="152"/>
      <c r="BQ33" s="152"/>
      <c r="BR33" s="152"/>
      <c r="BS33" s="152"/>
      <c r="BT33" s="152"/>
      <c r="BU33" s="152"/>
      <c r="BV33" s="152"/>
      <c r="BW33" s="152"/>
      <c r="BX33" s="152"/>
      <c r="BY33" s="152"/>
      <c r="BZ33" s="152"/>
      <c r="CA33" s="152"/>
      <c r="CB33" s="152"/>
      <c r="CC33" s="152"/>
      <c r="CD33" s="152"/>
      <c r="CE33" s="152"/>
      <c r="CF33" s="152"/>
      <c r="CG33" s="150"/>
      <c r="CH33" s="150"/>
      <c r="CI33" s="150"/>
      <c r="CJ33" s="150"/>
      <c r="CK33" s="150"/>
      <c r="CL33" s="150"/>
      <c r="CM33" s="150"/>
      <c r="CN33" s="155"/>
      <c r="CO33" s="155"/>
      <c r="CP33" s="155"/>
      <c r="CQ33" s="155"/>
      <c r="CR33" s="155"/>
      <c r="CS33" s="155"/>
      <c r="CT33" s="155"/>
      <c r="CU33" s="155"/>
      <c r="CV33" s="155"/>
      <c r="CW33" s="155"/>
      <c r="CX33" s="155"/>
      <c r="CY33" s="155"/>
      <c r="CZ33" s="155"/>
      <c r="DA33" s="155"/>
    </row>
    <row r="34" spans="1:157" s="153" customFormat="1" ht="19.5" hidden="1" customHeight="1" x14ac:dyDescent="0.25">
      <c r="A34" s="389">
        <v>29</v>
      </c>
      <c r="B34" s="87"/>
      <c r="C34" s="88"/>
      <c r="D34" s="89"/>
      <c r="E34" s="261"/>
      <c r="F34" s="144"/>
      <c r="G34" s="144"/>
      <c r="H34" s="144"/>
      <c r="I34" s="144"/>
      <c r="J34" s="144"/>
      <c r="K34" s="144"/>
      <c r="L34" s="144"/>
      <c r="M34" s="144"/>
      <c r="N34" s="144"/>
      <c r="O34" s="144"/>
      <c r="P34" s="144"/>
      <c r="Q34" s="144"/>
      <c r="R34" s="145"/>
      <c r="S34" s="145"/>
      <c r="T34" s="145"/>
      <c r="U34" s="145"/>
      <c r="V34" s="149">
        <f t="shared" si="27"/>
        <v>0</v>
      </c>
      <c r="W34" s="157">
        <f t="shared" si="28"/>
        <v>0</v>
      </c>
      <c r="X34" s="157">
        <f t="shared" si="29"/>
        <v>0</v>
      </c>
      <c r="Y34" s="157">
        <f t="shared" si="30"/>
        <v>0</v>
      </c>
      <c r="Z34" s="157">
        <f t="shared" si="31"/>
        <v>0</v>
      </c>
      <c r="AA34" s="157">
        <f t="shared" si="32"/>
        <v>0</v>
      </c>
      <c r="AB34" s="157">
        <f t="shared" si="33"/>
        <v>0</v>
      </c>
      <c r="AC34" s="157">
        <f t="shared" si="34"/>
        <v>0</v>
      </c>
      <c r="AD34" s="201" t="str">
        <f t="shared" si="35"/>
        <v/>
      </c>
      <c r="AE34" s="208">
        <f t="shared" si="36"/>
        <v>0</v>
      </c>
      <c r="AF34" s="147"/>
      <c r="AG34" s="148" t="str">
        <f t="shared" si="54"/>
        <v/>
      </c>
      <c r="AH34" s="148" t="str">
        <f t="shared" si="55"/>
        <v/>
      </c>
      <c r="AI34" s="148" t="str">
        <f t="shared" si="56"/>
        <v/>
      </c>
      <c r="AJ34" s="148" t="str">
        <f t="shared" si="57"/>
        <v/>
      </c>
      <c r="AK34" s="148" t="str">
        <f t="shared" si="58"/>
        <v/>
      </c>
      <c r="AL34" s="148" t="str">
        <f t="shared" si="59"/>
        <v/>
      </c>
      <c r="AM34" s="148" t="str">
        <f t="shared" si="60"/>
        <v/>
      </c>
      <c r="AN34" s="148" t="str">
        <f t="shared" si="61"/>
        <v/>
      </c>
      <c r="AO34" s="148" t="str">
        <f t="shared" si="62"/>
        <v/>
      </c>
      <c r="AP34" s="148" t="str">
        <f t="shared" si="63"/>
        <v/>
      </c>
      <c r="AQ34" s="148" t="str">
        <f t="shared" si="64"/>
        <v/>
      </c>
      <c r="AR34" s="148" t="str">
        <f t="shared" si="65"/>
        <v/>
      </c>
      <c r="AS34" s="148" t="str">
        <f t="shared" si="66"/>
        <v/>
      </c>
      <c r="AT34" s="148" t="str">
        <f t="shared" si="67"/>
        <v/>
      </c>
      <c r="AU34" s="148" t="str">
        <f t="shared" si="68"/>
        <v/>
      </c>
      <c r="AV34" s="148" t="str">
        <f t="shared" si="69"/>
        <v/>
      </c>
      <c r="AW34" s="149">
        <f t="shared" si="53"/>
        <v>0</v>
      </c>
      <c r="AX34" s="150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0"/>
      <c r="BP34" s="152"/>
      <c r="BQ34" s="152"/>
      <c r="BR34" s="152"/>
      <c r="BS34" s="152"/>
      <c r="BT34" s="152"/>
      <c r="BU34" s="152"/>
      <c r="BV34" s="152"/>
      <c r="BW34" s="152"/>
      <c r="BX34" s="152"/>
      <c r="BY34" s="152"/>
      <c r="BZ34" s="152"/>
      <c r="CA34" s="152"/>
      <c r="CB34" s="152"/>
      <c r="CC34" s="152"/>
      <c r="CD34" s="152"/>
      <c r="CE34" s="152"/>
      <c r="CF34" s="152"/>
      <c r="CG34" s="150"/>
      <c r="CH34" s="150"/>
      <c r="CI34" s="150"/>
      <c r="CJ34" s="150"/>
      <c r="CK34" s="150"/>
      <c r="CL34" s="150"/>
      <c r="CM34" s="150"/>
      <c r="CN34" s="155"/>
      <c r="CO34" s="155"/>
      <c r="CP34" s="155"/>
      <c r="CQ34" s="155"/>
      <c r="CR34" s="155"/>
      <c r="CS34" s="155"/>
      <c r="CT34" s="155"/>
      <c r="CU34" s="155"/>
      <c r="CV34" s="155"/>
      <c r="CW34" s="155"/>
      <c r="CX34" s="155"/>
      <c r="CY34" s="155"/>
      <c r="CZ34" s="155"/>
      <c r="DA34" s="155"/>
    </row>
    <row r="35" spans="1:157" s="153" customFormat="1" ht="19.5" hidden="1" customHeight="1" x14ac:dyDescent="0.25">
      <c r="A35" s="389">
        <v>30</v>
      </c>
      <c r="B35" s="87"/>
      <c r="C35" s="88"/>
      <c r="D35" s="89"/>
      <c r="E35" s="261"/>
      <c r="F35" s="144"/>
      <c r="G35" s="144"/>
      <c r="H35" s="144"/>
      <c r="I35" s="144"/>
      <c r="J35" s="144"/>
      <c r="K35" s="144"/>
      <c r="L35" s="144"/>
      <c r="M35" s="144"/>
      <c r="N35" s="144"/>
      <c r="O35" s="144"/>
      <c r="P35" s="144"/>
      <c r="Q35" s="144"/>
      <c r="R35" s="145"/>
      <c r="S35" s="145"/>
      <c r="T35" s="145"/>
      <c r="U35" s="145"/>
      <c r="V35" s="149">
        <f t="shared" si="27"/>
        <v>0</v>
      </c>
      <c r="W35" s="157">
        <f t="shared" si="28"/>
        <v>0</v>
      </c>
      <c r="X35" s="157">
        <f t="shared" si="29"/>
        <v>0</v>
      </c>
      <c r="Y35" s="157">
        <f t="shared" si="30"/>
        <v>0</v>
      </c>
      <c r="Z35" s="157">
        <f t="shared" si="31"/>
        <v>0</v>
      </c>
      <c r="AA35" s="157">
        <f t="shared" si="32"/>
        <v>0</v>
      </c>
      <c r="AB35" s="157">
        <f t="shared" si="33"/>
        <v>0</v>
      </c>
      <c r="AC35" s="157">
        <f t="shared" si="34"/>
        <v>0</v>
      </c>
      <c r="AD35" s="201" t="str">
        <f t="shared" si="35"/>
        <v/>
      </c>
      <c r="AE35" s="208">
        <f t="shared" si="36"/>
        <v>0</v>
      </c>
      <c r="AF35" s="147"/>
      <c r="AG35" s="148" t="str">
        <f t="shared" si="54"/>
        <v/>
      </c>
      <c r="AH35" s="148" t="str">
        <f t="shared" si="55"/>
        <v/>
      </c>
      <c r="AI35" s="148" t="str">
        <f t="shared" si="56"/>
        <v/>
      </c>
      <c r="AJ35" s="148" t="str">
        <f t="shared" si="57"/>
        <v/>
      </c>
      <c r="AK35" s="148" t="str">
        <f t="shared" si="58"/>
        <v/>
      </c>
      <c r="AL35" s="148" t="str">
        <f t="shared" si="59"/>
        <v/>
      </c>
      <c r="AM35" s="148" t="str">
        <f t="shared" si="60"/>
        <v/>
      </c>
      <c r="AN35" s="148" t="str">
        <f t="shared" si="61"/>
        <v/>
      </c>
      <c r="AO35" s="148" t="str">
        <f t="shared" si="62"/>
        <v/>
      </c>
      <c r="AP35" s="148" t="str">
        <f t="shared" si="63"/>
        <v/>
      </c>
      <c r="AQ35" s="148" t="str">
        <f t="shared" si="64"/>
        <v/>
      </c>
      <c r="AR35" s="148" t="str">
        <f t="shared" si="65"/>
        <v/>
      </c>
      <c r="AS35" s="148" t="str">
        <f t="shared" si="66"/>
        <v/>
      </c>
      <c r="AT35" s="148" t="str">
        <f t="shared" si="67"/>
        <v/>
      </c>
      <c r="AU35" s="148" t="str">
        <f t="shared" si="68"/>
        <v/>
      </c>
      <c r="AV35" s="148" t="str">
        <f t="shared" si="69"/>
        <v/>
      </c>
      <c r="AW35" s="149">
        <f t="shared" si="53"/>
        <v>0</v>
      </c>
      <c r="AX35" s="150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0"/>
      <c r="BP35" s="152"/>
      <c r="BQ35" s="152"/>
      <c r="BR35" s="152"/>
      <c r="BS35" s="152"/>
      <c r="BT35" s="152"/>
      <c r="BU35" s="152"/>
      <c r="BV35" s="152"/>
      <c r="BW35" s="152"/>
      <c r="BX35" s="152"/>
      <c r="BY35" s="152"/>
      <c r="BZ35" s="152"/>
      <c r="CA35" s="152"/>
      <c r="CB35" s="152"/>
      <c r="CC35" s="152"/>
      <c r="CD35" s="152"/>
      <c r="CE35" s="152"/>
      <c r="CF35" s="152"/>
      <c r="CG35" s="150"/>
      <c r="CH35" s="150"/>
      <c r="CI35" s="150"/>
      <c r="CJ35" s="150"/>
      <c r="CK35" s="150"/>
      <c r="CL35" s="150"/>
      <c r="CM35" s="150"/>
      <c r="CN35" s="155"/>
      <c r="CO35" s="155"/>
      <c r="CP35" s="155"/>
      <c r="CQ35" s="155"/>
      <c r="CR35" s="155"/>
      <c r="CS35" s="155"/>
      <c r="CT35" s="155"/>
      <c r="CU35" s="155"/>
      <c r="CV35" s="155"/>
      <c r="CW35" s="155"/>
      <c r="CX35" s="155"/>
      <c r="CY35" s="155"/>
      <c r="CZ35" s="155"/>
      <c r="DA35" s="155"/>
    </row>
    <row r="36" spans="1:157" s="153" customFormat="1" ht="19.5" hidden="1" customHeight="1" x14ac:dyDescent="0.25">
      <c r="A36" s="389">
        <v>31</v>
      </c>
      <c r="B36" s="87"/>
      <c r="C36" s="88"/>
      <c r="D36" s="89"/>
      <c r="E36" s="261"/>
      <c r="F36" s="144"/>
      <c r="G36" s="144"/>
      <c r="H36" s="144"/>
      <c r="I36" s="144"/>
      <c r="J36" s="144"/>
      <c r="K36" s="144"/>
      <c r="L36" s="144"/>
      <c r="M36" s="144"/>
      <c r="N36" s="144"/>
      <c r="O36" s="144"/>
      <c r="P36" s="144"/>
      <c r="Q36" s="144"/>
      <c r="R36" s="145"/>
      <c r="S36" s="145"/>
      <c r="T36" s="145"/>
      <c r="U36" s="145"/>
      <c r="V36" s="149">
        <f t="shared" si="27"/>
        <v>0</v>
      </c>
      <c r="W36" s="157">
        <f t="shared" si="28"/>
        <v>0</v>
      </c>
      <c r="X36" s="157">
        <f t="shared" si="29"/>
        <v>0</v>
      </c>
      <c r="Y36" s="157">
        <f t="shared" si="30"/>
        <v>0</v>
      </c>
      <c r="Z36" s="157">
        <f t="shared" si="31"/>
        <v>0</v>
      </c>
      <c r="AA36" s="157">
        <f t="shared" si="32"/>
        <v>0</v>
      </c>
      <c r="AB36" s="157">
        <f t="shared" si="33"/>
        <v>0</v>
      </c>
      <c r="AC36" s="157">
        <f t="shared" si="34"/>
        <v>0</v>
      </c>
      <c r="AD36" s="201" t="str">
        <f t="shared" si="35"/>
        <v/>
      </c>
      <c r="AE36" s="208">
        <f t="shared" si="36"/>
        <v>0</v>
      </c>
      <c r="AF36" s="147"/>
      <c r="AG36" s="148" t="str">
        <f t="shared" si="54"/>
        <v/>
      </c>
      <c r="AH36" s="148" t="str">
        <f t="shared" si="55"/>
        <v/>
      </c>
      <c r="AI36" s="148" t="str">
        <f t="shared" si="56"/>
        <v/>
      </c>
      <c r="AJ36" s="148" t="str">
        <f t="shared" si="57"/>
        <v/>
      </c>
      <c r="AK36" s="148" t="str">
        <f t="shared" si="58"/>
        <v/>
      </c>
      <c r="AL36" s="148" t="str">
        <f t="shared" si="59"/>
        <v/>
      </c>
      <c r="AM36" s="148" t="str">
        <f t="shared" si="60"/>
        <v/>
      </c>
      <c r="AN36" s="148" t="str">
        <f t="shared" si="61"/>
        <v/>
      </c>
      <c r="AO36" s="148" t="str">
        <f t="shared" si="62"/>
        <v/>
      </c>
      <c r="AP36" s="148" t="str">
        <f t="shared" si="63"/>
        <v/>
      </c>
      <c r="AQ36" s="148" t="str">
        <f t="shared" si="64"/>
        <v/>
      </c>
      <c r="AR36" s="148" t="str">
        <f t="shared" si="65"/>
        <v/>
      </c>
      <c r="AS36" s="148" t="str">
        <f t="shared" si="66"/>
        <v/>
      </c>
      <c r="AT36" s="148" t="str">
        <f t="shared" si="67"/>
        <v/>
      </c>
      <c r="AU36" s="148" t="str">
        <f t="shared" si="68"/>
        <v/>
      </c>
      <c r="AV36" s="148" t="str">
        <f t="shared" si="69"/>
        <v/>
      </c>
      <c r="AW36" s="149">
        <f t="shared" si="53"/>
        <v>0</v>
      </c>
      <c r="AX36" s="150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0"/>
      <c r="BP36" s="152"/>
      <c r="BQ36" s="152"/>
      <c r="BR36" s="152"/>
      <c r="BS36" s="152"/>
      <c r="BT36" s="152"/>
      <c r="BU36" s="152"/>
      <c r="BV36" s="152"/>
      <c r="BW36" s="152"/>
      <c r="BX36" s="152"/>
      <c r="BY36" s="152"/>
      <c r="BZ36" s="152"/>
      <c r="CA36" s="152"/>
      <c r="CB36" s="152"/>
      <c r="CC36" s="152"/>
      <c r="CD36" s="152"/>
      <c r="CE36" s="152"/>
      <c r="CF36" s="152"/>
      <c r="CG36" s="150"/>
      <c r="CH36" s="150"/>
      <c r="CI36" s="150"/>
      <c r="CJ36" s="150"/>
      <c r="CK36" s="150"/>
      <c r="CL36" s="150"/>
      <c r="CM36" s="150"/>
      <c r="CN36" s="155"/>
      <c r="CO36" s="155"/>
      <c r="CP36" s="155"/>
      <c r="CQ36" s="155"/>
      <c r="CR36" s="155"/>
      <c r="CS36" s="155"/>
      <c r="CT36" s="155"/>
      <c r="CU36" s="155"/>
      <c r="CV36" s="155"/>
      <c r="CW36" s="155"/>
      <c r="CX36" s="155"/>
      <c r="CY36" s="155"/>
      <c r="CZ36" s="155"/>
      <c r="DA36" s="155"/>
    </row>
    <row r="37" spans="1:157" s="153" customFormat="1" ht="19.5" hidden="1" customHeight="1" x14ac:dyDescent="0.25">
      <c r="A37" s="260"/>
      <c r="B37" s="87"/>
      <c r="C37" s="88"/>
      <c r="D37" s="89"/>
      <c r="E37" s="261"/>
      <c r="F37" s="144"/>
      <c r="G37" s="144"/>
      <c r="H37" s="144"/>
      <c r="I37" s="144"/>
      <c r="J37" s="144"/>
      <c r="K37" s="144"/>
      <c r="L37" s="144"/>
      <c r="M37" s="144"/>
      <c r="N37" s="144"/>
      <c r="O37" s="144"/>
      <c r="P37" s="144"/>
      <c r="Q37" s="144"/>
      <c r="R37" s="145"/>
      <c r="S37" s="145"/>
      <c r="T37" s="145"/>
      <c r="U37" s="145"/>
      <c r="V37" s="149">
        <f t="shared" si="27"/>
        <v>0</v>
      </c>
      <c r="W37" s="157">
        <f t="shared" si="28"/>
        <v>0</v>
      </c>
      <c r="X37" s="157">
        <f t="shared" si="29"/>
        <v>0</v>
      </c>
      <c r="Y37" s="157">
        <f t="shared" si="30"/>
        <v>0</v>
      </c>
      <c r="Z37" s="157">
        <f t="shared" si="31"/>
        <v>0</v>
      </c>
      <c r="AA37" s="157">
        <f t="shared" si="32"/>
        <v>0</v>
      </c>
      <c r="AB37" s="157">
        <f t="shared" si="33"/>
        <v>0</v>
      </c>
      <c r="AC37" s="157">
        <f t="shared" si="34"/>
        <v>0</v>
      </c>
      <c r="AD37" s="201" t="str">
        <f t="shared" si="35"/>
        <v/>
      </c>
      <c r="AE37" s="208">
        <f t="shared" si="36"/>
        <v>0</v>
      </c>
      <c r="AF37" s="147"/>
      <c r="AG37" s="148" t="str">
        <f t="shared" si="54"/>
        <v/>
      </c>
      <c r="AH37" s="148" t="str">
        <f t="shared" si="55"/>
        <v/>
      </c>
      <c r="AI37" s="148" t="str">
        <f t="shared" si="56"/>
        <v/>
      </c>
      <c r="AJ37" s="148" t="str">
        <f t="shared" si="57"/>
        <v/>
      </c>
      <c r="AK37" s="148" t="str">
        <f t="shared" si="58"/>
        <v/>
      </c>
      <c r="AL37" s="148" t="str">
        <f t="shared" si="59"/>
        <v/>
      </c>
      <c r="AM37" s="148" t="str">
        <f t="shared" si="60"/>
        <v/>
      </c>
      <c r="AN37" s="148" t="str">
        <f t="shared" si="61"/>
        <v/>
      </c>
      <c r="AO37" s="148" t="str">
        <f t="shared" si="62"/>
        <v/>
      </c>
      <c r="AP37" s="148" t="str">
        <f t="shared" si="63"/>
        <v/>
      </c>
      <c r="AQ37" s="148" t="str">
        <f t="shared" si="64"/>
        <v/>
      </c>
      <c r="AR37" s="148" t="str">
        <f t="shared" si="65"/>
        <v/>
      </c>
      <c r="AS37" s="148" t="str">
        <f t="shared" si="66"/>
        <v/>
      </c>
      <c r="AT37" s="148" t="str">
        <f t="shared" si="67"/>
        <v/>
      </c>
      <c r="AU37" s="148" t="str">
        <f t="shared" si="68"/>
        <v/>
      </c>
      <c r="AV37" s="148" t="str">
        <f t="shared" si="69"/>
        <v/>
      </c>
      <c r="AW37" s="149">
        <f t="shared" si="53"/>
        <v>0</v>
      </c>
      <c r="AX37" s="150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0"/>
      <c r="BP37" s="152"/>
      <c r="BQ37" s="152"/>
      <c r="BR37" s="152"/>
      <c r="BS37" s="152"/>
      <c r="BT37" s="152"/>
      <c r="BU37" s="152"/>
      <c r="BV37" s="152"/>
      <c r="BW37" s="152"/>
      <c r="BX37" s="152"/>
      <c r="BY37" s="152"/>
      <c r="BZ37" s="152"/>
      <c r="CA37" s="152"/>
      <c r="CB37" s="152"/>
      <c r="CC37" s="152"/>
      <c r="CD37" s="152"/>
      <c r="CE37" s="152"/>
      <c r="CF37" s="152"/>
      <c r="CG37" s="150"/>
      <c r="CH37" s="152"/>
      <c r="CI37" s="152"/>
      <c r="CJ37" s="152"/>
      <c r="CK37" s="152"/>
      <c r="CL37" s="152"/>
      <c r="CM37" s="152"/>
      <c r="CN37" s="147"/>
      <c r="CO37" s="147"/>
      <c r="CP37" s="147"/>
      <c r="CQ37" s="147"/>
      <c r="CR37" s="147"/>
      <c r="CS37" s="147"/>
      <c r="CT37" s="147"/>
      <c r="CU37" s="147"/>
      <c r="CV37" s="147"/>
      <c r="CW37" s="147"/>
      <c r="CX37" s="147"/>
      <c r="CY37" s="147"/>
      <c r="CZ37" s="147"/>
      <c r="DA37" s="147"/>
    </row>
    <row r="38" spans="1:157" ht="19.5" hidden="1" customHeight="1" x14ac:dyDescent="0.25">
      <c r="A38" s="260"/>
      <c r="B38" s="187"/>
      <c r="C38" s="81"/>
      <c r="D38" s="191"/>
      <c r="E38" s="261"/>
      <c r="F38" s="93"/>
      <c r="G38" s="93"/>
      <c r="H38" s="93"/>
      <c r="I38" s="93"/>
      <c r="J38" s="93"/>
      <c r="K38" s="93"/>
      <c r="L38" s="93"/>
      <c r="M38" s="93"/>
      <c r="N38" s="93"/>
      <c r="O38" s="93"/>
      <c r="P38" s="93"/>
      <c r="Q38" s="93"/>
      <c r="R38" s="23"/>
      <c r="S38" s="23"/>
      <c r="T38" s="23"/>
      <c r="U38" s="23"/>
      <c r="V38" s="149">
        <f t="shared" si="27"/>
        <v>0</v>
      </c>
      <c r="W38" s="157">
        <f t="shared" si="28"/>
        <v>0</v>
      </c>
      <c r="X38" s="157">
        <f t="shared" si="29"/>
        <v>0</v>
      </c>
      <c r="Y38" s="157">
        <f t="shared" si="30"/>
        <v>0</v>
      </c>
      <c r="Z38" s="157">
        <f t="shared" si="31"/>
        <v>0</v>
      </c>
      <c r="AA38" s="157">
        <f t="shared" si="32"/>
        <v>0</v>
      </c>
      <c r="AB38" s="157">
        <f t="shared" si="33"/>
        <v>0</v>
      </c>
      <c r="AC38" s="157">
        <f t="shared" si="34"/>
        <v>0</v>
      </c>
      <c r="AD38" s="206" t="str">
        <f t="shared" si="35"/>
        <v/>
      </c>
      <c r="AE38" s="207">
        <f t="shared" si="36"/>
        <v>0</v>
      </c>
      <c r="AF38" s="127"/>
      <c r="AG38" s="17" t="str">
        <f t="shared" si="54"/>
        <v/>
      </c>
      <c r="AH38" s="17" t="str">
        <f t="shared" si="55"/>
        <v/>
      </c>
      <c r="AI38" s="17" t="str">
        <f t="shared" si="56"/>
        <v/>
      </c>
      <c r="AJ38" s="17" t="str">
        <f t="shared" si="57"/>
        <v/>
      </c>
      <c r="AK38" s="17" t="str">
        <f t="shared" si="58"/>
        <v/>
      </c>
      <c r="AL38" s="17" t="str">
        <f t="shared" si="59"/>
        <v/>
      </c>
      <c r="AM38" s="17" t="str">
        <f t="shared" si="60"/>
        <v/>
      </c>
      <c r="AN38" s="17" t="str">
        <f t="shared" si="61"/>
        <v/>
      </c>
      <c r="AO38" s="17" t="str">
        <f t="shared" si="62"/>
        <v/>
      </c>
      <c r="AP38" s="17" t="str">
        <f t="shared" si="63"/>
        <v/>
      </c>
      <c r="AQ38" s="17" t="str">
        <f t="shared" si="64"/>
        <v/>
      </c>
      <c r="AR38" s="17" t="str">
        <f t="shared" si="65"/>
        <v/>
      </c>
      <c r="AS38" s="17" t="str">
        <f t="shared" si="66"/>
        <v/>
      </c>
      <c r="AT38" s="17" t="str">
        <f t="shared" si="67"/>
        <v/>
      </c>
      <c r="AU38" s="17" t="str">
        <f t="shared" si="68"/>
        <v/>
      </c>
      <c r="AV38" s="17" t="str">
        <f t="shared" si="69"/>
        <v/>
      </c>
      <c r="AW38" s="18">
        <f t="shared" si="53"/>
        <v>0</v>
      </c>
      <c r="AX38" s="135"/>
      <c r="AY38" s="136"/>
      <c r="AZ38" s="136"/>
      <c r="BA38" s="136"/>
      <c r="BB38" s="136"/>
      <c r="BC38" s="136"/>
      <c r="BD38" s="136"/>
      <c r="BE38" s="136"/>
      <c r="BF38" s="136"/>
      <c r="BG38" s="136"/>
      <c r="BH38" s="136"/>
      <c r="BI38" s="136"/>
      <c r="BJ38" s="136"/>
      <c r="BK38" s="136"/>
      <c r="BL38" s="136"/>
      <c r="BM38" s="136"/>
      <c r="BN38" s="136"/>
      <c r="BO38" s="135"/>
      <c r="BP38" s="129"/>
      <c r="BQ38" s="129"/>
      <c r="BR38" s="129"/>
      <c r="BS38" s="129"/>
      <c r="BT38" s="129"/>
      <c r="BU38" s="129"/>
      <c r="BV38" s="129"/>
      <c r="BW38" s="129"/>
      <c r="BX38" s="129"/>
      <c r="BY38" s="129"/>
      <c r="BZ38" s="129"/>
      <c r="CA38" s="129"/>
      <c r="CB38" s="129"/>
      <c r="CC38" s="129"/>
      <c r="CD38" s="129"/>
      <c r="CE38" s="129"/>
      <c r="CF38" s="129"/>
      <c r="CG38" s="135"/>
      <c r="CH38" s="129"/>
      <c r="CI38" s="129"/>
      <c r="CJ38" s="129"/>
      <c r="CK38" s="129"/>
      <c r="CL38" s="129"/>
      <c r="CM38" s="129"/>
      <c r="CN38" s="127"/>
      <c r="CO38" s="127"/>
      <c r="CP38" s="127"/>
      <c r="CQ38" s="127"/>
      <c r="CR38" s="127"/>
      <c r="CS38" s="127"/>
      <c r="CT38" s="127"/>
      <c r="CU38" s="127"/>
      <c r="CV38" s="127"/>
      <c r="CW38" s="127"/>
      <c r="CX38" s="127"/>
      <c r="CY38" s="127"/>
      <c r="CZ38" s="127"/>
      <c r="DA38" s="127"/>
    </row>
    <row r="39" spans="1:157" ht="19.5" hidden="1" customHeight="1" x14ac:dyDescent="0.25">
      <c r="A39" s="260"/>
      <c r="B39" s="82"/>
      <c r="C39" s="81"/>
      <c r="D39" s="84"/>
      <c r="E39" s="261"/>
      <c r="F39" s="23"/>
      <c r="G39" s="23"/>
      <c r="H39" s="23"/>
      <c r="I39" s="23"/>
      <c r="J39" s="23"/>
      <c r="K39" s="23"/>
      <c r="L39" s="24"/>
      <c r="M39" s="23"/>
      <c r="N39" s="23"/>
      <c r="O39" s="24"/>
      <c r="P39" s="23"/>
      <c r="Q39" s="23"/>
      <c r="R39" s="23"/>
      <c r="S39" s="23"/>
      <c r="T39" s="23"/>
      <c r="U39" s="23"/>
      <c r="V39" s="149">
        <f t="shared" si="27"/>
        <v>0</v>
      </c>
      <c r="W39" s="157">
        <f t="shared" si="28"/>
        <v>0</v>
      </c>
      <c r="X39" s="157">
        <f t="shared" si="29"/>
        <v>0</v>
      </c>
      <c r="Y39" s="157">
        <f t="shared" si="30"/>
        <v>0</v>
      </c>
      <c r="Z39" s="157">
        <f t="shared" si="31"/>
        <v>0</v>
      </c>
      <c r="AA39" s="157">
        <f t="shared" si="32"/>
        <v>0</v>
      </c>
      <c r="AB39" s="157">
        <f t="shared" si="33"/>
        <v>0</v>
      </c>
      <c r="AC39" s="157">
        <f t="shared" si="34"/>
        <v>0</v>
      </c>
      <c r="AD39" s="206" t="str">
        <f t="shared" si="35"/>
        <v/>
      </c>
      <c r="AE39" s="207">
        <f t="shared" si="36"/>
        <v>0</v>
      </c>
      <c r="AF39" s="127"/>
      <c r="AG39" s="17" t="str">
        <f t="shared" si="54"/>
        <v/>
      </c>
      <c r="AH39" s="17" t="str">
        <f t="shared" si="55"/>
        <v/>
      </c>
      <c r="AI39" s="17" t="str">
        <f t="shared" si="56"/>
        <v/>
      </c>
      <c r="AJ39" s="17" t="str">
        <f t="shared" si="57"/>
        <v/>
      </c>
      <c r="AK39" s="17" t="str">
        <f t="shared" si="58"/>
        <v/>
      </c>
      <c r="AL39" s="17" t="str">
        <f t="shared" si="59"/>
        <v/>
      </c>
      <c r="AM39" s="17" t="str">
        <f t="shared" si="60"/>
        <v/>
      </c>
      <c r="AN39" s="17" t="str">
        <f t="shared" si="61"/>
        <v/>
      </c>
      <c r="AO39" s="17" t="str">
        <f t="shared" si="62"/>
        <v/>
      </c>
      <c r="AP39" s="17" t="str">
        <f t="shared" si="63"/>
        <v/>
      </c>
      <c r="AQ39" s="17" t="str">
        <f t="shared" si="64"/>
        <v/>
      </c>
      <c r="AR39" s="17" t="str">
        <f t="shared" si="65"/>
        <v/>
      </c>
      <c r="AS39" s="17" t="str">
        <f t="shared" si="66"/>
        <v/>
      </c>
      <c r="AT39" s="17" t="str">
        <f t="shared" si="67"/>
        <v/>
      </c>
      <c r="AU39" s="17" t="str">
        <f t="shared" si="68"/>
        <v/>
      </c>
      <c r="AV39" s="17" t="str">
        <f t="shared" si="69"/>
        <v/>
      </c>
      <c r="AW39" s="18">
        <f t="shared" si="53"/>
        <v>0</v>
      </c>
      <c r="AX39" s="135"/>
      <c r="AY39" s="136"/>
      <c r="AZ39" s="136"/>
      <c r="BA39" s="136"/>
      <c r="BB39" s="136"/>
      <c r="BC39" s="136"/>
      <c r="BD39" s="136"/>
      <c r="BE39" s="136"/>
      <c r="BF39" s="136"/>
      <c r="BG39" s="136"/>
      <c r="BH39" s="136"/>
      <c r="BI39" s="136"/>
      <c r="BJ39" s="136"/>
      <c r="BK39" s="136"/>
      <c r="BL39" s="136"/>
      <c r="BM39" s="136"/>
      <c r="BN39" s="136"/>
      <c r="BO39" s="135"/>
      <c r="BP39" s="129"/>
      <c r="BQ39" s="129"/>
      <c r="BR39" s="129"/>
      <c r="BS39" s="129"/>
      <c r="BT39" s="129"/>
      <c r="BU39" s="129"/>
      <c r="BV39" s="129"/>
      <c r="BW39" s="129"/>
      <c r="BX39" s="129"/>
      <c r="BY39" s="129"/>
      <c r="BZ39" s="129"/>
      <c r="CA39" s="129"/>
      <c r="CB39" s="129"/>
      <c r="CC39" s="129"/>
      <c r="CD39" s="129"/>
      <c r="CE39" s="129"/>
      <c r="CF39" s="129"/>
      <c r="CG39" s="135"/>
      <c r="CH39" s="129"/>
      <c r="CI39" s="129"/>
      <c r="CJ39" s="129"/>
      <c r="CK39" s="129"/>
      <c r="CL39" s="129"/>
      <c r="CM39" s="129"/>
      <c r="CN39" s="127"/>
      <c r="CO39" s="127"/>
      <c r="CP39" s="127"/>
      <c r="CQ39" s="127"/>
      <c r="CR39" s="127"/>
      <c r="CS39" s="127"/>
      <c r="CT39" s="127"/>
      <c r="CU39" s="127"/>
      <c r="CV39" s="127"/>
      <c r="CW39" s="127"/>
      <c r="CX39" s="127"/>
      <c r="CY39" s="127"/>
      <c r="CZ39" s="127"/>
      <c r="DA39" s="127"/>
    </row>
    <row r="40" spans="1:157" ht="19.5" hidden="1" customHeight="1" x14ac:dyDescent="0.25">
      <c r="A40" s="112"/>
      <c r="B40" s="140"/>
      <c r="C40" s="140"/>
      <c r="D40" s="140"/>
      <c r="E40" s="27">
        <f>COUNTIF(E6:E39,"2351")</f>
        <v>22</v>
      </c>
      <c r="F40" s="194"/>
      <c r="G40" s="194"/>
      <c r="H40" s="194"/>
      <c r="I40" s="194"/>
      <c r="J40" s="194"/>
      <c r="K40" s="194"/>
      <c r="L40" s="194"/>
      <c r="M40" s="194"/>
      <c r="N40" s="194"/>
      <c r="O40" s="194"/>
      <c r="P40" s="93"/>
      <c r="Q40" s="93"/>
      <c r="R40" s="23"/>
      <c r="S40" s="23"/>
      <c r="T40" s="23"/>
      <c r="U40" s="23"/>
      <c r="V40" s="149">
        <f t="shared" si="27"/>
        <v>4</v>
      </c>
      <c r="W40" s="157">
        <f t="shared" si="28"/>
        <v>0</v>
      </c>
      <c r="X40" s="157">
        <f t="shared" si="29"/>
        <v>0</v>
      </c>
      <c r="Y40" s="157">
        <f t="shared" si="30"/>
        <v>0</v>
      </c>
      <c r="Z40" s="157">
        <f t="shared" si="31"/>
        <v>0</v>
      </c>
      <c r="AA40" s="157">
        <f t="shared" si="32"/>
        <v>1</v>
      </c>
      <c r="AB40" s="157">
        <f t="shared" si="33"/>
        <v>0</v>
      </c>
      <c r="AC40" s="157">
        <f t="shared" si="34"/>
        <v>1</v>
      </c>
      <c r="AD40" s="206"/>
      <c r="AE40" s="207">
        <f t="shared" si="36"/>
        <v>0</v>
      </c>
      <c r="AF40" s="127"/>
      <c r="AG40" s="33" t="str">
        <f t="shared" ref="AG40:AV40" si="70">IF(COUNT(AG6:AG39)=0," ",SUM(AG6:AG39)/COUNT(AG6:AG39))</f>
        <v xml:space="preserve"> </v>
      </c>
      <c r="AH40" s="33">
        <f t="shared" si="70"/>
        <v>4</v>
      </c>
      <c r="AI40" s="33" t="str">
        <f t="shared" si="70"/>
        <v xml:space="preserve"> </v>
      </c>
      <c r="AJ40" s="33">
        <f t="shared" si="70"/>
        <v>4.0952380952380949</v>
      </c>
      <c r="AK40" s="33">
        <f t="shared" si="70"/>
        <v>4.9523809523809526</v>
      </c>
      <c r="AL40" s="33" t="str">
        <f t="shared" si="70"/>
        <v xml:space="preserve"> </v>
      </c>
      <c r="AM40" s="33" t="str">
        <f t="shared" si="70"/>
        <v xml:space="preserve"> </v>
      </c>
      <c r="AN40" s="33" t="str">
        <f t="shared" si="70"/>
        <v xml:space="preserve"> </v>
      </c>
      <c r="AO40" s="33" t="str">
        <f t="shared" si="70"/>
        <v xml:space="preserve"> </v>
      </c>
      <c r="AP40" s="33" t="str">
        <f t="shared" si="70"/>
        <v xml:space="preserve"> </v>
      </c>
      <c r="AQ40" s="33" t="str">
        <f t="shared" si="70"/>
        <v xml:space="preserve"> </v>
      </c>
      <c r="AR40" s="33">
        <f t="shared" si="70"/>
        <v>4.5909090909090908</v>
      </c>
      <c r="AS40" s="33">
        <f t="shared" si="70"/>
        <v>3.6666666666666665</v>
      </c>
      <c r="AT40" s="33">
        <f t="shared" si="70"/>
        <v>4.0476190476190474</v>
      </c>
      <c r="AU40" s="33" t="str">
        <f t="shared" si="70"/>
        <v xml:space="preserve"> </v>
      </c>
      <c r="AV40" s="34" t="str">
        <f t="shared" si="70"/>
        <v xml:space="preserve"> </v>
      </c>
      <c r="AW40" s="35"/>
      <c r="AX40" s="135"/>
      <c r="AY40" s="136"/>
      <c r="AZ40" s="136"/>
      <c r="BA40" s="136"/>
      <c r="BB40" s="136"/>
      <c r="BC40" s="136"/>
      <c r="BD40" s="136"/>
      <c r="BE40" s="136"/>
      <c r="BF40" s="136"/>
      <c r="BG40" s="136"/>
      <c r="BH40" s="136"/>
      <c r="BI40" s="136"/>
      <c r="BJ40" s="136"/>
      <c r="BK40" s="136"/>
      <c r="BL40" s="136"/>
      <c r="BM40" s="136"/>
      <c r="BN40" s="136"/>
      <c r="BO40" s="129"/>
      <c r="BP40" s="129"/>
      <c r="BQ40" s="129"/>
      <c r="BR40" s="129"/>
      <c r="BS40" s="129"/>
      <c r="BT40" s="129"/>
      <c r="BU40" s="129"/>
      <c r="BV40" s="129"/>
      <c r="BW40" s="129"/>
      <c r="BX40" s="129"/>
      <c r="BY40" s="129"/>
      <c r="BZ40" s="129"/>
      <c r="CA40" s="129"/>
      <c r="CB40" s="129"/>
      <c r="CC40" s="129"/>
      <c r="CD40" s="129"/>
      <c r="CE40" s="129"/>
      <c r="CF40" s="129"/>
      <c r="CG40" s="129"/>
      <c r="CH40" s="129"/>
      <c r="CI40" s="129"/>
      <c r="CJ40" s="129"/>
      <c r="CK40" s="129"/>
      <c r="CL40" s="129"/>
      <c r="CM40" s="129"/>
      <c r="CN40" s="127"/>
      <c r="CO40" s="127"/>
      <c r="CP40" s="127"/>
      <c r="CQ40" s="127"/>
      <c r="CR40" s="127"/>
      <c r="CS40" s="127"/>
      <c r="CT40" s="127"/>
      <c r="CU40" s="127"/>
      <c r="CV40" s="127"/>
      <c r="CW40" s="127"/>
      <c r="CX40" s="127"/>
      <c r="CY40" s="127"/>
      <c r="CZ40" s="127"/>
      <c r="DA40" s="127"/>
    </row>
    <row r="41" spans="1:157" s="43" customFormat="1" ht="18" customHeight="1" x14ac:dyDescent="0.2">
      <c r="A41" s="140"/>
      <c r="B41" s="140"/>
      <c r="C41" s="83" t="s">
        <v>12</v>
      </c>
      <c r="D41" s="83"/>
      <c r="E41" s="27"/>
      <c r="F41" s="213" t="str">
        <f t="array" ref="F41:U48">AG40:AV47</f>
        <v xml:space="preserve"> </v>
      </c>
      <c r="G41" s="213">
        <v>4</v>
      </c>
      <c r="H41" s="213" t="str">
        <v xml:space="preserve"> </v>
      </c>
      <c r="I41" s="213">
        <v>4.0952380952380949</v>
      </c>
      <c r="J41" s="213">
        <v>4.9523809523809526</v>
      </c>
      <c r="K41" s="213" t="str">
        <v xml:space="preserve"> </v>
      </c>
      <c r="L41" s="213" t="str">
        <v xml:space="preserve"> </v>
      </c>
      <c r="M41" s="213" t="str">
        <v xml:space="preserve"> </v>
      </c>
      <c r="N41" s="213" t="str">
        <v xml:space="preserve"> </v>
      </c>
      <c r="O41" s="214" t="str">
        <v xml:space="preserve"> </v>
      </c>
      <c r="P41" s="215" t="str">
        <v xml:space="preserve"> </v>
      </c>
      <c r="Q41" s="213">
        <v>4.5909090909090908</v>
      </c>
      <c r="R41" s="213">
        <v>3.6666666666666665</v>
      </c>
      <c r="S41" s="213">
        <v>4.0476190476190474</v>
      </c>
      <c r="T41" s="213" t="str">
        <v xml:space="preserve"> </v>
      </c>
      <c r="U41" s="213" t="str">
        <v xml:space="preserve"> </v>
      </c>
      <c r="V41" s="293">
        <f>сводн.!S44</f>
        <v>4.228346456692913</v>
      </c>
      <c r="W41" s="139">
        <f>SUM(W6:W39)</f>
        <v>5</v>
      </c>
      <c r="X41" s="139">
        <f>SUM(X6:X39)</f>
        <v>0</v>
      </c>
      <c r="Y41" s="139">
        <f>SUM(Y6:Y39)-X41</f>
        <v>7</v>
      </c>
      <c r="Z41" s="139">
        <f>SUM(Z6:Z39)</f>
        <v>27</v>
      </c>
      <c r="AA41" s="139">
        <f>SUM(AA6:AA39)</f>
        <v>23</v>
      </c>
      <c r="AB41" s="139">
        <f>SUM(AB6:AB39)</f>
        <v>70</v>
      </c>
      <c r="AC41" s="139">
        <f>SUM(X41:AB41)</f>
        <v>127</v>
      </c>
      <c r="AD41" s="206">
        <f>IF(ISERROR(((X41+Y41)*2+Z41*3+AA41*4+AB41*5)/SUM(X41,Y41:AB41)),"",((X41+Y41)*2+Z41*3+AA41*4+AB41*5)/SUM(X41,Y41:AB41))</f>
        <v>4.228346456692913</v>
      </c>
      <c r="AE41" s="212"/>
      <c r="AF41" s="37"/>
      <c r="AG41" s="38" t="str">
        <f t="shared" ref="AG41:AU41" si="71">IF(COUNTIF(AG6:AG39,5)=0,"0",COUNTIF(AG6:AG39,5))</f>
        <v>0</v>
      </c>
      <c r="AH41" s="38">
        <f t="shared" si="71"/>
        <v>8</v>
      </c>
      <c r="AI41" s="38" t="str">
        <f t="shared" si="71"/>
        <v>0</v>
      </c>
      <c r="AJ41" s="38">
        <f t="shared" si="71"/>
        <v>10</v>
      </c>
      <c r="AK41" s="38">
        <f t="shared" si="71"/>
        <v>20</v>
      </c>
      <c r="AL41" s="38" t="str">
        <f t="shared" si="71"/>
        <v>0</v>
      </c>
      <c r="AM41" s="38" t="str">
        <f t="shared" si="71"/>
        <v>0</v>
      </c>
      <c r="AN41" s="38" t="str">
        <f t="shared" si="71"/>
        <v>0</v>
      </c>
      <c r="AO41" s="38" t="str">
        <f t="shared" si="71"/>
        <v>0</v>
      </c>
      <c r="AP41" s="38" t="str">
        <f t="shared" si="71"/>
        <v>0</v>
      </c>
      <c r="AQ41" s="38" t="str">
        <f t="shared" si="71"/>
        <v>0</v>
      </c>
      <c r="AR41" s="38">
        <f t="shared" si="71"/>
        <v>15</v>
      </c>
      <c r="AS41" s="38">
        <f t="shared" si="71"/>
        <v>8</v>
      </c>
      <c r="AT41" s="38">
        <f t="shared" si="71"/>
        <v>9</v>
      </c>
      <c r="AU41" s="38" t="str">
        <f t="shared" si="71"/>
        <v>0</v>
      </c>
      <c r="AV41" s="39" t="str">
        <f>IF(COUNTIF(AV6:AV39,5)=0," ",COUNTIF(AV6:AV39,5))</f>
        <v xml:space="preserve"> </v>
      </c>
      <c r="AW41" s="38"/>
      <c r="AX41" s="40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37"/>
      <c r="CO41" s="37"/>
      <c r="CP41" s="37"/>
      <c r="CQ41" s="37"/>
      <c r="CR41" s="37"/>
      <c r="CS41" s="37"/>
      <c r="CT41" s="37"/>
      <c r="CU41" s="37"/>
      <c r="CV41" s="37"/>
      <c r="CW41" s="37"/>
      <c r="CX41" s="37"/>
      <c r="CY41" s="37"/>
      <c r="CZ41" s="37"/>
      <c r="DA41" s="37"/>
    </row>
    <row r="42" spans="1:157" s="51" customFormat="1" ht="18" customHeight="1" x14ac:dyDescent="0.2">
      <c r="A42" s="216"/>
      <c r="B42" s="216"/>
      <c r="C42" s="217" t="s">
        <v>13</v>
      </c>
      <c r="D42" s="218"/>
      <c r="E42" s="219"/>
      <c r="F42" s="105" t="str">
        <v>0</v>
      </c>
      <c r="G42" s="105">
        <v>8</v>
      </c>
      <c r="H42" s="105" t="str">
        <v>0</v>
      </c>
      <c r="I42" s="105">
        <v>10</v>
      </c>
      <c r="J42" s="105">
        <v>20</v>
      </c>
      <c r="K42" s="105" t="str">
        <v>0</v>
      </c>
      <c r="L42" s="105" t="str">
        <v>0</v>
      </c>
      <c r="M42" s="105" t="str">
        <v>0</v>
      </c>
      <c r="N42" s="105" t="str">
        <v>0</v>
      </c>
      <c r="O42" s="105" t="str">
        <v>0</v>
      </c>
      <c r="P42" s="105" t="str">
        <v>0</v>
      </c>
      <c r="Q42" s="105">
        <v>15</v>
      </c>
      <c r="R42" s="105">
        <v>8</v>
      </c>
      <c r="S42" s="105">
        <v>9</v>
      </c>
      <c r="T42" s="105" t="str">
        <v>0</v>
      </c>
      <c r="U42" s="105" t="str">
        <v xml:space="preserve"> </v>
      </c>
      <c r="V42" s="38">
        <f>IF(COUNTIF(V6:V39,5)=0,"0",COUNTIF(V6:V39,5))</f>
        <v>6</v>
      </c>
      <c r="W42" s="209"/>
      <c r="X42" s="580">
        <f>SUM(X41:AB41)</f>
        <v>127</v>
      </c>
      <c r="Y42" s="580"/>
      <c r="Z42" s="580"/>
      <c r="AA42" s="580"/>
      <c r="AB42" s="580"/>
      <c r="AC42" s="210"/>
      <c r="AD42" s="211"/>
      <c r="AE42" s="44" t="str">
        <f>IF(COUNTIF(AE6:AE39,4)=0," ",COUNTIF(AE6:AE39,4))</f>
        <v xml:space="preserve"> </v>
      </c>
      <c r="AF42" s="45" t="str">
        <f>IF(COUNTIF(AF6:AF39,4)=0," ",COUNTIF(AF6:AF39,4))</f>
        <v xml:space="preserve"> </v>
      </c>
      <c r="AG42" s="44" t="str">
        <f t="shared" ref="AG42:AU42" si="72">IF(COUNTIF(AG6:AG39,4)=0,"0",COUNTIF(AG6:AG39,4))</f>
        <v>0</v>
      </c>
      <c r="AH42" s="44">
        <f t="shared" si="72"/>
        <v>9</v>
      </c>
      <c r="AI42" s="44" t="str">
        <f t="shared" si="72"/>
        <v>0</v>
      </c>
      <c r="AJ42" s="44">
        <f t="shared" si="72"/>
        <v>3</v>
      </c>
      <c r="AK42" s="44">
        <f t="shared" si="72"/>
        <v>1</v>
      </c>
      <c r="AL42" s="44" t="str">
        <f t="shared" si="72"/>
        <v>0</v>
      </c>
      <c r="AM42" s="44" t="str">
        <f t="shared" si="72"/>
        <v>0</v>
      </c>
      <c r="AN42" s="44" t="str">
        <f t="shared" si="72"/>
        <v>0</v>
      </c>
      <c r="AO42" s="44" t="str">
        <f t="shared" si="72"/>
        <v>0</v>
      </c>
      <c r="AP42" s="44" t="str">
        <f t="shared" si="72"/>
        <v>0</v>
      </c>
      <c r="AQ42" s="44" t="str">
        <f t="shared" si="72"/>
        <v>0</v>
      </c>
      <c r="AR42" s="44">
        <f t="shared" si="72"/>
        <v>5</v>
      </c>
      <c r="AS42" s="44">
        <f t="shared" si="72"/>
        <v>1</v>
      </c>
      <c r="AT42" s="44">
        <f t="shared" si="72"/>
        <v>4</v>
      </c>
      <c r="AU42" s="44" t="str">
        <f t="shared" si="72"/>
        <v>0</v>
      </c>
      <c r="AV42" s="46" t="str">
        <f>IF(COUNTIF(AV6:AV39,4)=0," ",COUNTIF(AV6:AV39,4))</f>
        <v xml:space="preserve"> </v>
      </c>
      <c r="AW42" s="44"/>
      <c r="AX42" s="47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</row>
    <row r="43" spans="1:157" s="59" customFormat="1" ht="18" customHeight="1" x14ac:dyDescent="0.2">
      <c r="A43" s="220"/>
      <c r="B43" s="220"/>
      <c r="C43" s="221" t="s">
        <v>14</v>
      </c>
      <c r="D43" s="222"/>
      <c r="E43" s="223"/>
      <c r="F43" s="107" t="str">
        <v>0</v>
      </c>
      <c r="G43" s="107">
        <v>9</v>
      </c>
      <c r="H43" s="107" t="str">
        <v>0</v>
      </c>
      <c r="I43" s="107">
        <v>3</v>
      </c>
      <c r="J43" s="107">
        <v>1</v>
      </c>
      <c r="K43" s="107" t="str">
        <v>0</v>
      </c>
      <c r="L43" s="107" t="str">
        <v>0</v>
      </c>
      <c r="M43" s="107" t="str">
        <v>0</v>
      </c>
      <c r="N43" s="107" t="str">
        <v>0</v>
      </c>
      <c r="O43" s="107" t="str">
        <v>0</v>
      </c>
      <c r="P43" s="107" t="str">
        <v>0</v>
      </c>
      <c r="Q43" s="107">
        <v>5</v>
      </c>
      <c r="R43" s="107">
        <v>1</v>
      </c>
      <c r="S43" s="107">
        <v>4</v>
      </c>
      <c r="T43" s="107" t="str">
        <v>0</v>
      </c>
      <c r="U43" s="107" t="str">
        <v xml:space="preserve"> </v>
      </c>
      <c r="V43" s="44">
        <f>IF(COUNTIF(V6:V39,4)=0,"0",COUNTIF(V6:V39,4))</f>
        <v>3</v>
      </c>
      <c r="W43" s="44"/>
      <c r="X43" s="44"/>
      <c r="Y43" s="44" t="str">
        <f>IF(COUNTIF(Y6:Y39,4)=0," ",COUNTIF(Y6:Y39,4))</f>
        <v xml:space="preserve"> </v>
      </c>
      <c r="Z43" s="44" t="str">
        <f>IF(COUNTIF(Z6:Z39,4)=0," ",COUNTIF(Z6:Z39,4))</f>
        <v xml:space="preserve"> </v>
      </c>
      <c r="AA43" s="44" t="str">
        <f>IF(COUNTIF(AA6:AA39,4)=0," ",COUNTIF(AA6:AA39,4))</f>
        <v xml:space="preserve"> </v>
      </c>
      <c r="AB43" s="44">
        <f>IF(COUNTIF(AB6:AB39,4)=0," ",COUNTIF(AB6:AB39,4))</f>
        <v>1</v>
      </c>
      <c r="AC43" s="44"/>
      <c r="AD43" s="44"/>
      <c r="AE43" s="52" t="str">
        <f>IF(COUNTIF(AE6:AE39,3)=0," ",COUNTIF(AE6:AE39,3))</f>
        <v xml:space="preserve"> </v>
      </c>
      <c r="AF43" s="53" t="str">
        <f>IF(COUNTIF(AF6:AF39,3)=0," ",COUNTIF(AF6:AF39,3))</f>
        <v xml:space="preserve"> </v>
      </c>
      <c r="AG43" s="52" t="str">
        <f t="shared" ref="AG43:AU43" si="73">IF(COUNTIF(AG6:AG39,3)=0,"0",COUNTIF(AG6:AG39,3))</f>
        <v>0</v>
      </c>
      <c r="AH43" s="52" t="str">
        <f t="shared" si="73"/>
        <v>0</v>
      </c>
      <c r="AI43" s="52" t="str">
        <f t="shared" si="73"/>
        <v>0</v>
      </c>
      <c r="AJ43" s="52">
        <f t="shared" si="73"/>
        <v>8</v>
      </c>
      <c r="AK43" s="52" t="str">
        <f t="shared" si="73"/>
        <v>0</v>
      </c>
      <c r="AL43" s="52" t="str">
        <f t="shared" si="73"/>
        <v>0</v>
      </c>
      <c r="AM43" s="52" t="str">
        <f t="shared" si="73"/>
        <v>0</v>
      </c>
      <c r="AN43" s="52" t="str">
        <f t="shared" si="73"/>
        <v>0</v>
      </c>
      <c r="AO43" s="52" t="str">
        <f t="shared" si="73"/>
        <v>0</v>
      </c>
      <c r="AP43" s="52" t="str">
        <f t="shared" si="73"/>
        <v>0</v>
      </c>
      <c r="AQ43" s="52" t="str">
        <f t="shared" si="73"/>
        <v>0</v>
      </c>
      <c r="AR43" s="52">
        <f t="shared" si="73"/>
        <v>2</v>
      </c>
      <c r="AS43" s="52">
        <f t="shared" si="73"/>
        <v>9</v>
      </c>
      <c r="AT43" s="52">
        <f t="shared" si="73"/>
        <v>8</v>
      </c>
      <c r="AU43" s="52" t="str">
        <f t="shared" si="73"/>
        <v>0</v>
      </c>
      <c r="AV43" s="54" t="str">
        <f>IF(COUNTIF(AV6:AV39,3)=0," ",COUNTIF(AV6:AV39,3))</f>
        <v xml:space="preserve"> </v>
      </c>
      <c r="AW43" s="52"/>
      <c r="AX43" s="55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7"/>
      <c r="BP43" s="57"/>
      <c r="BQ43" s="57"/>
      <c r="BR43" s="57"/>
      <c r="BS43" s="57"/>
      <c r="BT43" s="57"/>
      <c r="BU43" s="57"/>
      <c r="BV43" s="57"/>
      <c r="BW43" s="57"/>
      <c r="BX43" s="57"/>
      <c r="BY43" s="57"/>
      <c r="BZ43" s="57"/>
      <c r="CA43" s="57"/>
      <c r="CB43" s="57"/>
      <c r="CC43" s="57"/>
      <c r="CD43" s="57"/>
      <c r="CE43" s="57"/>
      <c r="CF43" s="57"/>
      <c r="CG43" s="57"/>
      <c r="CH43" s="57"/>
      <c r="CI43" s="57"/>
      <c r="CJ43" s="57"/>
      <c r="CK43" s="57"/>
      <c r="CL43" s="57"/>
      <c r="CM43" s="57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</row>
    <row r="44" spans="1:157" ht="18" customHeight="1" x14ac:dyDescent="0.2">
      <c r="A44" s="85"/>
      <c r="B44" s="85"/>
      <c r="C44" s="224" t="s">
        <v>15</v>
      </c>
      <c r="D44" s="225"/>
      <c r="E44" s="226"/>
      <c r="F44" s="109" t="str">
        <v>0</v>
      </c>
      <c r="G44" s="109" t="str">
        <v>0</v>
      </c>
      <c r="H44" s="109" t="str">
        <v>0</v>
      </c>
      <c r="I44" s="109">
        <v>8</v>
      </c>
      <c r="J44" s="109" t="str">
        <v>0</v>
      </c>
      <c r="K44" s="109" t="str">
        <v>0</v>
      </c>
      <c r="L44" s="109" t="str">
        <v>0</v>
      </c>
      <c r="M44" s="109" t="str">
        <v>0</v>
      </c>
      <c r="N44" s="109" t="str">
        <v>0</v>
      </c>
      <c r="O44" s="109" t="str">
        <v>0</v>
      </c>
      <c r="P44" s="109" t="str">
        <v>0</v>
      </c>
      <c r="Q44" s="109">
        <v>2</v>
      </c>
      <c r="R44" s="109">
        <v>9</v>
      </c>
      <c r="S44" s="109">
        <v>8</v>
      </c>
      <c r="T44" s="109" t="str">
        <v>0</v>
      </c>
      <c r="U44" s="109" t="str">
        <v xml:space="preserve"> </v>
      </c>
      <c r="V44" s="52">
        <f>IF(COUNTIF(V6:V39,3)=0,"0",COUNTIF(V6:V39,3))</f>
        <v>9</v>
      </c>
      <c r="W44" s="52"/>
      <c r="X44" s="52"/>
      <c r="Y44" s="52" t="str">
        <f>IF(COUNTIF(Y6:Y39,3)=0," ",COUNTIF(Y6:Y39,3))</f>
        <v xml:space="preserve"> </v>
      </c>
      <c r="Z44" s="52">
        <f>IF(COUNTIF(Z6:Z39,3)=0," ",COUNTIF(Z6:Z39,3))</f>
        <v>5</v>
      </c>
      <c r="AA44" s="52">
        <f>IF(COUNTIF(AA6:AA39,3)=0," ",COUNTIF(AA6:AA39,3))</f>
        <v>3</v>
      </c>
      <c r="AB44" s="52">
        <f>IF(COUNTIF(AB6:AB39,3)=0," ",COUNTIF(AB6:AB39,3))</f>
        <v>1</v>
      </c>
      <c r="AC44" s="52"/>
      <c r="AD44" s="52"/>
      <c r="AE44" s="35" t="str">
        <f>IF(COUNTIF(AE6:AE39,2)=0," ",COUNTIF(AE6:AE39,2))</f>
        <v xml:space="preserve"> </v>
      </c>
      <c r="AF44" s="61" t="str">
        <f>IF(COUNTIF(AF6:AF39,2)=0," ",COUNTIF(AF6:AF39,2))</f>
        <v xml:space="preserve"> </v>
      </c>
      <c r="AG44" s="35">
        <f t="shared" ref="AG44:AV44" si="74">COUNTIF(AG6:AG39,2)+COUNTIF(AG6:AG39,"д")</f>
        <v>0</v>
      </c>
      <c r="AH44" s="35">
        <f t="shared" si="74"/>
        <v>4</v>
      </c>
      <c r="AI44" s="35">
        <f t="shared" si="74"/>
        <v>0</v>
      </c>
      <c r="AJ44" s="35">
        <f t="shared" si="74"/>
        <v>0</v>
      </c>
      <c r="AK44" s="35">
        <f t="shared" si="74"/>
        <v>0</v>
      </c>
      <c r="AL44" s="35">
        <f t="shared" si="74"/>
        <v>0</v>
      </c>
      <c r="AM44" s="35">
        <f t="shared" si="74"/>
        <v>0</v>
      </c>
      <c r="AN44" s="35">
        <f t="shared" si="74"/>
        <v>0</v>
      </c>
      <c r="AO44" s="35">
        <f t="shared" si="74"/>
        <v>0</v>
      </c>
      <c r="AP44" s="35">
        <f t="shared" si="74"/>
        <v>0</v>
      </c>
      <c r="AQ44" s="35">
        <f t="shared" si="74"/>
        <v>0</v>
      </c>
      <c r="AR44" s="35">
        <f t="shared" si="74"/>
        <v>0</v>
      </c>
      <c r="AS44" s="35">
        <f t="shared" si="74"/>
        <v>3</v>
      </c>
      <c r="AT44" s="35">
        <f t="shared" si="74"/>
        <v>0</v>
      </c>
      <c r="AU44" s="35">
        <f t="shared" si="74"/>
        <v>0</v>
      </c>
      <c r="AV44" s="35">
        <f t="shared" si="74"/>
        <v>0</v>
      </c>
      <c r="AW44" s="35"/>
      <c r="AX44" s="135"/>
      <c r="AY44" s="136"/>
      <c r="AZ44" s="136"/>
      <c r="BA44" s="136"/>
      <c r="BB44" s="136"/>
      <c r="BC44" s="136"/>
      <c r="BD44" s="136"/>
      <c r="BE44" s="136"/>
      <c r="BF44" s="136"/>
      <c r="BG44" s="136"/>
      <c r="BH44" s="136"/>
      <c r="BI44" s="136"/>
      <c r="BJ44" s="136"/>
      <c r="BK44" s="136"/>
      <c r="BL44" s="136"/>
      <c r="BM44" s="136"/>
      <c r="BN44" s="136"/>
      <c r="BO44" s="129"/>
      <c r="BP44" s="129"/>
      <c r="BQ44" s="129"/>
      <c r="BR44" s="129"/>
      <c r="BS44" s="129"/>
      <c r="BT44" s="129"/>
      <c r="BU44" s="129"/>
      <c r="BV44" s="129"/>
      <c r="BW44" s="129"/>
      <c r="BX44" s="129"/>
      <c r="BY44" s="129"/>
      <c r="BZ44" s="129"/>
      <c r="CA44" s="129"/>
      <c r="CB44" s="129"/>
      <c r="CC44" s="129"/>
      <c r="CD44" s="129"/>
      <c r="CE44" s="129"/>
      <c r="CF44" s="129"/>
      <c r="CG44" s="129"/>
      <c r="CH44" s="129"/>
      <c r="CI44" s="129"/>
      <c r="CJ44" s="129"/>
      <c r="CK44" s="129"/>
      <c r="CL44" s="129"/>
      <c r="CM44" s="129"/>
      <c r="CN44" s="127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G44" s="142"/>
    </row>
    <row r="45" spans="1:157" ht="18" customHeight="1" x14ac:dyDescent="0.2">
      <c r="A45" s="140"/>
      <c r="B45" s="140"/>
      <c r="C45" s="83" t="s">
        <v>16</v>
      </c>
      <c r="D45" s="83"/>
      <c r="E45" s="27"/>
      <c r="F45" s="141">
        <v>0</v>
      </c>
      <c r="G45" s="141">
        <v>4</v>
      </c>
      <c r="H45" s="141">
        <v>0</v>
      </c>
      <c r="I45" s="141">
        <v>0</v>
      </c>
      <c r="J45" s="141">
        <v>0</v>
      </c>
      <c r="K45" s="141">
        <v>0</v>
      </c>
      <c r="L45" s="141">
        <v>0</v>
      </c>
      <c r="M45" s="141">
        <v>0</v>
      </c>
      <c r="N45" s="141">
        <v>0</v>
      </c>
      <c r="O45" s="141">
        <v>0</v>
      </c>
      <c r="P45" s="141">
        <v>0</v>
      </c>
      <c r="Q45" s="141">
        <v>0</v>
      </c>
      <c r="R45" s="141">
        <v>3</v>
      </c>
      <c r="S45" s="141">
        <v>0</v>
      </c>
      <c r="T45" s="141">
        <v>0</v>
      </c>
      <c r="U45" s="141">
        <v>0</v>
      </c>
      <c r="V45" s="199">
        <f>IF(COUNTIF(V6:V39,2)=0,"0",COUNTIF(V6:V39,2))</f>
        <v>4</v>
      </c>
      <c r="W45" s="35"/>
      <c r="X45" s="35"/>
      <c r="Y45" s="35">
        <f>IF(COUNTIF(Y6:Y39,2)=0," ",COUNTIF(Y6:Y39,2))</f>
        <v>3</v>
      </c>
      <c r="Z45" s="35">
        <f>IF(COUNTIF(Z6:Z39,2)=0," ",COUNTIF(Z6:Z39,2))</f>
        <v>5</v>
      </c>
      <c r="AA45" s="35">
        <f>IF(COUNTIF(AA6:AA39,2)=0," ",COUNTIF(AA6:AA39,2))</f>
        <v>4</v>
      </c>
      <c r="AB45" s="35">
        <f>IF(COUNTIF(AB6:AB39,2)=0," ",COUNTIF(AB6:AB39,2))</f>
        <v>6</v>
      </c>
      <c r="AC45" s="35"/>
      <c r="AD45" s="35"/>
      <c r="AE45" s="35" t="str">
        <f>IF(COUNTIF(AE6:AE39,"б")=0," ",COUNTIF(AE6:AE39,"б"))</f>
        <v xml:space="preserve"> </v>
      </c>
      <c r="AF45" s="61">
        <f t="shared" ref="AF45:BK45" si="75">IF(COUNTIF(AF6:AF39,"б")=0+COUNTIF(AF6:AF39,"а")=0,"0",COUNTIF(AF6:AF39,"б")+COUNTIF(AF6:AF39,"а"))</f>
        <v>0</v>
      </c>
      <c r="AG45" s="60">
        <f t="shared" si="75"/>
        <v>0</v>
      </c>
      <c r="AH45" s="60">
        <f t="shared" si="75"/>
        <v>1</v>
      </c>
      <c r="AI45" s="60">
        <f t="shared" si="75"/>
        <v>0</v>
      </c>
      <c r="AJ45" s="60">
        <f t="shared" si="75"/>
        <v>1</v>
      </c>
      <c r="AK45" s="60">
        <f t="shared" si="75"/>
        <v>1</v>
      </c>
      <c r="AL45" s="60">
        <f t="shared" si="75"/>
        <v>0</v>
      </c>
      <c r="AM45" s="60">
        <f t="shared" si="75"/>
        <v>0</v>
      </c>
      <c r="AN45" s="60">
        <f t="shared" si="75"/>
        <v>0</v>
      </c>
      <c r="AO45" s="60">
        <f t="shared" si="75"/>
        <v>0</v>
      </c>
      <c r="AP45" s="60">
        <f t="shared" si="75"/>
        <v>0</v>
      </c>
      <c r="AQ45" s="60">
        <f t="shared" si="75"/>
        <v>0</v>
      </c>
      <c r="AR45" s="60">
        <f t="shared" si="75"/>
        <v>0</v>
      </c>
      <c r="AS45" s="60">
        <f t="shared" si="75"/>
        <v>1</v>
      </c>
      <c r="AT45" s="60">
        <f t="shared" si="75"/>
        <v>1</v>
      </c>
      <c r="AU45" s="60">
        <f t="shared" si="75"/>
        <v>0</v>
      </c>
      <c r="AV45" s="60">
        <f t="shared" si="75"/>
        <v>0</v>
      </c>
      <c r="AW45" s="60">
        <f t="shared" si="75"/>
        <v>0</v>
      </c>
      <c r="AX45" s="60">
        <f t="shared" si="75"/>
        <v>0</v>
      </c>
      <c r="AY45" s="60">
        <f t="shared" si="75"/>
        <v>0</v>
      </c>
      <c r="AZ45" s="60">
        <f t="shared" si="75"/>
        <v>0</v>
      </c>
      <c r="BA45" s="60">
        <f t="shared" si="75"/>
        <v>0</v>
      </c>
      <c r="BB45" s="60">
        <f t="shared" si="75"/>
        <v>0</v>
      </c>
      <c r="BC45" s="60">
        <f t="shared" si="75"/>
        <v>0</v>
      </c>
      <c r="BD45" s="60">
        <f t="shared" si="75"/>
        <v>0</v>
      </c>
      <c r="BE45" s="60">
        <f t="shared" si="75"/>
        <v>0</v>
      </c>
      <c r="BF45" s="60">
        <f t="shared" si="75"/>
        <v>0</v>
      </c>
      <c r="BG45" s="60">
        <f t="shared" si="75"/>
        <v>0</v>
      </c>
      <c r="BH45" s="60">
        <f t="shared" si="75"/>
        <v>0</v>
      </c>
      <c r="BI45" s="60">
        <f t="shared" si="75"/>
        <v>0</v>
      </c>
      <c r="BJ45" s="60">
        <f t="shared" si="75"/>
        <v>0</v>
      </c>
      <c r="BK45" s="60">
        <f t="shared" si="75"/>
        <v>0</v>
      </c>
      <c r="BL45" s="60">
        <f t="shared" ref="BL45:CB45" si="76">IF(COUNTIF(BL6:BL39,"б")=0+COUNTIF(BL6:BL39,"а")=0,"0",COUNTIF(BL6:BL39,"б")+COUNTIF(BL6:BL39,"а"))</f>
        <v>0</v>
      </c>
      <c r="BM45" s="60">
        <f t="shared" si="76"/>
        <v>0</v>
      </c>
      <c r="BN45" s="60">
        <f t="shared" si="76"/>
        <v>0</v>
      </c>
      <c r="BO45" s="60">
        <f t="shared" si="76"/>
        <v>0</v>
      </c>
      <c r="BP45" s="60">
        <f t="shared" si="76"/>
        <v>0</v>
      </c>
      <c r="BQ45" s="60">
        <f t="shared" si="76"/>
        <v>0</v>
      </c>
      <c r="BR45" s="60">
        <f t="shared" si="76"/>
        <v>0</v>
      </c>
      <c r="BS45" s="60">
        <f t="shared" si="76"/>
        <v>0</v>
      </c>
      <c r="BT45" s="60">
        <f t="shared" si="76"/>
        <v>0</v>
      </c>
      <c r="BU45" s="60">
        <f t="shared" si="76"/>
        <v>0</v>
      </c>
      <c r="BV45" s="60">
        <f t="shared" si="76"/>
        <v>0</v>
      </c>
      <c r="BW45" s="60">
        <f t="shared" si="76"/>
        <v>0</v>
      </c>
      <c r="BX45" s="60">
        <f t="shared" si="76"/>
        <v>0</v>
      </c>
      <c r="BY45" s="60">
        <f t="shared" si="76"/>
        <v>0</v>
      </c>
      <c r="BZ45" s="60">
        <f t="shared" si="76"/>
        <v>0</v>
      </c>
      <c r="CA45" s="60">
        <f t="shared" si="76"/>
        <v>0</v>
      </c>
      <c r="CB45" s="60">
        <f t="shared" si="76"/>
        <v>0</v>
      </c>
      <c r="CC45" s="142"/>
      <c r="CD45" s="142"/>
      <c r="CE45" s="142"/>
      <c r="CF45" s="142"/>
      <c r="CG45" s="142"/>
      <c r="CH45" s="142"/>
      <c r="CI45" s="142"/>
      <c r="CJ45" s="142"/>
      <c r="CK45" s="142"/>
      <c r="CL45" s="142"/>
      <c r="CM45" s="142"/>
      <c r="CN45" s="142"/>
      <c r="CO45" s="142"/>
      <c r="CP45" s="142"/>
      <c r="CQ45" s="142"/>
      <c r="CR45" s="142"/>
      <c r="CS45" s="142"/>
      <c r="CT45" s="142"/>
      <c r="CU45" s="142"/>
      <c r="CV45" s="142"/>
      <c r="CW45" s="142"/>
      <c r="CX45" s="142"/>
      <c r="CY45" s="142"/>
      <c r="CZ45" s="142"/>
      <c r="DA45" s="142"/>
      <c r="DB45" s="142"/>
      <c r="DC45" s="142"/>
      <c r="DD45" s="142"/>
      <c r="DE45" s="142"/>
      <c r="DF45" s="142"/>
      <c r="DG45" s="142"/>
      <c r="DH45" s="142"/>
      <c r="DI45" s="142"/>
      <c r="DJ45" s="142"/>
      <c r="DK45" s="142"/>
      <c r="DL45" s="142"/>
      <c r="DM45" s="142"/>
      <c r="DN45" s="142"/>
      <c r="DO45" s="142"/>
      <c r="DP45" s="142"/>
      <c r="DQ45" s="142"/>
      <c r="DR45" s="142"/>
      <c r="DS45" s="142"/>
      <c r="DT45" s="142"/>
      <c r="DU45" s="142"/>
      <c r="DV45" s="142"/>
      <c r="DW45" s="142"/>
      <c r="DX45" s="142"/>
      <c r="DY45" s="142"/>
      <c r="DZ45" s="142"/>
      <c r="EA45" s="142"/>
      <c r="EB45" s="142"/>
      <c r="EC45" s="142"/>
      <c r="ED45" s="142"/>
      <c r="EE45" s="142"/>
      <c r="EF45" s="142"/>
      <c r="EG45" s="142"/>
      <c r="EH45" s="142"/>
      <c r="EI45" s="142"/>
      <c r="EJ45" s="142"/>
      <c r="EK45" s="142"/>
      <c r="EL45" s="142"/>
      <c r="EM45" s="142"/>
      <c r="EN45" s="142"/>
      <c r="EO45" s="142"/>
      <c r="EP45" s="142"/>
      <c r="EQ45" s="142"/>
      <c r="ER45" s="142"/>
      <c r="ES45" s="142"/>
      <c r="ET45" s="142"/>
      <c r="EU45" s="142"/>
      <c r="EV45" s="142"/>
      <c r="EW45" s="142"/>
      <c r="EX45" s="142"/>
      <c r="EY45" s="142"/>
      <c r="EZ45" s="142"/>
      <c r="FA45" s="142"/>
    </row>
    <row r="46" spans="1:157" ht="18" customHeight="1" x14ac:dyDescent="0.2">
      <c r="A46" s="140"/>
      <c r="B46" s="140"/>
      <c r="C46" s="83" t="s">
        <v>17</v>
      </c>
      <c r="D46" s="83"/>
      <c r="E46" s="27"/>
      <c r="F46" s="141">
        <v>0</v>
      </c>
      <c r="G46" s="141">
        <v>1</v>
      </c>
      <c r="H46" s="141">
        <v>0</v>
      </c>
      <c r="I46" s="141">
        <v>1</v>
      </c>
      <c r="J46" s="141">
        <v>1</v>
      </c>
      <c r="K46" s="141">
        <v>0</v>
      </c>
      <c r="L46" s="141">
        <v>0</v>
      </c>
      <c r="M46" s="141">
        <v>0</v>
      </c>
      <c r="N46" s="141">
        <v>0</v>
      </c>
      <c r="O46" s="141">
        <v>0</v>
      </c>
      <c r="P46" s="141">
        <v>0</v>
      </c>
      <c r="Q46" s="141">
        <v>0</v>
      </c>
      <c r="R46" s="141">
        <v>1</v>
      </c>
      <c r="S46" s="141">
        <v>1</v>
      </c>
      <c r="T46" s="141">
        <v>0</v>
      </c>
      <c r="U46" s="141">
        <v>0</v>
      </c>
      <c r="V46" s="199">
        <f t="shared" ref="V46:AB46" si="77">COUNTBLANK(V6:V31)</f>
        <v>0</v>
      </c>
      <c r="W46" s="35">
        <f t="shared" si="77"/>
        <v>0</v>
      </c>
      <c r="X46" s="35">
        <f t="shared" si="77"/>
        <v>0</v>
      </c>
      <c r="Y46" s="35">
        <f t="shared" si="77"/>
        <v>0</v>
      </c>
      <c r="Z46" s="35">
        <f t="shared" si="77"/>
        <v>0</v>
      </c>
      <c r="AA46" s="35">
        <f t="shared" si="77"/>
        <v>0</v>
      </c>
      <c r="AB46" s="35">
        <f t="shared" si="77"/>
        <v>0</v>
      </c>
      <c r="AC46" s="35"/>
      <c r="AD46" s="35">
        <f>COUNTBLANK(AD6:AD28)</f>
        <v>1</v>
      </c>
      <c r="AE46" s="35" t="str">
        <f>IF(COUNTIF(AE6:AE39,"з")=0," ",COUNTIF(AE6:AE39,"з"))</f>
        <v xml:space="preserve"> </v>
      </c>
      <c r="AF46" s="61" t="str">
        <f>IF(COUNTIF(AF6:AF39,"з")=0," ",COUNTIF(AF6:AF39,"з"))</f>
        <v xml:space="preserve"> </v>
      </c>
      <c r="AG46" s="35">
        <f t="shared" ref="AG46:AU46" si="78">IF(COUNTIF(AG6:AG39,"з")=0,"0",COUNTIF(AG6:AG39,"з"))</f>
        <v>22</v>
      </c>
      <c r="AH46" s="35" t="str">
        <f t="shared" si="78"/>
        <v>0</v>
      </c>
      <c r="AI46" s="35">
        <f t="shared" si="78"/>
        <v>22</v>
      </c>
      <c r="AJ46" s="35" t="str">
        <f t="shared" si="78"/>
        <v>0</v>
      </c>
      <c r="AK46" s="35" t="str">
        <f t="shared" si="78"/>
        <v>0</v>
      </c>
      <c r="AL46" s="35" t="str">
        <f t="shared" si="78"/>
        <v>0</v>
      </c>
      <c r="AM46" s="35" t="str">
        <f t="shared" si="78"/>
        <v>0</v>
      </c>
      <c r="AN46" s="35" t="str">
        <f t="shared" si="78"/>
        <v>0</v>
      </c>
      <c r="AO46" s="35" t="str">
        <f t="shared" si="78"/>
        <v>0</v>
      </c>
      <c r="AP46" s="35" t="str">
        <f t="shared" si="78"/>
        <v>0</v>
      </c>
      <c r="AQ46" s="35" t="str">
        <f t="shared" si="78"/>
        <v>0</v>
      </c>
      <c r="AR46" s="35" t="str">
        <f t="shared" si="78"/>
        <v>0</v>
      </c>
      <c r="AS46" s="35" t="str">
        <f t="shared" si="78"/>
        <v>0</v>
      </c>
      <c r="AT46" s="35" t="str">
        <f t="shared" si="78"/>
        <v>0</v>
      </c>
      <c r="AU46" s="35" t="str">
        <f t="shared" si="78"/>
        <v>0</v>
      </c>
      <c r="AV46" s="35" t="str">
        <f>IF(COUNTIF(AV6:AV39,"з")=0," ",COUNTIF(AV6:AV39,"з"))</f>
        <v xml:space="preserve"> </v>
      </c>
      <c r="AW46" s="35"/>
      <c r="AX46" s="129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  <c r="BL46" s="130"/>
      <c r="BM46" s="130"/>
      <c r="BN46" s="130"/>
      <c r="BO46" s="129"/>
      <c r="BP46" s="129"/>
      <c r="BQ46" s="129"/>
      <c r="BR46" s="129"/>
      <c r="BS46" s="129"/>
      <c r="BT46" s="129"/>
      <c r="BU46" s="129"/>
      <c r="BV46" s="129"/>
      <c r="BW46" s="129"/>
      <c r="BX46" s="129"/>
      <c r="BY46" s="129"/>
      <c r="BZ46" s="129"/>
      <c r="CA46" s="129"/>
      <c r="CB46" s="129"/>
      <c r="CC46" s="129"/>
      <c r="CD46" s="129"/>
      <c r="CE46" s="129"/>
      <c r="CF46" s="129"/>
      <c r="CG46" s="129"/>
      <c r="CH46" s="129"/>
      <c r="CI46" s="129"/>
      <c r="CJ46" s="129"/>
      <c r="CK46" s="129"/>
      <c r="CL46" s="129"/>
      <c r="CM46" s="129"/>
      <c r="CN46" s="127"/>
      <c r="CO46" s="127"/>
      <c r="CP46" s="127"/>
      <c r="CQ46" s="127"/>
      <c r="CR46" s="127"/>
      <c r="CS46" s="127"/>
      <c r="CT46" s="127"/>
      <c r="CU46" s="127"/>
      <c r="CV46" s="127"/>
      <c r="CW46" s="127"/>
      <c r="CX46" s="127"/>
      <c r="CY46" s="127"/>
      <c r="CZ46" s="127"/>
      <c r="DA46" s="127"/>
      <c r="DG46" s="142"/>
    </row>
    <row r="47" spans="1:157" s="143" customFormat="1" ht="18" customHeight="1" x14ac:dyDescent="0.2">
      <c r="A47" s="140"/>
      <c r="B47" s="140"/>
      <c r="C47" s="83" t="s">
        <v>18</v>
      </c>
      <c r="D47" s="83"/>
      <c r="E47" s="27"/>
      <c r="F47" s="141">
        <v>22</v>
      </c>
      <c r="G47" s="141" t="str">
        <v>0</v>
      </c>
      <c r="H47" s="141">
        <v>22</v>
      </c>
      <c r="I47" s="141" t="str">
        <v>0</v>
      </c>
      <c r="J47" s="141" t="str">
        <v>0</v>
      </c>
      <c r="K47" s="141" t="str">
        <v>0</v>
      </c>
      <c r="L47" s="141" t="str">
        <v>0</v>
      </c>
      <c r="M47" s="141" t="str">
        <v>0</v>
      </c>
      <c r="N47" s="141" t="str">
        <v>0</v>
      </c>
      <c r="O47" s="141" t="str">
        <v>0</v>
      </c>
      <c r="P47" s="141" t="str">
        <v>0</v>
      </c>
      <c r="Q47" s="141" t="str">
        <v>0</v>
      </c>
      <c r="R47" s="141" t="str">
        <v>0</v>
      </c>
      <c r="S47" s="141" t="str">
        <v>0</v>
      </c>
      <c r="T47" s="141" t="str">
        <v>0</v>
      </c>
      <c r="U47" s="141" t="str">
        <v xml:space="preserve"> </v>
      </c>
      <c r="V47" s="199" t="str">
        <f>IF(COUNTIF(V6:V39,"з")=0,"0",COUNTIF(V6:V39,"з"))</f>
        <v>0</v>
      </c>
      <c r="W47" s="35"/>
      <c r="X47" s="35"/>
      <c r="Y47" s="35" t="str">
        <f>IF(COUNTIF(Y6:Y39,"з")=0," ",COUNTIF(Y6:Y39,"з"))</f>
        <v xml:space="preserve"> </v>
      </c>
      <c r="Z47" s="35" t="str">
        <f>IF(COUNTIF(Z6:Z39,"з")=0," ",COUNTIF(Z6:Z39,"з"))</f>
        <v xml:space="preserve"> </v>
      </c>
      <c r="AA47" s="35" t="str">
        <f>IF(COUNTIF(AA6:AA39,"з")=0," ",COUNTIF(AA6:AA39,"з"))</f>
        <v xml:space="preserve"> </v>
      </c>
      <c r="AB47" s="35" t="str">
        <f>IF(COUNTIF(AB6:AB39,"з")=0," ",COUNTIF(AB6:AB39,"з"))</f>
        <v xml:space="preserve"> </v>
      </c>
      <c r="AC47" s="35"/>
      <c r="AD47" s="35" t="str">
        <f>IF(COUNTIF(AD6:AD39,"з")=0," ",COUNTIF(AD6:AD39,"з"))</f>
        <v xml:space="preserve"> </v>
      </c>
      <c r="AE47" s="35" t="str">
        <f>IF(COUNTIF(AE6:AE39,"н")=0," ",COUNTIF(AE6:AE39,"н"))</f>
        <v xml:space="preserve"> </v>
      </c>
      <c r="AF47" s="61" t="str">
        <f>IF(COUNTIF(AF6:AF39,"н")=0," ",COUNTIF(AF6:AF39,"н"))</f>
        <v xml:space="preserve"> </v>
      </c>
      <c r="AG47" s="35" t="str">
        <f t="shared" ref="AG47:AU47" si="79">IF(COUNTIF(AG6:AG39,"н")=0,"0",COUNTIF(AG6:AG39,"н"))</f>
        <v>0</v>
      </c>
      <c r="AH47" s="35" t="str">
        <f t="shared" si="79"/>
        <v>0</v>
      </c>
      <c r="AI47" s="35" t="str">
        <f t="shared" si="79"/>
        <v>0</v>
      </c>
      <c r="AJ47" s="35" t="str">
        <f t="shared" si="79"/>
        <v>0</v>
      </c>
      <c r="AK47" s="35" t="str">
        <f t="shared" si="79"/>
        <v>0</v>
      </c>
      <c r="AL47" s="35" t="str">
        <f t="shared" si="79"/>
        <v>0</v>
      </c>
      <c r="AM47" s="35" t="str">
        <f t="shared" si="79"/>
        <v>0</v>
      </c>
      <c r="AN47" s="35" t="str">
        <f t="shared" si="79"/>
        <v>0</v>
      </c>
      <c r="AO47" s="35" t="str">
        <f t="shared" si="79"/>
        <v>0</v>
      </c>
      <c r="AP47" s="35" t="str">
        <f t="shared" si="79"/>
        <v>0</v>
      </c>
      <c r="AQ47" s="35" t="str">
        <f t="shared" si="79"/>
        <v>0</v>
      </c>
      <c r="AR47" s="35" t="str">
        <f t="shared" si="79"/>
        <v>0</v>
      </c>
      <c r="AS47" s="35" t="str">
        <f t="shared" si="79"/>
        <v>0</v>
      </c>
      <c r="AT47" s="35" t="str">
        <f t="shared" si="79"/>
        <v>0</v>
      </c>
      <c r="AU47" s="35" t="str">
        <f t="shared" si="79"/>
        <v>0</v>
      </c>
      <c r="AV47" s="35" t="str">
        <f>IF(COUNTIF(AV6:AV39,"н")=0," ",COUNTIF(AV6:AV39,"н"))</f>
        <v xml:space="preserve"> </v>
      </c>
      <c r="AW47" s="35"/>
      <c r="AX47" s="129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  <c r="BL47" s="130"/>
      <c r="BM47" s="130"/>
      <c r="BN47" s="130"/>
      <c r="BO47" s="129"/>
      <c r="BP47" s="129"/>
      <c r="BQ47" s="129"/>
      <c r="BR47" s="129"/>
      <c r="BS47" s="129"/>
      <c r="BT47" s="129"/>
      <c r="BU47" s="129"/>
      <c r="BV47" s="129"/>
      <c r="BW47" s="129"/>
      <c r="BX47" s="129"/>
      <c r="BY47" s="129"/>
      <c r="BZ47" s="129"/>
      <c r="CA47" s="129"/>
      <c r="CB47" s="129"/>
      <c r="CC47" s="129"/>
      <c r="CD47" s="129"/>
      <c r="CE47" s="129"/>
      <c r="CF47" s="129"/>
      <c r="CG47" s="129"/>
      <c r="CH47" s="129"/>
      <c r="CI47" s="129"/>
      <c r="CJ47" s="129"/>
      <c r="CK47" s="129"/>
      <c r="CL47" s="129"/>
      <c r="CM47" s="129"/>
      <c r="CN47" s="129"/>
      <c r="CO47" s="129"/>
      <c r="CP47" s="129"/>
      <c r="CQ47" s="129"/>
      <c r="CR47" s="129"/>
      <c r="CS47" s="129"/>
      <c r="CT47" s="129"/>
      <c r="CU47" s="129"/>
      <c r="CV47" s="129"/>
      <c r="CW47" s="129"/>
      <c r="CX47" s="129"/>
      <c r="CY47" s="129"/>
      <c r="CZ47" s="129"/>
      <c r="DA47" s="129"/>
    </row>
    <row r="48" spans="1:157" ht="21" customHeight="1" x14ac:dyDescent="0.2">
      <c r="A48" s="140"/>
      <c r="B48" s="140"/>
      <c r="C48" s="83" t="s">
        <v>19</v>
      </c>
      <c r="D48" s="83"/>
      <c r="E48" s="27"/>
      <c r="F48" s="141" t="str">
        <v>0</v>
      </c>
      <c r="G48" s="141" t="str">
        <v>0</v>
      </c>
      <c r="H48" s="141" t="str">
        <v>0</v>
      </c>
      <c r="I48" s="141" t="str">
        <v>0</v>
      </c>
      <c r="J48" s="141" t="str">
        <v>0</v>
      </c>
      <c r="K48" s="141" t="str">
        <v>0</v>
      </c>
      <c r="L48" s="141" t="str">
        <v>0</v>
      </c>
      <c r="M48" s="141" t="str">
        <v>0</v>
      </c>
      <c r="N48" s="141" t="str">
        <v>0</v>
      </c>
      <c r="O48" s="141" t="str">
        <v>0</v>
      </c>
      <c r="P48" s="141" t="str">
        <v>0</v>
      </c>
      <c r="Q48" s="141" t="str">
        <v>0</v>
      </c>
      <c r="R48" s="141" t="str">
        <v>0</v>
      </c>
      <c r="S48" s="141" t="str">
        <v>0</v>
      </c>
      <c r="T48" s="141" t="str">
        <v>0</v>
      </c>
      <c r="U48" s="141" t="str">
        <v xml:space="preserve"> </v>
      </c>
      <c r="V48" s="199" t="str">
        <f>IF(COUNTIF(V6:V39,"н")=0,"0",COUNTIF(V6:V39,"н"))</f>
        <v>0</v>
      </c>
      <c r="W48" s="35"/>
      <c r="X48" s="35"/>
      <c r="Y48" s="35" t="str">
        <f>IF(COUNTIF(Y6:Y39,"н")=0," ",COUNTIF(Y6:Y39,"н"))</f>
        <v xml:space="preserve"> </v>
      </c>
      <c r="Z48" s="35" t="str">
        <f>IF(COUNTIF(Z6:Z39,"н")=0," ",COUNTIF(Z6:Z39,"н"))</f>
        <v xml:space="preserve"> </v>
      </c>
      <c r="AA48" s="35" t="str">
        <f>IF(COUNTIF(AA6:AA39,"н")=0," ",COUNTIF(AA6:AA39,"н"))</f>
        <v xml:space="preserve"> </v>
      </c>
      <c r="AB48" s="35" t="str">
        <f>IF(COUNTIF(AB6:AB39,"н")=0," ",COUNTIF(AB6:AB39,"н"))</f>
        <v xml:space="preserve"> </v>
      </c>
      <c r="AC48" s="35"/>
      <c r="AD48" s="35" t="str">
        <f>IF(COUNTIF(AD6:AD39,"н")=0," ",COUNTIF(AD6:AD39,"н"))</f>
        <v xml:space="preserve"> </v>
      </c>
      <c r="AE48" s="181"/>
      <c r="AF48" s="127"/>
      <c r="AG48" s="128"/>
      <c r="AH48" s="128"/>
      <c r="AI48" s="128"/>
      <c r="AJ48" s="128"/>
      <c r="AK48" s="128"/>
      <c r="AL48" s="128"/>
      <c r="AM48" s="128"/>
      <c r="AN48" s="128"/>
      <c r="AO48" s="128"/>
      <c r="AP48" s="128"/>
      <c r="AQ48" s="128"/>
      <c r="AR48" s="128"/>
      <c r="AS48" s="128"/>
      <c r="AT48" s="128"/>
      <c r="AU48" s="128"/>
      <c r="AV48" s="128"/>
      <c r="AW48" s="128"/>
      <c r="AX48" s="129"/>
      <c r="AY48" s="130"/>
      <c r="AZ48" s="130"/>
      <c r="BA48" s="130"/>
      <c r="BB48" s="130"/>
      <c r="BC48" s="130"/>
      <c r="BD48" s="130"/>
      <c r="BE48" s="130"/>
      <c r="BF48" s="130"/>
      <c r="BG48" s="130"/>
      <c r="BH48" s="130"/>
      <c r="BI48" s="130"/>
      <c r="BJ48" s="130"/>
      <c r="BK48" s="130"/>
      <c r="BL48" s="130"/>
      <c r="BM48" s="130"/>
      <c r="BN48" s="130"/>
      <c r="BO48" s="129"/>
      <c r="BP48" s="129"/>
      <c r="BQ48" s="129"/>
      <c r="BR48" s="129"/>
      <c r="BS48" s="129"/>
      <c r="BT48" s="129"/>
      <c r="BU48" s="129"/>
      <c r="BV48" s="129"/>
      <c r="BW48" s="129"/>
      <c r="BX48" s="129"/>
      <c r="BY48" s="129"/>
      <c r="BZ48" s="129"/>
      <c r="CA48" s="129"/>
      <c r="CB48" s="129"/>
      <c r="CC48" s="129"/>
      <c r="CD48" s="129"/>
      <c r="CE48" s="129"/>
      <c r="CF48" s="129"/>
      <c r="CG48" s="129"/>
      <c r="CH48" s="129"/>
      <c r="CI48" s="129"/>
      <c r="CJ48" s="129"/>
      <c r="CK48" s="129"/>
      <c r="CL48" s="129"/>
      <c r="CM48" s="129"/>
      <c r="CN48" s="127"/>
      <c r="CO48" s="127"/>
      <c r="CP48" s="127"/>
      <c r="CQ48" s="127"/>
      <c r="CR48" s="127"/>
      <c r="CS48" s="127"/>
      <c r="CT48" s="127"/>
      <c r="CU48" s="127"/>
      <c r="CV48" s="127"/>
      <c r="CW48" s="127"/>
      <c r="CX48" s="127"/>
      <c r="CY48" s="127"/>
      <c r="CZ48" s="127"/>
      <c r="DA48" s="127"/>
    </row>
    <row r="49" spans="6:105" x14ac:dyDescent="0.2">
      <c r="F49" s="127"/>
      <c r="G49" s="127"/>
      <c r="H49" s="127"/>
      <c r="I49" s="127"/>
      <c r="J49" s="127"/>
      <c r="K49" s="127"/>
      <c r="L49" s="127"/>
      <c r="M49" s="127"/>
      <c r="N49" s="127"/>
      <c r="O49" s="127"/>
      <c r="P49" s="127"/>
      <c r="Q49" s="306"/>
      <c r="R49" s="306"/>
      <c r="S49" s="306"/>
      <c r="T49" s="127"/>
      <c r="U49" s="127"/>
      <c r="V49" s="127"/>
      <c r="W49" s="132"/>
      <c r="X49" s="132"/>
      <c r="Y49" s="132"/>
      <c r="Z49" s="132"/>
      <c r="AA49" s="132"/>
      <c r="AB49" s="132"/>
      <c r="AC49" s="132"/>
      <c r="AD49" s="132"/>
      <c r="AE49" s="127"/>
      <c r="AF49" s="127"/>
      <c r="AG49" s="128"/>
      <c r="AH49" s="128"/>
      <c r="AI49" s="128"/>
      <c r="AJ49" s="128"/>
      <c r="AK49" s="128"/>
      <c r="AL49" s="128"/>
      <c r="AM49" s="128"/>
      <c r="AN49" s="128"/>
      <c r="AO49" s="128"/>
      <c r="AP49" s="128"/>
      <c r="AQ49" s="128"/>
      <c r="AR49" s="128"/>
      <c r="AS49" s="128"/>
      <c r="AT49" s="128"/>
      <c r="AU49" s="128"/>
      <c r="AV49" s="128"/>
      <c r="AW49" s="128"/>
      <c r="AX49" s="129"/>
      <c r="AY49" s="130"/>
      <c r="AZ49" s="130"/>
      <c r="BA49" s="130"/>
      <c r="BB49" s="130"/>
      <c r="BC49" s="130"/>
      <c r="BD49" s="130"/>
      <c r="BE49" s="130"/>
      <c r="BF49" s="130"/>
      <c r="BG49" s="130"/>
      <c r="BH49" s="130"/>
      <c r="BI49" s="130"/>
      <c r="BJ49" s="130"/>
      <c r="BK49" s="130"/>
      <c r="BL49" s="130"/>
      <c r="BM49" s="130"/>
      <c r="BN49" s="130"/>
      <c r="BO49" s="129"/>
      <c r="BP49" s="129"/>
      <c r="BQ49" s="129"/>
      <c r="BR49" s="129"/>
      <c r="BS49" s="129"/>
      <c r="BT49" s="129"/>
      <c r="BU49" s="129"/>
      <c r="BV49" s="129"/>
      <c r="BW49" s="129"/>
      <c r="BX49" s="129"/>
      <c r="BY49" s="129"/>
      <c r="BZ49" s="129"/>
      <c r="CA49" s="129"/>
      <c r="CB49" s="129"/>
      <c r="CC49" s="129"/>
      <c r="CD49" s="129"/>
      <c r="CE49" s="129"/>
      <c r="CF49" s="129"/>
      <c r="CG49" s="129"/>
      <c r="CH49" s="129"/>
      <c r="CI49" s="129"/>
      <c r="CJ49" s="129"/>
      <c r="CK49" s="129"/>
      <c r="CL49" s="129"/>
      <c r="CM49" s="129"/>
      <c r="CN49" s="127"/>
      <c r="CO49" s="127"/>
      <c r="CP49" s="127"/>
      <c r="CQ49" s="127"/>
      <c r="CR49" s="127"/>
      <c r="CS49" s="127"/>
      <c r="CT49" s="127"/>
      <c r="CU49" s="127"/>
      <c r="CV49" s="127"/>
      <c r="CW49" s="127"/>
      <c r="CX49" s="127"/>
      <c r="CY49" s="127"/>
      <c r="CZ49" s="127"/>
      <c r="DA49" s="127"/>
    </row>
    <row r="50" spans="6:105" x14ac:dyDescent="0.2">
      <c r="F50" s="127"/>
      <c r="G50" s="127"/>
      <c r="H50" s="127"/>
      <c r="I50" s="127"/>
      <c r="J50" s="127"/>
      <c r="K50" s="127"/>
      <c r="L50" s="127"/>
      <c r="M50" s="127"/>
      <c r="N50" s="127"/>
      <c r="O50" s="127"/>
      <c r="P50" s="127"/>
      <c r="Q50" s="306"/>
      <c r="R50" s="306"/>
      <c r="S50" s="306"/>
      <c r="T50" s="127"/>
      <c r="U50" s="127"/>
      <c r="V50" s="127"/>
      <c r="W50" s="132"/>
      <c r="X50" s="132"/>
      <c r="Y50" s="132"/>
      <c r="Z50" s="132"/>
      <c r="AA50" s="132"/>
      <c r="AB50" s="132"/>
      <c r="AC50" s="132"/>
      <c r="AD50" s="132"/>
      <c r="AE50" s="127"/>
      <c r="AF50" s="127"/>
      <c r="AG50" s="128"/>
      <c r="AH50" s="128"/>
      <c r="AI50" s="128"/>
      <c r="AJ50" s="128"/>
      <c r="AK50" s="128"/>
      <c r="AL50" s="128"/>
      <c r="AM50" s="128"/>
      <c r="AN50" s="128"/>
      <c r="AO50" s="128"/>
      <c r="AP50" s="128"/>
      <c r="AQ50" s="128"/>
      <c r="AR50" s="128"/>
      <c r="AS50" s="128"/>
      <c r="AT50" s="128"/>
      <c r="AU50" s="128"/>
      <c r="AV50" s="128"/>
      <c r="AW50" s="128"/>
      <c r="AX50" s="129"/>
      <c r="AY50" s="130"/>
      <c r="AZ50" s="130"/>
      <c r="BA50" s="130"/>
      <c r="BB50" s="130"/>
      <c r="BC50" s="130"/>
      <c r="BD50" s="130"/>
      <c r="BE50" s="130"/>
      <c r="BF50" s="130"/>
      <c r="BG50" s="130"/>
      <c r="BH50" s="130"/>
      <c r="BI50" s="130"/>
      <c r="BJ50" s="130"/>
      <c r="BK50" s="130"/>
      <c r="BL50" s="130"/>
      <c r="BM50" s="130"/>
      <c r="BN50" s="130"/>
      <c r="BO50" s="129"/>
      <c r="BP50" s="129"/>
      <c r="BQ50" s="129"/>
      <c r="BR50" s="129"/>
      <c r="BS50" s="129"/>
      <c r="BT50" s="129"/>
      <c r="BU50" s="129"/>
      <c r="BV50" s="129"/>
      <c r="BW50" s="129"/>
      <c r="BX50" s="129"/>
      <c r="BY50" s="129"/>
      <c r="BZ50" s="129"/>
      <c r="CA50" s="129"/>
      <c r="CB50" s="129"/>
      <c r="CC50" s="129"/>
      <c r="CD50" s="129"/>
      <c r="CE50" s="129"/>
      <c r="CF50" s="129"/>
      <c r="CG50" s="129"/>
      <c r="CH50" s="129"/>
      <c r="CI50" s="129"/>
      <c r="CJ50" s="129"/>
      <c r="CK50" s="129"/>
      <c r="CL50" s="129"/>
      <c r="CM50" s="129"/>
      <c r="CN50" s="127"/>
      <c r="CO50" s="127"/>
      <c r="CP50" s="127"/>
      <c r="CQ50" s="127"/>
      <c r="CR50" s="127"/>
      <c r="CS50" s="127"/>
      <c r="CT50" s="127"/>
      <c r="CU50" s="127"/>
      <c r="CV50" s="127"/>
      <c r="CW50" s="127"/>
      <c r="CX50" s="127"/>
      <c r="CY50" s="127"/>
      <c r="CZ50" s="127"/>
      <c r="DA50" s="127"/>
    </row>
    <row r="51" spans="6:105" x14ac:dyDescent="0.2"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306"/>
      <c r="R51" s="306"/>
      <c r="S51" s="306"/>
      <c r="T51" s="127"/>
      <c r="U51" s="127"/>
      <c r="V51" s="127"/>
      <c r="W51" s="132"/>
      <c r="X51" s="132"/>
      <c r="Y51" s="132"/>
      <c r="Z51" s="132"/>
      <c r="AA51" s="132"/>
      <c r="AB51" s="132"/>
      <c r="AC51" s="132"/>
      <c r="AD51" s="132"/>
      <c r="AE51" s="127"/>
      <c r="AF51" s="127"/>
      <c r="AG51" s="128"/>
      <c r="AH51" s="128"/>
      <c r="AI51" s="128"/>
      <c r="AJ51" s="128"/>
      <c r="AK51" s="128"/>
      <c r="AL51" s="128"/>
      <c r="AM51" s="128"/>
      <c r="AN51" s="128"/>
      <c r="AO51" s="128"/>
      <c r="AP51" s="128"/>
      <c r="AQ51" s="128"/>
      <c r="AR51" s="128"/>
      <c r="AS51" s="128"/>
      <c r="AT51" s="128"/>
      <c r="AU51" s="128"/>
      <c r="AV51" s="128"/>
      <c r="AW51" s="128"/>
      <c r="AX51" s="129"/>
      <c r="AY51" s="130"/>
      <c r="AZ51" s="130"/>
      <c r="BA51" s="130"/>
      <c r="BB51" s="130"/>
      <c r="BC51" s="130"/>
      <c r="BD51" s="130"/>
      <c r="BE51" s="130"/>
      <c r="BF51" s="130"/>
      <c r="BG51" s="130"/>
      <c r="BH51" s="130"/>
      <c r="BI51" s="130"/>
      <c r="BJ51" s="130"/>
      <c r="BK51" s="130"/>
      <c r="BL51" s="130"/>
      <c r="BM51" s="130"/>
      <c r="BN51" s="130"/>
      <c r="BO51" s="129"/>
      <c r="BP51" s="129"/>
      <c r="BQ51" s="129"/>
      <c r="BR51" s="129"/>
      <c r="BS51" s="129"/>
      <c r="BT51" s="129"/>
      <c r="BU51" s="129"/>
      <c r="BV51" s="129"/>
      <c r="BW51" s="129"/>
      <c r="BX51" s="129"/>
      <c r="BY51" s="129"/>
      <c r="BZ51" s="129"/>
      <c r="CA51" s="129"/>
      <c r="CB51" s="129"/>
      <c r="CC51" s="129"/>
      <c r="CD51" s="129"/>
      <c r="CE51" s="129"/>
      <c r="CF51" s="129"/>
      <c r="CG51" s="129"/>
      <c r="CH51" s="129"/>
      <c r="CI51" s="129"/>
      <c r="CJ51" s="129"/>
      <c r="CK51" s="129"/>
      <c r="CL51" s="129"/>
      <c r="CM51" s="129"/>
      <c r="CN51" s="127"/>
      <c r="CO51" s="127"/>
      <c r="CP51" s="127"/>
      <c r="CQ51" s="127"/>
      <c r="CR51" s="127"/>
      <c r="CS51" s="127"/>
      <c r="CT51" s="127"/>
      <c r="CU51" s="127"/>
      <c r="CV51" s="127"/>
      <c r="CW51" s="127"/>
      <c r="CX51" s="127"/>
      <c r="CY51" s="127"/>
      <c r="CZ51" s="127"/>
      <c r="DA51" s="127"/>
    </row>
    <row r="52" spans="6:105" x14ac:dyDescent="0.2">
      <c r="F52" s="127"/>
      <c r="G52" s="127"/>
      <c r="H52" s="127"/>
      <c r="I52" s="127"/>
      <c r="J52" s="127"/>
      <c r="K52" s="127"/>
      <c r="L52" s="127"/>
      <c r="M52" s="127"/>
      <c r="N52" s="127"/>
      <c r="O52" s="127"/>
      <c r="P52" s="127"/>
      <c r="Q52" s="306"/>
      <c r="R52" s="306"/>
      <c r="S52" s="306"/>
      <c r="T52" s="127"/>
      <c r="U52" s="127"/>
      <c r="V52" s="127"/>
      <c r="W52" s="132"/>
      <c r="X52" s="132"/>
      <c r="Y52" s="132"/>
      <c r="Z52" s="132"/>
      <c r="AA52" s="132"/>
      <c r="AB52" s="132"/>
      <c r="AC52" s="132"/>
      <c r="AD52" s="132"/>
      <c r="AE52" s="127"/>
      <c r="AF52" s="127"/>
      <c r="AG52" s="128"/>
      <c r="AH52" s="128"/>
      <c r="AI52" s="128"/>
      <c r="AJ52" s="128"/>
      <c r="AK52" s="128"/>
      <c r="AL52" s="128"/>
      <c r="AM52" s="128"/>
      <c r="AN52" s="128"/>
      <c r="AO52" s="128"/>
      <c r="AP52" s="128"/>
      <c r="AQ52" s="128"/>
      <c r="AR52" s="128"/>
      <c r="AS52" s="128"/>
      <c r="AT52" s="128"/>
      <c r="AU52" s="128"/>
      <c r="AV52" s="128"/>
      <c r="AW52" s="128"/>
      <c r="AX52" s="129"/>
      <c r="AY52" s="130"/>
      <c r="AZ52" s="130"/>
      <c r="BA52" s="130"/>
      <c r="BB52" s="130"/>
      <c r="BC52" s="130"/>
      <c r="BD52" s="130"/>
      <c r="BE52" s="130"/>
      <c r="BF52" s="130"/>
      <c r="BG52" s="130"/>
      <c r="BH52" s="130"/>
      <c r="BI52" s="130"/>
      <c r="BJ52" s="130"/>
      <c r="BK52" s="130"/>
      <c r="BL52" s="130"/>
      <c r="BM52" s="130"/>
      <c r="BN52" s="130"/>
      <c r="BO52" s="129"/>
      <c r="BP52" s="129"/>
      <c r="BQ52" s="129"/>
      <c r="BR52" s="129"/>
      <c r="BS52" s="129"/>
      <c r="BT52" s="129"/>
      <c r="BU52" s="129"/>
      <c r="BV52" s="129"/>
      <c r="BW52" s="129"/>
      <c r="BX52" s="129"/>
      <c r="BY52" s="129"/>
      <c r="BZ52" s="129"/>
      <c r="CA52" s="129"/>
      <c r="CB52" s="129"/>
      <c r="CC52" s="129"/>
      <c r="CD52" s="129"/>
      <c r="CE52" s="129"/>
      <c r="CF52" s="129"/>
      <c r="CG52" s="129"/>
      <c r="CH52" s="129"/>
      <c r="CI52" s="129"/>
      <c r="CJ52" s="129"/>
      <c r="CK52" s="129"/>
      <c r="CL52" s="129"/>
      <c r="CM52" s="129"/>
      <c r="CN52" s="127"/>
      <c r="CO52" s="127"/>
      <c r="CP52" s="127"/>
      <c r="CQ52" s="127"/>
      <c r="CR52" s="127"/>
      <c r="CS52" s="127"/>
      <c r="CT52" s="127"/>
      <c r="CU52" s="127"/>
      <c r="CV52" s="127"/>
      <c r="CW52" s="127"/>
      <c r="CX52" s="127"/>
      <c r="CY52" s="127"/>
      <c r="CZ52" s="127"/>
      <c r="DA52" s="127"/>
    </row>
    <row r="53" spans="6:105" x14ac:dyDescent="0.2">
      <c r="F53" s="127"/>
      <c r="G53" s="127"/>
      <c r="H53" s="127"/>
      <c r="I53" s="127"/>
      <c r="J53" s="127"/>
      <c r="K53" s="127"/>
      <c r="L53" s="127"/>
      <c r="M53" s="127"/>
      <c r="N53" s="127"/>
      <c r="O53" s="127"/>
      <c r="P53" s="127"/>
      <c r="Q53" s="306"/>
      <c r="R53" s="306"/>
      <c r="S53" s="306"/>
      <c r="T53" s="127"/>
      <c r="U53" s="127"/>
      <c r="V53" s="127"/>
      <c r="W53" s="132"/>
      <c r="X53" s="132"/>
      <c r="Y53" s="132"/>
      <c r="Z53" s="132"/>
      <c r="AA53" s="132"/>
      <c r="AB53" s="132"/>
      <c r="AC53" s="132"/>
      <c r="AD53" s="132"/>
      <c r="AE53" s="127"/>
      <c r="AF53" s="127"/>
      <c r="AG53" s="128"/>
      <c r="AH53" s="128"/>
      <c r="AI53" s="128"/>
      <c r="AJ53" s="128"/>
      <c r="AK53" s="128"/>
      <c r="AL53" s="128"/>
      <c r="AM53" s="128"/>
      <c r="AN53" s="128"/>
      <c r="AO53" s="128"/>
      <c r="AP53" s="128"/>
      <c r="AQ53" s="128"/>
      <c r="AR53" s="128"/>
      <c r="AS53" s="128"/>
      <c r="AT53" s="128"/>
      <c r="AU53" s="128"/>
      <c r="AV53" s="128"/>
      <c r="AW53" s="128"/>
      <c r="AX53" s="129"/>
      <c r="AY53" s="130"/>
      <c r="AZ53" s="130"/>
      <c r="BA53" s="130"/>
      <c r="BB53" s="130"/>
      <c r="BC53" s="130"/>
      <c r="BD53" s="130"/>
      <c r="BE53" s="130"/>
      <c r="BF53" s="130"/>
      <c r="BG53" s="130"/>
      <c r="BH53" s="130"/>
      <c r="BI53" s="130"/>
      <c r="BJ53" s="130"/>
      <c r="BK53" s="130"/>
      <c r="BL53" s="130"/>
      <c r="BM53" s="130"/>
      <c r="BN53" s="130"/>
      <c r="BO53" s="129"/>
      <c r="BP53" s="129"/>
      <c r="BQ53" s="129"/>
      <c r="BR53" s="129"/>
      <c r="BS53" s="129"/>
      <c r="BT53" s="129"/>
      <c r="BU53" s="129"/>
      <c r="BV53" s="129"/>
      <c r="BW53" s="129"/>
      <c r="BX53" s="129"/>
      <c r="BY53" s="129"/>
      <c r="BZ53" s="129"/>
      <c r="CA53" s="129"/>
      <c r="CB53" s="129"/>
      <c r="CC53" s="129"/>
      <c r="CD53" s="129"/>
      <c r="CE53" s="129"/>
      <c r="CF53" s="129"/>
      <c r="CG53" s="129"/>
      <c r="CH53" s="129"/>
      <c r="CI53" s="129"/>
      <c r="CJ53" s="129"/>
      <c r="CK53" s="129"/>
      <c r="CL53" s="129"/>
      <c r="CM53" s="129"/>
      <c r="CN53" s="127"/>
      <c r="CO53" s="127"/>
      <c r="CP53" s="127"/>
      <c r="CQ53" s="127"/>
      <c r="CR53" s="127"/>
      <c r="CS53" s="127"/>
      <c r="CT53" s="127"/>
      <c r="CU53" s="127"/>
      <c r="CV53" s="127"/>
      <c r="CW53" s="127"/>
      <c r="CX53" s="127"/>
      <c r="CY53" s="127"/>
      <c r="CZ53" s="127"/>
      <c r="DA53" s="127"/>
    </row>
    <row r="54" spans="6:105" x14ac:dyDescent="0.2"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306"/>
      <c r="R54" s="306"/>
      <c r="S54" s="306"/>
      <c r="T54" s="127"/>
      <c r="U54" s="127"/>
      <c r="V54" s="127"/>
      <c r="W54" s="132"/>
      <c r="X54" s="132"/>
      <c r="Y54" s="132"/>
      <c r="Z54" s="132"/>
      <c r="AA54" s="132"/>
      <c r="AB54" s="132"/>
      <c r="AC54" s="132"/>
      <c r="AD54" s="132"/>
      <c r="AE54" s="127"/>
      <c r="AF54" s="127"/>
      <c r="AG54" s="128"/>
      <c r="AH54" s="128"/>
      <c r="AI54" s="128"/>
      <c r="AJ54" s="128"/>
      <c r="AK54" s="128"/>
      <c r="AL54" s="128"/>
      <c r="AM54" s="128"/>
      <c r="AN54" s="128"/>
      <c r="AO54" s="128"/>
      <c r="AP54" s="128"/>
      <c r="AQ54" s="128"/>
      <c r="AR54" s="128"/>
      <c r="AS54" s="128"/>
      <c r="AT54" s="128"/>
      <c r="AU54" s="128"/>
      <c r="AV54" s="128"/>
      <c r="AW54" s="128"/>
      <c r="AX54" s="129"/>
      <c r="AY54" s="130"/>
      <c r="AZ54" s="130"/>
      <c r="BA54" s="130"/>
      <c r="BB54" s="130"/>
      <c r="BC54" s="130"/>
      <c r="BD54" s="130"/>
      <c r="BE54" s="130"/>
      <c r="BF54" s="130"/>
      <c r="BG54" s="130"/>
      <c r="BH54" s="130"/>
      <c r="BI54" s="130"/>
      <c r="BJ54" s="130"/>
      <c r="BK54" s="130"/>
      <c r="BL54" s="130"/>
      <c r="BM54" s="130"/>
      <c r="BN54" s="130"/>
      <c r="BO54" s="129"/>
      <c r="BP54" s="129"/>
      <c r="BQ54" s="129"/>
      <c r="BR54" s="129"/>
      <c r="BS54" s="129"/>
      <c r="BT54" s="129"/>
      <c r="BU54" s="129"/>
      <c r="BV54" s="129"/>
      <c r="BW54" s="129"/>
      <c r="BX54" s="129"/>
      <c r="BY54" s="129"/>
      <c r="BZ54" s="129"/>
      <c r="CA54" s="129"/>
      <c r="CB54" s="129"/>
      <c r="CC54" s="129"/>
      <c r="CD54" s="129"/>
      <c r="CE54" s="129"/>
      <c r="CF54" s="129"/>
      <c r="CG54" s="129"/>
      <c r="CH54" s="129"/>
      <c r="CI54" s="129"/>
      <c r="CJ54" s="129"/>
      <c r="CK54" s="129"/>
      <c r="CL54" s="129"/>
      <c r="CM54" s="129"/>
      <c r="CN54" s="127"/>
      <c r="CO54" s="127"/>
      <c r="CP54" s="127"/>
      <c r="CQ54" s="127"/>
      <c r="CR54" s="127"/>
      <c r="CS54" s="127"/>
      <c r="CT54" s="127"/>
      <c r="CU54" s="127"/>
      <c r="CV54" s="127"/>
      <c r="CW54" s="127"/>
      <c r="CX54" s="127"/>
      <c r="CY54" s="127"/>
      <c r="CZ54" s="127"/>
      <c r="DA54" s="127"/>
    </row>
    <row r="55" spans="6:105" x14ac:dyDescent="0.2">
      <c r="F55" s="127"/>
      <c r="G55" s="127"/>
      <c r="H55" s="127"/>
      <c r="I55" s="127"/>
      <c r="J55" s="127"/>
      <c r="K55" s="127"/>
      <c r="L55" s="127"/>
      <c r="M55" s="127"/>
      <c r="N55" s="127"/>
      <c r="O55" s="127"/>
      <c r="P55" s="127"/>
      <c r="Q55" s="306"/>
      <c r="R55" s="306"/>
      <c r="S55" s="306"/>
      <c r="T55" s="127"/>
      <c r="U55" s="127"/>
      <c r="V55" s="127"/>
      <c r="W55" s="132"/>
      <c r="X55" s="132"/>
      <c r="Y55" s="132"/>
      <c r="Z55" s="132"/>
      <c r="AA55" s="132"/>
      <c r="AB55" s="132"/>
      <c r="AC55" s="132"/>
      <c r="AD55" s="132"/>
      <c r="AE55" s="127"/>
      <c r="AF55" s="127"/>
      <c r="AG55" s="128"/>
      <c r="AH55" s="128"/>
      <c r="AI55" s="128"/>
      <c r="AJ55" s="128"/>
      <c r="AK55" s="128"/>
      <c r="AL55" s="128"/>
      <c r="AM55" s="128"/>
      <c r="AN55" s="128"/>
      <c r="AO55" s="128"/>
      <c r="AP55" s="128"/>
      <c r="AQ55" s="128"/>
      <c r="AR55" s="128"/>
      <c r="AS55" s="128"/>
      <c r="AT55" s="128"/>
      <c r="AU55" s="128"/>
      <c r="AV55" s="128"/>
      <c r="AW55" s="128"/>
      <c r="AX55" s="129"/>
      <c r="AY55" s="130"/>
      <c r="AZ55" s="130"/>
      <c r="BA55" s="130"/>
      <c r="BB55" s="130"/>
      <c r="BC55" s="130"/>
      <c r="BD55" s="130"/>
      <c r="BE55" s="130"/>
      <c r="BF55" s="130"/>
      <c r="BG55" s="130"/>
      <c r="BH55" s="130"/>
      <c r="BI55" s="130"/>
      <c r="BJ55" s="130"/>
      <c r="BK55" s="130"/>
      <c r="BL55" s="130"/>
      <c r="BM55" s="130"/>
      <c r="BN55" s="130"/>
      <c r="BO55" s="129"/>
      <c r="BP55" s="129"/>
      <c r="BQ55" s="129"/>
      <c r="BR55" s="129"/>
      <c r="BS55" s="129"/>
      <c r="BT55" s="129"/>
      <c r="BU55" s="129"/>
      <c r="BV55" s="129"/>
      <c r="BW55" s="129"/>
      <c r="BX55" s="129"/>
      <c r="BY55" s="129"/>
      <c r="BZ55" s="129"/>
      <c r="CA55" s="129"/>
      <c r="CB55" s="129"/>
      <c r="CC55" s="129"/>
      <c r="CD55" s="129"/>
      <c r="CE55" s="129"/>
      <c r="CF55" s="129"/>
      <c r="CG55" s="129"/>
      <c r="CH55" s="129"/>
      <c r="CI55" s="129"/>
      <c r="CJ55" s="129"/>
      <c r="CK55" s="129"/>
      <c r="CL55" s="129"/>
      <c r="CM55" s="129"/>
      <c r="CN55" s="127"/>
      <c r="CO55" s="127"/>
      <c r="CP55" s="127"/>
      <c r="CQ55" s="127"/>
      <c r="CR55" s="127"/>
      <c r="CS55" s="127"/>
      <c r="CT55" s="127"/>
      <c r="CU55" s="127"/>
      <c r="CV55" s="127"/>
      <c r="CW55" s="127"/>
      <c r="CX55" s="127"/>
      <c r="CY55" s="127"/>
      <c r="CZ55" s="127"/>
      <c r="DA55" s="127"/>
    </row>
    <row r="56" spans="6:105" x14ac:dyDescent="0.2">
      <c r="F56" s="127"/>
      <c r="G56" s="127"/>
      <c r="H56" s="127"/>
      <c r="I56" s="127"/>
      <c r="J56" s="127"/>
      <c r="K56" s="127"/>
      <c r="L56" s="127"/>
      <c r="M56" s="127"/>
      <c r="N56" s="127"/>
      <c r="O56" s="127"/>
      <c r="P56" s="127"/>
      <c r="Q56" s="306"/>
      <c r="R56" s="306"/>
      <c r="S56" s="306"/>
      <c r="T56" s="127"/>
      <c r="U56" s="127"/>
      <c r="V56" s="127"/>
      <c r="W56" s="132"/>
      <c r="X56" s="132"/>
      <c r="Y56" s="132"/>
      <c r="Z56" s="132"/>
      <c r="AA56" s="132"/>
      <c r="AB56" s="132"/>
      <c r="AC56" s="132"/>
      <c r="AD56" s="132"/>
      <c r="AE56" s="127"/>
      <c r="AF56" s="127"/>
      <c r="AG56" s="128"/>
      <c r="AH56" s="128"/>
      <c r="AI56" s="128"/>
      <c r="AJ56" s="128"/>
      <c r="AK56" s="128"/>
      <c r="AL56" s="128"/>
      <c r="AM56" s="128"/>
      <c r="AN56" s="128"/>
      <c r="AO56" s="128"/>
      <c r="AP56" s="128"/>
      <c r="AQ56" s="128"/>
      <c r="AR56" s="128"/>
      <c r="AS56" s="128"/>
      <c r="AT56" s="128"/>
      <c r="AU56" s="128"/>
      <c r="AV56" s="128"/>
      <c r="AW56" s="128"/>
      <c r="AX56" s="129"/>
      <c r="AY56" s="130"/>
      <c r="AZ56" s="130"/>
      <c r="BA56" s="130"/>
      <c r="BB56" s="130"/>
      <c r="BC56" s="130"/>
      <c r="BD56" s="130"/>
      <c r="BE56" s="130"/>
      <c r="BF56" s="130"/>
      <c r="BG56" s="130"/>
      <c r="BH56" s="130"/>
      <c r="BI56" s="130"/>
      <c r="BJ56" s="130"/>
      <c r="BK56" s="130"/>
      <c r="BL56" s="130"/>
      <c r="BM56" s="130"/>
      <c r="BN56" s="130"/>
      <c r="BO56" s="129"/>
      <c r="BP56" s="129"/>
      <c r="BQ56" s="129"/>
      <c r="BR56" s="129"/>
      <c r="BS56" s="129"/>
      <c r="BT56" s="129"/>
      <c r="BU56" s="129"/>
      <c r="BV56" s="129"/>
      <c r="BW56" s="129"/>
      <c r="BX56" s="129"/>
      <c r="BY56" s="129"/>
      <c r="BZ56" s="129"/>
      <c r="CA56" s="129"/>
      <c r="CB56" s="129"/>
      <c r="CC56" s="129"/>
      <c r="CD56" s="129"/>
      <c r="CE56" s="129"/>
      <c r="CF56" s="129"/>
      <c r="CG56" s="129"/>
      <c r="CH56" s="129"/>
      <c r="CI56" s="129"/>
      <c r="CJ56" s="129"/>
      <c r="CK56" s="129"/>
      <c r="CL56" s="129"/>
      <c r="CM56" s="129"/>
      <c r="CN56" s="127"/>
      <c r="CO56" s="127"/>
      <c r="CP56" s="127"/>
      <c r="CQ56" s="127"/>
      <c r="CR56" s="127"/>
      <c r="CS56" s="127"/>
      <c r="CT56" s="127"/>
      <c r="CU56" s="127"/>
      <c r="CV56" s="127"/>
      <c r="CW56" s="127"/>
      <c r="CX56" s="127"/>
      <c r="CY56" s="127"/>
      <c r="CZ56" s="127"/>
      <c r="DA56" s="127"/>
    </row>
    <row r="57" spans="6:105" x14ac:dyDescent="0.2">
      <c r="F57" s="127"/>
      <c r="G57" s="127"/>
      <c r="H57" s="127"/>
      <c r="I57" s="127"/>
      <c r="J57" s="127"/>
      <c r="K57" s="127"/>
      <c r="L57" s="127"/>
      <c r="M57" s="127"/>
      <c r="N57" s="127"/>
      <c r="O57" s="127"/>
      <c r="P57" s="127"/>
      <c r="Q57" s="306"/>
      <c r="R57" s="306"/>
      <c r="S57" s="306"/>
      <c r="T57" s="127"/>
      <c r="U57" s="127"/>
      <c r="V57" s="127"/>
      <c r="W57" s="132"/>
      <c r="X57" s="132"/>
      <c r="Y57" s="132"/>
      <c r="Z57" s="132"/>
      <c r="AA57" s="132"/>
      <c r="AB57" s="132"/>
      <c r="AC57" s="132"/>
      <c r="AD57" s="132"/>
    </row>
  </sheetData>
  <mergeCells count="9">
    <mergeCell ref="F2:H2"/>
    <mergeCell ref="BP3:CE3"/>
    <mergeCell ref="A3:C4"/>
    <mergeCell ref="X42:AB42"/>
    <mergeCell ref="AG3:AW3"/>
    <mergeCell ref="AX3:BM3"/>
    <mergeCell ref="AD3:AD5"/>
    <mergeCell ref="I2:P2"/>
    <mergeCell ref="Q2:T2"/>
  </mergeCells>
  <phoneticPr fontId="29" type="noConversion"/>
  <conditionalFormatting sqref="W42 AG45:CB45 Z5:AC5 AE42:AF45 AE46:AW47 F41:O48 AE6:AE41 AG6:AW44 W43:AD48 F28:O39 P6:V48 K6:U23 K6:O27 F27:H27 G6:H26">
    <cfRule type="cellIs" dxfId="5873" priority="635" stopIfTrue="1" operator="equal">
      <formula>5</formula>
    </cfRule>
    <cfRule type="cellIs" dxfId="5872" priority="636" stopIfTrue="1" operator="equal">
      <formula>4</formula>
    </cfRule>
    <cfRule type="cellIs" dxfId="5871" priority="637" stopIfTrue="1" operator="equal">
      <formula>3</formula>
    </cfRule>
  </conditionalFormatting>
  <conditionalFormatting sqref="E6:E48">
    <cfRule type="cellIs" dxfId="5870" priority="638" stopIfTrue="1" operator="equal">
      <formula>4</formula>
    </cfRule>
    <cfRule type="cellIs" dxfId="5869" priority="639" stopIfTrue="1" operator="equal">
      <formula>3</formula>
    </cfRule>
  </conditionalFormatting>
  <conditionalFormatting sqref="AF6:AF39">
    <cfRule type="expression" dxfId="5868" priority="640" stopIfTrue="1">
      <formula>VALUE(RIGHT(AF6))&gt;AE6</formula>
    </cfRule>
    <cfRule type="expression" dxfId="5867" priority="641" stopIfTrue="1">
      <formula>EXACT(RIGHT(AF6,3),"зач")</formula>
    </cfRule>
  </conditionalFormatting>
  <conditionalFormatting sqref="Y5 AI5 AG5 T5 C5 O5:P5">
    <cfRule type="cellIs" dxfId="5866" priority="642" stopIfTrue="1" operator="equal">
      <formula>5</formula>
    </cfRule>
    <cfRule type="cellIs" dxfId="5865" priority="643" stopIfTrue="1" operator="equal">
      <formula>4</formula>
    </cfRule>
    <cfRule type="cellIs" dxfId="5864" priority="644" stopIfTrue="1" operator="equal">
      <formula>3</formula>
    </cfRule>
  </conditionalFormatting>
  <conditionalFormatting sqref="AE3:AJ4 G3:H3 M4 K3:M3 V3:AC4 O3:Q3 O4:P4 S3:T3 T4">
    <cfRule type="expression" dxfId="5863" priority="645" stopIfTrue="1">
      <formula>$D$1&lt;G3</formula>
    </cfRule>
    <cfRule type="expression" dxfId="5862" priority="646" stopIfTrue="1">
      <formula>$D$1&gt;G3</formula>
    </cfRule>
  </conditionalFormatting>
  <conditionalFormatting sqref="O4:P4">
    <cfRule type="expression" dxfId="5861" priority="478" stopIfTrue="1">
      <formula>$D$1&lt;O4</formula>
    </cfRule>
    <cfRule type="expression" dxfId="5860" priority="479" stopIfTrue="1">
      <formula>$D$1&gt;O4</formula>
    </cfRule>
  </conditionalFormatting>
  <conditionalFormatting sqref="T5">
    <cfRule type="cellIs" dxfId="5859" priority="468" stopIfTrue="1" operator="equal">
      <formula>5</formula>
    </cfRule>
    <cfRule type="cellIs" dxfId="5858" priority="469" stopIfTrue="1" operator="equal">
      <formula>4</formula>
    </cfRule>
    <cfRule type="cellIs" dxfId="5857" priority="470" stopIfTrue="1" operator="equal">
      <formula>3</formula>
    </cfRule>
  </conditionalFormatting>
  <conditionalFormatting sqref="T4">
    <cfRule type="expression" dxfId="5856" priority="466" stopIfTrue="1">
      <formula>$D$1&lt;T4</formula>
    </cfRule>
    <cfRule type="expression" dxfId="5855" priority="467" stopIfTrue="1">
      <formula>$D$1&gt;T4</formula>
    </cfRule>
  </conditionalFormatting>
  <conditionalFormatting sqref="K5:L5">
    <cfRule type="cellIs" dxfId="5854" priority="458" stopIfTrue="1" operator="equal">
      <formula>5</formula>
    </cfRule>
    <cfRule type="cellIs" dxfId="5853" priority="459" stopIfTrue="1" operator="equal">
      <formula>4</formula>
    </cfRule>
    <cfRule type="cellIs" dxfId="5852" priority="460" stopIfTrue="1" operator="equal">
      <formula>3</formula>
    </cfRule>
  </conditionalFormatting>
  <conditionalFormatting sqref="K3">
    <cfRule type="expression" dxfId="5851" priority="461" stopIfTrue="1">
      <formula>$D$1&lt;K3</formula>
    </cfRule>
    <cfRule type="expression" dxfId="5850" priority="462" stopIfTrue="1">
      <formula>$D$1&gt;K3</formula>
    </cfRule>
  </conditionalFormatting>
  <conditionalFormatting sqref="K4:L4">
    <cfRule type="expression" dxfId="5849" priority="456" stopIfTrue="1">
      <formula>$D$1&lt;K4</formula>
    </cfRule>
    <cfRule type="expression" dxfId="5848" priority="457" stopIfTrue="1">
      <formula>$D$1&gt;K4</formula>
    </cfRule>
  </conditionalFormatting>
  <conditionalFormatting sqref="I6:J27">
    <cfRule type="cellIs" dxfId="5847" priority="451" stopIfTrue="1" operator="equal">
      <formula>5</formula>
    </cfRule>
    <cfRule type="cellIs" dxfId="5846" priority="452" stopIfTrue="1" operator="equal">
      <formula>4</formula>
    </cfRule>
    <cfRule type="cellIs" dxfId="5845" priority="453" stopIfTrue="1" operator="equal">
      <formula>3</formula>
    </cfRule>
  </conditionalFormatting>
  <conditionalFormatting sqref="J3">
    <cfRule type="expression" dxfId="5844" priority="454" stopIfTrue="1">
      <formula>$D$1&lt;J3</formula>
    </cfRule>
    <cfRule type="expression" dxfId="5843" priority="455" stopIfTrue="1">
      <formula>$D$1&gt;J3</formula>
    </cfRule>
  </conditionalFormatting>
  <conditionalFormatting sqref="F4">
    <cfRule type="expression" dxfId="5842" priority="355" stopIfTrue="1">
      <formula>$D$1&lt;F4</formula>
    </cfRule>
    <cfRule type="expression" dxfId="5841" priority="356" stopIfTrue="1">
      <formula>$D$1&gt;F4</formula>
    </cfRule>
  </conditionalFormatting>
  <conditionalFormatting sqref="U3">
    <cfRule type="expression" dxfId="5840" priority="432" stopIfTrue="1">
      <formula>$D$4&lt;U3</formula>
    </cfRule>
    <cfRule type="expression" dxfId="5839" priority="433" stopIfTrue="1">
      <formula>$D$4&gt;U3</formula>
    </cfRule>
  </conditionalFormatting>
  <conditionalFormatting sqref="U3">
    <cfRule type="expression" dxfId="5838" priority="430" stopIfTrue="1">
      <formula>$D$1&lt;U3</formula>
    </cfRule>
    <cfRule type="expression" dxfId="5837" priority="431" stopIfTrue="1">
      <formula>$D$1&gt;U3</formula>
    </cfRule>
  </conditionalFormatting>
  <conditionalFormatting sqref="U4">
    <cfRule type="expression" dxfId="5836" priority="428" stopIfTrue="1">
      <formula>$D$4&lt;U4</formula>
    </cfRule>
    <cfRule type="expression" dxfId="5835" priority="429" stopIfTrue="1">
      <formula>$D$4&gt;U4</formula>
    </cfRule>
  </conditionalFormatting>
  <conditionalFormatting sqref="U4">
    <cfRule type="expression" dxfId="5834" priority="426" stopIfTrue="1">
      <formula>$D$1&lt;U4</formula>
    </cfRule>
    <cfRule type="expression" dxfId="5833" priority="427" stopIfTrue="1">
      <formula>$D$1&gt;U4</formula>
    </cfRule>
  </conditionalFormatting>
  <conditionalFormatting sqref="U4">
    <cfRule type="expression" dxfId="5832" priority="424" stopIfTrue="1">
      <formula>$D$4&lt;U4</formula>
    </cfRule>
    <cfRule type="expression" dxfId="5831" priority="425" stopIfTrue="1">
      <formula>$D$4&gt;U4</formula>
    </cfRule>
  </conditionalFormatting>
  <conditionalFormatting sqref="U5">
    <cfRule type="cellIs" dxfId="5830" priority="421" stopIfTrue="1" operator="equal">
      <formula>5</formula>
    </cfRule>
    <cfRule type="cellIs" dxfId="5829" priority="422" stopIfTrue="1" operator="equal">
      <formula>4</formula>
    </cfRule>
    <cfRule type="cellIs" dxfId="5828" priority="423" stopIfTrue="1" operator="equal">
      <formula>3</formula>
    </cfRule>
  </conditionalFormatting>
  <conditionalFormatting sqref="N5">
    <cfRule type="cellIs" dxfId="5827" priority="418" stopIfTrue="1" operator="equal">
      <formula>5</formula>
    </cfRule>
    <cfRule type="cellIs" dxfId="5826" priority="419" stopIfTrue="1" operator="equal">
      <formula>4</formula>
    </cfRule>
    <cfRule type="cellIs" dxfId="5825" priority="420" stopIfTrue="1" operator="equal">
      <formula>3</formula>
    </cfRule>
  </conditionalFormatting>
  <conditionalFormatting sqref="N3:N4">
    <cfRule type="expression" dxfId="5824" priority="416" stopIfTrue="1">
      <formula>$D$1&lt;N3</formula>
    </cfRule>
    <cfRule type="expression" dxfId="5823" priority="417" stopIfTrue="1">
      <formula>$D$1&gt;N3</formula>
    </cfRule>
  </conditionalFormatting>
  <conditionalFormatting sqref="F5">
    <cfRule type="cellIs" dxfId="5822" priority="383" stopIfTrue="1" operator="equal">
      <formula>5</formula>
    </cfRule>
    <cfRule type="cellIs" dxfId="5821" priority="384" stopIfTrue="1" operator="equal">
      <formula>4</formula>
    </cfRule>
    <cfRule type="cellIs" dxfId="5820" priority="385" stopIfTrue="1" operator="equal">
      <formula>3</formula>
    </cfRule>
  </conditionalFormatting>
  <conditionalFormatting sqref="F6:F26">
    <cfRule type="cellIs" dxfId="5819" priority="404" stopIfTrue="1" operator="equal">
      <formula>5</formula>
    </cfRule>
    <cfRule type="cellIs" dxfId="5818" priority="405" stopIfTrue="1" operator="equal">
      <formula>4</formula>
    </cfRule>
    <cfRule type="cellIs" dxfId="5817" priority="406" stopIfTrue="1" operator="equal">
      <formula>3</formula>
    </cfRule>
  </conditionalFormatting>
  <conditionalFormatting sqref="F4">
    <cfRule type="expression" dxfId="5816" priority="327" stopIfTrue="1">
      <formula>$D$1&lt;F4</formula>
    </cfRule>
    <cfRule type="expression" dxfId="5815" priority="328" stopIfTrue="1">
      <formula>$D$1&gt;F4</formula>
    </cfRule>
  </conditionalFormatting>
  <conditionalFormatting sqref="F4">
    <cfRule type="expression" dxfId="5814" priority="337" stopIfTrue="1">
      <formula>$D$1&lt;F4</formula>
    </cfRule>
    <cfRule type="expression" dxfId="5813" priority="338" stopIfTrue="1">
      <formula>$D$1&gt;F4</formula>
    </cfRule>
  </conditionalFormatting>
  <conditionalFormatting sqref="F4">
    <cfRule type="expression" dxfId="5812" priority="335" stopIfTrue="1">
      <formula>$D$1&lt;F4</formula>
    </cfRule>
    <cfRule type="expression" dxfId="5811" priority="336" stopIfTrue="1">
      <formula>$D$1&gt;F4</formula>
    </cfRule>
  </conditionalFormatting>
  <conditionalFormatting sqref="F4">
    <cfRule type="expression" dxfId="5810" priority="333" stopIfTrue="1">
      <formula>$D$1&lt;F4</formula>
    </cfRule>
    <cfRule type="expression" dxfId="5809" priority="334" stopIfTrue="1">
      <formula>$D$1&gt;F4</formula>
    </cfRule>
  </conditionalFormatting>
  <conditionalFormatting sqref="F4">
    <cfRule type="expression" dxfId="5808" priority="331" stopIfTrue="1">
      <formula>$D$1&lt;F4</formula>
    </cfRule>
    <cfRule type="expression" dxfId="5807" priority="332" stopIfTrue="1">
      <formula>$D$1&gt;F4</formula>
    </cfRule>
  </conditionalFormatting>
  <conditionalFormatting sqref="F4">
    <cfRule type="expression" dxfId="5806" priority="329" stopIfTrue="1">
      <formula>$D$1&lt;F4</formula>
    </cfRule>
    <cfRule type="expression" dxfId="5805" priority="330" stopIfTrue="1">
      <formula>$D$1&gt;F4</formula>
    </cfRule>
  </conditionalFormatting>
  <conditionalFormatting sqref="F5">
    <cfRule type="cellIs" dxfId="5804" priority="401" stopIfTrue="1" operator="equal">
      <formula>5</formula>
    </cfRule>
    <cfRule type="cellIs" dxfId="5803" priority="402" stopIfTrue="1" operator="equal">
      <formula>4</formula>
    </cfRule>
    <cfRule type="cellIs" dxfId="5802" priority="403" stopIfTrue="1" operator="equal">
      <formula>3</formula>
    </cfRule>
  </conditionalFormatting>
  <conditionalFormatting sqref="F3">
    <cfRule type="expression" dxfId="5801" priority="399" stopIfTrue="1">
      <formula>$D$1&lt;F3</formula>
    </cfRule>
    <cfRule type="expression" dxfId="5800" priority="400" stopIfTrue="1">
      <formula>$D$1&gt;F3</formula>
    </cfRule>
  </conditionalFormatting>
  <conditionalFormatting sqref="F5">
    <cfRule type="cellIs" dxfId="5799" priority="396" stopIfTrue="1" operator="equal">
      <formula>5</formula>
    </cfRule>
    <cfRule type="cellIs" dxfId="5798" priority="397" stopIfTrue="1" operator="equal">
      <formula>4</formula>
    </cfRule>
    <cfRule type="cellIs" dxfId="5797" priority="398" stopIfTrue="1" operator="equal">
      <formula>3</formula>
    </cfRule>
  </conditionalFormatting>
  <conditionalFormatting sqref="F3">
    <cfRule type="expression" dxfId="5796" priority="394" stopIfTrue="1">
      <formula>$D$1&lt;F3</formula>
    </cfRule>
    <cfRule type="expression" dxfId="5795" priority="395" stopIfTrue="1">
      <formula>$D$1&gt;F3</formula>
    </cfRule>
  </conditionalFormatting>
  <conditionalFormatting sqref="F5">
    <cfRule type="cellIs" dxfId="5794" priority="391" stopIfTrue="1" operator="equal">
      <formula>5</formula>
    </cfRule>
    <cfRule type="cellIs" dxfId="5793" priority="392" stopIfTrue="1" operator="equal">
      <formula>4</formula>
    </cfRule>
    <cfRule type="cellIs" dxfId="5792" priority="393" stopIfTrue="1" operator="equal">
      <formula>3</formula>
    </cfRule>
  </conditionalFormatting>
  <conditionalFormatting sqref="F5">
    <cfRule type="cellIs" dxfId="5791" priority="388" stopIfTrue="1" operator="equal">
      <formula>5</formula>
    </cfRule>
    <cfRule type="cellIs" dxfId="5790" priority="389" stopIfTrue="1" operator="equal">
      <formula>4</formula>
    </cfRule>
    <cfRule type="cellIs" dxfId="5789" priority="390" stopIfTrue="1" operator="equal">
      <formula>3</formula>
    </cfRule>
  </conditionalFormatting>
  <conditionalFormatting sqref="F3">
    <cfRule type="expression" dxfId="5788" priority="386" stopIfTrue="1">
      <formula>$D$1&lt;F3</formula>
    </cfRule>
    <cfRule type="expression" dxfId="5787" priority="387" stopIfTrue="1">
      <formula>$D$1&gt;F3</formula>
    </cfRule>
  </conditionalFormatting>
  <conditionalFormatting sqref="F5">
    <cfRule type="cellIs" dxfId="5786" priority="380" stopIfTrue="1" operator="equal">
      <formula>5</formula>
    </cfRule>
    <cfRule type="cellIs" dxfId="5785" priority="381" stopIfTrue="1" operator="equal">
      <formula>4</formula>
    </cfRule>
    <cfRule type="cellIs" dxfId="5784" priority="382" stopIfTrue="1" operator="equal">
      <formula>3</formula>
    </cfRule>
  </conditionalFormatting>
  <conditionalFormatting sqref="F5">
    <cfRule type="cellIs" dxfId="5783" priority="377" stopIfTrue="1" operator="equal">
      <formula>5</formula>
    </cfRule>
    <cfRule type="cellIs" dxfId="5782" priority="378" stopIfTrue="1" operator="equal">
      <formula>4</formula>
    </cfRule>
    <cfRule type="cellIs" dxfId="5781" priority="379" stopIfTrue="1" operator="equal">
      <formula>3</formula>
    </cfRule>
  </conditionalFormatting>
  <conditionalFormatting sqref="F4">
    <cfRule type="expression" dxfId="5780" priority="375" stopIfTrue="1">
      <formula>$D$1&lt;F4</formula>
    </cfRule>
    <cfRule type="expression" dxfId="5779" priority="376" stopIfTrue="1">
      <formula>$D$1&gt;F4</formula>
    </cfRule>
  </conditionalFormatting>
  <conditionalFormatting sqref="F4">
    <cfRule type="expression" dxfId="5778" priority="373" stopIfTrue="1">
      <formula>$D$1&lt;F4</formula>
    </cfRule>
    <cfRule type="expression" dxfId="5777" priority="374" stopIfTrue="1">
      <formula>$D$1&gt;F4</formula>
    </cfRule>
  </conditionalFormatting>
  <conditionalFormatting sqref="F4">
    <cfRule type="expression" dxfId="5776" priority="371" stopIfTrue="1">
      <formula>$D$1&lt;F4</formula>
    </cfRule>
    <cfRule type="expression" dxfId="5775" priority="372" stopIfTrue="1">
      <formula>$D$1&gt;F4</formula>
    </cfRule>
  </conditionalFormatting>
  <conditionalFormatting sqref="F4">
    <cfRule type="expression" dxfId="5774" priority="369" stopIfTrue="1">
      <formula>$D$1&lt;F4</formula>
    </cfRule>
    <cfRule type="expression" dxfId="5773" priority="370" stopIfTrue="1">
      <formula>$D$1&gt;F4</formula>
    </cfRule>
  </conditionalFormatting>
  <conditionalFormatting sqref="F4">
    <cfRule type="expression" dxfId="5772" priority="367" stopIfTrue="1">
      <formula>$D$1&lt;F4</formula>
    </cfRule>
    <cfRule type="expression" dxfId="5771" priority="368" stopIfTrue="1">
      <formula>$D$1&gt;F4</formula>
    </cfRule>
  </conditionalFormatting>
  <conditionalFormatting sqref="F4">
    <cfRule type="expression" dxfId="5770" priority="365" stopIfTrue="1">
      <formula>$D$1&lt;F4</formula>
    </cfRule>
    <cfRule type="expression" dxfId="5769" priority="366" stopIfTrue="1">
      <formula>$D$1&gt;F4</formula>
    </cfRule>
  </conditionalFormatting>
  <conditionalFormatting sqref="F4">
    <cfRule type="expression" dxfId="5768" priority="363" stopIfTrue="1">
      <formula>$D$1&lt;F4</formula>
    </cfRule>
    <cfRule type="expression" dxfId="5767" priority="364" stopIfTrue="1">
      <formula>$D$1&gt;F4</formula>
    </cfRule>
  </conditionalFormatting>
  <conditionalFormatting sqref="F4">
    <cfRule type="expression" dxfId="5766" priority="361" stopIfTrue="1">
      <formula>$D$1&lt;F4</formula>
    </cfRule>
    <cfRule type="expression" dxfId="5765" priority="362" stopIfTrue="1">
      <formula>$D$1&gt;F4</formula>
    </cfRule>
  </conditionalFormatting>
  <conditionalFormatting sqref="F4">
    <cfRule type="expression" dxfId="5764" priority="359" stopIfTrue="1">
      <formula>$D$1&lt;F4</formula>
    </cfRule>
    <cfRule type="expression" dxfId="5763" priority="360" stopIfTrue="1">
      <formula>$D$1&gt;F4</formula>
    </cfRule>
  </conditionalFormatting>
  <conditionalFormatting sqref="F4">
    <cfRule type="expression" dxfId="5762" priority="357" stopIfTrue="1">
      <formula>$D$1&lt;F4</formula>
    </cfRule>
    <cfRule type="expression" dxfId="5761" priority="358" stopIfTrue="1">
      <formula>$D$1&gt;F4</formula>
    </cfRule>
  </conditionalFormatting>
  <conditionalFormatting sqref="F4">
    <cfRule type="expression" dxfId="5760" priority="353" stopIfTrue="1">
      <formula>$D$1&lt;F4</formula>
    </cfRule>
    <cfRule type="expression" dxfId="5759" priority="354" stopIfTrue="1">
      <formula>$D$1&gt;F4</formula>
    </cfRule>
  </conditionalFormatting>
  <conditionalFormatting sqref="F4">
    <cfRule type="expression" dxfId="5758" priority="351" stopIfTrue="1">
      <formula>$D$1&lt;F4</formula>
    </cfRule>
    <cfRule type="expression" dxfId="5757" priority="352" stopIfTrue="1">
      <formula>$D$1&gt;F4</formula>
    </cfRule>
  </conditionalFormatting>
  <conditionalFormatting sqref="F4">
    <cfRule type="expression" dxfId="5756" priority="349" stopIfTrue="1">
      <formula>$D$1&lt;F4</formula>
    </cfRule>
    <cfRule type="expression" dxfId="5755" priority="350" stopIfTrue="1">
      <formula>$D$1&gt;F4</formula>
    </cfRule>
  </conditionalFormatting>
  <conditionalFormatting sqref="F4">
    <cfRule type="expression" dxfId="5754" priority="347" stopIfTrue="1">
      <formula>$D$1&lt;F4</formula>
    </cfRule>
    <cfRule type="expression" dxfId="5753" priority="348" stopIfTrue="1">
      <formula>$D$1&gt;F4</formula>
    </cfRule>
  </conditionalFormatting>
  <conditionalFormatting sqref="F4">
    <cfRule type="expression" dxfId="5752" priority="345" stopIfTrue="1">
      <formula>$D$1&lt;F4</formula>
    </cfRule>
    <cfRule type="expression" dxfId="5751" priority="346" stopIfTrue="1">
      <formula>$D$1&gt;F4</formula>
    </cfRule>
  </conditionalFormatting>
  <conditionalFormatting sqref="F4">
    <cfRule type="expression" dxfId="5750" priority="343" stopIfTrue="1">
      <formula>$D$1&lt;F4</formula>
    </cfRule>
    <cfRule type="expression" dxfId="5749" priority="344" stopIfTrue="1">
      <formula>$D$1&gt;F4</formula>
    </cfRule>
  </conditionalFormatting>
  <conditionalFormatting sqref="F4">
    <cfRule type="expression" dxfId="5748" priority="341" stopIfTrue="1">
      <formula>$D$1&lt;F4</formula>
    </cfRule>
    <cfRule type="expression" dxfId="5747" priority="342" stopIfTrue="1">
      <formula>$D$1&gt;F4</formula>
    </cfRule>
  </conditionalFormatting>
  <conditionalFormatting sqref="F4">
    <cfRule type="expression" dxfId="5746" priority="339" stopIfTrue="1">
      <formula>$D$1&lt;F4</formula>
    </cfRule>
    <cfRule type="expression" dxfId="5745" priority="340" stopIfTrue="1">
      <formula>$D$1&gt;F4</formula>
    </cfRule>
  </conditionalFormatting>
  <conditionalFormatting sqref="F4">
    <cfRule type="expression" dxfId="5744" priority="325" stopIfTrue="1">
      <formula>$D$1&lt;F4</formula>
    </cfRule>
    <cfRule type="expression" dxfId="5743" priority="326" stopIfTrue="1">
      <formula>$D$1&gt;F4</formula>
    </cfRule>
  </conditionalFormatting>
  <conditionalFormatting sqref="I5">
    <cfRule type="cellIs" dxfId="5742" priority="322" stopIfTrue="1" operator="equal">
      <formula>5</formula>
    </cfRule>
    <cfRule type="cellIs" dxfId="5741" priority="323" stopIfTrue="1" operator="equal">
      <formula>4</formula>
    </cfRule>
    <cfRule type="cellIs" dxfId="5740" priority="324" stopIfTrue="1" operator="equal">
      <formula>3</formula>
    </cfRule>
  </conditionalFormatting>
  <conditionalFormatting sqref="I3:I4">
    <cfRule type="expression" dxfId="5739" priority="320" stopIfTrue="1">
      <formula>$D$1&lt;I3</formula>
    </cfRule>
    <cfRule type="expression" dxfId="5738" priority="321" stopIfTrue="1">
      <formula>$D$1&gt;I3</formula>
    </cfRule>
  </conditionalFormatting>
  <conditionalFormatting sqref="I5">
    <cfRule type="cellIs" dxfId="5737" priority="317" stopIfTrue="1" operator="equal">
      <formula>5</formula>
    </cfRule>
    <cfRule type="cellIs" dxfId="5736" priority="318" stopIfTrue="1" operator="equal">
      <formula>4</formula>
    </cfRule>
    <cfRule type="cellIs" dxfId="5735" priority="319" stopIfTrue="1" operator="equal">
      <formula>3</formula>
    </cfRule>
  </conditionalFormatting>
  <conditionalFormatting sqref="I3:I4">
    <cfRule type="expression" dxfId="5734" priority="315" stopIfTrue="1">
      <formula>$D$1&lt;I3</formula>
    </cfRule>
    <cfRule type="expression" dxfId="5733" priority="316" stopIfTrue="1">
      <formula>$D$1&gt;I3</formula>
    </cfRule>
  </conditionalFormatting>
  <conditionalFormatting sqref="I5">
    <cfRule type="cellIs" dxfId="5732" priority="312" stopIfTrue="1" operator="equal">
      <formula>5</formula>
    </cfRule>
    <cfRule type="cellIs" dxfId="5731" priority="313" stopIfTrue="1" operator="equal">
      <formula>4</formula>
    </cfRule>
    <cfRule type="cellIs" dxfId="5730" priority="314" stopIfTrue="1" operator="equal">
      <formula>3</formula>
    </cfRule>
  </conditionalFormatting>
  <conditionalFormatting sqref="I3:I4">
    <cfRule type="expression" dxfId="5729" priority="310" stopIfTrue="1">
      <formula>$D$1&lt;I3</formula>
    </cfRule>
    <cfRule type="expression" dxfId="5728" priority="311" stopIfTrue="1">
      <formula>$D$1&gt;I3</formula>
    </cfRule>
  </conditionalFormatting>
  <conditionalFormatting sqref="G5">
    <cfRule type="cellIs" dxfId="5727" priority="307" stopIfTrue="1" operator="equal">
      <formula>5</formula>
    </cfRule>
    <cfRule type="cellIs" dxfId="5726" priority="308" stopIfTrue="1" operator="equal">
      <formula>4</formula>
    </cfRule>
    <cfRule type="cellIs" dxfId="5725" priority="309" stopIfTrue="1" operator="equal">
      <formula>3</formula>
    </cfRule>
  </conditionalFormatting>
  <conditionalFormatting sqref="G4">
    <cfRule type="expression" dxfId="5724" priority="305" stopIfTrue="1">
      <formula>$D$1&lt;G4</formula>
    </cfRule>
    <cfRule type="expression" dxfId="5723" priority="306" stopIfTrue="1">
      <formula>$D$1&gt;G4</formula>
    </cfRule>
  </conditionalFormatting>
  <conditionalFormatting sqref="G4">
    <cfRule type="expression" dxfId="5722" priority="303" stopIfTrue="1">
      <formula>$D$1&lt;G4</formula>
    </cfRule>
    <cfRule type="expression" dxfId="5721" priority="304" stopIfTrue="1">
      <formula>$D$1&gt;G4</formula>
    </cfRule>
  </conditionalFormatting>
  <conditionalFormatting sqref="G4">
    <cfRule type="expression" dxfId="5720" priority="301" stopIfTrue="1">
      <formula>$D$1&lt;G4</formula>
    </cfRule>
    <cfRule type="expression" dxfId="5719" priority="302" stopIfTrue="1">
      <formula>$D$1&gt;G4</formula>
    </cfRule>
  </conditionalFormatting>
  <conditionalFormatting sqref="G4">
    <cfRule type="expression" dxfId="5718" priority="299" stopIfTrue="1">
      <formula>$D$1&lt;G4</formula>
    </cfRule>
    <cfRule type="expression" dxfId="5717" priority="300" stopIfTrue="1">
      <formula>$D$1&gt;G4</formula>
    </cfRule>
  </conditionalFormatting>
  <conditionalFormatting sqref="G4">
    <cfRule type="expression" dxfId="5716" priority="297" stopIfTrue="1">
      <formula>$D$1&lt;G4</formula>
    </cfRule>
    <cfRule type="expression" dxfId="5715" priority="298" stopIfTrue="1">
      <formula>$D$1&gt;G4</formula>
    </cfRule>
  </conditionalFormatting>
  <conditionalFormatting sqref="G4">
    <cfRule type="expression" dxfId="5714" priority="295" stopIfTrue="1">
      <formula>$D$1&lt;G4</formula>
    </cfRule>
    <cfRule type="expression" dxfId="5713" priority="296" stopIfTrue="1">
      <formula>$D$1&gt;G4</formula>
    </cfRule>
  </conditionalFormatting>
  <conditionalFormatting sqref="G5">
    <cfRule type="cellIs" dxfId="5712" priority="292" stopIfTrue="1" operator="equal">
      <formula>5</formula>
    </cfRule>
    <cfRule type="cellIs" dxfId="5711" priority="293" stopIfTrue="1" operator="equal">
      <formula>4</formula>
    </cfRule>
    <cfRule type="cellIs" dxfId="5710" priority="294" stopIfTrue="1" operator="equal">
      <formula>3</formula>
    </cfRule>
  </conditionalFormatting>
  <conditionalFormatting sqref="G4">
    <cfRule type="expression" dxfId="5709" priority="290" stopIfTrue="1">
      <formula>$D$1&lt;G4</formula>
    </cfRule>
    <cfRule type="expression" dxfId="5708" priority="291" stopIfTrue="1">
      <formula>$D$1&gt;G4</formula>
    </cfRule>
  </conditionalFormatting>
  <conditionalFormatting sqref="G5">
    <cfRule type="cellIs" dxfId="5707" priority="287" stopIfTrue="1" operator="equal">
      <formula>5</formula>
    </cfRule>
    <cfRule type="cellIs" dxfId="5706" priority="288" stopIfTrue="1" operator="equal">
      <formula>4</formula>
    </cfRule>
    <cfRule type="cellIs" dxfId="5705" priority="289" stopIfTrue="1" operator="equal">
      <formula>3</formula>
    </cfRule>
  </conditionalFormatting>
  <conditionalFormatting sqref="G4">
    <cfRule type="expression" dxfId="5704" priority="285" stopIfTrue="1">
      <formula>$D$1&lt;G4</formula>
    </cfRule>
    <cfRule type="expression" dxfId="5703" priority="286" stopIfTrue="1">
      <formula>$D$1&gt;G4</formula>
    </cfRule>
  </conditionalFormatting>
  <conditionalFormatting sqref="G5">
    <cfRule type="cellIs" dxfId="5702" priority="282" stopIfTrue="1" operator="equal">
      <formula>5</formula>
    </cfRule>
    <cfRule type="cellIs" dxfId="5701" priority="283" stopIfTrue="1" operator="equal">
      <formula>4</formula>
    </cfRule>
    <cfRule type="cellIs" dxfId="5700" priority="284" stopIfTrue="1" operator="equal">
      <formula>3</formula>
    </cfRule>
  </conditionalFormatting>
  <conditionalFormatting sqref="G4">
    <cfRule type="expression" dxfId="5699" priority="280" stopIfTrue="1">
      <formula>$D$1&lt;G4</formula>
    </cfRule>
    <cfRule type="expression" dxfId="5698" priority="281" stopIfTrue="1">
      <formula>$D$1&gt;G4</formula>
    </cfRule>
  </conditionalFormatting>
  <conditionalFormatting sqref="G4">
    <cfRule type="expression" dxfId="5697" priority="278" stopIfTrue="1">
      <formula>$D$1&lt;G4</formula>
    </cfRule>
    <cfRule type="expression" dxfId="5696" priority="279" stopIfTrue="1">
      <formula>$D$1&gt;G4</formula>
    </cfRule>
  </conditionalFormatting>
  <conditionalFormatting sqref="G4">
    <cfRule type="expression" dxfId="5695" priority="276" stopIfTrue="1">
      <formula>$D$1&lt;G4</formula>
    </cfRule>
    <cfRule type="expression" dxfId="5694" priority="277" stopIfTrue="1">
      <formula>$D$1&gt;G4</formula>
    </cfRule>
  </conditionalFormatting>
  <conditionalFormatting sqref="G4">
    <cfRule type="expression" dxfId="5693" priority="274" stopIfTrue="1">
      <formula>$D$1&lt;G4</formula>
    </cfRule>
    <cfRule type="expression" dxfId="5692" priority="275" stopIfTrue="1">
      <formula>$D$1&gt;G4</formula>
    </cfRule>
  </conditionalFormatting>
  <conditionalFormatting sqref="G4">
    <cfRule type="expression" dxfId="5691" priority="272" stopIfTrue="1">
      <formula>$D$1&lt;G4</formula>
    </cfRule>
    <cfRule type="expression" dxfId="5690" priority="273" stopIfTrue="1">
      <formula>$D$1&gt;G4</formula>
    </cfRule>
  </conditionalFormatting>
  <conditionalFormatting sqref="G4">
    <cfRule type="expression" dxfId="5689" priority="270" stopIfTrue="1">
      <formula>$D$1&lt;G4</formula>
    </cfRule>
    <cfRule type="expression" dxfId="5688" priority="271" stopIfTrue="1">
      <formula>$D$1&gt;G4</formula>
    </cfRule>
  </conditionalFormatting>
  <conditionalFormatting sqref="G4">
    <cfRule type="expression" dxfId="5687" priority="268" stopIfTrue="1">
      <formula>$D$1&lt;G4</formula>
    </cfRule>
    <cfRule type="expression" dxfId="5686" priority="269" stopIfTrue="1">
      <formula>$D$1&gt;G4</formula>
    </cfRule>
  </conditionalFormatting>
  <conditionalFormatting sqref="G4">
    <cfRule type="expression" dxfId="5685" priority="266" stopIfTrue="1">
      <formula>$D$1&lt;G4</formula>
    </cfRule>
    <cfRule type="expression" dxfId="5684" priority="267" stopIfTrue="1">
      <formula>$D$1&gt;G4</formula>
    </cfRule>
  </conditionalFormatting>
  <conditionalFormatting sqref="G4">
    <cfRule type="expression" dxfId="5683" priority="264" stopIfTrue="1">
      <formula>$D$1&lt;G4</formula>
    </cfRule>
    <cfRule type="expression" dxfId="5682" priority="265" stopIfTrue="1">
      <formula>$D$1&gt;G4</formula>
    </cfRule>
  </conditionalFormatting>
  <conditionalFormatting sqref="G4">
    <cfRule type="expression" dxfId="5681" priority="262" stopIfTrue="1">
      <formula>$D$1&lt;G4</formula>
    </cfRule>
    <cfRule type="expression" dxfId="5680" priority="263" stopIfTrue="1">
      <formula>$D$1&gt;G4</formula>
    </cfRule>
  </conditionalFormatting>
  <conditionalFormatting sqref="G4">
    <cfRule type="expression" dxfId="5679" priority="260" stopIfTrue="1">
      <formula>$D$1&lt;G4</formula>
    </cfRule>
    <cfRule type="expression" dxfId="5678" priority="261" stopIfTrue="1">
      <formula>$D$1&gt;G4</formula>
    </cfRule>
  </conditionalFormatting>
  <conditionalFormatting sqref="G4">
    <cfRule type="expression" dxfId="5677" priority="258" stopIfTrue="1">
      <formula>$D$1&lt;G4</formula>
    </cfRule>
    <cfRule type="expression" dxfId="5676" priority="259" stopIfTrue="1">
      <formula>$D$1&gt;G4</formula>
    </cfRule>
  </conditionalFormatting>
  <conditionalFormatting sqref="G4">
    <cfRule type="expression" dxfId="5675" priority="256" stopIfTrue="1">
      <formula>$D$1&lt;G4</formula>
    </cfRule>
    <cfRule type="expression" dxfId="5674" priority="257" stopIfTrue="1">
      <formula>$D$1&gt;G4</formula>
    </cfRule>
  </conditionalFormatting>
  <conditionalFormatting sqref="G4">
    <cfRule type="expression" dxfId="5673" priority="254" stopIfTrue="1">
      <formula>$D$1&lt;G4</formula>
    </cfRule>
    <cfRule type="expression" dxfId="5672" priority="255" stopIfTrue="1">
      <formula>$D$1&gt;G4</formula>
    </cfRule>
  </conditionalFormatting>
  <conditionalFormatting sqref="G4">
    <cfRule type="expression" dxfId="5671" priority="252" stopIfTrue="1">
      <formula>$D$1&lt;G4</formula>
    </cfRule>
    <cfRule type="expression" dxfId="5670" priority="253" stopIfTrue="1">
      <formula>$D$1&gt;G4</formula>
    </cfRule>
  </conditionalFormatting>
  <conditionalFormatting sqref="G4">
    <cfRule type="expression" dxfId="5669" priority="250" stopIfTrue="1">
      <formula>$D$1&lt;G4</formula>
    </cfRule>
    <cfRule type="expression" dxfId="5668" priority="251" stopIfTrue="1">
      <formula>$D$1&gt;G4</formula>
    </cfRule>
  </conditionalFormatting>
  <conditionalFormatting sqref="G4">
    <cfRule type="expression" dxfId="5667" priority="248" stopIfTrue="1">
      <formula>$D$1&lt;G4</formula>
    </cfRule>
    <cfRule type="expression" dxfId="5666" priority="249" stopIfTrue="1">
      <formula>$D$1&gt;G4</formula>
    </cfRule>
  </conditionalFormatting>
  <conditionalFormatting sqref="G4">
    <cfRule type="expression" dxfId="5665" priority="246" stopIfTrue="1">
      <formula>$D$1&lt;G4</formula>
    </cfRule>
    <cfRule type="expression" dxfId="5664" priority="247" stopIfTrue="1">
      <formula>$D$1&gt;G4</formula>
    </cfRule>
  </conditionalFormatting>
  <conditionalFormatting sqref="H5">
    <cfRule type="cellIs" dxfId="5663" priority="238" stopIfTrue="1" operator="equal">
      <formula>5</formula>
    </cfRule>
    <cfRule type="cellIs" dxfId="5662" priority="239" stopIfTrue="1" operator="equal">
      <formula>4</formula>
    </cfRule>
    <cfRule type="cellIs" dxfId="5661" priority="240" stopIfTrue="1" operator="equal">
      <formula>3</formula>
    </cfRule>
  </conditionalFormatting>
  <conditionalFormatting sqref="H5">
    <cfRule type="cellIs" dxfId="5660" priority="243" stopIfTrue="1" operator="equal">
      <formula>5</formula>
    </cfRule>
    <cfRule type="cellIs" dxfId="5659" priority="244" stopIfTrue="1" operator="equal">
      <formula>4</formula>
    </cfRule>
    <cfRule type="cellIs" dxfId="5658" priority="245" stopIfTrue="1" operator="equal">
      <formula>3</formula>
    </cfRule>
  </conditionalFormatting>
  <conditionalFormatting sqref="H4">
    <cfRule type="expression" dxfId="5657" priority="241" stopIfTrue="1">
      <formula>$D$1&lt;H4</formula>
    </cfRule>
    <cfRule type="expression" dxfId="5656" priority="242" stopIfTrue="1">
      <formula>$D$1&gt;H4</formula>
    </cfRule>
  </conditionalFormatting>
  <conditionalFormatting sqref="H4">
    <cfRule type="expression" dxfId="5655" priority="236" stopIfTrue="1">
      <formula>$D$1&lt;H4</formula>
    </cfRule>
    <cfRule type="expression" dxfId="5654" priority="237" stopIfTrue="1">
      <formula>$D$1&gt;H4</formula>
    </cfRule>
  </conditionalFormatting>
  <conditionalFormatting sqref="H5">
    <cfRule type="cellIs" dxfId="5653" priority="233" stopIfTrue="1" operator="equal">
      <formula>5</formula>
    </cfRule>
    <cfRule type="cellIs" dxfId="5652" priority="234" stopIfTrue="1" operator="equal">
      <formula>4</formula>
    </cfRule>
    <cfRule type="cellIs" dxfId="5651" priority="235" stopIfTrue="1" operator="equal">
      <formula>3</formula>
    </cfRule>
  </conditionalFormatting>
  <conditionalFormatting sqref="H4">
    <cfRule type="expression" dxfId="5650" priority="231" stopIfTrue="1">
      <formula>$D$1&lt;H4</formula>
    </cfRule>
    <cfRule type="expression" dxfId="5649" priority="232" stopIfTrue="1">
      <formula>$D$1&gt;H4</formula>
    </cfRule>
  </conditionalFormatting>
  <conditionalFormatting sqref="H5">
    <cfRule type="cellIs" dxfId="5648" priority="228" stopIfTrue="1" operator="equal">
      <formula>5</formula>
    </cfRule>
    <cfRule type="cellIs" dxfId="5647" priority="229" stopIfTrue="1" operator="equal">
      <formula>4</formula>
    </cfRule>
    <cfRule type="cellIs" dxfId="5646" priority="230" stopIfTrue="1" operator="equal">
      <formula>3</formula>
    </cfRule>
  </conditionalFormatting>
  <conditionalFormatting sqref="H4">
    <cfRule type="expression" dxfId="5645" priority="226" stopIfTrue="1">
      <formula>$D$1&lt;H4</formula>
    </cfRule>
    <cfRule type="expression" dxfId="5644" priority="227" stopIfTrue="1">
      <formula>$D$1&gt;H4</formula>
    </cfRule>
  </conditionalFormatting>
  <conditionalFormatting sqref="H4">
    <cfRule type="expression" dxfId="5643" priority="224" stopIfTrue="1">
      <formula>$D$1&lt;H4</formula>
    </cfRule>
    <cfRule type="expression" dxfId="5642" priority="225" stopIfTrue="1">
      <formula>$D$1&gt;H4</formula>
    </cfRule>
  </conditionalFormatting>
  <conditionalFormatting sqref="H4">
    <cfRule type="expression" dxfId="5641" priority="222" stopIfTrue="1">
      <formula>$D$1&lt;H4</formula>
    </cfRule>
    <cfRule type="expression" dxfId="5640" priority="223" stopIfTrue="1">
      <formula>$D$1&gt;H4</formula>
    </cfRule>
  </conditionalFormatting>
  <conditionalFormatting sqref="H4">
    <cfRule type="expression" dxfId="5639" priority="220" stopIfTrue="1">
      <formula>$D$1&lt;H4</formula>
    </cfRule>
    <cfRule type="expression" dxfId="5638" priority="221" stopIfTrue="1">
      <formula>$D$1&gt;H4</formula>
    </cfRule>
  </conditionalFormatting>
  <conditionalFormatting sqref="H4">
    <cfRule type="expression" dxfId="5637" priority="218" stopIfTrue="1">
      <formula>$D$1&lt;H4</formula>
    </cfRule>
    <cfRule type="expression" dxfId="5636" priority="219" stopIfTrue="1">
      <formula>$D$1&gt;H4</formula>
    </cfRule>
  </conditionalFormatting>
  <conditionalFormatting sqref="H4">
    <cfRule type="expression" dxfId="5635" priority="216" stopIfTrue="1">
      <formula>$D$1&lt;H4</formula>
    </cfRule>
    <cfRule type="expression" dxfId="5634" priority="217" stopIfTrue="1">
      <formula>$D$1&gt;H4</formula>
    </cfRule>
  </conditionalFormatting>
  <conditionalFormatting sqref="H4">
    <cfRule type="expression" dxfId="5633" priority="214" stopIfTrue="1">
      <formula>$D$1&lt;H4</formula>
    </cfRule>
    <cfRule type="expression" dxfId="5632" priority="215" stopIfTrue="1">
      <formula>$D$1&gt;H4</formula>
    </cfRule>
  </conditionalFormatting>
  <conditionalFormatting sqref="H4">
    <cfRule type="expression" dxfId="5631" priority="212" stopIfTrue="1">
      <formula>$D$1&lt;H4</formula>
    </cfRule>
    <cfRule type="expression" dxfId="5630" priority="213" stopIfTrue="1">
      <formula>$D$1&gt;H4</formula>
    </cfRule>
  </conditionalFormatting>
  <conditionalFormatting sqref="H4">
    <cfRule type="expression" dxfId="5629" priority="210" stopIfTrue="1">
      <formula>$D$1&lt;H4</formula>
    </cfRule>
    <cfRule type="expression" dxfId="5628" priority="211" stopIfTrue="1">
      <formula>$D$1&gt;H4</formula>
    </cfRule>
  </conditionalFormatting>
  <conditionalFormatting sqref="H4">
    <cfRule type="expression" dxfId="5627" priority="208" stopIfTrue="1">
      <formula>$D$1&lt;H4</formula>
    </cfRule>
    <cfRule type="expression" dxfId="5626" priority="209" stopIfTrue="1">
      <formula>$D$1&gt;H4</formula>
    </cfRule>
  </conditionalFormatting>
  <conditionalFormatting sqref="H4">
    <cfRule type="expression" dxfId="5625" priority="206" stopIfTrue="1">
      <formula>$D$1&lt;H4</formula>
    </cfRule>
    <cfRule type="expression" dxfId="5624" priority="207" stopIfTrue="1">
      <formula>$D$1&gt;H4</formula>
    </cfRule>
  </conditionalFormatting>
  <conditionalFormatting sqref="J4">
    <cfRule type="expression" dxfId="5623" priority="194" stopIfTrue="1">
      <formula>$D$1&lt;J4</formula>
    </cfRule>
    <cfRule type="expression" dxfId="5622" priority="195" stopIfTrue="1">
      <formula>$D$1&gt;J4</formula>
    </cfRule>
  </conditionalFormatting>
  <conditionalFormatting sqref="J5">
    <cfRule type="cellIs" dxfId="5621" priority="203" stopIfTrue="1" operator="equal">
      <formula>5</formula>
    </cfRule>
    <cfRule type="cellIs" dxfId="5620" priority="204" stopIfTrue="1" operator="equal">
      <formula>4</formula>
    </cfRule>
    <cfRule type="cellIs" dxfId="5619" priority="205" stopIfTrue="1" operator="equal">
      <formula>3</formula>
    </cfRule>
  </conditionalFormatting>
  <conditionalFormatting sqref="J4">
    <cfRule type="expression" dxfId="5618" priority="201" stopIfTrue="1">
      <formula>$D$1&lt;J4</formula>
    </cfRule>
    <cfRule type="expression" dxfId="5617" priority="202" stopIfTrue="1">
      <formula>$D$1&gt;J4</formula>
    </cfRule>
  </conditionalFormatting>
  <conditionalFormatting sqref="J5">
    <cfRule type="cellIs" dxfId="5616" priority="198" stopIfTrue="1" operator="equal">
      <formula>5</formula>
    </cfRule>
    <cfRule type="cellIs" dxfId="5615" priority="199" stopIfTrue="1" operator="equal">
      <formula>4</formula>
    </cfRule>
    <cfRule type="cellIs" dxfId="5614" priority="200" stopIfTrue="1" operator="equal">
      <formula>3</formula>
    </cfRule>
  </conditionalFormatting>
  <conditionalFormatting sqref="J4">
    <cfRule type="expression" dxfId="5613" priority="196" stopIfTrue="1">
      <formula>$D$1&lt;J4</formula>
    </cfRule>
    <cfRule type="expression" dxfId="5612" priority="197" stopIfTrue="1">
      <formula>$D$1&gt;J4</formula>
    </cfRule>
  </conditionalFormatting>
  <conditionalFormatting sqref="Q5">
    <cfRule type="cellIs" dxfId="5611" priority="191" stopIfTrue="1" operator="equal">
      <formula>5</formula>
    </cfRule>
    <cfRule type="cellIs" dxfId="5610" priority="192" stopIfTrue="1" operator="equal">
      <formula>4</formula>
    </cfRule>
    <cfRule type="cellIs" dxfId="5609" priority="193" stopIfTrue="1" operator="equal">
      <formula>3</formula>
    </cfRule>
  </conditionalFormatting>
  <conditionalFormatting sqref="Q4">
    <cfRule type="expression" dxfId="5608" priority="189" stopIfTrue="1">
      <formula>$D$1&lt;Q4</formula>
    </cfRule>
    <cfRule type="expression" dxfId="5607" priority="190" stopIfTrue="1">
      <formula>$D$1&gt;Q4</formula>
    </cfRule>
  </conditionalFormatting>
  <conditionalFormatting sqref="Q4">
    <cfRule type="expression" dxfId="5606" priority="187" stopIfTrue="1">
      <formula>$D$1&lt;Q4</formula>
    </cfRule>
    <cfRule type="expression" dxfId="5605" priority="188" stopIfTrue="1">
      <formula>$D$1&gt;Q4</formula>
    </cfRule>
  </conditionalFormatting>
  <conditionalFormatting sqref="Q4">
    <cfRule type="expression" dxfId="5604" priority="185" stopIfTrue="1">
      <formula>$D$1&lt;Q4</formula>
    </cfRule>
    <cfRule type="expression" dxfId="5603" priority="186" stopIfTrue="1">
      <formula>$D$1&gt;Q4</formula>
    </cfRule>
  </conditionalFormatting>
  <conditionalFormatting sqref="Q5">
    <cfRule type="cellIs" dxfId="5602" priority="182" stopIfTrue="1" operator="equal">
      <formula>5</formula>
    </cfRule>
    <cfRule type="cellIs" dxfId="5601" priority="183" stopIfTrue="1" operator="equal">
      <formula>4</formula>
    </cfRule>
    <cfRule type="cellIs" dxfId="5600" priority="184" stopIfTrue="1" operator="equal">
      <formula>3</formula>
    </cfRule>
  </conditionalFormatting>
  <conditionalFormatting sqref="Q4">
    <cfRule type="expression" dxfId="5599" priority="180" stopIfTrue="1">
      <formula>$D$1&lt;Q4</formula>
    </cfRule>
    <cfRule type="expression" dxfId="5598" priority="181" stopIfTrue="1">
      <formula>$D$1&gt;Q4</formula>
    </cfRule>
  </conditionalFormatting>
  <conditionalFormatting sqref="Q5">
    <cfRule type="cellIs" dxfId="5597" priority="177" stopIfTrue="1" operator="equal">
      <formula>5</formula>
    </cfRule>
    <cfRule type="cellIs" dxfId="5596" priority="178" stopIfTrue="1" operator="equal">
      <formula>4</formula>
    </cfRule>
    <cfRule type="cellIs" dxfId="5595" priority="179" stopIfTrue="1" operator="equal">
      <formula>3</formula>
    </cfRule>
  </conditionalFormatting>
  <conditionalFormatting sqref="Q4">
    <cfRule type="expression" dxfId="5594" priority="144" stopIfTrue="1">
      <formula>$D$1&lt;Q4</formula>
    </cfRule>
    <cfRule type="expression" dxfId="5593" priority="145" stopIfTrue="1">
      <formula>$D$1&gt;Q4</formula>
    </cfRule>
  </conditionalFormatting>
  <conditionalFormatting sqref="Q5">
    <cfRule type="cellIs" dxfId="5592" priority="174" stopIfTrue="1" operator="equal">
      <formula>5</formula>
    </cfRule>
    <cfRule type="cellIs" dxfId="5591" priority="175" stopIfTrue="1" operator="equal">
      <formula>4</formula>
    </cfRule>
    <cfRule type="cellIs" dxfId="5590" priority="176" stopIfTrue="1" operator="equal">
      <formula>3</formula>
    </cfRule>
  </conditionalFormatting>
  <conditionalFormatting sqref="Q4">
    <cfRule type="expression" dxfId="5589" priority="172" stopIfTrue="1">
      <formula>$D$1&lt;Q4</formula>
    </cfRule>
    <cfRule type="expression" dxfId="5588" priority="173" stopIfTrue="1">
      <formula>$D$1&gt;Q4</formula>
    </cfRule>
  </conditionalFormatting>
  <conditionalFormatting sqref="Q5">
    <cfRule type="cellIs" dxfId="5587" priority="169" stopIfTrue="1" operator="equal">
      <formula>5</formula>
    </cfRule>
    <cfRule type="cellIs" dxfId="5586" priority="170" stopIfTrue="1" operator="equal">
      <formula>4</formula>
    </cfRule>
    <cfRule type="cellIs" dxfId="5585" priority="171" stopIfTrue="1" operator="equal">
      <formula>3</formula>
    </cfRule>
  </conditionalFormatting>
  <conditionalFormatting sqref="Q4">
    <cfRule type="expression" dxfId="5584" priority="167" stopIfTrue="1">
      <formula>$D$1&lt;Q4</formula>
    </cfRule>
    <cfRule type="expression" dxfId="5583" priority="168" stopIfTrue="1">
      <formula>$D$1&gt;Q4</formula>
    </cfRule>
  </conditionalFormatting>
  <conditionalFormatting sqref="Q5">
    <cfRule type="cellIs" dxfId="5582" priority="164" stopIfTrue="1" operator="equal">
      <formula>5</formula>
    </cfRule>
    <cfRule type="cellIs" dxfId="5581" priority="165" stopIfTrue="1" operator="equal">
      <formula>4</formula>
    </cfRule>
    <cfRule type="cellIs" dxfId="5580" priority="166" stopIfTrue="1" operator="equal">
      <formula>3</formula>
    </cfRule>
  </conditionalFormatting>
  <conditionalFormatting sqref="Q4">
    <cfRule type="expression" dxfId="5579" priority="162" stopIfTrue="1">
      <formula>$D$1&lt;Q4</formula>
    </cfRule>
    <cfRule type="expression" dxfId="5578" priority="163" stopIfTrue="1">
      <formula>$D$1&gt;Q4</formula>
    </cfRule>
  </conditionalFormatting>
  <conditionalFormatting sqref="Q4">
    <cfRule type="expression" dxfId="5577" priority="160" stopIfTrue="1">
      <formula>$D$1&lt;Q4</formula>
    </cfRule>
    <cfRule type="expression" dxfId="5576" priority="161" stopIfTrue="1">
      <formula>$D$1&gt;Q4</formula>
    </cfRule>
  </conditionalFormatting>
  <conditionalFormatting sqref="Q4">
    <cfRule type="expression" dxfId="5575" priority="158" stopIfTrue="1">
      <formula>$D$1&lt;Q4</formula>
    </cfRule>
    <cfRule type="expression" dxfId="5574" priority="159" stopIfTrue="1">
      <formula>$D$1&gt;Q4</formula>
    </cfRule>
  </conditionalFormatting>
  <conditionalFormatting sqref="Q4">
    <cfRule type="expression" dxfId="5573" priority="156" stopIfTrue="1">
      <formula>$D$1&lt;Q4</formula>
    </cfRule>
    <cfRule type="expression" dxfId="5572" priority="157" stopIfTrue="1">
      <formula>$D$1&gt;Q4</formula>
    </cfRule>
  </conditionalFormatting>
  <conditionalFormatting sqref="Q4">
    <cfRule type="expression" dxfId="5571" priority="154" stopIfTrue="1">
      <formula>$D$1&lt;Q4</formula>
    </cfRule>
    <cfRule type="expression" dxfId="5570" priority="155" stopIfTrue="1">
      <formula>$D$1&gt;Q4</formula>
    </cfRule>
  </conditionalFormatting>
  <conditionalFormatting sqref="Q4">
    <cfRule type="expression" dxfId="5569" priority="152" stopIfTrue="1">
      <formula>$D$1&lt;Q4</formula>
    </cfRule>
    <cfRule type="expression" dxfId="5568" priority="153" stopIfTrue="1">
      <formula>$D$1&gt;Q4</formula>
    </cfRule>
  </conditionalFormatting>
  <conditionalFormatting sqref="Q4">
    <cfRule type="expression" dxfId="5567" priority="150" stopIfTrue="1">
      <formula>$D$1&lt;Q4</formula>
    </cfRule>
    <cfRule type="expression" dxfId="5566" priority="151" stopIfTrue="1">
      <formula>$D$1&gt;Q4</formula>
    </cfRule>
  </conditionalFormatting>
  <conditionalFormatting sqref="Q4">
    <cfRule type="expression" dxfId="5565" priority="148" stopIfTrue="1">
      <formula>$D$1&lt;Q4</formula>
    </cfRule>
    <cfRule type="expression" dxfId="5564" priority="149" stopIfTrue="1">
      <formula>$D$1&gt;Q4</formula>
    </cfRule>
  </conditionalFormatting>
  <conditionalFormatting sqref="Q4">
    <cfRule type="expression" dxfId="5563" priority="146" stopIfTrue="1">
      <formula>$D$1&lt;Q4</formula>
    </cfRule>
    <cfRule type="expression" dxfId="5562" priority="147" stopIfTrue="1">
      <formula>$D$1&gt;Q4</formula>
    </cfRule>
  </conditionalFormatting>
  <conditionalFormatting sqref="R5">
    <cfRule type="cellIs" dxfId="5561" priority="141" stopIfTrue="1" operator="equal">
      <formula>5</formula>
    </cfRule>
    <cfRule type="cellIs" dxfId="5560" priority="142" stopIfTrue="1" operator="equal">
      <formula>4</formula>
    </cfRule>
    <cfRule type="cellIs" dxfId="5559" priority="143" stopIfTrue="1" operator="equal">
      <formula>3</formula>
    </cfRule>
  </conditionalFormatting>
  <conditionalFormatting sqref="R3:R4">
    <cfRule type="expression" dxfId="5558" priority="139" stopIfTrue="1">
      <formula>$D$1&lt;R3</formula>
    </cfRule>
    <cfRule type="expression" dxfId="5557" priority="140" stopIfTrue="1">
      <formula>$D$1&gt;R3</formula>
    </cfRule>
  </conditionalFormatting>
  <conditionalFormatting sqref="R4">
    <cfRule type="expression" dxfId="5556" priority="137" stopIfTrue="1">
      <formula>$D$1&lt;R4</formula>
    </cfRule>
    <cfRule type="expression" dxfId="5555" priority="138" stopIfTrue="1">
      <formula>$D$1&gt;R4</formula>
    </cfRule>
  </conditionalFormatting>
  <conditionalFormatting sqref="R4">
    <cfRule type="expression" dxfId="5554" priority="135" stopIfTrue="1">
      <formula>$D$1&lt;R4</formula>
    </cfRule>
    <cfRule type="expression" dxfId="5553" priority="136" stopIfTrue="1">
      <formula>$D$1&gt;R4</formula>
    </cfRule>
  </conditionalFormatting>
  <conditionalFormatting sqref="R5">
    <cfRule type="cellIs" dxfId="5552" priority="132" stopIfTrue="1" operator="equal">
      <formula>5</formula>
    </cfRule>
    <cfRule type="cellIs" dxfId="5551" priority="133" stopIfTrue="1" operator="equal">
      <formula>4</formula>
    </cfRule>
    <cfRule type="cellIs" dxfId="5550" priority="134" stopIfTrue="1" operator="equal">
      <formula>3</formula>
    </cfRule>
  </conditionalFormatting>
  <conditionalFormatting sqref="R4">
    <cfRule type="expression" dxfId="5549" priority="130" stopIfTrue="1">
      <formula>$D$1&lt;R4</formula>
    </cfRule>
    <cfRule type="expression" dxfId="5548" priority="131" stopIfTrue="1">
      <formula>$D$1&gt;R4</formula>
    </cfRule>
  </conditionalFormatting>
  <conditionalFormatting sqref="R5">
    <cfRule type="cellIs" dxfId="5547" priority="127" stopIfTrue="1" operator="equal">
      <formula>5</formula>
    </cfRule>
    <cfRule type="cellIs" dxfId="5546" priority="128" stopIfTrue="1" operator="equal">
      <formula>4</formula>
    </cfRule>
    <cfRule type="cellIs" dxfId="5545" priority="129" stopIfTrue="1" operator="equal">
      <formula>3</formula>
    </cfRule>
  </conditionalFormatting>
  <conditionalFormatting sqref="R4">
    <cfRule type="expression" dxfId="5544" priority="125" stopIfTrue="1">
      <formula>$D$1&lt;R4</formula>
    </cfRule>
    <cfRule type="expression" dxfId="5543" priority="126" stopIfTrue="1">
      <formula>$D$1&gt;R4</formula>
    </cfRule>
  </conditionalFormatting>
  <conditionalFormatting sqref="R4">
    <cfRule type="expression" dxfId="5542" priority="123" stopIfTrue="1">
      <formula>$D$1&lt;R4</formula>
    </cfRule>
    <cfRule type="expression" dxfId="5541" priority="124" stopIfTrue="1">
      <formula>$D$1&gt;R4</formula>
    </cfRule>
  </conditionalFormatting>
  <conditionalFormatting sqref="R4">
    <cfRule type="expression" dxfId="5540" priority="121" stopIfTrue="1">
      <formula>$D$1&lt;R4</formula>
    </cfRule>
    <cfRule type="expression" dxfId="5539" priority="122" stopIfTrue="1">
      <formula>$D$1&gt;R4</formula>
    </cfRule>
  </conditionalFormatting>
  <conditionalFormatting sqref="R5">
    <cfRule type="cellIs" dxfId="5538" priority="118" stopIfTrue="1" operator="equal">
      <formula>5</formula>
    </cfRule>
    <cfRule type="cellIs" dxfId="5537" priority="119" stopIfTrue="1" operator="equal">
      <formula>4</formula>
    </cfRule>
    <cfRule type="cellIs" dxfId="5536" priority="120" stopIfTrue="1" operator="equal">
      <formula>3</formula>
    </cfRule>
  </conditionalFormatting>
  <conditionalFormatting sqref="R4">
    <cfRule type="expression" dxfId="5535" priority="116" stopIfTrue="1">
      <formula>$D$1&lt;R4</formula>
    </cfRule>
    <cfRule type="expression" dxfId="5534" priority="117" stopIfTrue="1">
      <formula>$D$1&gt;R4</formula>
    </cfRule>
  </conditionalFormatting>
  <conditionalFormatting sqref="S4">
    <cfRule type="expression" dxfId="5533" priority="114" stopIfTrue="1">
      <formula>$D$1&lt;S4</formula>
    </cfRule>
    <cfRule type="expression" dxfId="5532" priority="115" stopIfTrue="1">
      <formula>$D$1&gt;S4</formula>
    </cfRule>
  </conditionalFormatting>
  <conditionalFormatting sqref="S5">
    <cfRule type="cellIs" dxfId="5531" priority="111" stopIfTrue="1" operator="equal">
      <formula>5</formula>
    </cfRule>
    <cfRule type="cellIs" dxfId="5530" priority="112" stopIfTrue="1" operator="equal">
      <formula>4</formula>
    </cfRule>
    <cfRule type="cellIs" dxfId="5529" priority="113" stopIfTrue="1" operator="equal">
      <formula>3</formula>
    </cfRule>
  </conditionalFormatting>
  <conditionalFormatting sqref="S4">
    <cfRule type="expression" dxfId="5528" priority="109" stopIfTrue="1">
      <formula>$D$1&lt;S4</formula>
    </cfRule>
    <cfRule type="expression" dxfId="5527" priority="110" stopIfTrue="1">
      <formula>$D$1&gt;S4</formula>
    </cfRule>
  </conditionalFormatting>
  <conditionalFormatting sqref="S4">
    <cfRule type="expression" dxfId="5526" priority="107" stopIfTrue="1">
      <formula>$D$1&lt;S4</formula>
    </cfRule>
    <cfRule type="expression" dxfId="5525" priority="108" stopIfTrue="1">
      <formula>$D$1&gt;S4</formula>
    </cfRule>
  </conditionalFormatting>
  <conditionalFormatting sqref="S4">
    <cfRule type="expression" dxfId="5524" priority="105" stopIfTrue="1">
      <formula>$D$1&lt;S4</formula>
    </cfRule>
    <cfRule type="expression" dxfId="5523" priority="106" stopIfTrue="1">
      <formula>$D$1&gt;S4</formula>
    </cfRule>
  </conditionalFormatting>
  <conditionalFormatting sqref="S5">
    <cfRule type="cellIs" dxfId="5522" priority="102" stopIfTrue="1" operator="equal">
      <formula>5</formula>
    </cfRule>
    <cfRule type="cellIs" dxfId="5521" priority="103" stopIfTrue="1" operator="equal">
      <formula>4</formula>
    </cfRule>
    <cfRule type="cellIs" dxfId="5520" priority="104" stopIfTrue="1" operator="equal">
      <formula>3</formula>
    </cfRule>
  </conditionalFormatting>
  <conditionalFormatting sqref="S4">
    <cfRule type="expression" dxfId="5519" priority="100" stopIfTrue="1">
      <formula>$D$1&lt;S4</formula>
    </cfRule>
    <cfRule type="expression" dxfId="5518" priority="101" stopIfTrue="1">
      <formula>$D$1&gt;S4</formula>
    </cfRule>
  </conditionalFormatting>
  <conditionalFormatting sqref="S5">
    <cfRule type="cellIs" dxfId="5517" priority="97" stopIfTrue="1" operator="equal">
      <formula>5</formula>
    </cfRule>
    <cfRule type="cellIs" dxfId="5516" priority="98" stopIfTrue="1" operator="equal">
      <formula>4</formula>
    </cfRule>
    <cfRule type="cellIs" dxfId="5515" priority="99" stopIfTrue="1" operator="equal">
      <formula>3</formula>
    </cfRule>
  </conditionalFormatting>
  <conditionalFormatting sqref="S4">
    <cfRule type="expression" dxfId="5514" priority="95" stopIfTrue="1">
      <formula>$D$1&lt;S4</formula>
    </cfRule>
    <cfRule type="expression" dxfId="5513" priority="96" stopIfTrue="1">
      <formula>$D$1&gt;S4</formula>
    </cfRule>
  </conditionalFormatting>
  <conditionalFormatting sqref="S4">
    <cfRule type="expression" dxfId="5512" priority="93" stopIfTrue="1">
      <formula>$D$1&lt;S4</formula>
    </cfRule>
    <cfRule type="expression" dxfId="5511" priority="94" stopIfTrue="1">
      <formula>$D$1&gt;S4</formula>
    </cfRule>
  </conditionalFormatting>
  <conditionalFormatting sqref="S4">
    <cfRule type="expression" dxfId="5510" priority="91" stopIfTrue="1">
      <formula>$D$1&lt;S4</formula>
    </cfRule>
    <cfRule type="expression" dxfId="5509" priority="92" stopIfTrue="1">
      <formula>$D$1&gt;S4</formula>
    </cfRule>
  </conditionalFormatting>
  <conditionalFormatting sqref="S5">
    <cfRule type="cellIs" dxfId="5508" priority="88" stopIfTrue="1" operator="equal">
      <formula>5</formula>
    </cfRule>
    <cfRule type="cellIs" dxfId="5507" priority="89" stopIfTrue="1" operator="equal">
      <formula>4</formula>
    </cfRule>
    <cfRule type="cellIs" dxfId="5506" priority="90" stopIfTrue="1" operator="equal">
      <formula>3</formula>
    </cfRule>
  </conditionalFormatting>
  <conditionalFormatting sqref="S4">
    <cfRule type="expression" dxfId="5505" priority="86" stopIfTrue="1">
      <formula>$D$1&lt;S4</formula>
    </cfRule>
    <cfRule type="expression" dxfId="5504" priority="87" stopIfTrue="1">
      <formula>$D$1&gt;S4</formula>
    </cfRule>
  </conditionalFormatting>
  <conditionalFormatting sqref="S5">
    <cfRule type="cellIs" dxfId="5503" priority="83" stopIfTrue="1" operator="equal">
      <formula>5</formula>
    </cfRule>
    <cfRule type="cellIs" dxfId="5502" priority="84" stopIfTrue="1" operator="equal">
      <formula>4</formula>
    </cfRule>
    <cfRule type="cellIs" dxfId="5501" priority="85" stopIfTrue="1" operator="equal">
      <formula>3</formula>
    </cfRule>
  </conditionalFormatting>
  <conditionalFormatting sqref="S4">
    <cfRule type="expression" dxfId="5500" priority="81" stopIfTrue="1">
      <formula>$D$1&lt;S4</formula>
    </cfRule>
    <cfRule type="expression" dxfId="5499" priority="82" stopIfTrue="1">
      <formula>$D$1&gt;S4</formula>
    </cfRule>
  </conditionalFormatting>
  <conditionalFormatting sqref="S5">
    <cfRule type="cellIs" dxfId="5498" priority="78" stopIfTrue="1" operator="equal">
      <formula>5</formula>
    </cfRule>
    <cfRule type="cellIs" dxfId="5497" priority="79" stopIfTrue="1" operator="equal">
      <formula>4</formula>
    </cfRule>
    <cfRule type="cellIs" dxfId="5496" priority="80" stopIfTrue="1" operator="equal">
      <formula>3</formula>
    </cfRule>
  </conditionalFormatting>
  <conditionalFormatting sqref="S4">
    <cfRule type="expression" dxfId="5495" priority="76" stopIfTrue="1">
      <formula>$D$1&lt;S4</formula>
    </cfRule>
    <cfRule type="expression" dxfId="5494" priority="77" stopIfTrue="1">
      <formula>$D$1&gt;S4</formula>
    </cfRule>
  </conditionalFormatting>
  <conditionalFormatting sqref="S4">
    <cfRule type="expression" dxfId="5493" priority="21" stopIfTrue="1">
      <formula>$D$1&lt;S4</formula>
    </cfRule>
    <cfRule type="expression" dxfId="5492" priority="22" stopIfTrue="1">
      <formula>$D$1&gt;S4</formula>
    </cfRule>
  </conditionalFormatting>
  <conditionalFormatting sqref="S4">
    <cfRule type="expression" dxfId="5491" priority="9" stopIfTrue="1">
      <formula>$D$1&lt;S4</formula>
    </cfRule>
    <cfRule type="expression" dxfId="5490" priority="10" stopIfTrue="1">
      <formula>$D$1&gt;S4</formula>
    </cfRule>
  </conditionalFormatting>
  <conditionalFormatting sqref="S4">
    <cfRule type="expression" dxfId="5489" priority="53" stopIfTrue="1">
      <formula>$D$1&lt;S4</formula>
    </cfRule>
    <cfRule type="expression" dxfId="5488" priority="54" stopIfTrue="1">
      <formula>$D$1&gt;S4</formula>
    </cfRule>
  </conditionalFormatting>
  <conditionalFormatting sqref="S4">
    <cfRule type="expression" dxfId="5487" priority="51" stopIfTrue="1">
      <formula>$D$1&lt;S4</formula>
    </cfRule>
    <cfRule type="expression" dxfId="5486" priority="52" stopIfTrue="1">
      <formula>$D$1&gt;S4</formula>
    </cfRule>
  </conditionalFormatting>
  <conditionalFormatting sqref="S4">
    <cfRule type="expression" dxfId="5485" priority="26" stopIfTrue="1">
      <formula>$D$1&lt;S4</formula>
    </cfRule>
    <cfRule type="expression" dxfId="5484" priority="27" stopIfTrue="1">
      <formula>$D$1&gt;S4</formula>
    </cfRule>
  </conditionalFormatting>
  <conditionalFormatting sqref="S5">
    <cfRule type="cellIs" dxfId="5483" priority="23" stopIfTrue="1" operator="equal">
      <formula>5</formula>
    </cfRule>
    <cfRule type="cellIs" dxfId="5482" priority="24" stopIfTrue="1" operator="equal">
      <formula>4</formula>
    </cfRule>
    <cfRule type="cellIs" dxfId="5481" priority="25" stopIfTrue="1" operator="equal">
      <formula>3</formula>
    </cfRule>
  </conditionalFormatting>
  <conditionalFormatting sqref="S4">
    <cfRule type="expression" dxfId="5480" priority="19" stopIfTrue="1">
      <formula>$D$1&lt;S4</formula>
    </cfRule>
    <cfRule type="expression" dxfId="5479" priority="20" stopIfTrue="1">
      <formula>$D$1&gt;S4</formula>
    </cfRule>
  </conditionalFormatting>
  <conditionalFormatting sqref="S5">
    <cfRule type="cellIs" dxfId="5478" priority="73" stopIfTrue="1" operator="equal">
      <formula>5</formula>
    </cfRule>
    <cfRule type="cellIs" dxfId="5477" priority="74" stopIfTrue="1" operator="equal">
      <formula>4</formula>
    </cfRule>
    <cfRule type="cellIs" dxfId="5476" priority="75" stopIfTrue="1" operator="equal">
      <formula>3</formula>
    </cfRule>
  </conditionalFormatting>
  <conditionalFormatting sqref="S4">
    <cfRule type="expression" dxfId="5475" priority="71" stopIfTrue="1">
      <formula>$D$1&lt;S4</formula>
    </cfRule>
    <cfRule type="expression" dxfId="5474" priority="72" stopIfTrue="1">
      <formula>$D$1&gt;S4</formula>
    </cfRule>
  </conditionalFormatting>
  <conditionalFormatting sqref="S5">
    <cfRule type="cellIs" dxfId="5473" priority="68" stopIfTrue="1" operator="equal">
      <formula>5</formula>
    </cfRule>
    <cfRule type="cellIs" dxfId="5472" priority="69" stopIfTrue="1" operator="equal">
      <formula>4</formula>
    </cfRule>
    <cfRule type="cellIs" dxfId="5471" priority="70" stopIfTrue="1" operator="equal">
      <formula>3</formula>
    </cfRule>
  </conditionalFormatting>
  <conditionalFormatting sqref="S4">
    <cfRule type="expression" dxfId="5470" priority="66" stopIfTrue="1">
      <formula>$D$1&lt;S4</formula>
    </cfRule>
    <cfRule type="expression" dxfId="5469" priority="67" stopIfTrue="1">
      <formula>$D$1&gt;S4</formula>
    </cfRule>
  </conditionalFormatting>
  <conditionalFormatting sqref="S5">
    <cfRule type="cellIs" dxfId="5468" priority="63" stopIfTrue="1" operator="equal">
      <formula>5</formula>
    </cfRule>
    <cfRule type="cellIs" dxfId="5467" priority="64" stopIfTrue="1" operator="equal">
      <formula>4</formula>
    </cfRule>
    <cfRule type="cellIs" dxfId="5466" priority="65" stopIfTrue="1" operator="equal">
      <formula>3</formula>
    </cfRule>
  </conditionalFormatting>
  <conditionalFormatting sqref="S4">
    <cfRule type="expression" dxfId="5465" priority="61" stopIfTrue="1">
      <formula>$D$1&lt;S4</formula>
    </cfRule>
    <cfRule type="expression" dxfId="5464" priority="62" stopIfTrue="1">
      <formula>$D$1&gt;S4</formula>
    </cfRule>
  </conditionalFormatting>
  <conditionalFormatting sqref="S4">
    <cfRule type="expression" dxfId="5463" priority="59" stopIfTrue="1">
      <formula>$D$1&lt;S4</formula>
    </cfRule>
    <cfRule type="expression" dxfId="5462" priority="60" stopIfTrue="1">
      <formula>$D$1&gt;S4</formula>
    </cfRule>
  </conditionalFormatting>
  <conditionalFormatting sqref="S4">
    <cfRule type="expression" dxfId="5461" priority="57" stopIfTrue="1">
      <formula>$D$1&lt;S4</formula>
    </cfRule>
    <cfRule type="expression" dxfId="5460" priority="58" stopIfTrue="1">
      <formula>$D$1&gt;S4</formula>
    </cfRule>
  </conditionalFormatting>
  <conditionalFormatting sqref="S4">
    <cfRule type="expression" dxfId="5459" priority="55" stopIfTrue="1">
      <formula>$D$1&lt;S4</formula>
    </cfRule>
    <cfRule type="expression" dxfId="5458" priority="56" stopIfTrue="1">
      <formula>$D$1&gt;S4</formula>
    </cfRule>
  </conditionalFormatting>
  <conditionalFormatting sqref="S4">
    <cfRule type="expression" dxfId="5457" priority="49" stopIfTrue="1">
      <formula>$D$1&lt;S4</formula>
    </cfRule>
    <cfRule type="expression" dxfId="5456" priority="50" stopIfTrue="1">
      <formula>$D$1&gt;S4</formula>
    </cfRule>
  </conditionalFormatting>
  <conditionalFormatting sqref="S4">
    <cfRule type="expression" dxfId="5455" priority="47" stopIfTrue="1">
      <formula>$D$1&lt;S4</formula>
    </cfRule>
    <cfRule type="expression" dxfId="5454" priority="48" stopIfTrue="1">
      <formula>$D$1&gt;S4</formula>
    </cfRule>
  </conditionalFormatting>
  <conditionalFormatting sqref="S4">
    <cfRule type="expression" dxfId="5453" priority="45" stopIfTrue="1">
      <formula>$D$1&lt;S4</formula>
    </cfRule>
    <cfRule type="expression" dxfId="5452" priority="46" stopIfTrue="1">
      <formula>$D$1&gt;S4</formula>
    </cfRule>
  </conditionalFormatting>
  <conditionalFormatting sqref="S4">
    <cfRule type="expression" dxfId="5451" priority="43" stopIfTrue="1">
      <formula>$D$1&lt;S4</formula>
    </cfRule>
    <cfRule type="expression" dxfId="5450" priority="44" stopIfTrue="1">
      <formula>$D$1&gt;S4</formula>
    </cfRule>
  </conditionalFormatting>
  <conditionalFormatting sqref="S4">
    <cfRule type="expression" dxfId="5449" priority="41" stopIfTrue="1">
      <formula>$D$1&lt;S4</formula>
    </cfRule>
    <cfRule type="expression" dxfId="5448" priority="42" stopIfTrue="1">
      <formula>$D$1&gt;S4</formula>
    </cfRule>
  </conditionalFormatting>
  <conditionalFormatting sqref="S5">
    <cfRule type="cellIs" dxfId="5447" priority="38" stopIfTrue="1" operator="equal">
      <formula>5</formula>
    </cfRule>
    <cfRule type="cellIs" dxfId="5446" priority="39" stopIfTrue="1" operator="equal">
      <formula>4</formula>
    </cfRule>
    <cfRule type="cellIs" dxfId="5445" priority="40" stopIfTrue="1" operator="equal">
      <formula>3</formula>
    </cfRule>
  </conditionalFormatting>
  <conditionalFormatting sqref="S4">
    <cfRule type="expression" dxfId="5444" priority="36" stopIfTrue="1">
      <formula>$D$1&lt;S4</formula>
    </cfRule>
    <cfRule type="expression" dxfId="5443" priority="37" stopIfTrue="1">
      <formula>$D$1&gt;S4</formula>
    </cfRule>
  </conditionalFormatting>
  <conditionalFormatting sqref="S5">
    <cfRule type="cellIs" dxfId="5442" priority="33" stopIfTrue="1" operator="equal">
      <formula>5</formula>
    </cfRule>
    <cfRule type="cellIs" dxfId="5441" priority="34" stopIfTrue="1" operator="equal">
      <formula>4</formula>
    </cfRule>
    <cfRule type="cellIs" dxfId="5440" priority="35" stopIfTrue="1" operator="equal">
      <formula>3</formula>
    </cfRule>
  </conditionalFormatting>
  <conditionalFormatting sqref="S4">
    <cfRule type="expression" dxfId="5439" priority="31" stopIfTrue="1">
      <formula>$D$1&lt;S4</formula>
    </cfRule>
    <cfRule type="expression" dxfId="5438" priority="32" stopIfTrue="1">
      <formula>$D$1&gt;S4</formula>
    </cfRule>
  </conditionalFormatting>
  <conditionalFormatting sqref="S5">
    <cfRule type="cellIs" dxfId="5437" priority="28" stopIfTrue="1" operator="equal">
      <formula>5</formula>
    </cfRule>
    <cfRule type="cellIs" dxfId="5436" priority="29" stopIfTrue="1" operator="equal">
      <formula>4</formula>
    </cfRule>
    <cfRule type="cellIs" dxfId="5435" priority="30" stopIfTrue="1" operator="equal">
      <formula>3</formula>
    </cfRule>
  </conditionalFormatting>
  <conditionalFormatting sqref="S4">
    <cfRule type="expression" dxfId="5434" priority="17" stopIfTrue="1">
      <formula>$D$1&lt;S4</formula>
    </cfRule>
    <cfRule type="expression" dxfId="5433" priority="18" stopIfTrue="1">
      <formula>$D$1&gt;S4</formula>
    </cfRule>
  </conditionalFormatting>
  <conditionalFormatting sqref="S4">
    <cfRule type="expression" dxfId="5432" priority="15" stopIfTrue="1">
      <formula>$D$1&lt;S4</formula>
    </cfRule>
    <cfRule type="expression" dxfId="5431" priority="16" stopIfTrue="1">
      <formula>$D$1&gt;S4</formula>
    </cfRule>
  </conditionalFormatting>
  <conditionalFormatting sqref="S4">
    <cfRule type="expression" dxfId="5430" priority="13" stopIfTrue="1">
      <formula>$D$1&lt;S4</formula>
    </cfRule>
    <cfRule type="expression" dxfId="5429" priority="14" stopIfTrue="1">
      <formula>$D$1&gt;S4</formula>
    </cfRule>
  </conditionalFormatting>
  <conditionalFormatting sqref="S4">
    <cfRule type="expression" dxfId="5428" priority="11" stopIfTrue="1">
      <formula>$D$1&lt;S4</formula>
    </cfRule>
    <cfRule type="expression" dxfId="5427" priority="12" stopIfTrue="1">
      <formula>$D$1&gt;S4</formula>
    </cfRule>
  </conditionalFormatting>
  <conditionalFormatting sqref="S4">
    <cfRule type="expression" dxfId="5426" priority="7" stopIfTrue="1">
      <formula>$D$1&lt;S4</formula>
    </cfRule>
    <cfRule type="expression" dxfId="5425" priority="8" stopIfTrue="1">
      <formula>$D$1&gt;S4</formula>
    </cfRule>
  </conditionalFormatting>
  <conditionalFormatting sqref="S4">
    <cfRule type="expression" dxfId="5424" priority="5" stopIfTrue="1">
      <formula>$D$1&lt;S4</formula>
    </cfRule>
    <cfRule type="expression" dxfId="5423" priority="6" stopIfTrue="1">
      <formula>$D$1&gt;S4</formula>
    </cfRule>
  </conditionalFormatting>
  <conditionalFormatting sqref="S4">
    <cfRule type="expression" dxfId="5422" priority="3" stopIfTrue="1">
      <formula>$D$1&lt;S4</formula>
    </cfRule>
    <cfRule type="expression" dxfId="5421" priority="4" stopIfTrue="1">
      <formula>$D$1&gt;S4</formula>
    </cfRule>
  </conditionalFormatting>
  <conditionalFormatting sqref="S4">
    <cfRule type="expression" dxfId="5420" priority="1" stopIfTrue="1">
      <formula>$D$1&lt;S4</formula>
    </cfRule>
    <cfRule type="expression" dxfId="5419" priority="2" stopIfTrue="1">
      <formula>$D$1&gt;S4</formula>
    </cfRule>
  </conditionalFormatting>
  <pageMargins left="0.47244094488188981" right="0" top="0.31496062992125984" bottom="0" header="0.51181102362204722" footer="0.23622047244094491"/>
  <pageSetup paperSize="9" scale="82" orientation="portrait" horizontalDpi="300" verticalDpi="300" r:id="rId1"/>
  <headerFooter alignWithMargins="0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70" zoomScaleSheetLayoutView="70" workbookViewId="0">
      <selection activeCell="F2" sqref="F2:L5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40.85546875" style="13" customWidth="1"/>
    <col min="5" max="5" width="6.7109375" style="13" hidden="1" customWidth="1"/>
    <col min="6" max="9" width="7.140625" customWidth="1"/>
    <col min="10" max="11" width="7.140625" hidden="1" customWidth="1"/>
    <col min="12" max="13" width="7.140625" customWidth="1"/>
    <col min="14" max="14" width="7.140625" hidden="1" customWidth="1"/>
    <col min="15" max="16" width="7.140625" customWidth="1"/>
    <col min="17" max="17" width="6.5703125" hidden="1" customWidth="1"/>
    <col min="18" max="18" width="7" hidden="1" customWidth="1"/>
    <col min="19" max="19" width="7.28515625" hidden="1" customWidth="1"/>
    <col min="20" max="20" width="5.85546875" hidden="1" customWidth="1"/>
    <col min="21" max="21" width="6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43659.50692349537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90"/>
      <c r="Z1" s="90"/>
      <c r="AA1" s="90"/>
      <c r="AB1" s="90"/>
      <c r="AC1" s="90"/>
      <c r="AD1" s="90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585" t="s">
        <v>539</v>
      </c>
      <c r="G2" s="586"/>
      <c r="H2" s="587"/>
      <c r="I2" s="585" t="s">
        <v>537</v>
      </c>
      <c r="J2" s="586"/>
      <c r="K2" s="586"/>
      <c r="L2" s="587"/>
      <c r="M2" s="585" t="s">
        <v>545</v>
      </c>
      <c r="N2" s="586"/>
      <c r="O2" s="586"/>
      <c r="P2" s="587"/>
      <c r="Q2" s="475"/>
      <c r="R2" s="476"/>
      <c r="S2" s="476"/>
      <c r="T2" s="476"/>
      <c r="U2" s="474"/>
      <c r="V2" s="7"/>
      <c r="W2" s="8"/>
      <c r="X2" s="8"/>
      <c r="Y2" s="90"/>
      <c r="Z2" s="90"/>
      <c r="AA2" s="90"/>
      <c r="AB2" s="90"/>
      <c r="AC2" s="90"/>
      <c r="AD2" s="90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76">
        <v>2341</v>
      </c>
      <c r="B3" s="576"/>
      <c r="C3" s="576"/>
      <c r="D3" s="228" t="s">
        <v>0</v>
      </c>
      <c r="E3" s="229"/>
      <c r="F3" s="176">
        <v>42361</v>
      </c>
      <c r="G3" s="176">
        <v>42385</v>
      </c>
      <c r="H3" s="176">
        <v>42360</v>
      </c>
      <c r="I3" s="176">
        <v>42387</v>
      </c>
      <c r="J3" s="176"/>
      <c r="K3" s="176"/>
      <c r="L3" s="176">
        <v>42390</v>
      </c>
      <c r="M3" s="176">
        <v>42401</v>
      </c>
      <c r="N3" s="176"/>
      <c r="O3" s="176">
        <v>42395</v>
      </c>
      <c r="P3" s="230">
        <v>42406</v>
      </c>
      <c r="Q3" s="230"/>
      <c r="R3" s="230"/>
      <c r="S3" s="230"/>
      <c r="T3" s="67"/>
      <c r="U3" s="230"/>
      <c r="V3" s="233"/>
      <c r="W3" s="234"/>
      <c r="X3" s="234"/>
      <c r="Y3" s="235"/>
      <c r="Z3" s="235"/>
      <c r="AA3" s="235"/>
      <c r="AB3" s="236"/>
      <c r="AC3" s="236"/>
      <c r="AD3" s="577" t="s">
        <v>9</v>
      </c>
      <c r="AE3" s="14"/>
      <c r="AF3" s="90"/>
      <c r="AG3" s="578"/>
      <c r="AH3" s="578"/>
      <c r="AI3" s="578"/>
      <c r="AJ3" s="578"/>
      <c r="AK3" s="578"/>
      <c r="AL3" s="578"/>
      <c r="AM3" s="578"/>
      <c r="AN3" s="578"/>
      <c r="AO3" s="578"/>
      <c r="AP3" s="578"/>
      <c r="AQ3" s="578"/>
      <c r="AR3" s="578"/>
      <c r="AS3" s="578"/>
      <c r="AT3" s="578"/>
      <c r="AU3" s="578"/>
      <c r="AV3" s="578"/>
      <c r="AW3" s="578"/>
      <c r="AX3" s="579"/>
      <c r="AY3" s="579"/>
      <c r="AZ3" s="579"/>
      <c r="BA3" s="579"/>
      <c r="BB3" s="579"/>
      <c r="BC3" s="579"/>
      <c r="BD3" s="579"/>
      <c r="BE3" s="579"/>
      <c r="BF3" s="579"/>
      <c r="BG3" s="579"/>
      <c r="BH3" s="579"/>
      <c r="BI3" s="579"/>
      <c r="BJ3" s="579"/>
      <c r="BK3" s="579"/>
      <c r="BL3" s="579"/>
      <c r="BM3" s="579"/>
      <c r="BN3" s="11"/>
      <c r="BO3" s="11"/>
      <c r="BP3" s="579"/>
      <c r="BQ3" s="579"/>
      <c r="BR3" s="579"/>
      <c r="BS3" s="579"/>
      <c r="BT3" s="579"/>
      <c r="BU3" s="579"/>
      <c r="BV3" s="579"/>
      <c r="BW3" s="579"/>
      <c r="BX3" s="579"/>
      <c r="BY3" s="579"/>
      <c r="BZ3" s="579"/>
      <c r="CA3" s="579"/>
      <c r="CB3" s="579"/>
      <c r="CC3" s="579"/>
      <c r="CD3" s="579"/>
      <c r="CE3" s="579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8.5" customHeight="1" x14ac:dyDescent="0.2">
      <c r="A4" s="576"/>
      <c r="B4" s="576"/>
      <c r="C4" s="576"/>
      <c r="D4" s="237" t="s">
        <v>1</v>
      </c>
      <c r="E4" s="229"/>
      <c r="F4" s="238" t="s">
        <v>685</v>
      </c>
      <c r="G4" s="238" t="s">
        <v>1260</v>
      </c>
      <c r="H4" s="238" t="s">
        <v>1612</v>
      </c>
      <c r="I4" s="180" t="s">
        <v>1263</v>
      </c>
      <c r="J4" s="180" t="s">
        <v>1265</v>
      </c>
      <c r="K4" s="238" t="s">
        <v>1267</v>
      </c>
      <c r="L4" s="180" t="s">
        <v>1004</v>
      </c>
      <c r="M4" s="238" t="s">
        <v>1259</v>
      </c>
      <c r="N4" s="238" t="s">
        <v>1288</v>
      </c>
      <c r="O4" s="180" t="s">
        <v>1290</v>
      </c>
      <c r="P4" s="238" t="s">
        <v>921</v>
      </c>
      <c r="Q4" s="238"/>
      <c r="R4" s="238"/>
      <c r="S4" s="305"/>
      <c r="T4" s="67"/>
      <c r="U4" s="412"/>
      <c r="V4" s="232"/>
      <c r="W4" s="232"/>
      <c r="X4" s="232"/>
      <c r="Y4" s="234"/>
      <c r="Z4" s="235"/>
      <c r="AA4" s="235"/>
      <c r="AB4" s="235"/>
      <c r="AC4" s="235"/>
      <c r="AD4" s="577"/>
      <c r="AE4" s="15"/>
      <c r="AF4" s="90"/>
      <c r="AG4" s="90"/>
      <c r="AH4" s="90"/>
      <c r="AI4" s="90"/>
      <c r="AJ4" s="90"/>
      <c r="AK4" s="90"/>
      <c r="AL4" s="90"/>
      <c r="AM4" s="90"/>
      <c r="AN4" s="90"/>
      <c r="AO4" s="90"/>
      <c r="AP4" s="90"/>
      <c r="AQ4" s="90"/>
      <c r="AR4" s="90"/>
      <c r="AS4" s="90"/>
      <c r="AT4" s="90"/>
      <c r="AU4" s="90"/>
      <c r="AV4" s="90"/>
      <c r="AW4" s="9"/>
      <c r="AX4" s="91"/>
      <c r="AY4" s="91"/>
      <c r="AZ4" s="91"/>
      <c r="BA4" s="91"/>
      <c r="BB4" s="91"/>
      <c r="BC4" s="91"/>
      <c r="BD4" s="91"/>
      <c r="BE4" s="91"/>
      <c r="BF4" s="91"/>
      <c r="BG4" s="91"/>
      <c r="BH4" s="91"/>
      <c r="BI4" s="91"/>
      <c r="BJ4" s="91"/>
      <c r="BK4" s="91"/>
      <c r="BL4" s="91"/>
      <c r="BM4" s="91"/>
      <c r="BN4" s="11"/>
      <c r="BO4" s="11"/>
      <c r="BP4" s="91"/>
      <c r="BQ4" s="91"/>
      <c r="BR4" s="91"/>
      <c r="BS4" s="91"/>
      <c r="BT4" s="91"/>
      <c r="BU4" s="91"/>
      <c r="BV4" s="91"/>
      <c r="BW4" s="91"/>
      <c r="BX4" s="91"/>
      <c r="BY4" s="91"/>
      <c r="BZ4" s="91"/>
      <c r="CA4" s="91"/>
      <c r="CB4" s="91"/>
      <c r="CC4" s="91"/>
      <c r="CD4" s="91"/>
      <c r="CE4" s="91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63.75" customHeight="1" x14ac:dyDescent="0.2">
      <c r="A5" s="384" t="s">
        <v>546</v>
      </c>
      <c r="B5" s="257" t="s">
        <v>2</v>
      </c>
      <c r="C5" s="385" t="s">
        <v>27</v>
      </c>
      <c r="D5" s="386" t="s">
        <v>3</v>
      </c>
      <c r="E5" s="184" t="s">
        <v>4</v>
      </c>
      <c r="F5" s="313" t="s">
        <v>684</v>
      </c>
      <c r="G5" s="313" t="s">
        <v>1261</v>
      </c>
      <c r="H5" s="313" t="s">
        <v>1624</v>
      </c>
      <c r="I5" s="313" t="s">
        <v>1262</v>
      </c>
      <c r="J5" s="408" t="s">
        <v>1264</v>
      </c>
      <c r="K5" s="325" t="s">
        <v>1266</v>
      </c>
      <c r="L5" s="313" t="s">
        <v>1271</v>
      </c>
      <c r="M5" s="325" t="s">
        <v>1011</v>
      </c>
      <c r="N5" s="313" t="s">
        <v>1014</v>
      </c>
      <c r="O5" s="313" t="s">
        <v>1289</v>
      </c>
      <c r="P5" s="313" t="s">
        <v>920</v>
      </c>
      <c r="Q5" s="313"/>
      <c r="R5" s="325"/>
      <c r="S5" s="362"/>
      <c r="T5" s="92"/>
      <c r="U5" s="313"/>
      <c r="V5" s="240" t="s">
        <v>5</v>
      </c>
      <c r="W5" s="241" t="s">
        <v>6</v>
      </c>
      <c r="X5" s="241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37" customFormat="1" ht="18.75" x14ac:dyDescent="0.2">
      <c r="A6" s="389">
        <v>1</v>
      </c>
      <c r="B6" s="266" t="s">
        <v>28</v>
      </c>
      <c r="C6" s="399" t="s">
        <v>34</v>
      </c>
      <c r="D6" s="443" t="s">
        <v>1098</v>
      </c>
      <c r="E6" s="256">
        <v>2341</v>
      </c>
      <c r="F6" s="93" t="s">
        <v>539</v>
      </c>
      <c r="G6" s="93">
        <v>3</v>
      </c>
      <c r="H6" s="93" t="s">
        <v>1604</v>
      </c>
      <c r="I6" s="93">
        <v>4</v>
      </c>
      <c r="J6" s="93"/>
      <c r="K6" s="93"/>
      <c r="L6" s="93">
        <v>4</v>
      </c>
      <c r="M6" s="93">
        <v>4</v>
      </c>
      <c r="N6" s="93"/>
      <c r="O6" s="93">
        <v>3</v>
      </c>
      <c r="P6" s="23">
        <v>3</v>
      </c>
      <c r="Q6" s="23"/>
      <c r="R6" s="23"/>
      <c r="S6" s="23"/>
      <c r="T6" s="23"/>
      <c r="U6" s="23"/>
      <c r="V6" s="35">
        <f t="shared" ref="V6:V37" si="0">IF(AC6&gt;0,IF(SUM(X6:Y6)/AC6&gt;0,2,IF(AND(SUM(X6:Y6)/AC6=0,Z6/AC6&gt;0),3,IF(AND((AB6/AC6+AA6/AC6)=1,AA6/AC6&gt;0),4,5))),0)</f>
        <v>3</v>
      </c>
      <c r="W6" s="328">
        <f t="shared" ref="W6:W34" si="1">COUNTIF(AG6:AV6,"б")</f>
        <v>0</v>
      </c>
      <c r="X6" s="328">
        <f t="shared" ref="X6:X16" si="2">COUNTIF(AG6:AV6,"д")</f>
        <v>0</v>
      </c>
      <c r="Y6" s="328">
        <f t="shared" ref="Y6:Y34" si="3">COUNTIF(AG6:AV6,2)+COUNTIF(AG6:AV6,"н")+COUNTIF(AG6:AV6,"д")</f>
        <v>0</v>
      </c>
      <c r="Z6" s="328">
        <f t="shared" ref="Z6:Z34" si="4">COUNTIF(AG6:AV6,Z$5)</f>
        <v>3</v>
      </c>
      <c r="AA6" s="328">
        <f t="shared" ref="AA6:AA34" si="5">COUNTIF(AG6:AV6,AA$5)</f>
        <v>3</v>
      </c>
      <c r="AB6" s="328">
        <f t="shared" ref="AB6:AB34" si="6">COUNTIF(AG6:AV6,AB$5)</f>
        <v>0</v>
      </c>
      <c r="AC6" s="328">
        <f t="shared" ref="AC6:AC38" si="7">SUM(X6:AB6)</f>
        <v>6</v>
      </c>
      <c r="AD6" s="329">
        <f>IF(ISERROR(((X6+Y6)*2+Z6*3+AA6*4+AB6*5)/SUM(X6,Y6:AB6)),"",((X6+Y6)*2+Z6*3+AA6*4+AB6*5)/SUM(X6,Y6:AB6))</f>
        <v>3.5</v>
      </c>
      <c r="AE6" s="330">
        <f t="shared" ref="AE6:AE34" si="8">IF(AX6=5,0.5,IF(AX6=4,0.25,IF(AX6&lt;=3,0)))</f>
        <v>0</v>
      </c>
      <c r="AF6" s="331"/>
      <c r="AG6" s="332" t="str">
        <f t="shared" ref="AG6:AV6" si="9">IF(ISERROR(VALUE(LEFT(F6))),LEFT(F6),VALUE(LEFT(F6)))</f>
        <v>З</v>
      </c>
      <c r="AH6" s="332">
        <f t="shared" si="9"/>
        <v>3</v>
      </c>
      <c r="AI6" s="332" t="str">
        <f t="shared" si="9"/>
        <v>з</v>
      </c>
      <c r="AJ6" s="332">
        <f t="shared" si="9"/>
        <v>4</v>
      </c>
      <c r="AK6" s="332" t="str">
        <f t="shared" si="9"/>
        <v/>
      </c>
      <c r="AL6" s="332" t="str">
        <f t="shared" si="9"/>
        <v/>
      </c>
      <c r="AM6" s="332">
        <f t="shared" si="9"/>
        <v>4</v>
      </c>
      <c r="AN6" s="332">
        <f t="shared" si="9"/>
        <v>4</v>
      </c>
      <c r="AO6" s="332" t="str">
        <f t="shared" si="9"/>
        <v/>
      </c>
      <c r="AP6" s="332">
        <f t="shared" si="9"/>
        <v>3</v>
      </c>
      <c r="AQ6" s="332">
        <f t="shared" si="9"/>
        <v>3</v>
      </c>
      <c r="AR6" s="332" t="str">
        <f t="shared" si="9"/>
        <v/>
      </c>
      <c r="AS6" s="332" t="str">
        <f t="shared" si="9"/>
        <v/>
      </c>
      <c r="AT6" s="332" t="str">
        <f t="shared" si="9"/>
        <v/>
      </c>
      <c r="AU6" s="332" t="str">
        <f t="shared" si="9"/>
        <v/>
      </c>
      <c r="AV6" s="332" t="str">
        <f t="shared" si="9"/>
        <v/>
      </c>
      <c r="AW6" s="35">
        <f t="shared" ref="AW6" si="10">COUNTIF(AG6:AV6,"з")</f>
        <v>2</v>
      </c>
      <c r="AX6" s="333"/>
      <c r="AY6" s="333"/>
      <c r="AZ6" s="333"/>
      <c r="BA6" s="333"/>
      <c r="BB6" s="333"/>
      <c r="BC6" s="333"/>
      <c r="BD6" s="333"/>
      <c r="BE6" s="333"/>
      <c r="BF6" s="333"/>
      <c r="BG6" s="333"/>
      <c r="BH6" s="333"/>
      <c r="BI6" s="333"/>
      <c r="BJ6" s="333"/>
      <c r="BK6" s="333"/>
      <c r="BL6" s="333"/>
      <c r="BM6" s="333"/>
      <c r="BN6" s="333"/>
      <c r="BO6" s="333"/>
      <c r="BP6" s="334"/>
      <c r="BQ6" s="334"/>
      <c r="BR6" s="334"/>
      <c r="BS6" s="334"/>
      <c r="BT6" s="334"/>
      <c r="BU6" s="334"/>
      <c r="BV6" s="334"/>
      <c r="BW6" s="334"/>
      <c r="BX6" s="334"/>
      <c r="BY6" s="334"/>
      <c r="BZ6" s="334"/>
      <c r="CA6" s="334"/>
      <c r="CB6" s="334"/>
      <c r="CC6" s="334"/>
      <c r="CD6" s="334"/>
      <c r="CE6" s="334"/>
      <c r="CF6" s="334"/>
      <c r="CG6" s="333"/>
      <c r="CH6" s="333"/>
      <c r="CI6" s="333"/>
      <c r="CJ6" s="333"/>
      <c r="CK6" s="333"/>
      <c r="CL6" s="333"/>
      <c r="CM6" s="333"/>
      <c r="CN6" s="335"/>
      <c r="CO6" s="335"/>
      <c r="CP6" s="335"/>
      <c r="CQ6" s="335"/>
      <c r="CR6" s="335"/>
      <c r="CS6" s="335"/>
      <c r="CT6" s="335"/>
      <c r="CU6" s="335"/>
      <c r="CV6" s="335"/>
      <c r="CW6" s="335"/>
      <c r="CX6" s="335"/>
      <c r="CY6" s="335"/>
      <c r="CZ6" s="335"/>
      <c r="DA6" s="335"/>
      <c r="DB6" s="336"/>
      <c r="DC6" s="336"/>
    </row>
    <row r="7" spans="1:107" s="337" customFormat="1" ht="18.75" x14ac:dyDescent="0.2">
      <c r="A7" s="389">
        <v>2</v>
      </c>
      <c r="B7" s="266" t="s">
        <v>28</v>
      </c>
      <c r="C7" s="399" t="s">
        <v>34</v>
      </c>
      <c r="D7" s="443" t="s">
        <v>1099</v>
      </c>
      <c r="E7" s="256">
        <v>2341</v>
      </c>
      <c r="F7" s="93" t="s">
        <v>1659</v>
      </c>
      <c r="G7" s="93">
        <v>3</v>
      </c>
      <c r="H7" s="93" t="s">
        <v>1604</v>
      </c>
      <c r="I7" s="93">
        <v>3</v>
      </c>
      <c r="J7" s="93"/>
      <c r="K7" s="93"/>
      <c r="L7" s="93">
        <v>5</v>
      </c>
      <c r="M7" s="93">
        <v>5</v>
      </c>
      <c r="N7" s="93"/>
      <c r="O7" s="93">
        <v>4</v>
      </c>
      <c r="P7" s="23">
        <v>4</v>
      </c>
      <c r="Q7" s="23"/>
      <c r="R7" s="23"/>
      <c r="S7" s="23"/>
      <c r="T7" s="23"/>
      <c r="U7" s="23"/>
      <c r="V7" s="35">
        <f t="shared" si="0"/>
        <v>2</v>
      </c>
      <c r="W7" s="328">
        <f t="shared" si="1"/>
        <v>0</v>
      </c>
      <c r="X7" s="328">
        <f t="shared" si="2"/>
        <v>0</v>
      </c>
      <c r="Y7" s="328">
        <f t="shared" si="3"/>
        <v>1</v>
      </c>
      <c r="Z7" s="328">
        <f t="shared" si="4"/>
        <v>2</v>
      </c>
      <c r="AA7" s="328">
        <f t="shared" si="5"/>
        <v>2</v>
      </c>
      <c r="AB7" s="328">
        <f t="shared" si="6"/>
        <v>2</v>
      </c>
      <c r="AC7" s="328">
        <f t="shared" si="7"/>
        <v>7</v>
      </c>
      <c r="AD7" s="329">
        <f t="shared" ref="AD7:AD37" si="11">IF(ISERROR(((X7+Y7)*2+Z7*3+AA7*4+AB7*5)/SUM(X7,Y7:AB7)),"",((X7+Y7)*2+Z7*3+AA7*4+AB7*5)/SUM(X7,Y7:AB7))</f>
        <v>3.7142857142857144</v>
      </c>
      <c r="AE7" s="330">
        <f t="shared" si="8"/>
        <v>0</v>
      </c>
      <c r="AF7" s="331"/>
      <c r="AG7" s="332" t="str">
        <f t="shared" ref="AG7:AG31" si="12">IF(ISERROR(VALUE(LEFT(F7))),LEFT(F7),VALUE(LEFT(F7)))</f>
        <v>н</v>
      </c>
      <c r="AH7" s="332">
        <f t="shared" ref="AH7:AH31" si="13">IF(ISERROR(VALUE(LEFT(G7))),LEFT(G7),VALUE(LEFT(G7)))</f>
        <v>3</v>
      </c>
      <c r="AI7" s="332" t="str">
        <f t="shared" ref="AI7:AI31" si="14">IF(ISERROR(VALUE(LEFT(H7))),LEFT(H7),VALUE(LEFT(H7)))</f>
        <v>з</v>
      </c>
      <c r="AJ7" s="332">
        <f t="shared" ref="AJ7:AJ31" si="15">IF(ISERROR(VALUE(LEFT(I7))),LEFT(I7),VALUE(LEFT(I7)))</f>
        <v>3</v>
      </c>
      <c r="AK7" s="332" t="str">
        <f t="shared" ref="AK7:AK31" si="16">IF(ISERROR(VALUE(LEFT(J7))),LEFT(J7),VALUE(LEFT(J7)))</f>
        <v/>
      </c>
      <c r="AL7" s="332" t="str">
        <f t="shared" ref="AL7:AL31" si="17">IF(ISERROR(VALUE(LEFT(K7))),LEFT(K7),VALUE(LEFT(K7)))</f>
        <v/>
      </c>
      <c r="AM7" s="332">
        <f t="shared" ref="AM7:AM31" si="18">IF(ISERROR(VALUE(LEFT(L7))),LEFT(L7),VALUE(LEFT(L7)))</f>
        <v>5</v>
      </c>
      <c r="AN7" s="332">
        <f t="shared" ref="AN7:AN31" si="19">IF(ISERROR(VALUE(LEFT(M7))),LEFT(M7),VALUE(LEFT(M7)))</f>
        <v>5</v>
      </c>
      <c r="AO7" s="332" t="str">
        <f t="shared" ref="AO7:AO31" si="20">IF(ISERROR(VALUE(LEFT(N7))),LEFT(N7),VALUE(LEFT(N7)))</f>
        <v/>
      </c>
      <c r="AP7" s="332">
        <f t="shared" ref="AP7:AP31" si="21">IF(ISERROR(VALUE(LEFT(O7))),LEFT(O7),VALUE(LEFT(O7)))</f>
        <v>4</v>
      </c>
      <c r="AQ7" s="332">
        <f t="shared" ref="AQ7:AQ31" si="22">IF(ISERROR(VALUE(LEFT(P7))),LEFT(P7),VALUE(LEFT(P7)))</f>
        <v>4</v>
      </c>
      <c r="AR7" s="332" t="str">
        <f t="shared" ref="AR7:AR31" si="23">IF(ISERROR(VALUE(LEFT(Q7))),LEFT(Q7),VALUE(LEFT(Q7)))</f>
        <v/>
      </c>
      <c r="AS7" s="332" t="str">
        <f t="shared" ref="AS7:AS31" si="24">IF(ISERROR(VALUE(LEFT(R7))),LEFT(R7),VALUE(LEFT(R7)))</f>
        <v/>
      </c>
      <c r="AT7" s="332" t="str">
        <f t="shared" ref="AT7:AT31" si="25">IF(ISERROR(VALUE(LEFT(S7))),LEFT(S7),VALUE(LEFT(S7)))</f>
        <v/>
      </c>
      <c r="AU7" s="332" t="str">
        <f t="shared" ref="AU7:AU31" si="26">IF(ISERROR(VALUE(LEFT(T7))),LEFT(T7),VALUE(LEFT(T7)))</f>
        <v/>
      </c>
      <c r="AV7" s="332" t="str">
        <f t="shared" ref="AV7:AV31" si="27">IF(ISERROR(VALUE(LEFT(U7))),LEFT(U7),VALUE(LEFT(U7)))</f>
        <v/>
      </c>
      <c r="AW7" s="35">
        <f t="shared" ref="AW7:AW31" si="28">COUNTIF(AG7:AV7,"з")</f>
        <v>1</v>
      </c>
      <c r="AX7" s="333"/>
      <c r="AY7" s="333"/>
      <c r="AZ7" s="333"/>
      <c r="BA7" s="333"/>
      <c r="BB7" s="333"/>
      <c r="BC7" s="333"/>
      <c r="BD7" s="333"/>
      <c r="BE7" s="333"/>
      <c r="BF7" s="333"/>
      <c r="BG7" s="333"/>
      <c r="BH7" s="333"/>
      <c r="BI7" s="333"/>
      <c r="BJ7" s="333"/>
      <c r="BK7" s="333"/>
      <c r="BL7" s="333"/>
      <c r="BM7" s="333"/>
      <c r="BN7" s="333"/>
      <c r="BO7" s="333"/>
      <c r="BP7" s="334"/>
      <c r="BQ7" s="334"/>
      <c r="BR7" s="334"/>
      <c r="BS7" s="334"/>
      <c r="BT7" s="334"/>
      <c r="BU7" s="334"/>
      <c r="BV7" s="334"/>
      <c r="BW7" s="334"/>
      <c r="BX7" s="334"/>
      <c r="BY7" s="334"/>
      <c r="BZ7" s="334"/>
      <c r="CA7" s="334"/>
      <c r="CB7" s="334"/>
      <c r="CC7" s="334"/>
      <c r="CD7" s="334"/>
      <c r="CE7" s="334"/>
      <c r="CF7" s="334"/>
      <c r="CG7" s="333"/>
      <c r="CH7" s="334"/>
      <c r="CI7" s="334"/>
      <c r="CJ7" s="334"/>
      <c r="CK7" s="334"/>
      <c r="CL7" s="334"/>
      <c r="CM7" s="334"/>
      <c r="CN7" s="331"/>
      <c r="CO7" s="331"/>
      <c r="CP7" s="331"/>
      <c r="CQ7" s="331"/>
      <c r="CR7" s="331"/>
      <c r="CS7" s="331"/>
      <c r="CT7" s="331"/>
      <c r="CU7" s="331"/>
      <c r="CV7" s="331"/>
      <c r="CW7" s="331"/>
      <c r="CX7" s="331"/>
      <c r="CY7" s="331"/>
      <c r="CZ7" s="331"/>
      <c r="DA7" s="331"/>
    </row>
    <row r="8" spans="1:107" s="337" customFormat="1" ht="18.75" x14ac:dyDescent="0.2">
      <c r="A8" s="389">
        <v>3</v>
      </c>
      <c r="B8" s="266" t="s">
        <v>28</v>
      </c>
      <c r="C8" s="479" t="s">
        <v>34</v>
      </c>
      <c r="D8" s="482" t="s">
        <v>1100</v>
      </c>
      <c r="E8" s="256">
        <v>2341</v>
      </c>
      <c r="F8" s="93" t="s">
        <v>539</v>
      </c>
      <c r="G8" s="93">
        <v>5</v>
      </c>
      <c r="H8" s="93" t="s">
        <v>1604</v>
      </c>
      <c r="I8" s="93">
        <v>4</v>
      </c>
      <c r="J8" s="93"/>
      <c r="K8" s="93"/>
      <c r="L8" s="93">
        <v>5</v>
      </c>
      <c r="M8" s="93">
        <v>5</v>
      </c>
      <c r="N8" s="93"/>
      <c r="O8" s="93">
        <v>5</v>
      </c>
      <c r="P8" s="23">
        <v>5</v>
      </c>
      <c r="Q8" s="23"/>
      <c r="R8" s="23"/>
      <c r="S8" s="23"/>
      <c r="T8" s="23"/>
      <c r="U8" s="23"/>
      <c r="V8" s="35">
        <f t="shared" si="0"/>
        <v>4</v>
      </c>
      <c r="W8" s="328">
        <f t="shared" si="1"/>
        <v>0</v>
      </c>
      <c r="X8" s="328">
        <f t="shared" si="2"/>
        <v>0</v>
      </c>
      <c r="Y8" s="328">
        <f t="shared" si="3"/>
        <v>0</v>
      </c>
      <c r="Z8" s="328">
        <f t="shared" si="4"/>
        <v>0</v>
      </c>
      <c r="AA8" s="328">
        <f t="shared" si="5"/>
        <v>1</v>
      </c>
      <c r="AB8" s="328">
        <f t="shared" si="6"/>
        <v>5</v>
      </c>
      <c r="AC8" s="328">
        <f t="shared" si="7"/>
        <v>6</v>
      </c>
      <c r="AD8" s="329">
        <f t="shared" si="11"/>
        <v>4.833333333333333</v>
      </c>
      <c r="AE8" s="330">
        <f t="shared" si="8"/>
        <v>0</v>
      </c>
      <c r="AF8" s="331"/>
      <c r="AG8" s="332" t="str">
        <f t="shared" si="12"/>
        <v>З</v>
      </c>
      <c r="AH8" s="332">
        <f t="shared" si="13"/>
        <v>5</v>
      </c>
      <c r="AI8" s="332" t="str">
        <f t="shared" si="14"/>
        <v>з</v>
      </c>
      <c r="AJ8" s="332">
        <f t="shared" si="15"/>
        <v>4</v>
      </c>
      <c r="AK8" s="332" t="str">
        <f t="shared" si="16"/>
        <v/>
      </c>
      <c r="AL8" s="332" t="str">
        <f t="shared" si="17"/>
        <v/>
      </c>
      <c r="AM8" s="332">
        <f t="shared" si="18"/>
        <v>5</v>
      </c>
      <c r="AN8" s="332">
        <f t="shared" si="19"/>
        <v>5</v>
      </c>
      <c r="AO8" s="332" t="str">
        <f t="shared" si="20"/>
        <v/>
      </c>
      <c r="AP8" s="332">
        <f t="shared" si="21"/>
        <v>5</v>
      </c>
      <c r="AQ8" s="332">
        <f t="shared" si="22"/>
        <v>5</v>
      </c>
      <c r="AR8" s="332" t="str">
        <f t="shared" si="23"/>
        <v/>
      </c>
      <c r="AS8" s="332" t="str">
        <f t="shared" si="24"/>
        <v/>
      </c>
      <c r="AT8" s="332" t="str">
        <f t="shared" si="25"/>
        <v/>
      </c>
      <c r="AU8" s="332" t="str">
        <f t="shared" si="26"/>
        <v/>
      </c>
      <c r="AV8" s="332" t="str">
        <f t="shared" si="27"/>
        <v/>
      </c>
      <c r="AW8" s="35">
        <f t="shared" si="28"/>
        <v>2</v>
      </c>
      <c r="AX8" s="333"/>
      <c r="AY8" s="333"/>
      <c r="AZ8" s="333"/>
      <c r="BA8" s="333"/>
      <c r="BB8" s="333"/>
      <c r="BC8" s="333"/>
      <c r="BD8" s="333"/>
      <c r="BE8" s="333"/>
      <c r="BF8" s="333"/>
      <c r="BG8" s="333"/>
      <c r="BH8" s="333"/>
      <c r="BI8" s="333"/>
      <c r="BJ8" s="333"/>
      <c r="BK8" s="333"/>
      <c r="BL8" s="333"/>
      <c r="BM8" s="333"/>
      <c r="BN8" s="333"/>
      <c r="BO8" s="333"/>
      <c r="BP8" s="334"/>
      <c r="BQ8" s="334"/>
      <c r="BR8" s="334"/>
      <c r="BS8" s="334"/>
      <c r="BT8" s="334"/>
      <c r="BU8" s="334"/>
      <c r="BV8" s="334"/>
      <c r="BW8" s="334"/>
      <c r="BX8" s="334"/>
      <c r="BY8" s="334"/>
      <c r="BZ8" s="334"/>
      <c r="CA8" s="334"/>
      <c r="CB8" s="334"/>
      <c r="CC8" s="334"/>
      <c r="CD8" s="334"/>
      <c r="CE8" s="334"/>
      <c r="CF8" s="334"/>
      <c r="CG8" s="333"/>
      <c r="CH8" s="334"/>
      <c r="CI8" s="334"/>
      <c r="CJ8" s="334"/>
      <c r="CK8" s="334"/>
      <c r="CL8" s="334"/>
      <c r="CM8" s="334"/>
      <c r="CN8" s="331"/>
      <c r="CO8" s="331"/>
      <c r="CP8" s="331"/>
      <c r="CQ8" s="331"/>
      <c r="CR8" s="331"/>
      <c r="CS8" s="331"/>
      <c r="CT8" s="331"/>
      <c r="CU8" s="331"/>
      <c r="CV8" s="331"/>
      <c r="CW8" s="331"/>
      <c r="CX8" s="331"/>
      <c r="CY8" s="331"/>
      <c r="CZ8" s="331"/>
      <c r="DA8" s="331"/>
    </row>
    <row r="9" spans="1:107" s="337" customFormat="1" ht="18.75" x14ac:dyDescent="0.2">
      <c r="A9" s="389">
        <v>4</v>
      </c>
      <c r="B9" s="266" t="s">
        <v>28</v>
      </c>
      <c r="C9" s="399" t="s">
        <v>34</v>
      </c>
      <c r="D9" s="443" t="s">
        <v>1101</v>
      </c>
      <c r="E9" s="256">
        <v>2341</v>
      </c>
      <c r="F9" s="93" t="s">
        <v>539</v>
      </c>
      <c r="G9" s="93">
        <v>4</v>
      </c>
      <c r="H9" s="93" t="s">
        <v>1604</v>
      </c>
      <c r="I9" s="93">
        <v>3</v>
      </c>
      <c r="J9" s="93"/>
      <c r="K9" s="93"/>
      <c r="L9" s="93">
        <v>3</v>
      </c>
      <c r="M9" s="93">
        <v>5</v>
      </c>
      <c r="N9" s="93"/>
      <c r="O9" s="93">
        <v>4</v>
      </c>
      <c r="P9" s="23">
        <v>3</v>
      </c>
      <c r="Q9" s="23"/>
      <c r="R9" s="23"/>
      <c r="S9" s="23"/>
      <c r="T9" s="23"/>
      <c r="U9" s="23"/>
      <c r="V9" s="35">
        <f t="shared" si="0"/>
        <v>3</v>
      </c>
      <c r="W9" s="328">
        <f t="shared" si="1"/>
        <v>0</v>
      </c>
      <c r="X9" s="328">
        <f t="shared" si="2"/>
        <v>0</v>
      </c>
      <c r="Y9" s="328">
        <f t="shared" si="3"/>
        <v>0</v>
      </c>
      <c r="Z9" s="328">
        <f t="shared" si="4"/>
        <v>3</v>
      </c>
      <c r="AA9" s="328">
        <f t="shared" si="5"/>
        <v>2</v>
      </c>
      <c r="AB9" s="328">
        <f t="shared" si="6"/>
        <v>1</v>
      </c>
      <c r="AC9" s="328">
        <f t="shared" si="7"/>
        <v>6</v>
      </c>
      <c r="AD9" s="329">
        <f t="shared" si="11"/>
        <v>3.6666666666666665</v>
      </c>
      <c r="AE9" s="330">
        <f t="shared" si="8"/>
        <v>0</v>
      </c>
      <c r="AF9" s="331"/>
      <c r="AG9" s="332" t="str">
        <f t="shared" si="12"/>
        <v>З</v>
      </c>
      <c r="AH9" s="332">
        <f t="shared" si="13"/>
        <v>4</v>
      </c>
      <c r="AI9" s="332" t="str">
        <f t="shared" si="14"/>
        <v>з</v>
      </c>
      <c r="AJ9" s="332">
        <f t="shared" si="15"/>
        <v>3</v>
      </c>
      <c r="AK9" s="332" t="str">
        <f t="shared" si="16"/>
        <v/>
      </c>
      <c r="AL9" s="332" t="str">
        <f t="shared" si="17"/>
        <v/>
      </c>
      <c r="AM9" s="332">
        <f t="shared" si="18"/>
        <v>3</v>
      </c>
      <c r="AN9" s="332">
        <f t="shared" si="19"/>
        <v>5</v>
      </c>
      <c r="AO9" s="332" t="str">
        <f t="shared" si="20"/>
        <v/>
      </c>
      <c r="AP9" s="332">
        <f t="shared" si="21"/>
        <v>4</v>
      </c>
      <c r="AQ9" s="332">
        <f t="shared" si="22"/>
        <v>3</v>
      </c>
      <c r="AR9" s="332" t="str">
        <f t="shared" si="23"/>
        <v/>
      </c>
      <c r="AS9" s="332" t="str">
        <f t="shared" si="24"/>
        <v/>
      </c>
      <c r="AT9" s="332" t="str">
        <f t="shared" si="25"/>
        <v/>
      </c>
      <c r="AU9" s="332" t="str">
        <f t="shared" si="26"/>
        <v/>
      </c>
      <c r="AV9" s="332" t="str">
        <f t="shared" si="27"/>
        <v/>
      </c>
      <c r="AW9" s="35">
        <f t="shared" si="28"/>
        <v>2</v>
      </c>
      <c r="AX9" s="333"/>
      <c r="AY9" s="333"/>
      <c r="AZ9" s="333"/>
      <c r="BA9" s="333"/>
      <c r="BB9" s="333"/>
      <c r="BC9" s="333"/>
      <c r="BD9" s="333"/>
      <c r="BE9" s="333"/>
      <c r="BF9" s="333"/>
      <c r="BG9" s="333"/>
      <c r="BH9" s="333"/>
      <c r="BI9" s="333"/>
      <c r="BJ9" s="333"/>
      <c r="BK9" s="333"/>
      <c r="BL9" s="333"/>
      <c r="BM9" s="333"/>
      <c r="BN9" s="333"/>
      <c r="BO9" s="333"/>
      <c r="BP9" s="334"/>
      <c r="BQ9" s="334"/>
      <c r="BR9" s="334"/>
      <c r="BS9" s="334"/>
      <c r="BT9" s="334"/>
      <c r="BU9" s="334"/>
      <c r="BV9" s="334"/>
      <c r="BW9" s="334"/>
      <c r="BX9" s="334"/>
      <c r="BY9" s="334"/>
      <c r="BZ9" s="334"/>
      <c r="CA9" s="334"/>
      <c r="CB9" s="334"/>
      <c r="CC9" s="334"/>
      <c r="CD9" s="334"/>
      <c r="CE9" s="334"/>
      <c r="CF9" s="334"/>
      <c r="CG9" s="333"/>
      <c r="CH9" s="334"/>
      <c r="CI9" s="334"/>
      <c r="CJ9" s="334"/>
      <c r="CK9" s="334"/>
      <c r="CL9" s="334"/>
      <c r="CM9" s="334"/>
      <c r="CN9" s="331"/>
      <c r="CO9" s="331"/>
      <c r="CP9" s="331"/>
      <c r="CQ9" s="331"/>
      <c r="CR9" s="331"/>
      <c r="CS9" s="331"/>
      <c r="CT9" s="331"/>
      <c r="CU9" s="331"/>
      <c r="CV9" s="331"/>
      <c r="CW9" s="331"/>
      <c r="CX9" s="331"/>
      <c r="CY9" s="331"/>
      <c r="CZ9" s="331"/>
      <c r="DA9" s="331"/>
    </row>
    <row r="10" spans="1:107" s="337" customFormat="1" ht="18.75" x14ac:dyDescent="0.2">
      <c r="A10" s="389">
        <v>5</v>
      </c>
      <c r="B10" s="266" t="s">
        <v>28</v>
      </c>
      <c r="C10" s="399" t="s">
        <v>34</v>
      </c>
      <c r="D10" s="443" t="s">
        <v>1102</v>
      </c>
      <c r="E10" s="256">
        <v>2341</v>
      </c>
      <c r="F10" s="93" t="s">
        <v>1659</v>
      </c>
      <c r="G10" s="93">
        <v>3</v>
      </c>
      <c r="H10" s="93" t="s">
        <v>1604</v>
      </c>
      <c r="I10" s="93">
        <v>3</v>
      </c>
      <c r="J10" s="93"/>
      <c r="K10" s="93"/>
      <c r="L10" s="93">
        <v>5</v>
      </c>
      <c r="M10" s="93">
        <v>4</v>
      </c>
      <c r="N10" s="93"/>
      <c r="O10" s="93">
        <v>3</v>
      </c>
      <c r="P10" s="23">
        <v>3</v>
      </c>
      <c r="Q10" s="23"/>
      <c r="R10" s="23"/>
      <c r="S10" s="23"/>
      <c r="T10" s="23"/>
      <c r="U10" s="23"/>
      <c r="V10" s="35">
        <f t="shared" si="0"/>
        <v>2</v>
      </c>
      <c r="W10" s="328">
        <f t="shared" si="1"/>
        <v>0</v>
      </c>
      <c r="X10" s="328">
        <f t="shared" si="2"/>
        <v>0</v>
      </c>
      <c r="Y10" s="328">
        <f t="shared" si="3"/>
        <v>1</v>
      </c>
      <c r="Z10" s="328">
        <f t="shared" si="4"/>
        <v>4</v>
      </c>
      <c r="AA10" s="328">
        <f t="shared" si="5"/>
        <v>1</v>
      </c>
      <c r="AB10" s="328">
        <f t="shared" si="6"/>
        <v>1</v>
      </c>
      <c r="AC10" s="328">
        <f t="shared" si="7"/>
        <v>7</v>
      </c>
      <c r="AD10" s="329">
        <f t="shared" si="11"/>
        <v>3.2857142857142856</v>
      </c>
      <c r="AE10" s="330">
        <f t="shared" si="8"/>
        <v>0</v>
      </c>
      <c r="AF10" s="331"/>
      <c r="AG10" s="332" t="str">
        <f t="shared" si="12"/>
        <v>н</v>
      </c>
      <c r="AH10" s="332">
        <f t="shared" si="13"/>
        <v>3</v>
      </c>
      <c r="AI10" s="332" t="str">
        <f t="shared" si="14"/>
        <v>з</v>
      </c>
      <c r="AJ10" s="332">
        <f t="shared" si="15"/>
        <v>3</v>
      </c>
      <c r="AK10" s="332" t="str">
        <f t="shared" si="16"/>
        <v/>
      </c>
      <c r="AL10" s="332" t="str">
        <f t="shared" si="17"/>
        <v/>
      </c>
      <c r="AM10" s="332">
        <f t="shared" si="18"/>
        <v>5</v>
      </c>
      <c r="AN10" s="332">
        <f t="shared" si="19"/>
        <v>4</v>
      </c>
      <c r="AO10" s="332" t="str">
        <f t="shared" si="20"/>
        <v/>
      </c>
      <c r="AP10" s="332">
        <f t="shared" si="21"/>
        <v>3</v>
      </c>
      <c r="AQ10" s="332">
        <f t="shared" si="22"/>
        <v>3</v>
      </c>
      <c r="AR10" s="332" t="str">
        <f t="shared" si="23"/>
        <v/>
      </c>
      <c r="AS10" s="332" t="str">
        <f t="shared" si="24"/>
        <v/>
      </c>
      <c r="AT10" s="332" t="str">
        <f t="shared" si="25"/>
        <v/>
      </c>
      <c r="AU10" s="332" t="str">
        <f t="shared" si="26"/>
        <v/>
      </c>
      <c r="AV10" s="332" t="str">
        <f t="shared" si="27"/>
        <v/>
      </c>
      <c r="AW10" s="35">
        <f t="shared" si="28"/>
        <v>1</v>
      </c>
      <c r="AX10" s="333"/>
      <c r="AY10" s="333"/>
      <c r="AZ10" s="333"/>
      <c r="BA10" s="333"/>
      <c r="BB10" s="333"/>
      <c r="BC10" s="333"/>
      <c r="BD10" s="333"/>
      <c r="BE10" s="333"/>
      <c r="BF10" s="333"/>
      <c r="BG10" s="333"/>
      <c r="BH10" s="333"/>
      <c r="BI10" s="333"/>
      <c r="BJ10" s="333"/>
      <c r="BK10" s="333"/>
      <c r="BL10" s="333"/>
      <c r="BM10" s="333"/>
      <c r="BN10" s="333"/>
      <c r="BO10" s="333"/>
      <c r="BP10" s="334"/>
      <c r="BQ10" s="334"/>
      <c r="BR10" s="334"/>
      <c r="BS10" s="334"/>
      <c r="BT10" s="334"/>
      <c r="BU10" s="334"/>
      <c r="BV10" s="334"/>
      <c r="BW10" s="334"/>
      <c r="BX10" s="334"/>
      <c r="BY10" s="334"/>
      <c r="BZ10" s="334"/>
      <c r="CA10" s="334"/>
      <c r="CB10" s="334"/>
      <c r="CC10" s="334"/>
      <c r="CD10" s="334"/>
      <c r="CE10" s="334"/>
      <c r="CF10" s="334"/>
      <c r="CG10" s="333"/>
      <c r="CH10" s="334"/>
      <c r="CI10" s="334"/>
      <c r="CJ10" s="334"/>
      <c r="CK10" s="334"/>
      <c r="CL10" s="334"/>
      <c r="CM10" s="334"/>
      <c r="CN10" s="331"/>
      <c r="CO10" s="331"/>
      <c r="CP10" s="331"/>
      <c r="CQ10" s="331"/>
      <c r="CR10" s="331"/>
      <c r="CS10" s="331"/>
      <c r="CT10" s="331"/>
      <c r="CU10" s="331"/>
      <c r="CV10" s="331"/>
      <c r="CW10" s="331"/>
      <c r="CX10" s="331"/>
      <c r="CY10" s="331"/>
      <c r="CZ10" s="331"/>
      <c r="DA10" s="331"/>
    </row>
    <row r="11" spans="1:107" s="337" customFormat="1" ht="18.75" x14ac:dyDescent="0.2">
      <c r="A11" s="389">
        <v>6</v>
      </c>
      <c r="B11" s="266" t="s">
        <v>28</v>
      </c>
      <c r="C11" s="399" t="s">
        <v>34</v>
      </c>
      <c r="D11" s="443" t="s">
        <v>1103</v>
      </c>
      <c r="E11" s="256">
        <v>2341</v>
      </c>
      <c r="F11" s="93" t="s">
        <v>539</v>
      </c>
      <c r="G11" s="93">
        <v>4</v>
      </c>
      <c r="H11" s="93" t="s">
        <v>1604</v>
      </c>
      <c r="I11" s="93">
        <v>3</v>
      </c>
      <c r="J11" s="93"/>
      <c r="K11" s="93"/>
      <c r="L11" s="93">
        <v>5</v>
      </c>
      <c r="M11" s="93">
        <v>4</v>
      </c>
      <c r="N11" s="93"/>
      <c r="O11" s="93">
        <v>3</v>
      </c>
      <c r="P11" s="93">
        <v>3</v>
      </c>
      <c r="Q11" s="93"/>
      <c r="R11" s="93"/>
      <c r="S11" s="93"/>
      <c r="T11" s="93"/>
      <c r="U11" s="93"/>
      <c r="V11" s="35">
        <f t="shared" si="0"/>
        <v>3</v>
      </c>
      <c r="W11" s="338">
        <f t="shared" si="1"/>
        <v>0</v>
      </c>
      <c r="X11" s="338">
        <f t="shared" si="2"/>
        <v>0</v>
      </c>
      <c r="Y11" s="338">
        <f t="shared" si="3"/>
        <v>0</v>
      </c>
      <c r="Z11" s="338">
        <f t="shared" si="4"/>
        <v>3</v>
      </c>
      <c r="AA11" s="338">
        <f t="shared" si="5"/>
        <v>2</v>
      </c>
      <c r="AB11" s="338">
        <f t="shared" si="6"/>
        <v>1</v>
      </c>
      <c r="AC11" s="328">
        <f t="shared" si="7"/>
        <v>6</v>
      </c>
      <c r="AD11" s="329">
        <f t="shared" si="11"/>
        <v>3.6666666666666665</v>
      </c>
      <c r="AE11" s="339">
        <f t="shared" si="8"/>
        <v>0</v>
      </c>
      <c r="AG11" s="332" t="str">
        <f t="shared" si="12"/>
        <v>З</v>
      </c>
      <c r="AH11" s="332">
        <f t="shared" si="13"/>
        <v>4</v>
      </c>
      <c r="AI11" s="332" t="str">
        <f t="shared" si="14"/>
        <v>з</v>
      </c>
      <c r="AJ11" s="332">
        <f t="shared" si="15"/>
        <v>3</v>
      </c>
      <c r="AK11" s="332" t="str">
        <f t="shared" si="16"/>
        <v/>
      </c>
      <c r="AL11" s="332" t="str">
        <f t="shared" si="17"/>
        <v/>
      </c>
      <c r="AM11" s="332">
        <f t="shared" si="18"/>
        <v>5</v>
      </c>
      <c r="AN11" s="332">
        <f t="shared" si="19"/>
        <v>4</v>
      </c>
      <c r="AO11" s="332" t="str">
        <f t="shared" si="20"/>
        <v/>
      </c>
      <c r="AP11" s="332">
        <f t="shared" si="21"/>
        <v>3</v>
      </c>
      <c r="AQ11" s="332">
        <f t="shared" si="22"/>
        <v>3</v>
      </c>
      <c r="AR11" s="332" t="str">
        <f t="shared" si="23"/>
        <v/>
      </c>
      <c r="AS11" s="332" t="str">
        <f t="shared" si="24"/>
        <v/>
      </c>
      <c r="AT11" s="332" t="str">
        <f t="shared" si="25"/>
        <v/>
      </c>
      <c r="AU11" s="332" t="str">
        <f t="shared" si="26"/>
        <v/>
      </c>
      <c r="AV11" s="332" t="str">
        <f t="shared" si="27"/>
        <v/>
      </c>
      <c r="AW11" s="35">
        <f t="shared" si="28"/>
        <v>2</v>
      </c>
      <c r="AX11" s="340"/>
      <c r="AY11" s="340"/>
      <c r="AZ11" s="340"/>
      <c r="BA11" s="340"/>
      <c r="BB11" s="340"/>
      <c r="BC11" s="340"/>
      <c r="BD11" s="340"/>
      <c r="BE11" s="340"/>
      <c r="BF11" s="340"/>
      <c r="BG11" s="340"/>
      <c r="BH11" s="340"/>
      <c r="BI11" s="340"/>
      <c r="BJ11" s="340"/>
      <c r="BK11" s="340"/>
      <c r="BL11" s="340"/>
      <c r="BM11" s="340"/>
      <c r="BN11" s="340"/>
      <c r="BO11" s="340"/>
      <c r="BP11" s="341"/>
      <c r="BQ11" s="341"/>
      <c r="BR11" s="341"/>
      <c r="BS11" s="341"/>
      <c r="BT11" s="341"/>
      <c r="BU11" s="341"/>
      <c r="BV11" s="341"/>
      <c r="BW11" s="341"/>
      <c r="BX11" s="341"/>
      <c r="BY11" s="341"/>
      <c r="BZ11" s="341"/>
      <c r="CA11" s="341"/>
      <c r="CB11" s="341"/>
      <c r="CC11" s="341"/>
      <c r="CD11" s="341"/>
      <c r="CE11" s="341"/>
      <c r="CF11" s="341"/>
      <c r="CG11" s="340"/>
      <c r="CH11" s="341"/>
      <c r="CI11" s="341"/>
      <c r="CJ11" s="341"/>
      <c r="CK11" s="341"/>
      <c r="CL11" s="341"/>
      <c r="CM11" s="341"/>
    </row>
    <row r="12" spans="1:107" s="337" customFormat="1" ht="18.75" x14ac:dyDescent="0.2">
      <c r="A12" s="389">
        <v>7</v>
      </c>
      <c r="B12" s="266" t="s">
        <v>28</v>
      </c>
      <c r="C12" s="399" t="s">
        <v>34</v>
      </c>
      <c r="D12" s="443" t="s">
        <v>1104</v>
      </c>
      <c r="E12" s="256">
        <v>2341</v>
      </c>
      <c r="F12" s="93" t="s">
        <v>1659</v>
      </c>
      <c r="G12" s="93">
        <v>3</v>
      </c>
      <c r="H12" s="93" t="s">
        <v>1604</v>
      </c>
      <c r="I12" s="93">
        <v>3</v>
      </c>
      <c r="J12" s="93"/>
      <c r="K12" s="93"/>
      <c r="L12" s="93">
        <v>5</v>
      </c>
      <c r="M12" s="93">
        <v>4</v>
      </c>
      <c r="N12" s="93"/>
      <c r="O12" s="93">
        <v>3</v>
      </c>
      <c r="P12" s="23">
        <v>3</v>
      </c>
      <c r="Q12" s="23"/>
      <c r="R12" s="23"/>
      <c r="S12" s="23"/>
      <c r="T12" s="23"/>
      <c r="U12" s="23"/>
      <c r="V12" s="35">
        <f t="shared" si="0"/>
        <v>2</v>
      </c>
      <c r="W12" s="328">
        <f t="shared" si="1"/>
        <v>0</v>
      </c>
      <c r="X12" s="328">
        <f t="shared" si="2"/>
        <v>0</v>
      </c>
      <c r="Y12" s="328">
        <f t="shared" si="3"/>
        <v>1</v>
      </c>
      <c r="Z12" s="328">
        <f t="shared" si="4"/>
        <v>4</v>
      </c>
      <c r="AA12" s="328">
        <f t="shared" si="5"/>
        <v>1</v>
      </c>
      <c r="AB12" s="328">
        <f t="shared" si="6"/>
        <v>1</v>
      </c>
      <c r="AC12" s="328">
        <f t="shared" si="7"/>
        <v>7</v>
      </c>
      <c r="AD12" s="329">
        <f t="shared" si="11"/>
        <v>3.2857142857142856</v>
      </c>
      <c r="AE12" s="330">
        <f t="shared" si="8"/>
        <v>0</v>
      </c>
      <c r="AF12" s="331"/>
      <c r="AG12" s="332" t="str">
        <f t="shared" si="12"/>
        <v>н</v>
      </c>
      <c r="AH12" s="332">
        <f t="shared" si="13"/>
        <v>3</v>
      </c>
      <c r="AI12" s="332" t="str">
        <f t="shared" si="14"/>
        <v>з</v>
      </c>
      <c r="AJ12" s="332">
        <f t="shared" si="15"/>
        <v>3</v>
      </c>
      <c r="AK12" s="332" t="str">
        <f t="shared" si="16"/>
        <v/>
      </c>
      <c r="AL12" s="332" t="str">
        <f t="shared" si="17"/>
        <v/>
      </c>
      <c r="AM12" s="332">
        <f t="shared" si="18"/>
        <v>5</v>
      </c>
      <c r="AN12" s="332">
        <f t="shared" si="19"/>
        <v>4</v>
      </c>
      <c r="AO12" s="332" t="str">
        <f t="shared" si="20"/>
        <v/>
      </c>
      <c r="AP12" s="332">
        <f t="shared" si="21"/>
        <v>3</v>
      </c>
      <c r="AQ12" s="332">
        <f t="shared" si="22"/>
        <v>3</v>
      </c>
      <c r="AR12" s="332" t="str">
        <f t="shared" si="23"/>
        <v/>
      </c>
      <c r="AS12" s="332" t="str">
        <f t="shared" si="24"/>
        <v/>
      </c>
      <c r="AT12" s="332" t="str">
        <f t="shared" si="25"/>
        <v/>
      </c>
      <c r="AU12" s="332" t="str">
        <f t="shared" si="26"/>
        <v/>
      </c>
      <c r="AV12" s="332" t="str">
        <f t="shared" si="27"/>
        <v/>
      </c>
      <c r="AW12" s="35">
        <f t="shared" si="28"/>
        <v>1</v>
      </c>
      <c r="AX12" s="333"/>
      <c r="AY12" s="333"/>
      <c r="AZ12" s="333"/>
      <c r="BA12" s="333"/>
      <c r="BB12" s="333"/>
      <c r="BC12" s="333"/>
      <c r="BD12" s="333"/>
      <c r="BE12" s="333"/>
      <c r="BF12" s="333"/>
      <c r="BG12" s="333"/>
      <c r="BH12" s="333"/>
      <c r="BI12" s="333"/>
      <c r="BJ12" s="333"/>
      <c r="BK12" s="333"/>
      <c r="BL12" s="333"/>
      <c r="BM12" s="333"/>
      <c r="BN12" s="333"/>
      <c r="BO12" s="333"/>
      <c r="BP12" s="334"/>
      <c r="BQ12" s="334"/>
      <c r="BR12" s="334"/>
      <c r="BS12" s="334"/>
      <c r="BT12" s="334"/>
      <c r="BU12" s="334"/>
      <c r="BV12" s="334"/>
      <c r="BW12" s="334"/>
      <c r="BX12" s="334"/>
      <c r="BY12" s="334"/>
      <c r="BZ12" s="334"/>
      <c r="CA12" s="334"/>
      <c r="CB12" s="334"/>
      <c r="CC12" s="334"/>
      <c r="CD12" s="334"/>
      <c r="CE12" s="334"/>
      <c r="CF12" s="334"/>
      <c r="CG12" s="333"/>
      <c r="CH12" s="334"/>
      <c r="CI12" s="334"/>
      <c r="CJ12" s="334"/>
      <c r="CK12" s="334"/>
      <c r="CL12" s="334"/>
      <c r="CM12" s="334"/>
      <c r="CN12" s="331"/>
      <c r="CO12" s="331"/>
      <c r="CP12" s="331"/>
      <c r="CQ12" s="331"/>
      <c r="CR12" s="331"/>
      <c r="CS12" s="331"/>
      <c r="CT12" s="331"/>
      <c r="CU12" s="331"/>
      <c r="CV12" s="331"/>
      <c r="CW12" s="331"/>
      <c r="CX12" s="331"/>
      <c r="CY12" s="331"/>
      <c r="CZ12" s="331"/>
      <c r="DA12" s="331"/>
    </row>
    <row r="13" spans="1:107" s="337" customFormat="1" ht="18.75" x14ac:dyDescent="0.2">
      <c r="A13" s="389">
        <v>8</v>
      </c>
      <c r="B13" s="266" t="s">
        <v>28</v>
      </c>
      <c r="C13" s="399" t="s">
        <v>34</v>
      </c>
      <c r="D13" s="443" t="s">
        <v>1105</v>
      </c>
      <c r="E13" s="256">
        <v>2341</v>
      </c>
      <c r="F13" s="93" t="s">
        <v>539</v>
      </c>
      <c r="G13" s="93">
        <v>4</v>
      </c>
      <c r="H13" s="93" t="s">
        <v>1604</v>
      </c>
      <c r="I13" s="93">
        <v>3</v>
      </c>
      <c r="J13" s="93"/>
      <c r="K13" s="93"/>
      <c r="L13" s="93">
        <v>5</v>
      </c>
      <c r="M13" s="93">
        <v>4</v>
      </c>
      <c r="N13" s="93"/>
      <c r="O13" s="93">
        <v>3</v>
      </c>
      <c r="P13" s="23">
        <v>4</v>
      </c>
      <c r="Q13" s="23"/>
      <c r="R13" s="23"/>
      <c r="S13" s="23"/>
      <c r="T13" s="23"/>
      <c r="U13" s="23"/>
      <c r="V13" s="35">
        <f t="shared" si="0"/>
        <v>3</v>
      </c>
      <c r="W13" s="328">
        <f t="shared" si="1"/>
        <v>0</v>
      </c>
      <c r="X13" s="328">
        <f t="shared" si="2"/>
        <v>0</v>
      </c>
      <c r="Y13" s="328">
        <f t="shared" si="3"/>
        <v>0</v>
      </c>
      <c r="Z13" s="328">
        <f t="shared" si="4"/>
        <v>2</v>
      </c>
      <c r="AA13" s="328">
        <f t="shared" si="5"/>
        <v>3</v>
      </c>
      <c r="AB13" s="328">
        <f t="shared" si="6"/>
        <v>1</v>
      </c>
      <c r="AC13" s="328">
        <f t="shared" si="7"/>
        <v>6</v>
      </c>
      <c r="AD13" s="329">
        <f t="shared" si="11"/>
        <v>3.8333333333333335</v>
      </c>
      <c r="AE13" s="330">
        <f t="shared" si="8"/>
        <v>0</v>
      </c>
      <c r="AF13" s="331"/>
      <c r="AG13" s="332" t="str">
        <f t="shared" si="12"/>
        <v>З</v>
      </c>
      <c r="AH13" s="332">
        <f t="shared" si="13"/>
        <v>4</v>
      </c>
      <c r="AI13" s="332" t="str">
        <f t="shared" si="14"/>
        <v>з</v>
      </c>
      <c r="AJ13" s="332">
        <f t="shared" si="15"/>
        <v>3</v>
      </c>
      <c r="AK13" s="332" t="str">
        <f t="shared" si="16"/>
        <v/>
      </c>
      <c r="AL13" s="332" t="str">
        <f t="shared" si="17"/>
        <v/>
      </c>
      <c r="AM13" s="332">
        <f t="shared" si="18"/>
        <v>5</v>
      </c>
      <c r="AN13" s="332">
        <f t="shared" si="19"/>
        <v>4</v>
      </c>
      <c r="AO13" s="332" t="str">
        <f t="shared" si="20"/>
        <v/>
      </c>
      <c r="AP13" s="332">
        <f t="shared" si="21"/>
        <v>3</v>
      </c>
      <c r="AQ13" s="332">
        <f t="shared" si="22"/>
        <v>4</v>
      </c>
      <c r="AR13" s="332" t="str">
        <f t="shared" si="23"/>
        <v/>
      </c>
      <c r="AS13" s="332" t="str">
        <f t="shared" si="24"/>
        <v/>
      </c>
      <c r="AT13" s="332" t="str">
        <f t="shared" si="25"/>
        <v/>
      </c>
      <c r="AU13" s="332" t="str">
        <f t="shared" si="26"/>
        <v/>
      </c>
      <c r="AV13" s="332" t="str">
        <f t="shared" si="27"/>
        <v/>
      </c>
      <c r="AW13" s="35">
        <f t="shared" si="28"/>
        <v>2</v>
      </c>
      <c r="AX13" s="333"/>
      <c r="AY13" s="333"/>
      <c r="AZ13" s="333"/>
      <c r="BA13" s="333"/>
      <c r="BB13" s="333"/>
      <c r="BC13" s="333"/>
      <c r="BD13" s="333"/>
      <c r="BE13" s="333"/>
      <c r="BF13" s="333"/>
      <c r="BG13" s="333"/>
      <c r="BH13" s="333"/>
      <c r="BI13" s="333"/>
      <c r="BJ13" s="333"/>
      <c r="BK13" s="333"/>
      <c r="BL13" s="333"/>
      <c r="BM13" s="333"/>
      <c r="BN13" s="333"/>
      <c r="BO13" s="333"/>
      <c r="BP13" s="334"/>
      <c r="BQ13" s="334"/>
      <c r="BR13" s="334"/>
      <c r="BS13" s="334"/>
      <c r="BT13" s="334"/>
      <c r="BU13" s="334"/>
      <c r="BV13" s="334"/>
      <c r="BW13" s="334"/>
      <c r="BX13" s="334"/>
      <c r="BY13" s="334"/>
      <c r="BZ13" s="334"/>
      <c r="CA13" s="334"/>
      <c r="CB13" s="334"/>
      <c r="CC13" s="334"/>
      <c r="CD13" s="334"/>
      <c r="CE13" s="334"/>
      <c r="CF13" s="334"/>
      <c r="CG13" s="333"/>
      <c r="CH13" s="334"/>
      <c r="CI13" s="334"/>
      <c r="CJ13" s="334"/>
      <c r="CK13" s="334"/>
      <c r="CL13" s="334"/>
      <c r="CM13" s="334"/>
      <c r="CN13" s="331"/>
      <c r="CO13" s="331"/>
      <c r="CP13" s="331"/>
      <c r="CQ13" s="331"/>
      <c r="CR13" s="331"/>
      <c r="CS13" s="331"/>
      <c r="CT13" s="331"/>
      <c r="CU13" s="331"/>
      <c r="CV13" s="331"/>
      <c r="CW13" s="331"/>
      <c r="CX13" s="331"/>
      <c r="CY13" s="331"/>
      <c r="CZ13" s="331"/>
      <c r="DA13" s="331"/>
    </row>
    <row r="14" spans="1:107" ht="18.75" x14ac:dyDescent="0.2">
      <c r="A14" s="389">
        <v>9</v>
      </c>
      <c r="B14" s="263"/>
      <c r="C14" s="399" t="s">
        <v>34</v>
      </c>
      <c r="D14" s="443" t="s">
        <v>1106</v>
      </c>
      <c r="E14" s="256">
        <v>2341</v>
      </c>
      <c r="F14" s="93" t="s">
        <v>539</v>
      </c>
      <c r="G14" s="93">
        <v>4</v>
      </c>
      <c r="H14" s="93" t="s">
        <v>1604</v>
      </c>
      <c r="I14" s="93">
        <v>3</v>
      </c>
      <c r="J14" s="93"/>
      <c r="K14" s="93"/>
      <c r="L14" s="93">
        <v>5</v>
      </c>
      <c r="M14" s="93">
        <v>5</v>
      </c>
      <c r="N14" s="93"/>
      <c r="O14" s="93">
        <v>4</v>
      </c>
      <c r="P14" s="93">
        <v>4</v>
      </c>
      <c r="Q14" s="93"/>
      <c r="R14" s="24"/>
      <c r="S14" s="23"/>
      <c r="T14" s="23"/>
      <c r="U14" s="23"/>
      <c r="V14" s="18">
        <f t="shared" si="0"/>
        <v>3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1</v>
      </c>
      <c r="AA14" s="95">
        <f t="shared" si="5"/>
        <v>3</v>
      </c>
      <c r="AB14" s="95">
        <f t="shared" si="6"/>
        <v>2</v>
      </c>
      <c r="AC14" s="95">
        <f t="shared" si="7"/>
        <v>6</v>
      </c>
      <c r="AD14" s="242">
        <f t="shared" si="11"/>
        <v>4.166666666666667</v>
      </c>
      <c r="AE14" s="16">
        <f t="shared" si="8"/>
        <v>0</v>
      </c>
      <c r="AF14" s="9"/>
      <c r="AG14" s="332" t="str">
        <f t="shared" si="12"/>
        <v>З</v>
      </c>
      <c r="AH14" s="332">
        <f t="shared" si="13"/>
        <v>4</v>
      </c>
      <c r="AI14" s="332" t="str">
        <f t="shared" si="14"/>
        <v>з</v>
      </c>
      <c r="AJ14" s="332">
        <f t="shared" si="15"/>
        <v>3</v>
      </c>
      <c r="AK14" s="332" t="str">
        <f t="shared" si="16"/>
        <v/>
      </c>
      <c r="AL14" s="332" t="str">
        <f t="shared" si="17"/>
        <v/>
      </c>
      <c r="AM14" s="332">
        <f t="shared" si="18"/>
        <v>5</v>
      </c>
      <c r="AN14" s="332">
        <f t="shared" si="19"/>
        <v>5</v>
      </c>
      <c r="AO14" s="332" t="str">
        <f t="shared" si="20"/>
        <v/>
      </c>
      <c r="AP14" s="332">
        <f t="shared" si="21"/>
        <v>4</v>
      </c>
      <c r="AQ14" s="332">
        <f t="shared" si="22"/>
        <v>4</v>
      </c>
      <c r="AR14" s="332" t="str">
        <f t="shared" si="23"/>
        <v/>
      </c>
      <c r="AS14" s="332" t="str">
        <f t="shared" si="24"/>
        <v/>
      </c>
      <c r="AT14" s="332" t="str">
        <f t="shared" si="25"/>
        <v/>
      </c>
      <c r="AU14" s="332" t="str">
        <f t="shared" si="26"/>
        <v/>
      </c>
      <c r="AV14" s="332" t="str">
        <f t="shared" si="27"/>
        <v/>
      </c>
      <c r="AW14" s="35">
        <f t="shared" si="28"/>
        <v>2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">
      <c r="A15" s="389">
        <v>10</v>
      </c>
      <c r="B15" s="263"/>
      <c r="C15" s="399" t="s">
        <v>34</v>
      </c>
      <c r="D15" s="443" t="s">
        <v>1107</v>
      </c>
      <c r="E15" s="256">
        <v>2341</v>
      </c>
      <c r="F15" s="93" t="s">
        <v>539</v>
      </c>
      <c r="G15" s="93">
        <v>4</v>
      </c>
      <c r="H15" s="93" t="s">
        <v>1604</v>
      </c>
      <c r="I15" s="93">
        <v>3</v>
      </c>
      <c r="J15" s="93"/>
      <c r="K15" s="93"/>
      <c r="L15" s="93">
        <v>5</v>
      </c>
      <c r="M15" s="93">
        <v>5</v>
      </c>
      <c r="N15" s="93"/>
      <c r="O15" s="93">
        <v>3</v>
      </c>
      <c r="P15" s="93">
        <v>4</v>
      </c>
      <c r="Q15" s="93"/>
      <c r="R15" s="24"/>
      <c r="S15" s="23"/>
      <c r="T15" s="23"/>
      <c r="U15" s="23"/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2</v>
      </c>
      <c r="AA15" s="95">
        <f t="shared" si="5"/>
        <v>2</v>
      </c>
      <c r="AB15" s="95">
        <f t="shared" si="6"/>
        <v>2</v>
      </c>
      <c r="AC15" s="95">
        <f t="shared" si="7"/>
        <v>6</v>
      </c>
      <c r="AD15" s="242">
        <f t="shared" si="11"/>
        <v>4</v>
      </c>
      <c r="AE15" s="16">
        <f t="shared" si="8"/>
        <v>0</v>
      </c>
      <c r="AF15" s="9"/>
      <c r="AG15" s="332" t="str">
        <f t="shared" si="12"/>
        <v>З</v>
      </c>
      <c r="AH15" s="332">
        <f t="shared" si="13"/>
        <v>4</v>
      </c>
      <c r="AI15" s="332" t="str">
        <f t="shared" si="14"/>
        <v>з</v>
      </c>
      <c r="AJ15" s="332">
        <f t="shared" si="15"/>
        <v>3</v>
      </c>
      <c r="AK15" s="332" t="str">
        <f t="shared" si="16"/>
        <v/>
      </c>
      <c r="AL15" s="332" t="str">
        <f t="shared" si="17"/>
        <v/>
      </c>
      <c r="AM15" s="332">
        <f t="shared" si="18"/>
        <v>5</v>
      </c>
      <c r="AN15" s="332">
        <f t="shared" si="19"/>
        <v>5</v>
      </c>
      <c r="AO15" s="332" t="str">
        <f t="shared" si="20"/>
        <v/>
      </c>
      <c r="AP15" s="332">
        <f t="shared" si="21"/>
        <v>3</v>
      </c>
      <c r="AQ15" s="332">
        <f t="shared" si="22"/>
        <v>4</v>
      </c>
      <c r="AR15" s="332" t="str">
        <f t="shared" si="23"/>
        <v/>
      </c>
      <c r="AS15" s="332" t="str">
        <f t="shared" si="24"/>
        <v/>
      </c>
      <c r="AT15" s="332" t="str">
        <f t="shared" si="25"/>
        <v/>
      </c>
      <c r="AU15" s="332" t="str">
        <f t="shared" si="26"/>
        <v/>
      </c>
      <c r="AV15" s="332" t="str">
        <f t="shared" si="27"/>
        <v/>
      </c>
      <c r="AW15" s="35">
        <f t="shared" si="28"/>
        <v>2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389">
        <v>11</v>
      </c>
      <c r="B16" s="263"/>
      <c r="C16" s="399" t="s">
        <v>34</v>
      </c>
      <c r="D16" s="443" t="s">
        <v>1108</v>
      </c>
      <c r="E16" s="256">
        <v>2341</v>
      </c>
      <c r="F16" s="93" t="s">
        <v>539</v>
      </c>
      <c r="G16" s="93">
        <v>5</v>
      </c>
      <c r="H16" s="93" t="s">
        <v>1604</v>
      </c>
      <c r="I16" s="93">
        <v>3</v>
      </c>
      <c r="J16" s="93"/>
      <c r="K16" s="93"/>
      <c r="L16" s="93">
        <v>5</v>
      </c>
      <c r="M16" s="93">
        <v>4</v>
      </c>
      <c r="N16" s="93"/>
      <c r="O16" s="93">
        <v>4</v>
      </c>
      <c r="P16" s="93">
        <v>3</v>
      </c>
      <c r="Q16" s="93"/>
      <c r="R16" s="24"/>
      <c r="S16" s="23"/>
      <c r="T16" s="23"/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2</v>
      </c>
      <c r="AA16" s="95">
        <f t="shared" si="5"/>
        <v>2</v>
      </c>
      <c r="AB16" s="95">
        <f t="shared" si="6"/>
        <v>2</v>
      </c>
      <c r="AC16" s="95">
        <f t="shared" si="7"/>
        <v>6</v>
      </c>
      <c r="AD16" s="242">
        <f t="shared" si="11"/>
        <v>4</v>
      </c>
      <c r="AE16" s="16">
        <f t="shared" si="8"/>
        <v>0</v>
      </c>
      <c r="AF16" s="9"/>
      <c r="AG16" s="332" t="str">
        <f t="shared" si="12"/>
        <v>З</v>
      </c>
      <c r="AH16" s="332">
        <f t="shared" si="13"/>
        <v>5</v>
      </c>
      <c r="AI16" s="332" t="str">
        <f t="shared" si="14"/>
        <v>з</v>
      </c>
      <c r="AJ16" s="332">
        <f t="shared" si="15"/>
        <v>3</v>
      </c>
      <c r="AK16" s="332" t="str">
        <f t="shared" si="16"/>
        <v/>
      </c>
      <c r="AL16" s="332" t="str">
        <f t="shared" si="17"/>
        <v/>
      </c>
      <c r="AM16" s="332">
        <f t="shared" si="18"/>
        <v>5</v>
      </c>
      <c r="AN16" s="332">
        <f t="shared" si="19"/>
        <v>4</v>
      </c>
      <c r="AO16" s="332" t="str">
        <f t="shared" si="20"/>
        <v/>
      </c>
      <c r="AP16" s="332">
        <f t="shared" si="21"/>
        <v>4</v>
      </c>
      <c r="AQ16" s="332">
        <f t="shared" si="22"/>
        <v>3</v>
      </c>
      <c r="AR16" s="332" t="str">
        <f t="shared" si="23"/>
        <v/>
      </c>
      <c r="AS16" s="332" t="str">
        <f t="shared" si="24"/>
        <v/>
      </c>
      <c r="AT16" s="332" t="str">
        <f t="shared" si="25"/>
        <v/>
      </c>
      <c r="AU16" s="332" t="str">
        <f t="shared" si="26"/>
        <v/>
      </c>
      <c r="AV16" s="332" t="str">
        <f t="shared" si="27"/>
        <v/>
      </c>
      <c r="AW16" s="35">
        <f t="shared" si="28"/>
        <v>2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389">
        <v>12</v>
      </c>
      <c r="B17" s="259"/>
      <c r="C17" s="399" t="s">
        <v>34</v>
      </c>
      <c r="D17" s="443" t="s">
        <v>1109</v>
      </c>
      <c r="E17" s="256">
        <v>2341</v>
      </c>
      <c r="F17" s="93" t="s">
        <v>539</v>
      </c>
      <c r="G17" s="93">
        <v>4</v>
      </c>
      <c r="H17" s="93" t="s">
        <v>1604</v>
      </c>
      <c r="I17" s="93">
        <v>3</v>
      </c>
      <c r="J17" s="93"/>
      <c r="K17" s="93"/>
      <c r="L17" s="93">
        <v>5</v>
      </c>
      <c r="M17" s="93">
        <v>5</v>
      </c>
      <c r="N17" s="93"/>
      <c r="O17" s="93">
        <v>3</v>
      </c>
      <c r="P17" s="93">
        <v>3</v>
      </c>
      <c r="Q17" s="93"/>
      <c r="R17" s="24"/>
      <c r="S17" s="23"/>
      <c r="T17" s="23"/>
      <c r="U17" s="23"/>
      <c r="V17" s="18">
        <f t="shared" si="0"/>
        <v>3</v>
      </c>
      <c r="W17" s="95">
        <f t="shared" si="1"/>
        <v>0</v>
      </c>
      <c r="X17" s="95">
        <f t="shared" ref="X17:X34" si="29">COUNTIF(AF17:AU17,"д")</f>
        <v>0</v>
      </c>
      <c r="Y17" s="95">
        <f t="shared" si="3"/>
        <v>0</v>
      </c>
      <c r="Z17" s="95">
        <f t="shared" si="4"/>
        <v>3</v>
      </c>
      <c r="AA17" s="95">
        <f t="shared" si="5"/>
        <v>1</v>
      </c>
      <c r="AB17" s="95">
        <f t="shared" si="6"/>
        <v>2</v>
      </c>
      <c r="AC17" s="95">
        <f t="shared" si="7"/>
        <v>6</v>
      </c>
      <c r="AD17" s="242">
        <f t="shared" si="11"/>
        <v>3.8333333333333335</v>
      </c>
      <c r="AE17" s="16">
        <f t="shared" si="8"/>
        <v>0</v>
      </c>
      <c r="AF17" s="9"/>
      <c r="AG17" s="332" t="str">
        <f t="shared" si="12"/>
        <v>З</v>
      </c>
      <c r="AH17" s="332">
        <f t="shared" si="13"/>
        <v>4</v>
      </c>
      <c r="AI17" s="332" t="str">
        <f t="shared" si="14"/>
        <v>з</v>
      </c>
      <c r="AJ17" s="332">
        <f t="shared" si="15"/>
        <v>3</v>
      </c>
      <c r="AK17" s="332" t="str">
        <f t="shared" si="16"/>
        <v/>
      </c>
      <c r="AL17" s="332" t="str">
        <f t="shared" si="17"/>
        <v/>
      </c>
      <c r="AM17" s="332">
        <f t="shared" si="18"/>
        <v>5</v>
      </c>
      <c r="AN17" s="332">
        <f t="shared" si="19"/>
        <v>5</v>
      </c>
      <c r="AO17" s="332" t="str">
        <f t="shared" si="20"/>
        <v/>
      </c>
      <c r="AP17" s="332">
        <f t="shared" si="21"/>
        <v>3</v>
      </c>
      <c r="AQ17" s="332">
        <f t="shared" si="22"/>
        <v>3</v>
      </c>
      <c r="AR17" s="332" t="str">
        <f t="shared" si="23"/>
        <v/>
      </c>
      <c r="AS17" s="332" t="str">
        <f t="shared" si="24"/>
        <v/>
      </c>
      <c r="AT17" s="332" t="str">
        <f t="shared" si="25"/>
        <v/>
      </c>
      <c r="AU17" s="332" t="str">
        <f t="shared" si="26"/>
        <v/>
      </c>
      <c r="AV17" s="332" t="str">
        <f t="shared" si="27"/>
        <v/>
      </c>
      <c r="AW17" s="35">
        <f t="shared" si="28"/>
        <v>2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389">
        <v>13</v>
      </c>
      <c r="B18" s="189"/>
      <c r="C18" s="399" t="s">
        <v>34</v>
      </c>
      <c r="D18" s="443" t="s">
        <v>1110</v>
      </c>
      <c r="E18" s="256">
        <v>2341</v>
      </c>
      <c r="F18" s="93" t="s">
        <v>539</v>
      </c>
      <c r="G18" s="93">
        <v>3</v>
      </c>
      <c r="H18" s="93" t="s">
        <v>1604</v>
      </c>
      <c r="I18" s="93">
        <v>3</v>
      </c>
      <c r="J18" s="93"/>
      <c r="K18" s="93"/>
      <c r="L18" s="93">
        <v>5</v>
      </c>
      <c r="M18" s="93">
        <v>3</v>
      </c>
      <c r="N18" s="93"/>
      <c r="O18" s="93">
        <v>4</v>
      </c>
      <c r="P18" s="93">
        <v>3</v>
      </c>
      <c r="Q18" s="93"/>
      <c r="R18" s="24"/>
      <c r="S18" s="23"/>
      <c r="T18" s="23"/>
      <c r="U18" s="23"/>
      <c r="V18" s="18">
        <f t="shared" si="0"/>
        <v>3</v>
      </c>
      <c r="W18" s="95">
        <f t="shared" si="1"/>
        <v>0</v>
      </c>
      <c r="X18" s="95">
        <f t="shared" si="29"/>
        <v>0</v>
      </c>
      <c r="Y18" s="95">
        <f t="shared" si="3"/>
        <v>0</v>
      </c>
      <c r="Z18" s="95">
        <f t="shared" si="4"/>
        <v>4</v>
      </c>
      <c r="AA18" s="95">
        <f t="shared" si="5"/>
        <v>1</v>
      </c>
      <c r="AB18" s="95">
        <f t="shared" si="6"/>
        <v>1</v>
      </c>
      <c r="AC18" s="95">
        <f t="shared" si="7"/>
        <v>6</v>
      </c>
      <c r="AD18" s="242">
        <f t="shared" si="11"/>
        <v>3.5</v>
      </c>
      <c r="AE18" s="16">
        <f t="shared" si="8"/>
        <v>0</v>
      </c>
      <c r="AF18" s="9"/>
      <c r="AG18" s="332" t="str">
        <f t="shared" si="12"/>
        <v>З</v>
      </c>
      <c r="AH18" s="332">
        <f t="shared" si="13"/>
        <v>3</v>
      </c>
      <c r="AI18" s="332" t="str">
        <f t="shared" si="14"/>
        <v>з</v>
      </c>
      <c r="AJ18" s="332">
        <f t="shared" si="15"/>
        <v>3</v>
      </c>
      <c r="AK18" s="332" t="str">
        <f t="shared" si="16"/>
        <v/>
      </c>
      <c r="AL18" s="332" t="str">
        <f t="shared" si="17"/>
        <v/>
      </c>
      <c r="AM18" s="332">
        <f t="shared" si="18"/>
        <v>5</v>
      </c>
      <c r="AN18" s="332">
        <f t="shared" si="19"/>
        <v>3</v>
      </c>
      <c r="AO18" s="332" t="str">
        <f t="shared" si="20"/>
        <v/>
      </c>
      <c r="AP18" s="332">
        <f t="shared" si="21"/>
        <v>4</v>
      </c>
      <c r="AQ18" s="332">
        <f t="shared" si="22"/>
        <v>3</v>
      </c>
      <c r="AR18" s="332" t="str">
        <f t="shared" si="23"/>
        <v/>
      </c>
      <c r="AS18" s="332" t="str">
        <f t="shared" si="24"/>
        <v/>
      </c>
      <c r="AT18" s="332" t="str">
        <f t="shared" si="25"/>
        <v/>
      </c>
      <c r="AU18" s="332" t="str">
        <f t="shared" si="26"/>
        <v/>
      </c>
      <c r="AV18" s="332" t="str">
        <f t="shared" si="27"/>
        <v/>
      </c>
      <c r="AW18" s="35">
        <f t="shared" si="28"/>
        <v>2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389">
        <v>14</v>
      </c>
      <c r="B19" s="189"/>
      <c r="C19" s="479" t="s">
        <v>34</v>
      </c>
      <c r="D19" s="482" t="s">
        <v>1111</v>
      </c>
      <c r="E19" s="256">
        <v>2341</v>
      </c>
      <c r="F19" s="93" t="s">
        <v>539</v>
      </c>
      <c r="G19" s="93">
        <v>3</v>
      </c>
      <c r="H19" s="93" t="s">
        <v>1604</v>
      </c>
      <c r="I19" s="93">
        <v>3</v>
      </c>
      <c r="J19" s="93"/>
      <c r="K19" s="93"/>
      <c r="L19" s="93">
        <v>5</v>
      </c>
      <c r="M19" s="93">
        <v>4</v>
      </c>
      <c r="N19" s="93"/>
      <c r="O19" s="93">
        <v>5</v>
      </c>
      <c r="P19" s="93">
        <v>4</v>
      </c>
      <c r="Q19" s="93"/>
      <c r="R19" s="23"/>
      <c r="S19" s="23"/>
      <c r="T19" s="23"/>
      <c r="U19" s="23"/>
      <c r="V19" s="18">
        <f t="shared" si="0"/>
        <v>3</v>
      </c>
      <c r="W19" s="95">
        <f t="shared" si="1"/>
        <v>0</v>
      </c>
      <c r="X19" s="95">
        <f t="shared" si="29"/>
        <v>0</v>
      </c>
      <c r="Y19" s="95">
        <f t="shared" si="3"/>
        <v>0</v>
      </c>
      <c r="Z19" s="95">
        <f t="shared" si="4"/>
        <v>2</v>
      </c>
      <c r="AA19" s="95">
        <f t="shared" si="5"/>
        <v>2</v>
      </c>
      <c r="AB19" s="95">
        <f t="shared" si="6"/>
        <v>2</v>
      </c>
      <c r="AC19" s="95">
        <f t="shared" si="7"/>
        <v>6</v>
      </c>
      <c r="AD19" s="242">
        <f t="shared" si="11"/>
        <v>4</v>
      </c>
      <c r="AE19" s="16">
        <f t="shared" si="8"/>
        <v>0</v>
      </c>
      <c r="AF19" s="9"/>
      <c r="AG19" s="332" t="str">
        <f t="shared" si="12"/>
        <v>З</v>
      </c>
      <c r="AH19" s="332">
        <f t="shared" si="13"/>
        <v>3</v>
      </c>
      <c r="AI19" s="332" t="str">
        <f t="shared" si="14"/>
        <v>з</v>
      </c>
      <c r="AJ19" s="332">
        <f t="shared" si="15"/>
        <v>3</v>
      </c>
      <c r="AK19" s="332" t="str">
        <f t="shared" si="16"/>
        <v/>
      </c>
      <c r="AL19" s="332" t="str">
        <f t="shared" si="17"/>
        <v/>
      </c>
      <c r="AM19" s="332">
        <f t="shared" si="18"/>
        <v>5</v>
      </c>
      <c r="AN19" s="332">
        <f t="shared" si="19"/>
        <v>4</v>
      </c>
      <c r="AO19" s="332" t="str">
        <f t="shared" si="20"/>
        <v/>
      </c>
      <c r="AP19" s="332">
        <f t="shared" si="21"/>
        <v>5</v>
      </c>
      <c r="AQ19" s="332">
        <f t="shared" si="22"/>
        <v>4</v>
      </c>
      <c r="AR19" s="332" t="str">
        <f t="shared" si="23"/>
        <v/>
      </c>
      <c r="AS19" s="332" t="str">
        <f t="shared" si="24"/>
        <v/>
      </c>
      <c r="AT19" s="332" t="str">
        <f t="shared" si="25"/>
        <v/>
      </c>
      <c r="AU19" s="332" t="str">
        <f t="shared" si="26"/>
        <v/>
      </c>
      <c r="AV19" s="332" t="str">
        <f t="shared" si="27"/>
        <v/>
      </c>
      <c r="AW19" s="35">
        <f t="shared" si="28"/>
        <v>2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389">
        <v>15</v>
      </c>
      <c r="B20" s="189"/>
      <c r="C20" s="399" t="s">
        <v>34</v>
      </c>
      <c r="D20" s="443" t="s">
        <v>1112</v>
      </c>
      <c r="E20" s="256">
        <v>2341</v>
      </c>
      <c r="F20" s="93" t="s">
        <v>539</v>
      </c>
      <c r="G20" s="93">
        <v>4</v>
      </c>
      <c r="H20" s="93" t="s">
        <v>1604</v>
      </c>
      <c r="I20" s="93">
        <v>3</v>
      </c>
      <c r="J20" s="93"/>
      <c r="K20" s="93"/>
      <c r="L20" s="93">
        <v>5</v>
      </c>
      <c r="M20" s="93">
        <v>5</v>
      </c>
      <c r="N20" s="93"/>
      <c r="O20" s="93">
        <v>5</v>
      </c>
      <c r="P20" s="93">
        <v>4</v>
      </c>
      <c r="Q20" s="93"/>
      <c r="R20" s="24"/>
      <c r="S20" s="23"/>
      <c r="T20" s="23"/>
      <c r="U20" s="23"/>
      <c r="V20" s="18">
        <f t="shared" si="0"/>
        <v>3</v>
      </c>
      <c r="W20" s="95">
        <f t="shared" si="1"/>
        <v>0</v>
      </c>
      <c r="X20" s="95">
        <f t="shared" si="29"/>
        <v>0</v>
      </c>
      <c r="Y20" s="95">
        <f t="shared" si="3"/>
        <v>0</v>
      </c>
      <c r="Z20" s="95">
        <f t="shared" si="4"/>
        <v>1</v>
      </c>
      <c r="AA20" s="95">
        <f t="shared" si="5"/>
        <v>2</v>
      </c>
      <c r="AB20" s="95">
        <f t="shared" si="6"/>
        <v>3</v>
      </c>
      <c r="AC20" s="95">
        <f t="shared" si="7"/>
        <v>6</v>
      </c>
      <c r="AD20" s="242">
        <f t="shared" si="11"/>
        <v>4.333333333333333</v>
      </c>
      <c r="AE20" s="16">
        <f t="shared" si="8"/>
        <v>0</v>
      </c>
      <c r="AF20" s="9"/>
      <c r="AG20" s="332" t="str">
        <f t="shared" si="12"/>
        <v>З</v>
      </c>
      <c r="AH20" s="332">
        <f t="shared" si="13"/>
        <v>4</v>
      </c>
      <c r="AI20" s="332" t="str">
        <f t="shared" si="14"/>
        <v>з</v>
      </c>
      <c r="AJ20" s="332">
        <f t="shared" si="15"/>
        <v>3</v>
      </c>
      <c r="AK20" s="332" t="str">
        <f t="shared" si="16"/>
        <v/>
      </c>
      <c r="AL20" s="332" t="str">
        <f t="shared" si="17"/>
        <v/>
      </c>
      <c r="AM20" s="332">
        <f t="shared" si="18"/>
        <v>5</v>
      </c>
      <c r="AN20" s="332">
        <f t="shared" si="19"/>
        <v>5</v>
      </c>
      <c r="AO20" s="332" t="str">
        <f t="shared" si="20"/>
        <v/>
      </c>
      <c r="AP20" s="332">
        <f t="shared" si="21"/>
        <v>5</v>
      </c>
      <c r="AQ20" s="332">
        <f t="shared" si="22"/>
        <v>4</v>
      </c>
      <c r="AR20" s="332" t="str">
        <f t="shared" si="23"/>
        <v/>
      </c>
      <c r="AS20" s="332" t="str">
        <f t="shared" si="24"/>
        <v/>
      </c>
      <c r="AT20" s="332" t="str">
        <f t="shared" si="25"/>
        <v/>
      </c>
      <c r="AU20" s="332" t="str">
        <f t="shared" si="26"/>
        <v/>
      </c>
      <c r="AV20" s="332" t="str">
        <f t="shared" si="27"/>
        <v/>
      </c>
      <c r="AW20" s="35">
        <f t="shared" si="28"/>
        <v>2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389">
        <v>16</v>
      </c>
      <c r="B21" s="189"/>
      <c r="C21" s="399" t="s">
        <v>34</v>
      </c>
      <c r="D21" s="443" t="s">
        <v>1113</v>
      </c>
      <c r="E21" s="256">
        <v>2341</v>
      </c>
      <c r="F21" s="93" t="s">
        <v>1659</v>
      </c>
      <c r="G21" s="93">
        <v>3</v>
      </c>
      <c r="H21" s="93" t="s">
        <v>1604</v>
      </c>
      <c r="I21" s="93">
        <v>3</v>
      </c>
      <c r="J21" s="93"/>
      <c r="K21" s="93"/>
      <c r="L21" s="93">
        <v>5</v>
      </c>
      <c r="M21" s="93">
        <v>3</v>
      </c>
      <c r="N21" s="93"/>
      <c r="O21" s="93">
        <v>3</v>
      </c>
      <c r="P21" s="93">
        <v>3</v>
      </c>
      <c r="Q21" s="93"/>
      <c r="R21" s="24"/>
      <c r="S21" s="23"/>
      <c r="T21" s="23"/>
      <c r="U21" s="23"/>
      <c r="V21" s="18">
        <f t="shared" si="0"/>
        <v>2</v>
      </c>
      <c r="W21" s="95">
        <f t="shared" si="1"/>
        <v>0</v>
      </c>
      <c r="X21" s="95">
        <f t="shared" si="29"/>
        <v>0</v>
      </c>
      <c r="Y21" s="95">
        <f t="shared" si="3"/>
        <v>1</v>
      </c>
      <c r="Z21" s="95">
        <f t="shared" si="4"/>
        <v>5</v>
      </c>
      <c r="AA21" s="95">
        <f t="shared" si="5"/>
        <v>0</v>
      </c>
      <c r="AB21" s="95">
        <f t="shared" si="6"/>
        <v>1</v>
      </c>
      <c r="AC21" s="95">
        <f t="shared" si="7"/>
        <v>7</v>
      </c>
      <c r="AD21" s="242">
        <f t="shared" si="11"/>
        <v>3.1428571428571428</v>
      </c>
      <c r="AE21" s="16">
        <f t="shared" si="8"/>
        <v>0</v>
      </c>
      <c r="AF21" s="9"/>
      <c r="AG21" s="332" t="str">
        <f t="shared" si="12"/>
        <v>н</v>
      </c>
      <c r="AH21" s="332">
        <f t="shared" si="13"/>
        <v>3</v>
      </c>
      <c r="AI21" s="332" t="str">
        <f t="shared" si="14"/>
        <v>з</v>
      </c>
      <c r="AJ21" s="332">
        <f t="shared" si="15"/>
        <v>3</v>
      </c>
      <c r="AK21" s="332" t="str">
        <f t="shared" si="16"/>
        <v/>
      </c>
      <c r="AL21" s="332" t="str">
        <f t="shared" si="17"/>
        <v/>
      </c>
      <c r="AM21" s="332">
        <f t="shared" si="18"/>
        <v>5</v>
      </c>
      <c r="AN21" s="332">
        <f t="shared" si="19"/>
        <v>3</v>
      </c>
      <c r="AO21" s="332" t="str">
        <f t="shared" si="20"/>
        <v/>
      </c>
      <c r="AP21" s="332">
        <f t="shared" si="21"/>
        <v>3</v>
      </c>
      <c r="AQ21" s="332">
        <f t="shared" si="22"/>
        <v>3</v>
      </c>
      <c r="AR21" s="332" t="str">
        <f t="shared" si="23"/>
        <v/>
      </c>
      <c r="AS21" s="332" t="str">
        <f t="shared" si="24"/>
        <v/>
      </c>
      <c r="AT21" s="332" t="str">
        <f t="shared" si="25"/>
        <v/>
      </c>
      <c r="AU21" s="332" t="str">
        <f t="shared" si="26"/>
        <v/>
      </c>
      <c r="AV21" s="332" t="str">
        <f t="shared" si="27"/>
        <v/>
      </c>
      <c r="AW21" s="35">
        <f t="shared" si="28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389">
        <v>17</v>
      </c>
      <c r="B22" s="189"/>
      <c r="C22" s="399" t="s">
        <v>34</v>
      </c>
      <c r="D22" s="443" t="s">
        <v>1114</v>
      </c>
      <c r="E22" s="256">
        <v>2341</v>
      </c>
      <c r="F22" s="93" t="s">
        <v>539</v>
      </c>
      <c r="G22" s="93">
        <v>3</v>
      </c>
      <c r="H22" s="93" t="s">
        <v>1604</v>
      </c>
      <c r="I22" s="93">
        <v>3</v>
      </c>
      <c r="J22" s="93"/>
      <c r="K22" s="93"/>
      <c r="L22" s="93">
        <v>5</v>
      </c>
      <c r="M22" s="93">
        <v>5</v>
      </c>
      <c r="N22" s="93"/>
      <c r="O22" s="93">
        <v>4</v>
      </c>
      <c r="P22" s="93">
        <v>4</v>
      </c>
      <c r="Q22" s="93"/>
      <c r="R22" s="24"/>
      <c r="S22" s="23"/>
      <c r="T22" s="23"/>
      <c r="U22" s="23"/>
      <c r="V22" s="18">
        <f t="shared" si="0"/>
        <v>3</v>
      </c>
      <c r="W22" s="95">
        <f t="shared" si="1"/>
        <v>0</v>
      </c>
      <c r="X22" s="95">
        <f t="shared" si="29"/>
        <v>0</v>
      </c>
      <c r="Y22" s="95">
        <f t="shared" si="3"/>
        <v>0</v>
      </c>
      <c r="Z22" s="95">
        <f t="shared" si="4"/>
        <v>2</v>
      </c>
      <c r="AA22" s="95">
        <f t="shared" si="5"/>
        <v>2</v>
      </c>
      <c r="AB22" s="95">
        <f t="shared" si="6"/>
        <v>2</v>
      </c>
      <c r="AC22" s="95">
        <f t="shared" si="7"/>
        <v>6</v>
      </c>
      <c r="AD22" s="242">
        <f t="shared" si="11"/>
        <v>4</v>
      </c>
      <c r="AE22" s="16">
        <f t="shared" si="8"/>
        <v>0</v>
      </c>
      <c r="AF22" s="9"/>
      <c r="AG22" s="332" t="str">
        <f t="shared" si="12"/>
        <v>З</v>
      </c>
      <c r="AH22" s="332">
        <f t="shared" si="13"/>
        <v>3</v>
      </c>
      <c r="AI22" s="332" t="str">
        <f t="shared" si="14"/>
        <v>з</v>
      </c>
      <c r="AJ22" s="332">
        <f t="shared" si="15"/>
        <v>3</v>
      </c>
      <c r="AK22" s="332" t="str">
        <f t="shared" si="16"/>
        <v/>
      </c>
      <c r="AL22" s="332" t="str">
        <f t="shared" si="17"/>
        <v/>
      </c>
      <c r="AM22" s="332">
        <f t="shared" si="18"/>
        <v>5</v>
      </c>
      <c r="AN22" s="332">
        <f t="shared" si="19"/>
        <v>5</v>
      </c>
      <c r="AO22" s="332" t="str">
        <f t="shared" si="20"/>
        <v/>
      </c>
      <c r="AP22" s="332">
        <f t="shared" si="21"/>
        <v>4</v>
      </c>
      <c r="AQ22" s="332">
        <f t="shared" si="22"/>
        <v>4</v>
      </c>
      <c r="AR22" s="332" t="str">
        <f t="shared" si="23"/>
        <v/>
      </c>
      <c r="AS22" s="332" t="str">
        <f t="shared" si="24"/>
        <v/>
      </c>
      <c r="AT22" s="332" t="str">
        <f t="shared" si="25"/>
        <v/>
      </c>
      <c r="AU22" s="332" t="str">
        <f t="shared" si="26"/>
        <v/>
      </c>
      <c r="AV22" s="332" t="str">
        <f t="shared" si="27"/>
        <v/>
      </c>
      <c r="AW22" s="35">
        <f t="shared" si="28"/>
        <v>2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389">
        <v>18</v>
      </c>
      <c r="B23" s="189"/>
      <c r="C23" s="399" t="s">
        <v>34</v>
      </c>
      <c r="D23" s="443" t="s">
        <v>1115</v>
      </c>
      <c r="E23" s="256">
        <v>2341</v>
      </c>
      <c r="F23" s="93" t="s">
        <v>1659</v>
      </c>
      <c r="G23" s="93" t="s">
        <v>1643</v>
      </c>
      <c r="H23" s="93" t="s">
        <v>1604</v>
      </c>
      <c r="I23" s="93">
        <v>3</v>
      </c>
      <c r="J23" s="93"/>
      <c r="K23" s="93"/>
      <c r="L23" s="93">
        <v>5</v>
      </c>
      <c r="M23" s="93">
        <v>3</v>
      </c>
      <c r="N23" s="93"/>
      <c r="O23" s="93">
        <v>3</v>
      </c>
      <c r="P23" s="93">
        <v>3</v>
      </c>
      <c r="Q23" s="93"/>
      <c r="R23" s="24"/>
      <c r="S23" s="23"/>
      <c r="T23" s="23"/>
      <c r="U23" s="23"/>
      <c r="V23" s="18">
        <f t="shared" si="0"/>
        <v>2</v>
      </c>
      <c r="W23" s="95">
        <f t="shared" si="1"/>
        <v>0</v>
      </c>
      <c r="X23" s="95">
        <f t="shared" si="29"/>
        <v>0</v>
      </c>
      <c r="Y23" s="95">
        <f t="shared" si="3"/>
        <v>2</v>
      </c>
      <c r="Z23" s="95">
        <f t="shared" si="4"/>
        <v>4</v>
      </c>
      <c r="AA23" s="95">
        <f t="shared" si="5"/>
        <v>0</v>
      </c>
      <c r="AB23" s="95">
        <f t="shared" si="6"/>
        <v>1</v>
      </c>
      <c r="AC23" s="95">
        <f t="shared" si="7"/>
        <v>7</v>
      </c>
      <c r="AD23" s="242">
        <f t="shared" si="11"/>
        <v>3</v>
      </c>
      <c r="AE23" s="16">
        <f t="shared" si="8"/>
        <v>0</v>
      </c>
      <c r="AF23" s="9"/>
      <c r="AG23" s="332" t="str">
        <f t="shared" si="12"/>
        <v>н</v>
      </c>
      <c r="AH23" s="332">
        <f t="shared" si="13"/>
        <v>2</v>
      </c>
      <c r="AI23" s="332" t="str">
        <f t="shared" si="14"/>
        <v>з</v>
      </c>
      <c r="AJ23" s="332">
        <f t="shared" si="15"/>
        <v>3</v>
      </c>
      <c r="AK23" s="332" t="str">
        <f t="shared" si="16"/>
        <v/>
      </c>
      <c r="AL23" s="332" t="str">
        <f t="shared" si="17"/>
        <v/>
      </c>
      <c r="AM23" s="332">
        <f t="shared" si="18"/>
        <v>5</v>
      </c>
      <c r="AN23" s="332">
        <f t="shared" si="19"/>
        <v>3</v>
      </c>
      <c r="AO23" s="332" t="str">
        <f t="shared" si="20"/>
        <v/>
      </c>
      <c r="AP23" s="332">
        <f t="shared" si="21"/>
        <v>3</v>
      </c>
      <c r="AQ23" s="332">
        <f t="shared" si="22"/>
        <v>3</v>
      </c>
      <c r="AR23" s="332" t="str">
        <f t="shared" si="23"/>
        <v/>
      </c>
      <c r="AS23" s="332" t="str">
        <f t="shared" si="24"/>
        <v/>
      </c>
      <c r="AT23" s="332" t="str">
        <f t="shared" si="25"/>
        <v/>
      </c>
      <c r="AU23" s="332" t="str">
        <f t="shared" si="26"/>
        <v/>
      </c>
      <c r="AV23" s="332" t="str">
        <f t="shared" si="27"/>
        <v/>
      </c>
      <c r="AW23" s="35">
        <f t="shared" si="28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">
      <c r="A24" s="389">
        <v>19</v>
      </c>
      <c r="B24" s="189"/>
      <c r="C24" s="479" t="s">
        <v>34</v>
      </c>
      <c r="D24" s="482" t="s">
        <v>1116</v>
      </c>
      <c r="E24" s="256">
        <v>2341</v>
      </c>
      <c r="F24" s="93" t="s">
        <v>539</v>
      </c>
      <c r="G24" s="93">
        <v>5</v>
      </c>
      <c r="H24" s="93" t="s">
        <v>1604</v>
      </c>
      <c r="I24" s="93">
        <v>3</v>
      </c>
      <c r="J24" s="93"/>
      <c r="K24" s="93"/>
      <c r="L24" s="93">
        <v>3</v>
      </c>
      <c r="M24" s="93">
        <v>5</v>
      </c>
      <c r="N24" s="93"/>
      <c r="O24" s="93">
        <v>5</v>
      </c>
      <c r="P24" s="93">
        <v>5</v>
      </c>
      <c r="Q24" s="93"/>
      <c r="R24" s="24"/>
      <c r="S24" s="23"/>
      <c r="T24" s="23"/>
      <c r="U24" s="23"/>
      <c r="V24" s="18">
        <f t="shared" si="0"/>
        <v>3</v>
      </c>
      <c r="W24" s="95">
        <f t="shared" si="1"/>
        <v>0</v>
      </c>
      <c r="X24" s="95">
        <f t="shared" si="29"/>
        <v>0</v>
      </c>
      <c r="Y24" s="95">
        <f t="shared" si="3"/>
        <v>0</v>
      </c>
      <c r="Z24" s="95">
        <f t="shared" si="4"/>
        <v>2</v>
      </c>
      <c r="AA24" s="95">
        <f t="shared" si="5"/>
        <v>0</v>
      </c>
      <c r="AB24" s="95">
        <f t="shared" si="6"/>
        <v>4</v>
      </c>
      <c r="AC24" s="95">
        <f t="shared" si="7"/>
        <v>6</v>
      </c>
      <c r="AD24" s="242">
        <f t="shared" si="11"/>
        <v>4.333333333333333</v>
      </c>
      <c r="AE24" s="16">
        <f t="shared" si="8"/>
        <v>0</v>
      </c>
      <c r="AF24" s="9"/>
      <c r="AG24" s="332" t="str">
        <f t="shared" si="12"/>
        <v>З</v>
      </c>
      <c r="AH24" s="332">
        <f t="shared" si="13"/>
        <v>5</v>
      </c>
      <c r="AI24" s="332" t="str">
        <f t="shared" si="14"/>
        <v>з</v>
      </c>
      <c r="AJ24" s="332">
        <f t="shared" si="15"/>
        <v>3</v>
      </c>
      <c r="AK24" s="332" t="str">
        <f t="shared" si="16"/>
        <v/>
      </c>
      <c r="AL24" s="332" t="str">
        <f t="shared" si="17"/>
        <v/>
      </c>
      <c r="AM24" s="332">
        <f t="shared" si="18"/>
        <v>3</v>
      </c>
      <c r="AN24" s="332">
        <f t="shared" si="19"/>
        <v>5</v>
      </c>
      <c r="AO24" s="332" t="str">
        <f t="shared" si="20"/>
        <v/>
      </c>
      <c r="AP24" s="332">
        <f t="shared" si="21"/>
        <v>5</v>
      </c>
      <c r="AQ24" s="332">
        <f t="shared" si="22"/>
        <v>5</v>
      </c>
      <c r="AR24" s="332" t="str">
        <f t="shared" si="23"/>
        <v/>
      </c>
      <c r="AS24" s="332" t="str">
        <f t="shared" si="24"/>
        <v/>
      </c>
      <c r="AT24" s="332" t="str">
        <f t="shared" si="25"/>
        <v/>
      </c>
      <c r="AU24" s="332" t="str">
        <f t="shared" si="26"/>
        <v/>
      </c>
      <c r="AV24" s="332" t="str">
        <f t="shared" si="27"/>
        <v/>
      </c>
      <c r="AW24" s="35">
        <f t="shared" si="28"/>
        <v>2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">
      <c r="A25" s="389">
        <v>20</v>
      </c>
      <c r="B25" s="189"/>
      <c r="C25" s="399" t="s">
        <v>34</v>
      </c>
      <c r="D25" s="443" t="s">
        <v>1117</v>
      </c>
      <c r="E25" s="256">
        <v>2341</v>
      </c>
      <c r="F25" s="93" t="s">
        <v>539</v>
      </c>
      <c r="G25" s="93">
        <v>4</v>
      </c>
      <c r="H25" s="93" t="s">
        <v>1604</v>
      </c>
      <c r="I25" s="93">
        <v>3</v>
      </c>
      <c r="J25" s="93"/>
      <c r="K25" s="93"/>
      <c r="L25" s="93">
        <v>4</v>
      </c>
      <c r="M25" s="93">
        <v>5</v>
      </c>
      <c r="N25" s="93"/>
      <c r="O25" s="93">
        <v>4</v>
      </c>
      <c r="P25" s="93">
        <v>4</v>
      </c>
      <c r="Q25" s="93"/>
      <c r="R25" s="24"/>
      <c r="S25" s="23"/>
      <c r="T25" s="23"/>
      <c r="U25" s="23"/>
      <c r="V25" s="18">
        <f t="shared" si="0"/>
        <v>3</v>
      </c>
      <c r="W25" s="95">
        <f t="shared" si="1"/>
        <v>0</v>
      </c>
      <c r="X25" s="95">
        <f t="shared" si="29"/>
        <v>0</v>
      </c>
      <c r="Y25" s="95">
        <f t="shared" si="3"/>
        <v>0</v>
      </c>
      <c r="Z25" s="95">
        <f t="shared" si="4"/>
        <v>1</v>
      </c>
      <c r="AA25" s="95">
        <f t="shared" si="5"/>
        <v>4</v>
      </c>
      <c r="AB25" s="95">
        <f t="shared" si="6"/>
        <v>1</v>
      </c>
      <c r="AC25" s="95">
        <f t="shared" si="7"/>
        <v>6</v>
      </c>
      <c r="AD25" s="242">
        <f t="shared" si="11"/>
        <v>4</v>
      </c>
      <c r="AE25" s="16">
        <f t="shared" si="8"/>
        <v>0</v>
      </c>
      <c r="AF25" s="9"/>
      <c r="AG25" s="332" t="str">
        <f t="shared" si="12"/>
        <v>З</v>
      </c>
      <c r="AH25" s="332">
        <f t="shared" si="13"/>
        <v>4</v>
      </c>
      <c r="AI25" s="332" t="str">
        <f t="shared" si="14"/>
        <v>з</v>
      </c>
      <c r="AJ25" s="332">
        <f t="shared" si="15"/>
        <v>3</v>
      </c>
      <c r="AK25" s="332" t="str">
        <f t="shared" si="16"/>
        <v/>
      </c>
      <c r="AL25" s="332" t="str">
        <f t="shared" si="17"/>
        <v/>
      </c>
      <c r="AM25" s="332">
        <f t="shared" si="18"/>
        <v>4</v>
      </c>
      <c r="AN25" s="332">
        <f t="shared" si="19"/>
        <v>5</v>
      </c>
      <c r="AO25" s="332" t="str">
        <f t="shared" si="20"/>
        <v/>
      </c>
      <c r="AP25" s="332">
        <f t="shared" si="21"/>
        <v>4</v>
      </c>
      <c r="AQ25" s="332">
        <f t="shared" si="22"/>
        <v>4</v>
      </c>
      <c r="AR25" s="332" t="str">
        <f t="shared" si="23"/>
        <v/>
      </c>
      <c r="AS25" s="332" t="str">
        <f t="shared" si="24"/>
        <v/>
      </c>
      <c r="AT25" s="332" t="str">
        <f t="shared" si="25"/>
        <v/>
      </c>
      <c r="AU25" s="332" t="str">
        <f t="shared" si="26"/>
        <v/>
      </c>
      <c r="AV25" s="332" t="str">
        <f t="shared" si="27"/>
        <v/>
      </c>
      <c r="AW25" s="35">
        <f t="shared" si="28"/>
        <v>2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">
      <c r="A26" s="389">
        <v>21</v>
      </c>
      <c r="B26" s="189"/>
      <c r="C26" s="399" t="s">
        <v>34</v>
      </c>
      <c r="D26" s="443" t="s">
        <v>1118</v>
      </c>
      <c r="E26" s="256">
        <v>2341</v>
      </c>
      <c r="F26" s="93" t="s">
        <v>539</v>
      </c>
      <c r="G26" s="93">
        <v>3</v>
      </c>
      <c r="H26" s="93" t="s">
        <v>1604</v>
      </c>
      <c r="I26" s="93">
        <v>3</v>
      </c>
      <c r="J26" s="93"/>
      <c r="K26" s="93"/>
      <c r="L26" s="93">
        <v>5</v>
      </c>
      <c r="M26" s="93">
        <v>4</v>
      </c>
      <c r="N26" s="93"/>
      <c r="O26" s="93">
        <v>3</v>
      </c>
      <c r="P26" s="93">
        <v>3</v>
      </c>
      <c r="Q26" s="93"/>
      <c r="R26" s="24"/>
      <c r="S26" s="23"/>
      <c r="T26" s="23"/>
      <c r="U26" s="23"/>
      <c r="V26" s="18">
        <f t="shared" si="0"/>
        <v>3</v>
      </c>
      <c r="W26" s="95">
        <f t="shared" si="1"/>
        <v>0</v>
      </c>
      <c r="X26" s="95">
        <f t="shared" si="29"/>
        <v>0</v>
      </c>
      <c r="Y26" s="95">
        <f t="shared" si="3"/>
        <v>0</v>
      </c>
      <c r="Z26" s="95">
        <f t="shared" si="4"/>
        <v>4</v>
      </c>
      <c r="AA26" s="95">
        <f t="shared" si="5"/>
        <v>1</v>
      </c>
      <c r="AB26" s="95">
        <f t="shared" si="6"/>
        <v>1</v>
      </c>
      <c r="AC26" s="95">
        <f t="shared" si="7"/>
        <v>6</v>
      </c>
      <c r="AD26" s="242">
        <f t="shared" si="11"/>
        <v>3.5</v>
      </c>
      <c r="AE26" s="16">
        <f t="shared" si="8"/>
        <v>0</v>
      </c>
      <c r="AF26" s="9"/>
      <c r="AG26" s="332" t="str">
        <f t="shared" si="12"/>
        <v>З</v>
      </c>
      <c r="AH26" s="332">
        <f t="shared" si="13"/>
        <v>3</v>
      </c>
      <c r="AI26" s="332" t="str">
        <f t="shared" si="14"/>
        <v>з</v>
      </c>
      <c r="AJ26" s="332">
        <f t="shared" si="15"/>
        <v>3</v>
      </c>
      <c r="AK26" s="332" t="str">
        <f t="shared" si="16"/>
        <v/>
      </c>
      <c r="AL26" s="332" t="str">
        <f t="shared" si="17"/>
        <v/>
      </c>
      <c r="AM26" s="332">
        <f t="shared" si="18"/>
        <v>5</v>
      </c>
      <c r="AN26" s="332">
        <f t="shared" si="19"/>
        <v>4</v>
      </c>
      <c r="AO26" s="332" t="str">
        <f t="shared" si="20"/>
        <v/>
      </c>
      <c r="AP26" s="332">
        <f t="shared" si="21"/>
        <v>3</v>
      </c>
      <c r="AQ26" s="332">
        <f t="shared" si="22"/>
        <v>3</v>
      </c>
      <c r="AR26" s="332" t="str">
        <f t="shared" si="23"/>
        <v/>
      </c>
      <c r="AS26" s="332" t="str">
        <f t="shared" si="24"/>
        <v/>
      </c>
      <c r="AT26" s="332" t="str">
        <f t="shared" si="25"/>
        <v/>
      </c>
      <c r="AU26" s="332" t="str">
        <f t="shared" si="26"/>
        <v/>
      </c>
      <c r="AV26" s="332" t="str">
        <f t="shared" si="27"/>
        <v/>
      </c>
      <c r="AW26" s="35">
        <f t="shared" si="28"/>
        <v>2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">
      <c r="A27" s="389">
        <v>22</v>
      </c>
      <c r="B27" s="189"/>
      <c r="C27" s="399" t="s">
        <v>34</v>
      </c>
      <c r="D27" s="443" t="s">
        <v>1119</v>
      </c>
      <c r="E27" s="256">
        <v>2341</v>
      </c>
      <c r="F27" s="93" t="s">
        <v>539</v>
      </c>
      <c r="G27" s="93">
        <v>3</v>
      </c>
      <c r="H27" s="93" t="s">
        <v>1604</v>
      </c>
      <c r="I27" s="93">
        <v>3</v>
      </c>
      <c r="J27" s="93"/>
      <c r="K27" s="93"/>
      <c r="L27" s="93">
        <v>4</v>
      </c>
      <c r="M27" s="93">
        <v>3</v>
      </c>
      <c r="N27" s="93"/>
      <c r="O27" s="93">
        <v>4</v>
      </c>
      <c r="P27" s="93">
        <v>3</v>
      </c>
      <c r="Q27" s="93"/>
      <c r="R27" s="24"/>
      <c r="S27" s="23"/>
      <c r="T27" s="23"/>
      <c r="U27" s="23"/>
      <c r="V27" s="18">
        <f t="shared" si="0"/>
        <v>3</v>
      </c>
      <c r="W27" s="95">
        <f t="shared" si="1"/>
        <v>0</v>
      </c>
      <c r="X27" s="95">
        <f t="shared" si="29"/>
        <v>0</v>
      </c>
      <c r="Y27" s="95">
        <f t="shared" si="3"/>
        <v>0</v>
      </c>
      <c r="Z27" s="95">
        <f t="shared" si="4"/>
        <v>4</v>
      </c>
      <c r="AA27" s="95">
        <f t="shared" si="5"/>
        <v>2</v>
      </c>
      <c r="AB27" s="95">
        <f t="shared" si="6"/>
        <v>0</v>
      </c>
      <c r="AC27" s="95">
        <f t="shared" si="7"/>
        <v>6</v>
      </c>
      <c r="AD27" s="242">
        <f t="shared" si="11"/>
        <v>3.3333333333333335</v>
      </c>
      <c r="AE27" s="16">
        <f t="shared" si="8"/>
        <v>0</v>
      </c>
      <c r="AF27" s="9"/>
      <c r="AG27" s="332" t="str">
        <f t="shared" si="12"/>
        <v>З</v>
      </c>
      <c r="AH27" s="332">
        <f t="shared" si="13"/>
        <v>3</v>
      </c>
      <c r="AI27" s="332" t="str">
        <f t="shared" si="14"/>
        <v>з</v>
      </c>
      <c r="AJ27" s="332">
        <f t="shared" si="15"/>
        <v>3</v>
      </c>
      <c r="AK27" s="332" t="str">
        <f t="shared" si="16"/>
        <v/>
      </c>
      <c r="AL27" s="332" t="str">
        <f t="shared" si="17"/>
        <v/>
      </c>
      <c r="AM27" s="332">
        <f t="shared" si="18"/>
        <v>4</v>
      </c>
      <c r="AN27" s="332">
        <f t="shared" si="19"/>
        <v>3</v>
      </c>
      <c r="AO27" s="332" t="str">
        <f t="shared" si="20"/>
        <v/>
      </c>
      <c r="AP27" s="332">
        <f t="shared" si="21"/>
        <v>4</v>
      </c>
      <c r="AQ27" s="332">
        <f t="shared" si="22"/>
        <v>3</v>
      </c>
      <c r="AR27" s="332" t="str">
        <f t="shared" si="23"/>
        <v/>
      </c>
      <c r="AS27" s="332" t="str">
        <f t="shared" si="24"/>
        <v/>
      </c>
      <c r="AT27" s="332" t="str">
        <f t="shared" si="25"/>
        <v/>
      </c>
      <c r="AU27" s="332" t="str">
        <f t="shared" si="26"/>
        <v/>
      </c>
      <c r="AV27" s="332" t="str">
        <f t="shared" si="27"/>
        <v/>
      </c>
      <c r="AW27" s="35">
        <f t="shared" si="28"/>
        <v>2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">
      <c r="A28" s="389">
        <v>23</v>
      </c>
      <c r="B28" s="189"/>
      <c r="C28" s="399" t="s">
        <v>34</v>
      </c>
      <c r="D28" s="443" t="s">
        <v>1120</v>
      </c>
      <c r="E28" s="256">
        <v>2341</v>
      </c>
      <c r="F28" s="93" t="s">
        <v>539</v>
      </c>
      <c r="G28" s="93">
        <v>3</v>
      </c>
      <c r="H28" s="93" t="s">
        <v>1604</v>
      </c>
      <c r="I28" s="93">
        <v>3</v>
      </c>
      <c r="J28" s="93"/>
      <c r="K28" s="93"/>
      <c r="L28" s="93">
        <v>5</v>
      </c>
      <c r="M28" s="93">
        <v>4</v>
      </c>
      <c r="N28" s="93"/>
      <c r="O28" s="93">
        <v>5</v>
      </c>
      <c r="P28" s="93">
        <v>4</v>
      </c>
      <c r="Q28" s="93"/>
      <c r="R28" s="24"/>
      <c r="S28" s="23"/>
      <c r="T28" s="23"/>
      <c r="U28" s="23"/>
      <c r="V28" s="18">
        <f t="shared" si="0"/>
        <v>3</v>
      </c>
      <c r="W28" s="95">
        <f t="shared" si="1"/>
        <v>0</v>
      </c>
      <c r="X28" s="95">
        <f t="shared" si="29"/>
        <v>0</v>
      </c>
      <c r="Y28" s="95">
        <f t="shared" si="3"/>
        <v>0</v>
      </c>
      <c r="Z28" s="95">
        <f t="shared" si="4"/>
        <v>2</v>
      </c>
      <c r="AA28" s="95">
        <f t="shared" si="5"/>
        <v>2</v>
      </c>
      <c r="AB28" s="95">
        <f t="shared" si="6"/>
        <v>2</v>
      </c>
      <c r="AC28" s="95">
        <f t="shared" si="7"/>
        <v>6</v>
      </c>
      <c r="AD28" s="242">
        <f t="shared" si="11"/>
        <v>4</v>
      </c>
      <c r="AE28" s="16">
        <f t="shared" si="8"/>
        <v>0</v>
      </c>
      <c r="AF28" s="9"/>
      <c r="AG28" s="332" t="str">
        <f t="shared" si="12"/>
        <v>З</v>
      </c>
      <c r="AH28" s="332">
        <f t="shared" si="13"/>
        <v>3</v>
      </c>
      <c r="AI28" s="332" t="str">
        <f t="shared" si="14"/>
        <v>з</v>
      </c>
      <c r="AJ28" s="332">
        <f t="shared" si="15"/>
        <v>3</v>
      </c>
      <c r="AK28" s="332" t="str">
        <f t="shared" si="16"/>
        <v/>
      </c>
      <c r="AL28" s="332" t="str">
        <f t="shared" si="17"/>
        <v/>
      </c>
      <c r="AM28" s="332">
        <f t="shared" si="18"/>
        <v>5</v>
      </c>
      <c r="AN28" s="332">
        <f t="shared" si="19"/>
        <v>4</v>
      </c>
      <c r="AO28" s="332" t="str">
        <f t="shared" si="20"/>
        <v/>
      </c>
      <c r="AP28" s="332">
        <f t="shared" si="21"/>
        <v>5</v>
      </c>
      <c r="AQ28" s="332">
        <f t="shared" si="22"/>
        <v>4</v>
      </c>
      <c r="AR28" s="332" t="str">
        <f t="shared" si="23"/>
        <v/>
      </c>
      <c r="AS28" s="332" t="str">
        <f t="shared" si="24"/>
        <v/>
      </c>
      <c r="AT28" s="332" t="str">
        <f t="shared" si="25"/>
        <v/>
      </c>
      <c r="AU28" s="332" t="str">
        <f t="shared" si="26"/>
        <v/>
      </c>
      <c r="AV28" s="332" t="str">
        <f t="shared" si="27"/>
        <v/>
      </c>
      <c r="AW28" s="35">
        <f t="shared" si="28"/>
        <v>2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x14ac:dyDescent="0.2">
      <c r="A29" s="389">
        <v>24</v>
      </c>
      <c r="B29" s="186"/>
      <c r="C29" s="399" t="s">
        <v>34</v>
      </c>
      <c r="D29" s="443" t="s">
        <v>1121</v>
      </c>
      <c r="E29" s="256">
        <v>2341</v>
      </c>
      <c r="F29" s="93" t="s">
        <v>539</v>
      </c>
      <c r="G29" s="93">
        <v>4</v>
      </c>
      <c r="H29" s="93" t="s">
        <v>1604</v>
      </c>
      <c r="I29" s="93">
        <v>3</v>
      </c>
      <c r="J29" s="93"/>
      <c r="K29" s="93"/>
      <c r="L29" s="93">
        <v>5</v>
      </c>
      <c r="M29" s="93">
        <v>4</v>
      </c>
      <c r="N29" s="93"/>
      <c r="O29" s="93">
        <v>4</v>
      </c>
      <c r="P29" s="93">
        <v>3</v>
      </c>
      <c r="Q29" s="93"/>
      <c r="R29" s="24"/>
      <c r="S29" s="23"/>
      <c r="T29" s="23"/>
      <c r="U29" s="23"/>
      <c r="V29" s="18">
        <f t="shared" si="0"/>
        <v>3</v>
      </c>
      <c r="W29" s="95">
        <f t="shared" si="1"/>
        <v>0</v>
      </c>
      <c r="X29" s="95">
        <f t="shared" si="29"/>
        <v>0</v>
      </c>
      <c r="Y29" s="95">
        <f t="shared" si="3"/>
        <v>0</v>
      </c>
      <c r="Z29" s="95">
        <f t="shared" si="4"/>
        <v>2</v>
      </c>
      <c r="AA29" s="95">
        <f t="shared" si="5"/>
        <v>3</v>
      </c>
      <c r="AB29" s="95">
        <f t="shared" si="6"/>
        <v>1</v>
      </c>
      <c r="AC29" s="95">
        <f t="shared" si="7"/>
        <v>6</v>
      </c>
      <c r="AD29" s="242">
        <f t="shared" si="11"/>
        <v>3.8333333333333335</v>
      </c>
      <c r="AE29" s="16">
        <f t="shared" si="8"/>
        <v>0</v>
      </c>
      <c r="AF29" s="9"/>
      <c r="AG29" s="332" t="str">
        <f t="shared" si="12"/>
        <v>З</v>
      </c>
      <c r="AH29" s="332">
        <f t="shared" si="13"/>
        <v>4</v>
      </c>
      <c r="AI29" s="332" t="str">
        <f t="shared" si="14"/>
        <v>з</v>
      </c>
      <c r="AJ29" s="332">
        <f t="shared" si="15"/>
        <v>3</v>
      </c>
      <c r="AK29" s="332" t="str">
        <f t="shared" si="16"/>
        <v/>
      </c>
      <c r="AL29" s="332" t="str">
        <f t="shared" si="17"/>
        <v/>
      </c>
      <c r="AM29" s="332">
        <f t="shared" si="18"/>
        <v>5</v>
      </c>
      <c r="AN29" s="332">
        <f t="shared" si="19"/>
        <v>4</v>
      </c>
      <c r="AO29" s="332" t="str">
        <f t="shared" si="20"/>
        <v/>
      </c>
      <c r="AP29" s="332">
        <f t="shared" si="21"/>
        <v>4</v>
      </c>
      <c r="AQ29" s="332">
        <f t="shared" si="22"/>
        <v>3</v>
      </c>
      <c r="AR29" s="332" t="str">
        <f t="shared" si="23"/>
        <v/>
      </c>
      <c r="AS29" s="332" t="str">
        <f t="shared" si="24"/>
        <v/>
      </c>
      <c r="AT29" s="332" t="str">
        <f t="shared" si="25"/>
        <v/>
      </c>
      <c r="AU29" s="332" t="str">
        <f t="shared" si="26"/>
        <v/>
      </c>
      <c r="AV29" s="332" t="str">
        <f t="shared" si="27"/>
        <v/>
      </c>
      <c r="AW29" s="35">
        <f t="shared" si="28"/>
        <v>2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x14ac:dyDescent="0.2">
      <c r="A30" s="389">
        <v>25</v>
      </c>
      <c r="B30" s="186"/>
      <c r="C30" s="399" t="s">
        <v>34</v>
      </c>
      <c r="D30" s="443" t="s">
        <v>1122</v>
      </c>
      <c r="E30" s="256">
        <v>2341</v>
      </c>
      <c r="F30" s="93" t="s">
        <v>539</v>
      </c>
      <c r="G30" s="93">
        <v>4</v>
      </c>
      <c r="H30" s="93" t="s">
        <v>1604</v>
      </c>
      <c r="I30" s="93">
        <v>4</v>
      </c>
      <c r="J30" s="93"/>
      <c r="K30" s="93"/>
      <c r="L30" s="93">
        <v>5</v>
      </c>
      <c r="M30" s="93">
        <v>5</v>
      </c>
      <c r="N30" s="93"/>
      <c r="O30" s="93">
        <v>3</v>
      </c>
      <c r="P30" s="93">
        <v>4</v>
      </c>
      <c r="Q30" s="93"/>
      <c r="R30" s="24"/>
      <c r="S30" s="23"/>
      <c r="T30" s="23"/>
      <c r="U30" s="23"/>
      <c r="V30" s="18">
        <f t="shared" si="0"/>
        <v>3</v>
      </c>
      <c r="W30" s="95">
        <f t="shared" si="1"/>
        <v>0</v>
      </c>
      <c r="X30" s="95">
        <f t="shared" si="29"/>
        <v>0</v>
      </c>
      <c r="Y30" s="95">
        <f t="shared" si="3"/>
        <v>0</v>
      </c>
      <c r="Z30" s="95">
        <f t="shared" si="4"/>
        <v>1</v>
      </c>
      <c r="AA30" s="95">
        <f t="shared" si="5"/>
        <v>3</v>
      </c>
      <c r="AB30" s="95">
        <f t="shared" si="6"/>
        <v>2</v>
      </c>
      <c r="AC30" s="95">
        <f t="shared" si="7"/>
        <v>6</v>
      </c>
      <c r="AD30" s="242">
        <f t="shared" si="11"/>
        <v>4.166666666666667</v>
      </c>
      <c r="AE30" s="16">
        <f t="shared" si="8"/>
        <v>0</v>
      </c>
      <c r="AF30" s="9"/>
      <c r="AG30" s="332" t="str">
        <f t="shared" si="12"/>
        <v>З</v>
      </c>
      <c r="AH30" s="332">
        <f t="shared" si="13"/>
        <v>4</v>
      </c>
      <c r="AI30" s="332" t="str">
        <f t="shared" si="14"/>
        <v>з</v>
      </c>
      <c r="AJ30" s="332">
        <f t="shared" si="15"/>
        <v>4</v>
      </c>
      <c r="AK30" s="332" t="str">
        <f t="shared" si="16"/>
        <v/>
      </c>
      <c r="AL30" s="332" t="str">
        <f t="shared" si="17"/>
        <v/>
      </c>
      <c r="AM30" s="332">
        <f t="shared" si="18"/>
        <v>5</v>
      </c>
      <c r="AN30" s="332">
        <f t="shared" si="19"/>
        <v>5</v>
      </c>
      <c r="AO30" s="332" t="str">
        <f t="shared" si="20"/>
        <v/>
      </c>
      <c r="AP30" s="332">
        <f t="shared" si="21"/>
        <v>3</v>
      </c>
      <c r="AQ30" s="332">
        <f t="shared" si="22"/>
        <v>4</v>
      </c>
      <c r="AR30" s="332" t="str">
        <f t="shared" si="23"/>
        <v/>
      </c>
      <c r="AS30" s="332" t="str">
        <f t="shared" si="24"/>
        <v/>
      </c>
      <c r="AT30" s="332" t="str">
        <f t="shared" si="25"/>
        <v/>
      </c>
      <c r="AU30" s="332" t="str">
        <f t="shared" si="26"/>
        <v/>
      </c>
      <c r="AV30" s="332" t="str">
        <f t="shared" si="27"/>
        <v/>
      </c>
      <c r="AW30" s="35">
        <f t="shared" si="28"/>
        <v>2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5" hidden="1" customHeight="1" x14ac:dyDescent="0.2">
      <c r="A31" s="389">
        <v>26</v>
      </c>
      <c r="B31" s="186"/>
      <c r="C31" s="399"/>
      <c r="D31" s="402"/>
      <c r="E31" s="256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24"/>
      <c r="S31" s="23"/>
      <c r="T31" s="23"/>
      <c r="U31" s="23"/>
      <c r="V31" s="18">
        <f t="shared" si="0"/>
        <v>0</v>
      </c>
      <c r="W31" s="95">
        <f t="shared" si="1"/>
        <v>0</v>
      </c>
      <c r="X31" s="95">
        <f t="shared" si="29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42" t="str">
        <f t="shared" si="11"/>
        <v/>
      </c>
      <c r="AE31" s="16">
        <f t="shared" si="8"/>
        <v>0</v>
      </c>
      <c r="AF31" s="9"/>
      <c r="AG31" s="332" t="str">
        <f t="shared" si="12"/>
        <v/>
      </c>
      <c r="AH31" s="332" t="str">
        <f t="shared" si="13"/>
        <v/>
      </c>
      <c r="AI31" s="332" t="str">
        <f t="shared" si="14"/>
        <v/>
      </c>
      <c r="AJ31" s="332" t="str">
        <f t="shared" si="15"/>
        <v/>
      </c>
      <c r="AK31" s="332" t="str">
        <f t="shared" si="16"/>
        <v/>
      </c>
      <c r="AL31" s="332" t="str">
        <f t="shared" si="17"/>
        <v/>
      </c>
      <c r="AM31" s="332" t="str">
        <f t="shared" si="18"/>
        <v/>
      </c>
      <c r="AN31" s="332" t="str">
        <f t="shared" si="19"/>
        <v/>
      </c>
      <c r="AO31" s="332" t="str">
        <f t="shared" si="20"/>
        <v/>
      </c>
      <c r="AP31" s="332" t="str">
        <f t="shared" si="21"/>
        <v/>
      </c>
      <c r="AQ31" s="332" t="str">
        <f t="shared" si="22"/>
        <v/>
      </c>
      <c r="AR31" s="332" t="str">
        <f t="shared" si="23"/>
        <v/>
      </c>
      <c r="AS31" s="332" t="str">
        <f t="shared" si="24"/>
        <v/>
      </c>
      <c r="AT31" s="332" t="str">
        <f t="shared" si="25"/>
        <v/>
      </c>
      <c r="AU31" s="332" t="str">
        <f t="shared" si="26"/>
        <v/>
      </c>
      <c r="AV31" s="332" t="str">
        <f t="shared" si="27"/>
        <v/>
      </c>
      <c r="AW31" s="35">
        <f t="shared" si="28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5" hidden="1" customHeight="1" x14ac:dyDescent="0.2">
      <c r="A32" s="389">
        <v>27</v>
      </c>
      <c r="B32" s="243"/>
      <c r="C32" s="243"/>
      <c r="D32" s="243"/>
      <c r="E32" s="256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29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42" t="str">
        <f t="shared" si="11"/>
        <v/>
      </c>
      <c r="AE32" s="16">
        <f t="shared" si="8"/>
        <v>0</v>
      </c>
      <c r="AF32" s="9"/>
      <c r="AG32" s="332" t="str">
        <f t="shared" ref="AG32:AG37" si="30">IF(ISERROR(VALUE(LEFT(F32))),LEFT(F32),VALUE(LEFT(F32)))</f>
        <v/>
      </c>
      <c r="AH32" s="332" t="str">
        <f t="shared" ref="AH32:AH37" si="31">IF(ISERROR(VALUE(LEFT(G32))),LEFT(G32),VALUE(LEFT(G32)))</f>
        <v/>
      </c>
      <c r="AI32" s="332" t="str">
        <f t="shared" ref="AI32:AI37" si="32">IF(ISERROR(VALUE(LEFT(H32))),LEFT(H32),VALUE(LEFT(H32)))</f>
        <v/>
      </c>
      <c r="AJ32" s="332" t="str">
        <f t="shared" ref="AJ32:AJ37" si="33">IF(ISERROR(VALUE(LEFT(I32))),LEFT(I32),VALUE(LEFT(I32)))</f>
        <v/>
      </c>
      <c r="AK32" s="332" t="str">
        <f t="shared" ref="AK32:AK37" si="34">IF(ISERROR(VALUE(LEFT(J32))),LEFT(J32),VALUE(LEFT(J32)))</f>
        <v/>
      </c>
      <c r="AL32" s="332" t="str">
        <f t="shared" ref="AL32:AL37" si="35">IF(ISERROR(VALUE(LEFT(K32))),LEFT(K32),VALUE(LEFT(K32)))</f>
        <v/>
      </c>
      <c r="AM32" s="332" t="str">
        <f t="shared" ref="AM32:AM37" si="36">IF(ISERROR(VALUE(LEFT(L32))),LEFT(L32),VALUE(LEFT(L32)))</f>
        <v/>
      </c>
      <c r="AN32" s="332" t="str">
        <f t="shared" ref="AN32:AN37" si="37">IF(ISERROR(VALUE(LEFT(M32))),LEFT(M32),VALUE(LEFT(M32)))</f>
        <v/>
      </c>
      <c r="AO32" s="332" t="str">
        <f t="shared" ref="AO32:AO37" si="38">IF(ISERROR(VALUE(LEFT(N32))),LEFT(N32),VALUE(LEFT(N32)))</f>
        <v/>
      </c>
      <c r="AP32" s="332" t="str">
        <f t="shared" ref="AP32:AP37" si="39">IF(ISERROR(VALUE(LEFT(O32))),LEFT(O32),VALUE(LEFT(O32)))</f>
        <v/>
      </c>
      <c r="AQ32" s="332" t="str">
        <f t="shared" ref="AQ32:AQ37" si="40">IF(ISERROR(VALUE(LEFT(P32))),LEFT(P32),VALUE(LEFT(P32)))</f>
        <v/>
      </c>
      <c r="AR32" s="332" t="str">
        <f t="shared" ref="AR32:AR37" si="41">IF(ISERROR(VALUE(LEFT(Q32))),LEFT(Q32),VALUE(LEFT(Q32)))</f>
        <v/>
      </c>
      <c r="AS32" s="332" t="str">
        <f t="shared" ref="AS32:AS37" si="42">IF(ISERROR(VALUE(LEFT(R32))),LEFT(R32),VALUE(LEFT(R32)))</f>
        <v/>
      </c>
      <c r="AT32" s="332" t="str">
        <f t="shared" ref="AT32:AT37" si="43">IF(ISERROR(VALUE(LEFT(S32))),LEFT(S32),VALUE(LEFT(S32)))</f>
        <v/>
      </c>
      <c r="AU32" s="332" t="str">
        <f t="shared" ref="AU32:AU37" si="44">IF(ISERROR(VALUE(LEFT(T32))),LEFT(T32),VALUE(LEFT(T32)))</f>
        <v/>
      </c>
      <c r="AV32" s="332" t="str">
        <f t="shared" ref="AV32:AV37" si="45">IF(ISERROR(VALUE(LEFT(U32))),LEFT(U32),VALUE(LEFT(U32)))</f>
        <v/>
      </c>
      <c r="AW32" s="35">
        <f t="shared" ref="AW32:AW37" si="46">COUNTIF(AG32:AV32,"з")</f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89">
        <v>28</v>
      </c>
      <c r="B33" s="243"/>
      <c r="C33" s="243"/>
      <c r="D33" s="243"/>
      <c r="E33" s="256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29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42" t="str">
        <f t="shared" si="11"/>
        <v/>
      </c>
      <c r="AE33" s="16">
        <f t="shared" si="8"/>
        <v>0</v>
      </c>
      <c r="AF33" s="9"/>
      <c r="AG33" s="332" t="str">
        <f t="shared" si="30"/>
        <v/>
      </c>
      <c r="AH33" s="332" t="str">
        <f t="shared" si="31"/>
        <v/>
      </c>
      <c r="AI33" s="332" t="str">
        <f t="shared" si="32"/>
        <v/>
      </c>
      <c r="AJ33" s="332" t="str">
        <f t="shared" si="33"/>
        <v/>
      </c>
      <c r="AK33" s="332" t="str">
        <f t="shared" si="34"/>
        <v/>
      </c>
      <c r="AL33" s="332" t="str">
        <f t="shared" si="35"/>
        <v/>
      </c>
      <c r="AM33" s="332" t="str">
        <f t="shared" si="36"/>
        <v/>
      </c>
      <c r="AN33" s="332" t="str">
        <f t="shared" si="37"/>
        <v/>
      </c>
      <c r="AO33" s="332" t="str">
        <f t="shared" si="38"/>
        <v/>
      </c>
      <c r="AP33" s="332" t="str">
        <f t="shared" si="39"/>
        <v/>
      </c>
      <c r="AQ33" s="332" t="str">
        <f t="shared" si="40"/>
        <v/>
      </c>
      <c r="AR33" s="332" t="str">
        <f t="shared" si="41"/>
        <v/>
      </c>
      <c r="AS33" s="332" t="str">
        <f t="shared" si="42"/>
        <v/>
      </c>
      <c r="AT33" s="332" t="str">
        <f t="shared" si="43"/>
        <v/>
      </c>
      <c r="AU33" s="332" t="str">
        <f t="shared" si="44"/>
        <v/>
      </c>
      <c r="AV33" s="332" t="str">
        <f t="shared" si="45"/>
        <v/>
      </c>
      <c r="AW33" s="35">
        <f t="shared" si="46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89">
        <v>29</v>
      </c>
      <c r="B34" s="244"/>
      <c r="C34" s="245"/>
      <c r="D34" s="246"/>
      <c r="E34" s="256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29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42" t="str">
        <f t="shared" si="11"/>
        <v/>
      </c>
      <c r="AE34" s="16">
        <f t="shared" si="8"/>
        <v>0</v>
      </c>
      <c r="AF34" s="9"/>
      <c r="AG34" s="332" t="str">
        <f t="shared" si="30"/>
        <v/>
      </c>
      <c r="AH34" s="332" t="str">
        <f t="shared" si="31"/>
        <v/>
      </c>
      <c r="AI34" s="332" t="str">
        <f t="shared" si="32"/>
        <v/>
      </c>
      <c r="AJ34" s="332" t="str">
        <f t="shared" si="33"/>
        <v/>
      </c>
      <c r="AK34" s="332" t="str">
        <f t="shared" si="34"/>
        <v/>
      </c>
      <c r="AL34" s="332" t="str">
        <f t="shared" si="35"/>
        <v/>
      </c>
      <c r="AM34" s="332" t="str">
        <f t="shared" si="36"/>
        <v/>
      </c>
      <c r="AN34" s="332" t="str">
        <f t="shared" si="37"/>
        <v/>
      </c>
      <c r="AO34" s="332" t="str">
        <f t="shared" si="38"/>
        <v/>
      </c>
      <c r="AP34" s="332" t="str">
        <f t="shared" si="39"/>
        <v/>
      </c>
      <c r="AQ34" s="332" t="str">
        <f t="shared" si="40"/>
        <v/>
      </c>
      <c r="AR34" s="332" t="str">
        <f t="shared" si="41"/>
        <v/>
      </c>
      <c r="AS34" s="332" t="str">
        <f t="shared" si="42"/>
        <v/>
      </c>
      <c r="AT34" s="332" t="str">
        <f t="shared" si="43"/>
        <v/>
      </c>
      <c r="AU34" s="332" t="str">
        <f t="shared" si="44"/>
        <v/>
      </c>
      <c r="AV34" s="332" t="str">
        <f t="shared" si="45"/>
        <v/>
      </c>
      <c r="AW34" s="35">
        <f t="shared" si="46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89">
        <v>30</v>
      </c>
      <c r="B35" s="244"/>
      <c r="C35" s="245"/>
      <c r="D35" s="246"/>
      <c r="E35" s="256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42" t="str">
        <f t="shared" si="11"/>
        <v/>
      </c>
      <c r="AE35" s="16">
        <f>IF(AX35=5,0.5,IF(AX35=4,0.25,IF(AX35&lt;=3,0)))</f>
        <v>0</v>
      </c>
      <c r="AF35" s="9"/>
      <c r="AG35" s="332" t="str">
        <f t="shared" si="30"/>
        <v/>
      </c>
      <c r="AH35" s="332" t="str">
        <f t="shared" si="31"/>
        <v/>
      </c>
      <c r="AI35" s="332" t="str">
        <f t="shared" si="32"/>
        <v/>
      </c>
      <c r="AJ35" s="332" t="str">
        <f t="shared" si="33"/>
        <v/>
      </c>
      <c r="AK35" s="332" t="str">
        <f t="shared" si="34"/>
        <v/>
      </c>
      <c r="AL35" s="332" t="str">
        <f t="shared" si="35"/>
        <v/>
      </c>
      <c r="AM35" s="332" t="str">
        <f t="shared" si="36"/>
        <v/>
      </c>
      <c r="AN35" s="332" t="str">
        <f t="shared" si="37"/>
        <v/>
      </c>
      <c r="AO35" s="332" t="str">
        <f t="shared" si="38"/>
        <v/>
      </c>
      <c r="AP35" s="332" t="str">
        <f t="shared" si="39"/>
        <v/>
      </c>
      <c r="AQ35" s="332" t="str">
        <f t="shared" si="40"/>
        <v/>
      </c>
      <c r="AR35" s="332" t="str">
        <f t="shared" si="41"/>
        <v/>
      </c>
      <c r="AS35" s="332" t="str">
        <f t="shared" si="42"/>
        <v/>
      </c>
      <c r="AT35" s="332" t="str">
        <f t="shared" si="43"/>
        <v/>
      </c>
      <c r="AU35" s="332" t="str">
        <f t="shared" si="44"/>
        <v/>
      </c>
      <c r="AV35" s="332" t="str">
        <f t="shared" si="45"/>
        <v/>
      </c>
      <c r="AW35" s="35">
        <f t="shared" si="46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89">
        <v>31</v>
      </c>
      <c r="B36" s="244"/>
      <c r="C36" s="245"/>
      <c r="D36" s="246"/>
      <c r="E36" s="256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42" t="str">
        <f t="shared" si="11"/>
        <v/>
      </c>
      <c r="AE36" s="16">
        <f>IF(AX36=5,0.5,IF(AX36=4,0.25,IF(AX36&lt;=3,0)))</f>
        <v>0</v>
      </c>
      <c r="AF36" s="9"/>
      <c r="AG36" s="332" t="str">
        <f t="shared" si="30"/>
        <v/>
      </c>
      <c r="AH36" s="332" t="str">
        <f t="shared" si="31"/>
        <v/>
      </c>
      <c r="AI36" s="332" t="str">
        <f t="shared" si="32"/>
        <v/>
      </c>
      <c r="AJ36" s="332" t="str">
        <f t="shared" si="33"/>
        <v/>
      </c>
      <c r="AK36" s="332" t="str">
        <f t="shared" si="34"/>
        <v/>
      </c>
      <c r="AL36" s="332" t="str">
        <f t="shared" si="35"/>
        <v/>
      </c>
      <c r="AM36" s="332" t="str">
        <f t="shared" si="36"/>
        <v/>
      </c>
      <c r="AN36" s="332" t="str">
        <f t="shared" si="37"/>
        <v/>
      </c>
      <c r="AO36" s="332" t="str">
        <f t="shared" si="38"/>
        <v/>
      </c>
      <c r="AP36" s="332" t="str">
        <f t="shared" si="39"/>
        <v/>
      </c>
      <c r="AQ36" s="332" t="str">
        <f t="shared" si="40"/>
        <v/>
      </c>
      <c r="AR36" s="332" t="str">
        <f t="shared" si="41"/>
        <v/>
      </c>
      <c r="AS36" s="332" t="str">
        <f t="shared" si="42"/>
        <v/>
      </c>
      <c r="AT36" s="332" t="str">
        <f t="shared" si="43"/>
        <v/>
      </c>
      <c r="AU36" s="332" t="str">
        <f t="shared" si="44"/>
        <v/>
      </c>
      <c r="AV36" s="332" t="str">
        <f t="shared" si="45"/>
        <v/>
      </c>
      <c r="AW36" s="35">
        <f t="shared" si="46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COUNTIF(E6:E36,"2341")</f>
        <v>25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42" t="str">
        <f t="shared" si="11"/>
        <v/>
      </c>
      <c r="AE37" s="31">
        <f>IF(AX37=5,0.5,IF(AX37=4,0.25,IF(AX37&lt;=3,0)))</f>
        <v>0</v>
      </c>
      <c r="AF37" s="9"/>
      <c r="AG37" s="332" t="str">
        <f t="shared" si="30"/>
        <v/>
      </c>
      <c r="AH37" s="332" t="str">
        <f t="shared" si="31"/>
        <v/>
      </c>
      <c r="AI37" s="332" t="str">
        <f t="shared" si="32"/>
        <v/>
      </c>
      <c r="AJ37" s="332" t="str">
        <f t="shared" si="33"/>
        <v/>
      </c>
      <c r="AK37" s="332" t="str">
        <f t="shared" si="34"/>
        <v/>
      </c>
      <c r="AL37" s="332" t="str">
        <f t="shared" si="35"/>
        <v/>
      </c>
      <c r="AM37" s="332" t="str">
        <f t="shared" si="36"/>
        <v/>
      </c>
      <c r="AN37" s="332" t="str">
        <f t="shared" si="37"/>
        <v/>
      </c>
      <c r="AO37" s="332" t="str">
        <f t="shared" si="38"/>
        <v/>
      </c>
      <c r="AP37" s="332" t="str">
        <f t="shared" si="39"/>
        <v/>
      </c>
      <c r="AQ37" s="332" t="str">
        <f t="shared" si="40"/>
        <v/>
      </c>
      <c r="AR37" s="332" t="str">
        <f t="shared" si="41"/>
        <v/>
      </c>
      <c r="AS37" s="332" t="str">
        <f t="shared" si="42"/>
        <v/>
      </c>
      <c r="AT37" s="332" t="str">
        <f t="shared" si="43"/>
        <v/>
      </c>
      <c r="AU37" s="332" t="str">
        <f t="shared" si="44"/>
        <v/>
      </c>
      <c r="AV37" s="332" t="str">
        <f t="shared" si="45"/>
        <v/>
      </c>
      <c r="AW37" s="35">
        <f t="shared" si="46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7"/>
      <c r="B38" s="247"/>
      <c r="C38" s="83" t="s">
        <v>12</v>
      </c>
      <c r="D38" s="83"/>
      <c r="E38" s="27"/>
      <c r="F38" s="213" t="str">
        <f t="array" ref="F38:U45">AG38:AV45</f>
        <v xml:space="preserve"> </v>
      </c>
      <c r="G38" s="213">
        <v>3.6</v>
      </c>
      <c r="H38" s="213" t="str">
        <v xml:space="preserve"> </v>
      </c>
      <c r="I38" s="213">
        <v>3.12</v>
      </c>
      <c r="J38" s="213" t="str">
        <v xml:space="preserve"> </v>
      </c>
      <c r="K38" s="213" t="str">
        <v xml:space="preserve"> </v>
      </c>
      <c r="L38" s="213">
        <v>4.72</v>
      </c>
      <c r="M38" s="213">
        <v>4.28</v>
      </c>
      <c r="N38" s="213" t="str">
        <v xml:space="preserve"> </v>
      </c>
      <c r="O38" s="248">
        <v>3.76</v>
      </c>
      <c r="P38" s="215">
        <v>3.56</v>
      </c>
      <c r="Q38" s="215" t="str">
        <v xml:space="preserve"> </v>
      </c>
      <c r="R38" s="215" t="str">
        <v xml:space="preserve"> </v>
      </c>
      <c r="S38" s="213" t="str">
        <v xml:space="preserve"> </v>
      </c>
      <c r="T38" s="213" t="str">
        <v xml:space="preserve"> </v>
      </c>
      <c r="U38" s="213" t="str">
        <v xml:space="preserve"> </v>
      </c>
      <c r="V38" s="18">
        <f>сводн.!T42</f>
        <v>2</v>
      </c>
      <c r="W38" s="95">
        <f>SUM(W6:W37)</f>
        <v>0</v>
      </c>
      <c r="X38" s="95">
        <f>SUM(X6:X37)</f>
        <v>0</v>
      </c>
      <c r="Y38" s="95">
        <f>SUM(Y6:Y37)-X38</f>
        <v>6</v>
      </c>
      <c r="Z38" s="95">
        <f>SUM(Z6:Z37)</f>
        <v>63</v>
      </c>
      <c r="AA38" s="95">
        <f>SUM(AA6:AA37)</f>
        <v>45</v>
      </c>
      <c r="AB38" s="95">
        <f>SUM(AB6:AB37)</f>
        <v>41</v>
      </c>
      <c r="AC38" s="95">
        <f t="shared" si="7"/>
        <v>155</v>
      </c>
      <c r="AD38" s="242">
        <f>IF(ISERROR(((X38+Y38)*2+Z38*3+AA38*4+AB38*5)/SUM(X38,Y38:AB38)),"",((X38+Y38)*2+Z38*3+AA38*4+AB38*5)/SUM(X38,Y38:AB38))</f>
        <v>3.7806451612903227</v>
      </c>
      <c r="AE38" s="32"/>
      <c r="AF38" s="9"/>
      <c r="AG38" s="33" t="str">
        <f t="shared" ref="AG38:AV38" si="47">IF(COUNT(AG6:AG37)=0," ",SUM(AG6:AG37)/COUNT(AG6:AG37))</f>
        <v xml:space="preserve"> </v>
      </c>
      <c r="AH38" s="33">
        <f t="shared" si="47"/>
        <v>3.6</v>
      </c>
      <c r="AI38" s="33" t="str">
        <f t="shared" si="47"/>
        <v xml:space="preserve"> </v>
      </c>
      <c r="AJ38" s="33">
        <f t="shared" si="47"/>
        <v>3.12</v>
      </c>
      <c r="AK38" s="33" t="str">
        <f t="shared" si="47"/>
        <v xml:space="preserve"> </v>
      </c>
      <c r="AL38" s="33" t="str">
        <f t="shared" si="47"/>
        <v xml:space="preserve"> </v>
      </c>
      <c r="AM38" s="33">
        <f t="shared" si="47"/>
        <v>4.72</v>
      </c>
      <c r="AN38" s="33">
        <f t="shared" si="47"/>
        <v>4.28</v>
      </c>
      <c r="AO38" s="33" t="str">
        <f t="shared" si="47"/>
        <v xml:space="preserve"> </v>
      </c>
      <c r="AP38" s="33">
        <f t="shared" si="47"/>
        <v>3.76</v>
      </c>
      <c r="AQ38" s="33">
        <f t="shared" si="47"/>
        <v>3.56</v>
      </c>
      <c r="AR38" s="33" t="str">
        <f t="shared" si="47"/>
        <v xml:space="preserve"> </v>
      </c>
      <c r="AS38" s="33" t="str">
        <f t="shared" si="47"/>
        <v xml:space="preserve"> </v>
      </c>
      <c r="AT38" s="33" t="str">
        <f t="shared" si="47"/>
        <v xml:space="preserve"> </v>
      </c>
      <c r="AU38" s="33" t="str">
        <f t="shared" si="47"/>
        <v xml:space="preserve"> </v>
      </c>
      <c r="AV38" s="34" t="str">
        <f t="shared" si="47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6"/>
      <c r="B39" s="216"/>
      <c r="C39" s="218" t="s">
        <v>13</v>
      </c>
      <c r="D39" s="218"/>
      <c r="E39" s="219"/>
      <c r="F39" s="98" t="str">
        <v>0</v>
      </c>
      <c r="G39" s="98">
        <v>3</v>
      </c>
      <c r="H39" s="98" t="str">
        <v>0</v>
      </c>
      <c r="I39" s="98" t="str">
        <v>0</v>
      </c>
      <c r="J39" s="98" t="str">
        <v>0</v>
      </c>
      <c r="K39" s="98" t="str">
        <v>0</v>
      </c>
      <c r="L39" s="98">
        <v>20</v>
      </c>
      <c r="M39" s="98">
        <v>11</v>
      </c>
      <c r="N39" s="98" t="str">
        <v>0</v>
      </c>
      <c r="O39" s="99">
        <v>5</v>
      </c>
      <c r="P39" s="99">
        <v>2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9" t="str">
        <f>IF(COUNTIF(V6:V37,5)=0,"0",COUNTIF(V6:V37,5))</f>
        <v>0</v>
      </c>
      <c r="W39" s="209"/>
      <c r="X39" s="580">
        <f>SUM(X38:AB38)</f>
        <v>155</v>
      </c>
      <c r="Y39" s="580"/>
      <c r="Z39" s="580"/>
      <c r="AA39" s="580"/>
      <c r="AB39" s="580"/>
      <c r="AC39" s="210"/>
      <c r="AD39" s="242">
        <f t="shared" ref="AD39" si="48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49">IF(COUNTIF(AG6:AG37,5)=0,"0",COUNTIF(AG6:AG37,5))</f>
        <v>0</v>
      </c>
      <c r="AH39" s="38">
        <f t="shared" si="49"/>
        <v>3</v>
      </c>
      <c r="AI39" s="38" t="str">
        <f t="shared" si="49"/>
        <v>0</v>
      </c>
      <c r="AJ39" s="38" t="str">
        <f t="shared" si="49"/>
        <v>0</v>
      </c>
      <c r="AK39" s="38" t="str">
        <f t="shared" si="49"/>
        <v>0</v>
      </c>
      <c r="AL39" s="38" t="str">
        <f t="shared" si="49"/>
        <v>0</v>
      </c>
      <c r="AM39" s="38">
        <f t="shared" si="49"/>
        <v>20</v>
      </c>
      <c r="AN39" s="38">
        <f t="shared" si="49"/>
        <v>11</v>
      </c>
      <c r="AO39" s="38" t="str">
        <f t="shared" si="49"/>
        <v>0</v>
      </c>
      <c r="AP39" s="38">
        <f t="shared" si="49"/>
        <v>5</v>
      </c>
      <c r="AQ39" s="38">
        <f t="shared" si="49"/>
        <v>2</v>
      </c>
      <c r="AR39" s="38" t="str">
        <f t="shared" si="49"/>
        <v>0</v>
      </c>
      <c r="AS39" s="38" t="str">
        <f t="shared" si="49"/>
        <v>0</v>
      </c>
      <c r="AT39" s="38" t="str">
        <f t="shared" si="49"/>
        <v>0</v>
      </c>
      <c r="AU39" s="38" t="str">
        <f t="shared" si="49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20"/>
      <c r="B40" s="220"/>
      <c r="C40" s="222" t="s">
        <v>14</v>
      </c>
      <c r="D40" s="222"/>
      <c r="E40" s="223"/>
      <c r="F40" s="100" t="str">
        <v>0</v>
      </c>
      <c r="G40" s="100">
        <v>10</v>
      </c>
      <c r="H40" s="100" t="str">
        <v>0</v>
      </c>
      <c r="I40" s="100">
        <v>3</v>
      </c>
      <c r="J40" s="100" t="str">
        <v>0</v>
      </c>
      <c r="K40" s="100" t="str">
        <v>0</v>
      </c>
      <c r="L40" s="100">
        <v>3</v>
      </c>
      <c r="M40" s="100">
        <v>10</v>
      </c>
      <c r="N40" s="100" t="str">
        <v>0</v>
      </c>
      <c r="O40" s="101">
        <v>9</v>
      </c>
      <c r="P40" s="101">
        <v>10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50">
        <f>IF(COUNTIF(V6:V37,4)=0,"0",COUNTIF(V6:V37,4))</f>
        <v>1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6</v>
      </c>
      <c r="AA40" s="44">
        <f>IF(COUNTIF(AA6:AA37,4)=0," ",COUNTIF(AA6:AA37,4))</f>
        <v>1</v>
      </c>
      <c r="AB40" s="44">
        <f>IF(COUNTIF(AB6:AB37,4)=0," ",COUNTIF(AB6:AB37,4))</f>
        <v>1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50">IF(COUNTIF(AG6:AG37,4)=0,"0",COUNTIF(AG6:AG37,4))</f>
        <v>0</v>
      </c>
      <c r="AH40" s="44">
        <f t="shared" si="50"/>
        <v>10</v>
      </c>
      <c r="AI40" s="44" t="str">
        <f t="shared" si="50"/>
        <v>0</v>
      </c>
      <c r="AJ40" s="44">
        <f t="shared" si="50"/>
        <v>3</v>
      </c>
      <c r="AK40" s="44" t="str">
        <f t="shared" si="50"/>
        <v>0</v>
      </c>
      <c r="AL40" s="44" t="str">
        <f t="shared" si="50"/>
        <v>0</v>
      </c>
      <c r="AM40" s="44">
        <f t="shared" si="50"/>
        <v>3</v>
      </c>
      <c r="AN40" s="44">
        <f t="shared" si="50"/>
        <v>10</v>
      </c>
      <c r="AO40" s="44" t="str">
        <f t="shared" si="50"/>
        <v>0</v>
      </c>
      <c r="AP40" s="44">
        <f t="shared" si="50"/>
        <v>9</v>
      </c>
      <c r="AQ40" s="44">
        <f t="shared" si="50"/>
        <v>10</v>
      </c>
      <c r="AR40" s="44" t="str">
        <f t="shared" si="50"/>
        <v>0</v>
      </c>
      <c r="AS40" s="44" t="str">
        <f t="shared" si="50"/>
        <v>0</v>
      </c>
      <c r="AT40" s="44" t="str">
        <f t="shared" si="50"/>
        <v>0</v>
      </c>
      <c r="AU40" s="44" t="str">
        <f t="shared" si="50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5" t="s">
        <v>15</v>
      </c>
      <c r="D41" s="225"/>
      <c r="E41" s="226"/>
      <c r="F41" s="102" t="str">
        <v>0</v>
      </c>
      <c r="G41" s="102">
        <v>11</v>
      </c>
      <c r="H41" s="102" t="str">
        <v>0</v>
      </c>
      <c r="I41" s="102">
        <v>22</v>
      </c>
      <c r="J41" s="102" t="str">
        <v>0</v>
      </c>
      <c r="K41" s="102" t="str">
        <v>0</v>
      </c>
      <c r="L41" s="102">
        <v>2</v>
      </c>
      <c r="M41" s="102">
        <v>4</v>
      </c>
      <c r="N41" s="102" t="str">
        <v>0</v>
      </c>
      <c r="O41" s="103">
        <v>11</v>
      </c>
      <c r="P41" s="103">
        <v>13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51">
        <f>IF(COUNTIF(V6:V37,3)=0,"0",COUNTIF(V6:V37,3))</f>
        <v>19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4</v>
      </c>
      <c r="AA41" s="52">
        <f>IF(COUNTIF(AA6:AA37,3)=0," ",COUNTIF(AA6:AA37,3))</f>
        <v>5</v>
      </c>
      <c r="AB41" s="52">
        <f>IF(COUNTIF(AB6:AB37,3)=0," ",COUNTIF(AB6:AB37,3))</f>
        <v>1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51">IF(COUNTIF(AG6:AG37,3)=0,"0",COUNTIF(AG6:AG37,3))</f>
        <v>0</v>
      </c>
      <c r="AH41" s="52">
        <f t="shared" si="51"/>
        <v>11</v>
      </c>
      <c r="AI41" s="52" t="str">
        <f t="shared" si="51"/>
        <v>0</v>
      </c>
      <c r="AJ41" s="52">
        <f t="shared" si="51"/>
        <v>22</v>
      </c>
      <c r="AK41" s="52" t="str">
        <f t="shared" si="51"/>
        <v>0</v>
      </c>
      <c r="AL41" s="52" t="str">
        <f t="shared" si="51"/>
        <v>0</v>
      </c>
      <c r="AM41" s="52">
        <f t="shared" si="51"/>
        <v>2</v>
      </c>
      <c r="AN41" s="52">
        <f t="shared" si="51"/>
        <v>4</v>
      </c>
      <c r="AO41" s="52" t="str">
        <f t="shared" si="51"/>
        <v>0</v>
      </c>
      <c r="AP41" s="52">
        <f t="shared" si="51"/>
        <v>11</v>
      </c>
      <c r="AQ41" s="52">
        <f t="shared" si="51"/>
        <v>13</v>
      </c>
      <c r="AR41" s="52" t="str">
        <f t="shared" si="51"/>
        <v>0</v>
      </c>
      <c r="AS41" s="52" t="str">
        <f t="shared" si="51"/>
        <v>0</v>
      </c>
      <c r="AT41" s="52" t="str">
        <f t="shared" si="51"/>
        <v>0</v>
      </c>
      <c r="AU41" s="52" t="str">
        <f t="shared" si="51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7"/>
      <c r="B42" s="247"/>
      <c r="C42" s="83" t="s">
        <v>16</v>
      </c>
      <c r="D42" s="83"/>
      <c r="E42" s="27"/>
      <c r="F42" s="23">
        <v>0</v>
      </c>
      <c r="G42" s="23">
        <v>1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5</v>
      </c>
      <c r="W42" s="35"/>
      <c r="X42" s="35"/>
      <c r="Y42" s="35">
        <f>IF(COUNTIF(Y6:Y37,2)=0," ",COUNTIF(Y6:Y37,2))</f>
        <v>1</v>
      </c>
      <c r="Z42" s="35">
        <f>IF(COUNTIF(Z6:Z37,2)=0," ",COUNTIF(Z6:Z37,2))</f>
        <v>9</v>
      </c>
      <c r="AA42" s="35">
        <f>IF(COUNTIF(AA6:AA37,2)=0," ",COUNTIF(AA6:AA37,2))</f>
        <v>10</v>
      </c>
      <c r="AB42" s="35">
        <f>IF(COUNTIF(AB6:AB37,2)=0," ",COUNTIF(AB6:AB37,2))</f>
        <v>9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52">COUNTIF(AG6:AG36,2)+COUNTIF(AG6:AG36,"д")</f>
        <v>0</v>
      </c>
      <c r="AH42" s="35">
        <f t="shared" si="52"/>
        <v>1</v>
      </c>
      <c r="AI42" s="35">
        <f t="shared" si="52"/>
        <v>0</v>
      </c>
      <c r="AJ42" s="35">
        <f t="shared" si="52"/>
        <v>0</v>
      </c>
      <c r="AK42" s="35">
        <f t="shared" si="52"/>
        <v>0</v>
      </c>
      <c r="AL42" s="35">
        <f t="shared" si="52"/>
        <v>0</v>
      </c>
      <c r="AM42" s="35">
        <f t="shared" si="52"/>
        <v>0</v>
      </c>
      <c r="AN42" s="35">
        <f t="shared" si="52"/>
        <v>0</v>
      </c>
      <c r="AO42" s="35">
        <f t="shared" si="52"/>
        <v>0</v>
      </c>
      <c r="AP42" s="35">
        <f t="shared" si="52"/>
        <v>0</v>
      </c>
      <c r="AQ42" s="35">
        <f t="shared" si="52"/>
        <v>0</v>
      </c>
      <c r="AR42" s="35">
        <f t="shared" si="52"/>
        <v>0</v>
      </c>
      <c r="AS42" s="35">
        <f t="shared" si="52"/>
        <v>0</v>
      </c>
      <c r="AT42" s="35">
        <f t="shared" si="52"/>
        <v>0</v>
      </c>
      <c r="AU42" s="35">
        <f t="shared" si="52"/>
        <v>0</v>
      </c>
      <c r="AV42" s="35">
        <f t="shared" si="52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7"/>
      <c r="B43" s="247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53">COUNTBLANK(V6:V26)</f>
        <v>0</v>
      </c>
      <c r="W43" s="35">
        <f t="shared" si="53"/>
        <v>0</v>
      </c>
      <c r="X43" s="35">
        <f t="shared" si="53"/>
        <v>0</v>
      </c>
      <c r="Y43" s="35">
        <f t="shared" si="53"/>
        <v>0</v>
      </c>
      <c r="Z43" s="35">
        <f t="shared" si="53"/>
        <v>0</v>
      </c>
      <c r="AA43" s="35">
        <f t="shared" si="53"/>
        <v>0</v>
      </c>
      <c r="AB43" s="35">
        <f t="shared" si="53"/>
        <v>0</v>
      </c>
      <c r="AC43" s="35"/>
      <c r="AD43" s="35">
        <f>COUNTBLANK(AD6:AD31)</f>
        <v>1</v>
      </c>
      <c r="AE43" s="61" t="str">
        <f>IF(COUNTIF(AE6:AE37,"б")=0," ",COUNTIF(AE6:AE37,"б"))</f>
        <v xml:space="preserve"> </v>
      </c>
      <c r="AF43" s="60">
        <f t="shared" ref="AF43:CB43" si="54">IF(COUNTIF(AF6:AF37,"б")=0+COUNTIF(AF6:AF37,"а")=0,"0",COUNTIF(AF6:AF37,"б")+COUNTIF(AF6:AF37,"а"))</f>
        <v>0</v>
      </c>
      <c r="AG43" s="60">
        <f t="shared" si="54"/>
        <v>0</v>
      </c>
      <c r="AH43" s="60">
        <f t="shared" si="54"/>
        <v>0</v>
      </c>
      <c r="AI43" s="60">
        <f t="shared" si="54"/>
        <v>0</v>
      </c>
      <c r="AJ43" s="60">
        <f t="shared" si="54"/>
        <v>0</v>
      </c>
      <c r="AK43" s="60">
        <f t="shared" si="54"/>
        <v>0</v>
      </c>
      <c r="AL43" s="60">
        <f t="shared" si="54"/>
        <v>0</v>
      </c>
      <c r="AM43" s="60">
        <f t="shared" si="54"/>
        <v>0</v>
      </c>
      <c r="AN43" s="60">
        <f t="shared" si="54"/>
        <v>0</v>
      </c>
      <c r="AO43" s="60">
        <f t="shared" si="54"/>
        <v>0</v>
      </c>
      <c r="AP43" s="60">
        <f t="shared" si="54"/>
        <v>0</v>
      </c>
      <c r="AQ43" s="60">
        <f t="shared" si="54"/>
        <v>0</v>
      </c>
      <c r="AR43" s="60">
        <f t="shared" si="54"/>
        <v>0</v>
      </c>
      <c r="AS43" s="60">
        <f t="shared" si="54"/>
        <v>0</v>
      </c>
      <c r="AT43" s="60">
        <f t="shared" si="54"/>
        <v>0</v>
      </c>
      <c r="AU43" s="60">
        <f t="shared" si="54"/>
        <v>0</v>
      </c>
      <c r="AV43" s="60">
        <f t="shared" si="54"/>
        <v>0</v>
      </c>
      <c r="AW43" s="60">
        <f t="shared" si="54"/>
        <v>0</v>
      </c>
      <c r="AX43" s="60">
        <f t="shared" si="54"/>
        <v>0</v>
      </c>
      <c r="AY43" s="60">
        <f t="shared" si="54"/>
        <v>0</v>
      </c>
      <c r="AZ43" s="60">
        <f t="shared" si="54"/>
        <v>0</v>
      </c>
      <c r="BA43" s="60">
        <f t="shared" si="54"/>
        <v>0</v>
      </c>
      <c r="BB43" s="60">
        <f t="shared" si="54"/>
        <v>0</v>
      </c>
      <c r="BC43" s="60">
        <f t="shared" si="54"/>
        <v>0</v>
      </c>
      <c r="BD43" s="60">
        <f t="shared" si="54"/>
        <v>0</v>
      </c>
      <c r="BE43" s="60">
        <f t="shared" si="54"/>
        <v>0</v>
      </c>
      <c r="BF43" s="60">
        <f t="shared" si="54"/>
        <v>0</v>
      </c>
      <c r="BG43" s="60">
        <f t="shared" si="54"/>
        <v>0</v>
      </c>
      <c r="BH43" s="60">
        <f t="shared" si="54"/>
        <v>0</v>
      </c>
      <c r="BI43" s="60">
        <f t="shared" si="54"/>
        <v>0</v>
      </c>
      <c r="BJ43" s="60">
        <f t="shared" si="54"/>
        <v>0</v>
      </c>
      <c r="BK43" s="60">
        <f t="shared" si="54"/>
        <v>0</v>
      </c>
      <c r="BL43" s="60">
        <f t="shared" si="54"/>
        <v>0</v>
      </c>
      <c r="BM43" s="60">
        <f t="shared" si="54"/>
        <v>0</v>
      </c>
      <c r="BN43" s="60">
        <f t="shared" si="54"/>
        <v>0</v>
      </c>
      <c r="BO43" s="60">
        <f t="shared" si="54"/>
        <v>0</v>
      </c>
      <c r="BP43" s="60">
        <f t="shared" si="54"/>
        <v>0</v>
      </c>
      <c r="BQ43" s="60">
        <f t="shared" si="54"/>
        <v>0</v>
      </c>
      <c r="BR43" s="60">
        <f t="shared" si="54"/>
        <v>0</v>
      </c>
      <c r="BS43" s="60">
        <f t="shared" si="54"/>
        <v>0</v>
      </c>
      <c r="BT43" s="60">
        <f t="shared" si="54"/>
        <v>0</v>
      </c>
      <c r="BU43" s="60">
        <f t="shared" si="54"/>
        <v>0</v>
      </c>
      <c r="BV43" s="60">
        <f t="shared" si="54"/>
        <v>0</v>
      </c>
      <c r="BW43" s="60">
        <f t="shared" si="54"/>
        <v>0</v>
      </c>
      <c r="BX43" s="60">
        <f t="shared" si="54"/>
        <v>0</v>
      </c>
      <c r="BY43" s="60">
        <f t="shared" si="54"/>
        <v>0</v>
      </c>
      <c r="BZ43" s="60">
        <f t="shared" si="54"/>
        <v>0</v>
      </c>
      <c r="CA43" s="60">
        <f t="shared" si="54"/>
        <v>0</v>
      </c>
      <c r="CB43" s="60">
        <f t="shared" si="54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7"/>
      <c r="B44" s="247"/>
      <c r="C44" s="83" t="s">
        <v>18</v>
      </c>
      <c r="D44" s="83"/>
      <c r="E44" s="27"/>
      <c r="F44" s="23">
        <v>20</v>
      </c>
      <c r="G44" s="23" t="str">
        <v>0</v>
      </c>
      <c r="H44" s="23">
        <v>25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55">IF(COUNTIF(AG6:AG37,"з")=0,"0",COUNTIF(AG6:AG37,"з"))</f>
        <v>20</v>
      </c>
      <c r="AH44" s="35" t="str">
        <f t="shared" si="55"/>
        <v>0</v>
      </c>
      <c r="AI44" s="35">
        <f t="shared" si="55"/>
        <v>25</v>
      </c>
      <c r="AJ44" s="35" t="str">
        <f t="shared" si="55"/>
        <v>0</v>
      </c>
      <c r="AK44" s="35" t="str">
        <f t="shared" si="55"/>
        <v>0</v>
      </c>
      <c r="AL44" s="35" t="str">
        <f t="shared" si="55"/>
        <v>0</v>
      </c>
      <c r="AM44" s="35" t="str">
        <f t="shared" si="55"/>
        <v>0</v>
      </c>
      <c r="AN44" s="35" t="str">
        <f t="shared" si="55"/>
        <v>0</v>
      </c>
      <c r="AO44" s="35" t="str">
        <f t="shared" si="55"/>
        <v>0</v>
      </c>
      <c r="AP44" s="35" t="str">
        <f t="shared" si="55"/>
        <v>0</v>
      </c>
      <c r="AQ44" s="35" t="str">
        <f t="shared" si="55"/>
        <v>0</v>
      </c>
      <c r="AR44" s="35" t="str">
        <f t="shared" si="55"/>
        <v>0</v>
      </c>
      <c r="AS44" s="35" t="str">
        <f t="shared" si="55"/>
        <v>0</v>
      </c>
      <c r="AT44" s="35" t="str">
        <f t="shared" si="55"/>
        <v>0</v>
      </c>
      <c r="AU44" s="35" t="str">
        <f t="shared" si="55"/>
        <v>0</v>
      </c>
      <c r="AV44" s="35" t="str">
        <f t="shared" si="55"/>
        <v>0</v>
      </c>
      <c r="AW44" s="35" t="str">
        <f t="shared" si="55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7"/>
      <c r="B45" s="247"/>
      <c r="C45" s="83" t="s">
        <v>19</v>
      </c>
      <c r="D45" s="83"/>
      <c r="E45" s="27"/>
      <c r="F45" s="23">
        <v>5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>
        <f t="shared" ref="AG45:AW45" si="56">IF(COUNTIF(AG6:AG37,"н")=0,"0",COUNTIF(AG6:AG37,"н"))</f>
        <v>5</v>
      </c>
      <c r="AH45" s="35" t="str">
        <f t="shared" si="56"/>
        <v>0</v>
      </c>
      <c r="AI45" s="35" t="str">
        <f t="shared" si="56"/>
        <v>0</v>
      </c>
      <c r="AJ45" s="35" t="str">
        <f t="shared" si="56"/>
        <v>0</v>
      </c>
      <c r="AK45" s="35" t="str">
        <f t="shared" si="56"/>
        <v>0</v>
      </c>
      <c r="AL45" s="35" t="str">
        <f t="shared" si="56"/>
        <v>0</v>
      </c>
      <c r="AM45" s="35" t="str">
        <f t="shared" si="56"/>
        <v>0</v>
      </c>
      <c r="AN45" s="35" t="str">
        <f t="shared" si="56"/>
        <v>0</v>
      </c>
      <c r="AO45" s="35" t="str">
        <f t="shared" si="56"/>
        <v>0</v>
      </c>
      <c r="AP45" s="35" t="str">
        <f t="shared" si="56"/>
        <v>0</v>
      </c>
      <c r="AQ45" s="35" t="str">
        <f t="shared" si="56"/>
        <v>0</v>
      </c>
      <c r="AR45" s="35" t="str">
        <f t="shared" si="56"/>
        <v>0</v>
      </c>
      <c r="AS45" s="35" t="str">
        <f t="shared" si="56"/>
        <v>0</v>
      </c>
      <c r="AT45" s="35" t="str">
        <f t="shared" si="56"/>
        <v>0</v>
      </c>
      <c r="AU45" s="35" t="str">
        <f t="shared" si="56"/>
        <v>0</v>
      </c>
      <c r="AV45" s="35" t="str">
        <f t="shared" si="56"/>
        <v>0</v>
      </c>
      <c r="AW45" s="35" t="str">
        <f t="shared" si="56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0"/>
      <c r="X46" s="90"/>
      <c r="Y46" s="90"/>
      <c r="Z46" s="90"/>
      <c r="AA46" s="90"/>
      <c r="AB46" s="90"/>
      <c r="AC46" s="90"/>
      <c r="AD46" s="90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0"/>
      <c r="X47" s="90"/>
      <c r="Y47" s="90"/>
      <c r="Z47" s="90"/>
      <c r="AA47" s="90"/>
      <c r="AB47" s="90"/>
      <c r="AC47" s="90"/>
      <c r="AD47" s="90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0"/>
      <c r="X48" s="90"/>
      <c r="Y48" s="90"/>
      <c r="Z48" s="90"/>
      <c r="AA48" s="90"/>
      <c r="AB48" s="90"/>
      <c r="AC48" s="90"/>
      <c r="AD48" s="90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0"/>
      <c r="X49" s="90"/>
      <c r="Y49" s="90"/>
      <c r="Z49" s="90"/>
      <c r="AA49" s="90"/>
      <c r="AB49" s="90"/>
      <c r="AC49" s="90"/>
      <c r="AD49" s="90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0"/>
      <c r="X50" s="90"/>
      <c r="Y50" s="90"/>
      <c r="Z50" s="90"/>
      <c r="AA50" s="90"/>
      <c r="AB50" s="90"/>
      <c r="AC50" s="90"/>
      <c r="AD50" s="90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0"/>
      <c r="X51" s="90"/>
      <c r="Y51" s="90"/>
      <c r="Z51" s="90"/>
      <c r="AA51" s="90"/>
      <c r="AB51" s="90"/>
      <c r="AC51" s="90"/>
      <c r="AD51" s="90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0"/>
      <c r="X52" s="90"/>
      <c r="Y52" s="90"/>
      <c r="Z52" s="90"/>
      <c r="AA52" s="90"/>
      <c r="AB52" s="90"/>
      <c r="AC52" s="90"/>
      <c r="AD52" s="90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0"/>
      <c r="X53" s="90"/>
      <c r="Y53" s="90"/>
      <c r="Z53" s="90"/>
      <c r="AA53" s="90"/>
      <c r="AB53" s="90"/>
      <c r="AC53" s="90"/>
      <c r="AD53" s="90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0"/>
      <c r="X54" s="90"/>
      <c r="Y54" s="90"/>
      <c r="Z54" s="90"/>
      <c r="AA54" s="90"/>
      <c r="AB54" s="90"/>
      <c r="AC54" s="90"/>
      <c r="AD54" s="90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9">
    <mergeCell ref="A3:C4"/>
    <mergeCell ref="AD3:AD5"/>
    <mergeCell ref="AG3:AW3"/>
    <mergeCell ref="AX3:BM3"/>
    <mergeCell ref="F2:H2"/>
    <mergeCell ref="I2:L2"/>
    <mergeCell ref="M2:P2"/>
    <mergeCell ref="BP3:CE3"/>
    <mergeCell ref="X39:AB39"/>
  </mergeCells>
  <conditionalFormatting sqref="C5 Y5 AI5 AG5 T5">
    <cfRule type="cellIs" dxfId="5418" priority="1571" stopIfTrue="1" operator="equal">
      <formula>5</formula>
    </cfRule>
    <cfRule type="cellIs" dxfId="5417" priority="1572" stopIfTrue="1" operator="equal">
      <formula>4</formula>
    </cfRule>
    <cfRule type="cellIs" dxfId="5416" priority="1573" stopIfTrue="1" operator="equal">
      <formula>3</formula>
    </cfRule>
  </conditionalFormatting>
  <conditionalFormatting sqref="E6:E45">
    <cfRule type="cellIs" dxfId="5415" priority="1569" stopIfTrue="1" operator="equal">
      <formula>4</formula>
    </cfRule>
    <cfRule type="cellIs" dxfId="5414" priority="1570" stopIfTrue="1" operator="equal">
      <formula>3</formula>
    </cfRule>
  </conditionalFormatting>
  <conditionalFormatting sqref="Z5:AC5 W40:AF43 AE6:AE39 W39 R6:V45 F34:Q45 W44:AW45 M6:S13 AG6:AW42 AG43:CB43 K23:R30 F31:Q31 J6:Q30 F6:H30">
    <cfRule type="cellIs" dxfId="5413" priority="1566" stopIfTrue="1" operator="equal">
      <formula>5</formula>
    </cfRule>
    <cfRule type="cellIs" dxfId="5412" priority="1567" stopIfTrue="1" operator="equal">
      <formula>4</formula>
    </cfRule>
    <cfRule type="cellIs" dxfId="5411" priority="1568" stopIfTrue="1" operator="equal">
      <formula>3</formula>
    </cfRule>
  </conditionalFormatting>
  <conditionalFormatting sqref="AF6:AF37">
    <cfRule type="expression" dxfId="5410" priority="1564" stopIfTrue="1">
      <formula>VALUE(RIGHT(AF6))&gt;AE6</formula>
    </cfRule>
    <cfRule type="expression" dxfId="5409" priority="1565" stopIfTrue="1">
      <formula>EXACT(RIGHT(AF6,3),"зач")</formula>
    </cfRule>
  </conditionalFormatting>
  <conditionalFormatting sqref="AE3:AJ4 V4:AC4 Q3:AC3 S4:T4">
    <cfRule type="expression" dxfId="5408" priority="1562" stopIfTrue="1">
      <formula>$D$1&lt;Q3</formula>
    </cfRule>
    <cfRule type="expression" dxfId="5407" priority="1563" stopIfTrue="1">
      <formula>$D$1&gt;Q3</formula>
    </cfRule>
  </conditionalFormatting>
  <conditionalFormatting sqref="S5">
    <cfRule type="cellIs" dxfId="5406" priority="1282" stopIfTrue="1" operator="equal">
      <formula>5</formula>
    </cfRule>
    <cfRule type="cellIs" dxfId="5405" priority="1283" stopIfTrue="1" operator="equal">
      <formula>4</formula>
    </cfRule>
    <cfRule type="cellIs" dxfId="5404" priority="1284" stopIfTrue="1" operator="equal">
      <formula>3</formula>
    </cfRule>
  </conditionalFormatting>
  <conditionalFormatting sqref="S4">
    <cfRule type="expression" dxfId="5403" priority="1280" stopIfTrue="1">
      <formula>$D$1&lt;S4</formula>
    </cfRule>
    <cfRule type="expression" dxfId="5402" priority="1281" stopIfTrue="1">
      <formula>$D$1&gt;S4</formula>
    </cfRule>
  </conditionalFormatting>
  <conditionalFormatting sqref="T5">
    <cfRule type="cellIs" dxfId="5401" priority="1277" stopIfTrue="1" operator="equal">
      <formula>5</formula>
    </cfRule>
    <cfRule type="cellIs" dxfId="5400" priority="1278" stopIfTrue="1" operator="equal">
      <formula>4</formula>
    </cfRule>
    <cfRule type="cellIs" dxfId="5399" priority="1279" stopIfTrue="1" operator="equal">
      <formula>3</formula>
    </cfRule>
  </conditionalFormatting>
  <conditionalFormatting sqref="T4">
    <cfRule type="expression" dxfId="5398" priority="1275" stopIfTrue="1">
      <formula>$D$1&lt;T4</formula>
    </cfRule>
    <cfRule type="expression" dxfId="5397" priority="1276" stopIfTrue="1">
      <formula>$D$1&gt;T4</formula>
    </cfRule>
  </conditionalFormatting>
  <conditionalFormatting sqref="T5">
    <cfRule type="cellIs" dxfId="5396" priority="1272" stopIfTrue="1" operator="equal">
      <formula>5</formula>
    </cfRule>
    <cfRule type="cellIs" dxfId="5395" priority="1273" stopIfTrue="1" operator="equal">
      <formula>4</formula>
    </cfRule>
    <cfRule type="cellIs" dxfId="5394" priority="1274" stopIfTrue="1" operator="equal">
      <formula>3</formula>
    </cfRule>
  </conditionalFormatting>
  <conditionalFormatting sqref="T4">
    <cfRule type="expression" dxfId="5393" priority="1270" stopIfTrue="1">
      <formula>$D$1&lt;T4</formula>
    </cfRule>
    <cfRule type="expression" dxfId="5392" priority="1271" stopIfTrue="1">
      <formula>$D$1&gt;T4</formula>
    </cfRule>
  </conditionalFormatting>
  <conditionalFormatting sqref="I5">
    <cfRule type="cellIs" dxfId="5391" priority="906" stopIfTrue="1" operator="equal">
      <formula>5</formula>
    </cfRule>
    <cfRule type="cellIs" dxfId="5390" priority="907" stopIfTrue="1" operator="equal">
      <formula>4</formula>
    </cfRule>
    <cfRule type="cellIs" dxfId="5389" priority="908" stopIfTrue="1" operator="equal">
      <formula>3</formula>
    </cfRule>
  </conditionalFormatting>
  <conditionalFormatting sqref="I6:J30">
    <cfRule type="cellIs" dxfId="5388" priority="1249" stopIfTrue="1" operator="equal">
      <formula>5</formula>
    </cfRule>
    <cfRule type="cellIs" dxfId="5387" priority="1250" stopIfTrue="1" operator="equal">
      <formula>4</formula>
    </cfRule>
    <cfRule type="cellIs" dxfId="5386" priority="1251" stopIfTrue="1" operator="equal">
      <formula>3</formula>
    </cfRule>
  </conditionalFormatting>
  <conditionalFormatting sqref="J3:J4">
    <cfRule type="expression" dxfId="5385" priority="894" stopIfTrue="1">
      <formula>$D$1&lt;J3</formula>
    </cfRule>
    <cfRule type="expression" dxfId="5384" priority="895" stopIfTrue="1">
      <formula>$D$1&gt;J3</formula>
    </cfRule>
  </conditionalFormatting>
  <conditionalFormatting sqref="J4">
    <cfRule type="expression" dxfId="5383" priority="877" stopIfTrue="1">
      <formula>$D$1&lt;J4</formula>
    </cfRule>
    <cfRule type="expression" dxfId="5382" priority="878" stopIfTrue="1">
      <formula>$D$1&gt;J4</formula>
    </cfRule>
  </conditionalFormatting>
  <conditionalFormatting sqref="K3:K4">
    <cfRule type="expression" dxfId="5381" priority="862" stopIfTrue="1">
      <formula>$D$1&lt;K3</formula>
    </cfRule>
    <cfRule type="expression" dxfId="5380" priority="863" stopIfTrue="1">
      <formula>$D$1&gt;K3</formula>
    </cfRule>
  </conditionalFormatting>
  <conditionalFormatting sqref="K4">
    <cfRule type="expression" dxfId="5379" priority="858" stopIfTrue="1">
      <formula>$D$1&lt;K4</formula>
    </cfRule>
    <cfRule type="expression" dxfId="5378" priority="859" stopIfTrue="1">
      <formula>$D$1&gt;K4</formula>
    </cfRule>
  </conditionalFormatting>
  <conditionalFormatting sqref="U4">
    <cfRule type="expression" dxfId="5377" priority="1185" stopIfTrue="1">
      <formula>$D$4&lt;U4</formula>
    </cfRule>
    <cfRule type="expression" dxfId="5376" priority="1186" stopIfTrue="1">
      <formula>$D$4&gt;U4</formula>
    </cfRule>
  </conditionalFormatting>
  <conditionalFormatting sqref="U4">
    <cfRule type="expression" dxfId="5375" priority="1183" stopIfTrue="1">
      <formula>$D$1&lt;U4</formula>
    </cfRule>
    <cfRule type="expression" dxfId="5374" priority="1184" stopIfTrue="1">
      <formula>$D$1&gt;U4</formula>
    </cfRule>
  </conditionalFormatting>
  <conditionalFormatting sqref="U4">
    <cfRule type="expression" dxfId="5373" priority="1181" stopIfTrue="1">
      <formula>$D$4&lt;U4</formula>
    </cfRule>
    <cfRule type="expression" dxfId="5372" priority="1182" stopIfTrue="1">
      <formula>$D$4&gt;U4</formula>
    </cfRule>
  </conditionalFormatting>
  <conditionalFormatting sqref="U5">
    <cfRule type="cellIs" dxfId="5371" priority="1178" stopIfTrue="1" operator="equal">
      <formula>5</formula>
    </cfRule>
    <cfRule type="cellIs" dxfId="5370" priority="1179" stopIfTrue="1" operator="equal">
      <formula>4</formula>
    </cfRule>
    <cfRule type="cellIs" dxfId="5369" priority="1180" stopIfTrue="1" operator="equal">
      <formula>3</formula>
    </cfRule>
  </conditionalFormatting>
  <conditionalFormatting sqref="F4:G4">
    <cfRule type="expression" dxfId="5368" priority="1112" stopIfTrue="1">
      <formula>$D$1&lt;F4</formula>
    </cfRule>
    <cfRule type="expression" dxfId="5367" priority="1113" stopIfTrue="1">
      <formula>$D$1&gt;F4</formula>
    </cfRule>
  </conditionalFormatting>
  <conditionalFormatting sqref="R4">
    <cfRule type="expression" dxfId="5366" priority="1161" stopIfTrue="1">
      <formula>$D$1&lt;R4</formula>
    </cfRule>
    <cfRule type="expression" dxfId="5365" priority="1162" stopIfTrue="1">
      <formula>$D$1&gt;R4</formula>
    </cfRule>
  </conditionalFormatting>
  <conditionalFormatting sqref="F5:G5 L5:P5">
    <cfRule type="cellIs" dxfId="5364" priority="1158" stopIfTrue="1" operator="equal">
      <formula>5</formula>
    </cfRule>
    <cfRule type="cellIs" dxfId="5363" priority="1159" stopIfTrue="1" operator="equal">
      <formula>4</formula>
    </cfRule>
    <cfRule type="cellIs" dxfId="5362" priority="1160" stopIfTrue="1" operator="equal">
      <formula>3</formula>
    </cfRule>
  </conditionalFormatting>
  <conditionalFormatting sqref="F3:G4 L3:P4">
    <cfRule type="expression" dxfId="5361" priority="1156" stopIfTrue="1">
      <formula>$D$1&lt;F3</formula>
    </cfRule>
    <cfRule type="expression" dxfId="5360" priority="1157" stopIfTrue="1">
      <formula>$D$1&gt;F3</formula>
    </cfRule>
  </conditionalFormatting>
  <conditionalFormatting sqref="M5">
    <cfRule type="cellIs" dxfId="5359" priority="1153" stopIfTrue="1" operator="equal">
      <formula>5</formula>
    </cfRule>
    <cfRule type="cellIs" dxfId="5358" priority="1154" stopIfTrue="1" operator="equal">
      <formula>4</formula>
    </cfRule>
    <cfRule type="cellIs" dxfId="5357" priority="1155" stopIfTrue="1" operator="equal">
      <formula>3</formula>
    </cfRule>
  </conditionalFormatting>
  <conditionalFormatting sqref="M3:M4">
    <cfRule type="expression" dxfId="5356" priority="1151" stopIfTrue="1">
      <formula>$D$1&lt;M3</formula>
    </cfRule>
    <cfRule type="expression" dxfId="5355" priority="1152" stopIfTrue="1">
      <formula>$D$1&gt;M3</formula>
    </cfRule>
  </conditionalFormatting>
  <conditionalFormatting sqref="M5">
    <cfRule type="cellIs" dxfId="5354" priority="1148" stopIfTrue="1" operator="equal">
      <formula>5</formula>
    </cfRule>
    <cfRule type="cellIs" dxfId="5353" priority="1149" stopIfTrue="1" operator="equal">
      <formula>4</formula>
    </cfRule>
    <cfRule type="cellIs" dxfId="5352" priority="1150" stopIfTrue="1" operator="equal">
      <formula>3</formula>
    </cfRule>
  </conditionalFormatting>
  <conditionalFormatting sqref="M3:M4">
    <cfRule type="expression" dxfId="5351" priority="1146" stopIfTrue="1">
      <formula>$D$1&lt;M3</formula>
    </cfRule>
    <cfRule type="expression" dxfId="5350" priority="1147" stopIfTrue="1">
      <formula>$D$1&gt;M3</formula>
    </cfRule>
  </conditionalFormatting>
  <conditionalFormatting sqref="M4">
    <cfRule type="expression" dxfId="5349" priority="1144" stopIfTrue="1">
      <formula>$D$1&lt;M4</formula>
    </cfRule>
    <cfRule type="expression" dxfId="5348" priority="1145" stopIfTrue="1">
      <formula>$D$1&gt;M4</formula>
    </cfRule>
  </conditionalFormatting>
  <conditionalFormatting sqref="N5">
    <cfRule type="cellIs" dxfId="5347" priority="1141" stopIfTrue="1" operator="equal">
      <formula>5</formula>
    </cfRule>
    <cfRule type="cellIs" dxfId="5346" priority="1142" stopIfTrue="1" operator="equal">
      <formula>4</formula>
    </cfRule>
    <cfRule type="cellIs" dxfId="5345" priority="1143" stopIfTrue="1" operator="equal">
      <formula>3</formula>
    </cfRule>
  </conditionalFormatting>
  <conditionalFormatting sqref="N3:N4">
    <cfRule type="expression" dxfId="5344" priority="1139" stopIfTrue="1">
      <formula>$D$1&lt;N3</formula>
    </cfRule>
    <cfRule type="expression" dxfId="5343" priority="1140" stopIfTrue="1">
      <formula>$D$1&gt;N3</formula>
    </cfRule>
  </conditionalFormatting>
  <conditionalFormatting sqref="N5">
    <cfRule type="cellIs" dxfId="5342" priority="1136" stopIfTrue="1" operator="equal">
      <formula>5</formula>
    </cfRule>
    <cfRule type="cellIs" dxfId="5341" priority="1137" stopIfTrue="1" operator="equal">
      <formula>4</formula>
    </cfRule>
    <cfRule type="cellIs" dxfId="5340" priority="1138" stopIfTrue="1" operator="equal">
      <formula>3</formula>
    </cfRule>
  </conditionalFormatting>
  <conditionalFormatting sqref="N3:N4">
    <cfRule type="expression" dxfId="5339" priority="1134" stopIfTrue="1">
      <formula>$D$1&lt;N3</formula>
    </cfRule>
    <cfRule type="expression" dxfId="5338" priority="1135" stopIfTrue="1">
      <formula>$D$1&gt;N3</formula>
    </cfRule>
  </conditionalFormatting>
  <conditionalFormatting sqref="N4">
    <cfRule type="expression" dxfId="5337" priority="1132" stopIfTrue="1">
      <formula>$D$1&lt;N4</formula>
    </cfRule>
    <cfRule type="expression" dxfId="5336" priority="1133" stopIfTrue="1">
      <formula>$D$1&gt;N4</formula>
    </cfRule>
  </conditionalFormatting>
  <conditionalFormatting sqref="M4">
    <cfRule type="expression" dxfId="5335" priority="1130" stopIfTrue="1">
      <formula>$D$1&lt;M4</formula>
    </cfRule>
    <cfRule type="expression" dxfId="5334" priority="1131" stopIfTrue="1">
      <formula>$D$1&gt;M4</formula>
    </cfRule>
  </conditionalFormatting>
  <conditionalFormatting sqref="M4">
    <cfRule type="expression" dxfId="5333" priority="1128" stopIfTrue="1">
      <formula>$D$1&lt;M4</formula>
    </cfRule>
    <cfRule type="expression" dxfId="5332" priority="1129" stopIfTrue="1">
      <formula>$D$1&gt;M4</formula>
    </cfRule>
  </conditionalFormatting>
  <conditionalFormatting sqref="M4">
    <cfRule type="expression" dxfId="5331" priority="1126" stopIfTrue="1">
      <formula>$D$1&lt;M4</formula>
    </cfRule>
    <cfRule type="expression" dxfId="5330" priority="1127" stopIfTrue="1">
      <formula>$D$1&gt;M4</formula>
    </cfRule>
  </conditionalFormatting>
  <conditionalFormatting sqref="N5:P5">
    <cfRule type="cellIs" dxfId="5329" priority="1123" stopIfTrue="1" operator="equal">
      <formula>5</formula>
    </cfRule>
    <cfRule type="cellIs" dxfId="5328" priority="1124" stopIfTrue="1" operator="equal">
      <formula>4</formula>
    </cfRule>
    <cfRule type="cellIs" dxfId="5327" priority="1125" stopIfTrue="1" operator="equal">
      <formula>3</formula>
    </cfRule>
  </conditionalFormatting>
  <conditionalFormatting sqref="N3:P4">
    <cfRule type="expression" dxfId="5326" priority="1121" stopIfTrue="1">
      <formula>$D$1&lt;N3</formula>
    </cfRule>
    <cfRule type="expression" dxfId="5325" priority="1122" stopIfTrue="1">
      <formula>$D$1&gt;N3</formula>
    </cfRule>
  </conditionalFormatting>
  <conditionalFormatting sqref="N4:P4">
    <cfRule type="expression" dxfId="5324" priority="1119" stopIfTrue="1">
      <formula>$D$1&lt;N4</formula>
    </cfRule>
    <cfRule type="expression" dxfId="5323" priority="1120" stopIfTrue="1">
      <formula>$D$1&gt;N4</formula>
    </cfRule>
  </conditionalFormatting>
  <conditionalFormatting sqref="N4:P4">
    <cfRule type="expression" dxfId="5322" priority="1117" stopIfTrue="1">
      <formula>$D$1&lt;N4</formula>
    </cfRule>
    <cfRule type="expression" dxfId="5321" priority="1118" stopIfTrue="1">
      <formula>$D$1&gt;N4</formula>
    </cfRule>
  </conditionalFormatting>
  <conditionalFormatting sqref="F5">
    <cfRule type="cellIs" dxfId="5320" priority="1114" stopIfTrue="1" operator="equal">
      <formula>5</formula>
    </cfRule>
    <cfRule type="cellIs" dxfId="5319" priority="1115" stopIfTrue="1" operator="equal">
      <formula>4</formula>
    </cfRule>
    <cfRule type="cellIs" dxfId="5318" priority="1116" stopIfTrue="1" operator="equal">
      <formula>3</formula>
    </cfRule>
  </conditionalFormatting>
  <conditionalFormatting sqref="F5">
    <cfRule type="cellIs" dxfId="5317" priority="1109" stopIfTrue="1" operator="equal">
      <formula>5</formula>
    </cfRule>
    <cfRule type="cellIs" dxfId="5316" priority="1110" stopIfTrue="1" operator="equal">
      <formula>4</formula>
    </cfRule>
    <cfRule type="cellIs" dxfId="5315" priority="1111" stopIfTrue="1" operator="equal">
      <formula>3</formula>
    </cfRule>
  </conditionalFormatting>
  <conditionalFormatting sqref="F4:G4">
    <cfRule type="expression" dxfId="5314" priority="1107" stopIfTrue="1">
      <formula>$D$1&lt;F4</formula>
    </cfRule>
    <cfRule type="expression" dxfId="5313" priority="1108" stopIfTrue="1">
      <formula>$D$1&gt;F4</formula>
    </cfRule>
  </conditionalFormatting>
  <conditionalFormatting sqref="F4:G4">
    <cfRule type="expression" dxfId="5312" priority="1105" stopIfTrue="1">
      <formula>$D$1&lt;F4</formula>
    </cfRule>
    <cfRule type="expression" dxfId="5311" priority="1106" stopIfTrue="1">
      <formula>$D$1&gt;F4</formula>
    </cfRule>
  </conditionalFormatting>
  <conditionalFormatting sqref="F4:G4">
    <cfRule type="expression" dxfId="5310" priority="1103" stopIfTrue="1">
      <formula>$D$1&lt;F4</formula>
    </cfRule>
    <cfRule type="expression" dxfId="5309" priority="1104" stopIfTrue="1">
      <formula>$D$1&gt;F4</formula>
    </cfRule>
  </conditionalFormatting>
  <conditionalFormatting sqref="F5">
    <cfRule type="cellIs" dxfId="5308" priority="1100" stopIfTrue="1" operator="equal">
      <formula>5</formula>
    </cfRule>
    <cfRule type="cellIs" dxfId="5307" priority="1101" stopIfTrue="1" operator="equal">
      <formula>4</formula>
    </cfRule>
    <cfRule type="cellIs" dxfId="5306" priority="1102" stopIfTrue="1" operator="equal">
      <formula>3</formula>
    </cfRule>
  </conditionalFormatting>
  <conditionalFormatting sqref="F5">
    <cfRule type="cellIs" dxfId="5305" priority="1097" stopIfTrue="1" operator="equal">
      <formula>5</formula>
    </cfRule>
    <cfRule type="cellIs" dxfId="5304" priority="1098" stopIfTrue="1" operator="equal">
      <formula>4</formula>
    </cfRule>
    <cfRule type="cellIs" dxfId="5303" priority="1099" stopIfTrue="1" operator="equal">
      <formula>3</formula>
    </cfRule>
  </conditionalFormatting>
  <conditionalFormatting sqref="F4:G4">
    <cfRule type="expression" dxfId="5302" priority="1095" stopIfTrue="1">
      <formula>$D$1&lt;F4</formula>
    </cfRule>
    <cfRule type="expression" dxfId="5301" priority="1096" stopIfTrue="1">
      <formula>$D$1&gt;F4</formula>
    </cfRule>
  </conditionalFormatting>
  <conditionalFormatting sqref="N3:N4">
    <cfRule type="expression" dxfId="5300" priority="1079" stopIfTrue="1">
      <formula>$D$1&lt;N3</formula>
    </cfRule>
    <cfRule type="expression" dxfId="5299" priority="1080" stopIfTrue="1">
      <formula>$D$1&gt;N3</formula>
    </cfRule>
  </conditionalFormatting>
  <conditionalFormatting sqref="M4">
    <cfRule type="expression" dxfId="5298" priority="1093" stopIfTrue="1">
      <formula>$D$1&lt;M4</formula>
    </cfRule>
    <cfRule type="expression" dxfId="5297" priority="1094" stopIfTrue="1">
      <formula>$D$1&gt;M4</formula>
    </cfRule>
  </conditionalFormatting>
  <conditionalFormatting sqref="M4">
    <cfRule type="expression" dxfId="5296" priority="1091" stopIfTrue="1">
      <formula>$D$1&lt;M4</formula>
    </cfRule>
    <cfRule type="expression" dxfId="5295" priority="1092" stopIfTrue="1">
      <formula>$D$1&gt;M4</formula>
    </cfRule>
  </conditionalFormatting>
  <conditionalFormatting sqref="M4">
    <cfRule type="expression" dxfId="5294" priority="1089" stopIfTrue="1">
      <formula>$D$1&lt;M4</formula>
    </cfRule>
    <cfRule type="expression" dxfId="5293" priority="1090" stopIfTrue="1">
      <formula>$D$1&gt;M4</formula>
    </cfRule>
  </conditionalFormatting>
  <conditionalFormatting sqref="N5">
    <cfRule type="cellIs" dxfId="5292" priority="1086" stopIfTrue="1" operator="equal">
      <formula>5</formula>
    </cfRule>
    <cfRule type="cellIs" dxfId="5291" priority="1087" stopIfTrue="1" operator="equal">
      <formula>4</formula>
    </cfRule>
    <cfRule type="cellIs" dxfId="5290" priority="1088" stopIfTrue="1" operator="equal">
      <formula>3</formula>
    </cfRule>
  </conditionalFormatting>
  <conditionalFormatting sqref="N3:N4">
    <cfRule type="expression" dxfId="5289" priority="1084" stopIfTrue="1">
      <formula>$D$1&lt;N3</formula>
    </cfRule>
    <cfRule type="expression" dxfId="5288" priority="1085" stopIfTrue="1">
      <formula>$D$1&gt;N3</formula>
    </cfRule>
  </conditionalFormatting>
  <conditionalFormatting sqref="N5">
    <cfRule type="cellIs" dxfId="5287" priority="1081" stopIfTrue="1" operator="equal">
      <formula>5</formula>
    </cfRule>
    <cfRule type="cellIs" dxfId="5286" priority="1082" stopIfTrue="1" operator="equal">
      <formula>4</formula>
    </cfRule>
    <cfRule type="cellIs" dxfId="5285" priority="1083" stopIfTrue="1" operator="equal">
      <formula>3</formula>
    </cfRule>
  </conditionalFormatting>
  <conditionalFormatting sqref="G5">
    <cfRule type="cellIs" dxfId="5284" priority="1076" stopIfTrue="1" operator="equal">
      <formula>5</formula>
    </cfRule>
    <cfRule type="cellIs" dxfId="5283" priority="1077" stopIfTrue="1" operator="equal">
      <formula>4</formula>
    </cfRule>
    <cfRule type="cellIs" dxfId="5282" priority="1078" stopIfTrue="1" operator="equal">
      <formula>3</formula>
    </cfRule>
  </conditionalFormatting>
  <conditionalFormatting sqref="F4:G4">
    <cfRule type="expression" dxfId="5281" priority="1074" stopIfTrue="1">
      <formula>$D$1&lt;F4</formula>
    </cfRule>
    <cfRule type="expression" dxfId="5280" priority="1075" stopIfTrue="1">
      <formula>$D$1&gt;F4</formula>
    </cfRule>
  </conditionalFormatting>
  <conditionalFormatting sqref="G5">
    <cfRule type="cellIs" dxfId="5279" priority="1071" stopIfTrue="1" operator="equal">
      <formula>5</formula>
    </cfRule>
    <cfRule type="cellIs" dxfId="5278" priority="1072" stopIfTrue="1" operator="equal">
      <formula>4</formula>
    </cfRule>
    <cfRule type="cellIs" dxfId="5277" priority="1073" stopIfTrue="1" operator="equal">
      <formula>3</formula>
    </cfRule>
  </conditionalFormatting>
  <conditionalFormatting sqref="F4:G4">
    <cfRule type="expression" dxfId="5276" priority="1069" stopIfTrue="1">
      <formula>$D$1&lt;F4</formula>
    </cfRule>
    <cfRule type="expression" dxfId="5275" priority="1070" stopIfTrue="1">
      <formula>$D$1&gt;F4</formula>
    </cfRule>
  </conditionalFormatting>
  <conditionalFormatting sqref="G5">
    <cfRule type="cellIs" dxfId="5274" priority="1066" stopIfTrue="1" operator="equal">
      <formula>5</formula>
    </cfRule>
    <cfRule type="cellIs" dxfId="5273" priority="1067" stopIfTrue="1" operator="equal">
      <formula>4</formula>
    </cfRule>
    <cfRule type="cellIs" dxfId="5272" priority="1068" stopIfTrue="1" operator="equal">
      <formula>3</formula>
    </cfRule>
  </conditionalFormatting>
  <conditionalFormatting sqref="F4:G4">
    <cfRule type="expression" dxfId="5271" priority="1064" stopIfTrue="1">
      <formula>$D$1&lt;F4</formula>
    </cfRule>
    <cfRule type="expression" dxfId="5270" priority="1065" stopIfTrue="1">
      <formula>$D$1&gt;F4</formula>
    </cfRule>
  </conditionalFormatting>
  <conditionalFormatting sqref="F4:G4">
    <cfRule type="expression" dxfId="5269" priority="1062" stopIfTrue="1">
      <formula>$D$1&lt;F4</formula>
    </cfRule>
    <cfRule type="expression" dxfId="5268" priority="1063" stopIfTrue="1">
      <formula>$D$1&gt;F4</formula>
    </cfRule>
  </conditionalFormatting>
  <conditionalFormatting sqref="F4:G4">
    <cfRule type="expression" dxfId="5267" priority="1060" stopIfTrue="1">
      <formula>$D$1&lt;F4</formula>
    </cfRule>
    <cfRule type="expression" dxfId="5266" priority="1061" stopIfTrue="1">
      <formula>$D$1&gt;F4</formula>
    </cfRule>
  </conditionalFormatting>
  <conditionalFormatting sqref="F4:G4">
    <cfRule type="expression" dxfId="5265" priority="1058" stopIfTrue="1">
      <formula>$D$1&lt;F4</formula>
    </cfRule>
    <cfRule type="expression" dxfId="5264" priority="1059" stopIfTrue="1">
      <formula>$D$1&gt;F4</formula>
    </cfRule>
  </conditionalFormatting>
  <conditionalFormatting sqref="F4:G4">
    <cfRule type="expression" dxfId="5263" priority="1056" stopIfTrue="1">
      <formula>$D$1&lt;F4</formula>
    </cfRule>
    <cfRule type="expression" dxfId="5262" priority="1057" stopIfTrue="1">
      <formula>$D$1&gt;F4</formula>
    </cfRule>
  </conditionalFormatting>
  <conditionalFormatting sqref="F4:G4">
    <cfRule type="expression" dxfId="5261" priority="1054" stopIfTrue="1">
      <formula>$D$1&lt;F4</formula>
    </cfRule>
    <cfRule type="expression" dxfId="5260" priority="1055" stopIfTrue="1">
      <formula>$D$1&gt;F4</formula>
    </cfRule>
  </conditionalFormatting>
  <conditionalFormatting sqref="F4:G4">
    <cfRule type="expression" dxfId="5259" priority="1052" stopIfTrue="1">
      <formula>$D$1&lt;F4</formula>
    </cfRule>
    <cfRule type="expression" dxfId="5258" priority="1053" stopIfTrue="1">
      <formula>$D$1&gt;F4</formula>
    </cfRule>
  </conditionalFormatting>
  <conditionalFormatting sqref="F4:G4">
    <cfRule type="expression" dxfId="5257" priority="1050" stopIfTrue="1">
      <formula>$D$1&lt;F4</formula>
    </cfRule>
    <cfRule type="expression" dxfId="5256" priority="1051" stopIfTrue="1">
      <formula>$D$1&gt;F4</formula>
    </cfRule>
  </conditionalFormatting>
  <conditionalFormatting sqref="F4:G4">
    <cfRule type="expression" dxfId="5255" priority="1048" stopIfTrue="1">
      <formula>$D$1&lt;F4</formula>
    </cfRule>
    <cfRule type="expression" dxfId="5254" priority="1049" stopIfTrue="1">
      <formula>$D$1&gt;F4</formula>
    </cfRule>
  </conditionalFormatting>
  <conditionalFormatting sqref="F4:G4">
    <cfRule type="expression" dxfId="5253" priority="1046" stopIfTrue="1">
      <formula>$D$1&lt;F4</formula>
    </cfRule>
    <cfRule type="expression" dxfId="5252" priority="1047" stopIfTrue="1">
      <formula>$D$1&gt;F4</formula>
    </cfRule>
  </conditionalFormatting>
  <conditionalFormatting sqref="F4:G4">
    <cfRule type="expression" dxfId="5251" priority="1044" stopIfTrue="1">
      <formula>$D$1&lt;F4</formula>
    </cfRule>
    <cfRule type="expression" dxfId="5250" priority="1045" stopIfTrue="1">
      <formula>$D$1&gt;F4</formula>
    </cfRule>
  </conditionalFormatting>
  <conditionalFormatting sqref="M5">
    <cfRule type="cellIs" dxfId="5249" priority="1041" stopIfTrue="1" operator="equal">
      <formula>5</formula>
    </cfRule>
    <cfRule type="cellIs" dxfId="5248" priority="1042" stopIfTrue="1" operator="equal">
      <formula>4</formula>
    </cfRule>
    <cfRule type="cellIs" dxfId="5247" priority="1043" stopIfTrue="1" operator="equal">
      <formula>3</formula>
    </cfRule>
  </conditionalFormatting>
  <conditionalFormatting sqref="M4">
    <cfRule type="expression" dxfId="5246" priority="1039" stopIfTrue="1">
      <formula>$D$1&lt;M4</formula>
    </cfRule>
    <cfRule type="expression" dxfId="5245" priority="1040" stopIfTrue="1">
      <formula>$D$1&gt;M4</formula>
    </cfRule>
  </conditionalFormatting>
  <conditionalFormatting sqref="M5">
    <cfRule type="cellIs" dxfId="5244" priority="1036" stopIfTrue="1" operator="equal">
      <formula>5</formula>
    </cfRule>
    <cfRule type="cellIs" dxfId="5243" priority="1037" stopIfTrue="1" operator="equal">
      <formula>4</formula>
    </cfRule>
    <cfRule type="cellIs" dxfId="5242" priority="1038" stopIfTrue="1" operator="equal">
      <formula>3</formula>
    </cfRule>
  </conditionalFormatting>
  <conditionalFormatting sqref="M4">
    <cfRule type="expression" dxfId="5241" priority="1034" stopIfTrue="1">
      <formula>$D$1&lt;M4</formula>
    </cfRule>
    <cfRule type="expression" dxfId="5240" priority="1035" stopIfTrue="1">
      <formula>$D$1&gt;M4</formula>
    </cfRule>
  </conditionalFormatting>
  <conditionalFormatting sqref="M4">
    <cfRule type="expression" dxfId="5239" priority="1032" stopIfTrue="1">
      <formula>$D$1&lt;M4</formula>
    </cfRule>
    <cfRule type="expression" dxfId="5238" priority="1033" stopIfTrue="1">
      <formula>$D$1&gt;M4</formula>
    </cfRule>
  </conditionalFormatting>
  <conditionalFormatting sqref="F4:G4">
    <cfRule type="expression" dxfId="5237" priority="1030" stopIfTrue="1">
      <formula>$D$1&lt;F4</formula>
    </cfRule>
    <cfRule type="expression" dxfId="5236" priority="1031" stopIfTrue="1">
      <formula>$D$1&gt;F4</formula>
    </cfRule>
  </conditionalFormatting>
  <conditionalFormatting sqref="F4:G4">
    <cfRule type="expression" dxfId="5235" priority="1028" stopIfTrue="1">
      <formula>$D$1&lt;F4</formula>
    </cfRule>
    <cfRule type="expression" dxfId="5234" priority="1029" stopIfTrue="1">
      <formula>$D$1&gt;F4</formula>
    </cfRule>
  </conditionalFormatting>
  <conditionalFormatting sqref="F4:G4">
    <cfRule type="expression" dxfId="5233" priority="1026" stopIfTrue="1">
      <formula>$D$1&lt;F4</formula>
    </cfRule>
    <cfRule type="expression" dxfId="5232" priority="1027" stopIfTrue="1">
      <formula>$D$1&gt;F4</formula>
    </cfRule>
  </conditionalFormatting>
  <conditionalFormatting sqref="F4:G4">
    <cfRule type="expression" dxfId="5231" priority="1024" stopIfTrue="1">
      <formula>$D$1&lt;F4</formula>
    </cfRule>
    <cfRule type="expression" dxfId="5230" priority="1025" stopIfTrue="1">
      <formula>$D$1&gt;F4</formula>
    </cfRule>
  </conditionalFormatting>
  <conditionalFormatting sqref="F4:G4">
    <cfRule type="expression" dxfId="5229" priority="1022" stopIfTrue="1">
      <formula>$D$1&lt;F4</formula>
    </cfRule>
    <cfRule type="expression" dxfId="5228" priority="1023" stopIfTrue="1">
      <formula>$D$1&gt;F4</formula>
    </cfRule>
  </conditionalFormatting>
  <conditionalFormatting sqref="F4:G4">
    <cfRule type="expression" dxfId="5227" priority="1020" stopIfTrue="1">
      <formula>$D$1&lt;F4</formula>
    </cfRule>
    <cfRule type="expression" dxfId="5226" priority="1021" stopIfTrue="1">
      <formula>$D$1&gt;F4</formula>
    </cfRule>
  </conditionalFormatting>
  <conditionalFormatting sqref="F4:G4">
    <cfRule type="expression" dxfId="5225" priority="1018" stopIfTrue="1">
      <formula>$D$1&lt;F4</formula>
    </cfRule>
    <cfRule type="expression" dxfId="5224" priority="1019" stopIfTrue="1">
      <formula>$D$1&gt;F4</formula>
    </cfRule>
  </conditionalFormatting>
  <conditionalFormatting sqref="N5">
    <cfRule type="cellIs" dxfId="5223" priority="1015" stopIfTrue="1" operator="equal">
      <formula>5</formula>
    </cfRule>
    <cfRule type="cellIs" dxfId="5222" priority="1016" stopIfTrue="1" operator="equal">
      <formula>4</formula>
    </cfRule>
    <cfRule type="cellIs" dxfId="5221" priority="1017" stopIfTrue="1" operator="equal">
      <formula>3</formula>
    </cfRule>
  </conditionalFormatting>
  <conditionalFormatting sqref="N4">
    <cfRule type="expression" dxfId="5220" priority="1013" stopIfTrue="1">
      <formula>$D$1&lt;N4</formula>
    </cfRule>
    <cfRule type="expression" dxfId="5219" priority="1014" stopIfTrue="1">
      <formula>$D$1&gt;N4</formula>
    </cfRule>
  </conditionalFormatting>
  <conditionalFormatting sqref="N5">
    <cfRule type="cellIs" dxfId="5218" priority="1010" stopIfTrue="1" operator="equal">
      <formula>5</formula>
    </cfRule>
    <cfRule type="cellIs" dxfId="5217" priority="1011" stopIfTrue="1" operator="equal">
      <formula>4</formula>
    </cfRule>
    <cfRule type="cellIs" dxfId="5216" priority="1012" stopIfTrue="1" operator="equal">
      <formula>3</formula>
    </cfRule>
  </conditionalFormatting>
  <conditionalFormatting sqref="N4">
    <cfRule type="expression" dxfId="5215" priority="1008" stopIfTrue="1">
      <formula>$D$1&lt;N4</formula>
    </cfRule>
    <cfRule type="expression" dxfId="5214" priority="1009" stopIfTrue="1">
      <formula>$D$1&gt;N4</formula>
    </cfRule>
  </conditionalFormatting>
  <conditionalFormatting sqref="N4">
    <cfRule type="expression" dxfId="5213" priority="1006" stopIfTrue="1">
      <formula>$D$1&lt;N4</formula>
    </cfRule>
    <cfRule type="expression" dxfId="5212" priority="1007" stopIfTrue="1">
      <formula>$D$1&gt;N4</formula>
    </cfRule>
  </conditionalFormatting>
  <conditionalFormatting sqref="N5">
    <cfRule type="cellIs" dxfId="5211" priority="1003" stopIfTrue="1" operator="equal">
      <formula>5</formula>
    </cfRule>
    <cfRule type="cellIs" dxfId="5210" priority="1004" stopIfTrue="1" operator="equal">
      <formula>4</formula>
    </cfRule>
    <cfRule type="cellIs" dxfId="5209" priority="1005" stopIfTrue="1" operator="equal">
      <formula>3</formula>
    </cfRule>
  </conditionalFormatting>
  <conditionalFormatting sqref="N4">
    <cfRule type="expression" dxfId="5208" priority="1001" stopIfTrue="1">
      <formula>$D$1&lt;N4</formula>
    </cfRule>
    <cfRule type="expression" dxfId="5207" priority="1002" stopIfTrue="1">
      <formula>$D$1&gt;N4</formula>
    </cfRule>
  </conditionalFormatting>
  <conditionalFormatting sqref="N5">
    <cfRule type="cellIs" dxfId="5206" priority="998" stopIfTrue="1" operator="equal">
      <formula>5</formula>
    </cfRule>
    <cfRule type="cellIs" dxfId="5205" priority="999" stopIfTrue="1" operator="equal">
      <formula>4</formula>
    </cfRule>
    <cfRule type="cellIs" dxfId="5204" priority="1000" stopIfTrue="1" operator="equal">
      <formula>3</formula>
    </cfRule>
  </conditionalFormatting>
  <conditionalFormatting sqref="N4">
    <cfRule type="expression" dxfId="5203" priority="996" stopIfTrue="1">
      <formula>$D$1&lt;N4</formula>
    </cfRule>
    <cfRule type="expression" dxfId="5202" priority="997" stopIfTrue="1">
      <formula>$D$1&gt;N4</formula>
    </cfRule>
  </conditionalFormatting>
  <conditionalFormatting sqref="N5">
    <cfRule type="cellIs" dxfId="5201" priority="993" stopIfTrue="1" operator="equal">
      <formula>5</formula>
    </cfRule>
    <cfRule type="cellIs" dxfId="5200" priority="994" stopIfTrue="1" operator="equal">
      <formula>4</formula>
    </cfRule>
    <cfRule type="cellIs" dxfId="5199" priority="995" stopIfTrue="1" operator="equal">
      <formula>3</formula>
    </cfRule>
  </conditionalFormatting>
  <conditionalFormatting sqref="N4">
    <cfRule type="expression" dxfId="5198" priority="991" stopIfTrue="1">
      <formula>$D$1&lt;N4</formula>
    </cfRule>
    <cfRule type="expression" dxfId="5197" priority="992" stopIfTrue="1">
      <formula>$D$1&gt;N4</formula>
    </cfRule>
  </conditionalFormatting>
  <conditionalFormatting sqref="N4">
    <cfRule type="expression" dxfId="5196" priority="989" stopIfTrue="1">
      <formula>$D$1&lt;N4</formula>
    </cfRule>
    <cfRule type="expression" dxfId="5195" priority="990" stopIfTrue="1">
      <formula>$D$1&gt;N4</formula>
    </cfRule>
  </conditionalFormatting>
  <conditionalFormatting sqref="N4">
    <cfRule type="expression" dxfId="5194" priority="987" stopIfTrue="1">
      <formula>$D$1&lt;N4</formula>
    </cfRule>
    <cfRule type="expression" dxfId="5193" priority="988" stopIfTrue="1">
      <formula>$D$1&gt;N4</formula>
    </cfRule>
  </conditionalFormatting>
  <conditionalFormatting sqref="N4">
    <cfRule type="expression" dxfId="5192" priority="985" stopIfTrue="1">
      <formula>$D$1&lt;N4</formula>
    </cfRule>
    <cfRule type="expression" dxfId="5191" priority="986" stopIfTrue="1">
      <formula>$D$1&gt;N4</formula>
    </cfRule>
  </conditionalFormatting>
  <conditionalFormatting sqref="N4">
    <cfRule type="expression" dxfId="5190" priority="983" stopIfTrue="1">
      <formula>$D$1&lt;N4</formula>
    </cfRule>
    <cfRule type="expression" dxfId="5189" priority="984" stopIfTrue="1">
      <formula>$D$1&gt;N4</formula>
    </cfRule>
  </conditionalFormatting>
  <conditionalFormatting sqref="N4">
    <cfRule type="expression" dxfId="5188" priority="981" stopIfTrue="1">
      <formula>$D$1&lt;N4</formula>
    </cfRule>
    <cfRule type="expression" dxfId="5187" priority="982" stopIfTrue="1">
      <formula>$D$1&gt;N4</formula>
    </cfRule>
  </conditionalFormatting>
  <conditionalFormatting sqref="N4">
    <cfRule type="expression" dxfId="5186" priority="979" stopIfTrue="1">
      <formula>$D$1&lt;N4</formula>
    </cfRule>
    <cfRule type="expression" dxfId="5185" priority="980" stopIfTrue="1">
      <formula>$D$1&gt;N4</formula>
    </cfRule>
  </conditionalFormatting>
  <conditionalFormatting sqref="N4">
    <cfRule type="expression" dxfId="5184" priority="977" stopIfTrue="1">
      <formula>$D$1&lt;N4</formula>
    </cfRule>
    <cfRule type="expression" dxfId="5183" priority="978" stopIfTrue="1">
      <formula>$D$1&gt;N4</formula>
    </cfRule>
  </conditionalFormatting>
  <conditionalFormatting sqref="N4">
    <cfRule type="expression" dxfId="5182" priority="975" stopIfTrue="1">
      <formula>$D$1&lt;N4</formula>
    </cfRule>
    <cfRule type="expression" dxfId="5181" priority="976" stopIfTrue="1">
      <formula>$D$1&gt;N4</formula>
    </cfRule>
  </conditionalFormatting>
  <conditionalFormatting sqref="N4">
    <cfRule type="expression" dxfId="5180" priority="973" stopIfTrue="1">
      <formula>$D$1&lt;N4</formula>
    </cfRule>
    <cfRule type="expression" dxfId="5179" priority="974" stopIfTrue="1">
      <formula>$D$1&gt;N4</formula>
    </cfRule>
  </conditionalFormatting>
  <conditionalFormatting sqref="P5">
    <cfRule type="cellIs" dxfId="5178" priority="970" stopIfTrue="1" operator="equal">
      <formula>5</formula>
    </cfRule>
    <cfRule type="cellIs" dxfId="5177" priority="971" stopIfTrue="1" operator="equal">
      <formula>4</formula>
    </cfRule>
    <cfRule type="cellIs" dxfId="5176" priority="972" stopIfTrue="1" operator="equal">
      <formula>3</formula>
    </cfRule>
  </conditionalFormatting>
  <conditionalFormatting sqref="P4">
    <cfRule type="expression" dxfId="5175" priority="968" stopIfTrue="1">
      <formula>$D$1&lt;P4</formula>
    </cfRule>
    <cfRule type="expression" dxfId="5174" priority="969" stopIfTrue="1">
      <formula>$D$1&gt;P4</formula>
    </cfRule>
  </conditionalFormatting>
  <conditionalFormatting sqref="P4">
    <cfRule type="expression" dxfId="5173" priority="966" stopIfTrue="1">
      <formula>$D$1&lt;P4</formula>
    </cfRule>
    <cfRule type="expression" dxfId="5172" priority="967" stopIfTrue="1">
      <formula>$D$1&gt;P4</formula>
    </cfRule>
  </conditionalFormatting>
  <conditionalFormatting sqref="P4">
    <cfRule type="expression" dxfId="5171" priority="964" stopIfTrue="1">
      <formula>$D$1&lt;P4</formula>
    </cfRule>
    <cfRule type="expression" dxfId="5170" priority="965" stopIfTrue="1">
      <formula>$D$1&gt;P4</formula>
    </cfRule>
  </conditionalFormatting>
  <conditionalFormatting sqref="P5">
    <cfRule type="cellIs" dxfId="5169" priority="961" stopIfTrue="1" operator="equal">
      <formula>5</formula>
    </cfRule>
    <cfRule type="cellIs" dxfId="5168" priority="962" stopIfTrue="1" operator="equal">
      <formula>4</formula>
    </cfRule>
    <cfRule type="cellIs" dxfId="5167" priority="963" stopIfTrue="1" operator="equal">
      <formula>3</formula>
    </cfRule>
  </conditionalFormatting>
  <conditionalFormatting sqref="P4">
    <cfRule type="expression" dxfId="5166" priority="959" stopIfTrue="1">
      <formula>$D$1&lt;P4</formula>
    </cfRule>
    <cfRule type="expression" dxfId="5165" priority="960" stopIfTrue="1">
      <formula>$D$1&gt;P4</formula>
    </cfRule>
  </conditionalFormatting>
  <conditionalFormatting sqref="I5">
    <cfRule type="cellIs" dxfId="5164" priority="916" stopIfTrue="1" operator="equal">
      <formula>5</formula>
    </cfRule>
    <cfRule type="cellIs" dxfId="5163" priority="917" stopIfTrue="1" operator="equal">
      <formula>4</formula>
    </cfRule>
    <cfRule type="cellIs" dxfId="5162" priority="918" stopIfTrue="1" operator="equal">
      <formula>3</formula>
    </cfRule>
  </conditionalFormatting>
  <conditionalFormatting sqref="I3:I4">
    <cfRule type="expression" dxfId="5161" priority="914" stopIfTrue="1">
      <formula>$D$1&lt;I3</formula>
    </cfRule>
    <cfRule type="expression" dxfId="5160" priority="915" stopIfTrue="1">
      <formula>$D$1&gt;I3</formula>
    </cfRule>
  </conditionalFormatting>
  <conditionalFormatting sqref="I5">
    <cfRule type="cellIs" dxfId="5159" priority="911" stopIfTrue="1" operator="equal">
      <formula>5</formula>
    </cfRule>
    <cfRule type="cellIs" dxfId="5158" priority="912" stopIfTrue="1" operator="equal">
      <formula>4</formula>
    </cfRule>
    <cfRule type="cellIs" dxfId="5157" priority="913" stopIfTrue="1" operator="equal">
      <formula>3</formula>
    </cfRule>
  </conditionalFormatting>
  <conditionalFormatting sqref="I3:I4">
    <cfRule type="expression" dxfId="5156" priority="909" stopIfTrue="1">
      <formula>$D$1&lt;I3</formula>
    </cfRule>
    <cfRule type="expression" dxfId="5155" priority="910" stopIfTrue="1">
      <formula>$D$1&gt;I3</formula>
    </cfRule>
  </conditionalFormatting>
  <conditionalFormatting sqref="I3:I4">
    <cfRule type="expression" dxfId="5154" priority="904" stopIfTrue="1">
      <formula>$D$1&lt;I3</formula>
    </cfRule>
    <cfRule type="expression" dxfId="5153" priority="905" stopIfTrue="1">
      <formula>$D$1&gt;I3</formula>
    </cfRule>
  </conditionalFormatting>
  <conditionalFormatting sqref="J5">
    <cfRule type="cellIs" dxfId="5152" priority="901" stopIfTrue="1" operator="equal">
      <formula>5</formula>
    </cfRule>
    <cfRule type="cellIs" dxfId="5151" priority="902" stopIfTrue="1" operator="equal">
      <formula>4</formula>
    </cfRule>
    <cfRule type="cellIs" dxfId="5150" priority="903" stopIfTrue="1" operator="equal">
      <formula>3</formula>
    </cfRule>
  </conditionalFormatting>
  <conditionalFormatting sqref="J3:J4">
    <cfRule type="expression" dxfId="5149" priority="899" stopIfTrue="1">
      <formula>$D$1&lt;J3</formula>
    </cfRule>
    <cfRule type="expression" dxfId="5148" priority="900" stopIfTrue="1">
      <formula>$D$1&gt;J3</formula>
    </cfRule>
  </conditionalFormatting>
  <conditionalFormatting sqref="J5">
    <cfRule type="cellIs" dxfId="5147" priority="896" stopIfTrue="1" operator="equal">
      <formula>5</formula>
    </cfRule>
    <cfRule type="cellIs" dxfId="5146" priority="897" stopIfTrue="1" operator="equal">
      <formula>4</formula>
    </cfRule>
    <cfRule type="cellIs" dxfId="5145" priority="898" stopIfTrue="1" operator="equal">
      <formula>3</formula>
    </cfRule>
  </conditionalFormatting>
  <conditionalFormatting sqref="J4">
    <cfRule type="expression" dxfId="5144" priority="892" stopIfTrue="1">
      <formula>$D$1&lt;J4</formula>
    </cfRule>
    <cfRule type="expression" dxfId="5143" priority="893" stopIfTrue="1">
      <formula>$D$1&gt;J4</formula>
    </cfRule>
  </conditionalFormatting>
  <conditionalFormatting sqref="J5">
    <cfRule type="cellIs" dxfId="5142" priority="889" stopIfTrue="1" operator="equal">
      <formula>5</formula>
    </cfRule>
    <cfRule type="cellIs" dxfId="5141" priority="890" stopIfTrue="1" operator="equal">
      <formula>4</formula>
    </cfRule>
    <cfRule type="cellIs" dxfId="5140" priority="891" stopIfTrue="1" operator="equal">
      <formula>3</formula>
    </cfRule>
  </conditionalFormatting>
  <conditionalFormatting sqref="J4">
    <cfRule type="expression" dxfId="5139" priority="887" stopIfTrue="1">
      <formula>$D$1&lt;J4</formula>
    </cfRule>
    <cfRule type="expression" dxfId="5138" priority="888" stopIfTrue="1">
      <formula>$D$1&gt;J4</formula>
    </cfRule>
  </conditionalFormatting>
  <conditionalFormatting sqref="J5">
    <cfRule type="cellIs" dxfId="5137" priority="884" stopIfTrue="1" operator="equal">
      <formula>5</formula>
    </cfRule>
    <cfRule type="cellIs" dxfId="5136" priority="885" stopIfTrue="1" operator="equal">
      <formula>4</formula>
    </cfRule>
    <cfRule type="cellIs" dxfId="5135" priority="886" stopIfTrue="1" operator="equal">
      <formula>3</formula>
    </cfRule>
  </conditionalFormatting>
  <conditionalFormatting sqref="J4">
    <cfRule type="expression" dxfId="5134" priority="882" stopIfTrue="1">
      <formula>$D$1&lt;J4</formula>
    </cfRule>
    <cfRule type="expression" dxfId="5133" priority="883" stopIfTrue="1">
      <formula>$D$1&gt;J4</formula>
    </cfRule>
  </conditionalFormatting>
  <conditionalFormatting sqref="J5">
    <cfRule type="cellIs" dxfId="5132" priority="879" stopIfTrue="1" operator="equal">
      <formula>5</formula>
    </cfRule>
    <cfRule type="cellIs" dxfId="5131" priority="880" stopIfTrue="1" operator="equal">
      <formula>4</formula>
    </cfRule>
    <cfRule type="cellIs" dxfId="5130" priority="881" stopIfTrue="1" operator="equal">
      <formula>3</formula>
    </cfRule>
  </conditionalFormatting>
  <conditionalFormatting sqref="J5">
    <cfRule type="cellIs" dxfId="5129" priority="874" stopIfTrue="1" operator="equal">
      <formula>5</formula>
    </cfRule>
    <cfRule type="cellIs" dxfId="5128" priority="875" stopIfTrue="1" operator="equal">
      <formula>4</formula>
    </cfRule>
    <cfRule type="cellIs" dxfId="5127" priority="876" stopIfTrue="1" operator="equal">
      <formula>3</formula>
    </cfRule>
  </conditionalFormatting>
  <conditionalFormatting sqref="J4">
    <cfRule type="expression" dxfId="5126" priority="872" stopIfTrue="1">
      <formula>$D$1&lt;J4</formula>
    </cfRule>
    <cfRule type="expression" dxfId="5125" priority="873" stopIfTrue="1">
      <formula>$D$1&gt;J4</formula>
    </cfRule>
  </conditionalFormatting>
  <conditionalFormatting sqref="J5">
    <cfRule type="cellIs" dxfId="5124" priority="869" stopIfTrue="1" operator="equal">
      <formula>5</formula>
    </cfRule>
    <cfRule type="cellIs" dxfId="5123" priority="870" stopIfTrue="1" operator="equal">
      <formula>4</formula>
    </cfRule>
    <cfRule type="cellIs" dxfId="5122" priority="871" stopIfTrue="1" operator="equal">
      <formula>3</formula>
    </cfRule>
  </conditionalFormatting>
  <conditionalFormatting sqref="J4">
    <cfRule type="expression" dxfId="5121" priority="867" stopIfTrue="1">
      <formula>$D$1&lt;J4</formula>
    </cfRule>
    <cfRule type="expression" dxfId="5120" priority="868" stopIfTrue="1">
      <formula>$D$1&gt;J4</formula>
    </cfRule>
  </conditionalFormatting>
  <conditionalFormatting sqref="K5">
    <cfRule type="cellIs" dxfId="5119" priority="864" stopIfTrue="1" operator="equal">
      <formula>5</formula>
    </cfRule>
    <cfRule type="cellIs" dxfId="5118" priority="865" stopIfTrue="1" operator="equal">
      <formula>4</formula>
    </cfRule>
    <cfRule type="cellIs" dxfId="5117" priority="866" stopIfTrue="1" operator="equal">
      <formula>3</formula>
    </cfRule>
  </conditionalFormatting>
  <conditionalFormatting sqref="K3">
    <cfRule type="expression" dxfId="5116" priority="860" stopIfTrue="1">
      <formula>$D$1&lt;K3</formula>
    </cfRule>
    <cfRule type="expression" dxfId="5115" priority="861" stopIfTrue="1">
      <formula>$D$1&gt;K3</formula>
    </cfRule>
  </conditionalFormatting>
  <conditionalFormatting sqref="K4">
    <cfRule type="expression" dxfId="5114" priority="835" stopIfTrue="1">
      <formula>$D$1&lt;K4</formula>
    </cfRule>
    <cfRule type="expression" dxfId="5113" priority="836" stopIfTrue="1">
      <formula>$D$1&gt;K4</formula>
    </cfRule>
  </conditionalFormatting>
  <conditionalFormatting sqref="K4">
    <cfRule type="expression" dxfId="5112" priority="833" stopIfTrue="1">
      <formula>$D$1&lt;K4</formula>
    </cfRule>
    <cfRule type="expression" dxfId="5111" priority="834" stopIfTrue="1">
      <formula>$D$1&gt;K4</formula>
    </cfRule>
  </conditionalFormatting>
  <conditionalFormatting sqref="K4">
    <cfRule type="expression" dxfId="5110" priority="831" stopIfTrue="1">
      <formula>$D$1&lt;K4</formula>
    </cfRule>
    <cfRule type="expression" dxfId="5109" priority="832" stopIfTrue="1">
      <formula>$D$1&gt;K4</formula>
    </cfRule>
  </conditionalFormatting>
  <conditionalFormatting sqref="K4">
    <cfRule type="expression" dxfId="5108" priority="856" stopIfTrue="1">
      <formula>$D$1&lt;K4</formula>
    </cfRule>
    <cfRule type="expression" dxfId="5107" priority="857" stopIfTrue="1">
      <formula>$D$1&gt;K4</formula>
    </cfRule>
  </conditionalFormatting>
  <conditionalFormatting sqref="K3">
    <cfRule type="expression" dxfId="5106" priority="854" stopIfTrue="1">
      <formula>$D$1&lt;K3</formula>
    </cfRule>
    <cfRule type="expression" dxfId="5105" priority="855" stopIfTrue="1">
      <formula>$D$1&gt;K3</formula>
    </cfRule>
  </conditionalFormatting>
  <conditionalFormatting sqref="K4">
    <cfRule type="expression" dxfId="5104" priority="852" stopIfTrue="1">
      <formula>$D$1&lt;K4</formula>
    </cfRule>
    <cfRule type="expression" dxfId="5103" priority="853" stopIfTrue="1">
      <formula>$D$1&gt;K4</formula>
    </cfRule>
  </conditionalFormatting>
  <conditionalFormatting sqref="K4">
    <cfRule type="expression" dxfId="5102" priority="850" stopIfTrue="1">
      <formula>$D$1&lt;K4</formula>
    </cfRule>
    <cfRule type="expression" dxfId="5101" priority="851" stopIfTrue="1">
      <formula>$D$1&gt;K4</formula>
    </cfRule>
  </conditionalFormatting>
  <conditionalFormatting sqref="K4">
    <cfRule type="expression" dxfId="5100" priority="848" stopIfTrue="1">
      <formula>$D$1&lt;K4</formula>
    </cfRule>
    <cfRule type="expression" dxfId="5099" priority="849" stopIfTrue="1">
      <formula>$D$1&gt;K4</formula>
    </cfRule>
  </conditionalFormatting>
  <conditionalFormatting sqref="K5">
    <cfRule type="cellIs" dxfId="5098" priority="845" stopIfTrue="1" operator="equal">
      <formula>5</formula>
    </cfRule>
    <cfRule type="cellIs" dxfId="5097" priority="846" stopIfTrue="1" operator="equal">
      <formula>4</formula>
    </cfRule>
    <cfRule type="cellIs" dxfId="5096" priority="847" stopIfTrue="1" operator="equal">
      <formula>3</formula>
    </cfRule>
  </conditionalFormatting>
  <conditionalFormatting sqref="K4">
    <cfRule type="expression" dxfId="5095" priority="843" stopIfTrue="1">
      <formula>$D$1&lt;K4</formula>
    </cfRule>
    <cfRule type="expression" dxfId="5094" priority="844" stopIfTrue="1">
      <formula>$D$1&gt;K4</formula>
    </cfRule>
  </conditionalFormatting>
  <conditionalFormatting sqref="K4">
    <cfRule type="expression" dxfId="5093" priority="841" stopIfTrue="1">
      <formula>$D$1&lt;K4</formula>
    </cfRule>
    <cfRule type="expression" dxfId="5092" priority="842" stopIfTrue="1">
      <formula>$D$1&gt;K4</formula>
    </cfRule>
  </conditionalFormatting>
  <conditionalFormatting sqref="K4">
    <cfRule type="expression" dxfId="5091" priority="839" stopIfTrue="1">
      <formula>$D$1&lt;K4</formula>
    </cfRule>
    <cfRule type="expression" dxfId="5090" priority="840" stopIfTrue="1">
      <formula>$D$1&gt;K4</formula>
    </cfRule>
  </conditionalFormatting>
  <conditionalFormatting sqref="K4">
    <cfRule type="expression" dxfId="5089" priority="837" stopIfTrue="1">
      <formula>$D$1&lt;K4</formula>
    </cfRule>
    <cfRule type="expression" dxfId="5088" priority="838" stopIfTrue="1">
      <formula>$D$1&gt;K4</formula>
    </cfRule>
  </conditionalFormatting>
  <conditionalFormatting sqref="K4">
    <cfRule type="expression" dxfId="5087" priority="829" stopIfTrue="1">
      <formula>$D$1&lt;K4</formula>
    </cfRule>
    <cfRule type="expression" dxfId="5086" priority="830" stopIfTrue="1">
      <formula>$D$1&gt;K4</formula>
    </cfRule>
  </conditionalFormatting>
  <conditionalFormatting sqref="K4">
    <cfRule type="expression" dxfId="5085" priority="827" stopIfTrue="1">
      <formula>$D$1&lt;K4</formula>
    </cfRule>
    <cfRule type="expression" dxfId="5084" priority="828" stopIfTrue="1">
      <formula>$D$1&gt;K4</formula>
    </cfRule>
  </conditionalFormatting>
  <conditionalFormatting sqref="L5">
    <cfRule type="cellIs" dxfId="5083" priority="824" stopIfTrue="1" operator="equal">
      <formula>5</formula>
    </cfRule>
    <cfRule type="cellIs" dxfId="5082" priority="825" stopIfTrue="1" operator="equal">
      <formula>4</formula>
    </cfRule>
    <cfRule type="cellIs" dxfId="5081" priority="826" stopIfTrue="1" operator="equal">
      <formula>3</formula>
    </cfRule>
  </conditionalFormatting>
  <conditionalFormatting sqref="L3:L4">
    <cfRule type="expression" dxfId="5080" priority="822" stopIfTrue="1">
      <formula>$D$1&lt;L3</formula>
    </cfRule>
    <cfRule type="expression" dxfId="5079" priority="823" stopIfTrue="1">
      <formula>$D$1&gt;L3</formula>
    </cfRule>
  </conditionalFormatting>
  <conditionalFormatting sqref="L5">
    <cfRule type="cellIs" dxfId="5078" priority="819" stopIfTrue="1" operator="equal">
      <formula>5</formula>
    </cfRule>
    <cfRule type="cellIs" dxfId="5077" priority="820" stopIfTrue="1" operator="equal">
      <formula>4</formula>
    </cfRule>
    <cfRule type="cellIs" dxfId="5076" priority="821" stopIfTrue="1" operator="equal">
      <formula>3</formula>
    </cfRule>
  </conditionalFormatting>
  <conditionalFormatting sqref="L3:L4">
    <cfRule type="expression" dxfId="5075" priority="817" stopIfTrue="1">
      <formula>$D$1&lt;L3</formula>
    </cfRule>
    <cfRule type="expression" dxfId="5074" priority="818" stopIfTrue="1">
      <formula>$D$1&gt;L3</formula>
    </cfRule>
  </conditionalFormatting>
  <conditionalFormatting sqref="L4">
    <cfRule type="expression" dxfId="5073" priority="815" stopIfTrue="1">
      <formula>$D$1&lt;L4</formula>
    </cfRule>
    <cfRule type="expression" dxfId="5072" priority="816" stopIfTrue="1">
      <formula>$D$1&gt;L4</formula>
    </cfRule>
  </conditionalFormatting>
  <conditionalFormatting sqref="J5">
    <cfRule type="cellIs" dxfId="5071" priority="659" stopIfTrue="1" operator="equal">
      <formula>5</formula>
    </cfRule>
    <cfRule type="cellIs" dxfId="5070" priority="660" stopIfTrue="1" operator="equal">
      <formula>4</formula>
    </cfRule>
    <cfRule type="cellIs" dxfId="5069" priority="661" stopIfTrue="1" operator="equal">
      <formula>3</formula>
    </cfRule>
  </conditionalFormatting>
  <conditionalFormatting sqref="K3:K4">
    <cfRule type="expression" dxfId="5068" priority="647" stopIfTrue="1">
      <formula>$D$1&lt;K3</formula>
    </cfRule>
    <cfRule type="expression" dxfId="5067" priority="648" stopIfTrue="1">
      <formula>$D$1&gt;K3</formula>
    </cfRule>
  </conditionalFormatting>
  <conditionalFormatting sqref="K4">
    <cfRule type="expression" dxfId="5066" priority="630" stopIfTrue="1">
      <formula>$D$1&lt;K4</formula>
    </cfRule>
    <cfRule type="expression" dxfId="5065" priority="631" stopIfTrue="1">
      <formula>$D$1&gt;K4</formula>
    </cfRule>
  </conditionalFormatting>
  <conditionalFormatting sqref="L3:L4">
    <cfRule type="expression" dxfId="5064" priority="615" stopIfTrue="1">
      <formula>$D$1&lt;L3</formula>
    </cfRule>
    <cfRule type="expression" dxfId="5063" priority="616" stopIfTrue="1">
      <formula>$D$1&gt;L3</formula>
    </cfRule>
  </conditionalFormatting>
  <conditionalFormatting sqref="L4">
    <cfRule type="expression" dxfId="5062" priority="611" stopIfTrue="1">
      <formula>$D$1&lt;L4</formula>
    </cfRule>
    <cfRule type="expression" dxfId="5061" priority="612" stopIfTrue="1">
      <formula>$D$1&gt;L4</formula>
    </cfRule>
  </conditionalFormatting>
  <conditionalFormatting sqref="N5">
    <cfRule type="cellIs" dxfId="5060" priority="812" stopIfTrue="1" operator="equal">
      <formula>5</formula>
    </cfRule>
    <cfRule type="cellIs" dxfId="5059" priority="813" stopIfTrue="1" operator="equal">
      <formula>4</formula>
    </cfRule>
    <cfRule type="cellIs" dxfId="5058" priority="814" stopIfTrue="1" operator="equal">
      <formula>3</formula>
    </cfRule>
  </conditionalFormatting>
  <conditionalFormatting sqref="N3:N4">
    <cfRule type="expression" dxfId="5057" priority="810" stopIfTrue="1">
      <formula>$D$1&lt;N3</formula>
    </cfRule>
    <cfRule type="expression" dxfId="5056" priority="811" stopIfTrue="1">
      <formula>$D$1&gt;N3</formula>
    </cfRule>
  </conditionalFormatting>
  <conditionalFormatting sqref="N5">
    <cfRule type="cellIs" dxfId="5055" priority="807" stopIfTrue="1" operator="equal">
      <formula>5</formula>
    </cfRule>
    <cfRule type="cellIs" dxfId="5054" priority="808" stopIfTrue="1" operator="equal">
      <formula>4</formula>
    </cfRule>
    <cfRule type="cellIs" dxfId="5053" priority="809" stopIfTrue="1" operator="equal">
      <formula>3</formula>
    </cfRule>
  </conditionalFormatting>
  <conditionalFormatting sqref="N3:N4">
    <cfRule type="expression" dxfId="5052" priority="805" stopIfTrue="1">
      <formula>$D$1&lt;N3</formula>
    </cfRule>
    <cfRule type="expression" dxfId="5051" priority="806" stopIfTrue="1">
      <formula>$D$1&gt;N3</formula>
    </cfRule>
  </conditionalFormatting>
  <conditionalFormatting sqref="N4">
    <cfRule type="expression" dxfId="5050" priority="803" stopIfTrue="1">
      <formula>$D$1&lt;N4</formula>
    </cfRule>
    <cfRule type="expression" dxfId="5049" priority="804" stopIfTrue="1">
      <formula>$D$1&gt;N4</formula>
    </cfRule>
  </conditionalFormatting>
  <conditionalFormatting sqref="O5">
    <cfRule type="cellIs" dxfId="5048" priority="800" stopIfTrue="1" operator="equal">
      <formula>5</formula>
    </cfRule>
    <cfRule type="cellIs" dxfId="5047" priority="801" stopIfTrue="1" operator="equal">
      <formula>4</formula>
    </cfRule>
    <cfRule type="cellIs" dxfId="5046" priority="802" stopIfTrue="1" operator="equal">
      <formula>3</formula>
    </cfRule>
  </conditionalFormatting>
  <conditionalFormatting sqref="O3:O4">
    <cfRule type="expression" dxfId="5045" priority="798" stopIfTrue="1">
      <formula>$D$1&lt;O3</formula>
    </cfRule>
    <cfRule type="expression" dxfId="5044" priority="799" stopIfTrue="1">
      <formula>$D$1&gt;O3</formula>
    </cfRule>
  </conditionalFormatting>
  <conditionalFormatting sqref="O5">
    <cfRule type="cellIs" dxfId="5043" priority="795" stopIfTrue="1" operator="equal">
      <formula>5</formula>
    </cfRule>
    <cfRule type="cellIs" dxfId="5042" priority="796" stopIfTrue="1" operator="equal">
      <formula>4</formula>
    </cfRule>
    <cfRule type="cellIs" dxfId="5041" priority="797" stopIfTrue="1" operator="equal">
      <formula>3</formula>
    </cfRule>
  </conditionalFormatting>
  <conditionalFormatting sqref="O3:O4">
    <cfRule type="expression" dxfId="5040" priority="793" stopIfTrue="1">
      <formula>$D$1&lt;O3</formula>
    </cfRule>
    <cfRule type="expression" dxfId="5039" priority="794" stopIfTrue="1">
      <formula>$D$1&gt;O3</formula>
    </cfRule>
  </conditionalFormatting>
  <conditionalFormatting sqref="O4">
    <cfRule type="expression" dxfId="5038" priority="791" stopIfTrue="1">
      <formula>$D$1&lt;O4</formula>
    </cfRule>
    <cfRule type="expression" dxfId="5037" priority="792" stopIfTrue="1">
      <formula>$D$1&gt;O4</formula>
    </cfRule>
  </conditionalFormatting>
  <conditionalFormatting sqref="N4">
    <cfRule type="expression" dxfId="5036" priority="789" stopIfTrue="1">
      <formula>$D$1&lt;N4</formula>
    </cfRule>
    <cfRule type="expression" dxfId="5035" priority="790" stopIfTrue="1">
      <formula>$D$1&gt;N4</formula>
    </cfRule>
  </conditionalFormatting>
  <conditionalFormatting sqref="N4">
    <cfRule type="expression" dxfId="5034" priority="787" stopIfTrue="1">
      <formula>$D$1&lt;N4</formula>
    </cfRule>
    <cfRule type="expression" dxfId="5033" priority="788" stopIfTrue="1">
      <formula>$D$1&gt;N4</formula>
    </cfRule>
  </conditionalFormatting>
  <conditionalFormatting sqref="N4">
    <cfRule type="expression" dxfId="5032" priority="785" stopIfTrue="1">
      <formula>$D$1&lt;N4</formula>
    </cfRule>
    <cfRule type="expression" dxfId="5031" priority="786" stopIfTrue="1">
      <formula>$D$1&gt;N4</formula>
    </cfRule>
  </conditionalFormatting>
  <conditionalFormatting sqref="O3:O4">
    <cfRule type="expression" dxfId="5030" priority="769" stopIfTrue="1">
      <formula>$D$1&lt;O3</formula>
    </cfRule>
    <cfRule type="expression" dxfId="5029" priority="770" stopIfTrue="1">
      <formula>$D$1&gt;O3</formula>
    </cfRule>
  </conditionalFormatting>
  <conditionalFormatting sqref="N4">
    <cfRule type="expression" dxfId="5028" priority="783" stopIfTrue="1">
      <formula>$D$1&lt;N4</formula>
    </cfRule>
    <cfRule type="expression" dxfId="5027" priority="784" stopIfTrue="1">
      <formula>$D$1&gt;N4</formula>
    </cfRule>
  </conditionalFormatting>
  <conditionalFormatting sqref="N4">
    <cfRule type="expression" dxfId="5026" priority="781" stopIfTrue="1">
      <formula>$D$1&lt;N4</formula>
    </cfRule>
    <cfRule type="expression" dxfId="5025" priority="782" stopIfTrue="1">
      <formula>$D$1&gt;N4</formula>
    </cfRule>
  </conditionalFormatting>
  <conditionalFormatting sqref="N4">
    <cfRule type="expression" dxfId="5024" priority="779" stopIfTrue="1">
      <formula>$D$1&lt;N4</formula>
    </cfRule>
    <cfRule type="expression" dxfId="5023" priority="780" stopIfTrue="1">
      <formula>$D$1&gt;N4</formula>
    </cfRule>
  </conditionalFormatting>
  <conditionalFormatting sqref="O5">
    <cfRule type="cellIs" dxfId="5022" priority="776" stopIfTrue="1" operator="equal">
      <formula>5</formula>
    </cfRule>
    <cfRule type="cellIs" dxfId="5021" priority="777" stopIfTrue="1" operator="equal">
      <formula>4</formula>
    </cfRule>
    <cfRule type="cellIs" dxfId="5020" priority="778" stopIfTrue="1" operator="equal">
      <formula>3</formula>
    </cfRule>
  </conditionalFormatting>
  <conditionalFormatting sqref="O3:O4">
    <cfRule type="expression" dxfId="5019" priority="774" stopIfTrue="1">
      <formula>$D$1&lt;O3</formula>
    </cfRule>
    <cfRule type="expression" dxfId="5018" priority="775" stopIfTrue="1">
      <formula>$D$1&gt;O3</formula>
    </cfRule>
  </conditionalFormatting>
  <conditionalFormatting sqref="O5">
    <cfRule type="cellIs" dxfId="5017" priority="771" stopIfTrue="1" operator="equal">
      <formula>5</formula>
    </cfRule>
    <cfRule type="cellIs" dxfId="5016" priority="772" stopIfTrue="1" operator="equal">
      <formula>4</formula>
    </cfRule>
    <cfRule type="cellIs" dxfId="5015" priority="773" stopIfTrue="1" operator="equal">
      <formula>3</formula>
    </cfRule>
  </conditionalFormatting>
  <conditionalFormatting sqref="N5">
    <cfRule type="cellIs" dxfId="5014" priority="766" stopIfTrue="1" operator="equal">
      <formula>5</formula>
    </cfRule>
    <cfRule type="cellIs" dxfId="5013" priority="767" stopIfTrue="1" operator="equal">
      <formula>4</formula>
    </cfRule>
    <cfRule type="cellIs" dxfId="5012" priority="768" stopIfTrue="1" operator="equal">
      <formula>3</formula>
    </cfRule>
  </conditionalFormatting>
  <conditionalFormatting sqref="N4">
    <cfRule type="expression" dxfId="5011" priority="764" stopIfTrue="1">
      <formula>$D$1&lt;N4</formula>
    </cfRule>
    <cfRule type="expression" dxfId="5010" priority="765" stopIfTrue="1">
      <formula>$D$1&gt;N4</formula>
    </cfRule>
  </conditionalFormatting>
  <conditionalFormatting sqref="N5">
    <cfRule type="cellIs" dxfId="5009" priority="761" stopIfTrue="1" operator="equal">
      <formula>5</formula>
    </cfRule>
    <cfRule type="cellIs" dxfId="5008" priority="762" stopIfTrue="1" operator="equal">
      <formula>4</formula>
    </cfRule>
    <cfRule type="cellIs" dxfId="5007" priority="763" stopIfTrue="1" operator="equal">
      <formula>3</formula>
    </cfRule>
  </conditionalFormatting>
  <conditionalFormatting sqref="N4">
    <cfRule type="expression" dxfId="5006" priority="759" stopIfTrue="1">
      <formula>$D$1&lt;N4</formula>
    </cfRule>
    <cfRule type="expression" dxfId="5005" priority="760" stopIfTrue="1">
      <formula>$D$1&gt;N4</formula>
    </cfRule>
  </conditionalFormatting>
  <conditionalFormatting sqref="N4">
    <cfRule type="expression" dxfId="5004" priority="757" stopIfTrue="1">
      <formula>$D$1&lt;N4</formula>
    </cfRule>
    <cfRule type="expression" dxfId="5003" priority="758" stopIfTrue="1">
      <formula>$D$1&gt;N4</formula>
    </cfRule>
  </conditionalFormatting>
  <conditionalFormatting sqref="O5">
    <cfRule type="cellIs" dxfId="5002" priority="754" stopIfTrue="1" operator="equal">
      <formula>5</formula>
    </cfRule>
    <cfRule type="cellIs" dxfId="5001" priority="755" stopIfTrue="1" operator="equal">
      <formula>4</formula>
    </cfRule>
    <cfRule type="cellIs" dxfId="5000" priority="756" stopIfTrue="1" operator="equal">
      <formula>3</formula>
    </cfRule>
  </conditionalFormatting>
  <conditionalFormatting sqref="O4">
    <cfRule type="expression" dxfId="4999" priority="752" stopIfTrue="1">
      <formula>$D$1&lt;O4</formula>
    </cfRule>
    <cfRule type="expression" dxfId="4998" priority="753" stopIfTrue="1">
      <formula>$D$1&gt;O4</formula>
    </cfRule>
  </conditionalFormatting>
  <conditionalFormatting sqref="O5">
    <cfRule type="cellIs" dxfId="4997" priority="749" stopIfTrue="1" operator="equal">
      <formula>5</formula>
    </cfRule>
    <cfRule type="cellIs" dxfId="4996" priority="750" stopIfTrue="1" operator="equal">
      <formula>4</formula>
    </cfRule>
    <cfRule type="cellIs" dxfId="4995" priority="751" stopIfTrue="1" operator="equal">
      <formula>3</formula>
    </cfRule>
  </conditionalFormatting>
  <conditionalFormatting sqref="O4">
    <cfRule type="expression" dxfId="4994" priority="747" stopIfTrue="1">
      <formula>$D$1&lt;O4</formula>
    </cfRule>
    <cfRule type="expression" dxfId="4993" priority="748" stopIfTrue="1">
      <formula>$D$1&gt;O4</formula>
    </cfRule>
  </conditionalFormatting>
  <conditionalFormatting sqref="O4">
    <cfRule type="expression" dxfId="4992" priority="745" stopIfTrue="1">
      <formula>$D$1&lt;O4</formula>
    </cfRule>
    <cfRule type="expression" dxfId="4991" priority="746" stopIfTrue="1">
      <formula>$D$1&gt;O4</formula>
    </cfRule>
  </conditionalFormatting>
  <conditionalFormatting sqref="O5">
    <cfRule type="cellIs" dxfId="4990" priority="742" stopIfTrue="1" operator="equal">
      <formula>5</formula>
    </cfRule>
    <cfRule type="cellIs" dxfId="4989" priority="743" stopIfTrue="1" operator="equal">
      <formula>4</formula>
    </cfRule>
    <cfRule type="cellIs" dxfId="4988" priority="744" stopIfTrue="1" operator="equal">
      <formula>3</formula>
    </cfRule>
  </conditionalFormatting>
  <conditionalFormatting sqref="O4">
    <cfRule type="expression" dxfId="4987" priority="740" stopIfTrue="1">
      <formula>$D$1&lt;O4</formula>
    </cfRule>
    <cfRule type="expression" dxfId="4986" priority="741" stopIfTrue="1">
      <formula>$D$1&gt;O4</formula>
    </cfRule>
  </conditionalFormatting>
  <conditionalFormatting sqref="O5">
    <cfRule type="cellIs" dxfId="4985" priority="737" stopIfTrue="1" operator="equal">
      <formula>5</formula>
    </cfRule>
    <cfRule type="cellIs" dxfId="4984" priority="738" stopIfTrue="1" operator="equal">
      <formula>4</formula>
    </cfRule>
    <cfRule type="cellIs" dxfId="4983" priority="739" stopIfTrue="1" operator="equal">
      <formula>3</formula>
    </cfRule>
  </conditionalFormatting>
  <conditionalFormatting sqref="O4">
    <cfRule type="expression" dxfId="4982" priority="735" stopIfTrue="1">
      <formula>$D$1&lt;O4</formula>
    </cfRule>
    <cfRule type="expression" dxfId="4981" priority="736" stopIfTrue="1">
      <formula>$D$1&gt;O4</formula>
    </cfRule>
  </conditionalFormatting>
  <conditionalFormatting sqref="O5">
    <cfRule type="cellIs" dxfId="4980" priority="732" stopIfTrue="1" operator="equal">
      <formula>5</formula>
    </cfRule>
    <cfRule type="cellIs" dxfId="4979" priority="733" stopIfTrue="1" operator="equal">
      <formula>4</formula>
    </cfRule>
    <cfRule type="cellIs" dxfId="4978" priority="734" stopIfTrue="1" operator="equal">
      <formula>3</formula>
    </cfRule>
  </conditionalFormatting>
  <conditionalFormatting sqref="O4">
    <cfRule type="expression" dxfId="4977" priority="730" stopIfTrue="1">
      <formula>$D$1&lt;O4</formula>
    </cfRule>
    <cfRule type="expression" dxfId="4976" priority="731" stopIfTrue="1">
      <formula>$D$1&gt;O4</formula>
    </cfRule>
  </conditionalFormatting>
  <conditionalFormatting sqref="O4">
    <cfRule type="expression" dxfId="4975" priority="728" stopIfTrue="1">
      <formula>$D$1&lt;O4</formula>
    </cfRule>
    <cfRule type="expression" dxfId="4974" priority="729" stopIfTrue="1">
      <formula>$D$1&gt;O4</formula>
    </cfRule>
  </conditionalFormatting>
  <conditionalFormatting sqref="O4">
    <cfRule type="expression" dxfId="4973" priority="726" stopIfTrue="1">
      <formula>$D$1&lt;O4</formula>
    </cfRule>
    <cfRule type="expression" dxfId="4972" priority="727" stopIfTrue="1">
      <formula>$D$1&gt;O4</formula>
    </cfRule>
  </conditionalFormatting>
  <conditionalFormatting sqref="O4">
    <cfRule type="expression" dxfId="4971" priority="724" stopIfTrue="1">
      <formula>$D$1&lt;O4</formula>
    </cfRule>
    <cfRule type="expression" dxfId="4970" priority="725" stopIfTrue="1">
      <formula>$D$1&gt;O4</formula>
    </cfRule>
  </conditionalFormatting>
  <conditionalFormatting sqref="O4">
    <cfRule type="expression" dxfId="4969" priority="722" stopIfTrue="1">
      <formula>$D$1&lt;O4</formula>
    </cfRule>
    <cfRule type="expression" dxfId="4968" priority="723" stopIfTrue="1">
      <formula>$D$1&gt;O4</formula>
    </cfRule>
  </conditionalFormatting>
  <conditionalFormatting sqref="O4">
    <cfRule type="expression" dxfId="4967" priority="720" stopIfTrue="1">
      <formula>$D$1&lt;O4</formula>
    </cfRule>
    <cfRule type="expression" dxfId="4966" priority="721" stopIfTrue="1">
      <formula>$D$1&gt;O4</formula>
    </cfRule>
  </conditionalFormatting>
  <conditionalFormatting sqref="O4">
    <cfRule type="expression" dxfId="4965" priority="718" stopIfTrue="1">
      <formula>$D$1&lt;O4</formula>
    </cfRule>
    <cfRule type="expression" dxfId="4964" priority="719" stopIfTrue="1">
      <formula>$D$1&gt;O4</formula>
    </cfRule>
  </conditionalFormatting>
  <conditionalFormatting sqref="O4">
    <cfRule type="expression" dxfId="4963" priority="716" stopIfTrue="1">
      <formula>$D$1&lt;O4</formula>
    </cfRule>
    <cfRule type="expression" dxfId="4962" priority="717" stopIfTrue="1">
      <formula>$D$1&gt;O4</formula>
    </cfRule>
  </conditionalFormatting>
  <conditionalFormatting sqref="O4">
    <cfRule type="expression" dxfId="4961" priority="714" stopIfTrue="1">
      <formula>$D$1&lt;O4</formula>
    </cfRule>
    <cfRule type="expression" dxfId="4960" priority="715" stopIfTrue="1">
      <formula>$D$1&gt;O4</formula>
    </cfRule>
  </conditionalFormatting>
  <conditionalFormatting sqref="O4">
    <cfRule type="expression" dxfId="4959" priority="712" stopIfTrue="1">
      <formula>$D$1&lt;O4</formula>
    </cfRule>
    <cfRule type="expression" dxfId="4958" priority="713" stopIfTrue="1">
      <formula>$D$1&gt;O4</formula>
    </cfRule>
  </conditionalFormatting>
  <conditionalFormatting sqref="I5">
    <cfRule type="cellIs" dxfId="4957" priority="709" stopIfTrue="1" operator="equal">
      <formula>5</formula>
    </cfRule>
    <cfRule type="cellIs" dxfId="4956" priority="710" stopIfTrue="1" operator="equal">
      <formula>4</formula>
    </cfRule>
    <cfRule type="cellIs" dxfId="4955" priority="711" stopIfTrue="1" operator="equal">
      <formula>3</formula>
    </cfRule>
  </conditionalFormatting>
  <conditionalFormatting sqref="I3:I4">
    <cfRule type="expression" dxfId="4954" priority="707" stopIfTrue="1">
      <formula>$D$1&lt;I3</formula>
    </cfRule>
    <cfRule type="expression" dxfId="4953" priority="708" stopIfTrue="1">
      <formula>$D$1&gt;I3</formula>
    </cfRule>
  </conditionalFormatting>
  <conditionalFormatting sqref="I5">
    <cfRule type="cellIs" dxfId="4952" priority="704" stopIfTrue="1" operator="equal">
      <formula>5</formula>
    </cfRule>
    <cfRule type="cellIs" dxfId="4951" priority="705" stopIfTrue="1" operator="equal">
      <formula>4</formula>
    </cfRule>
    <cfRule type="cellIs" dxfId="4950" priority="706" stopIfTrue="1" operator="equal">
      <formula>3</formula>
    </cfRule>
  </conditionalFormatting>
  <conditionalFormatting sqref="I4">
    <cfRule type="expression" dxfId="4949" priority="702" stopIfTrue="1">
      <formula>$D$1&lt;I4</formula>
    </cfRule>
    <cfRule type="expression" dxfId="4948" priority="703" stopIfTrue="1">
      <formula>$D$1&gt;I4</formula>
    </cfRule>
  </conditionalFormatting>
  <conditionalFormatting sqref="I5">
    <cfRule type="cellIs" dxfId="4947" priority="699" stopIfTrue="1" operator="equal">
      <formula>5</formula>
    </cfRule>
    <cfRule type="cellIs" dxfId="4946" priority="700" stopIfTrue="1" operator="equal">
      <formula>4</formula>
    </cfRule>
    <cfRule type="cellIs" dxfId="4945" priority="701" stopIfTrue="1" operator="equal">
      <formula>3</formula>
    </cfRule>
  </conditionalFormatting>
  <conditionalFormatting sqref="I4">
    <cfRule type="expression" dxfId="4944" priority="697" stopIfTrue="1">
      <formula>$D$1&lt;I4</formula>
    </cfRule>
    <cfRule type="expression" dxfId="4943" priority="698" stopIfTrue="1">
      <formula>$D$1&gt;I4</formula>
    </cfRule>
  </conditionalFormatting>
  <conditionalFormatting sqref="I5">
    <cfRule type="cellIs" dxfId="4942" priority="694" stopIfTrue="1" operator="equal">
      <formula>5</formula>
    </cfRule>
    <cfRule type="cellIs" dxfId="4941" priority="695" stopIfTrue="1" operator="equal">
      <formula>4</formula>
    </cfRule>
    <cfRule type="cellIs" dxfId="4940" priority="696" stopIfTrue="1" operator="equal">
      <formula>3</formula>
    </cfRule>
  </conditionalFormatting>
  <conditionalFormatting sqref="I4">
    <cfRule type="expression" dxfId="4939" priority="692" stopIfTrue="1">
      <formula>$D$1&lt;I4</formula>
    </cfRule>
    <cfRule type="expression" dxfId="4938" priority="693" stopIfTrue="1">
      <formula>$D$1&gt;I4</formula>
    </cfRule>
  </conditionalFormatting>
  <conditionalFormatting sqref="I4">
    <cfRule type="expression" dxfId="4937" priority="690" stopIfTrue="1">
      <formula>$D$1&lt;I4</formula>
    </cfRule>
    <cfRule type="expression" dxfId="4936" priority="691" stopIfTrue="1">
      <formula>$D$1&gt;I4</formula>
    </cfRule>
  </conditionalFormatting>
  <conditionalFormatting sqref="I4">
    <cfRule type="expression" dxfId="4935" priority="688" stopIfTrue="1">
      <formula>$D$1&lt;I4</formula>
    </cfRule>
    <cfRule type="expression" dxfId="4934" priority="689" stopIfTrue="1">
      <formula>$D$1&gt;I4</formula>
    </cfRule>
  </conditionalFormatting>
  <conditionalFormatting sqref="I4">
    <cfRule type="expression" dxfId="4933" priority="686" stopIfTrue="1">
      <formula>$D$1&lt;I4</formula>
    </cfRule>
    <cfRule type="expression" dxfId="4932" priority="687" stopIfTrue="1">
      <formula>$D$1&gt;I4</formula>
    </cfRule>
  </conditionalFormatting>
  <conditionalFormatting sqref="I4">
    <cfRule type="expression" dxfId="4931" priority="684" stopIfTrue="1">
      <formula>$D$1&lt;I4</formula>
    </cfRule>
    <cfRule type="expression" dxfId="4930" priority="685" stopIfTrue="1">
      <formula>$D$1&gt;I4</formula>
    </cfRule>
  </conditionalFormatting>
  <conditionalFormatting sqref="I4">
    <cfRule type="expression" dxfId="4929" priority="682" stopIfTrue="1">
      <formula>$D$1&lt;I4</formula>
    </cfRule>
    <cfRule type="expression" dxfId="4928" priority="683" stopIfTrue="1">
      <formula>$D$1&gt;I4</formula>
    </cfRule>
  </conditionalFormatting>
  <conditionalFormatting sqref="I4">
    <cfRule type="expression" dxfId="4927" priority="680" stopIfTrue="1">
      <formula>$D$1&lt;I4</formula>
    </cfRule>
    <cfRule type="expression" dxfId="4926" priority="681" stopIfTrue="1">
      <formula>$D$1&gt;I4</formula>
    </cfRule>
  </conditionalFormatting>
  <conditionalFormatting sqref="I4">
    <cfRule type="expression" dxfId="4925" priority="678" stopIfTrue="1">
      <formula>$D$1&lt;I4</formula>
    </cfRule>
    <cfRule type="expression" dxfId="4924" priority="679" stopIfTrue="1">
      <formula>$D$1&gt;I4</formula>
    </cfRule>
  </conditionalFormatting>
  <conditionalFormatting sqref="I4">
    <cfRule type="expression" dxfId="4923" priority="676" stopIfTrue="1">
      <formula>$D$1&lt;I4</formula>
    </cfRule>
    <cfRule type="expression" dxfId="4922" priority="677" stopIfTrue="1">
      <formula>$D$1&gt;I4</formula>
    </cfRule>
  </conditionalFormatting>
  <conditionalFormatting sqref="I4">
    <cfRule type="expression" dxfId="4921" priority="674" stopIfTrue="1">
      <formula>$D$1&lt;I4</formula>
    </cfRule>
    <cfRule type="expression" dxfId="4920" priority="675" stopIfTrue="1">
      <formula>$D$1&gt;I4</formula>
    </cfRule>
  </conditionalFormatting>
  <conditionalFormatting sqref="I4">
    <cfRule type="expression" dxfId="4919" priority="672" stopIfTrue="1">
      <formula>$D$1&lt;I4</formula>
    </cfRule>
    <cfRule type="expression" dxfId="4918" priority="673" stopIfTrue="1">
      <formula>$D$1&gt;I4</formula>
    </cfRule>
  </conditionalFormatting>
  <conditionalFormatting sqref="J5">
    <cfRule type="cellIs" dxfId="4917" priority="669" stopIfTrue="1" operator="equal">
      <formula>5</formula>
    </cfRule>
    <cfRule type="cellIs" dxfId="4916" priority="670" stopIfTrue="1" operator="equal">
      <formula>4</formula>
    </cfRule>
    <cfRule type="cellIs" dxfId="4915" priority="671" stopIfTrue="1" operator="equal">
      <formula>3</formula>
    </cfRule>
  </conditionalFormatting>
  <conditionalFormatting sqref="J3:J4">
    <cfRule type="expression" dxfId="4914" priority="667" stopIfTrue="1">
      <formula>$D$1&lt;J3</formula>
    </cfRule>
    <cfRule type="expression" dxfId="4913" priority="668" stopIfTrue="1">
      <formula>$D$1&gt;J3</formula>
    </cfRule>
  </conditionalFormatting>
  <conditionalFormatting sqref="J5">
    <cfRule type="cellIs" dxfId="4912" priority="664" stopIfTrue="1" operator="equal">
      <formula>5</formula>
    </cfRule>
    <cfRule type="cellIs" dxfId="4911" priority="665" stopIfTrue="1" operator="equal">
      <formula>4</formula>
    </cfRule>
    <cfRule type="cellIs" dxfId="4910" priority="666" stopIfTrue="1" operator="equal">
      <formula>3</formula>
    </cfRule>
  </conditionalFormatting>
  <conditionalFormatting sqref="J3:J4">
    <cfRule type="expression" dxfId="4909" priority="662" stopIfTrue="1">
      <formula>$D$1&lt;J3</formula>
    </cfRule>
    <cfRule type="expression" dxfId="4908" priority="663" stopIfTrue="1">
      <formula>$D$1&gt;J3</formula>
    </cfRule>
  </conditionalFormatting>
  <conditionalFormatting sqref="J3:J4">
    <cfRule type="expression" dxfId="4907" priority="657" stopIfTrue="1">
      <formula>$D$1&lt;J3</formula>
    </cfRule>
    <cfRule type="expression" dxfId="4906" priority="658" stopIfTrue="1">
      <formula>$D$1&gt;J3</formula>
    </cfRule>
  </conditionalFormatting>
  <conditionalFormatting sqref="K5">
    <cfRule type="cellIs" dxfId="4905" priority="654" stopIfTrue="1" operator="equal">
      <formula>5</formula>
    </cfRule>
    <cfRule type="cellIs" dxfId="4904" priority="655" stopIfTrue="1" operator="equal">
      <formula>4</formula>
    </cfRule>
    <cfRule type="cellIs" dxfId="4903" priority="656" stopIfTrue="1" operator="equal">
      <formula>3</formula>
    </cfRule>
  </conditionalFormatting>
  <conditionalFormatting sqref="K3:K4">
    <cfRule type="expression" dxfId="4902" priority="652" stopIfTrue="1">
      <formula>$D$1&lt;K3</formula>
    </cfRule>
    <cfRule type="expression" dxfId="4901" priority="653" stopIfTrue="1">
      <formula>$D$1&gt;K3</formula>
    </cfRule>
  </conditionalFormatting>
  <conditionalFormatting sqref="K5">
    <cfRule type="cellIs" dxfId="4900" priority="649" stopIfTrue="1" operator="equal">
      <formula>5</formula>
    </cfRule>
    <cfRule type="cellIs" dxfId="4899" priority="650" stopIfTrue="1" operator="equal">
      <formula>4</formula>
    </cfRule>
    <cfRule type="cellIs" dxfId="4898" priority="651" stopIfTrue="1" operator="equal">
      <formula>3</formula>
    </cfRule>
  </conditionalFormatting>
  <conditionalFormatting sqref="K4">
    <cfRule type="expression" dxfId="4897" priority="645" stopIfTrue="1">
      <formula>$D$1&lt;K4</formula>
    </cfRule>
    <cfRule type="expression" dxfId="4896" priority="646" stopIfTrue="1">
      <formula>$D$1&gt;K4</formula>
    </cfRule>
  </conditionalFormatting>
  <conditionalFormatting sqref="K5">
    <cfRule type="cellIs" dxfId="4895" priority="642" stopIfTrue="1" operator="equal">
      <formula>5</formula>
    </cfRule>
    <cfRule type="cellIs" dxfId="4894" priority="643" stopIfTrue="1" operator="equal">
      <formula>4</formula>
    </cfRule>
    <cfRule type="cellIs" dxfId="4893" priority="644" stopIfTrue="1" operator="equal">
      <formula>3</formula>
    </cfRule>
  </conditionalFormatting>
  <conditionalFormatting sqref="K4">
    <cfRule type="expression" dxfId="4892" priority="640" stopIfTrue="1">
      <formula>$D$1&lt;K4</formula>
    </cfRule>
    <cfRule type="expression" dxfId="4891" priority="641" stopIfTrue="1">
      <formula>$D$1&gt;K4</formula>
    </cfRule>
  </conditionalFormatting>
  <conditionalFormatting sqref="K5">
    <cfRule type="cellIs" dxfId="4890" priority="637" stopIfTrue="1" operator="equal">
      <formula>5</formula>
    </cfRule>
    <cfRule type="cellIs" dxfId="4889" priority="638" stopIfTrue="1" operator="equal">
      <formula>4</formula>
    </cfRule>
    <cfRule type="cellIs" dxfId="4888" priority="639" stopIfTrue="1" operator="equal">
      <formula>3</formula>
    </cfRule>
  </conditionalFormatting>
  <conditionalFormatting sqref="K4">
    <cfRule type="expression" dxfId="4887" priority="635" stopIfTrue="1">
      <formula>$D$1&lt;K4</formula>
    </cfRule>
    <cfRule type="expression" dxfId="4886" priority="636" stopIfTrue="1">
      <formula>$D$1&gt;K4</formula>
    </cfRule>
  </conditionalFormatting>
  <conditionalFormatting sqref="K5">
    <cfRule type="cellIs" dxfId="4885" priority="632" stopIfTrue="1" operator="equal">
      <formula>5</formula>
    </cfRule>
    <cfRule type="cellIs" dxfId="4884" priority="633" stopIfTrue="1" operator="equal">
      <formula>4</formula>
    </cfRule>
    <cfRule type="cellIs" dxfId="4883" priority="634" stopIfTrue="1" operator="equal">
      <formula>3</formula>
    </cfRule>
  </conditionalFormatting>
  <conditionalFormatting sqref="K5">
    <cfRule type="cellIs" dxfId="4882" priority="627" stopIfTrue="1" operator="equal">
      <formula>5</formula>
    </cfRule>
    <cfRule type="cellIs" dxfId="4881" priority="628" stopIfTrue="1" operator="equal">
      <formula>4</formula>
    </cfRule>
    <cfRule type="cellIs" dxfId="4880" priority="629" stopIfTrue="1" operator="equal">
      <formula>3</formula>
    </cfRule>
  </conditionalFormatting>
  <conditionalFormatting sqref="K4">
    <cfRule type="expression" dxfId="4879" priority="625" stopIfTrue="1">
      <formula>$D$1&lt;K4</formula>
    </cfRule>
    <cfRule type="expression" dxfId="4878" priority="626" stopIfTrue="1">
      <formula>$D$1&gt;K4</formula>
    </cfRule>
  </conditionalFormatting>
  <conditionalFormatting sqref="K5">
    <cfRule type="cellIs" dxfId="4877" priority="622" stopIfTrue="1" operator="equal">
      <formula>5</formula>
    </cfRule>
    <cfRule type="cellIs" dxfId="4876" priority="623" stopIfTrue="1" operator="equal">
      <formula>4</formula>
    </cfRule>
    <cfRule type="cellIs" dxfId="4875" priority="624" stopIfTrue="1" operator="equal">
      <formula>3</formula>
    </cfRule>
  </conditionalFormatting>
  <conditionalFormatting sqref="K4">
    <cfRule type="expression" dxfId="4874" priority="620" stopIfTrue="1">
      <formula>$D$1&lt;K4</formula>
    </cfRule>
    <cfRule type="expression" dxfId="4873" priority="621" stopIfTrue="1">
      <formula>$D$1&gt;K4</formula>
    </cfRule>
  </conditionalFormatting>
  <conditionalFormatting sqref="L5">
    <cfRule type="cellIs" dxfId="4872" priority="617" stopIfTrue="1" operator="equal">
      <formula>5</formula>
    </cfRule>
    <cfRule type="cellIs" dxfId="4871" priority="618" stopIfTrue="1" operator="equal">
      <formula>4</formula>
    </cfRule>
    <cfRule type="cellIs" dxfId="4870" priority="619" stopIfTrue="1" operator="equal">
      <formula>3</formula>
    </cfRule>
  </conditionalFormatting>
  <conditionalFormatting sqref="L3">
    <cfRule type="expression" dxfId="4869" priority="613" stopIfTrue="1">
      <formula>$D$1&lt;L3</formula>
    </cfRule>
    <cfRule type="expression" dxfId="4868" priority="614" stopIfTrue="1">
      <formula>$D$1&gt;L3</formula>
    </cfRule>
  </conditionalFormatting>
  <conditionalFormatting sqref="L4">
    <cfRule type="expression" dxfId="4867" priority="588" stopIfTrue="1">
      <formula>$D$1&lt;L4</formula>
    </cfRule>
    <cfRule type="expression" dxfId="4866" priority="589" stopIfTrue="1">
      <formula>$D$1&gt;L4</formula>
    </cfRule>
  </conditionalFormatting>
  <conditionalFormatting sqref="L4">
    <cfRule type="expression" dxfId="4865" priority="586" stopIfTrue="1">
      <formula>$D$1&lt;L4</formula>
    </cfRule>
    <cfRule type="expression" dxfId="4864" priority="587" stopIfTrue="1">
      <formula>$D$1&gt;L4</formula>
    </cfRule>
  </conditionalFormatting>
  <conditionalFormatting sqref="L4">
    <cfRule type="expression" dxfId="4863" priority="584" stopIfTrue="1">
      <formula>$D$1&lt;L4</formula>
    </cfRule>
    <cfRule type="expression" dxfId="4862" priority="585" stopIfTrue="1">
      <formula>$D$1&gt;L4</formula>
    </cfRule>
  </conditionalFormatting>
  <conditionalFormatting sqref="L4">
    <cfRule type="expression" dxfId="4861" priority="609" stopIfTrue="1">
      <formula>$D$1&lt;L4</formula>
    </cfRule>
    <cfRule type="expression" dxfId="4860" priority="610" stopIfTrue="1">
      <formula>$D$1&gt;L4</formula>
    </cfRule>
  </conditionalFormatting>
  <conditionalFormatting sqref="L3">
    <cfRule type="expression" dxfId="4859" priority="607" stopIfTrue="1">
      <formula>$D$1&lt;L3</formula>
    </cfRule>
    <cfRule type="expression" dxfId="4858" priority="608" stopIfTrue="1">
      <formula>$D$1&gt;L3</formula>
    </cfRule>
  </conditionalFormatting>
  <conditionalFormatting sqref="L4">
    <cfRule type="expression" dxfId="4857" priority="605" stopIfTrue="1">
      <formula>$D$1&lt;L4</formula>
    </cfRule>
    <cfRule type="expression" dxfId="4856" priority="606" stopIfTrue="1">
      <formula>$D$1&gt;L4</formula>
    </cfRule>
  </conditionalFormatting>
  <conditionalFormatting sqref="L4">
    <cfRule type="expression" dxfId="4855" priority="603" stopIfTrue="1">
      <formula>$D$1&lt;L4</formula>
    </cfRule>
    <cfRule type="expression" dxfId="4854" priority="604" stopIfTrue="1">
      <formula>$D$1&gt;L4</formula>
    </cfRule>
  </conditionalFormatting>
  <conditionalFormatting sqref="L4">
    <cfRule type="expression" dxfId="4853" priority="601" stopIfTrue="1">
      <formula>$D$1&lt;L4</formula>
    </cfRule>
    <cfRule type="expression" dxfId="4852" priority="602" stopIfTrue="1">
      <formula>$D$1&gt;L4</formula>
    </cfRule>
  </conditionalFormatting>
  <conditionalFormatting sqref="L5">
    <cfRule type="cellIs" dxfId="4851" priority="598" stopIfTrue="1" operator="equal">
      <formula>5</formula>
    </cfRule>
    <cfRule type="cellIs" dxfId="4850" priority="599" stopIfTrue="1" operator="equal">
      <formula>4</formula>
    </cfRule>
    <cfRule type="cellIs" dxfId="4849" priority="600" stopIfTrue="1" operator="equal">
      <formula>3</formula>
    </cfRule>
  </conditionalFormatting>
  <conditionalFormatting sqref="L4">
    <cfRule type="expression" dxfId="4848" priority="596" stopIfTrue="1">
      <formula>$D$1&lt;L4</formula>
    </cfRule>
    <cfRule type="expression" dxfId="4847" priority="597" stopIfTrue="1">
      <formula>$D$1&gt;L4</formula>
    </cfRule>
  </conditionalFormatting>
  <conditionalFormatting sqref="L4">
    <cfRule type="expression" dxfId="4846" priority="594" stopIfTrue="1">
      <formula>$D$1&lt;L4</formula>
    </cfRule>
    <cfRule type="expression" dxfId="4845" priority="595" stopIfTrue="1">
      <formula>$D$1&gt;L4</formula>
    </cfRule>
  </conditionalFormatting>
  <conditionalFormatting sqref="L4">
    <cfRule type="expression" dxfId="4844" priority="592" stopIfTrue="1">
      <formula>$D$1&lt;L4</formula>
    </cfRule>
    <cfRule type="expression" dxfId="4843" priority="593" stopIfTrue="1">
      <formula>$D$1&gt;L4</formula>
    </cfRule>
  </conditionalFormatting>
  <conditionalFormatting sqref="L4">
    <cfRule type="expression" dxfId="4842" priority="590" stopIfTrue="1">
      <formula>$D$1&lt;L4</formula>
    </cfRule>
    <cfRule type="expression" dxfId="4841" priority="591" stopIfTrue="1">
      <formula>$D$1&gt;L4</formula>
    </cfRule>
  </conditionalFormatting>
  <conditionalFormatting sqref="L4">
    <cfRule type="expression" dxfId="4840" priority="582" stopIfTrue="1">
      <formula>$D$1&lt;L4</formula>
    </cfRule>
    <cfRule type="expression" dxfId="4839" priority="583" stopIfTrue="1">
      <formula>$D$1&gt;L4</formula>
    </cfRule>
  </conditionalFormatting>
  <conditionalFormatting sqref="L4">
    <cfRule type="expression" dxfId="4838" priority="580" stopIfTrue="1">
      <formula>$D$1&lt;L4</formula>
    </cfRule>
    <cfRule type="expression" dxfId="4837" priority="581" stopIfTrue="1">
      <formula>$D$1&gt;L4</formula>
    </cfRule>
  </conditionalFormatting>
  <conditionalFormatting sqref="M5">
    <cfRule type="cellIs" dxfId="4836" priority="577" stopIfTrue="1" operator="equal">
      <formula>5</formula>
    </cfRule>
    <cfRule type="cellIs" dxfId="4835" priority="578" stopIfTrue="1" operator="equal">
      <formula>4</formula>
    </cfRule>
    <cfRule type="cellIs" dxfId="4834" priority="579" stopIfTrue="1" operator="equal">
      <formula>3</formula>
    </cfRule>
  </conditionalFormatting>
  <conditionalFormatting sqref="M3:M4">
    <cfRule type="expression" dxfId="4833" priority="575" stopIfTrue="1">
      <formula>$D$1&lt;M3</formula>
    </cfRule>
    <cfRule type="expression" dxfId="4832" priority="576" stopIfTrue="1">
      <formula>$D$1&gt;M3</formula>
    </cfRule>
  </conditionalFormatting>
  <conditionalFormatting sqref="M5">
    <cfRule type="cellIs" dxfId="4831" priority="572" stopIfTrue="1" operator="equal">
      <formula>5</formula>
    </cfRule>
    <cfRule type="cellIs" dxfId="4830" priority="573" stopIfTrue="1" operator="equal">
      <formula>4</formula>
    </cfRule>
    <cfRule type="cellIs" dxfId="4829" priority="574" stopIfTrue="1" operator="equal">
      <formula>3</formula>
    </cfRule>
  </conditionalFormatting>
  <conditionalFormatting sqref="M3:M4">
    <cfRule type="expression" dxfId="4828" priority="570" stopIfTrue="1">
      <formula>$D$1&lt;M3</formula>
    </cfRule>
    <cfRule type="expression" dxfId="4827" priority="571" stopIfTrue="1">
      <formula>$D$1&gt;M3</formula>
    </cfRule>
  </conditionalFormatting>
  <conditionalFormatting sqref="M4">
    <cfRule type="expression" dxfId="4826" priority="568" stopIfTrue="1">
      <formula>$D$1&lt;M4</formula>
    </cfRule>
    <cfRule type="expression" dxfId="4825" priority="569" stopIfTrue="1">
      <formula>$D$1&gt;M4</formula>
    </cfRule>
  </conditionalFormatting>
  <conditionalFormatting sqref="H5">
    <cfRule type="cellIs" dxfId="4824" priority="558" stopIfTrue="1" operator="equal">
      <formula>5</formula>
    </cfRule>
    <cfRule type="cellIs" dxfId="4823" priority="559" stopIfTrue="1" operator="equal">
      <formula>4</formula>
    </cfRule>
    <cfRule type="cellIs" dxfId="4822" priority="560" stopIfTrue="1" operator="equal">
      <formula>3</formula>
    </cfRule>
  </conditionalFormatting>
  <conditionalFormatting sqref="H3">
    <cfRule type="expression" dxfId="4821" priority="566" stopIfTrue="1">
      <formula>$D$1&lt;H3</formula>
    </cfRule>
    <cfRule type="expression" dxfId="4820" priority="567" stopIfTrue="1">
      <formula>$D$1&gt;H3</formula>
    </cfRule>
  </conditionalFormatting>
  <conditionalFormatting sqref="H5">
    <cfRule type="cellIs" dxfId="4819" priority="563" stopIfTrue="1" operator="equal">
      <formula>5</formula>
    </cfRule>
    <cfRule type="cellIs" dxfId="4818" priority="564" stopIfTrue="1" operator="equal">
      <formula>4</formula>
    </cfRule>
    <cfRule type="cellIs" dxfId="4817" priority="565" stopIfTrue="1" operator="equal">
      <formula>3</formula>
    </cfRule>
  </conditionalFormatting>
  <conditionalFormatting sqref="H4">
    <cfRule type="expression" dxfId="4816" priority="561" stopIfTrue="1">
      <formula>$D$1&lt;H4</formula>
    </cfRule>
    <cfRule type="expression" dxfId="4815" priority="562" stopIfTrue="1">
      <formula>$D$1&gt;H4</formula>
    </cfRule>
  </conditionalFormatting>
  <conditionalFormatting sqref="H4">
    <cfRule type="expression" dxfId="4814" priority="556" stopIfTrue="1">
      <formula>$D$1&lt;H4</formula>
    </cfRule>
    <cfRule type="expression" dxfId="4813" priority="557" stopIfTrue="1">
      <formula>$D$1&gt;H4</formula>
    </cfRule>
  </conditionalFormatting>
  <conditionalFormatting sqref="H5">
    <cfRule type="cellIs" dxfId="4812" priority="553" stopIfTrue="1" operator="equal">
      <formula>5</formula>
    </cfRule>
    <cfRule type="cellIs" dxfId="4811" priority="554" stopIfTrue="1" operator="equal">
      <formula>4</formula>
    </cfRule>
    <cfRule type="cellIs" dxfId="4810" priority="555" stopIfTrue="1" operator="equal">
      <formula>3</formula>
    </cfRule>
  </conditionalFormatting>
  <conditionalFormatting sqref="H4">
    <cfRule type="expression" dxfId="4809" priority="551" stopIfTrue="1">
      <formula>$D$1&lt;H4</formula>
    </cfRule>
    <cfRule type="expression" dxfId="4808" priority="552" stopIfTrue="1">
      <formula>$D$1&gt;H4</formula>
    </cfRule>
  </conditionalFormatting>
  <conditionalFormatting sqref="H5">
    <cfRule type="cellIs" dxfId="4807" priority="548" stopIfTrue="1" operator="equal">
      <formula>5</formula>
    </cfRule>
    <cfRule type="cellIs" dxfId="4806" priority="549" stopIfTrue="1" operator="equal">
      <formula>4</formula>
    </cfRule>
    <cfRule type="cellIs" dxfId="4805" priority="550" stopIfTrue="1" operator="equal">
      <formula>3</formula>
    </cfRule>
  </conditionalFormatting>
  <conditionalFormatting sqref="H4">
    <cfRule type="expression" dxfId="4804" priority="546" stopIfTrue="1">
      <formula>$D$1&lt;H4</formula>
    </cfRule>
    <cfRule type="expression" dxfId="4803" priority="547" stopIfTrue="1">
      <formula>$D$1&gt;H4</formula>
    </cfRule>
  </conditionalFormatting>
  <conditionalFormatting sqref="H4">
    <cfRule type="expression" dxfId="4802" priority="544" stopIfTrue="1">
      <formula>$D$1&lt;H4</formula>
    </cfRule>
    <cfRule type="expression" dxfId="4801" priority="545" stopIfTrue="1">
      <formula>$D$1&gt;H4</formula>
    </cfRule>
  </conditionalFormatting>
  <conditionalFormatting sqref="H4">
    <cfRule type="expression" dxfId="4800" priority="542" stopIfTrue="1">
      <formula>$D$1&lt;H4</formula>
    </cfRule>
    <cfRule type="expression" dxfId="4799" priority="543" stopIfTrue="1">
      <formula>$D$1&gt;H4</formula>
    </cfRule>
  </conditionalFormatting>
  <conditionalFormatting sqref="H4">
    <cfRule type="expression" dxfId="4798" priority="540" stopIfTrue="1">
      <formula>$D$1&lt;H4</formula>
    </cfRule>
    <cfRule type="expression" dxfId="4797" priority="541" stopIfTrue="1">
      <formula>$D$1&gt;H4</formula>
    </cfRule>
  </conditionalFormatting>
  <conditionalFormatting sqref="H4">
    <cfRule type="expression" dxfId="4796" priority="538" stopIfTrue="1">
      <formula>$D$1&lt;H4</formula>
    </cfRule>
    <cfRule type="expression" dxfId="4795" priority="539" stopIfTrue="1">
      <formula>$D$1&gt;H4</formula>
    </cfRule>
  </conditionalFormatting>
  <conditionalFormatting sqref="H4">
    <cfRule type="expression" dxfId="4794" priority="536" stopIfTrue="1">
      <formula>$D$1&lt;H4</formula>
    </cfRule>
    <cfRule type="expression" dxfId="4793" priority="537" stopIfTrue="1">
      <formula>$D$1&gt;H4</formula>
    </cfRule>
  </conditionalFormatting>
  <conditionalFormatting sqref="H4">
    <cfRule type="expression" dxfId="4792" priority="534" stopIfTrue="1">
      <formula>$D$1&lt;H4</formula>
    </cfRule>
    <cfRule type="expression" dxfId="4791" priority="535" stopIfTrue="1">
      <formula>$D$1&gt;H4</formula>
    </cfRule>
  </conditionalFormatting>
  <conditionalFormatting sqref="H4">
    <cfRule type="expression" dxfId="4790" priority="532" stopIfTrue="1">
      <formula>$D$1&lt;H4</formula>
    </cfRule>
    <cfRule type="expression" dxfId="4789" priority="533" stopIfTrue="1">
      <formula>$D$1&gt;H4</formula>
    </cfRule>
  </conditionalFormatting>
  <conditionalFormatting sqref="H4">
    <cfRule type="expression" dxfId="4788" priority="530" stopIfTrue="1">
      <formula>$D$1&lt;H4</formula>
    </cfRule>
    <cfRule type="expression" dxfId="4787" priority="531" stopIfTrue="1">
      <formula>$D$1&gt;H4</formula>
    </cfRule>
  </conditionalFormatting>
  <conditionalFormatting sqref="H4">
    <cfRule type="expression" dxfId="4786" priority="528" stopIfTrue="1">
      <formula>$D$1&lt;H4</formula>
    </cfRule>
    <cfRule type="expression" dxfId="4785" priority="529" stopIfTrue="1">
      <formula>$D$1&gt;H4</formula>
    </cfRule>
  </conditionalFormatting>
  <conditionalFormatting sqref="H4">
    <cfRule type="expression" dxfId="4784" priority="526" stopIfTrue="1">
      <formula>$D$1&lt;H4</formula>
    </cfRule>
    <cfRule type="expression" dxfId="4783" priority="527" stopIfTrue="1">
      <formula>$D$1&gt;H4</formula>
    </cfRule>
  </conditionalFormatting>
  <conditionalFormatting sqref="Q5">
    <cfRule type="cellIs" dxfId="4782" priority="513" stopIfTrue="1" operator="equal">
      <formula>5</formula>
    </cfRule>
    <cfRule type="cellIs" dxfId="4781" priority="514" stopIfTrue="1" operator="equal">
      <formula>4</formula>
    </cfRule>
    <cfRule type="cellIs" dxfId="4780" priority="515" stopIfTrue="1" operator="equal">
      <formula>3</formula>
    </cfRule>
  </conditionalFormatting>
  <conditionalFormatting sqref="Q5">
    <cfRule type="cellIs" dxfId="4779" priority="523" stopIfTrue="1" operator="equal">
      <formula>5</formula>
    </cfRule>
    <cfRule type="cellIs" dxfId="4778" priority="524" stopIfTrue="1" operator="equal">
      <formula>4</formula>
    </cfRule>
    <cfRule type="cellIs" dxfId="4777" priority="525" stopIfTrue="1" operator="equal">
      <formula>3</formula>
    </cfRule>
  </conditionalFormatting>
  <conditionalFormatting sqref="Q4">
    <cfRule type="expression" dxfId="4776" priority="521" stopIfTrue="1">
      <formula>$D$1&lt;Q4</formula>
    </cfRule>
    <cfRule type="expression" dxfId="4775" priority="522" stopIfTrue="1">
      <formula>$D$1&gt;Q4</formula>
    </cfRule>
  </conditionalFormatting>
  <conditionalFormatting sqref="Q5">
    <cfRule type="cellIs" dxfId="4774" priority="518" stopIfTrue="1" operator="equal">
      <formula>5</formula>
    </cfRule>
    <cfRule type="cellIs" dxfId="4773" priority="519" stopIfTrue="1" operator="equal">
      <formula>4</formula>
    </cfRule>
    <cfRule type="cellIs" dxfId="4772" priority="520" stopIfTrue="1" operator="equal">
      <formula>3</formula>
    </cfRule>
  </conditionalFormatting>
  <conditionalFormatting sqref="Q4">
    <cfRule type="expression" dxfId="4771" priority="516" stopIfTrue="1">
      <formula>$D$1&lt;Q4</formula>
    </cfRule>
    <cfRule type="expression" dxfId="4770" priority="517" stopIfTrue="1">
      <formula>$D$1&gt;Q4</formula>
    </cfRule>
  </conditionalFormatting>
  <conditionalFormatting sqref="Q4">
    <cfRule type="expression" dxfId="4769" priority="511" stopIfTrue="1">
      <formula>$D$1&lt;Q4</formula>
    </cfRule>
    <cfRule type="expression" dxfId="4768" priority="512" stopIfTrue="1">
      <formula>$D$1&gt;Q4</formula>
    </cfRule>
  </conditionalFormatting>
  <conditionalFormatting sqref="Q5">
    <cfRule type="cellIs" dxfId="4767" priority="508" stopIfTrue="1" operator="equal">
      <formula>5</formula>
    </cfRule>
    <cfRule type="cellIs" dxfId="4766" priority="509" stopIfTrue="1" operator="equal">
      <formula>4</formula>
    </cfRule>
    <cfRule type="cellIs" dxfId="4765" priority="510" stopIfTrue="1" operator="equal">
      <formula>3</formula>
    </cfRule>
  </conditionalFormatting>
  <conditionalFormatting sqref="Q4">
    <cfRule type="expression" dxfId="4764" priority="506" stopIfTrue="1">
      <formula>$D$1&lt;Q4</formula>
    </cfRule>
    <cfRule type="expression" dxfId="4763" priority="507" stopIfTrue="1">
      <formula>$D$1&gt;Q4</formula>
    </cfRule>
  </conditionalFormatting>
  <conditionalFormatting sqref="Q5">
    <cfRule type="cellIs" dxfId="4762" priority="503" stopIfTrue="1" operator="equal">
      <formula>5</formula>
    </cfRule>
    <cfRule type="cellIs" dxfId="4761" priority="504" stopIfTrue="1" operator="equal">
      <formula>4</formula>
    </cfRule>
    <cfRule type="cellIs" dxfId="4760" priority="505" stopIfTrue="1" operator="equal">
      <formula>3</formula>
    </cfRule>
  </conditionalFormatting>
  <conditionalFormatting sqref="Q4">
    <cfRule type="expression" dxfId="4759" priority="501" stopIfTrue="1">
      <formula>$D$1&lt;Q4</formula>
    </cfRule>
    <cfRule type="expression" dxfId="4758" priority="502" stopIfTrue="1">
      <formula>$D$1&gt;Q4</formula>
    </cfRule>
  </conditionalFormatting>
  <conditionalFormatting sqref="Q5">
    <cfRule type="cellIs" dxfId="4757" priority="498" stopIfTrue="1" operator="equal">
      <formula>5</formula>
    </cfRule>
    <cfRule type="cellIs" dxfId="4756" priority="499" stopIfTrue="1" operator="equal">
      <formula>4</formula>
    </cfRule>
    <cfRule type="cellIs" dxfId="4755" priority="500" stopIfTrue="1" operator="equal">
      <formula>3</formula>
    </cfRule>
  </conditionalFormatting>
  <conditionalFormatting sqref="Q4">
    <cfRule type="expression" dxfId="4754" priority="496" stopIfTrue="1">
      <formula>$D$1&lt;Q4</formula>
    </cfRule>
    <cfRule type="expression" dxfId="4753" priority="497" stopIfTrue="1">
      <formula>$D$1&gt;Q4</formula>
    </cfRule>
  </conditionalFormatting>
  <conditionalFormatting sqref="Q5">
    <cfRule type="cellIs" dxfId="4752" priority="493" stopIfTrue="1" operator="equal">
      <formula>5</formula>
    </cfRule>
    <cfRule type="cellIs" dxfId="4751" priority="494" stopIfTrue="1" operator="equal">
      <formula>4</formula>
    </cfRule>
    <cfRule type="cellIs" dxfId="4750" priority="495" stopIfTrue="1" operator="equal">
      <formula>3</formula>
    </cfRule>
  </conditionalFormatting>
  <conditionalFormatting sqref="Q4">
    <cfRule type="expression" dxfId="4749" priority="491" stopIfTrue="1">
      <formula>$D$1&lt;Q4</formula>
    </cfRule>
    <cfRule type="expression" dxfId="4748" priority="492" stopIfTrue="1">
      <formula>$D$1&gt;Q4</formula>
    </cfRule>
  </conditionalFormatting>
  <conditionalFormatting sqref="Q4">
    <cfRule type="expression" dxfId="4747" priority="489" stopIfTrue="1">
      <formula>$D$1&lt;Q4</formula>
    </cfRule>
    <cfRule type="expression" dxfId="4746" priority="490" stopIfTrue="1">
      <formula>$D$1&gt;Q4</formula>
    </cfRule>
  </conditionalFormatting>
  <conditionalFormatting sqref="Q4">
    <cfRule type="expression" dxfId="4745" priority="487" stopIfTrue="1">
      <formula>$D$1&lt;Q4</formula>
    </cfRule>
    <cfRule type="expression" dxfId="4744" priority="488" stopIfTrue="1">
      <formula>$D$1&gt;Q4</formula>
    </cfRule>
  </conditionalFormatting>
  <conditionalFormatting sqref="Q4">
    <cfRule type="expression" dxfId="4743" priority="485" stopIfTrue="1">
      <formula>$D$1&lt;Q4</formula>
    </cfRule>
    <cfRule type="expression" dxfId="4742" priority="486" stopIfTrue="1">
      <formula>$D$1&gt;Q4</formula>
    </cfRule>
  </conditionalFormatting>
  <conditionalFormatting sqref="Q4">
    <cfRule type="expression" dxfId="4741" priority="483" stopIfTrue="1">
      <formula>$D$1&lt;Q4</formula>
    </cfRule>
    <cfRule type="expression" dxfId="4740" priority="484" stopIfTrue="1">
      <formula>$D$1&gt;Q4</formula>
    </cfRule>
  </conditionalFormatting>
  <conditionalFormatting sqref="Q4">
    <cfRule type="expression" dxfId="4739" priority="481" stopIfTrue="1">
      <formula>$D$1&lt;Q4</formula>
    </cfRule>
    <cfRule type="expression" dxfId="4738" priority="482" stopIfTrue="1">
      <formula>$D$1&gt;Q4</formula>
    </cfRule>
  </conditionalFormatting>
  <conditionalFormatting sqref="Q4">
    <cfRule type="expression" dxfId="4737" priority="479" stopIfTrue="1">
      <formula>$D$1&lt;Q4</formula>
    </cfRule>
    <cfRule type="expression" dxfId="4736" priority="480" stopIfTrue="1">
      <formula>$D$1&gt;Q4</formula>
    </cfRule>
  </conditionalFormatting>
  <conditionalFormatting sqref="Q4">
    <cfRule type="expression" dxfId="4735" priority="477" stopIfTrue="1">
      <formula>$D$1&lt;Q4</formula>
    </cfRule>
    <cfRule type="expression" dxfId="4734" priority="478" stopIfTrue="1">
      <formula>$D$1&gt;Q4</formula>
    </cfRule>
  </conditionalFormatting>
  <conditionalFormatting sqref="Q4">
    <cfRule type="expression" dxfId="4733" priority="475" stopIfTrue="1">
      <formula>$D$1&lt;Q4</formula>
    </cfRule>
    <cfRule type="expression" dxfId="4732" priority="476" stopIfTrue="1">
      <formula>$D$1&gt;Q4</formula>
    </cfRule>
  </conditionalFormatting>
  <conditionalFormatting sqref="Q4">
    <cfRule type="expression" dxfId="4731" priority="473" stopIfTrue="1">
      <formula>$D$1&lt;Q4</formula>
    </cfRule>
    <cfRule type="expression" dxfId="4730" priority="474" stopIfTrue="1">
      <formula>$D$1&gt;Q4</formula>
    </cfRule>
  </conditionalFormatting>
  <conditionalFormatting sqref="Q4">
    <cfRule type="expression" dxfId="4729" priority="471" stopIfTrue="1">
      <formula>$D$1&lt;Q4</formula>
    </cfRule>
    <cfRule type="expression" dxfId="4728" priority="472" stopIfTrue="1">
      <formula>$D$1&gt;Q4</formula>
    </cfRule>
  </conditionalFormatting>
  <conditionalFormatting sqref="P3">
    <cfRule type="expression" dxfId="4727" priority="469" stopIfTrue="1">
      <formula>$D$1&lt;P3</formula>
    </cfRule>
    <cfRule type="expression" dxfId="4726" priority="470" stopIfTrue="1">
      <formula>$D$1&gt;P3</formula>
    </cfRule>
  </conditionalFormatting>
  <conditionalFormatting sqref="I3:I4">
    <cfRule type="expression" dxfId="4725" priority="342" stopIfTrue="1">
      <formula>$D$1&lt;I3</formula>
    </cfRule>
    <cfRule type="expression" dxfId="4724" priority="343" stopIfTrue="1">
      <formula>$D$1&gt;I3</formula>
    </cfRule>
  </conditionalFormatting>
  <conditionalFormatting sqref="I4">
    <cfRule type="expression" dxfId="4723" priority="325" stopIfTrue="1">
      <formula>$D$1&lt;I4</formula>
    </cfRule>
    <cfRule type="expression" dxfId="4722" priority="326" stopIfTrue="1">
      <formula>$D$1&gt;I4</formula>
    </cfRule>
  </conditionalFormatting>
  <conditionalFormatting sqref="J3:J4">
    <cfRule type="expression" dxfId="4721" priority="310" stopIfTrue="1">
      <formula>$D$1&lt;J3</formula>
    </cfRule>
    <cfRule type="expression" dxfId="4720" priority="311" stopIfTrue="1">
      <formula>$D$1&gt;J3</formula>
    </cfRule>
  </conditionalFormatting>
  <conditionalFormatting sqref="J4">
    <cfRule type="expression" dxfId="4719" priority="306" stopIfTrue="1">
      <formula>$D$1&lt;J4</formula>
    </cfRule>
    <cfRule type="expression" dxfId="4718" priority="307" stopIfTrue="1">
      <formula>$D$1&gt;J4</formula>
    </cfRule>
  </conditionalFormatting>
  <conditionalFormatting sqref="L5">
    <cfRule type="cellIs" dxfId="4717" priority="466" stopIfTrue="1" operator="equal">
      <formula>5</formula>
    </cfRule>
    <cfRule type="cellIs" dxfId="4716" priority="467" stopIfTrue="1" operator="equal">
      <formula>4</formula>
    </cfRule>
    <cfRule type="cellIs" dxfId="4715" priority="468" stopIfTrue="1" operator="equal">
      <formula>3</formula>
    </cfRule>
  </conditionalFormatting>
  <conditionalFormatting sqref="L3:L4">
    <cfRule type="expression" dxfId="4714" priority="464" stopIfTrue="1">
      <formula>$D$1&lt;L3</formula>
    </cfRule>
    <cfRule type="expression" dxfId="4713" priority="465" stopIfTrue="1">
      <formula>$D$1&gt;L3</formula>
    </cfRule>
  </conditionalFormatting>
  <conditionalFormatting sqref="L5">
    <cfRule type="cellIs" dxfId="4712" priority="461" stopIfTrue="1" operator="equal">
      <formula>5</formula>
    </cfRule>
    <cfRule type="cellIs" dxfId="4711" priority="462" stopIfTrue="1" operator="equal">
      <formula>4</formula>
    </cfRule>
    <cfRule type="cellIs" dxfId="4710" priority="463" stopIfTrue="1" operator="equal">
      <formula>3</formula>
    </cfRule>
  </conditionalFormatting>
  <conditionalFormatting sqref="L3:L4">
    <cfRule type="expression" dxfId="4709" priority="459" stopIfTrue="1">
      <formula>$D$1&lt;L3</formula>
    </cfRule>
    <cfRule type="expression" dxfId="4708" priority="460" stopIfTrue="1">
      <formula>$D$1&gt;L3</formula>
    </cfRule>
  </conditionalFormatting>
  <conditionalFormatting sqref="L4">
    <cfRule type="expression" dxfId="4707" priority="457" stopIfTrue="1">
      <formula>$D$1&lt;L4</formula>
    </cfRule>
    <cfRule type="expression" dxfId="4706" priority="458" stopIfTrue="1">
      <formula>$D$1&gt;L4</formula>
    </cfRule>
  </conditionalFormatting>
  <conditionalFormatting sqref="M5">
    <cfRule type="cellIs" dxfId="4705" priority="454" stopIfTrue="1" operator="equal">
      <formula>5</formula>
    </cfRule>
    <cfRule type="cellIs" dxfId="4704" priority="455" stopIfTrue="1" operator="equal">
      <formula>4</formula>
    </cfRule>
    <cfRule type="cellIs" dxfId="4703" priority="456" stopIfTrue="1" operator="equal">
      <formula>3</formula>
    </cfRule>
  </conditionalFormatting>
  <conditionalFormatting sqref="M3:M4">
    <cfRule type="expression" dxfId="4702" priority="452" stopIfTrue="1">
      <formula>$D$1&lt;M3</formula>
    </cfRule>
    <cfRule type="expression" dxfId="4701" priority="453" stopIfTrue="1">
      <formula>$D$1&gt;M3</formula>
    </cfRule>
  </conditionalFormatting>
  <conditionalFormatting sqref="M5">
    <cfRule type="cellIs" dxfId="4700" priority="449" stopIfTrue="1" operator="equal">
      <formula>5</formula>
    </cfRule>
    <cfRule type="cellIs" dxfId="4699" priority="450" stopIfTrue="1" operator="equal">
      <formula>4</formula>
    </cfRule>
    <cfRule type="cellIs" dxfId="4698" priority="451" stopIfTrue="1" operator="equal">
      <formula>3</formula>
    </cfRule>
  </conditionalFormatting>
  <conditionalFormatting sqref="M3:M4">
    <cfRule type="expression" dxfId="4697" priority="447" stopIfTrue="1">
      <formula>$D$1&lt;M3</formula>
    </cfRule>
    <cfRule type="expression" dxfId="4696" priority="448" stopIfTrue="1">
      <formula>$D$1&gt;M3</formula>
    </cfRule>
  </conditionalFormatting>
  <conditionalFormatting sqref="M4">
    <cfRule type="expression" dxfId="4695" priority="445" stopIfTrue="1">
      <formula>$D$1&lt;M4</formula>
    </cfRule>
    <cfRule type="expression" dxfId="4694" priority="446" stopIfTrue="1">
      <formula>$D$1&gt;M4</formula>
    </cfRule>
  </conditionalFormatting>
  <conditionalFormatting sqref="L4">
    <cfRule type="expression" dxfId="4693" priority="443" stopIfTrue="1">
      <formula>$D$1&lt;L4</formula>
    </cfRule>
    <cfRule type="expression" dxfId="4692" priority="444" stopIfTrue="1">
      <formula>$D$1&gt;L4</formula>
    </cfRule>
  </conditionalFormatting>
  <conditionalFormatting sqref="L4">
    <cfRule type="expression" dxfId="4691" priority="441" stopIfTrue="1">
      <formula>$D$1&lt;L4</formula>
    </cfRule>
    <cfRule type="expression" dxfId="4690" priority="442" stopIfTrue="1">
      <formula>$D$1&gt;L4</formula>
    </cfRule>
  </conditionalFormatting>
  <conditionalFormatting sqref="L4">
    <cfRule type="expression" dxfId="4689" priority="439" stopIfTrue="1">
      <formula>$D$1&lt;L4</formula>
    </cfRule>
    <cfRule type="expression" dxfId="4688" priority="440" stopIfTrue="1">
      <formula>$D$1&gt;L4</formula>
    </cfRule>
  </conditionalFormatting>
  <conditionalFormatting sqref="M3:M4">
    <cfRule type="expression" dxfId="4687" priority="423" stopIfTrue="1">
      <formula>$D$1&lt;M3</formula>
    </cfRule>
    <cfRule type="expression" dxfId="4686" priority="424" stopIfTrue="1">
      <formula>$D$1&gt;M3</formula>
    </cfRule>
  </conditionalFormatting>
  <conditionalFormatting sqref="L4">
    <cfRule type="expression" dxfId="4685" priority="437" stopIfTrue="1">
      <formula>$D$1&lt;L4</formula>
    </cfRule>
    <cfRule type="expression" dxfId="4684" priority="438" stopIfTrue="1">
      <formula>$D$1&gt;L4</formula>
    </cfRule>
  </conditionalFormatting>
  <conditionalFormatting sqref="L4">
    <cfRule type="expression" dxfId="4683" priority="435" stopIfTrue="1">
      <formula>$D$1&lt;L4</formula>
    </cfRule>
    <cfRule type="expression" dxfId="4682" priority="436" stopIfTrue="1">
      <formula>$D$1&gt;L4</formula>
    </cfRule>
  </conditionalFormatting>
  <conditionalFormatting sqref="L4">
    <cfRule type="expression" dxfId="4681" priority="433" stopIfTrue="1">
      <formula>$D$1&lt;L4</formula>
    </cfRule>
    <cfRule type="expression" dxfId="4680" priority="434" stopIfTrue="1">
      <formula>$D$1&gt;L4</formula>
    </cfRule>
  </conditionalFormatting>
  <conditionalFormatting sqref="M5">
    <cfRule type="cellIs" dxfId="4679" priority="430" stopIfTrue="1" operator="equal">
      <formula>5</formula>
    </cfRule>
    <cfRule type="cellIs" dxfId="4678" priority="431" stopIfTrue="1" operator="equal">
      <formula>4</formula>
    </cfRule>
    <cfRule type="cellIs" dxfId="4677" priority="432" stopIfTrue="1" operator="equal">
      <formula>3</formula>
    </cfRule>
  </conditionalFormatting>
  <conditionalFormatting sqref="M3:M4">
    <cfRule type="expression" dxfId="4676" priority="428" stopIfTrue="1">
      <formula>$D$1&lt;M3</formula>
    </cfRule>
    <cfRule type="expression" dxfId="4675" priority="429" stopIfTrue="1">
      <formula>$D$1&gt;M3</formula>
    </cfRule>
  </conditionalFormatting>
  <conditionalFormatting sqref="M5">
    <cfRule type="cellIs" dxfId="4674" priority="425" stopIfTrue="1" operator="equal">
      <formula>5</formula>
    </cfRule>
    <cfRule type="cellIs" dxfId="4673" priority="426" stopIfTrue="1" operator="equal">
      <formula>4</formula>
    </cfRule>
    <cfRule type="cellIs" dxfId="4672" priority="427" stopIfTrue="1" operator="equal">
      <formula>3</formula>
    </cfRule>
  </conditionalFormatting>
  <conditionalFormatting sqref="L5">
    <cfRule type="cellIs" dxfId="4671" priority="420" stopIfTrue="1" operator="equal">
      <formula>5</formula>
    </cfRule>
    <cfRule type="cellIs" dxfId="4670" priority="421" stopIfTrue="1" operator="equal">
      <formula>4</formula>
    </cfRule>
    <cfRule type="cellIs" dxfId="4669" priority="422" stopIfTrue="1" operator="equal">
      <formula>3</formula>
    </cfRule>
  </conditionalFormatting>
  <conditionalFormatting sqref="L4">
    <cfRule type="expression" dxfId="4668" priority="418" stopIfTrue="1">
      <formula>$D$1&lt;L4</formula>
    </cfRule>
    <cfRule type="expression" dxfId="4667" priority="419" stopIfTrue="1">
      <formula>$D$1&gt;L4</formula>
    </cfRule>
  </conditionalFormatting>
  <conditionalFormatting sqref="L5">
    <cfRule type="cellIs" dxfId="4666" priority="415" stopIfTrue="1" operator="equal">
      <formula>5</formula>
    </cfRule>
    <cfRule type="cellIs" dxfId="4665" priority="416" stopIfTrue="1" operator="equal">
      <formula>4</formula>
    </cfRule>
    <cfRule type="cellIs" dxfId="4664" priority="417" stopIfTrue="1" operator="equal">
      <formula>3</formula>
    </cfRule>
  </conditionalFormatting>
  <conditionalFormatting sqref="L4">
    <cfRule type="expression" dxfId="4663" priority="413" stopIfTrue="1">
      <formula>$D$1&lt;L4</formula>
    </cfRule>
    <cfRule type="expression" dxfId="4662" priority="414" stopIfTrue="1">
      <formula>$D$1&gt;L4</formula>
    </cfRule>
  </conditionalFormatting>
  <conditionalFormatting sqref="L4">
    <cfRule type="expression" dxfId="4661" priority="411" stopIfTrue="1">
      <formula>$D$1&lt;L4</formula>
    </cfRule>
    <cfRule type="expression" dxfId="4660" priority="412" stopIfTrue="1">
      <formula>$D$1&gt;L4</formula>
    </cfRule>
  </conditionalFormatting>
  <conditionalFormatting sqref="M5">
    <cfRule type="cellIs" dxfId="4659" priority="408" stopIfTrue="1" operator="equal">
      <formula>5</formula>
    </cfRule>
    <cfRule type="cellIs" dxfId="4658" priority="409" stopIfTrue="1" operator="equal">
      <formula>4</formula>
    </cfRule>
    <cfRule type="cellIs" dxfId="4657" priority="410" stopIfTrue="1" operator="equal">
      <formula>3</formula>
    </cfRule>
  </conditionalFormatting>
  <conditionalFormatting sqref="M4">
    <cfRule type="expression" dxfId="4656" priority="406" stopIfTrue="1">
      <formula>$D$1&lt;M4</formula>
    </cfRule>
    <cfRule type="expression" dxfId="4655" priority="407" stopIfTrue="1">
      <formula>$D$1&gt;M4</formula>
    </cfRule>
  </conditionalFormatting>
  <conditionalFormatting sqref="M5">
    <cfRule type="cellIs" dxfId="4654" priority="403" stopIfTrue="1" operator="equal">
      <formula>5</formula>
    </cfRule>
    <cfRule type="cellIs" dxfId="4653" priority="404" stopIfTrue="1" operator="equal">
      <formula>4</formula>
    </cfRule>
    <cfRule type="cellIs" dxfId="4652" priority="405" stopIfTrue="1" operator="equal">
      <formula>3</formula>
    </cfRule>
  </conditionalFormatting>
  <conditionalFormatting sqref="M4">
    <cfRule type="expression" dxfId="4651" priority="401" stopIfTrue="1">
      <formula>$D$1&lt;M4</formula>
    </cfRule>
    <cfRule type="expression" dxfId="4650" priority="402" stopIfTrue="1">
      <formula>$D$1&gt;M4</formula>
    </cfRule>
  </conditionalFormatting>
  <conditionalFormatting sqref="M4">
    <cfRule type="expression" dxfId="4649" priority="399" stopIfTrue="1">
      <formula>$D$1&lt;M4</formula>
    </cfRule>
    <cfRule type="expression" dxfId="4648" priority="400" stopIfTrue="1">
      <formula>$D$1&gt;M4</formula>
    </cfRule>
  </conditionalFormatting>
  <conditionalFormatting sqref="M5">
    <cfRule type="cellIs" dxfId="4647" priority="396" stopIfTrue="1" operator="equal">
      <formula>5</formula>
    </cfRule>
    <cfRule type="cellIs" dxfId="4646" priority="397" stopIfTrue="1" operator="equal">
      <formula>4</formula>
    </cfRule>
    <cfRule type="cellIs" dxfId="4645" priority="398" stopIfTrue="1" operator="equal">
      <formula>3</formula>
    </cfRule>
  </conditionalFormatting>
  <conditionalFormatting sqref="M4">
    <cfRule type="expression" dxfId="4644" priority="394" stopIfTrue="1">
      <formula>$D$1&lt;M4</formula>
    </cfRule>
    <cfRule type="expression" dxfId="4643" priority="395" stopIfTrue="1">
      <formula>$D$1&gt;M4</formula>
    </cfRule>
  </conditionalFormatting>
  <conditionalFormatting sqref="M5">
    <cfRule type="cellIs" dxfId="4642" priority="391" stopIfTrue="1" operator="equal">
      <formula>5</formula>
    </cfRule>
    <cfRule type="cellIs" dxfId="4641" priority="392" stopIfTrue="1" operator="equal">
      <formula>4</formula>
    </cfRule>
    <cfRule type="cellIs" dxfId="4640" priority="393" stopIfTrue="1" operator="equal">
      <formula>3</formula>
    </cfRule>
  </conditionalFormatting>
  <conditionalFormatting sqref="M4">
    <cfRule type="expression" dxfId="4639" priority="389" stopIfTrue="1">
      <formula>$D$1&lt;M4</formula>
    </cfRule>
    <cfRule type="expression" dxfId="4638" priority="390" stopIfTrue="1">
      <formula>$D$1&gt;M4</formula>
    </cfRule>
  </conditionalFormatting>
  <conditionalFormatting sqref="M5">
    <cfRule type="cellIs" dxfId="4637" priority="386" stopIfTrue="1" operator="equal">
      <formula>5</formula>
    </cfRule>
    <cfRule type="cellIs" dxfId="4636" priority="387" stopIfTrue="1" operator="equal">
      <formula>4</formula>
    </cfRule>
    <cfRule type="cellIs" dxfId="4635" priority="388" stopIfTrue="1" operator="equal">
      <formula>3</formula>
    </cfRule>
  </conditionalFormatting>
  <conditionalFormatting sqref="M4">
    <cfRule type="expression" dxfId="4634" priority="384" stopIfTrue="1">
      <formula>$D$1&lt;M4</formula>
    </cfRule>
    <cfRule type="expression" dxfId="4633" priority="385" stopIfTrue="1">
      <formula>$D$1&gt;M4</formula>
    </cfRule>
  </conditionalFormatting>
  <conditionalFormatting sqref="M4">
    <cfRule type="expression" dxfId="4632" priority="382" stopIfTrue="1">
      <formula>$D$1&lt;M4</formula>
    </cfRule>
    <cfRule type="expression" dxfId="4631" priority="383" stopIfTrue="1">
      <formula>$D$1&gt;M4</formula>
    </cfRule>
  </conditionalFormatting>
  <conditionalFormatting sqref="M4">
    <cfRule type="expression" dxfId="4630" priority="380" stopIfTrue="1">
      <formula>$D$1&lt;M4</formula>
    </cfRule>
    <cfRule type="expression" dxfId="4629" priority="381" stopIfTrue="1">
      <formula>$D$1&gt;M4</formula>
    </cfRule>
  </conditionalFormatting>
  <conditionalFormatting sqref="M4">
    <cfRule type="expression" dxfId="4628" priority="378" stopIfTrue="1">
      <formula>$D$1&lt;M4</formula>
    </cfRule>
    <cfRule type="expression" dxfId="4627" priority="379" stopIfTrue="1">
      <formula>$D$1&gt;M4</formula>
    </cfRule>
  </conditionalFormatting>
  <conditionalFormatting sqref="M4">
    <cfRule type="expression" dxfId="4626" priority="376" stopIfTrue="1">
      <formula>$D$1&lt;M4</formula>
    </cfRule>
    <cfRule type="expression" dxfId="4625" priority="377" stopIfTrue="1">
      <formula>$D$1&gt;M4</formula>
    </cfRule>
  </conditionalFormatting>
  <conditionalFormatting sqref="M4">
    <cfRule type="expression" dxfId="4624" priority="374" stopIfTrue="1">
      <formula>$D$1&lt;M4</formula>
    </cfRule>
    <cfRule type="expression" dxfId="4623" priority="375" stopIfTrue="1">
      <formula>$D$1&gt;M4</formula>
    </cfRule>
  </conditionalFormatting>
  <conditionalFormatting sqref="M4">
    <cfRule type="expression" dxfId="4622" priority="372" stopIfTrue="1">
      <formula>$D$1&lt;M4</formula>
    </cfRule>
    <cfRule type="expression" dxfId="4621" priority="373" stopIfTrue="1">
      <formula>$D$1&gt;M4</formula>
    </cfRule>
  </conditionalFormatting>
  <conditionalFormatting sqref="M4">
    <cfRule type="expression" dxfId="4620" priority="370" stopIfTrue="1">
      <formula>$D$1&lt;M4</formula>
    </cfRule>
    <cfRule type="expression" dxfId="4619" priority="371" stopIfTrue="1">
      <formula>$D$1&gt;M4</formula>
    </cfRule>
  </conditionalFormatting>
  <conditionalFormatting sqref="M4">
    <cfRule type="expression" dxfId="4618" priority="368" stopIfTrue="1">
      <formula>$D$1&lt;M4</formula>
    </cfRule>
    <cfRule type="expression" dxfId="4617" priority="369" stopIfTrue="1">
      <formula>$D$1&gt;M4</formula>
    </cfRule>
  </conditionalFormatting>
  <conditionalFormatting sqref="M4">
    <cfRule type="expression" dxfId="4616" priority="366" stopIfTrue="1">
      <formula>$D$1&lt;M4</formula>
    </cfRule>
    <cfRule type="expression" dxfId="4615" priority="367" stopIfTrue="1">
      <formula>$D$1&gt;M4</formula>
    </cfRule>
  </conditionalFormatting>
  <conditionalFormatting sqref="O5">
    <cfRule type="cellIs" dxfId="4614" priority="363" stopIfTrue="1" operator="equal">
      <formula>5</formula>
    </cfRule>
    <cfRule type="cellIs" dxfId="4613" priority="364" stopIfTrue="1" operator="equal">
      <formula>4</formula>
    </cfRule>
    <cfRule type="cellIs" dxfId="4612" priority="365" stopIfTrue="1" operator="equal">
      <formula>3</formula>
    </cfRule>
  </conditionalFormatting>
  <conditionalFormatting sqref="O4">
    <cfRule type="expression" dxfId="4611" priority="361" stopIfTrue="1">
      <formula>$D$1&lt;O4</formula>
    </cfRule>
    <cfRule type="expression" dxfId="4610" priority="362" stopIfTrue="1">
      <formula>$D$1&gt;O4</formula>
    </cfRule>
  </conditionalFormatting>
  <conditionalFormatting sqref="O4">
    <cfRule type="expression" dxfId="4609" priority="359" stopIfTrue="1">
      <formula>$D$1&lt;O4</formula>
    </cfRule>
    <cfRule type="expression" dxfId="4608" priority="360" stopIfTrue="1">
      <formula>$D$1&gt;O4</formula>
    </cfRule>
  </conditionalFormatting>
  <conditionalFormatting sqref="O4">
    <cfRule type="expression" dxfId="4607" priority="357" stopIfTrue="1">
      <formula>$D$1&lt;O4</formula>
    </cfRule>
    <cfRule type="expression" dxfId="4606" priority="358" stopIfTrue="1">
      <formula>$D$1&gt;O4</formula>
    </cfRule>
  </conditionalFormatting>
  <conditionalFormatting sqref="O5">
    <cfRule type="cellIs" dxfId="4605" priority="354" stopIfTrue="1" operator="equal">
      <formula>5</formula>
    </cfRule>
    <cfRule type="cellIs" dxfId="4604" priority="355" stopIfTrue="1" operator="equal">
      <formula>4</formula>
    </cfRule>
    <cfRule type="cellIs" dxfId="4603" priority="356" stopIfTrue="1" operator="equal">
      <formula>3</formula>
    </cfRule>
  </conditionalFormatting>
  <conditionalFormatting sqref="O4">
    <cfRule type="expression" dxfId="4602" priority="352" stopIfTrue="1">
      <formula>$D$1&lt;O4</formula>
    </cfRule>
    <cfRule type="expression" dxfId="4601" priority="353" stopIfTrue="1">
      <formula>$D$1&gt;O4</formula>
    </cfRule>
  </conditionalFormatting>
  <conditionalFormatting sqref="I5">
    <cfRule type="cellIs" dxfId="4600" priority="349" stopIfTrue="1" operator="equal">
      <formula>5</formula>
    </cfRule>
    <cfRule type="cellIs" dxfId="4599" priority="350" stopIfTrue="1" operator="equal">
      <formula>4</formula>
    </cfRule>
    <cfRule type="cellIs" dxfId="4598" priority="351" stopIfTrue="1" operator="equal">
      <formula>3</formula>
    </cfRule>
  </conditionalFormatting>
  <conditionalFormatting sqref="I3:I4">
    <cfRule type="expression" dxfId="4597" priority="347" stopIfTrue="1">
      <formula>$D$1&lt;I3</formula>
    </cfRule>
    <cfRule type="expression" dxfId="4596" priority="348" stopIfTrue="1">
      <formula>$D$1&gt;I3</formula>
    </cfRule>
  </conditionalFormatting>
  <conditionalFormatting sqref="I5">
    <cfRule type="cellIs" dxfId="4595" priority="344" stopIfTrue="1" operator="equal">
      <formula>5</formula>
    </cfRule>
    <cfRule type="cellIs" dxfId="4594" priority="345" stopIfTrue="1" operator="equal">
      <formula>4</formula>
    </cfRule>
    <cfRule type="cellIs" dxfId="4593" priority="346" stopIfTrue="1" operator="equal">
      <formula>3</formula>
    </cfRule>
  </conditionalFormatting>
  <conditionalFormatting sqref="I4">
    <cfRule type="expression" dxfId="4592" priority="340" stopIfTrue="1">
      <formula>$D$1&lt;I4</formula>
    </cfRule>
    <cfRule type="expression" dxfId="4591" priority="341" stopIfTrue="1">
      <formula>$D$1&gt;I4</formula>
    </cfRule>
  </conditionalFormatting>
  <conditionalFormatting sqref="I5">
    <cfRule type="cellIs" dxfId="4590" priority="337" stopIfTrue="1" operator="equal">
      <formula>5</formula>
    </cfRule>
    <cfRule type="cellIs" dxfId="4589" priority="338" stopIfTrue="1" operator="equal">
      <formula>4</formula>
    </cfRule>
    <cfRule type="cellIs" dxfId="4588" priority="339" stopIfTrue="1" operator="equal">
      <formula>3</formula>
    </cfRule>
  </conditionalFormatting>
  <conditionalFormatting sqref="I4">
    <cfRule type="expression" dxfId="4587" priority="335" stopIfTrue="1">
      <formula>$D$1&lt;I4</formula>
    </cfRule>
    <cfRule type="expression" dxfId="4586" priority="336" stopIfTrue="1">
      <formula>$D$1&gt;I4</formula>
    </cfRule>
  </conditionalFormatting>
  <conditionalFormatting sqref="I5">
    <cfRule type="cellIs" dxfId="4585" priority="332" stopIfTrue="1" operator="equal">
      <formula>5</formula>
    </cfRule>
    <cfRule type="cellIs" dxfId="4584" priority="333" stopIfTrue="1" operator="equal">
      <formula>4</formula>
    </cfRule>
    <cfRule type="cellIs" dxfId="4583" priority="334" stopIfTrue="1" operator="equal">
      <formula>3</formula>
    </cfRule>
  </conditionalFormatting>
  <conditionalFormatting sqref="I4">
    <cfRule type="expression" dxfId="4582" priority="330" stopIfTrue="1">
      <formula>$D$1&lt;I4</formula>
    </cfRule>
    <cfRule type="expression" dxfId="4581" priority="331" stopIfTrue="1">
      <formula>$D$1&gt;I4</formula>
    </cfRule>
  </conditionalFormatting>
  <conditionalFormatting sqref="I5">
    <cfRule type="cellIs" dxfId="4580" priority="327" stopIfTrue="1" operator="equal">
      <formula>5</formula>
    </cfRule>
    <cfRule type="cellIs" dxfId="4579" priority="328" stopIfTrue="1" operator="equal">
      <formula>4</formula>
    </cfRule>
    <cfRule type="cellIs" dxfId="4578" priority="329" stopIfTrue="1" operator="equal">
      <formula>3</formula>
    </cfRule>
  </conditionalFormatting>
  <conditionalFormatting sqref="I5">
    <cfRule type="cellIs" dxfId="4577" priority="322" stopIfTrue="1" operator="equal">
      <formula>5</formula>
    </cfRule>
    <cfRule type="cellIs" dxfId="4576" priority="323" stopIfTrue="1" operator="equal">
      <formula>4</formula>
    </cfRule>
    <cfRule type="cellIs" dxfId="4575" priority="324" stopIfTrue="1" operator="equal">
      <formula>3</formula>
    </cfRule>
  </conditionalFormatting>
  <conditionalFormatting sqref="I4">
    <cfRule type="expression" dxfId="4574" priority="320" stopIfTrue="1">
      <formula>$D$1&lt;I4</formula>
    </cfRule>
    <cfRule type="expression" dxfId="4573" priority="321" stopIfTrue="1">
      <formula>$D$1&gt;I4</formula>
    </cfRule>
  </conditionalFormatting>
  <conditionalFormatting sqref="I5">
    <cfRule type="cellIs" dxfId="4572" priority="317" stopIfTrue="1" operator="equal">
      <formula>5</formula>
    </cfRule>
    <cfRule type="cellIs" dxfId="4571" priority="318" stopIfTrue="1" operator="equal">
      <formula>4</formula>
    </cfRule>
    <cfRule type="cellIs" dxfId="4570" priority="319" stopIfTrue="1" operator="equal">
      <formula>3</formula>
    </cfRule>
  </conditionalFormatting>
  <conditionalFormatting sqref="I4">
    <cfRule type="expression" dxfId="4569" priority="315" stopIfTrue="1">
      <formula>$D$1&lt;I4</formula>
    </cfRule>
    <cfRule type="expression" dxfId="4568" priority="316" stopIfTrue="1">
      <formula>$D$1&gt;I4</formula>
    </cfRule>
  </conditionalFormatting>
  <conditionalFormatting sqref="J5">
    <cfRule type="cellIs" dxfId="4567" priority="312" stopIfTrue="1" operator="equal">
      <formula>5</formula>
    </cfRule>
    <cfRule type="cellIs" dxfId="4566" priority="313" stopIfTrue="1" operator="equal">
      <formula>4</formula>
    </cfRule>
    <cfRule type="cellIs" dxfId="4565" priority="314" stopIfTrue="1" operator="equal">
      <formula>3</formula>
    </cfRule>
  </conditionalFormatting>
  <conditionalFormatting sqref="J3">
    <cfRule type="expression" dxfId="4564" priority="308" stopIfTrue="1">
      <formula>$D$1&lt;J3</formula>
    </cfRule>
    <cfRule type="expression" dxfId="4563" priority="309" stopIfTrue="1">
      <formula>$D$1&gt;J3</formula>
    </cfRule>
  </conditionalFormatting>
  <conditionalFormatting sqref="J4">
    <cfRule type="expression" dxfId="4562" priority="283" stopIfTrue="1">
      <formula>$D$1&lt;J4</formula>
    </cfRule>
    <cfRule type="expression" dxfId="4561" priority="284" stopIfTrue="1">
      <formula>$D$1&gt;J4</formula>
    </cfRule>
  </conditionalFormatting>
  <conditionalFormatting sqref="J4">
    <cfRule type="expression" dxfId="4560" priority="281" stopIfTrue="1">
      <formula>$D$1&lt;J4</formula>
    </cfRule>
    <cfRule type="expression" dxfId="4559" priority="282" stopIfTrue="1">
      <formula>$D$1&gt;J4</formula>
    </cfRule>
  </conditionalFormatting>
  <conditionalFormatting sqref="J4">
    <cfRule type="expression" dxfId="4558" priority="279" stopIfTrue="1">
      <formula>$D$1&lt;J4</formula>
    </cfRule>
    <cfRule type="expression" dxfId="4557" priority="280" stopIfTrue="1">
      <formula>$D$1&gt;J4</formula>
    </cfRule>
  </conditionalFormatting>
  <conditionalFormatting sqref="J4">
    <cfRule type="expression" dxfId="4556" priority="304" stopIfTrue="1">
      <formula>$D$1&lt;J4</formula>
    </cfRule>
    <cfRule type="expression" dxfId="4555" priority="305" stopIfTrue="1">
      <formula>$D$1&gt;J4</formula>
    </cfRule>
  </conditionalFormatting>
  <conditionalFormatting sqref="J3">
    <cfRule type="expression" dxfId="4554" priority="302" stopIfTrue="1">
      <formula>$D$1&lt;J3</formula>
    </cfRule>
    <cfRule type="expression" dxfId="4553" priority="303" stopIfTrue="1">
      <formula>$D$1&gt;J3</formula>
    </cfRule>
  </conditionalFormatting>
  <conditionalFormatting sqref="J4">
    <cfRule type="expression" dxfId="4552" priority="300" stopIfTrue="1">
      <formula>$D$1&lt;J4</formula>
    </cfRule>
    <cfRule type="expression" dxfId="4551" priority="301" stopIfTrue="1">
      <formula>$D$1&gt;J4</formula>
    </cfRule>
  </conditionalFormatting>
  <conditionalFormatting sqref="J4">
    <cfRule type="expression" dxfId="4550" priority="298" stopIfTrue="1">
      <formula>$D$1&lt;J4</formula>
    </cfRule>
    <cfRule type="expression" dxfId="4549" priority="299" stopIfTrue="1">
      <formula>$D$1&gt;J4</formula>
    </cfRule>
  </conditionalFormatting>
  <conditionalFormatting sqref="J4">
    <cfRule type="expression" dxfId="4548" priority="296" stopIfTrue="1">
      <formula>$D$1&lt;J4</formula>
    </cfRule>
    <cfRule type="expression" dxfId="4547" priority="297" stopIfTrue="1">
      <formula>$D$1&gt;J4</formula>
    </cfRule>
  </conditionalFormatting>
  <conditionalFormatting sqref="J5">
    <cfRule type="cellIs" dxfId="4546" priority="293" stopIfTrue="1" operator="equal">
      <formula>5</formula>
    </cfRule>
    <cfRule type="cellIs" dxfId="4545" priority="294" stopIfTrue="1" operator="equal">
      <formula>4</formula>
    </cfRule>
    <cfRule type="cellIs" dxfId="4544" priority="295" stopIfTrue="1" operator="equal">
      <formula>3</formula>
    </cfRule>
  </conditionalFormatting>
  <conditionalFormatting sqref="J4">
    <cfRule type="expression" dxfId="4543" priority="291" stopIfTrue="1">
      <formula>$D$1&lt;J4</formula>
    </cfRule>
    <cfRule type="expression" dxfId="4542" priority="292" stopIfTrue="1">
      <formula>$D$1&gt;J4</formula>
    </cfRule>
  </conditionalFormatting>
  <conditionalFormatting sqref="J4">
    <cfRule type="expression" dxfId="4541" priority="289" stopIfTrue="1">
      <formula>$D$1&lt;J4</formula>
    </cfRule>
    <cfRule type="expression" dxfId="4540" priority="290" stopIfTrue="1">
      <formula>$D$1&gt;J4</formula>
    </cfRule>
  </conditionalFormatting>
  <conditionalFormatting sqref="J4">
    <cfRule type="expression" dxfId="4539" priority="287" stopIfTrue="1">
      <formula>$D$1&lt;J4</formula>
    </cfRule>
    <cfRule type="expression" dxfId="4538" priority="288" stopIfTrue="1">
      <formula>$D$1&gt;J4</formula>
    </cfRule>
  </conditionalFormatting>
  <conditionalFormatting sqref="J4">
    <cfRule type="expression" dxfId="4537" priority="285" stopIfTrue="1">
      <formula>$D$1&lt;J4</formula>
    </cfRule>
    <cfRule type="expression" dxfId="4536" priority="286" stopIfTrue="1">
      <formula>$D$1&gt;J4</formula>
    </cfRule>
  </conditionalFormatting>
  <conditionalFormatting sqref="J4">
    <cfRule type="expression" dxfId="4535" priority="277" stopIfTrue="1">
      <formula>$D$1&lt;J4</formula>
    </cfRule>
    <cfRule type="expression" dxfId="4534" priority="278" stopIfTrue="1">
      <formula>$D$1&gt;J4</formula>
    </cfRule>
  </conditionalFormatting>
  <conditionalFormatting sqref="J4">
    <cfRule type="expression" dxfId="4533" priority="275" stopIfTrue="1">
      <formula>$D$1&lt;J4</formula>
    </cfRule>
    <cfRule type="expression" dxfId="4532" priority="276" stopIfTrue="1">
      <formula>$D$1&gt;J4</formula>
    </cfRule>
  </conditionalFormatting>
  <conditionalFormatting sqref="K5">
    <cfRule type="cellIs" dxfId="4531" priority="272" stopIfTrue="1" operator="equal">
      <formula>5</formula>
    </cfRule>
    <cfRule type="cellIs" dxfId="4530" priority="273" stopIfTrue="1" operator="equal">
      <formula>4</formula>
    </cfRule>
    <cfRule type="cellIs" dxfId="4529" priority="274" stopIfTrue="1" operator="equal">
      <formula>3</formula>
    </cfRule>
  </conditionalFormatting>
  <conditionalFormatting sqref="K3:K4">
    <cfRule type="expression" dxfId="4528" priority="270" stopIfTrue="1">
      <formula>$D$1&lt;K3</formula>
    </cfRule>
    <cfRule type="expression" dxfId="4527" priority="271" stopIfTrue="1">
      <formula>$D$1&gt;K3</formula>
    </cfRule>
  </conditionalFormatting>
  <conditionalFormatting sqref="K5">
    <cfRule type="cellIs" dxfId="4526" priority="267" stopIfTrue="1" operator="equal">
      <formula>5</formula>
    </cfRule>
    <cfRule type="cellIs" dxfId="4525" priority="268" stopIfTrue="1" operator="equal">
      <formula>4</formula>
    </cfRule>
    <cfRule type="cellIs" dxfId="4524" priority="269" stopIfTrue="1" operator="equal">
      <formula>3</formula>
    </cfRule>
  </conditionalFormatting>
  <conditionalFormatting sqref="K3:K4">
    <cfRule type="expression" dxfId="4523" priority="265" stopIfTrue="1">
      <formula>$D$1&lt;K3</formula>
    </cfRule>
    <cfRule type="expression" dxfId="4522" priority="266" stopIfTrue="1">
      <formula>$D$1&gt;K3</formula>
    </cfRule>
  </conditionalFormatting>
  <conditionalFormatting sqref="K4">
    <cfRule type="expression" dxfId="4521" priority="263" stopIfTrue="1">
      <formula>$D$1&lt;K4</formula>
    </cfRule>
    <cfRule type="expression" dxfId="4520" priority="264" stopIfTrue="1">
      <formula>$D$1&gt;K4</formula>
    </cfRule>
  </conditionalFormatting>
  <conditionalFormatting sqref="I5">
    <cfRule type="cellIs" dxfId="4519" priority="147" stopIfTrue="1" operator="equal">
      <formula>5</formula>
    </cfRule>
    <cfRule type="cellIs" dxfId="4518" priority="148" stopIfTrue="1" operator="equal">
      <formula>4</formula>
    </cfRule>
    <cfRule type="cellIs" dxfId="4517" priority="149" stopIfTrue="1" operator="equal">
      <formula>3</formula>
    </cfRule>
  </conditionalFormatting>
  <conditionalFormatting sqref="J3:J4">
    <cfRule type="expression" dxfId="4516" priority="135" stopIfTrue="1">
      <formula>$D$1&lt;J3</formula>
    </cfRule>
    <cfRule type="expression" dxfId="4515" priority="136" stopIfTrue="1">
      <formula>$D$1&gt;J3</formula>
    </cfRule>
  </conditionalFormatting>
  <conditionalFormatting sqref="J4">
    <cfRule type="expression" dxfId="4514" priority="118" stopIfTrue="1">
      <formula>$D$1&lt;J4</formula>
    </cfRule>
    <cfRule type="expression" dxfId="4513" priority="119" stopIfTrue="1">
      <formula>$D$1&gt;J4</formula>
    </cfRule>
  </conditionalFormatting>
  <conditionalFormatting sqref="K3:K4">
    <cfRule type="expression" dxfId="4512" priority="103" stopIfTrue="1">
      <formula>$D$1&lt;K3</formula>
    </cfRule>
    <cfRule type="expression" dxfId="4511" priority="104" stopIfTrue="1">
      <formula>$D$1&gt;K3</formula>
    </cfRule>
  </conditionalFormatting>
  <conditionalFormatting sqref="K4">
    <cfRule type="expression" dxfId="4510" priority="99" stopIfTrue="1">
      <formula>$D$1&lt;K4</formula>
    </cfRule>
    <cfRule type="expression" dxfId="4509" priority="100" stopIfTrue="1">
      <formula>$D$1&gt;K4</formula>
    </cfRule>
  </conditionalFormatting>
  <conditionalFormatting sqref="M5">
    <cfRule type="cellIs" dxfId="4508" priority="260" stopIfTrue="1" operator="equal">
      <formula>5</formula>
    </cfRule>
    <cfRule type="cellIs" dxfId="4507" priority="261" stopIfTrue="1" operator="equal">
      <formula>4</formula>
    </cfRule>
    <cfRule type="cellIs" dxfId="4506" priority="262" stopIfTrue="1" operator="equal">
      <formula>3</formula>
    </cfRule>
  </conditionalFormatting>
  <conditionalFormatting sqref="M3:M4">
    <cfRule type="expression" dxfId="4505" priority="258" stopIfTrue="1">
      <formula>$D$1&lt;M3</formula>
    </cfRule>
    <cfRule type="expression" dxfId="4504" priority="259" stopIfTrue="1">
      <formula>$D$1&gt;M3</formula>
    </cfRule>
  </conditionalFormatting>
  <conditionalFormatting sqref="M5">
    <cfRule type="cellIs" dxfId="4503" priority="255" stopIfTrue="1" operator="equal">
      <formula>5</formula>
    </cfRule>
    <cfRule type="cellIs" dxfId="4502" priority="256" stopIfTrue="1" operator="equal">
      <formula>4</formula>
    </cfRule>
    <cfRule type="cellIs" dxfId="4501" priority="257" stopIfTrue="1" operator="equal">
      <formula>3</formula>
    </cfRule>
  </conditionalFormatting>
  <conditionalFormatting sqref="M3:M4">
    <cfRule type="expression" dxfId="4500" priority="253" stopIfTrue="1">
      <formula>$D$1&lt;M3</formula>
    </cfRule>
    <cfRule type="expression" dxfId="4499" priority="254" stopIfTrue="1">
      <formula>$D$1&gt;M3</formula>
    </cfRule>
  </conditionalFormatting>
  <conditionalFormatting sqref="M4">
    <cfRule type="expression" dxfId="4498" priority="251" stopIfTrue="1">
      <formula>$D$1&lt;M4</formula>
    </cfRule>
    <cfRule type="expression" dxfId="4497" priority="252" stopIfTrue="1">
      <formula>$D$1&gt;M4</formula>
    </cfRule>
  </conditionalFormatting>
  <conditionalFormatting sqref="N5">
    <cfRule type="cellIs" dxfId="4496" priority="248" stopIfTrue="1" operator="equal">
      <formula>5</formula>
    </cfRule>
    <cfRule type="cellIs" dxfId="4495" priority="249" stopIfTrue="1" operator="equal">
      <formula>4</formula>
    </cfRule>
    <cfRule type="cellIs" dxfId="4494" priority="250" stopIfTrue="1" operator="equal">
      <formula>3</formula>
    </cfRule>
  </conditionalFormatting>
  <conditionalFormatting sqref="N3:N4">
    <cfRule type="expression" dxfId="4493" priority="246" stopIfTrue="1">
      <formula>$D$1&lt;N3</formula>
    </cfRule>
    <cfRule type="expression" dxfId="4492" priority="247" stopIfTrue="1">
      <formula>$D$1&gt;N3</formula>
    </cfRule>
  </conditionalFormatting>
  <conditionalFormatting sqref="N5">
    <cfRule type="cellIs" dxfId="4491" priority="243" stopIfTrue="1" operator="equal">
      <formula>5</formula>
    </cfRule>
    <cfRule type="cellIs" dxfId="4490" priority="244" stopIfTrue="1" operator="equal">
      <formula>4</formula>
    </cfRule>
    <cfRule type="cellIs" dxfId="4489" priority="245" stopIfTrue="1" operator="equal">
      <formula>3</formula>
    </cfRule>
  </conditionalFormatting>
  <conditionalFormatting sqref="N3:N4">
    <cfRule type="expression" dxfId="4488" priority="241" stopIfTrue="1">
      <formula>$D$1&lt;N3</formula>
    </cfRule>
    <cfRule type="expression" dxfId="4487" priority="242" stopIfTrue="1">
      <formula>$D$1&gt;N3</formula>
    </cfRule>
  </conditionalFormatting>
  <conditionalFormatting sqref="N4">
    <cfRule type="expression" dxfId="4486" priority="239" stopIfTrue="1">
      <formula>$D$1&lt;N4</formula>
    </cfRule>
    <cfRule type="expression" dxfId="4485" priority="240" stopIfTrue="1">
      <formula>$D$1&gt;N4</formula>
    </cfRule>
  </conditionalFormatting>
  <conditionalFormatting sqref="M4">
    <cfRule type="expression" dxfId="4484" priority="237" stopIfTrue="1">
      <formula>$D$1&lt;M4</formula>
    </cfRule>
    <cfRule type="expression" dxfId="4483" priority="238" stopIfTrue="1">
      <formula>$D$1&gt;M4</formula>
    </cfRule>
  </conditionalFormatting>
  <conditionalFormatting sqref="M4">
    <cfRule type="expression" dxfId="4482" priority="235" stopIfTrue="1">
      <formula>$D$1&lt;M4</formula>
    </cfRule>
    <cfRule type="expression" dxfId="4481" priority="236" stopIfTrue="1">
      <formula>$D$1&gt;M4</formula>
    </cfRule>
  </conditionalFormatting>
  <conditionalFormatting sqref="M4">
    <cfRule type="expression" dxfId="4480" priority="233" stopIfTrue="1">
      <formula>$D$1&lt;M4</formula>
    </cfRule>
    <cfRule type="expression" dxfId="4479" priority="234" stopIfTrue="1">
      <formula>$D$1&gt;M4</formula>
    </cfRule>
  </conditionalFormatting>
  <conditionalFormatting sqref="N3:N4">
    <cfRule type="expression" dxfId="4478" priority="217" stopIfTrue="1">
      <formula>$D$1&lt;N3</formula>
    </cfRule>
    <cfRule type="expression" dxfId="4477" priority="218" stopIfTrue="1">
      <formula>$D$1&gt;N3</formula>
    </cfRule>
  </conditionalFormatting>
  <conditionalFormatting sqref="M4">
    <cfRule type="expression" dxfId="4476" priority="231" stopIfTrue="1">
      <formula>$D$1&lt;M4</formula>
    </cfRule>
    <cfRule type="expression" dxfId="4475" priority="232" stopIfTrue="1">
      <formula>$D$1&gt;M4</formula>
    </cfRule>
  </conditionalFormatting>
  <conditionalFormatting sqref="M4">
    <cfRule type="expression" dxfId="4474" priority="229" stopIfTrue="1">
      <formula>$D$1&lt;M4</formula>
    </cfRule>
    <cfRule type="expression" dxfId="4473" priority="230" stopIfTrue="1">
      <formula>$D$1&gt;M4</formula>
    </cfRule>
  </conditionalFormatting>
  <conditionalFormatting sqref="M4">
    <cfRule type="expression" dxfId="4472" priority="227" stopIfTrue="1">
      <formula>$D$1&lt;M4</formula>
    </cfRule>
    <cfRule type="expression" dxfId="4471" priority="228" stopIfTrue="1">
      <formula>$D$1&gt;M4</formula>
    </cfRule>
  </conditionalFormatting>
  <conditionalFormatting sqref="N5">
    <cfRule type="cellIs" dxfId="4470" priority="224" stopIfTrue="1" operator="equal">
      <formula>5</formula>
    </cfRule>
    <cfRule type="cellIs" dxfId="4469" priority="225" stopIfTrue="1" operator="equal">
      <formula>4</formula>
    </cfRule>
    <cfRule type="cellIs" dxfId="4468" priority="226" stopIfTrue="1" operator="equal">
      <formula>3</formula>
    </cfRule>
  </conditionalFormatting>
  <conditionalFormatting sqref="N3:N4">
    <cfRule type="expression" dxfId="4467" priority="222" stopIfTrue="1">
      <formula>$D$1&lt;N3</formula>
    </cfRule>
    <cfRule type="expression" dxfId="4466" priority="223" stopIfTrue="1">
      <formula>$D$1&gt;N3</formula>
    </cfRule>
  </conditionalFormatting>
  <conditionalFormatting sqref="N5">
    <cfRule type="cellIs" dxfId="4465" priority="219" stopIfTrue="1" operator="equal">
      <formula>5</formula>
    </cfRule>
    <cfRule type="cellIs" dxfId="4464" priority="220" stopIfTrue="1" operator="equal">
      <formula>4</formula>
    </cfRule>
    <cfRule type="cellIs" dxfId="4463" priority="221" stopIfTrue="1" operator="equal">
      <formula>3</formula>
    </cfRule>
  </conditionalFormatting>
  <conditionalFormatting sqref="M5">
    <cfRule type="cellIs" dxfId="4462" priority="214" stopIfTrue="1" operator="equal">
      <formula>5</formula>
    </cfRule>
    <cfRule type="cellIs" dxfId="4461" priority="215" stopIfTrue="1" operator="equal">
      <formula>4</formula>
    </cfRule>
    <cfRule type="cellIs" dxfId="4460" priority="216" stopIfTrue="1" operator="equal">
      <formula>3</formula>
    </cfRule>
  </conditionalFormatting>
  <conditionalFormatting sqref="M4">
    <cfRule type="expression" dxfId="4459" priority="212" stopIfTrue="1">
      <formula>$D$1&lt;M4</formula>
    </cfRule>
    <cfRule type="expression" dxfId="4458" priority="213" stopIfTrue="1">
      <formula>$D$1&gt;M4</formula>
    </cfRule>
  </conditionalFormatting>
  <conditionalFormatting sqref="M5">
    <cfRule type="cellIs" dxfId="4457" priority="209" stopIfTrue="1" operator="equal">
      <formula>5</formula>
    </cfRule>
    <cfRule type="cellIs" dxfId="4456" priority="210" stopIfTrue="1" operator="equal">
      <formula>4</formula>
    </cfRule>
    <cfRule type="cellIs" dxfId="4455" priority="211" stopIfTrue="1" operator="equal">
      <formula>3</formula>
    </cfRule>
  </conditionalFormatting>
  <conditionalFormatting sqref="M4">
    <cfRule type="expression" dxfId="4454" priority="207" stopIfTrue="1">
      <formula>$D$1&lt;M4</formula>
    </cfRule>
    <cfRule type="expression" dxfId="4453" priority="208" stopIfTrue="1">
      <formula>$D$1&gt;M4</formula>
    </cfRule>
  </conditionalFormatting>
  <conditionalFormatting sqref="M4">
    <cfRule type="expression" dxfId="4452" priority="205" stopIfTrue="1">
      <formula>$D$1&lt;M4</formula>
    </cfRule>
    <cfRule type="expression" dxfId="4451" priority="206" stopIfTrue="1">
      <formula>$D$1&gt;M4</formula>
    </cfRule>
  </conditionalFormatting>
  <conditionalFormatting sqref="N5">
    <cfRule type="cellIs" dxfId="4450" priority="202" stopIfTrue="1" operator="equal">
      <formula>5</formula>
    </cfRule>
    <cfRule type="cellIs" dxfId="4449" priority="203" stopIfTrue="1" operator="equal">
      <formula>4</formula>
    </cfRule>
    <cfRule type="cellIs" dxfId="4448" priority="204" stopIfTrue="1" operator="equal">
      <formula>3</formula>
    </cfRule>
  </conditionalFormatting>
  <conditionalFormatting sqref="N4">
    <cfRule type="expression" dxfId="4447" priority="200" stopIfTrue="1">
      <formula>$D$1&lt;N4</formula>
    </cfRule>
    <cfRule type="expression" dxfId="4446" priority="201" stopIfTrue="1">
      <formula>$D$1&gt;N4</formula>
    </cfRule>
  </conditionalFormatting>
  <conditionalFormatting sqref="N5">
    <cfRule type="cellIs" dxfId="4445" priority="197" stopIfTrue="1" operator="equal">
      <formula>5</formula>
    </cfRule>
    <cfRule type="cellIs" dxfId="4444" priority="198" stopIfTrue="1" operator="equal">
      <formula>4</formula>
    </cfRule>
    <cfRule type="cellIs" dxfId="4443" priority="199" stopIfTrue="1" operator="equal">
      <formula>3</formula>
    </cfRule>
  </conditionalFormatting>
  <conditionalFormatting sqref="N4">
    <cfRule type="expression" dxfId="4442" priority="195" stopIfTrue="1">
      <formula>$D$1&lt;N4</formula>
    </cfRule>
    <cfRule type="expression" dxfId="4441" priority="196" stopIfTrue="1">
      <formula>$D$1&gt;N4</formula>
    </cfRule>
  </conditionalFormatting>
  <conditionalFormatting sqref="N4">
    <cfRule type="expression" dxfId="4440" priority="193" stopIfTrue="1">
      <formula>$D$1&lt;N4</formula>
    </cfRule>
    <cfRule type="expression" dxfId="4439" priority="194" stopIfTrue="1">
      <formula>$D$1&gt;N4</formula>
    </cfRule>
  </conditionalFormatting>
  <conditionalFormatting sqref="N5">
    <cfRule type="cellIs" dxfId="4438" priority="190" stopIfTrue="1" operator="equal">
      <formula>5</formula>
    </cfRule>
    <cfRule type="cellIs" dxfId="4437" priority="191" stopIfTrue="1" operator="equal">
      <formula>4</formula>
    </cfRule>
    <cfRule type="cellIs" dxfId="4436" priority="192" stopIfTrue="1" operator="equal">
      <formula>3</formula>
    </cfRule>
  </conditionalFormatting>
  <conditionalFormatting sqref="N4">
    <cfRule type="expression" dxfId="4435" priority="188" stopIfTrue="1">
      <formula>$D$1&lt;N4</formula>
    </cfRule>
    <cfRule type="expression" dxfId="4434" priority="189" stopIfTrue="1">
      <formula>$D$1&gt;N4</formula>
    </cfRule>
  </conditionalFormatting>
  <conditionalFormatting sqref="N5">
    <cfRule type="cellIs" dxfId="4433" priority="185" stopIfTrue="1" operator="equal">
      <formula>5</formula>
    </cfRule>
    <cfRule type="cellIs" dxfId="4432" priority="186" stopIfTrue="1" operator="equal">
      <formula>4</formula>
    </cfRule>
    <cfRule type="cellIs" dxfId="4431" priority="187" stopIfTrue="1" operator="equal">
      <formula>3</formula>
    </cfRule>
  </conditionalFormatting>
  <conditionalFormatting sqref="N4">
    <cfRule type="expression" dxfId="4430" priority="183" stopIfTrue="1">
      <formula>$D$1&lt;N4</formula>
    </cfRule>
    <cfRule type="expression" dxfId="4429" priority="184" stopIfTrue="1">
      <formula>$D$1&gt;N4</formula>
    </cfRule>
  </conditionalFormatting>
  <conditionalFormatting sqref="N5">
    <cfRule type="cellIs" dxfId="4428" priority="180" stopIfTrue="1" operator="equal">
      <formula>5</formula>
    </cfRule>
    <cfRule type="cellIs" dxfId="4427" priority="181" stopIfTrue="1" operator="equal">
      <formula>4</formula>
    </cfRule>
    <cfRule type="cellIs" dxfId="4426" priority="182" stopIfTrue="1" operator="equal">
      <formula>3</formula>
    </cfRule>
  </conditionalFormatting>
  <conditionalFormatting sqref="N4">
    <cfRule type="expression" dxfId="4425" priority="178" stopIfTrue="1">
      <formula>$D$1&lt;N4</formula>
    </cfRule>
    <cfRule type="expression" dxfId="4424" priority="179" stopIfTrue="1">
      <formula>$D$1&gt;N4</formula>
    </cfRule>
  </conditionalFormatting>
  <conditionalFormatting sqref="N4">
    <cfRule type="expression" dxfId="4423" priority="176" stopIfTrue="1">
      <formula>$D$1&lt;N4</formula>
    </cfRule>
    <cfRule type="expression" dxfId="4422" priority="177" stopIfTrue="1">
      <formula>$D$1&gt;N4</formula>
    </cfRule>
  </conditionalFormatting>
  <conditionalFormatting sqref="N4">
    <cfRule type="expression" dxfId="4421" priority="174" stopIfTrue="1">
      <formula>$D$1&lt;N4</formula>
    </cfRule>
    <cfRule type="expression" dxfId="4420" priority="175" stopIfTrue="1">
      <formula>$D$1&gt;N4</formula>
    </cfRule>
  </conditionalFormatting>
  <conditionalFormatting sqref="N4">
    <cfRule type="expression" dxfId="4419" priority="172" stopIfTrue="1">
      <formula>$D$1&lt;N4</formula>
    </cfRule>
    <cfRule type="expression" dxfId="4418" priority="173" stopIfTrue="1">
      <formula>$D$1&gt;N4</formula>
    </cfRule>
  </conditionalFormatting>
  <conditionalFormatting sqref="N4">
    <cfRule type="expression" dxfId="4417" priority="170" stopIfTrue="1">
      <formula>$D$1&lt;N4</formula>
    </cfRule>
    <cfRule type="expression" dxfId="4416" priority="171" stopIfTrue="1">
      <formula>$D$1&gt;N4</formula>
    </cfRule>
  </conditionalFormatting>
  <conditionalFormatting sqref="N4">
    <cfRule type="expression" dxfId="4415" priority="168" stopIfTrue="1">
      <formula>$D$1&lt;N4</formula>
    </cfRule>
    <cfRule type="expression" dxfId="4414" priority="169" stopIfTrue="1">
      <formula>$D$1&gt;N4</formula>
    </cfRule>
  </conditionalFormatting>
  <conditionalFormatting sqref="N4">
    <cfRule type="expression" dxfId="4413" priority="166" stopIfTrue="1">
      <formula>$D$1&lt;N4</formula>
    </cfRule>
    <cfRule type="expression" dxfId="4412" priority="167" stopIfTrue="1">
      <formula>$D$1&gt;N4</formula>
    </cfRule>
  </conditionalFormatting>
  <conditionalFormatting sqref="N4">
    <cfRule type="expression" dxfId="4411" priority="164" stopIfTrue="1">
      <formula>$D$1&lt;N4</formula>
    </cfRule>
    <cfRule type="expression" dxfId="4410" priority="165" stopIfTrue="1">
      <formula>$D$1&gt;N4</formula>
    </cfRule>
  </conditionalFormatting>
  <conditionalFormatting sqref="N4">
    <cfRule type="expression" dxfId="4409" priority="162" stopIfTrue="1">
      <formula>$D$1&lt;N4</formula>
    </cfRule>
    <cfRule type="expression" dxfId="4408" priority="163" stopIfTrue="1">
      <formula>$D$1&gt;N4</formula>
    </cfRule>
  </conditionalFormatting>
  <conditionalFormatting sqref="N4">
    <cfRule type="expression" dxfId="4407" priority="160" stopIfTrue="1">
      <formula>$D$1&lt;N4</formula>
    </cfRule>
    <cfRule type="expression" dxfId="4406" priority="161" stopIfTrue="1">
      <formula>$D$1&gt;N4</formula>
    </cfRule>
  </conditionalFormatting>
  <conditionalFormatting sqref="I5">
    <cfRule type="cellIs" dxfId="4405" priority="157" stopIfTrue="1" operator="equal">
      <formula>5</formula>
    </cfRule>
    <cfRule type="cellIs" dxfId="4404" priority="158" stopIfTrue="1" operator="equal">
      <formula>4</formula>
    </cfRule>
    <cfRule type="cellIs" dxfId="4403" priority="159" stopIfTrue="1" operator="equal">
      <formula>3</formula>
    </cfRule>
  </conditionalFormatting>
  <conditionalFormatting sqref="I3:I4">
    <cfRule type="expression" dxfId="4402" priority="155" stopIfTrue="1">
      <formula>$D$1&lt;I3</formula>
    </cfRule>
    <cfRule type="expression" dxfId="4401" priority="156" stopIfTrue="1">
      <formula>$D$1&gt;I3</formula>
    </cfRule>
  </conditionalFormatting>
  <conditionalFormatting sqref="I5">
    <cfRule type="cellIs" dxfId="4400" priority="152" stopIfTrue="1" operator="equal">
      <formula>5</formula>
    </cfRule>
    <cfRule type="cellIs" dxfId="4399" priority="153" stopIfTrue="1" operator="equal">
      <formula>4</formula>
    </cfRule>
    <cfRule type="cellIs" dxfId="4398" priority="154" stopIfTrue="1" operator="equal">
      <formula>3</formula>
    </cfRule>
  </conditionalFormatting>
  <conditionalFormatting sqref="I3:I4">
    <cfRule type="expression" dxfId="4397" priority="150" stopIfTrue="1">
      <formula>$D$1&lt;I3</formula>
    </cfRule>
    <cfRule type="expression" dxfId="4396" priority="151" stopIfTrue="1">
      <formula>$D$1&gt;I3</formula>
    </cfRule>
  </conditionalFormatting>
  <conditionalFormatting sqref="I3:I4">
    <cfRule type="expression" dxfId="4395" priority="145" stopIfTrue="1">
      <formula>$D$1&lt;I3</formula>
    </cfRule>
    <cfRule type="expression" dxfId="4394" priority="146" stopIfTrue="1">
      <formula>$D$1&gt;I3</formula>
    </cfRule>
  </conditionalFormatting>
  <conditionalFormatting sqref="J5">
    <cfRule type="cellIs" dxfId="4393" priority="142" stopIfTrue="1" operator="equal">
      <formula>5</formula>
    </cfRule>
    <cfRule type="cellIs" dxfId="4392" priority="143" stopIfTrue="1" operator="equal">
      <formula>4</formula>
    </cfRule>
    <cfRule type="cellIs" dxfId="4391" priority="144" stopIfTrue="1" operator="equal">
      <formula>3</formula>
    </cfRule>
  </conditionalFormatting>
  <conditionalFormatting sqref="J3:J4">
    <cfRule type="expression" dxfId="4390" priority="140" stopIfTrue="1">
      <formula>$D$1&lt;J3</formula>
    </cfRule>
    <cfRule type="expression" dxfId="4389" priority="141" stopIfTrue="1">
      <formula>$D$1&gt;J3</formula>
    </cfRule>
  </conditionalFormatting>
  <conditionalFormatting sqref="J5">
    <cfRule type="cellIs" dxfId="4388" priority="137" stopIfTrue="1" operator="equal">
      <formula>5</formula>
    </cfRule>
    <cfRule type="cellIs" dxfId="4387" priority="138" stopIfTrue="1" operator="equal">
      <formula>4</formula>
    </cfRule>
    <cfRule type="cellIs" dxfId="4386" priority="139" stopIfTrue="1" operator="equal">
      <formula>3</formula>
    </cfRule>
  </conditionalFormatting>
  <conditionalFormatting sqref="J4">
    <cfRule type="expression" dxfId="4385" priority="133" stopIfTrue="1">
      <formula>$D$1&lt;J4</formula>
    </cfRule>
    <cfRule type="expression" dxfId="4384" priority="134" stopIfTrue="1">
      <formula>$D$1&gt;J4</formula>
    </cfRule>
  </conditionalFormatting>
  <conditionalFormatting sqref="J5">
    <cfRule type="cellIs" dxfId="4383" priority="130" stopIfTrue="1" operator="equal">
      <formula>5</formula>
    </cfRule>
    <cfRule type="cellIs" dxfId="4382" priority="131" stopIfTrue="1" operator="equal">
      <formula>4</formula>
    </cfRule>
    <cfRule type="cellIs" dxfId="4381" priority="132" stopIfTrue="1" operator="equal">
      <formula>3</formula>
    </cfRule>
  </conditionalFormatting>
  <conditionalFormatting sqref="J4">
    <cfRule type="expression" dxfId="4380" priority="128" stopIfTrue="1">
      <formula>$D$1&lt;J4</formula>
    </cfRule>
    <cfRule type="expression" dxfId="4379" priority="129" stopIfTrue="1">
      <formula>$D$1&gt;J4</formula>
    </cfRule>
  </conditionalFormatting>
  <conditionalFormatting sqref="J5">
    <cfRule type="cellIs" dxfId="4378" priority="125" stopIfTrue="1" operator="equal">
      <formula>5</formula>
    </cfRule>
    <cfRule type="cellIs" dxfId="4377" priority="126" stopIfTrue="1" operator="equal">
      <formula>4</formula>
    </cfRule>
    <cfRule type="cellIs" dxfId="4376" priority="127" stopIfTrue="1" operator="equal">
      <formula>3</formula>
    </cfRule>
  </conditionalFormatting>
  <conditionalFormatting sqref="J4">
    <cfRule type="expression" dxfId="4375" priority="123" stopIfTrue="1">
      <formula>$D$1&lt;J4</formula>
    </cfRule>
    <cfRule type="expression" dxfId="4374" priority="124" stopIfTrue="1">
      <formula>$D$1&gt;J4</formula>
    </cfRule>
  </conditionalFormatting>
  <conditionalFormatting sqref="J5">
    <cfRule type="cellIs" dxfId="4373" priority="120" stopIfTrue="1" operator="equal">
      <formula>5</formula>
    </cfRule>
    <cfRule type="cellIs" dxfId="4372" priority="121" stopIfTrue="1" operator="equal">
      <formula>4</formula>
    </cfRule>
    <cfRule type="cellIs" dxfId="4371" priority="122" stopIfTrue="1" operator="equal">
      <formula>3</formula>
    </cfRule>
  </conditionalFormatting>
  <conditionalFormatting sqref="J5">
    <cfRule type="cellIs" dxfId="4370" priority="115" stopIfTrue="1" operator="equal">
      <formula>5</formula>
    </cfRule>
    <cfRule type="cellIs" dxfId="4369" priority="116" stopIfTrue="1" operator="equal">
      <formula>4</formula>
    </cfRule>
    <cfRule type="cellIs" dxfId="4368" priority="117" stopIfTrue="1" operator="equal">
      <formula>3</formula>
    </cfRule>
  </conditionalFormatting>
  <conditionalFormatting sqref="J4">
    <cfRule type="expression" dxfId="4367" priority="113" stopIfTrue="1">
      <formula>$D$1&lt;J4</formula>
    </cfRule>
    <cfRule type="expression" dxfId="4366" priority="114" stopIfTrue="1">
      <formula>$D$1&gt;J4</formula>
    </cfRule>
  </conditionalFormatting>
  <conditionalFormatting sqref="J5">
    <cfRule type="cellIs" dxfId="4365" priority="110" stopIfTrue="1" operator="equal">
      <formula>5</formula>
    </cfRule>
    <cfRule type="cellIs" dxfId="4364" priority="111" stopIfTrue="1" operator="equal">
      <formula>4</formula>
    </cfRule>
    <cfRule type="cellIs" dxfId="4363" priority="112" stopIfTrue="1" operator="equal">
      <formula>3</formula>
    </cfRule>
  </conditionalFormatting>
  <conditionalFormatting sqref="J4">
    <cfRule type="expression" dxfId="4362" priority="108" stopIfTrue="1">
      <formula>$D$1&lt;J4</formula>
    </cfRule>
    <cfRule type="expression" dxfId="4361" priority="109" stopIfTrue="1">
      <formula>$D$1&gt;J4</formula>
    </cfRule>
  </conditionalFormatting>
  <conditionalFormatting sqref="K5">
    <cfRule type="cellIs" dxfId="4360" priority="105" stopIfTrue="1" operator="equal">
      <formula>5</formula>
    </cfRule>
    <cfRule type="cellIs" dxfId="4359" priority="106" stopIfTrue="1" operator="equal">
      <formula>4</formula>
    </cfRule>
    <cfRule type="cellIs" dxfId="4358" priority="107" stopIfTrue="1" operator="equal">
      <formula>3</formula>
    </cfRule>
  </conditionalFormatting>
  <conditionalFormatting sqref="K3">
    <cfRule type="expression" dxfId="4357" priority="101" stopIfTrue="1">
      <formula>$D$1&lt;K3</formula>
    </cfRule>
    <cfRule type="expression" dxfId="4356" priority="102" stopIfTrue="1">
      <formula>$D$1&gt;K3</formula>
    </cfRule>
  </conditionalFormatting>
  <conditionalFormatting sqref="K4">
    <cfRule type="expression" dxfId="4355" priority="76" stopIfTrue="1">
      <formula>$D$1&lt;K4</formula>
    </cfRule>
    <cfRule type="expression" dxfId="4354" priority="77" stopIfTrue="1">
      <formula>$D$1&gt;K4</formula>
    </cfRule>
  </conditionalFormatting>
  <conditionalFormatting sqref="K4">
    <cfRule type="expression" dxfId="4353" priority="74" stopIfTrue="1">
      <formula>$D$1&lt;K4</formula>
    </cfRule>
    <cfRule type="expression" dxfId="4352" priority="75" stopIfTrue="1">
      <formula>$D$1&gt;K4</formula>
    </cfRule>
  </conditionalFormatting>
  <conditionalFormatting sqref="K4">
    <cfRule type="expression" dxfId="4351" priority="72" stopIfTrue="1">
      <formula>$D$1&lt;K4</formula>
    </cfRule>
    <cfRule type="expression" dxfId="4350" priority="73" stopIfTrue="1">
      <formula>$D$1&gt;K4</formula>
    </cfRule>
  </conditionalFormatting>
  <conditionalFormatting sqref="K4">
    <cfRule type="expression" dxfId="4349" priority="97" stopIfTrue="1">
      <formula>$D$1&lt;K4</formula>
    </cfRule>
    <cfRule type="expression" dxfId="4348" priority="98" stopIfTrue="1">
      <formula>$D$1&gt;K4</formula>
    </cfRule>
  </conditionalFormatting>
  <conditionalFormatting sqref="K3">
    <cfRule type="expression" dxfId="4347" priority="95" stopIfTrue="1">
      <formula>$D$1&lt;K3</formula>
    </cfRule>
    <cfRule type="expression" dxfId="4346" priority="96" stopIfTrue="1">
      <formula>$D$1&gt;K3</formula>
    </cfRule>
  </conditionalFormatting>
  <conditionalFormatting sqref="K4">
    <cfRule type="expression" dxfId="4345" priority="93" stopIfTrue="1">
      <formula>$D$1&lt;K4</formula>
    </cfRule>
    <cfRule type="expression" dxfId="4344" priority="94" stopIfTrue="1">
      <formula>$D$1&gt;K4</formula>
    </cfRule>
  </conditionalFormatting>
  <conditionalFormatting sqref="K4">
    <cfRule type="expression" dxfId="4343" priority="91" stopIfTrue="1">
      <formula>$D$1&lt;K4</formula>
    </cfRule>
    <cfRule type="expression" dxfId="4342" priority="92" stopIfTrue="1">
      <formula>$D$1&gt;K4</formula>
    </cfRule>
  </conditionalFormatting>
  <conditionalFormatting sqref="K4">
    <cfRule type="expression" dxfId="4341" priority="89" stopIfTrue="1">
      <formula>$D$1&lt;K4</formula>
    </cfRule>
    <cfRule type="expression" dxfId="4340" priority="90" stopIfTrue="1">
      <formula>$D$1&gt;K4</formula>
    </cfRule>
  </conditionalFormatting>
  <conditionalFormatting sqref="K5">
    <cfRule type="cellIs" dxfId="4339" priority="86" stopIfTrue="1" operator="equal">
      <formula>5</formula>
    </cfRule>
    <cfRule type="cellIs" dxfId="4338" priority="87" stopIfTrue="1" operator="equal">
      <formula>4</formula>
    </cfRule>
    <cfRule type="cellIs" dxfId="4337" priority="88" stopIfTrue="1" operator="equal">
      <formula>3</formula>
    </cfRule>
  </conditionalFormatting>
  <conditionalFormatting sqref="K4">
    <cfRule type="expression" dxfId="4336" priority="84" stopIfTrue="1">
      <formula>$D$1&lt;K4</formula>
    </cfRule>
    <cfRule type="expression" dxfId="4335" priority="85" stopIfTrue="1">
      <formula>$D$1&gt;K4</formula>
    </cfRule>
  </conditionalFormatting>
  <conditionalFormatting sqref="K4">
    <cfRule type="expression" dxfId="4334" priority="82" stopIfTrue="1">
      <formula>$D$1&lt;K4</formula>
    </cfRule>
    <cfRule type="expression" dxfId="4333" priority="83" stopIfTrue="1">
      <formula>$D$1&gt;K4</formula>
    </cfRule>
  </conditionalFormatting>
  <conditionalFormatting sqref="K4">
    <cfRule type="expression" dxfId="4332" priority="80" stopIfTrue="1">
      <formula>$D$1&lt;K4</formula>
    </cfRule>
    <cfRule type="expression" dxfId="4331" priority="81" stopIfTrue="1">
      <formula>$D$1&gt;K4</formula>
    </cfRule>
  </conditionalFormatting>
  <conditionalFormatting sqref="K4">
    <cfRule type="expression" dxfId="4330" priority="78" stopIfTrue="1">
      <formula>$D$1&lt;K4</formula>
    </cfRule>
    <cfRule type="expression" dxfId="4329" priority="79" stopIfTrue="1">
      <formula>$D$1&gt;K4</formula>
    </cfRule>
  </conditionalFormatting>
  <conditionalFormatting sqref="K4">
    <cfRule type="expression" dxfId="4328" priority="70" stopIfTrue="1">
      <formula>$D$1&lt;K4</formula>
    </cfRule>
    <cfRule type="expression" dxfId="4327" priority="71" stopIfTrue="1">
      <formula>$D$1&gt;K4</formula>
    </cfRule>
  </conditionalFormatting>
  <conditionalFormatting sqref="K4">
    <cfRule type="expression" dxfId="4326" priority="68" stopIfTrue="1">
      <formula>$D$1&lt;K4</formula>
    </cfRule>
    <cfRule type="expression" dxfId="4325" priority="69" stopIfTrue="1">
      <formula>$D$1&gt;K4</formula>
    </cfRule>
  </conditionalFormatting>
  <conditionalFormatting sqref="L5">
    <cfRule type="cellIs" dxfId="4324" priority="65" stopIfTrue="1" operator="equal">
      <formula>5</formula>
    </cfRule>
    <cfRule type="cellIs" dxfId="4323" priority="66" stopIfTrue="1" operator="equal">
      <formula>4</formula>
    </cfRule>
    <cfRule type="cellIs" dxfId="4322" priority="67" stopIfTrue="1" operator="equal">
      <formula>3</formula>
    </cfRule>
  </conditionalFormatting>
  <conditionalFormatting sqref="L3:L4">
    <cfRule type="expression" dxfId="4321" priority="63" stopIfTrue="1">
      <formula>$D$1&lt;L3</formula>
    </cfRule>
    <cfRule type="expression" dxfId="4320" priority="64" stopIfTrue="1">
      <formula>$D$1&gt;L3</formula>
    </cfRule>
  </conditionalFormatting>
  <conditionalFormatting sqref="L5">
    <cfRule type="cellIs" dxfId="4319" priority="60" stopIfTrue="1" operator="equal">
      <formula>5</formula>
    </cfRule>
    <cfRule type="cellIs" dxfId="4318" priority="61" stopIfTrue="1" operator="equal">
      <formula>4</formula>
    </cfRule>
    <cfRule type="cellIs" dxfId="4317" priority="62" stopIfTrue="1" operator="equal">
      <formula>3</formula>
    </cfRule>
  </conditionalFormatting>
  <conditionalFormatting sqref="L3:L4">
    <cfRule type="expression" dxfId="4316" priority="58" stopIfTrue="1">
      <formula>$D$1&lt;L3</formula>
    </cfRule>
    <cfRule type="expression" dxfId="4315" priority="59" stopIfTrue="1">
      <formula>$D$1&gt;L3</formula>
    </cfRule>
  </conditionalFormatting>
  <conditionalFormatting sqref="L4">
    <cfRule type="expression" dxfId="4314" priority="56" stopIfTrue="1">
      <formula>$D$1&lt;L4</formula>
    </cfRule>
    <cfRule type="expression" dxfId="4313" priority="57" stopIfTrue="1">
      <formula>$D$1&gt;L4</formula>
    </cfRule>
  </conditionalFormatting>
  <conditionalFormatting sqref="P5">
    <cfRule type="cellIs" dxfId="4312" priority="43" stopIfTrue="1" operator="equal">
      <formula>5</formula>
    </cfRule>
    <cfRule type="cellIs" dxfId="4311" priority="44" stopIfTrue="1" operator="equal">
      <formula>4</formula>
    </cfRule>
    <cfRule type="cellIs" dxfId="4310" priority="45" stopIfTrue="1" operator="equal">
      <formula>3</formula>
    </cfRule>
  </conditionalFormatting>
  <conditionalFormatting sqref="P5">
    <cfRule type="cellIs" dxfId="4309" priority="53" stopIfTrue="1" operator="equal">
      <formula>5</formula>
    </cfRule>
    <cfRule type="cellIs" dxfId="4308" priority="54" stopIfTrue="1" operator="equal">
      <formula>4</formula>
    </cfRule>
    <cfRule type="cellIs" dxfId="4307" priority="55" stopIfTrue="1" operator="equal">
      <formula>3</formula>
    </cfRule>
  </conditionalFormatting>
  <conditionalFormatting sqref="P4">
    <cfRule type="expression" dxfId="4306" priority="51" stopIfTrue="1">
      <formula>$D$1&lt;P4</formula>
    </cfRule>
    <cfRule type="expression" dxfId="4305" priority="52" stopIfTrue="1">
      <formula>$D$1&gt;P4</formula>
    </cfRule>
  </conditionalFormatting>
  <conditionalFormatting sqref="P5">
    <cfRule type="cellIs" dxfId="4304" priority="48" stopIfTrue="1" operator="equal">
      <formula>5</formula>
    </cfRule>
    <cfRule type="cellIs" dxfId="4303" priority="49" stopIfTrue="1" operator="equal">
      <formula>4</formula>
    </cfRule>
    <cfRule type="cellIs" dxfId="4302" priority="50" stopIfTrue="1" operator="equal">
      <formula>3</formula>
    </cfRule>
  </conditionalFormatting>
  <conditionalFormatting sqref="P4">
    <cfRule type="expression" dxfId="4301" priority="46" stopIfTrue="1">
      <formula>$D$1&lt;P4</formula>
    </cfRule>
    <cfRule type="expression" dxfId="4300" priority="47" stopIfTrue="1">
      <formula>$D$1&gt;P4</formula>
    </cfRule>
  </conditionalFormatting>
  <conditionalFormatting sqref="P4">
    <cfRule type="expression" dxfId="4299" priority="41" stopIfTrue="1">
      <formula>$D$1&lt;P4</formula>
    </cfRule>
    <cfRule type="expression" dxfId="4298" priority="42" stopIfTrue="1">
      <formula>$D$1&gt;P4</formula>
    </cfRule>
  </conditionalFormatting>
  <conditionalFormatting sqref="P5">
    <cfRule type="cellIs" dxfId="4297" priority="38" stopIfTrue="1" operator="equal">
      <formula>5</formula>
    </cfRule>
    <cfRule type="cellIs" dxfId="4296" priority="39" stopIfTrue="1" operator="equal">
      <formula>4</formula>
    </cfRule>
    <cfRule type="cellIs" dxfId="4295" priority="40" stopIfTrue="1" operator="equal">
      <formula>3</formula>
    </cfRule>
  </conditionalFormatting>
  <conditionalFormatting sqref="P4">
    <cfRule type="expression" dxfId="4294" priority="36" stopIfTrue="1">
      <formula>$D$1&lt;P4</formula>
    </cfRule>
    <cfRule type="expression" dxfId="4293" priority="37" stopIfTrue="1">
      <formula>$D$1&gt;P4</formula>
    </cfRule>
  </conditionalFormatting>
  <conditionalFormatting sqref="P5">
    <cfRule type="cellIs" dxfId="4292" priority="33" stopIfTrue="1" operator="equal">
      <formula>5</formula>
    </cfRule>
    <cfRule type="cellIs" dxfId="4291" priority="34" stopIfTrue="1" operator="equal">
      <formula>4</formula>
    </cfRule>
    <cfRule type="cellIs" dxfId="4290" priority="35" stopIfTrue="1" operator="equal">
      <formula>3</formula>
    </cfRule>
  </conditionalFormatting>
  <conditionalFormatting sqref="P4">
    <cfRule type="expression" dxfId="4289" priority="31" stopIfTrue="1">
      <formula>$D$1&lt;P4</formula>
    </cfRule>
    <cfRule type="expression" dxfId="4288" priority="32" stopIfTrue="1">
      <formula>$D$1&gt;P4</formula>
    </cfRule>
  </conditionalFormatting>
  <conditionalFormatting sqref="P5">
    <cfRule type="cellIs" dxfId="4287" priority="28" stopIfTrue="1" operator="equal">
      <formula>5</formula>
    </cfRule>
    <cfRule type="cellIs" dxfId="4286" priority="29" stopIfTrue="1" operator="equal">
      <formula>4</formula>
    </cfRule>
    <cfRule type="cellIs" dxfId="4285" priority="30" stopIfTrue="1" operator="equal">
      <formula>3</formula>
    </cfRule>
  </conditionalFormatting>
  <conditionalFormatting sqref="P4">
    <cfRule type="expression" dxfId="4284" priority="26" stopIfTrue="1">
      <formula>$D$1&lt;P4</formula>
    </cfRule>
    <cfRule type="expression" dxfId="4283" priority="27" stopIfTrue="1">
      <formula>$D$1&gt;P4</formula>
    </cfRule>
  </conditionalFormatting>
  <conditionalFormatting sqref="P5">
    <cfRule type="cellIs" dxfId="4282" priority="23" stopIfTrue="1" operator="equal">
      <formula>5</formula>
    </cfRule>
    <cfRule type="cellIs" dxfId="4281" priority="24" stopIfTrue="1" operator="equal">
      <formula>4</formula>
    </cfRule>
    <cfRule type="cellIs" dxfId="4280" priority="25" stopIfTrue="1" operator="equal">
      <formula>3</formula>
    </cfRule>
  </conditionalFormatting>
  <conditionalFormatting sqref="P4">
    <cfRule type="expression" dxfId="4279" priority="21" stopIfTrue="1">
      <formula>$D$1&lt;P4</formula>
    </cfRule>
    <cfRule type="expression" dxfId="4278" priority="22" stopIfTrue="1">
      <formula>$D$1&gt;P4</formula>
    </cfRule>
  </conditionalFormatting>
  <conditionalFormatting sqref="P4">
    <cfRule type="expression" dxfId="4277" priority="19" stopIfTrue="1">
      <formula>$D$1&lt;P4</formula>
    </cfRule>
    <cfRule type="expression" dxfId="4276" priority="20" stopIfTrue="1">
      <formula>$D$1&gt;P4</formula>
    </cfRule>
  </conditionalFormatting>
  <conditionalFormatting sqref="P4">
    <cfRule type="expression" dxfId="4275" priority="17" stopIfTrue="1">
      <formula>$D$1&lt;P4</formula>
    </cfRule>
    <cfRule type="expression" dxfId="4274" priority="18" stopIfTrue="1">
      <formula>$D$1&gt;P4</formula>
    </cfRule>
  </conditionalFormatting>
  <conditionalFormatting sqref="P4">
    <cfRule type="expression" dxfId="4273" priority="15" stopIfTrue="1">
      <formula>$D$1&lt;P4</formula>
    </cfRule>
    <cfRule type="expression" dxfId="4272" priority="16" stopIfTrue="1">
      <formula>$D$1&gt;P4</formula>
    </cfRule>
  </conditionalFormatting>
  <conditionalFormatting sqref="P4">
    <cfRule type="expression" dxfId="4271" priority="13" stopIfTrue="1">
      <formula>$D$1&lt;P4</formula>
    </cfRule>
    <cfRule type="expression" dxfId="4270" priority="14" stopIfTrue="1">
      <formula>$D$1&gt;P4</formula>
    </cfRule>
  </conditionalFormatting>
  <conditionalFormatting sqref="P4">
    <cfRule type="expression" dxfId="4269" priority="11" stopIfTrue="1">
      <formula>$D$1&lt;P4</formula>
    </cfRule>
    <cfRule type="expression" dxfId="4268" priority="12" stopIfTrue="1">
      <formula>$D$1&gt;P4</formula>
    </cfRule>
  </conditionalFormatting>
  <conditionalFormatting sqref="P4">
    <cfRule type="expression" dxfId="4267" priority="9" stopIfTrue="1">
      <formula>$D$1&lt;P4</formula>
    </cfRule>
    <cfRule type="expression" dxfId="4266" priority="10" stopIfTrue="1">
      <formula>$D$1&gt;P4</formula>
    </cfRule>
  </conditionalFormatting>
  <conditionalFormatting sqref="P4">
    <cfRule type="expression" dxfId="4265" priority="7" stopIfTrue="1">
      <formula>$D$1&lt;P4</formula>
    </cfRule>
    <cfRule type="expression" dxfId="4264" priority="8" stopIfTrue="1">
      <formula>$D$1&gt;P4</formula>
    </cfRule>
  </conditionalFormatting>
  <conditionalFormatting sqref="P4">
    <cfRule type="expression" dxfId="4263" priority="5" stopIfTrue="1">
      <formula>$D$1&lt;P4</formula>
    </cfRule>
    <cfRule type="expression" dxfId="4262" priority="6" stopIfTrue="1">
      <formula>$D$1&gt;P4</formula>
    </cfRule>
  </conditionalFormatting>
  <conditionalFormatting sqref="P4">
    <cfRule type="expression" dxfId="4261" priority="3" stopIfTrue="1">
      <formula>$D$1&lt;P4</formula>
    </cfRule>
    <cfRule type="expression" dxfId="4260" priority="4" stopIfTrue="1">
      <formula>$D$1&gt;P4</formula>
    </cfRule>
  </conditionalFormatting>
  <conditionalFormatting sqref="P4">
    <cfRule type="expression" dxfId="4259" priority="1" stopIfTrue="1">
      <formula>$D$1&lt;P4</formula>
    </cfRule>
    <cfRule type="expression" dxfId="4258" priority="2" stopIfTrue="1">
      <formula>$D$1&gt;P4</formula>
    </cfRule>
  </conditionalFormatting>
  <pageMargins left="0.27559055118110237" right="0" top="0.55118110236220474" bottom="0" header="0.31496062992125984" footer="0.31496062992125984"/>
  <pageSetup paperSize="9" scale="79" orientation="portrait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SheetLayoutView="85" workbookViewId="0">
      <selection activeCell="P6" sqref="P6:P7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45.42578125" style="13" customWidth="1"/>
    <col min="5" max="5" width="7" style="13" hidden="1" customWidth="1"/>
    <col min="6" max="9" width="7.42578125" customWidth="1"/>
    <col min="10" max="11" width="7.42578125" hidden="1" customWidth="1"/>
    <col min="12" max="13" width="7.42578125" customWidth="1"/>
    <col min="14" max="14" width="7.42578125" hidden="1" customWidth="1"/>
    <col min="15" max="15" width="7.42578125" customWidth="1"/>
    <col min="16" max="16" width="8" customWidth="1"/>
    <col min="17" max="20" width="5.85546875" hidden="1" customWidth="1"/>
    <col min="21" max="21" width="6.570312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43659.506923379631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97"/>
      <c r="Z1" s="397"/>
      <c r="AA1" s="397"/>
      <c r="AB1" s="397"/>
      <c r="AC1" s="397"/>
      <c r="AD1" s="397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588" t="s">
        <v>539</v>
      </c>
      <c r="G2" s="588"/>
      <c r="H2" s="588"/>
      <c r="I2" s="585" t="s">
        <v>537</v>
      </c>
      <c r="J2" s="586"/>
      <c r="K2" s="586"/>
      <c r="L2" s="587"/>
      <c r="M2" s="585" t="s">
        <v>545</v>
      </c>
      <c r="N2" s="586"/>
      <c r="O2" s="586"/>
      <c r="P2" s="587"/>
      <c r="Q2" s="475"/>
      <c r="R2" s="476"/>
      <c r="S2" s="476"/>
      <c r="T2" s="474"/>
      <c r="U2" s="227"/>
      <c r="V2" s="7"/>
      <c r="W2" s="8"/>
      <c r="X2" s="8"/>
      <c r="Y2" s="397"/>
      <c r="Z2" s="397"/>
      <c r="AA2" s="397"/>
      <c r="AB2" s="397"/>
      <c r="AC2" s="397"/>
      <c r="AD2" s="397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15" customHeight="1" x14ac:dyDescent="0.2">
      <c r="A3" s="576">
        <v>2342</v>
      </c>
      <c r="B3" s="576"/>
      <c r="C3" s="576"/>
      <c r="D3" s="228" t="s">
        <v>0</v>
      </c>
      <c r="E3" s="229"/>
      <c r="F3" s="176">
        <v>42364</v>
      </c>
      <c r="G3" s="176">
        <v>42387</v>
      </c>
      <c r="H3" s="176">
        <v>42360</v>
      </c>
      <c r="I3" s="176">
        <v>42385</v>
      </c>
      <c r="J3" s="176"/>
      <c r="K3" s="176"/>
      <c r="L3" s="176">
        <v>42390</v>
      </c>
      <c r="M3" s="176">
        <v>42399</v>
      </c>
      <c r="N3" s="176"/>
      <c r="O3" s="176">
        <v>42395</v>
      </c>
      <c r="P3" s="230">
        <v>42404</v>
      </c>
      <c r="Q3" s="230"/>
      <c r="R3" s="230"/>
      <c r="S3" s="230"/>
      <c r="T3" s="67"/>
      <c r="U3" s="230"/>
      <c r="V3" s="233"/>
      <c r="W3" s="234"/>
      <c r="X3" s="234"/>
      <c r="Y3" s="235"/>
      <c r="Z3" s="235"/>
      <c r="AA3" s="235"/>
      <c r="AB3" s="236"/>
      <c r="AC3" s="236"/>
      <c r="AD3" s="577" t="s">
        <v>9</v>
      </c>
      <c r="AE3" s="14"/>
      <c r="AF3" s="397"/>
      <c r="AG3" s="578"/>
      <c r="AH3" s="578"/>
      <c r="AI3" s="578"/>
      <c r="AJ3" s="578"/>
      <c r="AK3" s="578"/>
      <c r="AL3" s="578"/>
      <c r="AM3" s="578"/>
      <c r="AN3" s="578"/>
      <c r="AO3" s="578"/>
      <c r="AP3" s="578"/>
      <c r="AQ3" s="578"/>
      <c r="AR3" s="578"/>
      <c r="AS3" s="578"/>
      <c r="AT3" s="578"/>
      <c r="AU3" s="578"/>
      <c r="AV3" s="578"/>
      <c r="AW3" s="578"/>
      <c r="AX3" s="579"/>
      <c r="AY3" s="579"/>
      <c r="AZ3" s="579"/>
      <c r="BA3" s="579"/>
      <c r="BB3" s="579"/>
      <c r="BC3" s="579"/>
      <c r="BD3" s="579"/>
      <c r="BE3" s="579"/>
      <c r="BF3" s="579"/>
      <c r="BG3" s="579"/>
      <c r="BH3" s="579"/>
      <c r="BI3" s="579"/>
      <c r="BJ3" s="579"/>
      <c r="BK3" s="579"/>
      <c r="BL3" s="579"/>
      <c r="BM3" s="579"/>
      <c r="BN3" s="11"/>
      <c r="BO3" s="11"/>
      <c r="BP3" s="579"/>
      <c r="BQ3" s="579"/>
      <c r="BR3" s="579"/>
      <c r="BS3" s="579"/>
      <c r="BT3" s="579"/>
      <c r="BU3" s="579"/>
      <c r="BV3" s="579"/>
      <c r="BW3" s="579"/>
      <c r="BX3" s="579"/>
      <c r="BY3" s="579"/>
      <c r="BZ3" s="579"/>
      <c r="CA3" s="579"/>
      <c r="CB3" s="579"/>
      <c r="CC3" s="579"/>
      <c r="CD3" s="579"/>
      <c r="CE3" s="579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6.75" customHeight="1" x14ac:dyDescent="0.2">
      <c r="A4" s="576"/>
      <c r="B4" s="576"/>
      <c r="C4" s="576"/>
      <c r="D4" s="237" t="s">
        <v>1</v>
      </c>
      <c r="E4" s="229"/>
      <c r="F4" s="238" t="s">
        <v>685</v>
      </c>
      <c r="G4" s="238" t="s">
        <v>1260</v>
      </c>
      <c r="H4" s="238" t="s">
        <v>1612</v>
      </c>
      <c r="I4" s="180" t="s">
        <v>1263</v>
      </c>
      <c r="J4" s="180" t="s">
        <v>1265</v>
      </c>
      <c r="K4" s="238" t="s">
        <v>1267</v>
      </c>
      <c r="L4" s="180" t="s">
        <v>1004</v>
      </c>
      <c r="M4" s="238" t="s">
        <v>1259</v>
      </c>
      <c r="N4" s="238" t="s">
        <v>1288</v>
      </c>
      <c r="O4" s="180" t="s">
        <v>1290</v>
      </c>
      <c r="P4" s="238" t="s">
        <v>921</v>
      </c>
      <c r="Q4" s="238"/>
      <c r="R4" s="238"/>
      <c r="S4" s="305"/>
      <c r="T4" s="67"/>
      <c r="U4" s="412"/>
      <c r="V4" s="232"/>
      <c r="W4" s="232"/>
      <c r="X4" s="232"/>
      <c r="Y4" s="234"/>
      <c r="Z4" s="235"/>
      <c r="AA4" s="235"/>
      <c r="AB4" s="235"/>
      <c r="AC4" s="235"/>
      <c r="AD4" s="577"/>
      <c r="AE4" s="15"/>
      <c r="AF4" s="397"/>
      <c r="AG4" s="397"/>
      <c r="AH4" s="397"/>
      <c r="AI4" s="397"/>
      <c r="AJ4" s="397"/>
      <c r="AK4" s="397"/>
      <c r="AL4" s="397"/>
      <c r="AM4" s="397"/>
      <c r="AN4" s="397"/>
      <c r="AO4" s="397"/>
      <c r="AP4" s="397"/>
      <c r="AQ4" s="397"/>
      <c r="AR4" s="397"/>
      <c r="AS4" s="397"/>
      <c r="AT4" s="397"/>
      <c r="AU4" s="397"/>
      <c r="AV4" s="397"/>
      <c r="AW4" s="9"/>
      <c r="AX4" s="395"/>
      <c r="AY4" s="395"/>
      <c r="AZ4" s="395"/>
      <c r="BA4" s="395"/>
      <c r="BB4" s="395"/>
      <c r="BC4" s="395"/>
      <c r="BD4" s="395"/>
      <c r="BE4" s="395"/>
      <c r="BF4" s="395"/>
      <c r="BG4" s="395"/>
      <c r="BH4" s="395"/>
      <c r="BI4" s="395"/>
      <c r="BJ4" s="395"/>
      <c r="BK4" s="395"/>
      <c r="BL4" s="395"/>
      <c r="BM4" s="395"/>
      <c r="BN4" s="11"/>
      <c r="BO4" s="11"/>
      <c r="BP4" s="395"/>
      <c r="BQ4" s="395"/>
      <c r="BR4" s="395"/>
      <c r="BS4" s="395"/>
      <c r="BT4" s="395"/>
      <c r="BU4" s="395"/>
      <c r="BV4" s="395"/>
      <c r="BW4" s="395"/>
      <c r="BX4" s="395"/>
      <c r="BY4" s="395"/>
      <c r="BZ4" s="395"/>
      <c r="CA4" s="395"/>
      <c r="CB4" s="395"/>
      <c r="CC4" s="395"/>
      <c r="CD4" s="395"/>
      <c r="CE4" s="395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68.25" customHeight="1" x14ac:dyDescent="0.2">
      <c r="A5" s="384" t="s">
        <v>546</v>
      </c>
      <c r="B5" s="257" t="s">
        <v>2</v>
      </c>
      <c r="C5" s="385" t="s">
        <v>27</v>
      </c>
      <c r="D5" s="386" t="s">
        <v>3</v>
      </c>
      <c r="E5" s="184" t="s">
        <v>4</v>
      </c>
      <c r="F5" s="313" t="s">
        <v>684</v>
      </c>
      <c r="G5" s="313" t="s">
        <v>1261</v>
      </c>
      <c r="H5" s="313" t="s">
        <v>1624</v>
      </c>
      <c r="I5" s="313" t="s">
        <v>1262</v>
      </c>
      <c r="J5" s="408" t="s">
        <v>1264</v>
      </c>
      <c r="K5" s="325" t="s">
        <v>1266</v>
      </c>
      <c r="L5" s="313" t="s">
        <v>1271</v>
      </c>
      <c r="M5" s="325" t="s">
        <v>1011</v>
      </c>
      <c r="N5" s="313" t="s">
        <v>1014</v>
      </c>
      <c r="O5" s="313" t="s">
        <v>1289</v>
      </c>
      <c r="P5" s="313" t="s">
        <v>920</v>
      </c>
      <c r="Q5" s="313"/>
      <c r="R5" s="325"/>
      <c r="S5" s="362"/>
      <c r="T5" s="92"/>
      <c r="U5" s="313"/>
      <c r="V5" s="240" t="s">
        <v>5</v>
      </c>
      <c r="W5" s="241" t="s">
        <v>6</v>
      </c>
      <c r="X5" s="241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37" customFormat="1" ht="18.75" x14ac:dyDescent="0.2">
      <c r="A6" s="389">
        <v>1</v>
      </c>
      <c r="B6" s="266" t="s">
        <v>28</v>
      </c>
      <c r="C6" s="399" t="s">
        <v>34</v>
      </c>
      <c r="D6" s="443" t="s">
        <v>1123</v>
      </c>
      <c r="E6" s="256">
        <v>2342</v>
      </c>
      <c r="F6" s="93" t="s">
        <v>1604</v>
      </c>
      <c r="G6" s="93">
        <v>3</v>
      </c>
      <c r="H6" s="93" t="s">
        <v>1604</v>
      </c>
      <c r="I6" s="93">
        <v>3</v>
      </c>
      <c r="J6" s="93"/>
      <c r="K6" s="93"/>
      <c r="L6" s="93">
        <v>4</v>
      </c>
      <c r="M6" s="93">
        <v>3</v>
      </c>
      <c r="N6" s="93"/>
      <c r="O6" s="93">
        <v>3</v>
      </c>
      <c r="P6" s="23">
        <v>3</v>
      </c>
      <c r="Q6" s="23"/>
      <c r="R6" s="23"/>
      <c r="S6" s="23"/>
      <c r="T6" s="23"/>
      <c r="U6" s="23"/>
      <c r="V6" s="35">
        <f t="shared" ref="V6:V37" si="0">IF(AC6&gt;0,IF(SUM(X6:Y6)/AC6&gt;0,2,IF(AND(SUM(X6:Y6)/AC6=0,Z6/AC6&gt;0),3,IF(AND((AB6/AC6+AA6/AC6)=1,AA6/AC6&gt;0),4,5))),0)</f>
        <v>3</v>
      </c>
      <c r="W6" s="328">
        <f t="shared" ref="W6:W34" si="1">COUNTIF(AG6:AV6,"б")</f>
        <v>0</v>
      </c>
      <c r="X6" s="328">
        <f t="shared" ref="X6:X16" si="2">COUNTIF(AG6:AV6,"д")</f>
        <v>0</v>
      </c>
      <c r="Y6" s="328">
        <f t="shared" ref="Y6:Y34" si="3">COUNTIF(AG6:AV6,2)+COUNTIF(AG6:AV6,"н")+COUNTIF(AG6:AV6,"д")</f>
        <v>0</v>
      </c>
      <c r="Z6" s="328">
        <f t="shared" ref="Z6:Z34" si="4">COUNTIF(AG6:AV6,Z$5)</f>
        <v>5</v>
      </c>
      <c r="AA6" s="328">
        <f t="shared" ref="AA6:AA34" si="5">COUNTIF(AG6:AV6,AA$5)</f>
        <v>1</v>
      </c>
      <c r="AB6" s="328">
        <f t="shared" ref="AB6:AB34" si="6">COUNTIF(AG6:AV6,AB$5)</f>
        <v>0</v>
      </c>
      <c r="AC6" s="328">
        <f t="shared" ref="AC6:AC38" si="7">SUM(X6:AB6)</f>
        <v>6</v>
      </c>
      <c r="AD6" s="329">
        <f>IF(ISERROR(((X6+Y6)*2+Z6*3+AA6*4+AB6*5)/SUM(X6,Y6:AB6)),"",((X6+Y6)*2+Z6*3+AA6*4+AB6*5)/SUM(X6,Y6:AB6))</f>
        <v>3.1666666666666665</v>
      </c>
      <c r="AE6" s="330">
        <f t="shared" ref="AE6:AE34" si="8">IF(AX6=5,0.5,IF(AX6=4,0.25,IF(AX6&lt;=3,0)))</f>
        <v>0</v>
      </c>
      <c r="AF6" s="331"/>
      <c r="AG6" s="332" t="str">
        <f t="shared" ref="AG6:AV6" si="9">IF(ISERROR(VALUE(LEFT(F6))),LEFT(F6),VALUE(LEFT(F6)))</f>
        <v>з</v>
      </c>
      <c r="AH6" s="332">
        <f t="shared" si="9"/>
        <v>3</v>
      </c>
      <c r="AI6" s="332" t="str">
        <f t="shared" si="9"/>
        <v>з</v>
      </c>
      <c r="AJ6" s="332">
        <f t="shared" si="9"/>
        <v>3</v>
      </c>
      <c r="AK6" s="332" t="str">
        <f t="shared" si="9"/>
        <v/>
      </c>
      <c r="AL6" s="332" t="str">
        <f t="shared" si="9"/>
        <v/>
      </c>
      <c r="AM6" s="332">
        <f t="shared" si="9"/>
        <v>4</v>
      </c>
      <c r="AN6" s="332">
        <f t="shared" si="9"/>
        <v>3</v>
      </c>
      <c r="AO6" s="332" t="str">
        <f t="shared" si="9"/>
        <v/>
      </c>
      <c r="AP6" s="332">
        <f t="shared" si="9"/>
        <v>3</v>
      </c>
      <c r="AQ6" s="332">
        <f t="shared" si="9"/>
        <v>3</v>
      </c>
      <c r="AR6" s="332" t="str">
        <f t="shared" si="9"/>
        <v/>
      </c>
      <c r="AS6" s="332" t="str">
        <f t="shared" si="9"/>
        <v/>
      </c>
      <c r="AT6" s="332" t="str">
        <f t="shared" si="9"/>
        <v/>
      </c>
      <c r="AU6" s="332" t="str">
        <f t="shared" si="9"/>
        <v/>
      </c>
      <c r="AV6" s="332" t="str">
        <f t="shared" si="9"/>
        <v/>
      </c>
      <c r="AW6" s="35">
        <f t="shared" ref="AW6:AW37" si="10">COUNTIF(AG6:AV6,"з")</f>
        <v>2</v>
      </c>
      <c r="AX6" s="333"/>
      <c r="AY6" s="333"/>
      <c r="AZ6" s="333"/>
      <c r="BA6" s="333"/>
      <c r="BB6" s="333"/>
      <c r="BC6" s="333"/>
      <c r="BD6" s="333"/>
      <c r="BE6" s="333"/>
      <c r="BF6" s="333"/>
      <c r="BG6" s="333"/>
      <c r="BH6" s="333"/>
      <c r="BI6" s="333"/>
      <c r="BJ6" s="333"/>
      <c r="BK6" s="333"/>
      <c r="BL6" s="333"/>
      <c r="BM6" s="333"/>
      <c r="BN6" s="333"/>
      <c r="BO6" s="333"/>
      <c r="BP6" s="334"/>
      <c r="BQ6" s="334"/>
      <c r="BR6" s="334"/>
      <c r="BS6" s="334"/>
      <c r="BT6" s="334"/>
      <c r="BU6" s="334"/>
      <c r="BV6" s="334"/>
      <c r="BW6" s="334"/>
      <c r="BX6" s="334"/>
      <c r="BY6" s="334"/>
      <c r="BZ6" s="334"/>
      <c r="CA6" s="334"/>
      <c r="CB6" s="334"/>
      <c r="CC6" s="334"/>
      <c r="CD6" s="334"/>
      <c r="CE6" s="334"/>
      <c r="CF6" s="334"/>
      <c r="CG6" s="333"/>
      <c r="CH6" s="333"/>
      <c r="CI6" s="333"/>
      <c r="CJ6" s="333"/>
      <c r="CK6" s="333"/>
      <c r="CL6" s="333"/>
      <c r="CM6" s="333"/>
      <c r="CN6" s="335"/>
      <c r="CO6" s="335"/>
      <c r="CP6" s="335"/>
      <c r="CQ6" s="335"/>
      <c r="CR6" s="335"/>
      <c r="CS6" s="335"/>
      <c r="CT6" s="335"/>
      <c r="CU6" s="335"/>
      <c r="CV6" s="335"/>
      <c r="CW6" s="335"/>
      <c r="CX6" s="335"/>
      <c r="CY6" s="335"/>
      <c r="CZ6" s="335"/>
      <c r="DA6" s="335"/>
      <c r="DB6" s="336"/>
      <c r="DC6" s="336"/>
    </row>
    <row r="7" spans="1:107" s="337" customFormat="1" ht="18.75" x14ac:dyDescent="0.2">
      <c r="A7" s="389">
        <v>2</v>
      </c>
      <c r="B7" s="266" t="s">
        <v>28</v>
      </c>
      <c r="C7" s="399" t="s">
        <v>34</v>
      </c>
      <c r="D7" s="443" t="s">
        <v>1124</v>
      </c>
      <c r="E7" s="256">
        <v>2342</v>
      </c>
      <c r="F7" s="93" t="s">
        <v>1604</v>
      </c>
      <c r="G7" s="93">
        <v>3</v>
      </c>
      <c r="H7" s="93" t="s">
        <v>1604</v>
      </c>
      <c r="I7" s="93">
        <v>3</v>
      </c>
      <c r="J7" s="93"/>
      <c r="K7" s="93"/>
      <c r="L7" s="93">
        <v>5</v>
      </c>
      <c r="M7" s="93">
        <v>4</v>
      </c>
      <c r="N7" s="93"/>
      <c r="O7" s="93">
        <v>3</v>
      </c>
      <c r="P7" s="23">
        <v>3</v>
      </c>
      <c r="Q7" s="23"/>
      <c r="R7" s="23"/>
      <c r="S7" s="23"/>
      <c r="T7" s="23"/>
      <c r="U7" s="23"/>
      <c r="V7" s="35">
        <f t="shared" si="0"/>
        <v>3</v>
      </c>
      <c r="W7" s="328">
        <f t="shared" si="1"/>
        <v>0</v>
      </c>
      <c r="X7" s="328">
        <f t="shared" si="2"/>
        <v>0</v>
      </c>
      <c r="Y7" s="328">
        <f t="shared" si="3"/>
        <v>0</v>
      </c>
      <c r="Z7" s="328">
        <f t="shared" si="4"/>
        <v>4</v>
      </c>
      <c r="AA7" s="328">
        <f t="shared" si="5"/>
        <v>1</v>
      </c>
      <c r="AB7" s="328">
        <f t="shared" si="6"/>
        <v>1</v>
      </c>
      <c r="AC7" s="328">
        <f t="shared" si="7"/>
        <v>6</v>
      </c>
      <c r="AD7" s="329">
        <f t="shared" ref="AD7:AD37" si="11">IF(ISERROR(((X7+Y7)*2+Z7*3+AA7*4+AB7*5)/SUM(X7,Y7:AB7)),"",((X7+Y7)*2+Z7*3+AA7*4+AB7*5)/SUM(X7,Y7:AB7))</f>
        <v>3.5</v>
      </c>
      <c r="AE7" s="330">
        <f t="shared" si="8"/>
        <v>0</v>
      </c>
      <c r="AF7" s="331"/>
      <c r="AG7" s="332" t="str">
        <f t="shared" ref="AG7:AV22" si="12">IF(ISERROR(VALUE(LEFT(F7))),LEFT(F7),VALUE(LEFT(F7)))</f>
        <v>з</v>
      </c>
      <c r="AH7" s="332">
        <f t="shared" si="12"/>
        <v>3</v>
      </c>
      <c r="AI7" s="332" t="str">
        <f t="shared" si="12"/>
        <v>з</v>
      </c>
      <c r="AJ7" s="332">
        <f t="shared" si="12"/>
        <v>3</v>
      </c>
      <c r="AK7" s="332" t="str">
        <f t="shared" si="12"/>
        <v/>
      </c>
      <c r="AL7" s="332" t="str">
        <f t="shared" si="12"/>
        <v/>
      </c>
      <c r="AM7" s="332">
        <f t="shared" si="12"/>
        <v>5</v>
      </c>
      <c r="AN7" s="332">
        <f t="shared" si="12"/>
        <v>4</v>
      </c>
      <c r="AO7" s="332" t="str">
        <f t="shared" si="12"/>
        <v/>
      </c>
      <c r="AP7" s="332">
        <f t="shared" si="12"/>
        <v>3</v>
      </c>
      <c r="AQ7" s="332">
        <f t="shared" si="12"/>
        <v>3</v>
      </c>
      <c r="AR7" s="332" t="str">
        <f t="shared" si="12"/>
        <v/>
      </c>
      <c r="AS7" s="332" t="str">
        <f t="shared" si="12"/>
        <v/>
      </c>
      <c r="AT7" s="332" t="str">
        <f t="shared" si="12"/>
        <v/>
      </c>
      <c r="AU7" s="332" t="str">
        <f t="shared" si="12"/>
        <v/>
      </c>
      <c r="AV7" s="332" t="str">
        <f t="shared" si="12"/>
        <v/>
      </c>
      <c r="AW7" s="35">
        <f t="shared" ref="AW7:AW31" si="13">COUNTIF(AG7:AV7,"з")</f>
        <v>2</v>
      </c>
      <c r="AX7" s="333"/>
      <c r="AY7" s="333"/>
      <c r="AZ7" s="333"/>
      <c r="BA7" s="333"/>
      <c r="BB7" s="333"/>
      <c r="BC7" s="333"/>
      <c r="BD7" s="333"/>
      <c r="BE7" s="333"/>
      <c r="BF7" s="333"/>
      <c r="BG7" s="333"/>
      <c r="BH7" s="333"/>
      <c r="BI7" s="333"/>
      <c r="BJ7" s="333"/>
      <c r="BK7" s="333"/>
      <c r="BL7" s="333"/>
      <c r="BM7" s="333"/>
      <c r="BN7" s="333"/>
      <c r="BO7" s="333"/>
      <c r="BP7" s="334"/>
      <c r="BQ7" s="334"/>
      <c r="BR7" s="334"/>
      <c r="BS7" s="334"/>
      <c r="BT7" s="334"/>
      <c r="BU7" s="334"/>
      <c r="BV7" s="334"/>
      <c r="BW7" s="334"/>
      <c r="BX7" s="334"/>
      <c r="BY7" s="334"/>
      <c r="BZ7" s="334"/>
      <c r="CA7" s="334"/>
      <c r="CB7" s="334"/>
      <c r="CC7" s="334"/>
      <c r="CD7" s="334"/>
      <c r="CE7" s="334"/>
      <c r="CF7" s="334"/>
      <c r="CG7" s="333"/>
      <c r="CH7" s="334"/>
      <c r="CI7" s="334"/>
      <c r="CJ7" s="334"/>
      <c r="CK7" s="334"/>
      <c r="CL7" s="334"/>
      <c r="CM7" s="334"/>
      <c r="CN7" s="331"/>
      <c r="CO7" s="331"/>
      <c r="CP7" s="331"/>
      <c r="CQ7" s="331"/>
      <c r="CR7" s="331"/>
      <c r="CS7" s="331"/>
      <c r="CT7" s="331"/>
      <c r="CU7" s="331"/>
      <c r="CV7" s="331"/>
      <c r="CW7" s="331"/>
      <c r="CX7" s="331"/>
      <c r="CY7" s="331"/>
      <c r="CZ7" s="331"/>
      <c r="DA7" s="331"/>
    </row>
    <row r="8" spans="1:107" s="337" customFormat="1" ht="18.75" x14ac:dyDescent="0.2">
      <c r="A8" s="389">
        <v>3</v>
      </c>
      <c r="B8" s="266" t="s">
        <v>28</v>
      </c>
      <c r="C8" s="399" t="s">
        <v>34</v>
      </c>
      <c r="D8" s="443" t="s">
        <v>1125</v>
      </c>
      <c r="E8" s="256">
        <v>2342</v>
      </c>
      <c r="F8" s="93" t="s">
        <v>1604</v>
      </c>
      <c r="G8" s="93">
        <v>3</v>
      </c>
      <c r="H8" s="93" t="s">
        <v>1604</v>
      </c>
      <c r="I8" s="93">
        <v>3</v>
      </c>
      <c r="J8" s="93"/>
      <c r="K8" s="93"/>
      <c r="L8" s="93">
        <v>5</v>
      </c>
      <c r="M8" s="93">
        <v>4</v>
      </c>
      <c r="N8" s="93"/>
      <c r="O8" s="93">
        <v>3</v>
      </c>
      <c r="P8" s="23">
        <v>3</v>
      </c>
      <c r="Q8" s="23"/>
      <c r="R8" s="23"/>
      <c r="S8" s="23"/>
      <c r="T8" s="23"/>
      <c r="U8" s="23"/>
      <c r="V8" s="35">
        <f t="shared" si="0"/>
        <v>3</v>
      </c>
      <c r="W8" s="328">
        <f t="shared" si="1"/>
        <v>0</v>
      </c>
      <c r="X8" s="328">
        <f t="shared" si="2"/>
        <v>0</v>
      </c>
      <c r="Y8" s="328">
        <f t="shared" si="3"/>
        <v>0</v>
      </c>
      <c r="Z8" s="328">
        <f t="shared" si="4"/>
        <v>4</v>
      </c>
      <c r="AA8" s="328">
        <f t="shared" si="5"/>
        <v>1</v>
      </c>
      <c r="AB8" s="328">
        <f t="shared" si="6"/>
        <v>1</v>
      </c>
      <c r="AC8" s="328">
        <f t="shared" si="7"/>
        <v>6</v>
      </c>
      <c r="AD8" s="329">
        <f t="shared" si="11"/>
        <v>3.5</v>
      </c>
      <c r="AE8" s="330">
        <f t="shared" si="8"/>
        <v>0</v>
      </c>
      <c r="AF8" s="331"/>
      <c r="AG8" s="332" t="str">
        <f t="shared" si="12"/>
        <v>з</v>
      </c>
      <c r="AH8" s="332">
        <f t="shared" si="12"/>
        <v>3</v>
      </c>
      <c r="AI8" s="332" t="str">
        <f t="shared" si="12"/>
        <v>з</v>
      </c>
      <c r="AJ8" s="332">
        <f t="shared" si="12"/>
        <v>3</v>
      </c>
      <c r="AK8" s="332" t="str">
        <f t="shared" si="12"/>
        <v/>
      </c>
      <c r="AL8" s="332" t="str">
        <f t="shared" si="12"/>
        <v/>
      </c>
      <c r="AM8" s="332">
        <f t="shared" si="12"/>
        <v>5</v>
      </c>
      <c r="AN8" s="332">
        <f t="shared" si="12"/>
        <v>4</v>
      </c>
      <c r="AO8" s="332" t="str">
        <f t="shared" si="12"/>
        <v/>
      </c>
      <c r="AP8" s="332">
        <f t="shared" si="12"/>
        <v>3</v>
      </c>
      <c r="AQ8" s="332">
        <f t="shared" si="12"/>
        <v>3</v>
      </c>
      <c r="AR8" s="332" t="str">
        <f t="shared" si="12"/>
        <v/>
      </c>
      <c r="AS8" s="332" t="str">
        <f t="shared" si="12"/>
        <v/>
      </c>
      <c r="AT8" s="332" t="str">
        <f t="shared" si="12"/>
        <v/>
      </c>
      <c r="AU8" s="332" t="str">
        <f t="shared" si="12"/>
        <v/>
      </c>
      <c r="AV8" s="332" t="str">
        <f t="shared" si="12"/>
        <v/>
      </c>
      <c r="AW8" s="35">
        <f t="shared" si="13"/>
        <v>2</v>
      </c>
      <c r="AX8" s="333"/>
      <c r="AY8" s="333"/>
      <c r="AZ8" s="333"/>
      <c r="BA8" s="333"/>
      <c r="BB8" s="333"/>
      <c r="BC8" s="333"/>
      <c r="BD8" s="333"/>
      <c r="BE8" s="333"/>
      <c r="BF8" s="333"/>
      <c r="BG8" s="333"/>
      <c r="BH8" s="333"/>
      <c r="BI8" s="333"/>
      <c r="BJ8" s="333"/>
      <c r="BK8" s="333"/>
      <c r="BL8" s="333"/>
      <c r="BM8" s="333"/>
      <c r="BN8" s="333"/>
      <c r="BO8" s="333"/>
      <c r="BP8" s="334"/>
      <c r="BQ8" s="334"/>
      <c r="BR8" s="334"/>
      <c r="BS8" s="334"/>
      <c r="BT8" s="334"/>
      <c r="BU8" s="334"/>
      <c r="BV8" s="334"/>
      <c r="BW8" s="334"/>
      <c r="BX8" s="334"/>
      <c r="BY8" s="334"/>
      <c r="BZ8" s="334"/>
      <c r="CA8" s="334"/>
      <c r="CB8" s="334"/>
      <c r="CC8" s="334"/>
      <c r="CD8" s="334"/>
      <c r="CE8" s="334"/>
      <c r="CF8" s="334"/>
      <c r="CG8" s="333"/>
      <c r="CH8" s="334"/>
      <c r="CI8" s="334"/>
      <c r="CJ8" s="334"/>
      <c r="CK8" s="334"/>
      <c r="CL8" s="334"/>
      <c r="CM8" s="334"/>
      <c r="CN8" s="331"/>
      <c r="CO8" s="331"/>
      <c r="CP8" s="331"/>
      <c r="CQ8" s="331"/>
      <c r="CR8" s="331"/>
      <c r="CS8" s="331"/>
      <c r="CT8" s="331"/>
      <c r="CU8" s="331"/>
      <c r="CV8" s="331"/>
      <c r="CW8" s="331"/>
      <c r="CX8" s="331"/>
      <c r="CY8" s="331"/>
      <c r="CZ8" s="331"/>
      <c r="DA8" s="331"/>
    </row>
    <row r="9" spans="1:107" s="337" customFormat="1" ht="18.75" x14ac:dyDescent="0.2">
      <c r="A9" s="389">
        <v>4</v>
      </c>
      <c r="B9" s="266" t="s">
        <v>28</v>
      </c>
      <c r="C9" s="479" t="s">
        <v>34</v>
      </c>
      <c r="D9" s="482" t="s">
        <v>1126</v>
      </c>
      <c r="E9" s="256">
        <v>2342</v>
      </c>
      <c r="F9" s="93" t="s">
        <v>1604</v>
      </c>
      <c r="G9" s="93">
        <v>3</v>
      </c>
      <c r="H9" s="93" t="s">
        <v>1604</v>
      </c>
      <c r="I9" s="93">
        <v>3</v>
      </c>
      <c r="J9" s="93"/>
      <c r="K9" s="93"/>
      <c r="L9" s="93">
        <v>5</v>
      </c>
      <c r="M9" s="93">
        <v>4</v>
      </c>
      <c r="N9" s="93"/>
      <c r="O9" s="93">
        <v>4</v>
      </c>
      <c r="P9" s="23">
        <v>4</v>
      </c>
      <c r="Q9" s="23"/>
      <c r="R9" s="23"/>
      <c r="S9" s="23"/>
      <c r="T9" s="23"/>
      <c r="U9" s="23"/>
      <c r="V9" s="35">
        <f t="shared" si="0"/>
        <v>3</v>
      </c>
      <c r="W9" s="328">
        <f t="shared" si="1"/>
        <v>0</v>
      </c>
      <c r="X9" s="328">
        <f t="shared" si="2"/>
        <v>0</v>
      </c>
      <c r="Y9" s="328">
        <f t="shared" si="3"/>
        <v>0</v>
      </c>
      <c r="Z9" s="328">
        <f t="shared" si="4"/>
        <v>2</v>
      </c>
      <c r="AA9" s="328">
        <f t="shared" si="5"/>
        <v>3</v>
      </c>
      <c r="AB9" s="328">
        <f t="shared" si="6"/>
        <v>1</v>
      </c>
      <c r="AC9" s="328">
        <f t="shared" si="7"/>
        <v>6</v>
      </c>
      <c r="AD9" s="329">
        <f t="shared" si="11"/>
        <v>3.8333333333333335</v>
      </c>
      <c r="AE9" s="330">
        <f t="shared" si="8"/>
        <v>0</v>
      </c>
      <c r="AF9" s="331"/>
      <c r="AG9" s="332" t="str">
        <f t="shared" si="12"/>
        <v>з</v>
      </c>
      <c r="AH9" s="332">
        <f t="shared" si="12"/>
        <v>3</v>
      </c>
      <c r="AI9" s="332" t="str">
        <f t="shared" si="12"/>
        <v>з</v>
      </c>
      <c r="AJ9" s="332">
        <f t="shared" si="12"/>
        <v>3</v>
      </c>
      <c r="AK9" s="332" t="str">
        <f t="shared" si="12"/>
        <v/>
      </c>
      <c r="AL9" s="332" t="str">
        <f t="shared" si="12"/>
        <v/>
      </c>
      <c r="AM9" s="332">
        <f t="shared" si="12"/>
        <v>5</v>
      </c>
      <c r="AN9" s="332">
        <f t="shared" si="12"/>
        <v>4</v>
      </c>
      <c r="AO9" s="332" t="str">
        <f t="shared" si="12"/>
        <v/>
      </c>
      <c r="AP9" s="332">
        <f t="shared" si="12"/>
        <v>4</v>
      </c>
      <c r="AQ9" s="332">
        <f t="shared" si="12"/>
        <v>4</v>
      </c>
      <c r="AR9" s="332" t="str">
        <f t="shared" si="12"/>
        <v/>
      </c>
      <c r="AS9" s="332" t="str">
        <f t="shared" si="12"/>
        <v/>
      </c>
      <c r="AT9" s="332" t="str">
        <f t="shared" si="12"/>
        <v/>
      </c>
      <c r="AU9" s="332" t="str">
        <f t="shared" si="12"/>
        <v/>
      </c>
      <c r="AV9" s="332" t="str">
        <f t="shared" si="12"/>
        <v/>
      </c>
      <c r="AW9" s="35">
        <f t="shared" si="13"/>
        <v>2</v>
      </c>
      <c r="AX9" s="333"/>
      <c r="AY9" s="333"/>
      <c r="AZ9" s="333"/>
      <c r="BA9" s="333"/>
      <c r="BB9" s="333"/>
      <c r="BC9" s="333"/>
      <c r="BD9" s="333"/>
      <c r="BE9" s="333"/>
      <c r="BF9" s="333"/>
      <c r="BG9" s="333"/>
      <c r="BH9" s="333"/>
      <c r="BI9" s="333"/>
      <c r="BJ9" s="333"/>
      <c r="BK9" s="333"/>
      <c r="BL9" s="333"/>
      <c r="BM9" s="333"/>
      <c r="BN9" s="333"/>
      <c r="BO9" s="333"/>
      <c r="BP9" s="334"/>
      <c r="BQ9" s="334"/>
      <c r="BR9" s="334"/>
      <c r="BS9" s="334"/>
      <c r="BT9" s="334"/>
      <c r="BU9" s="334"/>
      <c r="BV9" s="334"/>
      <c r="BW9" s="334"/>
      <c r="BX9" s="334"/>
      <c r="BY9" s="334"/>
      <c r="BZ9" s="334"/>
      <c r="CA9" s="334"/>
      <c r="CB9" s="334"/>
      <c r="CC9" s="334"/>
      <c r="CD9" s="334"/>
      <c r="CE9" s="334"/>
      <c r="CF9" s="334"/>
      <c r="CG9" s="333"/>
      <c r="CH9" s="334"/>
      <c r="CI9" s="334"/>
      <c r="CJ9" s="334"/>
      <c r="CK9" s="334"/>
      <c r="CL9" s="334"/>
      <c r="CM9" s="334"/>
      <c r="CN9" s="331"/>
      <c r="CO9" s="331"/>
      <c r="CP9" s="331"/>
      <c r="CQ9" s="331"/>
      <c r="CR9" s="331"/>
      <c r="CS9" s="331"/>
      <c r="CT9" s="331"/>
      <c r="CU9" s="331"/>
      <c r="CV9" s="331"/>
      <c r="CW9" s="331"/>
      <c r="CX9" s="331"/>
      <c r="CY9" s="331"/>
      <c r="CZ9" s="331"/>
      <c r="DA9" s="331"/>
    </row>
    <row r="10" spans="1:107" s="337" customFormat="1" ht="18.75" x14ac:dyDescent="0.2">
      <c r="A10" s="389">
        <v>5</v>
      </c>
      <c r="B10" s="266" t="s">
        <v>28</v>
      </c>
      <c r="C10" s="399" t="s">
        <v>34</v>
      </c>
      <c r="D10" s="443" t="s">
        <v>1127</v>
      </c>
      <c r="E10" s="256">
        <v>2342</v>
      </c>
      <c r="F10" s="93" t="s">
        <v>1604</v>
      </c>
      <c r="G10" s="93">
        <v>4</v>
      </c>
      <c r="H10" s="93" t="s">
        <v>1604</v>
      </c>
      <c r="I10" s="93">
        <v>3</v>
      </c>
      <c r="J10" s="93"/>
      <c r="K10" s="93"/>
      <c r="L10" s="93">
        <v>5</v>
      </c>
      <c r="M10" s="93">
        <v>5</v>
      </c>
      <c r="N10" s="93"/>
      <c r="O10" s="93">
        <v>4</v>
      </c>
      <c r="P10" s="23" t="s">
        <v>1658</v>
      </c>
      <c r="Q10" s="23"/>
      <c r="R10" s="23"/>
      <c r="S10" s="23"/>
      <c r="T10" s="23"/>
      <c r="U10" s="23"/>
      <c r="V10" s="35">
        <f t="shared" si="0"/>
        <v>3</v>
      </c>
      <c r="W10" s="328">
        <f t="shared" si="1"/>
        <v>0</v>
      </c>
      <c r="X10" s="328">
        <f t="shared" si="2"/>
        <v>0</v>
      </c>
      <c r="Y10" s="328">
        <f t="shared" si="3"/>
        <v>0</v>
      </c>
      <c r="Z10" s="328">
        <f t="shared" si="4"/>
        <v>1</v>
      </c>
      <c r="AA10" s="328">
        <f t="shared" si="5"/>
        <v>2</v>
      </c>
      <c r="AB10" s="328">
        <f t="shared" si="6"/>
        <v>2</v>
      </c>
      <c r="AC10" s="328">
        <f t="shared" si="7"/>
        <v>5</v>
      </c>
      <c r="AD10" s="329">
        <f t="shared" si="11"/>
        <v>4.2</v>
      </c>
      <c r="AE10" s="330">
        <f t="shared" si="8"/>
        <v>0</v>
      </c>
      <c r="AF10" s="331"/>
      <c r="AG10" s="332" t="str">
        <f t="shared" si="12"/>
        <v>з</v>
      </c>
      <c r="AH10" s="332">
        <f t="shared" si="12"/>
        <v>4</v>
      </c>
      <c r="AI10" s="332" t="str">
        <f t="shared" si="12"/>
        <v>з</v>
      </c>
      <c r="AJ10" s="332">
        <f t="shared" si="12"/>
        <v>3</v>
      </c>
      <c r="AK10" s="332" t="str">
        <f t="shared" si="12"/>
        <v/>
      </c>
      <c r="AL10" s="332" t="str">
        <f t="shared" si="12"/>
        <v/>
      </c>
      <c r="AM10" s="332">
        <f t="shared" si="12"/>
        <v>5</v>
      </c>
      <c r="AN10" s="332">
        <f t="shared" si="12"/>
        <v>5</v>
      </c>
      <c r="AO10" s="332" t="str">
        <f t="shared" si="12"/>
        <v/>
      </c>
      <c r="AP10" s="332">
        <f t="shared" si="12"/>
        <v>4</v>
      </c>
      <c r="AQ10" s="332" t="str">
        <f t="shared" si="12"/>
        <v>к</v>
      </c>
      <c r="AR10" s="332" t="str">
        <f t="shared" si="12"/>
        <v/>
      </c>
      <c r="AS10" s="332" t="str">
        <f t="shared" si="12"/>
        <v/>
      </c>
      <c r="AT10" s="332" t="str">
        <f t="shared" si="12"/>
        <v/>
      </c>
      <c r="AU10" s="332" t="str">
        <f t="shared" si="12"/>
        <v/>
      </c>
      <c r="AV10" s="332" t="str">
        <f t="shared" si="12"/>
        <v/>
      </c>
      <c r="AW10" s="35">
        <f t="shared" si="13"/>
        <v>2</v>
      </c>
      <c r="AX10" s="333"/>
      <c r="AY10" s="333"/>
      <c r="AZ10" s="333"/>
      <c r="BA10" s="333"/>
      <c r="BB10" s="333"/>
      <c r="BC10" s="333"/>
      <c r="BD10" s="333"/>
      <c r="BE10" s="333"/>
      <c r="BF10" s="333"/>
      <c r="BG10" s="333"/>
      <c r="BH10" s="333"/>
      <c r="BI10" s="333"/>
      <c r="BJ10" s="333"/>
      <c r="BK10" s="333"/>
      <c r="BL10" s="333"/>
      <c r="BM10" s="333"/>
      <c r="BN10" s="333"/>
      <c r="BO10" s="333"/>
      <c r="BP10" s="334"/>
      <c r="BQ10" s="334"/>
      <c r="BR10" s="334"/>
      <c r="BS10" s="334"/>
      <c r="BT10" s="334"/>
      <c r="BU10" s="334"/>
      <c r="BV10" s="334"/>
      <c r="BW10" s="334"/>
      <c r="BX10" s="334"/>
      <c r="BY10" s="334"/>
      <c r="BZ10" s="334"/>
      <c r="CA10" s="334"/>
      <c r="CB10" s="334"/>
      <c r="CC10" s="334"/>
      <c r="CD10" s="334"/>
      <c r="CE10" s="334"/>
      <c r="CF10" s="334"/>
      <c r="CG10" s="333"/>
      <c r="CH10" s="334"/>
      <c r="CI10" s="334"/>
      <c r="CJ10" s="334"/>
      <c r="CK10" s="334"/>
      <c r="CL10" s="334"/>
      <c r="CM10" s="334"/>
      <c r="CN10" s="331"/>
      <c r="CO10" s="331"/>
      <c r="CP10" s="331"/>
      <c r="CQ10" s="331"/>
      <c r="CR10" s="331"/>
      <c r="CS10" s="331"/>
      <c r="CT10" s="331"/>
      <c r="CU10" s="331"/>
      <c r="CV10" s="331"/>
      <c r="CW10" s="331"/>
      <c r="CX10" s="331"/>
      <c r="CY10" s="331"/>
      <c r="CZ10" s="331"/>
      <c r="DA10" s="331"/>
    </row>
    <row r="11" spans="1:107" s="337" customFormat="1" ht="18.75" x14ac:dyDescent="0.2">
      <c r="A11" s="389">
        <v>6</v>
      </c>
      <c r="B11" s="266" t="s">
        <v>28</v>
      </c>
      <c r="C11" s="399" t="s">
        <v>34</v>
      </c>
      <c r="D11" s="443" t="s">
        <v>1128</v>
      </c>
      <c r="E11" s="256">
        <v>2342</v>
      </c>
      <c r="F11" s="93" t="s">
        <v>1604</v>
      </c>
      <c r="G11" s="93">
        <v>4</v>
      </c>
      <c r="H11" s="93" t="s">
        <v>1604</v>
      </c>
      <c r="I11" s="93">
        <v>3</v>
      </c>
      <c r="J11" s="93"/>
      <c r="K11" s="93"/>
      <c r="L11" s="93">
        <v>4</v>
      </c>
      <c r="M11" s="93">
        <v>5</v>
      </c>
      <c r="N11" s="93"/>
      <c r="O11" s="93">
        <v>4</v>
      </c>
      <c r="P11" s="93">
        <v>3</v>
      </c>
      <c r="Q11" s="93"/>
      <c r="R11" s="93"/>
      <c r="S11" s="93"/>
      <c r="T11" s="93"/>
      <c r="U11" s="93"/>
      <c r="V11" s="35">
        <f t="shared" si="0"/>
        <v>3</v>
      </c>
      <c r="W11" s="338">
        <f t="shared" si="1"/>
        <v>0</v>
      </c>
      <c r="X11" s="338">
        <f t="shared" si="2"/>
        <v>0</v>
      </c>
      <c r="Y11" s="338">
        <f t="shared" si="3"/>
        <v>0</v>
      </c>
      <c r="Z11" s="338">
        <f t="shared" si="4"/>
        <v>2</v>
      </c>
      <c r="AA11" s="338">
        <f t="shared" si="5"/>
        <v>3</v>
      </c>
      <c r="AB11" s="338">
        <f t="shared" si="6"/>
        <v>1</v>
      </c>
      <c r="AC11" s="328">
        <f t="shared" si="7"/>
        <v>6</v>
      </c>
      <c r="AD11" s="329">
        <f t="shared" si="11"/>
        <v>3.8333333333333335</v>
      </c>
      <c r="AE11" s="339">
        <f t="shared" si="8"/>
        <v>0</v>
      </c>
      <c r="AG11" s="332" t="str">
        <f t="shared" si="12"/>
        <v>з</v>
      </c>
      <c r="AH11" s="332">
        <f t="shared" si="12"/>
        <v>4</v>
      </c>
      <c r="AI11" s="332" t="str">
        <f t="shared" si="12"/>
        <v>з</v>
      </c>
      <c r="AJ11" s="332">
        <f t="shared" si="12"/>
        <v>3</v>
      </c>
      <c r="AK11" s="332" t="str">
        <f t="shared" si="12"/>
        <v/>
      </c>
      <c r="AL11" s="332" t="str">
        <f t="shared" si="12"/>
        <v/>
      </c>
      <c r="AM11" s="332">
        <f t="shared" si="12"/>
        <v>4</v>
      </c>
      <c r="AN11" s="332">
        <f t="shared" si="12"/>
        <v>5</v>
      </c>
      <c r="AO11" s="332" t="str">
        <f t="shared" si="12"/>
        <v/>
      </c>
      <c r="AP11" s="332">
        <f t="shared" si="12"/>
        <v>4</v>
      </c>
      <c r="AQ11" s="332">
        <f t="shared" si="12"/>
        <v>3</v>
      </c>
      <c r="AR11" s="332" t="str">
        <f t="shared" si="12"/>
        <v/>
      </c>
      <c r="AS11" s="332" t="str">
        <f t="shared" si="12"/>
        <v/>
      </c>
      <c r="AT11" s="332" t="str">
        <f t="shared" si="12"/>
        <v/>
      </c>
      <c r="AU11" s="332" t="str">
        <f t="shared" si="12"/>
        <v/>
      </c>
      <c r="AV11" s="332" t="str">
        <f t="shared" si="12"/>
        <v/>
      </c>
      <c r="AW11" s="35">
        <f t="shared" si="13"/>
        <v>2</v>
      </c>
      <c r="AX11" s="340"/>
      <c r="AY11" s="340"/>
      <c r="AZ11" s="340"/>
      <c r="BA11" s="340"/>
      <c r="BB11" s="340"/>
      <c r="BC11" s="340"/>
      <c r="BD11" s="340"/>
      <c r="BE11" s="340"/>
      <c r="BF11" s="340"/>
      <c r="BG11" s="340"/>
      <c r="BH11" s="340"/>
      <c r="BI11" s="340"/>
      <c r="BJ11" s="340"/>
      <c r="BK11" s="340"/>
      <c r="BL11" s="340"/>
      <c r="BM11" s="340"/>
      <c r="BN11" s="340"/>
      <c r="BO11" s="340"/>
      <c r="BP11" s="341"/>
      <c r="BQ11" s="341"/>
      <c r="BR11" s="341"/>
      <c r="BS11" s="341"/>
      <c r="BT11" s="341"/>
      <c r="BU11" s="341"/>
      <c r="BV11" s="341"/>
      <c r="BW11" s="341"/>
      <c r="BX11" s="341"/>
      <c r="BY11" s="341"/>
      <c r="BZ11" s="341"/>
      <c r="CA11" s="341"/>
      <c r="CB11" s="341"/>
      <c r="CC11" s="341"/>
      <c r="CD11" s="341"/>
      <c r="CE11" s="341"/>
      <c r="CF11" s="341"/>
      <c r="CG11" s="340"/>
      <c r="CH11" s="341"/>
      <c r="CI11" s="341"/>
      <c r="CJ11" s="341"/>
      <c r="CK11" s="341"/>
      <c r="CL11" s="341"/>
      <c r="CM11" s="341"/>
    </row>
    <row r="12" spans="1:107" s="337" customFormat="1" ht="18.75" x14ac:dyDescent="0.2">
      <c r="A12" s="389">
        <v>7</v>
      </c>
      <c r="B12" s="266" t="s">
        <v>28</v>
      </c>
      <c r="C12" s="399" t="s">
        <v>34</v>
      </c>
      <c r="D12" s="443" t="s">
        <v>1129</v>
      </c>
      <c r="E12" s="256">
        <v>2342</v>
      </c>
      <c r="F12" s="93" t="s">
        <v>1604</v>
      </c>
      <c r="G12" s="93">
        <v>3</v>
      </c>
      <c r="H12" s="93" t="s">
        <v>1604</v>
      </c>
      <c r="I12" s="93">
        <v>3</v>
      </c>
      <c r="J12" s="93"/>
      <c r="K12" s="93"/>
      <c r="L12" s="93">
        <v>5</v>
      </c>
      <c r="M12" s="93">
        <v>3</v>
      </c>
      <c r="N12" s="93"/>
      <c r="O12" s="93">
        <v>3</v>
      </c>
      <c r="P12" s="23">
        <v>3</v>
      </c>
      <c r="Q12" s="23"/>
      <c r="R12" s="23"/>
      <c r="S12" s="23"/>
      <c r="T12" s="23"/>
      <c r="U12" s="23"/>
      <c r="V12" s="35">
        <f t="shared" si="0"/>
        <v>3</v>
      </c>
      <c r="W12" s="328">
        <f t="shared" si="1"/>
        <v>0</v>
      </c>
      <c r="X12" s="328">
        <f t="shared" si="2"/>
        <v>0</v>
      </c>
      <c r="Y12" s="328">
        <f t="shared" si="3"/>
        <v>0</v>
      </c>
      <c r="Z12" s="328">
        <f t="shared" si="4"/>
        <v>5</v>
      </c>
      <c r="AA12" s="328">
        <f t="shared" si="5"/>
        <v>0</v>
      </c>
      <c r="AB12" s="328">
        <f t="shared" si="6"/>
        <v>1</v>
      </c>
      <c r="AC12" s="328">
        <f t="shared" si="7"/>
        <v>6</v>
      </c>
      <c r="AD12" s="329">
        <f t="shared" si="11"/>
        <v>3.3333333333333335</v>
      </c>
      <c r="AE12" s="330">
        <f t="shared" si="8"/>
        <v>0</v>
      </c>
      <c r="AF12" s="331"/>
      <c r="AG12" s="332" t="str">
        <f t="shared" si="12"/>
        <v>з</v>
      </c>
      <c r="AH12" s="332">
        <f t="shared" si="12"/>
        <v>3</v>
      </c>
      <c r="AI12" s="332" t="str">
        <f t="shared" si="12"/>
        <v>з</v>
      </c>
      <c r="AJ12" s="332">
        <f t="shared" si="12"/>
        <v>3</v>
      </c>
      <c r="AK12" s="332" t="str">
        <f t="shared" si="12"/>
        <v/>
      </c>
      <c r="AL12" s="332" t="str">
        <f t="shared" si="12"/>
        <v/>
      </c>
      <c r="AM12" s="332">
        <f t="shared" si="12"/>
        <v>5</v>
      </c>
      <c r="AN12" s="332">
        <f t="shared" si="12"/>
        <v>3</v>
      </c>
      <c r="AO12" s="332" t="str">
        <f t="shared" si="12"/>
        <v/>
      </c>
      <c r="AP12" s="332">
        <f t="shared" si="12"/>
        <v>3</v>
      </c>
      <c r="AQ12" s="332">
        <f t="shared" si="12"/>
        <v>3</v>
      </c>
      <c r="AR12" s="332" t="str">
        <f t="shared" si="12"/>
        <v/>
      </c>
      <c r="AS12" s="332" t="str">
        <f t="shared" si="12"/>
        <v/>
      </c>
      <c r="AT12" s="332" t="str">
        <f t="shared" si="12"/>
        <v/>
      </c>
      <c r="AU12" s="332" t="str">
        <f t="shared" si="12"/>
        <v/>
      </c>
      <c r="AV12" s="332" t="str">
        <f t="shared" si="12"/>
        <v/>
      </c>
      <c r="AW12" s="35">
        <f t="shared" si="13"/>
        <v>2</v>
      </c>
      <c r="AX12" s="333"/>
      <c r="AY12" s="333"/>
      <c r="AZ12" s="333"/>
      <c r="BA12" s="333"/>
      <c r="BB12" s="333"/>
      <c r="BC12" s="333"/>
      <c r="BD12" s="333"/>
      <c r="BE12" s="333"/>
      <c r="BF12" s="333"/>
      <c r="BG12" s="333"/>
      <c r="BH12" s="333"/>
      <c r="BI12" s="333"/>
      <c r="BJ12" s="333"/>
      <c r="BK12" s="333"/>
      <c r="BL12" s="333"/>
      <c r="BM12" s="333"/>
      <c r="BN12" s="333"/>
      <c r="BO12" s="333"/>
      <c r="BP12" s="334"/>
      <c r="BQ12" s="334"/>
      <c r="BR12" s="334"/>
      <c r="BS12" s="334"/>
      <c r="BT12" s="334"/>
      <c r="BU12" s="334"/>
      <c r="BV12" s="334"/>
      <c r="BW12" s="334"/>
      <c r="BX12" s="334"/>
      <c r="BY12" s="334"/>
      <c r="BZ12" s="334"/>
      <c r="CA12" s="334"/>
      <c r="CB12" s="334"/>
      <c r="CC12" s="334"/>
      <c r="CD12" s="334"/>
      <c r="CE12" s="334"/>
      <c r="CF12" s="334"/>
      <c r="CG12" s="333"/>
      <c r="CH12" s="334"/>
      <c r="CI12" s="334"/>
      <c r="CJ12" s="334"/>
      <c r="CK12" s="334"/>
      <c r="CL12" s="334"/>
      <c r="CM12" s="334"/>
      <c r="CN12" s="331"/>
      <c r="CO12" s="331"/>
      <c r="CP12" s="331"/>
      <c r="CQ12" s="331"/>
      <c r="CR12" s="331"/>
      <c r="CS12" s="331"/>
      <c r="CT12" s="331"/>
      <c r="CU12" s="331"/>
      <c r="CV12" s="331"/>
      <c r="CW12" s="331"/>
      <c r="CX12" s="331"/>
      <c r="CY12" s="331"/>
      <c r="CZ12" s="331"/>
      <c r="DA12" s="331"/>
    </row>
    <row r="13" spans="1:107" s="337" customFormat="1" ht="18.75" x14ac:dyDescent="0.2">
      <c r="A13" s="389">
        <v>8</v>
      </c>
      <c r="B13" s="266" t="s">
        <v>28</v>
      </c>
      <c r="C13" s="399" t="s">
        <v>34</v>
      </c>
      <c r="D13" s="443" t="s">
        <v>1130</v>
      </c>
      <c r="E13" s="256">
        <v>2342</v>
      </c>
      <c r="F13" s="93" t="s">
        <v>1604</v>
      </c>
      <c r="G13" s="93">
        <v>4</v>
      </c>
      <c r="H13" s="93" t="s">
        <v>1604</v>
      </c>
      <c r="I13" s="93">
        <v>3</v>
      </c>
      <c r="J13" s="93"/>
      <c r="K13" s="93"/>
      <c r="L13" s="93">
        <v>5</v>
      </c>
      <c r="M13" s="93">
        <v>5</v>
      </c>
      <c r="N13" s="93"/>
      <c r="O13" s="93">
        <v>3</v>
      </c>
      <c r="P13" s="23">
        <v>3</v>
      </c>
      <c r="Q13" s="23"/>
      <c r="R13" s="23"/>
      <c r="S13" s="23"/>
      <c r="T13" s="23"/>
      <c r="U13" s="23"/>
      <c r="V13" s="35">
        <f t="shared" si="0"/>
        <v>3</v>
      </c>
      <c r="W13" s="328">
        <f t="shared" si="1"/>
        <v>0</v>
      </c>
      <c r="X13" s="328">
        <f t="shared" si="2"/>
        <v>0</v>
      </c>
      <c r="Y13" s="328">
        <f t="shared" si="3"/>
        <v>0</v>
      </c>
      <c r="Z13" s="328">
        <f t="shared" si="4"/>
        <v>3</v>
      </c>
      <c r="AA13" s="328">
        <f t="shared" si="5"/>
        <v>1</v>
      </c>
      <c r="AB13" s="328">
        <f t="shared" si="6"/>
        <v>2</v>
      </c>
      <c r="AC13" s="328">
        <f t="shared" si="7"/>
        <v>6</v>
      </c>
      <c r="AD13" s="329">
        <f t="shared" si="11"/>
        <v>3.8333333333333335</v>
      </c>
      <c r="AE13" s="330">
        <f t="shared" si="8"/>
        <v>0</v>
      </c>
      <c r="AF13" s="331"/>
      <c r="AG13" s="332" t="str">
        <f t="shared" si="12"/>
        <v>з</v>
      </c>
      <c r="AH13" s="332">
        <f t="shared" si="12"/>
        <v>4</v>
      </c>
      <c r="AI13" s="332" t="str">
        <f t="shared" si="12"/>
        <v>з</v>
      </c>
      <c r="AJ13" s="332">
        <f t="shared" si="12"/>
        <v>3</v>
      </c>
      <c r="AK13" s="332" t="str">
        <f t="shared" si="12"/>
        <v/>
      </c>
      <c r="AL13" s="332" t="str">
        <f t="shared" si="12"/>
        <v/>
      </c>
      <c r="AM13" s="332">
        <f t="shared" si="12"/>
        <v>5</v>
      </c>
      <c r="AN13" s="332">
        <f t="shared" si="12"/>
        <v>5</v>
      </c>
      <c r="AO13" s="332" t="str">
        <f t="shared" si="12"/>
        <v/>
      </c>
      <c r="AP13" s="332">
        <f t="shared" si="12"/>
        <v>3</v>
      </c>
      <c r="AQ13" s="332">
        <f t="shared" si="12"/>
        <v>3</v>
      </c>
      <c r="AR13" s="332" t="str">
        <f t="shared" si="12"/>
        <v/>
      </c>
      <c r="AS13" s="332" t="str">
        <f t="shared" si="12"/>
        <v/>
      </c>
      <c r="AT13" s="332" t="str">
        <f t="shared" si="12"/>
        <v/>
      </c>
      <c r="AU13" s="332" t="str">
        <f t="shared" si="12"/>
        <v/>
      </c>
      <c r="AV13" s="332" t="str">
        <f t="shared" si="12"/>
        <v/>
      </c>
      <c r="AW13" s="35">
        <f t="shared" si="13"/>
        <v>2</v>
      </c>
      <c r="AX13" s="333"/>
      <c r="AY13" s="333"/>
      <c r="AZ13" s="333"/>
      <c r="BA13" s="333"/>
      <c r="BB13" s="333"/>
      <c r="BC13" s="333"/>
      <c r="BD13" s="333"/>
      <c r="BE13" s="333"/>
      <c r="BF13" s="333"/>
      <c r="BG13" s="333"/>
      <c r="BH13" s="333"/>
      <c r="BI13" s="333"/>
      <c r="BJ13" s="333"/>
      <c r="BK13" s="333"/>
      <c r="BL13" s="333"/>
      <c r="BM13" s="333"/>
      <c r="BN13" s="333"/>
      <c r="BO13" s="333"/>
      <c r="BP13" s="334"/>
      <c r="BQ13" s="334"/>
      <c r="BR13" s="334"/>
      <c r="BS13" s="334"/>
      <c r="BT13" s="334"/>
      <c r="BU13" s="334"/>
      <c r="BV13" s="334"/>
      <c r="BW13" s="334"/>
      <c r="BX13" s="334"/>
      <c r="BY13" s="334"/>
      <c r="BZ13" s="334"/>
      <c r="CA13" s="334"/>
      <c r="CB13" s="334"/>
      <c r="CC13" s="334"/>
      <c r="CD13" s="334"/>
      <c r="CE13" s="334"/>
      <c r="CF13" s="334"/>
      <c r="CG13" s="333"/>
      <c r="CH13" s="334"/>
      <c r="CI13" s="334"/>
      <c r="CJ13" s="334"/>
      <c r="CK13" s="334"/>
      <c r="CL13" s="334"/>
      <c r="CM13" s="334"/>
      <c r="CN13" s="331"/>
      <c r="CO13" s="331"/>
      <c r="CP13" s="331"/>
      <c r="CQ13" s="331"/>
      <c r="CR13" s="331"/>
      <c r="CS13" s="331"/>
      <c r="CT13" s="331"/>
      <c r="CU13" s="331"/>
      <c r="CV13" s="331"/>
      <c r="CW13" s="331"/>
      <c r="CX13" s="331"/>
      <c r="CY13" s="331"/>
      <c r="CZ13" s="331"/>
      <c r="DA13" s="331"/>
    </row>
    <row r="14" spans="1:107" ht="18.75" x14ac:dyDescent="0.2">
      <c r="A14" s="389">
        <v>9</v>
      </c>
      <c r="B14" s="263"/>
      <c r="C14" s="479" t="s">
        <v>34</v>
      </c>
      <c r="D14" s="482" t="s">
        <v>1131</v>
      </c>
      <c r="E14" s="256">
        <v>2342</v>
      </c>
      <c r="F14" s="93" t="s">
        <v>1604</v>
      </c>
      <c r="G14" s="93">
        <v>5</v>
      </c>
      <c r="H14" s="93" t="s">
        <v>1604</v>
      </c>
      <c r="I14" s="93">
        <v>4</v>
      </c>
      <c r="J14" s="93"/>
      <c r="K14" s="93"/>
      <c r="L14" s="93">
        <v>5</v>
      </c>
      <c r="M14" s="93">
        <v>5</v>
      </c>
      <c r="N14" s="93"/>
      <c r="O14" s="93">
        <v>5</v>
      </c>
      <c r="P14" s="93">
        <v>5</v>
      </c>
      <c r="Q14" s="93"/>
      <c r="R14" s="24"/>
      <c r="S14" s="23"/>
      <c r="T14" s="23"/>
      <c r="U14" s="23"/>
      <c r="V14" s="18">
        <f t="shared" si="0"/>
        <v>4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0</v>
      </c>
      <c r="AA14" s="95">
        <f t="shared" si="5"/>
        <v>1</v>
      </c>
      <c r="AB14" s="95">
        <f t="shared" si="6"/>
        <v>5</v>
      </c>
      <c r="AC14" s="95">
        <f t="shared" si="7"/>
        <v>6</v>
      </c>
      <c r="AD14" s="242">
        <f t="shared" si="11"/>
        <v>4.833333333333333</v>
      </c>
      <c r="AE14" s="16">
        <f t="shared" si="8"/>
        <v>0</v>
      </c>
      <c r="AF14" s="9"/>
      <c r="AG14" s="332" t="str">
        <f t="shared" si="12"/>
        <v>з</v>
      </c>
      <c r="AH14" s="332">
        <f t="shared" si="12"/>
        <v>5</v>
      </c>
      <c r="AI14" s="332" t="str">
        <f t="shared" si="12"/>
        <v>з</v>
      </c>
      <c r="AJ14" s="332">
        <f t="shared" si="12"/>
        <v>4</v>
      </c>
      <c r="AK14" s="332" t="str">
        <f t="shared" si="12"/>
        <v/>
      </c>
      <c r="AL14" s="332" t="str">
        <f t="shared" si="12"/>
        <v/>
      </c>
      <c r="AM14" s="332">
        <f t="shared" si="12"/>
        <v>5</v>
      </c>
      <c r="AN14" s="332">
        <f t="shared" si="12"/>
        <v>5</v>
      </c>
      <c r="AO14" s="332" t="str">
        <f t="shared" si="12"/>
        <v/>
      </c>
      <c r="AP14" s="332">
        <f t="shared" si="12"/>
        <v>5</v>
      </c>
      <c r="AQ14" s="332">
        <f t="shared" si="12"/>
        <v>5</v>
      </c>
      <c r="AR14" s="332" t="str">
        <f t="shared" si="12"/>
        <v/>
      </c>
      <c r="AS14" s="332" t="str">
        <f t="shared" si="12"/>
        <v/>
      </c>
      <c r="AT14" s="332" t="str">
        <f t="shared" si="12"/>
        <v/>
      </c>
      <c r="AU14" s="332" t="str">
        <f t="shared" si="12"/>
        <v/>
      </c>
      <c r="AV14" s="332" t="str">
        <f t="shared" si="12"/>
        <v/>
      </c>
      <c r="AW14" s="35">
        <f t="shared" si="13"/>
        <v>2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">
      <c r="A15" s="389">
        <v>10</v>
      </c>
      <c r="B15" s="263"/>
      <c r="C15" s="399" t="s">
        <v>34</v>
      </c>
      <c r="D15" s="443" t="s">
        <v>1132</v>
      </c>
      <c r="E15" s="256">
        <v>2342</v>
      </c>
      <c r="F15" s="93" t="s">
        <v>1604</v>
      </c>
      <c r="G15" s="93">
        <v>3</v>
      </c>
      <c r="H15" s="93" t="s">
        <v>1604</v>
      </c>
      <c r="I15" s="93">
        <v>3</v>
      </c>
      <c r="J15" s="93"/>
      <c r="K15" s="93"/>
      <c r="L15" s="93">
        <v>4</v>
      </c>
      <c r="M15" s="93">
        <v>3</v>
      </c>
      <c r="N15" s="93"/>
      <c r="O15" s="93">
        <v>3</v>
      </c>
      <c r="P15" s="93">
        <v>3</v>
      </c>
      <c r="Q15" s="93"/>
      <c r="R15" s="24"/>
      <c r="S15" s="23"/>
      <c r="T15" s="23"/>
      <c r="U15" s="23"/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5</v>
      </c>
      <c r="AA15" s="95">
        <f t="shared" si="5"/>
        <v>1</v>
      </c>
      <c r="AB15" s="95">
        <f t="shared" si="6"/>
        <v>0</v>
      </c>
      <c r="AC15" s="95">
        <f t="shared" si="7"/>
        <v>6</v>
      </c>
      <c r="AD15" s="242">
        <f t="shared" si="11"/>
        <v>3.1666666666666665</v>
      </c>
      <c r="AE15" s="16">
        <f t="shared" si="8"/>
        <v>0</v>
      </c>
      <c r="AF15" s="9"/>
      <c r="AG15" s="332" t="str">
        <f t="shared" si="12"/>
        <v>з</v>
      </c>
      <c r="AH15" s="332">
        <f t="shared" si="12"/>
        <v>3</v>
      </c>
      <c r="AI15" s="332" t="str">
        <f t="shared" si="12"/>
        <v>з</v>
      </c>
      <c r="AJ15" s="332">
        <f t="shared" si="12"/>
        <v>3</v>
      </c>
      <c r="AK15" s="332" t="str">
        <f t="shared" si="12"/>
        <v/>
      </c>
      <c r="AL15" s="332" t="str">
        <f t="shared" si="12"/>
        <v/>
      </c>
      <c r="AM15" s="332">
        <f t="shared" si="12"/>
        <v>4</v>
      </c>
      <c r="AN15" s="332">
        <f t="shared" si="12"/>
        <v>3</v>
      </c>
      <c r="AO15" s="332" t="str">
        <f t="shared" si="12"/>
        <v/>
      </c>
      <c r="AP15" s="332">
        <f t="shared" si="12"/>
        <v>3</v>
      </c>
      <c r="AQ15" s="332">
        <f t="shared" si="12"/>
        <v>3</v>
      </c>
      <c r="AR15" s="332" t="str">
        <f t="shared" si="12"/>
        <v/>
      </c>
      <c r="AS15" s="332" t="str">
        <f t="shared" si="12"/>
        <v/>
      </c>
      <c r="AT15" s="332" t="str">
        <f t="shared" si="12"/>
        <v/>
      </c>
      <c r="AU15" s="332" t="str">
        <f t="shared" si="12"/>
        <v/>
      </c>
      <c r="AV15" s="332" t="str">
        <f t="shared" si="12"/>
        <v/>
      </c>
      <c r="AW15" s="35">
        <f t="shared" si="13"/>
        <v>2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389">
        <v>11</v>
      </c>
      <c r="B16" s="263"/>
      <c r="C16" s="399" t="s">
        <v>34</v>
      </c>
      <c r="D16" s="443" t="s">
        <v>1133</v>
      </c>
      <c r="E16" s="256">
        <v>2342</v>
      </c>
      <c r="F16" s="93" t="s">
        <v>1604</v>
      </c>
      <c r="G16" s="93">
        <v>4</v>
      </c>
      <c r="H16" s="93" t="s">
        <v>1604</v>
      </c>
      <c r="I16" s="93">
        <v>3</v>
      </c>
      <c r="J16" s="93"/>
      <c r="K16" s="93"/>
      <c r="L16" s="93">
        <v>5</v>
      </c>
      <c r="M16" s="93">
        <v>3</v>
      </c>
      <c r="N16" s="93"/>
      <c r="O16" s="93">
        <v>4</v>
      </c>
      <c r="P16" s="93">
        <v>3</v>
      </c>
      <c r="Q16" s="93"/>
      <c r="R16" s="24"/>
      <c r="S16" s="23"/>
      <c r="T16" s="23"/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3</v>
      </c>
      <c r="AA16" s="95">
        <f t="shared" si="5"/>
        <v>2</v>
      </c>
      <c r="AB16" s="95">
        <f t="shared" si="6"/>
        <v>1</v>
      </c>
      <c r="AC16" s="95">
        <f t="shared" si="7"/>
        <v>6</v>
      </c>
      <c r="AD16" s="242">
        <f t="shared" si="11"/>
        <v>3.6666666666666665</v>
      </c>
      <c r="AE16" s="16">
        <f t="shared" si="8"/>
        <v>0</v>
      </c>
      <c r="AF16" s="9"/>
      <c r="AG16" s="332" t="str">
        <f t="shared" si="12"/>
        <v>з</v>
      </c>
      <c r="AH16" s="332">
        <f t="shared" si="12"/>
        <v>4</v>
      </c>
      <c r="AI16" s="332" t="str">
        <f t="shared" si="12"/>
        <v>з</v>
      </c>
      <c r="AJ16" s="332">
        <f t="shared" si="12"/>
        <v>3</v>
      </c>
      <c r="AK16" s="332" t="str">
        <f t="shared" si="12"/>
        <v/>
      </c>
      <c r="AL16" s="332" t="str">
        <f t="shared" si="12"/>
        <v/>
      </c>
      <c r="AM16" s="332">
        <f t="shared" si="12"/>
        <v>5</v>
      </c>
      <c r="AN16" s="332">
        <f t="shared" si="12"/>
        <v>3</v>
      </c>
      <c r="AO16" s="332" t="str">
        <f t="shared" si="12"/>
        <v/>
      </c>
      <c r="AP16" s="332">
        <f t="shared" si="12"/>
        <v>4</v>
      </c>
      <c r="AQ16" s="332">
        <f t="shared" si="12"/>
        <v>3</v>
      </c>
      <c r="AR16" s="332" t="str">
        <f t="shared" si="12"/>
        <v/>
      </c>
      <c r="AS16" s="332" t="str">
        <f t="shared" si="12"/>
        <v/>
      </c>
      <c r="AT16" s="332" t="str">
        <f t="shared" si="12"/>
        <v/>
      </c>
      <c r="AU16" s="332" t="str">
        <f t="shared" si="12"/>
        <v/>
      </c>
      <c r="AV16" s="332" t="str">
        <f t="shared" si="12"/>
        <v/>
      </c>
      <c r="AW16" s="35">
        <f t="shared" si="13"/>
        <v>2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389">
        <v>12</v>
      </c>
      <c r="B17" s="259"/>
      <c r="C17" s="399" t="s">
        <v>34</v>
      </c>
      <c r="D17" s="443" t="s">
        <v>1134</v>
      </c>
      <c r="E17" s="256">
        <v>2342</v>
      </c>
      <c r="F17" s="93" t="s">
        <v>1604</v>
      </c>
      <c r="G17" s="93">
        <v>4</v>
      </c>
      <c r="H17" s="93" t="s">
        <v>1604</v>
      </c>
      <c r="I17" s="93">
        <v>3</v>
      </c>
      <c r="J17" s="93"/>
      <c r="K17" s="93"/>
      <c r="L17" s="93">
        <v>5</v>
      </c>
      <c r="M17" s="93">
        <v>4</v>
      </c>
      <c r="N17" s="93"/>
      <c r="O17" s="93">
        <v>4</v>
      </c>
      <c r="P17" s="93">
        <v>4</v>
      </c>
      <c r="Q17" s="93"/>
      <c r="R17" s="24"/>
      <c r="S17" s="23"/>
      <c r="T17" s="23"/>
      <c r="U17" s="23"/>
      <c r="V17" s="18">
        <f t="shared" si="0"/>
        <v>3</v>
      </c>
      <c r="W17" s="95">
        <f t="shared" si="1"/>
        <v>0</v>
      </c>
      <c r="X17" s="95">
        <f t="shared" ref="X17:X34" si="14">COUNTIF(AF17:AU17,"д")</f>
        <v>0</v>
      </c>
      <c r="Y17" s="95">
        <f t="shared" si="3"/>
        <v>0</v>
      </c>
      <c r="Z17" s="95">
        <f t="shared" si="4"/>
        <v>1</v>
      </c>
      <c r="AA17" s="95">
        <f t="shared" si="5"/>
        <v>4</v>
      </c>
      <c r="AB17" s="95">
        <f t="shared" si="6"/>
        <v>1</v>
      </c>
      <c r="AC17" s="95">
        <f t="shared" si="7"/>
        <v>6</v>
      </c>
      <c r="AD17" s="242">
        <f t="shared" si="11"/>
        <v>4</v>
      </c>
      <c r="AE17" s="16">
        <f t="shared" si="8"/>
        <v>0</v>
      </c>
      <c r="AF17" s="9"/>
      <c r="AG17" s="332" t="str">
        <f t="shared" si="12"/>
        <v>з</v>
      </c>
      <c r="AH17" s="332">
        <f t="shared" si="12"/>
        <v>4</v>
      </c>
      <c r="AI17" s="332" t="str">
        <f t="shared" si="12"/>
        <v>з</v>
      </c>
      <c r="AJ17" s="332">
        <f t="shared" si="12"/>
        <v>3</v>
      </c>
      <c r="AK17" s="332" t="str">
        <f t="shared" si="12"/>
        <v/>
      </c>
      <c r="AL17" s="332" t="str">
        <f t="shared" si="12"/>
        <v/>
      </c>
      <c r="AM17" s="332">
        <f t="shared" si="12"/>
        <v>5</v>
      </c>
      <c r="AN17" s="332">
        <f t="shared" si="12"/>
        <v>4</v>
      </c>
      <c r="AO17" s="332" t="str">
        <f t="shared" si="12"/>
        <v/>
      </c>
      <c r="AP17" s="332">
        <f t="shared" si="12"/>
        <v>4</v>
      </c>
      <c r="AQ17" s="332">
        <f t="shared" si="12"/>
        <v>4</v>
      </c>
      <c r="AR17" s="332" t="str">
        <f t="shared" si="12"/>
        <v/>
      </c>
      <c r="AS17" s="332" t="str">
        <f t="shared" si="12"/>
        <v/>
      </c>
      <c r="AT17" s="332" t="str">
        <f t="shared" si="12"/>
        <v/>
      </c>
      <c r="AU17" s="332" t="str">
        <f t="shared" si="12"/>
        <v/>
      </c>
      <c r="AV17" s="332" t="str">
        <f t="shared" si="12"/>
        <v/>
      </c>
      <c r="AW17" s="35">
        <f t="shared" si="13"/>
        <v>2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389">
        <v>13</v>
      </c>
      <c r="B18" s="189"/>
      <c r="C18" s="399" t="s">
        <v>34</v>
      </c>
      <c r="D18" s="443" t="s">
        <v>1135</v>
      </c>
      <c r="E18" s="256">
        <v>2342</v>
      </c>
      <c r="F18" s="93" t="s">
        <v>1604</v>
      </c>
      <c r="G18" s="93">
        <v>4</v>
      </c>
      <c r="H18" s="93" t="s">
        <v>1604</v>
      </c>
      <c r="I18" s="93">
        <v>3</v>
      </c>
      <c r="J18" s="93"/>
      <c r="K18" s="93"/>
      <c r="L18" s="93">
        <v>5</v>
      </c>
      <c r="M18" s="93">
        <v>5</v>
      </c>
      <c r="N18" s="93"/>
      <c r="O18" s="93">
        <v>4</v>
      </c>
      <c r="P18" s="93">
        <v>3</v>
      </c>
      <c r="Q18" s="93"/>
      <c r="R18" s="24"/>
      <c r="S18" s="23"/>
      <c r="T18" s="23"/>
      <c r="U18" s="23"/>
      <c r="V18" s="18">
        <f t="shared" si="0"/>
        <v>3</v>
      </c>
      <c r="W18" s="95">
        <f t="shared" si="1"/>
        <v>0</v>
      </c>
      <c r="X18" s="95">
        <f t="shared" si="14"/>
        <v>0</v>
      </c>
      <c r="Y18" s="95">
        <f t="shared" si="3"/>
        <v>0</v>
      </c>
      <c r="Z18" s="95">
        <f t="shared" si="4"/>
        <v>2</v>
      </c>
      <c r="AA18" s="95">
        <f t="shared" si="5"/>
        <v>2</v>
      </c>
      <c r="AB18" s="95">
        <f t="shared" si="6"/>
        <v>2</v>
      </c>
      <c r="AC18" s="95">
        <f t="shared" si="7"/>
        <v>6</v>
      </c>
      <c r="AD18" s="242">
        <f t="shared" si="11"/>
        <v>4</v>
      </c>
      <c r="AE18" s="16">
        <f t="shared" si="8"/>
        <v>0</v>
      </c>
      <c r="AF18" s="9"/>
      <c r="AG18" s="332" t="str">
        <f t="shared" si="12"/>
        <v>з</v>
      </c>
      <c r="AH18" s="332">
        <f t="shared" si="12"/>
        <v>4</v>
      </c>
      <c r="AI18" s="332" t="str">
        <f t="shared" si="12"/>
        <v>з</v>
      </c>
      <c r="AJ18" s="332">
        <f t="shared" si="12"/>
        <v>3</v>
      </c>
      <c r="AK18" s="332" t="str">
        <f t="shared" si="12"/>
        <v/>
      </c>
      <c r="AL18" s="332" t="str">
        <f t="shared" si="12"/>
        <v/>
      </c>
      <c r="AM18" s="332">
        <f t="shared" si="12"/>
        <v>5</v>
      </c>
      <c r="AN18" s="332">
        <f t="shared" si="12"/>
        <v>5</v>
      </c>
      <c r="AO18" s="332" t="str">
        <f t="shared" si="12"/>
        <v/>
      </c>
      <c r="AP18" s="332">
        <f t="shared" si="12"/>
        <v>4</v>
      </c>
      <c r="AQ18" s="332">
        <f t="shared" si="12"/>
        <v>3</v>
      </c>
      <c r="AR18" s="332" t="str">
        <f t="shared" si="12"/>
        <v/>
      </c>
      <c r="AS18" s="332" t="str">
        <f t="shared" si="12"/>
        <v/>
      </c>
      <c r="AT18" s="332" t="str">
        <f t="shared" si="12"/>
        <v/>
      </c>
      <c r="AU18" s="332" t="str">
        <f t="shared" si="12"/>
        <v/>
      </c>
      <c r="AV18" s="332" t="str">
        <f t="shared" si="12"/>
        <v/>
      </c>
      <c r="AW18" s="35">
        <f t="shared" si="13"/>
        <v>2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389">
        <v>14</v>
      </c>
      <c r="B19" s="189"/>
      <c r="C19" s="399" t="s">
        <v>34</v>
      </c>
      <c r="D19" s="443" t="s">
        <v>1136</v>
      </c>
      <c r="E19" s="256">
        <v>2342</v>
      </c>
      <c r="F19" s="93" t="s">
        <v>1604</v>
      </c>
      <c r="G19" s="93">
        <v>4</v>
      </c>
      <c r="H19" s="93" t="s">
        <v>1604</v>
      </c>
      <c r="I19" s="93">
        <v>3</v>
      </c>
      <c r="J19" s="93"/>
      <c r="K19" s="93"/>
      <c r="L19" s="93">
        <v>5</v>
      </c>
      <c r="M19" s="93">
        <v>5</v>
      </c>
      <c r="N19" s="93"/>
      <c r="O19" s="93">
        <v>3</v>
      </c>
      <c r="P19" s="93">
        <v>4</v>
      </c>
      <c r="Q19" s="93"/>
      <c r="R19" s="23"/>
      <c r="S19" s="23"/>
      <c r="T19" s="23"/>
      <c r="U19" s="23"/>
      <c r="V19" s="18">
        <f t="shared" si="0"/>
        <v>3</v>
      </c>
      <c r="W19" s="95">
        <f t="shared" si="1"/>
        <v>0</v>
      </c>
      <c r="X19" s="95">
        <f t="shared" si="14"/>
        <v>0</v>
      </c>
      <c r="Y19" s="95">
        <f t="shared" si="3"/>
        <v>0</v>
      </c>
      <c r="Z19" s="95">
        <f t="shared" si="4"/>
        <v>2</v>
      </c>
      <c r="AA19" s="95">
        <f t="shared" si="5"/>
        <v>2</v>
      </c>
      <c r="AB19" s="95">
        <f t="shared" si="6"/>
        <v>2</v>
      </c>
      <c r="AC19" s="95">
        <f t="shared" si="7"/>
        <v>6</v>
      </c>
      <c r="AD19" s="242">
        <f t="shared" si="11"/>
        <v>4</v>
      </c>
      <c r="AE19" s="16">
        <f t="shared" si="8"/>
        <v>0</v>
      </c>
      <c r="AF19" s="9"/>
      <c r="AG19" s="332" t="str">
        <f t="shared" si="12"/>
        <v>з</v>
      </c>
      <c r="AH19" s="332">
        <f t="shared" si="12"/>
        <v>4</v>
      </c>
      <c r="AI19" s="332" t="str">
        <f t="shared" si="12"/>
        <v>з</v>
      </c>
      <c r="AJ19" s="332">
        <f t="shared" si="12"/>
        <v>3</v>
      </c>
      <c r="AK19" s="332" t="str">
        <f t="shared" si="12"/>
        <v/>
      </c>
      <c r="AL19" s="332" t="str">
        <f t="shared" si="12"/>
        <v/>
      </c>
      <c r="AM19" s="332">
        <f t="shared" si="12"/>
        <v>5</v>
      </c>
      <c r="AN19" s="332">
        <f t="shared" si="12"/>
        <v>5</v>
      </c>
      <c r="AO19" s="332" t="str">
        <f t="shared" si="12"/>
        <v/>
      </c>
      <c r="AP19" s="332">
        <f t="shared" si="12"/>
        <v>3</v>
      </c>
      <c r="AQ19" s="332">
        <f t="shared" si="12"/>
        <v>4</v>
      </c>
      <c r="AR19" s="332" t="str">
        <f t="shared" si="12"/>
        <v/>
      </c>
      <c r="AS19" s="332" t="str">
        <f t="shared" si="12"/>
        <v/>
      </c>
      <c r="AT19" s="332" t="str">
        <f t="shared" si="12"/>
        <v/>
      </c>
      <c r="AU19" s="332" t="str">
        <f t="shared" si="12"/>
        <v/>
      </c>
      <c r="AV19" s="332" t="str">
        <f t="shared" si="12"/>
        <v/>
      </c>
      <c r="AW19" s="35">
        <f t="shared" si="13"/>
        <v>2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389">
        <v>15</v>
      </c>
      <c r="B20" s="189"/>
      <c r="C20" s="399" t="s">
        <v>34</v>
      </c>
      <c r="D20" s="443" t="s">
        <v>1137</v>
      </c>
      <c r="E20" s="256">
        <v>2342</v>
      </c>
      <c r="F20" s="93" t="s">
        <v>1604</v>
      </c>
      <c r="G20" s="93">
        <v>4</v>
      </c>
      <c r="H20" s="93" t="s">
        <v>1604</v>
      </c>
      <c r="I20" s="93">
        <v>3</v>
      </c>
      <c r="J20" s="93"/>
      <c r="K20" s="93"/>
      <c r="L20" s="93">
        <v>5</v>
      </c>
      <c r="M20" s="93">
        <v>5</v>
      </c>
      <c r="N20" s="93"/>
      <c r="O20" s="93">
        <v>3</v>
      </c>
      <c r="P20" s="93">
        <v>3</v>
      </c>
      <c r="Q20" s="93"/>
      <c r="R20" s="24"/>
      <c r="S20" s="23"/>
      <c r="T20" s="23"/>
      <c r="U20" s="23"/>
      <c r="V20" s="18">
        <f t="shared" si="0"/>
        <v>3</v>
      </c>
      <c r="W20" s="95">
        <f t="shared" si="1"/>
        <v>0</v>
      </c>
      <c r="X20" s="95">
        <f t="shared" si="14"/>
        <v>0</v>
      </c>
      <c r="Y20" s="95">
        <f t="shared" si="3"/>
        <v>0</v>
      </c>
      <c r="Z20" s="95">
        <f t="shared" si="4"/>
        <v>3</v>
      </c>
      <c r="AA20" s="95">
        <f t="shared" si="5"/>
        <v>1</v>
      </c>
      <c r="AB20" s="95">
        <f t="shared" si="6"/>
        <v>2</v>
      </c>
      <c r="AC20" s="95">
        <f t="shared" si="7"/>
        <v>6</v>
      </c>
      <c r="AD20" s="242">
        <f t="shared" si="11"/>
        <v>3.8333333333333335</v>
      </c>
      <c r="AE20" s="16">
        <f t="shared" si="8"/>
        <v>0</v>
      </c>
      <c r="AF20" s="9"/>
      <c r="AG20" s="332" t="str">
        <f t="shared" si="12"/>
        <v>з</v>
      </c>
      <c r="AH20" s="332">
        <f t="shared" si="12"/>
        <v>4</v>
      </c>
      <c r="AI20" s="332" t="str">
        <f t="shared" si="12"/>
        <v>з</v>
      </c>
      <c r="AJ20" s="332">
        <f t="shared" si="12"/>
        <v>3</v>
      </c>
      <c r="AK20" s="332" t="str">
        <f t="shared" si="12"/>
        <v/>
      </c>
      <c r="AL20" s="332" t="str">
        <f t="shared" si="12"/>
        <v/>
      </c>
      <c r="AM20" s="332">
        <f t="shared" si="12"/>
        <v>5</v>
      </c>
      <c r="AN20" s="332">
        <f t="shared" si="12"/>
        <v>5</v>
      </c>
      <c r="AO20" s="332" t="str">
        <f t="shared" si="12"/>
        <v/>
      </c>
      <c r="AP20" s="332">
        <f t="shared" si="12"/>
        <v>3</v>
      </c>
      <c r="AQ20" s="332">
        <f t="shared" si="12"/>
        <v>3</v>
      </c>
      <c r="AR20" s="332" t="str">
        <f t="shared" si="12"/>
        <v/>
      </c>
      <c r="AS20" s="332" t="str">
        <f t="shared" si="12"/>
        <v/>
      </c>
      <c r="AT20" s="332" t="str">
        <f t="shared" si="12"/>
        <v/>
      </c>
      <c r="AU20" s="332" t="str">
        <f t="shared" si="12"/>
        <v/>
      </c>
      <c r="AV20" s="332" t="str">
        <f t="shared" si="12"/>
        <v/>
      </c>
      <c r="AW20" s="35">
        <f t="shared" si="13"/>
        <v>2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389">
        <v>16</v>
      </c>
      <c r="B21" s="189"/>
      <c r="C21" s="399" t="s">
        <v>34</v>
      </c>
      <c r="D21" s="443" t="s">
        <v>1138</v>
      </c>
      <c r="E21" s="256">
        <v>2342</v>
      </c>
      <c r="F21" s="93" t="s">
        <v>1604</v>
      </c>
      <c r="G21" s="93">
        <v>5</v>
      </c>
      <c r="H21" s="93" t="s">
        <v>1604</v>
      </c>
      <c r="I21" s="93">
        <v>3</v>
      </c>
      <c r="J21" s="93"/>
      <c r="K21" s="93"/>
      <c r="L21" s="93">
        <v>5</v>
      </c>
      <c r="M21" s="93">
        <v>4</v>
      </c>
      <c r="N21" s="93"/>
      <c r="O21" s="93">
        <v>3</v>
      </c>
      <c r="P21" s="93">
        <v>3</v>
      </c>
      <c r="Q21" s="93"/>
      <c r="R21" s="24"/>
      <c r="S21" s="23"/>
      <c r="T21" s="23"/>
      <c r="U21" s="23"/>
      <c r="V21" s="18">
        <f t="shared" si="0"/>
        <v>3</v>
      </c>
      <c r="W21" s="95">
        <f t="shared" si="1"/>
        <v>0</v>
      </c>
      <c r="X21" s="95">
        <f t="shared" si="14"/>
        <v>0</v>
      </c>
      <c r="Y21" s="95">
        <f t="shared" si="3"/>
        <v>0</v>
      </c>
      <c r="Z21" s="95">
        <f t="shared" si="4"/>
        <v>3</v>
      </c>
      <c r="AA21" s="95">
        <f t="shared" si="5"/>
        <v>1</v>
      </c>
      <c r="AB21" s="95">
        <f t="shared" si="6"/>
        <v>2</v>
      </c>
      <c r="AC21" s="95">
        <f t="shared" si="7"/>
        <v>6</v>
      </c>
      <c r="AD21" s="242">
        <f t="shared" si="11"/>
        <v>3.8333333333333335</v>
      </c>
      <c r="AE21" s="16">
        <f t="shared" si="8"/>
        <v>0</v>
      </c>
      <c r="AF21" s="9"/>
      <c r="AG21" s="332" t="str">
        <f t="shared" si="12"/>
        <v>з</v>
      </c>
      <c r="AH21" s="332">
        <f t="shared" si="12"/>
        <v>5</v>
      </c>
      <c r="AI21" s="332" t="str">
        <f t="shared" si="12"/>
        <v>з</v>
      </c>
      <c r="AJ21" s="332">
        <f t="shared" si="12"/>
        <v>3</v>
      </c>
      <c r="AK21" s="332" t="str">
        <f t="shared" si="12"/>
        <v/>
      </c>
      <c r="AL21" s="332" t="str">
        <f t="shared" si="12"/>
        <v/>
      </c>
      <c r="AM21" s="332">
        <f t="shared" si="12"/>
        <v>5</v>
      </c>
      <c r="AN21" s="332">
        <f t="shared" si="12"/>
        <v>4</v>
      </c>
      <c r="AO21" s="332" t="str">
        <f t="shared" si="12"/>
        <v/>
      </c>
      <c r="AP21" s="332">
        <f t="shared" si="12"/>
        <v>3</v>
      </c>
      <c r="AQ21" s="332">
        <f t="shared" si="12"/>
        <v>3</v>
      </c>
      <c r="AR21" s="332" t="str">
        <f t="shared" si="12"/>
        <v/>
      </c>
      <c r="AS21" s="332" t="str">
        <f t="shared" si="12"/>
        <v/>
      </c>
      <c r="AT21" s="332" t="str">
        <f t="shared" si="12"/>
        <v/>
      </c>
      <c r="AU21" s="332" t="str">
        <f t="shared" si="12"/>
        <v/>
      </c>
      <c r="AV21" s="332" t="str">
        <f t="shared" si="12"/>
        <v/>
      </c>
      <c r="AW21" s="35">
        <f t="shared" si="13"/>
        <v>2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389">
        <v>17</v>
      </c>
      <c r="B22" s="189"/>
      <c r="C22" s="399" t="s">
        <v>34</v>
      </c>
      <c r="D22" s="443" t="s">
        <v>1139</v>
      </c>
      <c r="E22" s="256">
        <v>2342</v>
      </c>
      <c r="F22" s="93" t="s">
        <v>1604</v>
      </c>
      <c r="G22" s="93">
        <v>3</v>
      </c>
      <c r="H22" s="93" t="s">
        <v>1604</v>
      </c>
      <c r="I22" s="93">
        <v>3</v>
      </c>
      <c r="J22" s="93"/>
      <c r="K22" s="93"/>
      <c r="L22" s="93">
        <v>5</v>
      </c>
      <c r="M22" s="93">
        <v>3</v>
      </c>
      <c r="N22" s="93"/>
      <c r="O22" s="93" t="s">
        <v>1643</v>
      </c>
      <c r="P22" s="93">
        <v>4</v>
      </c>
      <c r="Q22" s="93"/>
      <c r="R22" s="24"/>
      <c r="S22" s="23"/>
      <c r="T22" s="23"/>
      <c r="U22" s="23"/>
      <c r="V22" s="18">
        <f t="shared" si="0"/>
        <v>2</v>
      </c>
      <c r="W22" s="95">
        <f t="shared" si="1"/>
        <v>0</v>
      </c>
      <c r="X22" s="95">
        <f t="shared" si="14"/>
        <v>0</v>
      </c>
      <c r="Y22" s="95">
        <f t="shared" si="3"/>
        <v>1</v>
      </c>
      <c r="Z22" s="95">
        <f t="shared" si="4"/>
        <v>3</v>
      </c>
      <c r="AA22" s="95">
        <f t="shared" si="5"/>
        <v>1</v>
      </c>
      <c r="AB22" s="95">
        <f t="shared" si="6"/>
        <v>1</v>
      </c>
      <c r="AC22" s="95">
        <f t="shared" si="7"/>
        <v>6</v>
      </c>
      <c r="AD22" s="242">
        <f t="shared" si="11"/>
        <v>3.3333333333333335</v>
      </c>
      <c r="AE22" s="16">
        <f t="shared" si="8"/>
        <v>0</v>
      </c>
      <c r="AF22" s="9"/>
      <c r="AG22" s="332" t="str">
        <f t="shared" si="12"/>
        <v>з</v>
      </c>
      <c r="AH22" s="332">
        <f t="shared" si="12"/>
        <v>3</v>
      </c>
      <c r="AI22" s="332" t="str">
        <f t="shared" si="12"/>
        <v>з</v>
      </c>
      <c r="AJ22" s="332">
        <f t="shared" si="12"/>
        <v>3</v>
      </c>
      <c r="AK22" s="332" t="str">
        <f t="shared" si="12"/>
        <v/>
      </c>
      <c r="AL22" s="332" t="str">
        <f t="shared" si="12"/>
        <v/>
      </c>
      <c r="AM22" s="332">
        <f t="shared" si="12"/>
        <v>5</v>
      </c>
      <c r="AN22" s="332">
        <f t="shared" si="12"/>
        <v>3</v>
      </c>
      <c r="AO22" s="332" t="str">
        <f t="shared" si="12"/>
        <v/>
      </c>
      <c r="AP22" s="332">
        <f t="shared" si="12"/>
        <v>2</v>
      </c>
      <c r="AQ22" s="332">
        <f t="shared" si="12"/>
        <v>4</v>
      </c>
      <c r="AR22" s="332" t="str">
        <f t="shared" si="12"/>
        <v/>
      </c>
      <c r="AS22" s="332" t="str">
        <f t="shared" si="12"/>
        <v/>
      </c>
      <c r="AT22" s="332" t="str">
        <f t="shared" si="12"/>
        <v/>
      </c>
      <c r="AU22" s="332" t="str">
        <f t="shared" si="12"/>
        <v/>
      </c>
      <c r="AV22" s="332" t="str">
        <f t="shared" ref="AG22:AV31" si="15">IF(ISERROR(VALUE(LEFT(U22))),LEFT(U22),VALUE(LEFT(U22)))</f>
        <v/>
      </c>
      <c r="AW22" s="35">
        <f t="shared" si="13"/>
        <v>2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389">
        <v>18</v>
      </c>
      <c r="B23" s="189"/>
      <c r="C23" s="399" t="s">
        <v>34</v>
      </c>
      <c r="D23" s="443" t="s">
        <v>1140</v>
      </c>
      <c r="E23" s="256">
        <v>2342</v>
      </c>
      <c r="F23" s="93" t="s">
        <v>1604</v>
      </c>
      <c r="G23" s="93">
        <v>4</v>
      </c>
      <c r="H23" s="93" t="s">
        <v>1604</v>
      </c>
      <c r="I23" s="93">
        <v>3</v>
      </c>
      <c r="J23" s="93"/>
      <c r="K23" s="93"/>
      <c r="L23" s="93">
        <v>5</v>
      </c>
      <c r="M23" s="93">
        <v>4</v>
      </c>
      <c r="N23" s="93"/>
      <c r="O23" s="93">
        <v>4</v>
      </c>
      <c r="P23" s="93">
        <v>3</v>
      </c>
      <c r="Q23" s="93"/>
      <c r="R23" s="24"/>
      <c r="S23" s="23"/>
      <c r="T23" s="23"/>
      <c r="U23" s="23"/>
      <c r="V23" s="18">
        <f t="shared" si="0"/>
        <v>3</v>
      </c>
      <c r="W23" s="95">
        <f t="shared" si="1"/>
        <v>0</v>
      </c>
      <c r="X23" s="95">
        <f t="shared" si="14"/>
        <v>0</v>
      </c>
      <c r="Y23" s="95">
        <f t="shared" si="3"/>
        <v>0</v>
      </c>
      <c r="Z23" s="95">
        <f t="shared" si="4"/>
        <v>2</v>
      </c>
      <c r="AA23" s="95">
        <f t="shared" si="5"/>
        <v>3</v>
      </c>
      <c r="AB23" s="95">
        <f t="shared" si="6"/>
        <v>1</v>
      </c>
      <c r="AC23" s="95">
        <f t="shared" si="7"/>
        <v>6</v>
      </c>
      <c r="AD23" s="242">
        <f t="shared" si="11"/>
        <v>3.8333333333333335</v>
      </c>
      <c r="AE23" s="16">
        <f t="shared" si="8"/>
        <v>0</v>
      </c>
      <c r="AF23" s="9"/>
      <c r="AG23" s="332" t="str">
        <f t="shared" si="15"/>
        <v>з</v>
      </c>
      <c r="AH23" s="332">
        <f t="shared" si="15"/>
        <v>4</v>
      </c>
      <c r="AI23" s="332" t="str">
        <f t="shared" si="15"/>
        <v>з</v>
      </c>
      <c r="AJ23" s="332">
        <f t="shared" si="15"/>
        <v>3</v>
      </c>
      <c r="AK23" s="332" t="str">
        <f t="shared" si="15"/>
        <v/>
      </c>
      <c r="AL23" s="332" t="str">
        <f t="shared" si="15"/>
        <v/>
      </c>
      <c r="AM23" s="332">
        <f t="shared" si="15"/>
        <v>5</v>
      </c>
      <c r="AN23" s="332">
        <f t="shared" si="15"/>
        <v>4</v>
      </c>
      <c r="AO23" s="332" t="str">
        <f t="shared" si="15"/>
        <v/>
      </c>
      <c r="AP23" s="332">
        <f t="shared" si="15"/>
        <v>4</v>
      </c>
      <c r="AQ23" s="332">
        <f t="shared" si="15"/>
        <v>3</v>
      </c>
      <c r="AR23" s="332" t="str">
        <f t="shared" si="15"/>
        <v/>
      </c>
      <c r="AS23" s="332" t="str">
        <f t="shared" si="15"/>
        <v/>
      </c>
      <c r="AT23" s="332" t="str">
        <f t="shared" si="15"/>
        <v/>
      </c>
      <c r="AU23" s="332" t="str">
        <f t="shared" si="15"/>
        <v/>
      </c>
      <c r="AV23" s="332" t="str">
        <f t="shared" si="15"/>
        <v/>
      </c>
      <c r="AW23" s="35">
        <f t="shared" si="13"/>
        <v>2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">
      <c r="A24" s="389">
        <v>19</v>
      </c>
      <c r="B24" s="189"/>
      <c r="C24" s="399" t="s">
        <v>34</v>
      </c>
      <c r="D24" s="443" t="s">
        <v>1141</v>
      </c>
      <c r="E24" s="256">
        <v>2342</v>
      </c>
      <c r="F24" s="93" t="s">
        <v>1659</v>
      </c>
      <c r="G24" s="93">
        <v>3</v>
      </c>
      <c r="H24" s="93" t="s">
        <v>1604</v>
      </c>
      <c r="I24" s="93">
        <v>3</v>
      </c>
      <c r="J24" s="93"/>
      <c r="K24" s="93"/>
      <c r="L24" s="93">
        <v>4</v>
      </c>
      <c r="M24" s="93">
        <v>4</v>
      </c>
      <c r="N24" s="93"/>
      <c r="O24" s="93" t="s">
        <v>1643</v>
      </c>
      <c r="P24" s="93">
        <v>3</v>
      </c>
      <c r="Q24" s="93"/>
      <c r="R24" s="24"/>
      <c r="S24" s="23"/>
      <c r="T24" s="23"/>
      <c r="U24" s="23"/>
      <c r="V24" s="18">
        <f t="shared" si="0"/>
        <v>2</v>
      </c>
      <c r="W24" s="95">
        <f t="shared" si="1"/>
        <v>0</v>
      </c>
      <c r="X24" s="95">
        <f t="shared" si="14"/>
        <v>0</v>
      </c>
      <c r="Y24" s="95">
        <f t="shared" si="3"/>
        <v>2</v>
      </c>
      <c r="Z24" s="95">
        <f t="shared" si="4"/>
        <v>3</v>
      </c>
      <c r="AA24" s="95">
        <f t="shared" si="5"/>
        <v>2</v>
      </c>
      <c r="AB24" s="95">
        <f t="shared" si="6"/>
        <v>0</v>
      </c>
      <c r="AC24" s="95">
        <f t="shared" si="7"/>
        <v>7</v>
      </c>
      <c r="AD24" s="242">
        <f t="shared" si="11"/>
        <v>3</v>
      </c>
      <c r="AE24" s="16">
        <f t="shared" si="8"/>
        <v>0</v>
      </c>
      <c r="AF24" s="9"/>
      <c r="AG24" s="332" t="str">
        <f t="shared" si="15"/>
        <v>н</v>
      </c>
      <c r="AH24" s="332">
        <f t="shared" si="15"/>
        <v>3</v>
      </c>
      <c r="AI24" s="332" t="str">
        <f t="shared" si="15"/>
        <v>з</v>
      </c>
      <c r="AJ24" s="332">
        <f t="shared" si="15"/>
        <v>3</v>
      </c>
      <c r="AK24" s="332" t="str">
        <f t="shared" si="15"/>
        <v/>
      </c>
      <c r="AL24" s="332" t="str">
        <f t="shared" si="15"/>
        <v/>
      </c>
      <c r="AM24" s="332">
        <f t="shared" si="15"/>
        <v>4</v>
      </c>
      <c r="AN24" s="332">
        <f t="shared" si="15"/>
        <v>4</v>
      </c>
      <c r="AO24" s="332" t="str">
        <f t="shared" si="15"/>
        <v/>
      </c>
      <c r="AP24" s="332">
        <f t="shared" si="15"/>
        <v>2</v>
      </c>
      <c r="AQ24" s="332">
        <f t="shared" si="15"/>
        <v>3</v>
      </c>
      <c r="AR24" s="332" t="str">
        <f t="shared" si="15"/>
        <v/>
      </c>
      <c r="AS24" s="332" t="str">
        <f t="shared" si="15"/>
        <v/>
      </c>
      <c r="AT24" s="332" t="str">
        <f t="shared" si="15"/>
        <v/>
      </c>
      <c r="AU24" s="332" t="str">
        <f t="shared" si="15"/>
        <v/>
      </c>
      <c r="AV24" s="332" t="str">
        <f t="shared" si="15"/>
        <v/>
      </c>
      <c r="AW24" s="35">
        <f t="shared" si="13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">
      <c r="A25" s="389">
        <v>20</v>
      </c>
      <c r="B25" s="189"/>
      <c r="C25" s="399" t="s">
        <v>34</v>
      </c>
      <c r="D25" s="443" t="s">
        <v>1142</v>
      </c>
      <c r="E25" s="256">
        <v>2342</v>
      </c>
      <c r="F25" s="93" t="s">
        <v>1604</v>
      </c>
      <c r="G25" s="93">
        <v>4</v>
      </c>
      <c r="H25" s="93" t="s">
        <v>1604</v>
      </c>
      <c r="I25" s="93">
        <v>3</v>
      </c>
      <c r="J25" s="93"/>
      <c r="K25" s="93"/>
      <c r="L25" s="93">
        <v>5</v>
      </c>
      <c r="M25" s="93">
        <v>4</v>
      </c>
      <c r="N25" s="93"/>
      <c r="O25" s="93">
        <v>3</v>
      </c>
      <c r="P25" s="93">
        <v>3</v>
      </c>
      <c r="Q25" s="93"/>
      <c r="R25" s="24"/>
      <c r="S25" s="23"/>
      <c r="T25" s="23"/>
      <c r="U25" s="23"/>
      <c r="V25" s="18">
        <f t="shared" si="0"/>
        <v>3</v>
      </c>
      <c r="W25" s="95">
        <f t="shared" si="1"/>
        <v>0</v>
      </c>
      <c r="X25" s="95">
        <f t="shared" si="14"/>
        <v>0</v>
      </c>
      <c r="Y25" s="95">
        <f t="shared" si="3"/>
        <v>0</v>
      </c>
      <c r="Z25" s="95">
        <f t="shared" si="4"/>
        <v>3</v>
      </c>
      <c r="AA25" s="95">
        <f t="shared" si="5"/>
        <v>2</v>
      </c>
      <c r="AB25" s="95">
        <f t="shared" si="6"/>
        <v>1</v>
      </c>
      <c r="AC25" s="95">
        <f t="shared" si="7"/>
        <v>6</v>
      </c>
      <c r="AD25" s="242">
        <f t="shared" si="11"/>
        <v>3.6666666666666665</v>
      </c>
      <c r="AE25" s="16">
        <f t="shared" si="8"/>
        <v>0</v>
      </c>
      <c r="AF25" s="9"/>
      <c r="AG25" s="332" t="str">
        <f t="shared" si="15"/>
        <v>з</v>
      </c>
      <c r="AH25" s="332">
        <f t="shared" si="15"/>
        <v>4</v>
      </c>
      <c r="AI25" s="332" t="str">
        <f t="shared" si="15"/>
        <v>з</v>
      </c>
      <c r="AJ25" s="332">
        <f t="shared" si="15"/>
        <v>3</v>
      </c>
      <c r="AK25" s="332" t="str">
        <f t="shared" si="15"/>
        <v/>
      </c>
      <c r="AL25" s="332" t="str">
        <f t="shared" si="15"/>
        <v/>
      </c>
      <c r="AM25" s="332">
        <f t="shared" si="15"/>
        <v>5</v>
      </c>
      <c r="AN25" s="332">
        <f t="shared" si="15"/>
        <v>4</v>
      </c>
      <c r="AO25" s="332" t="str">
        <f t="shared" si="15"/>
        <v/>
      </c>
      <c r="AP25" s="332">
        <f t="shared" si="15"/>
        <v>3</v>
      </c>
      <c r="AQ25" s="332">
        <f t="shared" si="15"/>
        <v>3</v>
      </c>
      <c r="AR25" s="332" t="str">
        <f t="shared" si="15"/>
        <v/>
      </c>
      <c r="AS25" s="332" t="str">
        <f t="shared" si="15"/>
        <v/>
      </c>
      <c r="AT25" s="332" t="str">
        <f t="shared" si="15"/>
        <v/>
      </c>
      <c r="AU25" s="332" t="str">
        <f t="shared" si="15"/>
        <v/>
      </c>
      <c r="AV25" s="332" t="str">
        <f t="shared" si="15"/>
        <v/>
      </c>
      <c r="AW25" s="35">
        <f t="shared" si="13"/>
        <v>2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">
      <c r="A26" s="389">
        <v>21</v>
      </c>
      <c r="B26" s="189"/>
      <c r="C26" s="479" t="s">
        <v>34</v>
      </c>
      <c r="D26" s="482" t="s">
        <v>1143</v>
      </c>
      <c r="E26" s="256">
        <v>2342</v>
      </c>
      <c r="F26" s="93" t="s">
        <v>1604</v>
      </c>
      <c r="G26" s="93">
        <v>5</v>
      </c>
      <c r="H26" s="93" t="s">
        <v>1604</v>
      </c>
      <c r="I26" s="93">
        <v>4</v>
      </c>
      <c r="J26" s="93"/>
      <c r="K26" s="93"/>
      <c r="L26" s="93">
        <v>4</v>
      </c>
      <c r="M26" s="93">
        <v>5</v>
      </c>
      <c r="N26" s="93"/>
      <c r="O26" s="93">
        <v>5</v>
      </c>
      <c r="P26" s="93">
        <v>3</v>
      </c>
      <c r="Q26" s="93"/>
      <c r="R26" s="24"/>
      <c r="S26" s="23"/>
      <c r="T26" s="23"/>
      <c r="U26" s="23"/>
      <c r="V26" s="18">
        <f t="shared" si="0"/>
        <v>3</v>
      </c>
      <c r="W26" s="95">
        <f t="shared" si="1"/>
        <v>0</v>
      </c>
      <c r="X26" s="95">
        <f t="shared" si="14"/>
        <v>0</v>
      </c>
      <c r="Y26" s="95">
        <f t="shared" si="3"/>
        <v>0</v>
      </c>
      <c r="Z26" s="95">
        <f t="shared" si="4"/>
        <v>1</v>
      </c>
      <c r="AA26" s="95">
        <f t="shared" si="5"/>
        <v>2</v>
      </c>
      <c r="AB26" s="95">
        <f t="shared" si="6"/>
        <v>3</v>
      </c>
      <c r="AC26" s="95">
        <f t="shared" si="7"/>
        <v>6</v>
      </c>
      <c r="AD26" s="242">
        <f t="shared" si="11"/>
        <v>4.333333333333333</v>
      </c>
      <c r="AE26" s="16">
        <f t="shared" si="8"/>
        <v>0</v>
      </c>
      <c r="AF26" s="9"/>
      <c r="AG26" s="332" t="str">
        <f t="shared" si="15"/>
        <v>з</v>
      </c>
      <c r="AH26" s="332">
        <f t="shared" si="15"/>
        <v>5</v>
      </c>
      <c r="AI26" s="332" t="str">
        <f t="shared" si="15"/>
        <v>з</v>
      </c>
      <c r="AJ26" s="332">
        <f t="shared" si="15"/>
        <v>4</v>
      </c>
      <c r="AK26" s="332" t="str">
        <f t="shared" si="15"/>
        <v/>
      </c>
      <c r="AL26" s="332" t="str">
        <f t="shared" si="15"/>
        <v/>
      </c>
      <c r="AM26" s="332">
        <f t="shared" si="15"/>
        <v>4</v>
      </c>
      <c r="AN26" s="332">
        <f t="shared" si="15"/>
        <v>5</v>
      </c>
      <c r="AO26" s="332" t="str">
        <f t="shared" si="15"/>
        <v/>
      </c>
      <c r="AP26" s="332">
        <f t="shared" si="15"/>
        <v>5</v>
      </c>
      <c r="AQ26" s="332">
        <f t="shared" si="15"/>
        <v>3</v>
      </c>
      <c r="AR26" s="332" t="str">
        <f t="shared" si="15"/>
        <v/>
      </c>
      <c r="AS26" s="332" t="str">
        <f t="shared" si="15"/>
        <v/>
      </c>
      <c r="AT26" s="332" t="str">
        <f t="shared" si="15"/>
        <v/>
      </c>
      <c r="AU26" s="332" t="str">
        <f t="shared" si="15"/>
        <v/>
      </c>
      <c r="AV26" s="332" t="str">
        <f t="shared" si="15"/>
        <v/>
      </c>
      <c r="AW26" s="35">
        <f t="shared" si="13"/>
        <v>2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">
      <c r="A27" s="389">
        <v>22</v>
      </c>
      <c r="B27" s="189"/>
      <c r="C27" s="399" t="s">
        <v>34</v>
      </c>
      <c r="D27" s="443" t="s">
        <v>1144</v>
      </c>
      <c r="E27" s="256">
        <v>2342</v>
      </c>
      <c r="F27" s="93" t="s">
        <v>1604</v>
      </c>
      <c r="G27" s="93">
        <v>3</v>
      </c>
      <c r="H27" s="93" t="s">
        <v>1604</v>
      </c>
      <c r="I27" s="93">
        <v>3</v>
      </c>
      <c r="J27" s="93"/>
      <c r="K27" s="93"/>
      <c r="L27" s="93">
        <v>5</v>
      </c>
      <c r="M27" s="93">
        <v>4</v>
      </c>
      <c r="N27" s="93"/>
      <c r="O27" s="93">
        <v>3</v>
      </c>
      <c r="P27" s="93">
        <v>3</v>
      </c>
      <c r="Q27" s="93"/>
      <c r="R27" s="24"/>
      <c r="S27" s="23"/>
      <c r="T27" s="23"/>
      <c r="U27" s="23"/>
      <c r="V27" s="18">
        <f t="shared" si="0"/>
        <v>3</v>
      </c>
      <c r="W27" s="95">
        <f t="shared" si="1"/>
        <v>0</v>
      </c>
      <c r="X27" s="95">
        <f t="shared" si="14"/>
        <v>0</v>
      </c>
      <c r="Y27" s="95">
        <f t="shared" si="3"/>
        <v>0</v>
      </c>
      <c r="Z27" s="95">
        <f t="shared" si="4"/>
        <v>4</v>
      </c>
      <c r="AA27" s="95">
        <f t="shared" si="5"/>
        <v>1</v>
      </c>
      <c r="AB27" s="95">
        <f t="shared" si="6"/>
        <v>1</v>
      </c>
      <c r="AC27" s="95">
        <f t="shared" si="7"/>
        <v>6</v>
      </c>
      <c r="AD27" s="242">
        <f t="shared" si="11"/>
        <v>3.5</v>
      </c>
      <c r="AE27" s="16">
        <f t="shared" si="8"/>
        <v>0</v>
      </c>
      <c r="AF27" s="9"/>
      <c r="AG27" s="332" t="str">
        <f t="shared" si="15"/>
        <v>з</v>
      </c>
      <c r="AH27" s="332">
        <f t="shared" si="15"/>
        <v>3</v>
      </c>
      <c r="AI27" s="332" t="str">
        <f t="shared" si="15"/>
        <v>з</v>
      </c>
      <c r="AJ27" s="332">
        <f t="shared" si="15"/>
        <v>3</v>
      </c>
      <c r="AK27" s="332" t="str">
        <f t="shared" si="15"/>
        <v/>
      </c>
      <c r="AL27" s="332" t="str">
        <f t="shared" si="15"/>
        <v/>
      </c>
      <c r="AM27" s="332">
        <f t="shared" si="15"/>
        <v>5</v>
      </c>
      <c r="AN27" s="332">
        <f t="shared" si="15"/>
        <v>4</v>
      </c>
      <c r="AO27" s="332" t="str">
        <f t="shared" si="15"/>
        <v/>
      </c>
      <c r="AP27" s="332">
        <f t="shared" si="15"/>
        <v>3</v>
      </c>
      <c r="AQ27" s="332">
        <f t="shared" si="15"/>
        <v>3</v>
      </c>
      <c r="AR27" s="332" t="str">
        <f t="shared" si="15"/>
        <v/>
      </c>
      <c r="AS27" s="332" t="str">
        <f t="shared" si="15"/>
        <v/>
      </c>
      <c r="AT27" s="332" t="str">
        <f t="shared" si="15"/>
        <v/>
      </c>
      <c r="AU27" s="332" t="str">
        <f t="shared" si="15"/>
        <v/>
      </c>
      <c r="AV27" s="332" t="str">
        <f t="shared" si="15"/>
        <v/>
      </c>
      <c r="AW27" s="35">
        <f t="shared" si="13"/>
        <v>2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">
      <c r="A28" s="389">
        <v>23</v>
      </c>
      <c r="B28" s="189"/>
      <c r="C28" s="399" t="s">
        <v>34</v>
      </c>
      <c r="D28" s="443" t="s">
        <v>1145</v>
      </c>
      <c r="E28" s="256">
        <v>2342</v>
      </c>
      <c r="F28" s="93" t="s">
        <v>1604</v>
      </c>
      <c r="G28" s="93">
        <v>3</v>
      </c>
      <c r="H28" s="93" t="s">
        <v>1604</v>
      </c>
      <c r="I28" s="93">
        <v>3</v>
      </c>
      <c r="J28" s="93"/>
      <c r="K28" s="93"/>
      <c r="L28" s="93">
        <v>5</v>
      </c>
      <c r="M28" s="93">
        <v>5</v>
      </c>
      <c r="N28" s="93"/>
      <c r="O28" s="93">
        <v>3</v>
      </c>
      <c r="P28" s="93">
        <v>4</v>
      </c>
      <c r="Q28" s="93"/>
      <c r="R28" s="24"/>
      <c r="S28" s="23"/>
      <c r="T28" s="23"/>
      <c r="U28" s="23"/>
      <c r="V28" s="18">
        <f t="shared" si="0"/>
        <v>3</v>
      </c>
      <c r="W28" s="95">
        <f t="shared" si="1"/>
        <v>0</v>
      </c>
      <c r="X28" s="95">
        <f t="shared" si="14"/>
        <v>0</v>
      </c>
      <c r="Y28" s="95">
        <f t="shared" si="3"/>
        <v>0</v>
      </c>
      <c r="Z28" s="95">
        <f t="shared" si="4"/>
        <v>3</v>
      </c>
      <c r="AA28" s="95">
        <f t="shared" si="5"/>
        <v>1</v>
      </c>
      <c r="AB28" s="95">
        <f t="shared" si="6"/>
        <v>2</v>
      </c>
      <c r="AC28" s="95">
        <f t="shared" si="7"/>
        <v>6</v>
      </c>
      <c r="AD28" s="242">
        <f t="shared" si="11"/>
        <v>3.8333333333333335</v>
      </c>
      <c r="AE28" s="16">
        <f t="shared" si="8"/>
        <v>0</v>
      </c>
      <c r="AF28" s="9"/>
      <c r="AG28" s="332" t="str">
        <f t="shared" si="15"/>
        <v>з</v>
      </c>
      <c r="AH28" s="332">
        <f t="shared" si="15"/>
        <v>3</v>
      </c>
      <c r="AI28" s="332" t="str">
        <f t="shared" si="15"/>
        <v>з</v>
      </c>
      <c r="AJ28" s="332">
        <f t="shared" si="15"/>
        <v>3</v>
      </c>
      <c r="AK28" s="332" t="str">
        <f t="shared" si="15"/>
        <v/>
      </c>
      <c r="AL28" s="332" t="str">
        <f t="shared" si="15"/>
        <v/>
      </c>
      <c r="AM28" s="332">
        <f t="shared" si="15"/>
        <v>5</v>
      </c>
      <c r="AN28" s="332">
        <f t="shared" si="15"/>
        <v>5</v>
      </c>
      <c r="AO28" s="332" t="str">
        <f t="shared" si="15"/>
        <v/>
      </c>
      <c r="AP28" s="332">
        <f t="shared" si="15"/>
        <v>3</v>
      </c>
      <c r="AQ28" s="332">
        <f t="shared" si="15"/>
        <v>4</v>
      </c>
      <c r="AR28" s="332" t="str">
        <f t="shared" si="15"/>
        <v/>
      </c>
      <c r="AS28" s="332" t="str">
        <f t="shared" si="15"/>
        <v/>
      </c>
      <c r="AT28" s="332" t="str">
        <f t="shared" si="15"/>
        <v/>
      </c>
      <c r="AU28" s="332" t="str">
        <f t="shared" si="15"/>
        <v/>
      </c>
      <c r="AV28" s="332" t="str">
        <f t="shared" si="15"/>
        <v/>
      </c>
      <c r="AW28" s="35">
        <f t="shared" si="13"/>
        <v>2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hidden="1" x14ac:dyDescent="0.2">
      <c r="A29" s="389"/>
      <c r="B29" s="186"/>
      <c r="E29" s="256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24"/>
      <c r="S29" s="23"/>
      <c r="T29" s="23"/>
      <c r="U29" s="23"/>
      <c r="V29" s="18">
        <f t="shared" si="0"/>
        <v>0</v>
      </c>
      <c r="W29" s="95">
        <f t="shared" si="1"/>
        <v>0</v>
      </c>
      <c r="X29" s="95">
        <f t="shared" si="14"/>
        <v>0</v>
      </c>
      <c r="Y29" s="95">
        <f t="shared" si="3"/>
        <v>0</v>
      </c>
      <c r="Z29" s="95">
        <f t="shared" si="4"/>
        <v>0</v>
      </c>
      <c r="AA29" s="95">
        <f t="shared" si="5"/>
        <v>0</v>
      </c>
      <c r="AB29" s="95">
        <f t="shared" si="6"/>
        <v>0</v>
      </c>
      <c r="AC29" s="95">
        <f t="shared" si="7"/>
        <v>0</v>
      </c>
      <c r="AD29" s="242" t="str">
        <f t="shared" si="11"/>
        <v/>
      </c>
      <c r="AE29" s="16">
        <f t="shared" si="8"/>
        <v>0</v>
      </c>
      <c r="AF29" s="9"/>
      <c r="AG29" s="332" t="str">
        <f t="shared" si="15"/>
        <v/>
      </c>
      <c r="AH29" s="332" t="str">
        <f t="shared" si="15"/>
        <v/>
      </c>
      <c r="AI29" s="332" t="str">
        <f t="shared" si="15"/>
        <v/>
      </c>
      <c r="AJ29" s="332" t="str">
        <f t="shared" si="15"/>
        <v/>
      </c>
      <c r="AK29" s="332" t="str">
        <f t="shared" si="15"/>
        <v/>
      </c>
      <c r="AL29" s="332" t="str">
        <f t="shared" si="15"/>
        <v/>
      </c>
      <c r="AM29" s="332" t="str">
        <f t="shared" si="15"/>
        <v/>
      </c>
      <c r="AN29" s="332" t="str">
        <f t="shared" si="15"/>
        <v/>
      </c>
      <c r="AO29" s="332" t="str">
        <f t="shared" si="15"/>
        <v/>
      </c>
      <c r="AP29" s="332" t="str">
        <f t="shared" si="15"/>
        <v/>
      </c>
      <c r="AQ29" s="332" t="str">
        <f t="shared" si="15"/>
        <v/>
      </c>
      <c r="AR29" s="332" t="str">
        <f t="shared" si="15"/>
        <v/>
      </c>
      <c r="AS29" s="332" t="str">
        <f t="shared" si="15"/>
        <v/>
      </c>
      <c r="AT29" s="332" t="str">
        <f t="shared" si="15"/>
        <v/>
      </c>
      <c r="AU29" s="332" t="str">
        <f t="shared" si="15"/>
        <v/>
      </c>
      <c r="AV29" s="332" t="str">
        <f t="shared" si="15"/>
        <v/>
      </c>
      <c r="AW29" s="35">
        <f t="shared" si="13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hidden="1" x14ac:dyDescent="0.2">
      <c r="A30" s="389">
        <v>25</v>
      </c>
      <c r="B30" s="186"/>
      <c r="E30" s="256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24"/>
      <c r="S30" s="23"/>
      <c r="T30" s="23"/>
      <c r="U30" s="23"/>
      <c r="V30" s="18">
        <f t="shared" si="0"/>
        <v>0</v>
      </c>
      <c r="W30" s="95">
        <f t="shared" si="1"/>
        <v>0</v>
      </c>
      <c r="X30" s="95">
        <f t="shared" si="14"/>
        <v>0</v>
      </c>
      <c r="Y30" s="95">
        <f t="shared" si="3"/>
        <v>0</v>
      </c>
      <c r="Z30" s="95">
        <f t="shared" si="4"/>
        <v>0</v>
      </c>
      <c r="AA30" s="95">
        <f t="shared" si="5"/>
        <v>0</v>
      </c>
      <c r="AB30" s="95">
        <f t="shared" si="6"/>
        <v>0</v>
      </c>
      <c r="AC30" s="95">
        <f t="shared" si="7"/>
        <v>0</v>
      </c>
      <c r="AD30" s="242" t="str">
        <f t="shared" si="11"/>
        <v/>
      </c>
      <c r="AE30" s="16">
        <f t="shared" si="8"/>
        <v>0</v>
      </c>
      <c r="AF30" s="9"/>
      <c r="AG30" s="332" t="str">
        <f t="shared" si="15"/>
        <v/>
      </c>
      <c r="AH30" s="332" t="str">
        <f t="shared" si="15"/>
        <v/>
      </c>
      <c r="AI30" s="332" t="str">
        <f t="shared" si="15"/>
        <v/>
      </c>
      <c r="AJ30" s="332" t="str">
        <f t="shared" si="15"/>
        <v/>
      </c>
      <c r="AK30" s="332" t="str">
        <f t="shared" si="15"/>
        <v/>
      </c>
      <c r="AL30" s="332" t="str">
        <f t="shared" si="15"/>
        <v/>
      </c>
      <c r="AM30" s="332" t="str">
        <f t="shared" si="15"/>
        <v/>
      </c>
      <c r="AN30" s="332" t="str">
        <f t="shared" si="15"/>
        <v/>
      </c>
      <c r="AO30" s="332" t="str">
        <f t="shared" si="15"/>
        <v/>
      </c>
      <c r="AP30" s="332" t="str">
        <f t="shared" si="15"/>
        <v/>
      </c>
      <c r="AQ30" s="332" t="str">
        <f t="shared" si="15"/>
        <v/>
      </c>
      <c r="AR30" s="332" t="str">
        <f t="shared" si="15"/>
        <v/>
      </c>
      <c r="AS30" s="332" t="str">
        <f t="shared" si="15"/>
        <v/>
      </c>
      <c r="AT30" s="332" t="str">
        <f t="shared" si="15"/>
        <v/>
      </c>
      <c r="AU30" s="332" t="str">
        <f t="shared" si="15"/>
        <v/>
      </c>
      <c r="AV30" s="332" t="str">
        <f t="shared" si="15"/>
        <v/>
      </c>
      <c r="AW30" s="35">
        <f t="shared" si="13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">
      <c r="A31" s="389">
        <v>26</v>
      </c>
      <c r="B31" s="186"/>
      <c r="E31" s="256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24"/>
      <c r="S31" s="23"/>
      <c r="T31" s="23"/>
      <c r="U31" s="23"/>
      <c r="V31" s="18">
        <f t="shared" si="0"/>
        <v>0</v>
      </c>
      <c r="W31" s="95">
        <f t="shared" si="1"/>
        <v>0</v>
      </c>
      <c r="X31" s="95">
        <f t="shared" si="14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42" t="str">
        <f t="shared" si="11"/>
        <v/>
      </c>
      <c r="AE31" s="16">
        <f t="shared" si="8"/>
        <v>0</v>
      </c>
      <c r="AF31" s="9"/>
      <c r="AG31" s="332" t="str">
        <f t="shared" si="15"/>
        <v/>
      </c>
      <c r="AH31" s="332" t="str">
        <f t="shared" si="15"/>
        <v/>
      </c>
      <c r="AI31" s="332" t="str">
        <f t="shared" si="15"/>
        <v/>
      </c>
      <c r="AJ31" s="332" t="str">
        <f t="shared" si="15"/>
        <v/>
      </c>
      <c r="AK31" s="332" t="str">
        <f t="shared" si="15"/>
        <v/>
      </c>
      <c r="AL31" s="332" t="str">
        <f t="shared" si="15"/>
        <v/>
      </c>
      <c r="AM31" s="332" t="str">
        <f t="shared" si="15"/>
        <v/>
      </c>
      <c r="AN31" s="332" t="str">
        <f t="shared" si="15"/>
        <v/>
      </c>
      <c r="AO31" s="332" t="str">
        <f t="shared" si="15"/>
        <v/>
      </c>
      <c r="AP31" s="332" t="str">
        <f t="shared" si="15"/>
        <v/>
      </c>
      <c r="AQ31" s="332" t="str">
        <f t="shared" si="15"/>
        <v/>
      </c>
      <c r="AR31" s="332" t="str">
        <f t="shared" si="15"/>
        <v/>
      </c>
      <c r="AS31" s="332" t="str">
        <f t="shared" si="15"/>
        <v/>
      </c>
      <c r="AT31" s="332" t="str">
        <f t="shared" si="15"/>
        <v/>
      </c>
      <c r="AU31" s="332" t="str">
        <f t="shared" si="15"/>
        <v/>
      </c>
      <c r="AV31" s="332" t="str">
        <f t="shared" si="15"/>
        <v/>
      </c>
      <c r="AW31" s="35">
        <f t="shared" si="13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89"/>
      <c r="B32" s="243"/>
      <c r="C32" s="243"/>
      <c r="D32" s="243"/>
      <c r="E32" s="256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4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42" t="str">
        <f t="shared" si="11"/>
        <v/>
      </c>
      <c r="AE32" s="16">
        <f t="shared" si="8"/>
        <v>0</v>
      </c>
      <c r="AF32" s="9"/>
      <c r="AG32" s="17" t="str">
        <f t="shared" ref="AG32:AV37" si="16">IF(ISERROR(VALUE(LEFT(F32))),LEFT(F32),VALUE(LEFT(F32)))</f>
        <v/>
      </c>
      <c r="AH32" s="17" t="str">
        <f t="shared" si="16"/>
        <v/>
      </c>
      <c r="AI32" s="17" t="str">
        <f t="shared" si="16"/>
        <v/>
      </c>
      <c r="AJ32" s="17" t="str">
        <f t="shared" si="16"/>
        <v/>
      </c>
      <c r="AK32" s="17" t="str">
        <f t="shared" si="16"/>
        <v/>
      </c>
      <c r="AL32" s="17" t="str">
        <f t="shared" si="16"/>
        <v/>
      </c>
      <c r="AM32" s="17" t="str">
        <f t="shared" si="16"/>
        <v/>
      </c>
      <c r="AN32" s="17" t="str">
        <f t="shared" si="16"/>
        <v/>
      </c>
      <c r="AO32" s="17" t="str">
        <f t="shared" si="16"/>
        <v/>
      </c>
      <c r="AP32" s="17" t="str">
        <f t="shared" si="16"/>
        <v/>
      </c>
      <c r="AQ32" s="17" t="str">
        <f t="shared" si="16"/>
        <v/>
      </c>
      <c r="AR32" s="17" t="str">
        <f t="shared" si="16"/>
        <v/>
      </c>
      <c r="AS32" s="17" t="str">
        <f t="shared" si="16"/>
        <v/>
      </c>
      <c r="AT32" s="17" t="str">
        <f t="shared" si="16"/>
        <v/>
      </c>
      <c r="AU32" s="17" t="str">
        <f t="shared" si="16"/>
        <v/>
      </c>
      <c r="AV32" s="17" t="str">
        <f t="shared" si="16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89"/>
      <c r="B33" s="243"/>
      <c r="C33" s="243"/>
      <c r="D33" s="243"/>
      <c r="E33" s="256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4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42" t="str">
        <f t="shared" si="11"/>
        <v/>
      </c>
      <c r="AE33" s="16">
        <f t="shared" si="8"/>
        <v>0</v>
      </c>
      <c r="AF33" s="9"/>
      <c r="AG33" s="17" t="str">
        <f t="shared" si="16"/>
        <v/>
      </c>
      <c r="AH33" s="17" t="str">
        <f t="shared" si="16"/>
        <v/>
      </c>
      <c r="AI33" s="17" t="str">
        <f t="shared" si="16"/>
        <v/>
      </c>
      <c r="AJ33" s="17" t="str">
        <f t="shared" si="16"/>
        <v/>
      </c>
      <c r="AK33" s="17" t="str">
        <f t="shared" si="16"/>
        <v/>
      </c>
      <c r="AL33" s="17" t="str">
        <f t="shared" si="16"/>
        <v/>
      </c>
      <c r="AM33" s="17" t="str">
        <f t="shared" si="16"/>
        <v/>
      </c>
      <c r="AN33" s="17" t="str">
        <f t="shared" si="16"/>
        <v/>
      </c>
      <c r="AO33" s="17" t="str">
        <f t="shared" si="16"/>
        <v/>
      </c>
      <c r="AP33" s="17" t="str">
        <f t="shared" si="16"/>
        <v/>
      </c>
      <c r="AQ33" s="17" t="str">
        <f t="shared" si="16"/>
        <v/>
      </c>
      <c r="AR33" s="17" t="str">
        <f t="shared" si="16"/>
        <v/>
      </c>
      <c r="AS33" s="17" t="str">
        <f t="shared" si="16"/>
        <v/>
      </c>
      <c r="AT33" s="17" t="str">
        <f t="shared" si="16"/>
        <v/>
      </c>
      <c r="AU33" s="17" t="str">
        <f t="shared" si="16"/>
        <v/>
      </c>
      <c r="AV33" s="17" t="str">
        <f t="shared" si="16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89"/>
      <c r="B34" s="244"/>
      <c r="C34" s="245"/>
      <c r="D34" s="246"/>
      <c r="E34" s="256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4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42" t="str">
        <f t="shared" si="11"/>
        <v/>
      </c>
      <c r="AE34" s="16">
        <f t="shared" si="8"/>
        <v>0</v>
      </c>
      <c r="AF34" s="9"/>
      <c r="AG34" s="17" t="str">
        <f t="shared" si="16"/>
        <v/>
      </c>
      <c r="AH34" s="17" t="str">
        <f t="shared" si="16"/>
        <v/>
      </c>
      <c r="AI34" s="17" t="str">
        <f t="shared" si="16"/>
        <v/>
      </c>
      <c r="AJ34" s="17" t="str">
        <f t="shared" si="16"/>
        <v/>
      </c>
      <c r="AK34" s="17" t="str">
        <f t="shared" si="16"/>
        <v/>
      </c>
      <c r="AL34" s="17" t="str">
        <f t="shared" si="16"/>
        <v/>
      </c>
      <c r="AM34" s="17" t="str">
        <f t="shared" si="16"/>
        <v/>
      </c>
      <c r="AN34" s="17" t="str">
        <f t="shared" si="16"/>
        <v/>
      </c>
      <c r="AO34" s="17" t="str">
        <f t="shared" si="16"/>
        <v/>
      </c>
      <c r="AP34" s="17" t="str">
        <f t="shared" si="16"/>
        <v/>
      </c>
      <c r="AQ34" s="17" t="str">
        <f t="shared" si="16"/>
        <v/>
      </c>
      <c r="AR34" s="17" t="str">
        <f t="shared" si="16"/>
        <v/>
      </c>
      <c r="AS34" s="17" t="str">
        <f t="shared" si="16"/>
        <v/>
      </c>
      <c r="AT34" s="17" t="str">
        <f t="shared" si="16"/>
        <v/>
      </c>
      <c r="AU34" s="17" t="str">
        <f t="shared" si="16"/>
        <v/>
      </c>
      <c r="AV34" s="17" t="str">
        <f t="shared" si="16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89"/>
      <c r="B35" s="244"/>
      <c r="C35" s="245"/>
      <c r="D35" s="246"/>
      <c r="E35" s="256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42" t="str">
        <f t="shared" si="11"/>
        <v/>
      </c>
      <c r="AE35" s="16">
        <f>IF(AX35=5,0.5,IF(AX35=4,0.25,IF(AX35&lt;=3,0)))</f>
        <v>0</v>
      </c>
      <c r="AF35" s="9"/>
      <c r="AG35" s="17" t="str">
        <f t="shared" si="16"/>
        <v/>
      </c>
      <c r="AH35" s="17" t="str">
        <f t="shared" si="16"/>
        <v/>
      </c>
      <c r="AI35" s="17" t="str">
        <f t="shared" si="16"/>
        <v/>
      </c>
      <c r="AJ35" s="17" t="str">
        <f t="shared" si="16"/>
        <v/>
      </c>
      <c r="AK35" s="17" t="str">
        <f t="shared" si="16"/>
        <v/>
      </c>
      <c r="AL35" s="17" t="str">
        <f t="shared" si="16"/>
        <v/>
      </c>
      <c r="AM35" s="17" t="str">
        <f t="shared" si="16"/>
        <v/>
      </c>
      <c r="AN35" s="17" t="str">
        <f t="shared" si="16"/>
        <v/>
      </c>
      <c r="AO35" s="17" t="str">
        <f t="shared" si="16"/>
        <v/>
      </c>
      <c r="AP35" s="17" t="str">
        <f t="shared" si="16"/>
        <v/>
      </c>
      <c r="AQ35" s="17" t="str">
        <f t="shared" si="16"/>
        <v/>
      </c>
      <c r="AR35" s="17" t="str">
        <f t="shared" si="16"/>
        <v/>
      </c>
      <c r="AS35" s="17" t="str">
        <f t="shared" si="16"/>
        <v/>
      </c>
      <c r="AT35" s="17" t="str">
        <f t="shared" si="16"/>
        <v/>
      </c>
      <c r="AU35" s="17" t="str">
        <f t="shared" si="16"/>
        <v/>
      </c>
      <c r="AV35" s="17" t="str">
        <f t="shared" si="16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89"/>
      <c r="B36" s="244"/>
      <c r="C36" s="245"/>
      <c r="D36" s="246"/>
      <c r="E36" s="256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42" t="str">
        <f t="shared" si="11"/>
        <v/>
      </c>
      <c r="AE36" s="16">
        <f>IF(AX36=5,0.5,IF(AX36=4,0.25,IF(AX36&lt;=3,0)))</f>
        <v>0</v>
      </c>
      <c r="AF36" s="9"/>
      <c r="AG36" s="17" t="str">
        <f t="shared" si="16"/>
        <v/>
      </c>
      <c r="AH36" s="17" t="str">
        <f t="shared" si="16"/>
        <v/>
      </c>
      <c r="AI36" s="17" t="str">
        <f t="shared" si="16"/>
        <v/>
      </c>
      <c r="AJ36" s="17" t="str">
        <f t="shared" si="16"/>
        <v/>
      </c>
      <c r="AK36" s="17" t="str">
        <f t="shared" si="16"/>
        <v/>
      </c>
      <c r="AL36" s="17" t="str">
        <f t="shared" si="16"/>
        <v/>
      </c>
      <c r="AM36" s="17" t="str">
        <f t="shared" si="16"/>
        <v/>
      </c>
      <c r="AN36" s="17" t="str">
        <f t="shared" si="16"/>
        <v/>
      </c>
      <c r="AO36" s="17" t="str">
        <f t="shared" si="16"/>
        <v/>
      </c>
      <c r="AP36" s="17" t="str">
        <f t="shared" si="16"/>
        <v/>
      </c>
      <c r="AQ36" s="17" t="str">
        <f t="shared" si="16"/>
        <v/>
      </c>
      <c r="AR36" s="17" t="str">
        <f t="shared" si="16"/>
        <v/>
      </c>
      <c r="AS36" s="17" t="str">
        <f t="shared" si="16"/>
        <v/>
      </c>
      <c r="AT36" s="17" t="str">
        <f t="shared" si="16"/>
        <v/>
      </c>
      <c r="AU36" s="17" t="str">
        <f t="shared" si="16"/>
        <v/>
      </c>
      <c r="AV36" s="17" t="str">
        <f t="shared" si="16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COUNTIF(E6:E36,"2342")</f>
        <v>23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42" t="str">
        <f t="shared" si="11"/>
        <v/>
      </c>
      <c r="AE37" s="31">
        <f>IF(AX37=5,0.5,IF(AX37=4,0.25,IF(AX37&lt;=3,0)))</f>
        <v>0</v>
      </c>
      <c r="AF37" s="9"/>
      <c r="AG37" s="17" t="str">
        <f t="shared" si="16"/>
        <v/>
      </c>
      <c r="AH37" s="17" t="str">
        <f t="shared" si="16"/>
        <v/>
      </c>
      <c r="AI37" s="17" t="str">
        <f t="shared" si="16"/>
        <v/>
      </c>
      <c r="AJ37" s="17" t="str">
        <f t="shared" si="16"/>
        <v/>
      </c>
      <c r="AK37" s="17" t="str">
        <f t="shared" si="16"/>
        <v/>
      </c>
      <c r="AL37" s="17" t="str">
        <f t="shared" si="16"/>
        <v/>
      </c>
      <c r="AM37" s="17" t="str">
        <f t="shared" si="16"/>
        <v/>
      </c>
      <c r="AN37" s="17" t="str">
        <f t="shared" si="16"/>
        <v/>
      </c>
      <c r="AO37" s="17" t="str">
        <f t="shared" si="16"/>
        <v/>
      </c>
      <c r="AP37" s="17" t="str">
        <f t="shared" si="16"/>
        <v/>
      </c>
      <c r="AQ37" s="17" t="str">
        <f t="shared" si="16"/>
        <v/>
      </c>
      <c r="AR37" s="17" t="str">
        <f t="shared" si="16"/>
        <v/>
      </c>
      <c r="AS37" s="17" t="str">
        <f t="shared" si="16"/>
        <v/>
      </c>
      <c r="AT37" s="17" t="str">
        <f t="shared" si="16"/>
        <v/>
      </c>
      <c r="AU37" s="17" t="str">
        <f t="shared" si="16"/>
        <v/>
      </c>
      <c r="AV37" s="17" t="str">
        <f t="shared" ref="AV37" si="17">IF(ISERROR(VALUE(LEFT(U37))),LEFT(U37),VALUE(LEFT(U37)))</f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7"/>
      <c r="B38" s="247"/>
      <c r="C38" s="83" t="s">
        <v>12</v>
      </c>
      <c r="D38" s="83"/>
      <c r="E38" s="27"/>
      <c r="F38" s="213" t="str">
        <f t="array" ref="F38:U45">AG38:AV45</f>
        <v xml:space="preserve"> </v>
      </c>
      <c r="G38" s="213">
        <v>3.6956521739130435</v>
      </c>
      <c r="H38" s="213" t="str">
        <v xml:space="preserve"> </v>
      </c>
      <c r="I38" s="213">
        <v>3.0869565217391304</v>
      </c>
      <c r="J38" s="213" t="str">
        <v xml:space="preserve"> </v>
      </c>
      <c r="K38" s="213" t="str">
        <v xml:space="preserve"> </v>
      </c>
      <c r="L38" s="213">
        <v>4.7826086956521738</v>
      </c>
      <c r="M38" s="213">
        <v>4.1739130434782608</v>
      </c>
      <c r="N38" s="213" t="str">
        <v xml:space="preserve"> </v>
      </c>
      <c r="O38" s="248">
        <v>3.3913043478260869</v>
      </c>
      <c r="P38" s="215">
        <v>3.3181818181818183</v>
      </c>
      <c r="Q38" s="215" t="str">
        <v xml:space="preserve"> </v>
      </c>
      <c r="R38" s="215" t="str">
        <v xml:space="preserve"> </v>
      </c>
      <c r="S38" s="213" t="str">
        <v xml:space="preserve"> </v>
      </c>
      <c r="T38" s="213" t="str">
        <v xml:space="preserve"> </v>
      </c>
      <c r="U38" s="213" t="str">
        <v xml:space="preserve"> </v>
      </c>
      <c r="V38" s="18">
        <f>сводн.!T42</f>
        <v>2</v>
      </c>
      <c r="W38" s="95">
        <f>SUM(W6:W37)</f>
        <v>0</v>
      </c>
      <c r="X38" s="95">
        <f>SUM(X6:X37)</f>
        <v>0</v>
      </c>
      <c r="Y38" s="95">
        <f>SUM(Y6:Y37)-X38</f>
        <v>3</v>
      </c>
      <c r="Z38" s="95">
        <f>SUM(Z6:Z37)</f>
        <v>64</v>
      </c>
      <c r="AA38" s="95">
        <f>SUM(AA6:AA37)</f>
        <v>38</v>
      </c>
      <c r="AB38" s="95">
        <f>SUM(AB6:AB37)</f>
        <v>33</v>
      </c>
      <c r="AC38" s="95">
        <f t="shared" si="7"/>
        <v>138</v>
      </c>
      <c r="AD38" s="242">
        <f>IF(ISERROR(((X38+Y38)*2+Z38*3+AA38*4+AB38*5)/SUM(X38,Y38:AB38)),"",((X38+Y38)*2+Z38*3+AA38*4+AB38*5)/SUM(X38,Y38:AB38))</f>
        <v>3.7318840579710146</v>
      </c>
      <c r="AE38" s="32"/>
      <c r="AF38" s="9"/>
      <c r="AG38" s="33" t="str">
        <f t="shared" ref="AG38:AV38" si="18">IF(COUNT(AG6:AG37)=0," ",SUM(AG6:AG37)/COUNT(AG6:AG37))</f>
        <v xml:space="preserve"> </v>
      </c>
      <c r="AH38" s="33">
        <f t="shared" si="18"/>
        <v>3.6956521739130435</v>
      </c>
      <c r="AI38" s="33" t="str">
        <f t="shared" si="18"/>
        <v xml:space="preserve"> </v>
      </c>
      <c r="AJ38" s="33">
        <f t="shared" si="18"/>
        <v>3.0869565217391304</v>
      </c>
      <c r="AK38" s="33" t="str">
        <f t="shared" si="18"/>
        <v xml:space="preserve"> </v>
      </c>
      <c r="AL38" s="33" t="str">
        <f t="shared" si="18"/>
        <v xml:space="preserve"> </v>
      </c>
      <c r="AM38" s="33">
        <f t="shared" si="18"/>
        <v>4.7826086956521738</v>
      </c>
      <c r="AN38" s="33">
        <f t="shared" si="18"/>
        <v>4.1739130434782608</v>
      </c>
      <c r="AO38" s="33" t="str">
        <f t="shared" si="18"/>
        <v xml:space="preserve"> </v>
      </c>
      <c r="AP38" s="33">
        <f t="shared" si="18"/>
        <v>3.3913043478260869</v>
      </c>
      <c r="AQ38" s="33">
        <f t="shared" si="18"/>
        <v>3.3181818181818183</v>
      </c>
      <c r="AR38" s="33" t="str">
        <f t="shared" si="18"/>
        <v xml:space="preserve"> </v>
      </c>
      <c r="AS38" s="33" t="str">
        <f t="shared" si="18"/>
        <v xml:space="preserve"> </v>
      </c>
      <c r="AT38" s="33" t="str">
        <f t="shared" si="18"/>
        <v xml:space="preserve"> </v>
      </c>
      <c r="AU38" s="33" t="str">
        <f t="shared" si="18"/>
        <v xml:space="preserve"> </v>
      </c>
      <c r="AV38" s="34" t="str">
        <f t="shared" si="18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6"/>
      <c r="B39" s="216"/>
      <c r="C39" s="218" t="s">
        <v>13</v>
      </c>
      <c r="D39" s="218"/>
      <c r="E39" s="219"/>
      <c r="F39" s="98" t="str">
        <v>0</v>
      </c>
      <c r="G39" s="98">
        <v>3</v>
      </c>
      <c r="H39" s="98" t="str">
        <v>0</v>
      </c>
      <c r="I39" s="98" t="str">
        <v>0</v>
      </c>
      <c r="J39" s="98" t="str">
        <v>0</v>
      </c>
      <c r="K39" s="98" t="str">
        <v>0</v>
      </c>
      <c r="L39" s="98">
        <v>18</v>
      </c>
      <c r="M39" s="98">
        <v>9</v>
      </c>
      <c r="N39" s="98" t="str">
        <v>0</v>
      </c>
      <c r="O39" s="99">
        <v>2</v>
      </c>
      <c r="P39" s="99">
        <v>1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9" t="str">
        <f>IF(COUNTIF(V6:V37,5)=0,"0",COUNTIF(V6:V37,5))</f>
        <v>0</v>
      </c>
      <c r="W39" s="209"/>
      <c r="X39" s="580">
        <f>SUM(X38:AB38)</f>
        <v>138</v>
      </c>
      <c r="Y39" s="580"/>
      <c r="Z39" s="580"/>
      <c r="AA39" s="580"/>
      <c r="AB39" s="580"/>
      <c r="AC39" s="396"/>
      <c r="AD39" s="242">
        <f t="shared" ref="AD39" si="19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20">IF(COUNTIF(AG6:AG37,5)=0,"0",COUNTIF(AG6:AG37,5))</f>
        <v>0</v>
      </c>
      <c r="AH39" s="38">
        <f t="shared" si="20"/>
        <v>3</v>
      </c>
      <c r="AI39" s="38" t="str">
        <f t="shared" si="20"/>
        <v>0</v>
      </c>
      <c r="AJ39" s="38" t="str">
        <f t="shared" si="20"/>
        <v>0</v>
      </c>
      <c r="AK39" s="38" t="str">
        <f t="shared" si="20"/>
        <v>0</v>
      </c>
      <c r="AL39" s="38" t="str">
        <f t="shared" si="20"/>
        <v>0</v>
      </c>
      <c r="AM39" s="38">
        <f t="shared" si="20"/>
        <v>18</v>
      </c>
      <c r="AN39" s="38">
        <f t="shared" si="20"/>
        <v>9</v>
      </c>
      <c r="AO39" s="38" t="str">
        <f t="shared" si="20"/>
        <v>0</v>
      </c>
      <c r="AP39" s="38">
        <f t="shared" si="20"/>
        <v>2</v>
      </c>
      <c r="AQ39" s="38">
        <f t="shared" si="20"/>
        <v>1</v>
      </c>
      <c r="AR39" s="38" t="str">
        <f t="shared" si="20"/>
        <v>0</v>
      </c>
      <c r="AS39" s="38" t="str">
        <f t="shared" si="20"/>
        <v>0</v>
      </c>
      <c r="AT39" s="38" t="str">
        <f t="shared" si="20"/>
        <v>0</v>
      </c>
      <c r="AU39" s="38" t="str">
        <f t="shared" si="20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20"/>
      <c r="B40" s="220"/>
      <c r="C40" s="222" t="s">
        <v>14</v>
      </c>
      <c r="D40" s="222"/>
      <c r="E40" s="223"/>
      <c r="F40" s="100" t="str">
        <v>0</v>
      </c>
      <c r="G40" s="100">
        <v>10</v>
      </c>
      <c r="H40" s="100" t="str">
        <v>0</v>
      </c>
      <c r="I40" s="100">
        <v>2</v>
      </c>
      <c r="J40" s="100" t="str">
        <v>0</v>
      </c>
      <c r="K40" s="100" t="str">
        <v>0</v>
      </c>
      <c r="L40" s="100">
        <v>5</v>
      </c>
      <c r="M40" s="100">
        <v>9</v>
      </c>
      <c r="N40" s="100" t="str">
        <v>0</v>
      </c>
      <c r="O40" s="101">
        <v>7</v>
      </c>
      <c r="P40" s="101">
        <v>5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50">
        <f>IF(COUNTIF(V6:V37,4)=0,"0",COUNTIF(V6:V37,4))</f>
        <v>1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3</v>
      </c>
      <c r="AA40" s="44">
        <f>IF(COUNTIF(AA6:AA37,4)=0," ",COUNTIF(AA6:AA37,4))</f>
        <v>1</v>
      </c>
      <c r="AB40" s="44" t="str">
        <f>IF(COUNTIF(AB6:AB37,4)=0," ",COUNTIF(AB6:AB37,4))</f>
        <v xml:space="preserve"> 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21">IF(COUNTIF(AG6:AG37,4)=0,"0",COUNTIF(AG6:AG37,4))</f>
        <v>0</v>
      </c>
      <c r="AH40" s="44">
        <f t="shared" si="21"/>
        <v>10</v>
      </c>
      <c r="AI40" s="44" t="str">
        <f t="shared" si="21"/>
        <v>0</v>
      </c>
      <c r="AJ40" s="44">
        <f t="shared" si="21"/>
        <v>2</v>
      </c>
      <c r="AK40" s="44" t="str">
        <f t="shared" si="21"/>
        <v>0</v>
      </c>
      <c r="AL40" s="44" t="str">
        <f t="shared" si="21"/>
        <v>0</v>
      </c>
      <c r="AM40" s="44">
        <f t="shared" si="21"/>
        <v>5</v>
      </c>
      <c r="AN40" s="44">
        <f t="shared" si="21"/>
        <v>9</v>
      </c>
      <c r="AO40" s="44" t="str">
        <f t="shared" si="21"/>
        <v>0</v>
      </c>
      <c r="AP40" s="44">
        <f t="shared" si="21"/>
        <v>7</v>
      </c>
      <c r="AQ40" s="44">
        <f t="shared" si="21"/>
        <v>5</v>
      </c>
      <c r="AR40" s="44" t="str">
        <f t="shared" si="21"/>
        <v>0</v>
      </c>
      <c r="AS40" s="44" t="str">
        <f t="shared" si="21"/>
        <v>0</v>
      </c>
      <c r="AT40" s="44" t="str">
        <f t="shared" si="21"/>
        <v>0</v>
      </c>
      <c r="AU40" s="44" t="str">
        <f t="shared" si="21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5" t="s">
        <v>15</v>
      </c>
      <c r="D41" s="225"/>
      <c r="E41" s="226"/>
      <c r="F41" s="102" t="str">
        <v>0</v>
      </c>
      <c r="G41" s="102">
        <v>10</v>
      </c>
      <c r="H41" s="102" t="str">
        <v>0</v>
      </c>
      <c r="I41" s="102">
        <v>21</v>
      </c>
      <c r="J41" s="102" t="str">
        <v>0</v>
      </c>
      <c r="K41" s="102" t="str">
        <v>0</v>
      </c>
      <c r="L41" s="102" t="str">
        <v>0</v>
      </c>
      <c r="M41" s="102">
        <v>5</v>
      </c>
      <c r="N41" s="102" t="str">
        <v>0</v>
      </c>
      <c r="O41" s="103">
        <v>12</v>
      </c>
      <c r="P41" s="103">
        <v>16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51">
        <f>IF(COUNTIF(V6:V37,3)=0,"0",COUNTIF(V6:V37,3))</f>
        <v>20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8</v>
      </c>
      <c r="AA41" s="52">
        <f>IF(COUNTIF(AA6:AA37,3)=0," ",COUNTIF(AA6:AA37,3))</f>
        <v>3</v>
      </c>
      <c r="AB41" s="52">
        <f>IF(COUNTIF(AB6:AB37,3)=0," ",COUNTIF(AB6:AB37,3))</f>
        <v>1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22">IF(COUNTIF(AG6:AG37,3)=0,"0",COUNTIF(AG6:AG37,3))</f>
        <v>0</v>
      </c>
      <c r="AH41" s="52">
        <f t="shared" si="22"/>
        <v>10</v>
      </c>
      <c r="AI41" s="52" t="str">
        <f t="shared" si="22"/>
        <v>0</v>
      </c>
      <c r="AJ41" s="52">
        <f t="shared" si="22"/>
        <v>21</v>
      </c>
      <c r="AK41" s="52" t="str">
        <f t="shared" si="22"/>
        <v>0</v>
      </c>
      <c r="AL41" s="52" t="str">
        <f t="shared" si="22"/>
        <v>0</v>
      </c>
      <c r="AM41" s="52" t="str">
        <f t="shared" si="22"/>
        <v>0</v>
      </c>
      <c r="AN41" s="52">
        <f t="shared" si="22"/>
        <v>5</v>
      </c>
      <c r="AO41" s="52" t="str">
        <f t="shared" si="22"/>
        <v>0</v>
      </c>
      <c r="AP41" s="52">
        <f t="shared" si="22"/>
        <v>12</v>
      </c>
      <c r="AQ41" s="52">
        <f t="shared" si="22"/>
        <v>16</v>
      </c>
      <c r="AR41" s="52" t="str">
        <f t="shared" si="22"/>
        <v>0</v>
      </c>
      <c r="AS41" s="52" t="str">
        <f t="shared" si="22"/>
        <v>0</v>
      </c>
      <c r="AT41" s="52" t="str">
        <f t="shared" si="22"/>
        <v>0</v>
      </c>
      <c r="AU41" s="52" t="str">
        <f t="shared" si="22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7"/>
      <c r="B42" s="247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2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2</v>
      </c>
      <c r="W42" s="35"/>
      <c r="X42" s="35"/>
      <c r="Y42" s="35">
        <f>IF(COUNTIF(Y6:Y37,2)=0," ",COUNTIF(Y6:Y37,2))</f>
        <v>1</v>
      </c>
      <c r="Z42" s="35">
        <f>IF(COUNTIF(Z6:Z37,2)=0," ",COUNTIF(Z6:Z37,2))</f>
        <v>5</v>
      </c>
      <c r="AA42" s="35">
        <f>IF(COUNTIF(AA6:AA37,2)=0," ",COUNTIF(AA6:AA37,2))</f>
        <v>7</v>
      </c>
      <c r="AB42" s="35">
        <f>IF(COUNTIF(AB6:AB37,2)=0," ",COUNTIF(AB6:AB37,2))</f>
        <v>7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3">COUNTIF(AG6:AG36,2)+COUNTIF(AG6:AG36,"д")</f>
        <v>0</v>
      </c>
      <c r="AH42" s="35">
        <f t="shared" si="23"/>
        <v>0</v>
      </c>
      <c r="AI42" s="35">
        <f t="shared" si="23"/>
        <v>0</v>
      </c>
      <c r="AJ42" s="35">
        <f t="shared" si="23"/>
        <v>0</v>
      </c>
      <c r="AK42" s="35">
        <f t="shared" si="23"/>
        <v>0</v>
      </c>
      <c r="AL42" s="35">
        <f t="shared" si="23"/>
        <v>0</v>
      </c>
      <c r="AM42" s="35">
        <f t="shared" si="23"/>
        <v>0</v>
      </c>
      <c r="AN42" s="35">
        <f t="shared" si="23"/>
        <v>0</v>
      </c>
      <c r="AO42" s="35">
        <f t="shared" si="23"/>
        <v>0</v>
      </c>
      <c r="AP42" s="35">
        <f t="shared" si="23"/>
        <v>2</v>
      </c>
      <c r="AQ42" s="35">
        <f t="shared" si="23"/>
        <v>0</v>
      </c>
      <c r="AR42" s="35">
        <f t="shared" si="23"/>
        <v>0</v>
      </c>
      <c r="AS42" s="35">
        <f t="shared" si="23"/>
        <v>0</v>
      </c>
      <c r="AT42" s="35">
        <f t="shared" si="23"/>
        <v>0</v>
      </c>
      <c r="AU42" s="35">
        <f t="shared" si="23"/>
        <v>0</v>
      </c>
      <c r="AV42" s="35">
        <f t="shared" si="23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7"/>
      <c r="B43" s="247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4">COUNTBLANK(V6:V26)</f>
        <v>0</v>
      </c>
      <c r="W43" s="35">
        <f t="shared" si="24"/>
        <v>0</v>
      </c>
      <c r="X43" s="35">
        <f t="shared" si="24"/>
        <v>0</v>
      </c>
      <c r="Y43" s="35">
        <f t="shared" si="24"/>
        <v>0</v>
      </c>
      <c r="Z43" s="35">
        <f t="shared" si="24"/>
        <v>0</v>
      </c>
      <c r="AA43" s="35">
        <f t="shared" si="24"/>
        <v>0</v>
      </c>
      <c r="AB43" s="35">
        <f t="shared" si="24"/>
        <v>0</v>
      </c>
      <c r="AC43" s="35"/>
      <c r="AD43" s="35">
        <f>COUNTBLANK(AD6:AD28)</f>
        <v>0</v>
      </c>
      <c r="AE43" s="61" t="str">
        <f>IF(COUNTIF(AE6:AE37,"б")=0," ",COUNTIF(AE6:AE37,"б"))</f>
        <v xml:space="preserve"> </v>
      </c>
      <c r="AF43" s="60">
        <f t="shared" ref="AF43:CB43" si="25">IF(COUNTIF(AF6:AF37,"б")=0+COUNTIF(AF6:AF37,"а")=0,"0",COUNTIF(AF6:AF37,"б")+COUNTIF(AF6:AF37,"а"))</f>
        <v>0</v>
      </c>
      <c r="AG43" s="60">
        <f t="shared" si="25"/>
        <v>0</v>
      </c>
      <c r="AH43" s="60">
        <f t="shared" si="25"/>
        <v>0</v>
      </c>
      <c r="AI43" s="60">
        <f t="shared" si="25"/>
        <v>0</v>
      </c>
      <c r="AJ43" s="60">
        <f t="shared" si="25"/>
        <v>0</v>
      </c>
      <c r="AK43" s="60">
        <f t="shared" si="25"/>
        <v>0</v>
      </c>
      <c r="AL43" s="60">
        <f t="shared" si="25"/>
        <v>0</v>
      </c>
      <c r="AM43" s="60">
        <f t="shared" si="25"/>
        <v>0</v>
      </c>
      <c r="AN43" s="60">
        <f t="shared" si="25"/>
        <v>0</v>
      </c>
      <c r="AO43" s="60">
        <f t="shared" si="25"/>
        <v>0</v>
      </c>
      <c r="AP43" s="60">
        <f t="shared" si="25"/>
        <v>0</v>
      </c>
      <c r="AQ43" s="60">
        <f t="shared" si="25"/>
        <v>0</v>
      </c>
      <c r="AR43" s="60">
        <f t="shared" si="25"/>
        <v>0</v>
      </c>
      <c r="AS43" s="60">
        <f t="shared" si="25"/>
        <v>0</v>
      </c>
      <c r="AT43" s="60">
        <f t="shared" si="25"/>
        <v>0</v>
      </c>
      <c r="AU43" s="60">
        <f t="shared" si="25"/>
        <v>0</v>
      </c>
      <c r="AV43" s="60">
        <f t="shared" si="25"/>
        <v>0</v>
      </c>
      <c r="AW43" s="60">
        <f t="shared" si="25"/>
        <v>0</v>
      </c>
      <c r="AX43" s="60">
        <f t="shared" si="25"/>
        <v>0</v>
      </c>
      <c r="AY43" s="60">
        <f t="shared" si="25"/>
        <v>0</v>
      </c>
      <c r="AZ43" s="60">
        <f t="shared" si="25"/>
        <v>0</v>
      </c>
      <c r="BA43" s="60">
        <f t="shared" si="25"/>
        <v>0</v>
      </c>
      <c r="BB43" s="60">
        <f t="shared" si="25"/>
        <v>0</v>
      </c>
      <c r="BC43" s="60">
        <f t="shared" si="25"/>
        <v>0</v>
      </c>
      <c r="BD43" s="60">
        <f t="shared" si="25"/>
        <v>0</v>
      </c>
      <c r="BE43" s="60">
        <f t="shared" si="25"/>
        <v>0</v>
      </c>
      <c r="BF43" s="60">
        <f t="shared" si="25"/>
        <v>0</v>
      </c>
      <c r="BG43" s="60">
        <f t="shared" si="25"/>
        <v>0</v>
      </c>
      <c r="BH43" s="60">
        <f t="shared" si="25"/>
        <v>0</v>
      </c>
      <c r="BI43" s="60">
        <f t="shared" si="25"/>
        <v>0</v>
      </c>
      <c r="BJ43" s="60">
        <f t="shared" si="25"/>
        <v>0</v>
      </c>
      <c r="BK43" s="60">
        <f t="shared" si="25"/>
        <v>0</v>
      </c>
      <c r="BL43" s="60">
        <f t="shared" si="25"/>
        <v>0</v>
      </c>
      <c r="BM43" s="60">
        <f t="shared" si="25"/>
        <v>0</v>
      </c>
      <c r="BN43" s="60">
        <f t="shared" si="25"/>
        <v>0</v>
      </c>
      <c r="BO43" s="60">
        <f t="shared" si="25"/>
        <v>0</v>
      </c>
      <c r="BP43" s="60">
        <f t="shared" si="25"/>
        <v>0</v>
      </c>
      <c r="BQ43" s="60">
        <f t="shared" si="25"/>
        <v>0</v>
      </c>
      <c r="BR43" s="60">
        <f t="shared" si="25"/>
        <v>0</v>
      </c>
      <c r="BS43" s="60">
        <f t="shared" si="25"/>
        <v>0</v>
      </c>
      <c r="BT43" s="60">
        <f t="shared" si="25"/>
        <v>0</v>
      </c>
      <c r="BU43" s="60">
        <f t="shared" si="25"/>
        <v>0</v>
      </c>
      <c r="BV43" s="60">
        <f t="shared" si="25"/>
        <v>0</v>
      </c>
      <c r="BW43" s="60">
        <f t="shared" si="25"/>
        <v>0</v>
      </c>
      <c r="BX43" s="60">
        <f t="shared" si="25"/>
        <v>0</v>
      </c>
      <c r="BY43" s="60">
        <f t="shared" si="25"/>
        <v>0</v>
      </c>
      <c r="BZ43" s="60">
        <f t="shared" si="25"/>
        <v>0</v>
      </c>
      <c r="CA43" s="60">
        <f t="shared" si="25"/>
        <v>0</v>
      </c>
      <c r="CB43" s="60">
        <f t="shared" si="25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7"/>
      <c r="B44" s="247"/>
      <c r="C44" s="83" t="s">
        <v>18</v>
      </c>
      <c r="D44" s="83"/>
      <c r="E44" s="27"/>
      <c r="F44" s="23">
        <v>22</v>
      </c>
      <c r="G44" s="23" t="str">
        <v>0</v>
      </c>
      <c r="H44" s="23">
        <v>23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6">IF(COUNTIF(AG6:AG37,"з")=0,"0",COUNTIF(AG6:AG37,"з"))</f>
        <v>22</v>
      </c>
      <c r="AH44" s="35" t="str">
        <f t="shared" si="26"/>
        <v>0</v>
      </c>
      <c r="AI44" s="35">
        <f t="shared" si="26"/>
        <v>23</v>
      </c>
      <c r="AJ44" s="35" t="str">
        <f t="shared" si="26"/>
        <v>0</v>
      </c>
      <c r="AK44" s="35" t="str">
        <f t="shared" si="26"/>
        <v>0</v>
      </c>
      <c r="AL44" s="35" t="str">
        <f t="shared" si="26"/>
        <v>0</v>
      </c>
      <c r="AM44" s="35" t="str">
        <f t="shared" si="26"/>
        <v>0</v>
      </c>
      <c r="AN44" s="35" t="str">
        <f t="shared" si="26"/>
        <v>0</v>
      </c>
      <c r="AO44" s="35" t="str">
        <f t="shared" si="26"/>
        <v>0</v>
      </c>
      <c r="AP44" s="35" t="str">
        <f t="shared" si="26"/>
        <v>0</v>
      </c>
      <c r="AQ44" s="35" t="str">
        <f t="shared" si="26"/>
        <v>0</v>
      </c>
      <c r="AR44" s="35" t="str">
        <f t="shared" si="26"/>
        <v>0</v>
      </c>
      <c r="AS44" s="35" t="str">
        <f t="shared" si="26"/>
        <v>0</v>
      </c>
      <c r="AT44" s="35" t="str">
        <f t="shared" si="26"/>
        <v>0</v>
      </c>
      <c r="AU44" s="35" t="str">
        <f t="shared" si="26"/>
        <v>0</v>
      </c>
      <c r="AV44" s="35" t="str">
        <f t="shared" si="26"/>
        <v>0</v>
      </c>
      <c r="AW44" s="35" t="str">
        <f t="shared" si="26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7"/>
      <c r="B45" s="247"/>
      <c r="C45" s="83" t="s">
        <v>19</v>
      </c>
      <c r="D45" s="83"/>
      <c r="E45" s="27"/>
      <c r="F45" s="23">
        <v>1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>
        <f t="shared" ref="AG45:AW45" si="27">IF(COUNTIF(AG6:AG37,"н")=0,"0",COUNTIF(AG6:AG37,"н"))</f>
        <v>1</v>
      </c>
      <c r="AH45" s="35" t="str">
        <f t="shared" si="27"/>
        <v>0</v>
      </c>
      <c r="AI45" s="35" t="str">
        <f t="shared" si="27"/>
        <v>0</v>
      </c>
      <c r="AJ45" s="35" t="str">
        <f t="shared" si="27"/>
        <v>0</v>
      </c>
      <c r="AK45" s="35" t="str">
        <f t="shared" si="27"/>
        <v>0</v>
      </c>
      <c r="AL45" s="35" t="str">
        <f t="shared" si="27"/>
        <v>0</v>
      </c>
      <c r="AM45" s="35" t="str">
        <f t="shared" si="27"/>
        <v>0</v>
      </c>
      <c r="AN45" s="35" t="str">
        <f t="shared" si="27"/>
        <v>0</v>
      </c>
      <c r="AO45" s="35" t="str">
        <f t="shared" si="27"/>
        <v>0</v>
      </c>
      <c r="AP45" s="35" t="str">
        <f t="shared" si="27"/>
        <v>0</v>
      </c>
      <c r="AQ45" s="35" t="str">
        <f t="shared" si="27"/>
        <v>0</v>
      </c>
      <c r="AR45" s="35" t="str">
        <f t="shared" si="27"/>
        <v>0</v>
      </c>
      <c r="AS45" s="35" t="str">
        <f t="shared" si="27"/>
        <v>0</v>
      </c>
      <c r="AT45" s="35" t="str">
        <f t="shared" si="27"/>
        <v>0</v>
      </c>
      <c r="AU45" s="35" t="str">
        <f t="shared" si="27"/>
        <v>0</v>
      </c>
      <c r="AV45" s="35" t="str">
        <f t="shared" si="27"/>
        <v>0</v>
      </c>
      <c r="AW45" s="35" t="str">
        <f t="shared" si="27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97"/>
      <c r="X46" s="397"/>
      <c r="Y46" s="397"/>
      <c r="Z46" s="397"/>
      <c r="AA46" s="397"/>
      <c r="AB46" s="397"/>
      <c r="AC46" s="397"/>
      <c r="AD46" s="397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97"/>
      <c r="X47" s="397"/>
      <c r="Y47" s="397"/>
      <c r="Z47" s="397"/>
      <c r="AA47" s="397"/>
      <c r="AB47" s="397"/>
      <c r="AC47" s="397"/>
      <c r="AD47" s="397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97"/>
      <c r="X48" s="397"/>
      <c r="Y48" s="397"/>
      <c r="Z48" s="397"/>
      <c r="AA48" s="397"/>
      <c r="AB48" s="397"/>
      <c r="AC48" s="397"/>
      <c r="AD48" s="397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97"/>
      <c r="X49" s="397"/>
      <c r="Y49" s="397"/>
      <c r="Z49" s="397"/>
      <c r="AA49" s="397"/>
      <c r="AB49" s="397"/>
      <c r="AC49" s="397"/>
      <c r="AD49" s="397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97"/>
      <c r="X50" s="397"/>
      <c r="Y50" s="397"/>
      <c r="Z50" s="397"/>
      <c r="AA50" s="397"/>
      <c r="AB50" s="397"/>
      <c r="AC50" s="397"/>
      <c r="AD50" s="397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97"/>
      <c r="X51" s="397"/>
      <c r="Y51" s="397"/>
      <c r="Z51" s="397"/>
      <c r="AA51" s="397"/>
      <c r="AB51" s="397"/>
      <c r="AC51" s="397"/>
      <c r="AD51" s="397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97"/>
      <c r="X52" s="397"/>
      <c r="Y52" s="397"/>
      <c r="Z52" s="397"/>
      <c r="AA52" s="397"/>
      <c r="AB52" s="397"/>
      <c r="AC52" s="397"/>
      <c r="AD52" s="397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97"/>
      <c r="X53" s="397"/>
      <c r="Y53" s="397"/>
      <c r="Z53" s="397"/>
      <c r="AA53" s="397"/>
      <c r="AB53" s="397"/>
      <c r="AC53" s="397"/>
      <c r="AD53" s="397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97"/>
      <c r="X54" s="397"/>
      <c r="Y54" s="397"/>
      <c r="Z54" s="397"/>
      <c r="AA54" s="397"/>
      <c r="AB54" s="397"/>
      <c r="AC54" s="397"/>
      <c r="AD54" s="397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9">
    <mergeCell ref="F2:H2"/>
    <mergeCell ref="BP3:CE3"/>
    <mergeCell ref="X39:AB39"/>
    <mergeCell ref="A3:C4"/>
    <mergeCell ref="AD3:AD5"/>
    <mergeCell ref="AG3:AW3"/>
    <mergeCell ref="AX3:BM3"/>
    <mergeCell ref="I2:L2"/>
    <mergeCell ref="M2:P2"/>
  </mergeCells>
  <conditionalFormatting sqref="C5 Y5 AI5 AG5 T5">
    <cfRule type="cellIs" dxfId="4257" priority="893" stopIfTrue="1" operator="equal">
      <formula>5</formula>
    </cfRule>
    <cfRule type="cellIs" dxfId="4256" priority="894" stopIfTrue="1" operator="equal">
      <formula>4</formula>
    </cfRule>
    <cfRule type="cellIs" dxfId="4255" priority="895" stopIfTrue="1" operator="equal">
      <formula>3</formula>
    </cfRule>
  </conditionalFormatting>
  <conditionalFormatting sqref="E6:E45">
    <cfRule type="cellIs" dxfId="4254" priority="891" stopIfTrue="1" operator="equal">
      <formula>4</formula>
    </cfRule>
    <cfRule type="cellIs" dxfId="4253" priority="892" stopIfTrue="1" operator="equal">
      <formula>3</formula>
    </cfRule>
  </conditionalFormatting>
  <conditionalFormatting sqref="Z5:AC5 W40:AF43 AE6:AE39 W39 R6:V45 F34:Q45 AG43:CB43 W44:AW45 AG6:AW42 K6:Q31 F6:H31 J6:P28">
    <cfRule type="cellIs" dxfId="4252" priority="888" stopIfTrue="1" operator="equal">
      <formula>5</formula>
    </cfRule>
    <cfRule type="cellIs" dxfId="4251" priority="889" stopIfTrue="1" operator="equal">
      <formula>4</formula>
    </cfRule>
    <cfRule type="cellIs" dxfId="4250" priority="890" stopIfTrue="1" operator="equal">
      <formula>3</formula>
    </cfRule>
  </conditionalFormatting>
  <conditionalFormatting sqref="AF6:AF37">
    <cfRule type="expression" dxfId="4249" priority="886" stopIfTrue="1">
      <formula>VALUE(RIGHT(AF6))&gt;AE6</formula>
    </cfRule>
    <cfRule type="expression" dxfId="4248" priority="887" stopIfTrue="1">
      <formula>EXACT(RIGHT(AF6,3),"зач")</formula>
    </cfRule>
  </conditionalFormatting>
  <conditionalFormatting sqref="AE3:AJ4 Q3:T3 V3:AC4 S4:T4">
    <cfRule type="expression" dxfId="4247" priority="884" stopIfTrue="1">
      <formula>$D$1&lt;Q3</formula>
    </cfRule>
    <cfRule type="expression" dxfId="4246" priority="885" stopIfTrue="1">
      <formula>$D$1&gt;Q3</formula>
    </cfRule>
  </conditionalFormatting>
  <conditionalFormatting sqref="H5:I5">
    <cfRule type="cellIs" dxfId="4245" priority="435" stopIfTrue="1" operator="equal">
      <formula>5</formula>
    </cfRule>
    <cfRule type="cellIs" dxfId="4244" priority="436" stopIfTrue="1" operator="equal">
      <formula>4</formula>
    </cfRule>
    <cfRule type="cellIs" dxfId="4243" priority="437" stopIfTrue="1" operator="equal">
      <formula>3</formula>
    </cfRule>
  </conditionalFormatting>
  <conditionalFormatting sqref="S5">
    <cfRule type="cellIs" dxfId="4242" priority="750" stopIfTrue="1" operator="equal">
      <formula>5</formula>
    </cfRule>
    <cfRule type="cellIs" dxfId="4241" priority="751" stopIfTrue="1" operator="equal">
      <formula>4</formula>
    </cfRule>
    <cfRule type="cellIs" dxfId="4240" priority="752" stopIfTrue="1" operator="equal">
      <formula>3</formula>
    </cfRule>
  </conditionalFormatting>
  <conditionalFormatting sqref="S4">
    <cfRule type="expression" dxfId="4239" priority="748" stopIfTrue="1">
      <formula>$D$1&lt;S4</formula>
    </cfRule>
    <cfRule type="expression" dxfId="4238" priority="749" stopIfTrue="1">
      <formula>$D$1&gt;S4</formula>
    </cfRule>
  </conditionalFormatting>
  <conditionalFormatting sqref="T5">
    <cfRule type="cellIs" dxfId="4237" priority="745" stopIfTrue="1" operator="equal">
      <formula>5</formula>
    </cfRule>
    <cfRule type="cellIs" dxfId="4236" priority="746" stopIfTrue="1" operator="equal">
      <formula>4</formula>
    </cfRule>
    <cfRule type="cellIs" dxfId="4235" priority="747" stopIfTrue="1" operator="equal">
      <formula>3</formula>
    </cfRule>
  </conditionalFormatting>
  <conditionalFormatting sqref="T3:T4">
    <cfRule type="expression" dxfId="4234" priority="743" stopIfTrue="1">
      <formula>$D$1&lt;T3</formula>
    </cfRule>
    <cfRule type="expression" dxfId="4233" priority="744" stopIfTrue="1">
      <formula>$D$1&gt;T3</formula>
    </cfRule>
  </conditionalFormatting>
  <conditionalFormatting sqref="I6:J31">
    <cfRule type="cellIs" dxfId="4232" priority="722" stopIfTrue="1" operator="equal">
      <formula>5</formula>
    </cfRule>
    <cfRule type="cellIs" dxfId="4231" priority="723" stopIfTrue="1" operator="equal">
      <formula>4</formula>
    </cfRule>
    <cfRule type="cellIs" dxfId="4230" priority="724" stopIfTrue="1" operator="equal">
      <formula>3</formula>
    </cfRule>
  </conditionalFormatting>
  <conditionalFormatting sqref="J3:J4">
    <cfRule type="expression" dxfId="4229" priority="388" stopIfTrue="1">
      <formula>$D$1&lt;J3</formula>
    </cfRule>
    <cfRule type="expression" dxfId="4228" priority="389" stopIfTrue="1">
      <formula>$D$1&gt;J3</formula>
    </cfRule>
  </conditionalFormatting>
  <conditionalFormatting sqref="K5">
    <cfRule type="cellIs" dxfId="4227" priority="385" stopIfTrue="1" operator="equal">
      <formula>5</formula>
    </cfRule>
    <cfRule type="cellIs" dxfId="4226" priority="386" stopIfTrue="1" operator="equal">
      <formula>4</formula>
    </cfRule>
    <cfRule type="cellIs" dxfId="4225" priority="387" stopIfTrue="1" operator="equal">
      <formula>3</formula>
    </cfRule>
  </conditionalFormatting>
  <conditionalFormatting sqref="K3:K4">
    <cfRule type="expression" dxfId="4224" priority="383" stopIfTrue="1">
      <formula>$D$1&lt;K3</formula>
    </cfRule>
    <cfRule type="expression" dxfId="4223" priority="384" stopIfTrue="1">
      <formula>$D$1&gt;K3</formula>
    </cfRule>
  </conditionalFormatting>
  <conditionalFormatting sqref="K5">
    <cfRule type="cellIs" dxfId="4222" priority="380" stopIfTrue="1" operator="equal">
      <formula>5</formula>
    </cfRule>
    <cfRule type="cellIs" dxfId="4221" priority="381" stopIfTrue="1" operator="equal">
      <formula>4</formula>
    </cfRule>
    <cfRule type="cellIs" dxfId="4220" priority="382" stopIfTrue="1" operator="equal">
      <formula>3</formula>
    </cfRule>
  </conditionalFormatting>
  <conditionalFormatting sqref="K3:K4">
    <cfRule type="expression" dxfId="4219" priority="378" stopIfTrue="1">
      <formula>$D$1&lt;K3</formula>
    </cfRule>
    <cfRule type="expression" dxfId="4218" priority="379" stopIfTrue="1">
      <formula>$D$1&gt;K3</formula>
    </cfRule>
  </conditionalFormatting>
  <conditionalFormatting sqref="K4">
    <cfRule type="expression" dxfId="4217" priority="376" stopIfTrue="1">
      <formula>$D$1&lt;K4</formula>
    </cfRule>
    <cfRule type="expression" dxfId="4216" priority="377" stopIfTrue="1">
      <formula>$D$1&gt;K4</formula>
    </cfRule>
  </conditionalFormatting>
  <conditionalFormatting sqref="K5">
    <cfRule type="cellIs" dxfId="4215" priority="373" stopIfTrue="1" operator="equal">
      <formula>5</formula>
    </cfRule>
    <cfRule type="cellIs" dxfId="4214" priority="374" stopIfTrue="1" operator="equal">
      <formula>4</formula>
    </cfRule>
    <cfRule type="cellIs" dxfId="4213" priority="375" stopIfTrue="1" operator="equal">
      <formula>3</formula>
    </cfRule>
  </conditionalFormatting>
  <conditionalFormatting sqref="K4">
    <cfRule type="expression" dxfId="4212" priority="371" stopIfTrue="1">
      <formula>$D$1&lt;K4</formula>
    </cfRule>
    <cfRule type="expression" dxfId="4211" priority="372" stopIfTrue="1">
      <formula>$D$1&gt;K4</formula>
    </cfRule>
  </conditionalFormatting>
  <conditionalFormatting sqref="K5">
    <cfRule type="cellIs" dxfId="4210" priority="368" stopIfTrue="1" operator="equal">
      <formula>5</formula>
    </cfRule>
    <cfRule type="cellIs" dxfId="4209" priority="369" stopIfTrue="1" operator="equal">
      <formula>4</formula>
    </cfRule>
    <cfRule type="cellIs" dxfId="4208" priority="370" stopIfTrue="1" operator="equal">
      <formula>3</formula>
    </cfRule>
  </conditionalFormatting>
  <conditionalFormatting sqref="K4">
    <cfRule type="expression" dxfId="4207" priority="366" stopIfTrue="1">
      <formula>$D$1&lt;K4</formula>
    </cfRule>
    <cfRule type="expression" dxfId="4206" priority="367" stopIfTrue="1">
      <formula>$D$1&gt;K4</formula>
    </cfRule>
  </conditionalFormatting>
  <conditionalFormatting sqref="K4">
    <cfRule type="expression" dxfId="4205" priority="361" stopIfTrue="1">
      <formula>$D$1&lt;K4</formula>
    </cfRule>
    <cfRule type="expression" dxfId="4204" priority="362" stopIfTrue="1">
      <formula>$D$1&gt;K4</formula>
    </cfRule>
  </conditionalFormatting>
  <conditionalFormatting sqref="K5">
    <cfRule type="cellIs" dxfId="4203" priority="358" stopIfTrue="1" operator="equal">
      <formula>5</formula>
    </cfRule>
    <cfRule type="cellIs" dxfId="4202" priority="359" stopIfTrue="1" operator="equal">
      <formula>4</formula>
    </cfRule>
    <cfRule type="cellIs" dxfId="4201" priority="360" stopIfTrue="1" operator="equal">
      <formula>3</formula>
    </cfRule>
  </conditionalFormatting>
  <conditionalFormatting sqref="U3">
    <cfRule type="expression" dxfId="4200" priority="672" stopIfTrue="1">
      <formula>$D$1&lt;U3</formula>
    </cfRule>
    <cfRule type="expression" dxfId="4199" priority="673" stopIfTrue="1">
      <formula>$D$1&gt;U3</formula>
    </cfRule>
  </conditionalFormatting>
  <conditionalFormatting sqref="U4">
    <cfRule type="expression" dxfId="4198" priority="670" stopIfTrue="1">
      <formula>$D$4&lt;U4</formula>
    </cfRule>
    <cfRule type="expression" dxfId="4197" priority="671" stopIfTrue="1">
      <formula>$D$4&gt;U4</formula>
    </cfRule>
  </conditionalFormatting>
  <conditionalFormatting sqref="U4">
    <cfRule type="expression" dxfId="4196" priority="668" stopIfTrue="1">
      <formula>$D$1&lt;U4</formula>
    </cfRule>
    <cfRule type="expression" dxfId="4195" priority="669" stopIfTrue="1">
      <formula>$D$1&gt;U4</formula>
    </cfRule>
  </conditionalFormatting>
  <conditionalFormatting sqref="U4">
    <cfRule type="expression" dxfId="4194" priority="666" stopIfTrue="1">
      <formula>$D$4&lt;U4</formula>
    </cfRule>
    <cfRule type="expression" dxfId="4193" priority="667" stopIfTrue="1">
      <formula>$D$4&gt;U4</formula>
    </cfRule>
  </conditionalFormatting>
  <conditionalFormatting sqref="U5">
    <cfRule type="cellIs" dxfId="4192" priority="663" stopIfTrue="1" operator="equal">
      <formula>5</formula>
    </cfRule>
    <cfRule type="cellIs" dxfId="4191" priority="664" stopIfTrue="1" operator="equal">
      <formula>4</formula>
    </cfRule>
    <cfRule type="cellIs" dxfId="4190" priority="665" stopIfTrue="1" operator="equal">
      <formula>3</formula>
    </cfRule>
  </conditionalFormatting>
  <conditionalFormatting sqref="N3:N4">
    <cfRule type="expression" dxfId="4189" priority="616" stopIfTrue="1">
      <formula>$D$1&lt;N3</formula>
    </cfRule>
    <cfRule type="expression" dxfId="4188" priority="617" stopIfTrue="1">
      <formula>$D$1&gt;N3</formula>
    </cfRule>
  </conditionalFormatting>
  <conditionalFormatting sqref="N4">
    <cfRule type="expression" dxfId="4187" priority="614" stopIfTrue="1">
      <formula>$D$1&lt;N4</formula>
    </cfRule>
    <cfRule type="expression" dxfId="4186" priority="615" stopIfTrue="1">
      <formula>$D$1&gt;N4</formula>
    </cfRule>
  </conditionalFormatting>
  <conditionalFormatting sqref="R4">
    <cfRule type="expression" dxfId="4185" priority="646" stopIfTrue="1">
      <formula>$D$1&lt;R4</formula>
    </cfRule>
    <cfRule type="expression" dxfId="4184" priority="647" stopIfTrue="1">
      <formula>$D$1&gt;R4</formula>
    </cfRule>
  </conditionalFormatting>
  <conditionalFormatting sqref="M3:M4">
    <cfRule type="expression" dxfId="4183" priority="301" stopIfTrue="1">
      <formula>$D$1&lt;M3</formula>
    </cfRule>
    <cfRule type="expression" dxfId="4182" priority="302" stopIfTrue="1">
      <formula>$D$1&gt;M3</formula>
    </cfRule>
  </conditionalFormatting>
  <conditionalFormatting sqref="M4">
    <cfRule type="expression" dxfId="4181" priority="299" stopIfTrue="1">
      <formula>$D$1&lt;M4</formula>
    </cfRule>
    <cfRule type="expression" dxfId="4180" priority="300" stopIfTrue="1">
      <formula>$D$1&gt;M4</formula>
    </cfRule>
  </conditionalFormatting>
  <conditionalFormatting sqref="F5:G5 M5:P5">
    <cfRule type="cellIs" dxfId="4179" priority="628" stopIfTrue="1" operator="equal">
      <formula>5</formula>
    </cfRule>
    <cfRule type="cellIs" dxfId="4178" priority="629" stopIfTrue="1" operator="equal">
      <formula>4</formula>
    </cfRule>
    <cfRule type="cellIs" dxfId="4177" priority="630" stopIfTrue="1" operator="equal">
      <formula>3</formula>
    </cfRule>
  </conditionalFormatting>
  <conditionalFormatting sqref="F3:G4 H3 M3:P4">
    <cfRule type="expression" dxfId="4176" priority="626" stopIfTrue="1">
      <formula>$D$1&lt;F3</formula>
    </cfRule>
    <cfRule type="expression" dxfId="4175" priority="627" stopIfTrue="1">
      <formula>$D$1&gt;F3</formula>
    </cfRule>
  </conditionalFormatting>
  <conditionalFormatting sqref="N5">
    <cfRule type="cellIs" dxfId="4174" priority="623" stopIfTrue="1" operator="equal">
      <formula>5</formula>
    </cfRule>
    <cfRule type="cellIs" dxfId="4173" priority="624" stopIfTrue="1" operator="equal">
      <formula>4</formula>
    </cfRule>
    <cfRule type="cellIs" dxfId="4172" priority="625" stopIfTrue="1" operator="equal">
      <formula>3</formula>
    </cfRule>
  </conditionalFormatting>
  <conditionalFormatting sqref="N3:N4">
    <cfRule type="expression" dxfId="4171" priority="621" stopIfTrue="1">
      <formula>$D$1&lt;N3</formula>
    </cfRule>
    <cfRule type="expression" dxfId="4170" priority="622" stopIfTrue="1">
      <formula>$D$1&gt;N3</formula>
    </cfRule>
  </conditionalFormatting>
  <conditionalFormatting sqref="N5">
    <cfRule type="cellIs" dxfId="4169" priority="618" stopIfTrue="1" operator="equal">
      <formula>5</formula>
    </cfRule>
    <cfRule type="cellIs" dxfId="4168" priority="619" stopIfTrue="1" operator="equal">
      <formula>4</formula>
    </cfRule>
    <cfRule type="cellIs" dxfId="4167" priority="620" stopIfTrue="1" operator="equal">
      <formula>3</formula>
    </cfRule>
  </conditionalFormatting>
  <conditionalFormatting sqref="K4">
    <cfRule type="expression" dxfId="4166" priority="356" stopIfTrue="1">
      <formula>$D$1&lt;K4</formula>
    </cfRule>
    <cfRule type="expression" dxfId="4165" priority="357" stopIfTrue="1">
      <formula>$D$1&gt;K4</formula>
    </cfRule>
  </conditionalFormatting>
  <conditionalFormatting sqref="O5">
    <cfRule type="cellIs" dxfId="4164" priority="611" stopIfTrue="1" operator="equal">
      <formula>5</formula>
    </cfRule>
    <cfRule type="cellIs" dxfId="4163" priority="612" stopIfTrue="1" operator="equal">
      <formula>4</formula>
    </cfRule>
    <cfRule type="cellIs" dxfId="4162" priority="613" stopIfTrue="1" operator="equal">
      <formula>3</formula>
    </cfRule>
  </conditionalFormatting>
  <conditionalFormatting sqref="O3:O4">
    <cfRule type="expression" dxfId="4161" priority="609" stopIfTrue="1">
      <formula>$D$1&lt;O3</formula>
    </cfRule>
    <cfRule type="expression" dxfId="4160" priority="610" stopIfTrue="1">
      <formula>$D$1&gt;O3</formula>
    </cfRule>
  </conditionalFormatting>
  <conditionalFormatting sqref="O5">
    <cfRule type="cellIs" dxfId="4159" priority="606" stopIfTrue="1" operator="equal">
      <formula>5</formula>
    </cfRule>
    <cfRule type="cellIs" dxfId="4158" priority="607" stopIfTrue="1" operator="equal">
      <formula>4</formula>
    </cfRule>
    <cfRule type="cellIs" dxfId="4157" priority="608" stopIfTrue="1" operator="equal">
      <formula>3</formula>
    </cfRule>
  </conditionalFormatting>
  <conditionalFormatting sqref="O3:O4">
    <cfRule type="expression" dxfId="4156" priority="604" stopIfTrue="1">
      <formula>$D$1&lt;O3</formula>
    </cfRule>
    <cfRule type="expression" dxfId="4155" priority="605" stopIfTrue="1">
      <formula>$D$1&gt;O3</formula>
    </cfRule>
  </conditionalFormatting>
  <conditionalFormatting sqref="O4">
    <cfRule type="expression" dxfId="4154" priority="602" stopIfTrue="1">
      <formula>$D$1&lt;O4</formula>
    </cfRule>
    <cfRule type="expression" dxfId="4153" priority="603" stopIfTrue="1">
      <formula>$D$1&gt;O4</formula>
    </cfRule>
  </conditionalFormatting>
  <conditionalFormatting sqref="N4">
    <cfRule type="expression" dxfId="4152" priority="600" stopIfTrue="1">
      <formula>$D$1&lt;N4</formula>
    </cfRule>
    <cfRule type="expression" dxfId="4151" priority="601" stopIfTrue="1">
      <formula>$D$1&gt;N4</formula>
    </cfRule>
  </conditionalFormatting>
  <conditionalFormatting sqref="N4">
    <cfRule type="expression" dxfId="4150" priority="598" stopIfTrue="1">
      <formula>$D$1&lt;N4</formula>
    </cfRule>
    <cfRule type="expression" dxfId="4149" priority="599" stopIfTrue="1">
      <formula>$D$1&gt;N4</formula>
    </cfRule>
  </conditionalFormatting>
  <conditionalFormatting sqref="N4">
    <cfRule type="expression" dxfId="4148" priority="596" stopIfTrue="1">
      <formula>$D$1&lt;N4</formula>
    </cfRule>
    <cfRule type="expression" dxfId="4147" priority="597" stopIfTrue="1">
      <formula>$D$1&gt;N4</formula>
    </cfRule>
  </conditionalFormatting>
  <conditionalFormatting sqref="P5">
    <cfRule type="cellIs" dxfId="4146" priority="593" stopIfTrue="1" operator="equal">
      <formula>5</formula>
    </cfRule>
    <cfRule type="cellIs" dxfId="4145" priority="594" stopIfTrue="1" operator="equal">
      <formula>4</formula>
    </cfRule>
    <cfRule type="cellIs" dxfId="4144" priority="595" stopIfTrue="1" operator="equal">
      <formula>3</formula>
    </cfRule>
  </conditionalFormatting>
  <conditionalFormatting sqref="P3:P4">
    <cfRule type="expression" dxfId="4143" priority="591" stopIfTrue="1">
      <formula>$D$1&lt;P3</formula>
    </cfRule>
    <cfRule type="expression" dxfId="4142" priority="592" stopIfTrue="1">
      <formula>$D$1&gt;P3</formula>
    </cfRule>
  </conditionalFormatting>
  <conditionalFormatting sqref="P4">
    <cfRule type="expression" dxfId="4141" priority="589" stopIfTrue="1">
      <formula>$D$1&lt;P4</formula>
    </cfRule>
    <cfRule type="expression" dxfId="4140" priority="590" stopIfTrue="1">
      <formula>$D$1&gt;P4</formula>
    </cfRule>
  </conditionalFormatting>
  <conditionalFormatting sqref="P4">
    <cfRule type="expression" dxfId="4139" priority="587" stopIfTrue="1">
      <formula>$D$1&lt;P4</formula>
    </cfRule>
    <cfRule type="expression" dxfId="4138" priority="588" stopIfTrue="1">
      <formula>$D$1&gt;P4</formula>
    </cfRule>
  </conditionalFormatting>
  <conditionalFormatting sqref="F5">
    <cfRule type="cellIs" dxfId="4137" priority="584" stopIfTrue="1" operator="equal">
      <formula>5</formula>
    </cfRule>
    <cfRule type="cellIs" dxfId="4136" priority="585" stopIfTrue="1" operator="equal">
      <formula>4</formula>
    </cfRule>
    <cfRule type="cellIs" dxfId="4135" priority="586" stopIfTrue="1" operator="equal">
      <formula>3</formula>
    </cfRule>
  </conditionalFormatting>
  <conditionalFormatting sqref="F4:G4">
    <cfRule type="expression" dxfId="4134" priority="582" stopIfTrue="1">
      <formula>$D$1&lt;F4</formula>
    </cfRule>
    <cfRule type="expression" dxfId="4133" priority="583" stopIfTrue="1">
      <formula>$D$1&gt;F4</formula>
    </cfRule>
  </conditionalFormatting>
  <conditionalFormatting sqref="F5">
    <cfRule type="cellIs" dxfId="4132" priority="579" stopIfTrue="1" operator="equal">
      <formula>5</formula>
    </cfRule>
    <cfRule type="cellIs" dxfId="4131" priority="580" stopIfTrue="1" operator="equal">
      <formula>4</formula>
    </cfRule>
    <cfRule type="cellIs" dxfId="4130" priority="581" stopIfTrue="1" operator="equal">
      <formula>3</formula>
    </cfRule>
  </conditionalFormatting>
  <conditionalFormatting sqref="F4:G4">
    <cfRule type="expression" dxfId="4129" priority="577" stopIfTrue="1">
      <formula>$D$1&lt;F4</formula>
    </cfRule>
    <cfRule type="expression" dxfId="4128" priority="578" stopIfTrue="1">
      <formula>$D$1&gt;F4</formula>
    </cfRule>
  </conditionalFormatting>
  <conditionalFormatting sqref="F4:G4">
    <cfRule type="expression" dxfId="4127" priority="575" stopIfTrue="1">
      <formula>$D$1&lt;F4</formula>
    </cfRule>
    <cfRule type="expression" dxfId="4126" priority="576" stopIfTrue="1">
      <formula>$D$1&gt;F4</formula>
    </cfRule>
  </conditionalFormatting>
  <conditionalFormatting sqref="F4:G4">
    <cfRule type="expression" dxfId="4125" priority="573" stopIfTrue="1">
      <formula>$D$1&lt;F4</formula>
    </cfRule>
    <cfRule type="expression" dxfId="4124" priority="574" stopIfTrue="1">
      <formula>$D$1&gt;F4</formula>
    </cfRule>
  </conditionalFormatting>
  <conditionalFormatting sqref="F5">
    <cfRule type="cellIs" dxfId="4123" priority="570" stopIfTrue="1" operator="equal">
      <formula>5</formula>
    </cfRule>
    <cfRule type="cellIs" dxfId="4122" priority="571" stopIfTrue="1" operator="equal">
      <formula>4</formula>
    </cfRule>
    <cfRule type="cellIs" dxfId="4121" priority="572" stopIfTrue="1" operator="equal">
      <formula>3</formula>
    </cfRule>
  </conditionalFormatting>
  <conditionalFormatting sqref="F5">
    <cfRule type="cellIs" dxfId="4120" priority="567" stopIfTrue="1" operator="equal">
      <formula>5</formula>
    </cfRule>
    <cfRule type="cellIs" dxfId="4119" priority="568" stopIfTrue="1" operator="equal">
      <formula>4</formula>
    </cfRule>
    <cfRule type="cellIs" dxfId="4118" priority="569" stopIfTrue="1" operator="equal">
      <formula>3</formula>
    </cfRule>
  </conditionalFormatting>
  <conditionalFormatting sqref="F4:G4">
    <cfRule type="expression" dxfId="4117" priority="565" stopIfTrue="1">
      <formula>$D$1&lt;F4</formula>
    </cfRule>
    <cfRule type="expression" dxfId="4116" priority="566" stopIfTrue="1">
      <formula>$D$1&gt;F4</formula>
    </cfRule>
  </conditionalFormatting>
  <conditionalFormatting sqref="O3:O4">
    <cfRule type="expression" dxfId="4115" priority="549" stopIfTrue="1">
      <formula>$D$1&lt;O3</formula>
    </cfRule>
    <cfRule type="expression" dxfId="4114" priority="550" stopIfTrue="1">
      <formula>$D$1&gt;O3</formula>
    </cfRule>
  </conditionalFormatting>
  <conditionalFormatting sqref="N4">
    <cfRule type="expression" dxfId="4113" priority="563" stopIfTrue="1">
      <formula>$D$1&lt;N4</formula>
    </cfRule>
    <cfRule type="expression" dxfId="4112" priority="564" stopIfTrue="1">
      <formula>$D$1&gt;N4</formula>
    </cfRule>
  </conditionalFormatting>
  <conditionalFormatting sqref="N4">
    <cfRule type="expression" dxfId="4111" priority="561" stopIfTrue="1">
      <formula>$D$1&lt;N4</formula>
    </cfRule>
    <cfRule type="expression" dxfId="4110" priority="562" stopIfTrue="1">
      <formula>$D$1&gt;N4</formula>
    </cfRule>
  </conditionalFormatting>
  <conditionalFormatting sqref="N4">
    <cfRule type="expression" dxfId="4109" priority="559" stopIfTrue="1">
      <formula>$D$1&lt;N4</formula>
    </cfRule>
    <cfRule type="expression" dxfId="4108" priority="560" stopIfTrue="1">
      <formula>$D$1&gt;N4</formula>
    </cfRule>
  </conditionalFormatting>
  <conditionalFormatting sqref="O5">
    <cfRule type="cellIs" dxfId="4107" priority="556" stopIfTrue="1" operator="equal">
      <formula>5</formula>
    </cfRule>
    <cfRule type="cellIs" dxfId="4106" priority="557" stopIfTrue="1" operator="equal">
      <formula>4</formula>
    </cfRule>
    <cfRule type="cellIs" dxfId="4105" priority="558" stopIfTrue="1" operator="equal">
      <formula>3</formula>
    </cfRule>
  </conditionalFormatting>
  <conditionalFormatting sqref="O3:O4">
    <cfRule type="expression" dxfId="4104" priority="554" stopIfTrue="1">
      <formula>$D$1&lt;O3</formula>
    </cfRule>
    <cfRule type="expression" dxfId="4103" priority="555" stopIfTrue="1">
      <formula>$D$1&gt;O3</formula>
    </cfRule>
  </conditionalFormatting>
  <conditionalFormatting sqref="O5">
    <cfRule type="cellIs" dxfId="4102" priority="551" stopIfTrue="1" operator="equal">
      <formula>5</formula>
    </cfRule>
    <cfRule type="cellIs" dxfId="4101" priority="552" stopIfTrue="1" operator="equal">
      <formula>4</formula>
    </cfRule>
    <cfRule type="cellIs" dxfId="4100" priority="553" stopIfTrue="1" operator="equal">
      <formula>3</formula>
    </cfRule>
  </conditionalFormatting>
  <conditionalFormatting sqref="G5">
    <cfRule type="cellIs" dxfId="4099" priority="546" stopIfTrue="1" operator="equal">
      <formula>5</formula>
    </cfRule>
    <cfRule type="cellIs" dxfId="4098" priority="547" stopIfTrue="1" operator="equal">
      <formula>4</formula>
    </cfRule>
    <cfRule type="cellIs" dxfId="4097" priority="548" stopIfTrue="1" operator="equal">
      <formula>3</formula>
    </cfRule>
  </conditionalFormatting>
  <conditionalFormatting sqref="F4:G4">
    <cfRule type="expression" dxfId="4096" priority="544" stopIfTrue="1">
      <formula>$D$1&lt;F4</formula>
    </cfRule>
    <cfRule type="expression" dxfId="4095" priority="545" stopIfTrue="1">
      <formula>$D$1&gt;F4</formula>
    </cfRule>
  </conditionalFormatting>
  <conditionalFormatting sqref="G5">
    <cfRule type="cellIs" dxfId="4094" priority="541" stopIfTrue="1" operator="equal">
      <formula>5</formula>
    </cfRule>
    <cfRule type="cellIs" dxfId="4093" priority="542" stopIfTrue="1" operator="equal">
      <formula>4</formula>
    </cfRule>
    <cfRule type="cellIs" dxfId="4092" priority="543" stopIfTrue="1" operator="equal">
      <formula>3</formula>
    </cfRule>
  </conditionalFormatting>
  <conditionalFormatting sqref="F4:G4">
    <cfRule type="expression" dxfId="4091" priority="539" stopIfTrue="1">
      <formula>$D$1&lt;F4</formula>
    </cfRule>
    <cfRule type="expression" dxfId="4090" priority="540" stopIfTrue="1">
      <formula>$D$1&gt;F4</formula>
    </cfRule>
  </conditionalFormatting>
  <conditionalFormatting sqref="G5">
    <cfRule type="cellIs" dxfId="4089" priority="536" stopIfTrue="1" operator="equal">
      <formula>5</formula>
    </cfRule>
    <cfRule type="cellIs" dxfId="4088" priority="537" stopIfTrue="1" operator="equal">
      <formula>4</formula>
    </cfRule>
    <cfRule type="cellIs" dxfId="4087" priority="538" stopIfTrue="1" operator="equal">
      <formula>3</formula>
    </cfRule>
  </conditionalFormatting>
  <conditionalFormatting sqref="F4:G4">
    <cfRule type="expression" dxfId="4086" priority="534" stopIfTrue="1">
      <formula>$D$1&lt;F4</formula>
    </cfRule>
    <cfRule type="expression" dxfId="4085" priority="535" stopIfTrue="1">
      <formula>$D$1&gt;F4</formula>
    </cfRule>
  </conditionalFormatting>
  <conditionalFormatting sqref="F4:G4">
    <cfRule type="expression" dxfId="4084" priority="532" stopIfTrue="1">
      <formula>$D$1&lt;F4</formula>
    </cfRule>
    <cfRule type="expression" dxfId="4083" priority="533" stopIfTrue="1">
      <formula>$D$1&gt;F4</formula>
    </cfRule>
  </conditionalFormatting>
  <conditionalFormatting sqref="F4:G4">
    <cfRule type="expression" dxfId="4082" priority="530" stopIfTrue="1">
      <formula>$D$1&lt;F4</formula>
    </cfRule>
    <cfRule type="expression" dxfId="4081" priority="531" stopIfTrue="1">
      <formula>$D$1&gt;F4</formula>
    </cfRule>
  </conditionalFormatting>
  <conditionalFormatting sqref="F4:G4">
    <cfRule type="expression" dxfId="4080" priority="528" stopIfTrue="1">
      <formula>$D$1&lt;F4</formula>
    </cfRule>
    <cfRule type="expression" dxfId="4079" priority="529" stopIfTrue="1">
      <formula>$D$1&gt;F4</formula>
    </cfRule>
  </conditionalFormatting>
  <conditionalFormatting sqref="F4:G4">
    <cfRule type="expression" dxfId="4078" priority="526" stopIfTrue="1">
      <formula>$D$1&lt;F4</formula>
    </cfRule>
    <cfRule type="expression" dxfId="4077" priority="527" stopIfTrue="1">
      <formula>$D$1&gt;F4</formula>
    </cfRule>
  </conditionalFormatting>
  <conditionalFormatting sqref="F4:G4">
    <cfRule type="expression" dxfId="4076" priority="524" stopIfTrue="1">
      <formula>$D$1&lt;F4</formula>
    </cfRule>
    <cfRule type="expression" dxfId="4075" priority="525" stopIfTrue="1">
      <formula>$D$1&gt;F4</formula>
    </cfRule>
  </conditionalFormatting>
  <conditionalFormatting sqref="F4:G4">
    <cfRule type="expression" dxfId="4074" priority="522" stopIfTrue="1">
      <formula>$D$1&lt;F4</formula>
    </cfRule>
    <cfRule type="expression" dxfId="4073" priority="523" stopIfTrue="1">
      <formula>$D$1&gt;F4</formula>
    </cfRule>
  </conditionalFormatting>
  <conditionalFormatting sqref="F4:G4">
    <cfRule type="expression" dxfId="4072" priority="520" stopIfTrue="1">
      <formula>$D$1&lt;F4</formula>
    </cfRule>
    <cfRule type="expression" dxfId="4071" priority="521" stopIfTrue="1">
      <formula>$D$1&gt;F4</formula>
    </cfRule>
  </conditionalFormatting>
  <conditionalFormatting sqref="F4:G4">
    <cfRule type="expression" dxfId="4070" priority="518" stopIfTrue="1">
      <formula>$D$1&lt;F4</formula>
    </cfRule>
    <cfRule type="expression" dxfId="4069" priority="519" stopIfTrue="1">
      <formula>$D$1&gt;F4</formula>
    </cfRule>
  </conditionalFormatting>
  <conditionalFormatting sqref="F4:G4">
    <cfRule type="expression" dxfId="4068" priority="516" stopIfTrue="1">
      <formula>$D$1&lt;F4</formula>
    </cfRule>
    <cfRule type="expression" dxfId="4067" priority="517" stopIfTrue="1">
      <formula>$D$1&gt;F4</formula>
    </cfRule>
  </conditionalFormatting>
  <conditionalFormatting sqref="F4:G4">
    <cfRule type="expression" dxfId="4066" priority="514" stopIfTrue="1">
      <formula>$D$1&lt;F4</formula>
    </cfRule>
    <cfRule type="expression" dxfId="4065" priority="515" stopIfTrue="1">
      <formula>$D$1&gt;F4</formula>
    </cfRule>
  </conditionalFormatting>
  <conditionalFormatting sqref="N5">
    <cfRule type="cellIs" dxfId="4064" priority="511" stopIfTrue="1" operator="equal">
      <formula>5</formula>
    </cfRule>
    <cfRule type="cellIs" dxfId="4063" priority="512" stopIfTrue="1" operator="equal">
      <formula>4</formula>
    </cfRule>
    <cfRule type="cellIs" dxfId="4062" priority="513" stopIfTrue="1" operator="equal">
      <formula>3</formula>
    </cfRule>
  </conditionalFormatting>
  <conditionalFormatting sqref="N4">
    <cfRule type="expression" dxfId="4061" priority="509" stopIfTrue="1">
      <formula>$D$1&lt;N4</formula>
    </cfRule>
    <cfRule type="expression" dxfId="4060" priority="510" stopIfTrue="1">
      <formula>$D$1&gt;N4</formula>
    </cfRule>
  </conditionalFormatting>
  <conditionalFormatting sqref="N5">
    <cfRule type="cellIs" dxfId="4059" priority="506" stopIfTrue="1" operator="equal">
      <formula>5</formula>
    </cfRule>
    <cfRule type="cellIs" dxfId="4058" priority="507" stopIfTrue="1" operator="equal">
      <formula>4</formula>
    </cfRule>
    <cfRule type="cellIs" dxfId="4057" priority="508" stopIfTrue="1" operator="equal">
      <formula>3</formula>
    </cfRule>
  </conditionalFormatting>
  <conditionalFormatting sqref="N4">
    <cfRule type="expression" dxfId="4056" priority="504" stopIfTrue="1">
      <formula>$D$1&lt;N4</formula>
    </cfRule>
    <cfRule type="expression" dxfId="4055" priority="505" stopIfTrue="1">
      <formula>$D$1&gt;N4</formula>
    </cfRule>
  </conditionalFormatting>
  <conditionalFormatting sqref="N4">
    <cfRule type="expression" dxfId="4054" priority="502" stopIfTrue="1">
      <formula>$D$1&lt;N4</formula>
    </cfRule>
    <cfRule type="expression" dxfId="4053" priority="503" stopIfTrue="1">
      <formula>$D$1&gt;N4</formula>
    </cfRule>
  </conditionalFormatting>
  <conditionalFormatting sqref="F4:G4">
    <cfRule type="expression" dxfId="4052" priority="500" stopIfTrue="1">
      <formula>$D$1&lt;F4</formula>
    </cfRule>
    <cfRule type="expression" dxfId="4051" priority="501" stopIfTrue="1">
      <formula>$D$1&gt;F4</formula>
    </cfRule>
  </conditionalFormatting>
  <conditionalFormatting sqref="F4:G4">
    <cfRule type="expression" dxfId="4050" priority="498" stopIfTrue="1">
      <formula>$D$1&lt;F4</formula>
    </cfRule>
    <cfRule type="expression" dxfId="4049" priority="499" stopIfTrue="1">
      <formula>$D$1&gt;F4</formula>
    </cfRule>
  </conditionalFormatting>
  <conditionalFormatting sqref="F4:G4">
    <cfRule type="expression" dxfId="4048" priority="496" stopIfTrue="1">
      <formula>$D$1&lt;F4</formula>
    </cfRule>
    <cfRule type="expression" dxfId="4047" priority="497" stopIfTrue="1">
      <formula>$D$1&gt;F4</formula>
    </cfRule>
  </conditionalFormatting>
  <conditionalFormatting sqref="F4:G4">
    <cfRule type="expression" dxfId="4046" priority="494" stopIfTrue="1">
      <formula>$D$1&lt;F4</formula>
    </cfRule>
    <cfRule type="expression" dxfId="4045" priority="495" stopIfTrue="1">
      <formula>$D$1&gt;F4</formula>
    </cfRule>
  </conditionalFormatting>
  <conditionalFormatting sqref="F4:G4">
    <cfRule type="expression" dxfId="4044" priority="492" stopIfTrue="1">
      <formula>$D$1&lt;F4</formula>
    </cfRule>
    <cfRule type="expression" dxfId="4043" priority="493" stopIfTrue="1">
      <formula>$D$1&gt;F4</formula>
    </cfRule>
  </conditionalFormatting>
  <conditionalFormatting sqref="F4:G4">
    <cfRule type="expression" dxfId="4042" priority="490" stopIfTrue="1">
      <formula>$D$1&lt;F4</formula>
    </cfRule>
    <cfRule type="expression" dxfId="4041" priority="491" stopIfTrue="1">
      <formula>$D$1&gt;F4</formula>
    </cfRule>
  </conditionalFormatting>
  <conditionalFormatting sqref="F4:G4">
    <cfRule type="expression" dxfId="4040" priority="488" stopIfTrue="1">
      <formula>$D$1&lt;F4</formula>
    </cfRule>
    <cfRule type="expression" dxfId="4039" priority="489" stopIfTrue="1">
      <formula>$D$1&gt;F4</formula>
    </cfRule>
  </conditionalFormatting>
  <conditionalFormatting sqref="O5">
    <cfRule type="cellIs" dxfId="4038" priority="485" stopIfTrue="1" operator="equal">
      <formula>5</formula>
    </cfRule>
    <cfRule type="cellIs" dxfId="4037" priority="486" stopIfTrue="1" operator="equal">
      <formula>4</formula>
    </cfRule>
    <cfRule type="cellIs" dxfId="4036" priority="487" stopIfTrue="1" operator="equal">
      <formula>3</formula>
    </cfRule>
  </conditionalFormatting>
  <conditionalFormatting sqref="O4">
    <cfRule type="expression" dxfId="4035" priority="483" stopIfTrue="1">
      <formula>$D$1&lt;O4</formula>
    </cfRule>
    <cfRule type="expression" dxfId="4034" priority="484" stopIfTrue="1">
      <formula>$D$1&gt;O4</formula>
    </cfRule>
  </conditionalFormatting>
  <conditionalFormatting sqref="O5">
    <cfRule type="cellIs" dxfId="4033" priority="480" stopIfTrue="1" operator="equal">
      <formula>5</formula>
    </cfRule>
    <cfRule type="cellIs" dxfId="4032" priority="481" stopIfTrue="1" operator="equal">
      <formula>4</formula>
    </cfRule>
    <cfRule type="cellIs" dxfId="4031" priority="482" stopIfTrue="1" operator="equal">
      <formula>3</formula>
    </cfRule>
  </conditionalFormatting>
  <conditionalFormatting sqref="O4">
    <cfRule type="expression" dxfId="4030" priority="478" stopIfTrue="1">
      <formula>$D$1&lt;O4</formula>
    </cfRule>
    <cfRule type="expression" dxfId="4029" priority="479" stopIfTrue="1">
      <formula>$D$1&gt;O4</formula>
    </cfRule>
  </conditionalFormatting>
  <conditionalFormatting sqref="O4">
    <cfRule type="expression" dxfId="4028" priority="476" stopIfTrue="1">
      <formula>$D$1&lt;O4</formula>
    </cfRule>
    <cfRule type="expression" dxfId="4027" priority="477" stopIfTrue="1">
      <formula>$D$1&gt;O4</formula>
    </cfRule>
  </conditionalFormatting>
  <conditionalFormatting sqref="O5">
    <cfRule type="cellIs" dxfId="4026" priority="473" stopIfTrue="1" operator="equal">
      <formula>5</formula>
    </cfRule>
    <cfRule type="cellIs" dxfId="4025" priority="474" stopIfTrue="1" operator="equal">
      <formula>4</formula>
    </cfRule>
    <cfRule type="cellIs" dxfId="4024" priority="475" stopIfTrue="1" operator="equal">
      <formula>3</formula>
    </cfRule>
  </conditionalFormatting>
  <conditionalFormatting sqref="O4">
    <cfRule type="expression" dxfId="4023" priority="471" stopIfTrue="1">
      <formula>$D$1&lt;O4</formula>
    </cfRule>
    <cfRule type="expression" dxfId="4022" priority="472" stopIfTrue="1">
      <formula>$D$1&gt;O4</formula>
    </cfRule>
  </conditionalFormatting>
  <conditionalFormatting sqref="O5">
    <cfRule type="cellIs" dxfId="4021" priority="468" stopIfTrue="1" operator="equal">
      <formula>5</formula>
    </cfRule>
    <cfRule type="cellIs" dxfId="4020" priority="469" stopIfTrue="1" operator="equal">
      <formula>4</formula>
    </cfRule>
    <cfRule type="cellIs" dxfId="4019" priority="470" stopIfTrue="1" operator="equal">
      <formula>3</formula>
    </cfRule>
  </conditionalFormatting>
  <conditionalFormatting sqref="O4">
    <cfRule type="expression" dxfId="4018" priority="466" stopIfTrue="1">
      <formula>$D$1&lt;O4</formula>
    </cfRule>
    <cfRule type="expression" dxfId="4017" priority="467" stopIfTrue="1">
      <formula>$D$1&gt;O4</formula>
    </cfRule>
  </conditionalFormatting>
  <conditionalFormatting sqref="O5">
    <cfRule type="cellIs" dxfId="4016" priority="463" stopIfTrue="1" operator="equal">
      <formula>5</formula>
    </cfRule>
    <cfRule type="cellIs" dxfId="4015" priority="464" stopIfTrue="1" operator="equal">
      <formula>4</formula>
    </cfRule>
    <cfRule type="cellIs" dxfId="4014" priority="465" stopIfTrue="1" operator="equal">
      <formula>3</formula>
    </cfRule>
  </conditionalFormatting>
  <conditionalFormatting sqref="O4">
    <cfRule type="expression" dxfId="4013" priority="461" stopIfTrue="1">
      <formula>$D$1&lt;O4</formula>
    </cfRule>
    <cfRule type="expression" dxfId="4012" priority="462" stopIfTrue="1">
      <formula>$D$1&gt;O4</formula>
    </cfRule>
  </conditionalFormatting>
  <conditionalFormatting sqref="O4">
    <cfRule type="expression" dxfId="4011" priority="459" stopIfTrue="1">
      <formula>$D$1&lt;O4</formula>
    </cfRule>
    <cfRule type="expression" dxfId="4010" priority="460" stopIfTrue="1">
      <formula>$D$1&gt;O4</formula>
    </cfRule>
  </conditionalFormatting>
  <conditionalFormatting sqref="O4">
    <cfRule type="expression" dxfId="4009" priority="457" stopIfTrue="1">
      <formula>$D$1&lt;O4</formula>
    </cfRule>
    <cfRule type="expression" dxfId="4008" priority="458" stopIfTrue="1">
      <formula>$D$1&gt;O4</formula>
    </cfRule>
  </conditionalFormatting>
  <conditionalFormatting sqref="O4">
    <cfRule type="expression" dxfId="4007" priority="455" stopIfTrue="1">
      <formula>$D$1&lt;O4</formula>
    </cfRule>
    <cfRule type="expression" dxfId="4006" priority="456" stopIfTrue="1">
      <formula>$D$1&gt;O4</formula>
    </cfRule>
  </conditionalFormatting>
  <conditionalFormatting sqref="O4">
    <cfRule type="expression" dxfId="4005" priority="453" stopIfTrue="1">
      <formula>$D$1&lt;O4</formula>
    </cfRule>
    <cfRule type="expression" dxfId="4004" priority="454" stopIfTrue="1">
      <formula>$D$1&gt;O4</formula>
    </cfRule>
  </conditionalFormatting>
  <conditionalFormatting sqref="O4">
    <cfRule type="expression" dxfId="4003" priority="451" stopIfTrue="1">
      <formula>$D$1&lt;O4</formula>
    </cfRule>
    <cfRule type="expression" dxfId="4002" priority="452" stopIfTrue="1">
      <formula>$D$1&gt;O4</formula>
    </cfRule>
  </conditionalFormatting>
  <conditionalFormatting sqref="O4">
    <cfRule type="expression" dxfId="4001" priority="449" stopIfTrue="1">
      <formula>$D$1&lt;O4</formula>
    </cfRule>
    <cfRule type="expression" dxfId="4000" priority="450" stopIfTrue="1">
      <formula>$D$1&gt;O4</formula>
    </cfRule>
  </conditionalFormatting>
  <conditionalFormatting sqref="O4">
    <cfRule type="expression" dxfId="3999" priority="447" stopIfTrue="1">
      <formula>$D$1&lt;O4</formula>
    </cfRule>
    <cfRule type="expression" dxfId="3998" priority="448" stopIfTrue="1">
      <formula>$D$1&gt;O4</formula>
    </cfRule>
  </conditionalFormatting>
  <conditionalFormatting sqref="O4">
    <cfRule type="expression" dxfId="3997" priority="445" stopIfTrue="1">
      <formula>$D$1&lt;O4</formula>
    </cfRule>
    <cfRule type="expression" dxfId="3996" priority="446" stopIfTrue="1">
      <formula>$D$1&gt;O4</formula>
    </cfRule>
  </conditionalFormatting>
  <conditionalFormatting sqref="O4">
    <cfRule type="expression" dxfId="3995" priority="443" stopIfTrue="1">
      <formula>$D$1&lt;O4</formula>
    </cfRule>
    <cfRule type="expression" dxfId="3994" priority="444" stopIfTrue="1">
      <formula>$D$1&gt;O4</formula>
    </cfRule>
  </conditionalFormatting>
  <conditionalFormatting sqref="H5:I5">
    <cfRule type="cellIs" dxfId="3993" priority="440" stopIfTrue="1" operator="equal">
      <formula>5</formula>
    </cfRule>
    <cfRule type="cellIs" dxfId="3992" priority="441" stopIfTrue="1" operator="equal">
      <formula>4</formula>
    </cfRule>
    <cfRule type="cellIs" dxfId="3991" priority="442" stopIfTrue="1" operator="equal">
      <formula>3</formula>
    </cfRule>
  </conditionalFormatting>
  <conditionalFormatting sqref="I3:I4 H4">
    <cfRule type="expression" dxfId="3990" priority="438" stopIfTrue="1">
      <formula>$D$1&lt;H3</formula>
    </cfRule>
    <cfRule type="expression" dxfId="3989" priority="439" stopIfTrue="1">
      <formula>$D$1&gt;H3</formula>
    </cfRule>
  </conditionalFormatting>
  <conditionalFormatting sqref="H4:I4">
    <cfRule type="expression" dxfId="3988" priority="433" stopIfTrue="1">
      <formula>$D$1&lt;H4</formula>
    </cfRule>
    <cfRule type="expression" dxfId="3987" priority="434" stopIfTrue="1">
      <formula>$D$1&gt;H4</formula>
    </cfRule>
  </conditionalFormatting>
  <conditionalFormatting sqref="H5:I5">
    <cfRule type="cellIs" dxfId="3986" priority="430" stopIfTrue="1" operator="equal">
      <formula>5</formula>
    </cfRule>
    <cfRule type="cellIs" dxfId="3985" priority="431" stopIfTrue="1" operator="equal">
      <formula>4</formula>
    </cfRule>
    <cfRule type="cellIs" dxfId="3984" priority="432" stopIfTrue="1" operator="equal">
      <formula>3</formula>
    </cfRule>
  </conditionalFormatting>
  <conditionalFormatting sqref="H4:I4">
    <cfRule type="expression" dxfId="3983" priority="428" stopIfTrue="1">
      <formula>$D$1&lt;H4</formula>
    </cfRule>
    <cfRule type="expression" dxfId="3982" priority="429" stopIfTrue="1">
      <formula>$D$1&gt;H4</formula>
    </cfRule>
  </conditionalFormatting>
  <conditionalFormatting sqref="H5:I5">
    <cfRule type="cellIs" dxfId="3981" priority="425" stopIfTrue="1" operator="equal">
      <formula>5</formula>
    </cfRule>
    <cfRule type="cellIs" dxfId="3980" priority="426" stopIfTrue="1" operator="equal">
      <formula>4</formula>
    </cfRule>
    <cfRule type="cellIs" dxfId="3979" priority="427" stopIfTrue="1" operator="equal">
      <formula>3</formula>
    </cfRule>
  </conditionalFormatting>
  <conditionalFormatting sqref="H4:I4">
    <cfRule type="expression" dxfId="3978" priority="423" stopIfTrue="1">
      <formula>$D$1&lt;H4</formula>
    </cfRule>
    <cfRule type="expression" dxfId="3977" priority="424" stopIfTrue="1">
      <formula>$D$1&gt;H4</formula>
    </cfRule>
  </conditionalFormatting>
  <conditionalFormatting sqref="H4:I4">
    <cfRule type="expression" dxfId="3976" priority="421" stopIfTrue="1">
      <formula>$D$1&lt;H4</formula>
    </cfRule>
    <cfRule type="expression" dxfId="3975" priority="422" stopIfTrue="1">
      <formula>$D$1&gt;H4</formula>
    </cfRule>
  </conditionalFormatting>
  <conditionalFormatting sqref="H4:I4">
    <cfRule type="expression" dxfId="3974" priority="419" stopIfTrue="1">
      <formula>$D$1&lt;H4</formula>
    </cfRule>
    <cfRule type="expression" dxfId="3973" priority="420" stopIfTrue="1">
      <formula>$D$1&gt;H4</formula>
    </cfRule>
  </conditionalFormatting>
  <conditionalFormatting sqref="H4:I4">
    <cfRule type="expression" dxfId="3972" priority="417" stopIfTrue="1">
      <formula>$D$1&lt;H4</formula>
    </cfRule>
    <cfRule type="expression" dxfId="3971" priority="418" stopIfTrue="1">
      <formula>$D$1&gt;H4</formula>
    </cfRule>
  </conditionalFormatting>
  <conditionalFormatting sqref="H4:I4">
    <cfRule type="expression" dxfId="3970" priority="415" stopIfTrue="1">
      <formula>$D$1&lt;H4</formula>
    </cfRule>
    <cfRule type="expression" dxfId="3969" priority="416" stopIfTrue="1">
      <formula>$D$1&gt;H4</formula>
    </cfRule>
  </conditionalFormatting>
  <conditionalFormatting sqref="H4:I4">
    <cfRule type="expression" dxfId="3968" priority="413" stopIfTrue="1">
      <formula>$D$1&lt;H4</formula>
    </cfRule>
    <cfRule type="expression" dxfId="3967" priority="414" stopIfTrue="1">
      <formula>$D$1&gt;H4</formula>
    </cfRule>
  </conditionalFormatting>
  <conditionalFormatting sqref="H4:I4">
    <cfRule type="expression" dxfId="3966" priority="411" stopIfTrue="1">
      <formula>$D$1&lt;H4</formula>
    </cfRule>
    <cfRule type="expression" dxfId="3965" priority="412" stopIfTrue="1">
      <formula>$D$1&gt;H4</formula>
    </cfRule>
  </conditionalFormatting>
  <conditionalFormatting sqref="H4:I4">
    <cfRule type="expression" dxfId="3964" priority="409" stopIfTrue="1">
      <formula>$D$1&lt;H4</formula>
    </cfRule>
    <cfRule type="expression" dxfId="3963" priority="410" stopIfTrue="1">
      <formula>$D$1&gt;H4</formula>
    </cfRule>
  </conditionalFormatting>
  <conditionalFormatting sqref="H4:I4">
    <cfRule type="expression" dxfId="3962" priority="407" stopIfTrue="1">
      <formula>$D$1&lt;H4</formula>
    </cfRule>
    <cfRule type="expression" dxfId="3961" priority="408" stopIfTrue="1">
      <formula>$D$1&gt;H4</formula>
    </cfRule>
  </conditionalFormatting>
  <conditionalFormatting sqref="H4:I4">
    <cfRule type="expression" dxfId="3960" priority="405" stopIfTrue="1">
      <formula>$D$1&lt;H4</formula>
    </cfRule>
    <cfRule type="expression" dxfId="3959" priority="406" stopIfTrue="1">
      <formula>$D$1&gt;H4</formula>
    </cfRule>
  </conditionalFormatting>
  <conditionalFormatting sqref="H4:I4">
    <cfRule type="expression" dxfId="3958" priority="403" stopIfTrue="1">
      <formula>$D$1&lt;H4</formula>
    </cfRule>
    <cfRule type="expression" dxfId="3957" priority="404" stopIfTrue="1">
      <formula>$D$1&gt;H4</formula>
    </cfRule>
  </conditionalFormatting>
  <conditionalFormatting sqref="J5">
    <cfRule type="cellIs" dxfId="3956" priority="400" stopIfTrue="1" operator="equal">
      <formula>5</formula>
    </cfRule>
    <cfRule type="cellIs" dxfId="3955" priority="401" stopIfTrue="1" operator="equal">
      <formula>4</formula>
    </cfRule>
    <cfRule type="cellIs" dxfId="3954" priority="402" stopIfTrue="1" operator="equal">
      <formula>3</formula>
    </cfRule>
  </conditionalFormatting>
  <conditionalFormatting sqref="J3:J4">
    <cfRule type="expression" dxfId="3953" priority="398" stopIfTrue="1">
      <formula>$D$1&lt;J3</formula>
    </cfRule>
    <cfRule type="expression" dxfId="3952" priority="399" stopIfTrue="1">
      <formula>$D$1&gt;J3</formula>
    </cfRule>
  </conditionalFormatting>
  <conditionalFormatting sqref="J5">
    <cfRule type="cellIs" dxfId="3951" priority="395" stopIfTrue="1" operator="equal">
      <formula>5</formula>
    </cfRule>
    <cfRule type="cellIs" dxfId="3950" priority="396" stopIfTrue="1" operator="equal">
      <formula>4</formula>
    </cfRule>
    <cfRule type="cellIs" dxfId="3949" priority="397" stopIfTrue="1" operator="equal">
      <formula>3</formula>
    </cfRule>
  </conditionalFormatting>
  <conditionalFormatting sqref="J3:J4">
    <cfRule type="expression" dxfId="3948" priority="393" stopIfTrue="1">
      <formula>$D$1&lt;J3</formula>
    </cfRule>
    <cfRule type="expression" dxfId="3947" priority="394" stopIfTrue="1">
      <formula>$D$1&gt;J3</formula>
    </cfRule>
  </conditionalFormatting>
  <conditionalFormatting sqref="J5">
    <cfRule type="cellIs" dxfId="3946" priority="390" stopIfTrue="1" operator="equal">
      <formula>5</formula>
    </cfRule>
    <cfRule type="cellIs" dxfId="3945" priority="391" stopIfTrue="1" operator="equal">
      <formula>4</formula>
    </cfRule>
    <cfRule type="cellIs" dxfId="3944" priority="392" stopIfTrue="1" operator="equal">
      <formula>3</formula>
    </cfRule>
  </conditionalFormatting>
  <conditionalFormatting sqref="K5">
    <cfRule type="cellIs" dxfId="3943" priority="363" stopIfTrue="1" operator="equal">
      <formula>5</formula>
    </cfRule>
    <cfRule type="cellIs" dxfId="3942" priority="364" stopIfTrue="1" operator="equal">
      <formula>4</formula>
    </cfRule>
    <cfRule type="cellIs" dxfId="3941" priority="365" stopIfTrue="1" operator="equal">
      <formula>3</formula>
    </cfRule>
  </conditionalFormatting>
  <conditionalFormatting sqref="K5">
    <cfRule type="cellIs" dxfId="3940" priority="353" stopIfTrue="1" operator="equal">
      <formula>5</formula>
    </cfRule>
    <cfRule type="cellIs" dxfId="3939" priority="354" stopIfTrue="1" operator="equal">
      <formula>4</formula>
    </cfRule>
    <cfRule type="cellIs" dxfId="3938" priority="355" stopIfTrue="1" operator="equal">
      <formula>3</formula>
    </cfRule>
  </conditionalFormatting>
  <conditionalFormatting sqref="K4">
    <cfRule type="expression" dxfId="3937" priority="351" stopIfTrue="1">
      <formula>$D$1&lt;K4</formula>
    </cfRule>
    <cfRule type="expression" dxfId="3936" priority="352" stopIfTrue="1">
      <formula>$D$1&gt;K4</formula>
    </cfRule>
  </conditionalFormatting>
  <conditionalFormatting sqref="L5">
    <cfRule type="cellIs" dxfId="3935" priority="348" stopIfTrue="1" operator="equal">
      <formula>5</formula>
    </cfRule>
    <cfRule type="cellIs" dxfId="3934" priority="349" stopIfTrue="1" operator="equal">
      <formula>4</formula>
    </cfRule>
    <cfRule type="cellIs" dxfId="3933" priority="350" stopIfTrue="1" operator="equal">
      <formula>3</formula>
    </cfRule>
  </conditionalFormatting>
  <conditionalFormatting sqref="L3:L4">
    <cfRule type="expression" dxfId="3932" priority="346" stopIfTrue="1">
      <formula>$D$1&lt;L3</formula>
    </cfRule>
    <cfRule type="expression" dxfId="3931" priority="347" stopIfTrue="1">
      <formula>$D$1&gt;L3</formula>
    </cfRule>
  </conditionalFormatting>
  <conditionalFormatting sqref="L3">
    <cfRule type="expression" dxfId="3930" priority="344" stopIfTrue="1">
      <formula>$D$1&lt;L3</formula>
    </cfRule>
    <cfRule type="expression" dxfId="3929" priority="345" stopIfTrue="1">
      <formula>$D$1&gt;L3</formula>
    </cfRule>
  </conditionalFormatting>
  <conditionalFormatting sqref="L4">
    <cfRule type="expression" dxfId="3928" priority="342" stopIfTrue="1">
      <formula>$D$1&lt;L4</formula>
    </cfRule>
    <cfRule type="expression" dxfId="3927" priority="343" stopIfTrue="1">
      <formula>$D$1&gt;L4</formula>
    </cfRule>
  </conditionalFormatting>
  <conditionalFormatting sqref="L4">
    <cfRule type="expression" dxfId="3926" priority="319" stopIfTrue="1">
      <formula>$D$1&lt;L4</formula>
    </cfRule>
    <cfRule type="expression" dxfId="3925" priority="320" stopIfTrue="1">
      <formula>$D$1&gt;L4</formula>
    </cfRule>
  </conditionalFormatting>
  <conditionalFormatting sqref="L4">
    <cfRule type="expression" dxfId="3924" priority="317" stopIfTrue="1">
      <formula>$D$1&lt;L4</formula>
    </cfRule>
    <cfRule type="expression" dxfId="3923" priority="318" stopIfTrue="1">
      <formula>$D$1&gt;L4</formula>
    </cfRule>
  </conditionalFormatting>
  <conditionalFormatting sqref="L4">
    <cfRule type="expression" dxfId="3922" priority="315" stopIfTrue="1">
      <formula>$D$1&lt;L4</formula>
    </cfRule>
    <cfRule type="expression" dxfId="3921" priority="316" stopIfTrue="1">
      <formula>$D$1&gt;L4</formula>
    </cfRule>
  </conditionalFormatting>
  <conditionalFormatting sqref="L4">
    <cfRule type="expression" dxfId="3920" priority="340" stopIfTrue="1">
      <formula>$D$1&lt;L4</formula>
    </cfRule>
    <cfRule type="expression" dxfId="3919" priority="341" stopIfTrue="1">
      <formula>$D$1&gt;L4</formula>
    </cfRule>
  </conditionalFormatting>
  <conditionalFormatting sqref="L3">
    <cfRule type="expression" dxfId="3918" priority="338" stopIfTrue="1">
      <formula>$D$1&lt;L3</formula>
    </cfRule>
    <cfRule type="expression" dxfId="3917" priority="339" stopIfTrue="1">
      <formula>$D$1&gt;L3</formula>
    </cfRule>
  </conditionalFormatting>
  <conditionalFormatting sqref="L4">
    <cfRule type="expression" dxfId="3916" priority="336" stopIfTrue="1">
      <formula>$D$1&lt;L4</formula>
    </cfRule>
    <cfRule type="expression" dxfId="3915" priority="337" stopIfTrue="1">
      <formula>$D$1&gt;L4</formula>
    </cfRule>
  </conditionalFormatting>
  <conditionalFormatting sqref="L4">
    <cfRule type="expression" dxfId="3914" priority="334" stopIfTrue="1">
      <formula>$D$1&lt;L4</formula>
    </cfRule>
    <cfRule type="expression" dxfId="3913" priority="335" stopIfTrue="1">
      <formula>$D$1&gt;L4</formula>
    </cfRule>
  </conditionalFormatting>
  <conditionalFormatting sqref="L4">
    <cfRule type="expression" dxfId="3912" priority="332" stopIfTrue="1">
      <formula>$D$1&lt;L4</formula>
    </cfRule>
    <cfRule type="expression" dxfId="3911" priority="333" stopIfTrue="1">
      <formula>$D$1&gt;L4</formula>
    </cfRule>
  </conditionalFormatting>
  <conditionalFormatting sqref="L5">
    <cfRule type="cellIs" dxfId="3910" priority="329" stopIfTrue="1" operator="equal">
      <formula>5</formula>
    </cfRule>
    <cfRule type="cellIs" dxfId="3909" priority="330" stopIfTrue="1" operator="equal">
      <formula>4</formula>
    </cfRule>
    <cfRule type="cellIs" dxfId="3908" priority="331" stopIfTrue="1" operator="equal">
      <formula>3</formula>
    </cfRule>
  </conditionalFormatting>
  <conditionalFormatting sqref="L4">
    <cfRule type="expression" dxfId="3907" priority="327" stopIfTrue="1">
      <formula>$D$1&lt;L4</formula>
    </cfRule>
    <cfRule type="expression" dxfId="3906" priority="328" stopIfTrue="1">
      <formula>$D$1&gt;L4</formula>
    </cfRule>
  </conditionalFormatting>
  <conditionalFormatting sqref="L4">
    <cfRule type="expression" dxfId="3905" priority="325" stopIfTrue="1">
      <formula>$D$1&lt;L4</formula>
    </cfRule>
    <cfRule type="expression" dxfId="3904" priority="326" stopIfTrue="1">
      <formula>$D$1&gt;L4</formula>
    </cfRule>
  </conditionalFormatting>
  <conditionalFormatting sqref="L4">
    <cfRule type="expression" dxfId="3903" priority="323" stopIfTrue="1">
      <formula>$D$1&lt;L4</formula>
    </cfRule>
    <cfRule type="expression" dxfId="3902" priority="324" stopIfTrue="1">
      <formula>$D$1&gt;L4</formula>
    </cfRule>
  </conditionalFormatting>
  <conditionalFormatting sqref="L4">
    <cfRule type="expression" dxfId="3901" priority="321" stopIfTrue="1">
      <formula>$D$1&lt;L4</formula>
    </cfRule>
    <cfRule type="expression" dxfId="3900" priority="322" stopIfTrue="1">
      <formula>$D$1&gt;L4</formula>
    </cfRule>
  </conditionalFormatting>
  <conditionalFormatting sqref="L4">
    <cfRule type="expression" dxfId="3899" priority="313" stopIfTrue="1">
      <formula>$D$1&lt;L4</formula>
    </cfRule>
    <cfRule type="expression" dxfId="3898" priority="314" stopIfTrue="1">
      <formula>$D$1&gt;L4</formula>
    </cfRule>
  </conditionalFormatting>
  <conditionalFormatting sqref="L4">
    <cfRule type="expression" dxfId="3897" priority="311" stopIfTrue="1">
      <formula>$D$1&lt;L4</formula>
    </cfRule>
    <cfRule type="expression" dxfId="3896" priority="312" stopIfTrue="1">
      <formula>$D$1&gt;L4</formula>
    </cfRule>
  </conditionalFormatting>
  <conditionalFormatting sqref="M5">
    <cfRule type="cellIs" dxfId="3895" priority="308" stopIfTrue="1" operator="equal">
      <formula>5</formula>
    </cfRule>
    <cfRule type="cellIs" dxfId="3894" priority="309" stopIfTrue="1" operator="equal">
      <formula>4</formula>
    </cfRule>
    <cfRule type="cellIs" dxfId="3893" priority="310" stopIfTrue="1" operator="equal">
      <formula>3</formula>
    </cfRule>
  </conditionalFormatting>
  <conditionalFormatting sqref="M3:M4">
    <cfRule type="expression" dxfId="3892" priority="306" stopIfTrue="1">
      <formula>$D$1&lt;M3</formula>
    </cfRule>
    <cfRule type="expression" dxfId="3891" priority="307" stopIfTrue="1">
      <formula>$D$1&gt;M3</formula>
    </cfRule>
  </conditionalFormatting>
  <conditionalFormatting sqref="M5">
    <cfRule type="cellIs" dxfId="3890" priority="303" stopIfTrue="1" operator="equal">
      <formula>5</formula>
    </cfRule>
    <cfRule type="cellIs" dxfId="3889" priority="304" stopIfTrue="1" operator="equal">
      <formula>4</formula>
    </cfRule>
    <cfRule type="cellIs" dxfId="3888" priority="305" stopIfTrue="1" operator="equal">
      <formula>3</formula>
    </cfRule>
  </conditionalFormatting>
  <conditionalFormatting sqref="Q5">
    <cfRule type="cellIs" dxfId="3887" priority="291" stopIfTrue="1" operator="equal">
      <formula>5</formula>
    </cfRule>
    <cfRule type="cellIs" dxfId="3886" priority="292" stopIfTrue="1" operator="equal">
      <formula>4</formula>
    </cfRule>
    <cfRule type="cellIs" dxfId="3885" priority="293" stopIfTrue="1" operator="equal">
      <formula>3</formula>
    </cfRule>
  </conditionalFormatting>
  <conditionalFormatting sqref="Q5">
    <cfRule type="cellIs" dxfId="3884" priority="296" stopIfTrue="1" operator="equal">
      <formula>5</formula>
    </cfRule>
    <cfRule type="cellIs" dxfId="3883" priority="297" stopIfTrue="1" operator="equal">
      <formula>4</formula>
    </cfRule>
    <cfRule type="cellIs" dxfId="3882" priority="298" stopIfTrue="1" operator="equal">
      <formula>3</formula>
    </cfRule>
  </conditionalFormatting>
  <conditionalFormatting sqref="Q4">
    <cfRule type="expression" dxfId="3881" priority="294" stopIfTrue="1">
      <formula>$D$1&lt;Q4</formula>
    </cfRule>
    <cfRule type="expression" dxfId="3880" priority="295" stopIfTrue="1">
      <formula>$D$1&gt;Q4</formula>
    </cfRule>
  </conditionalFormatting>
  <conditionalFormatting sqref="Q4">
    <cfRule type="expression" dxfId="3879" priority="289" stopIfTrue="1">
      <formula>$D$1&lt;Q4</formula>
    </cfRule>
    <cfRule type="expression" dxfId="3878" priority="290" stopIfTrue="1">
      <formula>$D$1&gt;Q4</formula>
    </cfRule>
  </conditionalFormatting>
  <conditionalFormatting sqref="Q5">
    <cfRule type="cellIs" dxfId="3877" priority="286" stopIfTrue="1" operator="equal">
      <formula>5</formula>
    </cfRule>
    <cfRule type="cellIs" dxfId="3876" priority="287" stopIfTrue="1" operator="equal">
      <formula>4</formula>
    </cfRule>
    <cfRule type="cellIs" dxfId="3875" priority="288" stopIfTrue="1" operator="equal">
      <formula>3</formula>
    </cfRule>
  </conditionalFormatting>
  <conditionalFormatting sqref="Q4">
    <cfRule type="expression" dxfId="3874" priority="284" stopIfTrue="1">
      <formula>$D$1&lt;Q4</formula>
    </cfRule>
    <cfRule type="expression" dxfId="3873" priority="285" stopIfTrue="1">
      <formula>$D$1&gt;Q4</formula>
    </cfRule>
  </conditionalFormatting>
  <conditionalFormatting sqref="Q5">
    <cfRule type="cellIs" dxfId="3872" priority="281" stopIfTrue="1" operator="equal">
      <formula>5</formula>
    </cfRule>
    <cfRule type="cellIs" dxfId="3871" priority="282" stopIfTrue="1" operator="equal">
      <formula>4</formula>
    </cfRule>
    <cfRule type="cellIs" dxfId="3870" priority="283" stopIfTrue="1" operator="equal">
      <formula>3</formula>
    </cfRule>
  </conditionalFormatting>
  <conditionalFormatting sqref="Q4">
    <cfRule type="expression" dxfId="3869" priority="279" stopIfTrue="1">
      <formula>$D$1&lt;Q4</formula>
    </cfRule>
    <cfRule type="expression" dxfId="3868" priority="280" stopIfTrue="1">
      <formula>$D$1&gt;Q4</formula>
    </cfRule>
  </conditionalFormatting>
  <conditionalFormatting sqref="Q4">
    <cfRule type="expression" dxfId="3867" priority="277" stopIfTrue="1">
      <formula>$D$1&lt;Q4</formula>
    </cfRule>
    <cfRule type="expression" dxfId="3866" priority="278" stopIfTrue="1">
      <formula>$D$1&gt;Q4</formula>
    </cfRule>
  </conditionalFormatting>
  <conditionalFormatting sqref="Q4">
    <cfRule type="expression" dxfId="3865" priority="275" stopIfTrue="1">
      <formula>$D$1&lt;Q4</formula>
    </cfRule>
    <cfRule type="expression" dxfId="3864" priority="276" stopIfTrue="1">
      <formula>$D$1&gt;Q4</formula>
    </cfRule>
  </conditionalFormatting>
  <conditionalFormatting sqref="Q4">
    <cfRule type="expression" dxfId="3863" priority="273" stopIfTrue="1">
      <formula>$D$1&lt;Q4</formula>
    </cfRule>
    <cfRule type="expression" dxfId="3862" priority="274" stopIfTrue="1">
      <formula>$D$1&gt;Q4</formula>
    </cfRule>
  </conditionalFormatting>
  <conditionalFormatting sqref="Q4">
    <cfRule type="expression" dxfId="3861" priority="271" stopIfTrue="1">
      <formula>$D$1&lt;Q4</formula>
    </cfRule>
    <cfRule type="expression" dxfId="3860" priority="272" stopIfTrue="1">
      <formula>$D$1&gt;Q4</formula>
    </cfRule>
  </conditionalFormatting>
  <conditionalFormatting sqref="Q4">
    <cfRule type="expression" dxfId="3859" priority="269" stopIfTrue="1">
      <formula>$D$1&lt;Q4</formula>
    </cfRule>
    <cfRule type="expression" dxfId="3858" priority="270" stopIfTrue="1">
      <formula>$D$1&gt;Q4</formula>
    </cfRule>
  </conditionalFormatting>
  <conditionalFormatting sqref="Q4">
    <cfRule type="expression" dxfId="3857" priority="267" stopIfTrue="1">
      <formula>$D$1&lt;Q4</formula>
    </cfRule>
    <cfRule type="expression" dxfId="3856" priority="268" stopIfTrue="1">
      <formula>$D$1&gt;Q4</formula>
    </cfRule>
  </conditionalFormatting>
  <conditionalFormatting sqref="Q4">
    <cfRule type="expression" dxfId="3855" priority="265" stopIfTrue="1">
      <formula>$D$1&lt;Q4</formula>
    </cfRule>
    <cfRule type="expression" dxfId="3854" priority="266" stopIfTrue="1">
      <formula>$D$1&gt;Q4</formula>
    </cfRule>
  </conditionalFormatting>
  <conditionalFormatting sqref="Q4">
    <cfRule type="expression" dxfId="3853" priority="263" stopIfTrue="1">
      <formula>$D$1&lt;Q4</formula>
    </cfRule>
    <cfRule type="expression" dxfId="3852" priority="264" stopIfTrue="1">
      <formula>$D$1&gt;Q4</formula>
    </cfRule>
  </conditionalFormatting>
  <conditionalFormatting sqref="Q4">
    <cfRule type="expression" dxfId="3851" priority="261" stopIfTrue="1">
      <formula>$D$1&lt;Q4</formula>
    </cfRule>
    <cfRule type="expression" dxfId="3850" priority="262" stopIfTrue="1">
      <formula>$D$1&gt;Q4</formula>
    </cfRule>
  </conditionalFormatting>
  <conditionalFormatting sqref="Q4">
    <cfRule type="expression" dxfId="3849" priority="259" stopIfTrue="1">
      <formula>$D$1&lt;Q4</formula>
    </cfRule>
    <cfRule type="expression" dxfId="3848" priority="260" stopIfTrue="1">
      <formula>$D$1&gt;Q4</formula>
    </cfRule>
  </conditionalFormatting>
  <conditionalFormatting sqref="P3">
    <cfRule type="expression" dxfId="3847" priority="257" stopIfTrue="1">
      <formula>$D$1&lt;P3</formula>
    </cfRule>
    <cfRule type="expression" dxfId="3846" priority="258" stopIfTrue="1">
      <formula>$D$1&gt;P3</formula>
    </cfRule>
  </conditionalFormatting>
  <conditionalFormatting sqref="I3:I4">
    <cfRule type="expression" dxfId="3845" priority="130" stopIfTrue="1">
      <formula>$D$1&lt;I3</formula>
    </cfRule>
    <cfRule type="expression" dxfId="3844" priority="131" stopIfTrue="1">
      <formula>$D$1&gt;I3</formula>
    </cfRule>
  </conditionalFormatting>
  <conditionalFormatting sqref="J5">
    <cfRule type="cellIs" dxfId="3843" priority="127" stopIfTrue="1" operator="equal">
      <formula>5</formula>
    </cfRule>
    <cfRule type="cellIs" dxfId="3842" priority="128" stopIfTrue="1" operator="equal">
      <formula>4</formula>
    </cfRule>
    <cfRule type="cellIs" dxfId="3841" priority="129" stopIfTrue="1" operator="equal">
      <formula>3</formula>
    </cfRule>
  </conditionalFormatting>
  <conditionalFormatting sqref="J3:J4">
    <cfRule type="expression" dxfId="3840" priority="125" stopIfTrue="1">
      <formula>$D$1&lt;J3</formula>
    </cfRule>
    <cfRule type="expression" dxfId="3839" priority="126" stopIfTrue="1">
      <formula>$D$1&gt;J3</formula>
    </cfRule>
  </conditionalFormatting>
  <conditionalFormatting sqref="J5">
    <cfRule type="cellIs" dxfId="3838" priority="122" stopIfTrue="1" operator="equal">
      <formula>5</formula>
    </cfRule>
    <cfRule type="cellIs" dxfId="3837" priority="123" stopIfTrue="1" operator="equal">
      <formula>4</formula>
    </cfRule>
    <cfRule type="cellIs" dxfId="3836" priority="124" stopIfTrue="1" operator="equal">
      <formula>3</formula>
    </cfRule>
  </conditionalFormatting>
  <conditionalFormatting sqref="J3:J4">
    <cfRule type="expression" dxfId="3835" priority="120" stopIfTrue="1">
      <formula>$D$1&lt;J3</formula>
    </cfRule>
    <cfRule type="expression" dxfId="3834" priority="121" stopIfTrue="1">
      <formula>$D$1&gt;J3</formula>
    </cfRule>
  </conditionalFormatting>
  <conditionalFormatting sqref="J4">
    <cfRule type="expression" dxfId="3833" priority="118" stopIfTrue="1">
      <formula>$D$1&lt;J4</formula>
    </cfRule>
    <cfRule type="expression" dxfId="3832" priority="119" stopIfTrue="1">
      <formula>$D$1&gt;J4</formula>
    </cfRule>
  </conditionalFormatting>
  <conditionalFormatting sqref="J5">
    <cfRule type="cellIs" dxfId="3831" priority="115" stopIfTrue="1" operator="equal">
      <formula>5</formula>
    </cfRule>
    <cfRule type="cellIs" dxfId="3830" priority="116" stopIfTrue="1" operator="equal">
      <formula>4</formula>
    </cfRule>
    <cfRule type="cellIs" dxfId="3829" priority="117" stopIfTrue="1" operator="equal">
      <formula>3</formula>
    </cfRule>
  </conditionalFormatting>
  <conditionalFormatting sqref="J4">
    <cfRule type="expression" dxfId="3828" priority="113" stopIfTrue="1">
      <formula>$D$1&lt;J4</formula>
    </cfRule>
    <cfRule type="expression" dxfId="3827" priority="114" stopIfTrue="1">
      <formula>$D$1&gt;J4</formula>
    </cfRule>
  </conditionalFormatting>
  <conditionalFormatting sqref="J5">
    <cfRule type="cellIs" dxfId="3826" priority="110" stopIfTrue="1" operator="equal">
      <formula>5</formula>
    </cfRule>
    <cfRule type="cellIs" dxfId="3825" priority="111" stopIfTrue="1" operator="equal">
      <formula>4</formula>
    </cfRule>
    <cfRule type="cellIs" dxfId="3824" priority="112" stopIfTrue="1" operator="equal">
      <formula>3</formula>
    </cfRule>
  </conditionalFormatting>
  <conditionalFormatting sqref="J4">
    <cfRule type="expression" dxfId="3823" priority="108" stopIfTrue="1">
      <formula>$D$1&lt;J4</formula>
    </cfRule>
    <cfRule type="expression" dxfId="3822" priority="109" stopIfTrue="1">
      <formula>$D$1&gt;J4</formula>
    </cfRule>
  </conditionalFormatting>
  <conditionalFormatting sqref="J4">
    <cfRule type="expression" dxfId="3821" priority="103" stopIfTrue="1">
      <formula>$D$1&lt;J4</formula>
    </cfRule>
    <cfRule type="expression" dxfId="3820" priority="104" stopIfTrue="1">
      <formula>$D$1&gt;J4</formula>
    </cfRule>
  </conditionalFormatting>
  <conditionalFormatting sqref="J5">
    <cfRule type="cellIs" dxfId="3819" priority="100" stopIfTrue="1" operator="equal">
      <formula>5</formula>
    </cfRule>
    <cfRule type="cellIs" dxfId="3818" priority="101" stopIfTrue="1" operator="equal">
      <formula>4</formula>
    </cfRule>
    <cfRule type="cellIs" dxfId="3817" priority="102" stopIfTrue="1" operator="equal">
      <formula>3</formula>
    </cfRule>
  </conditionalFormatting>
  <conditionalFormatting sqref="M3:M4">
    <cfRule type="expression" dxfId="3816" priority="247" stopIfTrue="1">
      <formula>$D$1&lt;M3</formula>
    </cfRule>
    <cfRule type="expression" dxfId="3815" priority="248" stopIfTrue="1">
      <formula>$D$1&gt;M3</formula>
    </cfRule>
  </conditionalFormatting>
  <conditionalFormatting sqref="M4">
    <cfRule type="expression" dxfId="3814" priority="245" stopIfTrue="1">
      <formula>$D$1&lt;M4</formula>
    </cfRule>
    <cfRule type="expression" dxfId="3813" priority="246" stopIfTrue="1">
      <formula>$D$1&gt;M4</formula>
    </cfRule>
  </conditionalFormatting>
  <conditionalFormatting sqref="L3:L4">
    <cfRule type="expression" dxfId="3812" priority="43" stopIfTrue="1">
      <formula>$D$1&lt;L3</formula>
    </cfRule>
    <cfRule type="expression" dxfId="3811" priority="44" stopIfTrue="1">
      <formula>$D$1&gt;L3</formula>
    </cfRule>
  </conditionalFormatting>
  <conditionalFormatting sqref="L4">
    <cfRule type="expression" dxfId="3810" priority="41" stopIfTrue="1">
      <formula>$D$1&lt;L4</formula>
    </cfRule>
    <cfRule type="expression" dxfId="3809" priority="42" stopIfTrue="1">
      <formula>$D$1&gt;L4</formula>
    </cfRule>
  </conditionalFormatting>
  <conditionalFormatting sqref="M5">
    <cfRule type="cellIs" dxfId="3808" priority="254" stopIfTrue="1" operator="equal">
      <formula>5</formula>
    </cfRule>
    <cfRule type="cellIs" dxfId="3807" priority="255" stopIfTrue="1" operator="equal">
      <formula>4</formula>
    </cfRule>
    <cfRule type="cellIs" dxfId="3806" priority="256" stopIfTrue="1" operator="equal">
      <formula>3</formula>
    </cfRule>
  </conditionalFormatting>
  <conditionalFormatting sqref="M3:M4">
    <cfRule type="expression" dxfId="3805" priority="252" stopIfTrue="1">
      <formula>$D$1&lt;M3</formula>
    </cfRule>
    <cfRule type="expression" dxfId="3804" priority="253" stopIfTrue="1">
      <formula>$D$1&gt;M3</formula>
    </cfRule>
  </conditionalFormatting>
  <conditionalFormatting sqref="M5">
    <cfRule type="cellIs" dxfId="3803" priority="249" stopIfTrue="1" operator="equal">
      <formula>5</formula>
    </cfRule>
    <cfRule type="cellIs" dxfId="3802" priority="250" stopIfTrue="1" operator="equal">
      <formula>4</formula>
    </cfRule>
    <cfRule type="cellIs" dxfId="3801" priority="251" stopIfTrue="1" operator="equal">
      <formula>3</formula>
    </cfRule>
  </conditionalFormatting>
  <conditionalFormatting sqref="N5">
    <cfRule type="cellIs" dxfId="3800" priority="242" stopIfTrue="1" operator="equal">
      <formula>5</formula>
    </cfRule>
    <cfRule type="cellIs" dxfId="3799" priority="243" stopIfTrue="1" operator="equal">
      <formula>4</formula>
    </cfRule>
    <cfRule type="cellIs" dxfId="3798" priority="244" stopIfTrue="1" operator="equal">
      <formula>3</formula>
    </cfRule>
  </conditionalFormatting>
  <conditionalFormatting sqref="N3:N4">
    <cfRule type="expression" dxfId="3797" priority="240" stopIfTrue="1">
      <formula>$D$1&lt;N3</formula>
    </cfRule>
    <cfRule type="expression" dxfId="3796" priority="241" stopIfTrue="1">
      <formula>$D$1&gt;N3</formula>
    </cfRule>
  </conditionalFormatting>
  <conditionalFormatting sqref="N5">
    <cfRule type="cellIs" dxfId="3795" priority="237" stopIfTrue="1" operator="equal">
      <formula>5</formula>
    </cfRule>
    <cfRule type="cellIs" dxfId="3794" priority="238" stopIfTrue="1" operator="equal">
      <formula>4</formula>
    </cfRule>
    <cfRule type="cellIs" dxfId="3793" priority="239" stopIfTrue="1" operator="equal">
      <formula>3</formula>
    </cfRule>
  </conditionalFormatting>
  <conditionalFormatting sqref="N3:N4">
    <cfRule type="expression" dxfId="3792" priority="235" stopIfTrue="1">
      <formula>$D$1&lt;N3</formula>
    </cfRule>
    <cfRule type="expression" dxfId="3791" priority="236" stopIfTrue="1">
      <formula>$D$1&gt;N3</formula>
    </cfRule>
  </conditionalFormatting>
  <conditionalFormatting sqref="N4">
    <cfRule type="expression" dxfId="3790" priority="233" stopIfTrue="1">
      <formula>$D$1&lt;N4</formula>
    </cfRule>
    <cfRule type="expression" dxfId="3789" priority="234" stopIfTrue="1">
      <formula>$D$1&gt;N4</formula>
    </cfRule>
  </conditionalFormatting>
  <conditionalFormatting sqref="M4">
    <cfRule type="expression" dxfId="3788" priority="231" stopIfTrue="1">
      <formula>$D$1&lt;M4</formula>
    </cfRule>
    <cfRule type="expression" dxfId="3787" priority="232" stopIfTrue="1">
      <formula>$D$1&gt;M4</formula>
    </cfRule>
  </conditionalFormatting>
  <conditionalFormatting sqref="M4">
    <cfRule type="expression" dxfId="3786" priority="229" stopIfTrue="1">
      <formula>$D$1&lt;M4</formula>
    </cfRule>
    <cfRule type="expression" dxfId="3785" priority="230" stopIfTrue="1">
      <formula>$D$1&gt;M4</formula>
    </cfRule>
  </conditionalFormatting>
  <conditionalFormatting sqref="M4">
    <cfRule type="expression" dxfId="3784" priority="227" stopIfTrue="1">
      <formula>$D$1&lt;M4</formula>
    </cfRule>
    <cfRule type="expression" dxfId="3783" priority="228" stopIfTrue="1">
      <formula>$D$1&gt;M4</formula>
    </cfRule>
  </conditionalFormatting>
  <conditionalFormatting sqref="O5">
    <cfRule type="cellIs" dxfId="3782" priority="224" stopIfTrue="1" operator="equal">
      <formula>5</formula>
    </cfRule>
    <cfRule type="cellIs" dxfId="3781" priority="225" stopIfTrue="1" operator="equal">
      <formula>4</formula>
    </cfRule>
    <cfRule type="cellIs" dxfId="3780" priority="226" stopIfTrue="1" operator="equal">
      <formula>3</formula>
    </cfRule>
  </conditionalFormatting>
  <conditionalFormatting sqref="O3:O4">
    <cfRule type="expression" dxfId="3779" priority="222" stopIfTrue="1">
      <formula>$D$1&lt;O3</formula>
    </cfRule>
    <cfRule type="expression" dxfId="3778" priority="223" stopIfTrue="1">
      <formula>$D$1&gt;O3</formula>
    </cfRule>
  </conditionalFormatting>
  <conditionalFormatting sqref="O4">
    <cfRule type="expression" dxfId="3777" priority="220" stopIfTrue="1">
      <formula>$D$1&lt;O4</formula>
    </cfRule>
    <cfRule type="expression" dxfId="3776" priority="221" stopIfTrue="1">
      <formula>$D$1&gt;O4</formula>
    </cfRule>
  </conditionalFormatting>
  <conditionalFormatting sqref="O4">
    <cfRule type="expression" dxfId="3775" priority="218" stopIfTrue="1">
      <formula>$D$1&lt;O4</formula>
    </cfRule>
    <cfRule type="expression" dxfId="3774" priority="219" stopIfTrue="1">
      <formula>$D$1&gt;O4</formula>
    </cfRule>
  </conditionalFormatting>
  <conditionalFormatting sqref="N3:N4">
    <cfRule type="expression" dxfId="3773" priority="202" stopIfTrue="1">
      <formula>$D$1&lt;N3</formula>
    </cfRule>
    <cfRule type="expression" dxfId="3772" priority="203" stopIfTrue="1">
      <formula>$D$1&gt;N3</formula>
    </cfRule>
  </conditionalFormatting>
  <conditionalFormatting sqref="M4">
    <cfRule type="expression" dxfId="3771" priority="216" stopIfTrue="1">
      <formula>$D$1&lt;M4</formula>
    </cfRule>
    <cfRule type="expression" dxfId="3770" priority="217" stopIfTrue="1">
      <formula>$D$1&gt;M4</formula>
    </cfRule>
  </conditionalFormatting>
  <conditionalFormatting sqref="M4">
    <cfRule type="expression" dxfId="3769" priority="214" stopIfTrue="1">
      <formula>$D$1&lt;M4</formula>
    </cfRule>
    <cfRule type="expression" dxfId="3768" priority="215" stopIfTrue="1">
      <formula>$D$1&gt;M4</formula>
    </cfRule>
  </conditionalFormatting>
  <conditionalFormatting sqref="M4">
    <cfRule type="expression" dxfId="3767" priority="212" stopIfTrue="1">
      <formula>$D$1&lt;M4</formula>
    </cfRule>
    <cfRule type="expression" dxfId="3766" priority="213" stopIfTrue="1">
      <formula>$D$1&gt;M4</formula>
    </cfRule>
  </conditionalFormatting>
  <conditionalFormatting sqref="N5">
    <cfRule type="cellIs" dxfId="3765" priority="209" stopIfTrue="1" operator="equal">
      <formula>5</formula>
    </cfRule>
    <cfRule type="cellIs" dxfId="3764" priority="210" stopIfTrue="1" operator="equal">
      <formula>4</formula>
    </cfRule>
    <cfRule type="cellIs" dxfId="3763" priority="211" stopIfTrue="1" operator="equal">
      <formula>3</formula>
    </cfRule>
  </conditionalFormatting>
  <conditionalFormatting sqref="N3:N4">
    <cfRule type="expression" dxfId="3762" priority="207" stopIfTrue="1">
      <formula>$D$1&lt;N3</formula>
    </cfRule>
    <cfRule type="expression" dxfId="3761" priority="208" stopIfTrue="1">
      <formula>$D$1&gt;N3</formula>
    </cfRule>
  </conditionalFormatting>
  <conditionalFormatting sqref="N5">
    <cfRule type="cellIs" dxfId="3760" priority="204" stopIfTrue="1" operator="equal">
      <formula>5</formula>
    </cfRule>
    <cfRule type="cellIs" dxfId="3759" priority="205" stopIfTrue="1" operator="equal">
      <formula>4</formula>
    </cfRule>
    <cfRule type="cellIs" dxfId="3758" priority="206" stopIfTrue="1" operator="equal">
      <formula>3</formula>
    </cfRule>
  </conditionalFormatting>
  <conditionalFormatting sqref="M5">
    <cfRule type="cellIs" dxfId="3757" priority="199" stopIfTrue="1" operator="equal">
      <formula>5</formula>
    </cfRule>
    <cfRule type="cellIs" dxfId="3756" priority="200" stopIfTrue="1" operator="equal">
      <formula>4</formula>
    </cfRule>
    <cfRule type="cellIs" dxfId="3755" priority="201" stopIfTrue="1" operator="equal">
      <formula>3</formula>
    </cfRule>
  </conditionalFormatting>
  <conditionalFormatting sqref="M4">
    <cfRule type="expression" dxfId="3754" priority="197" stopIfTrue="1">
      <formula>$D$1&lt;M4</formula>
    </cfRule>
    <cfRule type="expression" dxfId="3753" priority="198" stopIfTrue="1">
      <formula>$D$1&gt;M4</formula>
    </cfRule>
  </conditionalFormatting>
  <conditionalFormatting sqref="M5">
    <cfRule type="cellIs" dxfId="3752" priority="194" stopIfTrue="1" operator="equal">
      <formula>5</formula>
    </cfRule>
    <cfRule type="cellIs" dxfId="3751" priority="195" stopIfTrue="1" operator="equal">
      <formula>4</formula>
    </cfRule>
    <cfRule type="cellIs" dxfId="3750" priority="196" stopIfTrue="1" operator="equal">
      <formula>3</formula>
    </cfRule>
  </conditionalFormatting>
  <conditionalFormatting sqref="M4">
    <cfRule type="expression" dxfId="3749" priority="192" stopIfTrue="1">
      <formula>$D$1&lt;M4</formula>
    </cfRule>
    <cfRule type="expression" dxfId="3748" priority="193" stopIfTrue="1">
      <formula>$D$1&gt;M4</formula>
    </cfRule>
  </conditionalFormatting>
  <conditionalFormatting sqref="M4">
    <cfRule type="expression" dxfId="3747" priority="190" stopIfTrue="1">
      <formula>$D$1&lt;M4</formula>
    </cfRule>
    <cfRule type="expression" dxfId="3746" priority="191" stopIfTrue="1">
      <formula>$D$1&gt;M4</formula>
    </cfRule>
  </conditionalFormatting>
  <conditionalFormatting sqref="N5">
    <cfRule type="cellIs" dxfId="3745" priority="187" stopIfTrue="1" operator="equal">
      <formula>5</formula>
    </cfRule>
    <cfRule type="cellIs" dxfId="3744" priority="188" stopIfTrue="1" operator="equal">
      <formula>4</formula>
    </cfRule>
    <cfRule type="cellIs" dxfId="3743" priority="189" stopIfTrue="1" operator="equal">
      <formula>3</formula>
    </cfRule>
  </conditionalFormatting>
  <conditionalFormatting sqref="N4">
    <cfRule type="expression" dxfId="3742" priority="185" stopIfTrue="1">
      <formula>$D$1&lt;N4</formula>
    </cfRule>
    <cfRule type="expression" dxfId="3741" priority="186" stopIfTrue="1">
      <formula>$D$1&gt;N4</formula>
    </cfRule>
  </conditionalFormatting>
  <conditionalFormatting sqref="N5">
    <cfRule type="cellIs" dxfId="3740" priority="182" stopIfTrue="1" operator="equal">
      <formula>5</formula>
    </cfRule>
    <cfRule type="cellIs" dxfId="3739" priority="183" stopIfTrue="1" operator="equal">
      <formula>4</formula>
    </cfRule>
    <cfRule type="cellIs" dxfId="3738" priority="184" stopIfTrue="1" operator="equal">
      <formula>3</formula>
    </cfRule>
  </conditionalFormatting>
  <conditionalFormatting sqref="N4">
    <cfRule type="expression" dxfId="3737" priority="180" stopIfTrue="1">
      <formula>$D$1&lt;N4</formula>
    </cfRule>
    <cfRule type="expression" dxfId="3736" priority="181" stopIfTrue="1">
      <formula>$D$1&gt;N4</formula>
    </cfRule>
  </conditionalFormatting>
  <conditionalFormatting sqref="N4">
    <cfRule type="expression" dxfId="3735" priority="178" stopIfTrue="1">
      <formula>$D$1&lt;N4</formula>
    </cfRule>
    <cfRule type="expression" dxfId="3734" priority="179" stopIfTrue="1">
      <formula>$D$1&gt;N4</formula>
    </cfRule>
  </conditionalFormatting>
  <conditionalFormatting sqref="N5">
    <cfRule type="cellIs" dxfId="3733" priority="175" stopIfTrue="1" operator="equal">
      <formula>5</formula>
    </cfRule>
    <cfRule type="cellIs" dxfId="3732" priority="176" stopIfTrue="1" operator="equal">
      <formula>4</formula>
    </cfRule>
    <cfRule type="cellIs" dxfId="3731" priority="177" stopIfTrue="1" operator="equal">
      <formula>3</formula>
    </cfRule>
  </conditionalFormatting>
  <conditionalFormatting sqref="N4">
    <cfRule type="expression" dxfId="3730" priority="173" stopIfTrue="1">
      <formula>$D$1&lt;N4</formula>
    </cfRule>
    <cfRule type="expression" dxfId="3729" priority="174" stopIfTrue="1">
      <formula>$D$1&gt;N4</formula>
    </cfRule>
  </conditionalFormatting>
  <conditionalFormatting sqref="N5">
    <cfRule type="cellIs" dxfId="3728" priority="170" stopIfTrue="1" operator="equal">
      <formula>5</formula>
    </cfRule>
    <cfRule type="cellIs" dxfId="3727" priority="171" stopIfTrue="1" operator="equal">
      <formula>4</formula>
    </cfRule>
    <cfRule type="cellIs" dxfId="3726" priority="172" stopIfTrue="1" operator="equal">
      <formula>3</formula>
    </cfRule>
  </conditionalFormatting>
  <conditionalFormatting sqref="N4">
    <cfRule type="expression" dxfId="3725" priority="168" stopIfTrue="1">
      <formula>$D$1&lt;N4</formula>
    </cfRule>
    <cfRule type="expression" dxfId="3724" priority="169" stopIfTrue="1">
      <formula>$D$1&gt;N4</formula>
    </cfRule>
  </conditionalFormatting>
  <conditionalFormatting sqref="N5">
    <cfRule type="cellIs" dxfId="3723" priority="165" stopIfTrue="1" operator="equal">
      <formula>5</formula>
    </cfRule>
    <cfRule type="cellIs" dxfId="3722" priority="166" stopIfTrue="1" operator="equal">
      <formula>4</formula>
    </cfRule>
    <cfRule type="cellIs" dxfId="3721" priority="167" stopIfTrue="1" operator="equal">
      <formula>3</formula>
    </cfRule>
  </conditionalFormatting>
  <conditionalFormatting sqref="N4">
    <cfRule type="expression" dxfId="3720" priority="163" stopIfTrue="1">
      <formula>$D$1&lt;N4</formula>
    </cfRule>
    <cfRule type="expression" dxfId="3719" priority="164" stopIfTrue="1">
      <formula>$D$1&gt;N4</formula>
    </cfRule>
  </conditionalFormatting>
  <conditionalFormatting sqref="N4">
    <cfRule type="expression" dxfId="3718" priority="161" stopIfTrue="1">
      <formula>$D$1&lt;N4</formula>
    </cfRule>
    <cfRule type="expression" dxfId="3717" priority="162" stopIfTrue="1">
      <formula>$D$1&gt;N4</formula>
    </cfRule>
  </conditionalFormatting>
  <conditionalFormatting sqref="N4">
    <cfRule type="expression" dxfId="3716" priority="159" stopIfTrue="1">
      <formula>$D$1&lt;N4</formula>
    </cfRule>
    <cfRule type="expression" dxfId="3715" priority="160" stopIfTrue="1">
      <formula>$D$1&gt;N4</formula>
    </cfRule>
  </conditionalFormatting>
  <conditionalFormatting sqref="N4">
    <cfRule type="expression" dxfId="3714" priority="157" stopIfTrue="1">
      <formula>$D$1&lt;N4</formula>
    </cfRule>
    <cfRule type="expression" dxfId="3713" priority="158" stopIfTrue="1">
      <formula>$D$1&gt;N4</formula>
    </cfRule>
  </conditionalFormatting>
  <conditionalFormatting sqref="N4">
    <cfRule type="expression" dxfId="3712" priority="155" stopIfTrue="1">
      <formula>$D$1&lt;N4</formula>
    </cfRule>
    <cfRule type="expression" dxfId="3711" priority="156" stopIfTrue="1">
      <formula>$D$1&gt;N4</formula>
    </cfRule>
  </conditionalFormatting>
  <conditionalFormatting sqref="N4">
    <cfRule type="expression" dxfId="3710" priority="153" stopIfTrue="1">
      <formula>$D$1&lt;N4</formula>
    </cfRule>
    <cfRule type="expression" dxfId="3709" priority="154" stopIfTrue="1">
      <formula>$D$1&gt;N4</formula>
    </cfRule>
  </conditionalFormatting>
  <conditionalFormatting sqref="N4">
    <cfRule type="expression" dxfId="3708" priority="151" stopIfTrue="1">
      <formula>$D$1&lt;N4</formula>
    </cfRule>
    <cfRule type="expression" dxfId="3707" priority="152" stopIfTrue="1">
      <formula>$D$1&gt;N4</formula>
    </cfRule>
  </conditionalFormatting>
  <conditionalFormatting sqref="N4">
    <cfRule type="expression" dxfId="3706" priority="149" stopIfTrue="1">
      <formula>$D$1&lt;N4</formula>
    </cfRule>
    <cfRule type="expression" dxfId="3705" priority="150" stopIfTrue="1">
      <formula>$D$1&gt;N4</formula>
    </cfRule>
  </conditionalFormatting>
  <conditionalFormatting sqref="N4">
    <cfRule type="expression" dxfId="3704" priority="147" stopIfTrue="1">
      <formula>$D$1&lt;N4</formula>
    </cfRule>
    <cfRule type="expression" dxfId="3703" priority="148" stopIfTrue="1">
      <formula>$D$1&gt;N4</formula>
    </cfRule>
  </conditionalFormatting>
  <conditionalFormatting sqref="N4">
    <cfRule type="expression" dxfId="3702" priority="145" stopIfTrue="1">
      <formula>$D$1&lt;N4</formula>
    </cfRule>
    <cfRule type="expression" dxfId="3701" priority="146" stopIfTrue="1">
      <formula>$D$1&gt;N4</formula>
    </cfRule>
  </conditionalFormatting>
  <conditionalFormatting sqref="I5">
    <cfRule type="cellIs" dxfId="3700" priority="142" stopIfTrue="1" operator="equal">
      <formula>5</formula>
    </cfRule>
    <cfRule type="cellIs" dxfId="3699" priority="143" stopIfTrue="1" operator="equal">
      <formula>4</formula>
    </cfRule>
    <cfRule type="cellIs" dxfId="3698" priority="144" stopIfTrue="1" operator="equal">
      <formula>3</formula>
    </cfRule>
  </conditionalFormatting>
  <conditionalFormatting sqref="I3:I4">
    <cfRule type="expression" dxfId="3697" priority="140" stopIfTrue="1">
      <formula>$D$1&lt;I3</formula>
    </cfRule>
    <cfRule type="expression" dxfId="3696" priority="141" stopIfTrue="1">
      <formula>$D$1&gt;I3</formula>
    </cfRule>
  </conditionalFormatting>
  <conditionalFormatting sqref="I5">
    <cfRule type="cellIs" dxfId="3695" priority="137" stopIfTrue="1" operator="equal">
      <formula>5</formula>
    </cfRule>
    <cfRule type="cellIs" dxfId="3694" priority="138" stopIfTrue="1" operator="equal">
      <formula>4</formula>
    </cfRule>
    <cfRule type="cellIs" dxfId="3693" priority="139" stopIfTrue="1" operator="equal">
      <formula>3</formula>
    </cfRule>
  </conditionalFormatting>
  <conditionalFormatting sqref="I3:I4">
    <cfRule type="expression" dxfId="3692" priority="135" stopIfTrue="1">
      <formula>$D$1&lt;I3</formula>
    </cfRule>
    <cfRule type="expression" dxfId="3691" priority="136" stopIfTrue="1">
      <formula>$D$1&gt;I3</formula>
    </cfRule>
  </conditionalFormatting>
  <conditionalFormatting sqref="I5">
    <cfRule type="cellIs" dxfId="3690" priority="132" stopIfTrue="1" operator="equal">
      <formula>5</formula>
    </cfRule>
    <cfRule type="cellIs" dxfId="3689" priority="133" stopIfTrue="1" operator="equal">
      <formula>4</formula>
    </cfRule>
    <cfRule type="cellIs" dxfId="3688" priority="134" stopIfTrue="1" operator="equal">
      <formula>3</formula>
    </cfRule>
  </conditionalFormatting>
  <conditionalFormatting sqref="J5">
    <cfRule type="cellIs" dxfId="3687" priority="105" stopIfTrue="1" operator="equal">
      <formula>5</formula>
    </cfRule>
    <cfRule type="cellIs" dxfId="3686" priority="106" stopIfTrue="1" operator="equal">
      <formula>4</formula>
    </cfRule>
    <cfRule type="cellIs" dxfId="3685" priority="107" stopIfTrue="1" operator="equal">
      <formula>3</formula>
    </cfRule>
  </conditionalFormatting>
  <conditionalFormatting sqref="J4">
    <cfRule type="expression" dxfId="3684" priority="98" stopIfTrue="1">
      <formula>$D$1&lt;J4</formula>
    </cfRule>
    <cfRule type="expression" dxfId="3683" priority="99" stopIfTrue="1">
      <formula>$D$1&gt;J4</formula>
    </cfRule>
  </conditionalFormatting>
  <conditionalFormatting sqref="J5">
    <cfRule type="cellIs" dxfId="3682" priority="95" stopIfTrue="1" operator="equal">
      <formula>5</formula>
    </cfRule>
    <cfRule type="cellIs" dxfId="3681" priority="96" stopIfTrue="1" operator="equal">
      <formula>4</formula>
    </cfRule>
    <cfRule type="cellIs" dxfId="3680" priority="97" stopIfTrue="1" operator="equal">
      <formula>3</formula>
    </cfRule>
  </conditionalFormatting>
  <conditionalFormatting sqref="J4">
    <cfRule type="expression" dxfId="3679" priority="93" stopIfTrue="1">
      <formula>$D$1&lt;J4</formula>
    </cfRule>
    <cfRule type="expression" dxfId="3678" priority="94" stopIfTrue="1">
      <formula>$D$1&gt;J4</formula>
    </cfRule>
  </conditionalFormatting>
  <conditionalFormatting sqref="K5">
    <cfRule type="cellIs" dxfId="3677" priority="90" stopIfTrue="1" operator="equal">
      <formula>5</formula>
    </cfRule>
    <cfRule type="cellIs" dxfId="3676" priority="91" stopIfTrue="1" operator="equal">
      <formula>4</formula>
    </cfRule>
    <cfRule type="cellIs" dxfId="3675" priority="92" stopIfTrue="1" operator="equal">
      <formula>3</formula>
    </cfRule>
  </conditionalFormatting>
  <conditionalFormatting sqref="K3:K4">
    <cfRule type="expression" dxfId="3674" priority="88" stopIfTrue="1">
      <formula>$D$1&lt;K3</formula>
    </cfRule>
    <cfRule type="expression" dxfId="3673" priority="89" stopIfTrue="1">
      <formula>$D$1&gt;K3</formula>
    </cfRule>
  </conditionalFormatting>
  <conditionalFormatting sqref="K3">
    <cfRule type="expression" dxfId="3672" priority="86" stopIfTrue="1">
      <formula>$D$1&lt;K3</formula>
    </cfRule>
    <cfRule type="expression" dxfId="3671" priority="87" stopIfTrue="1">
      <formula>$D$1&gt;K3</formula>
    </cfRule>
  </conditionalFormatting>
  <conditionalFormatting sqref="K4">
    <cfRule type="expression" dxfId="3670" priority="84" stopIfTrue="1">
      <formula>$D$1&lt;K4</formula>
    </cfRule>
    <cfRule type="expression" dxfId="3669" priority="85" stopIfTrue="1">
      <formula>$D$1&gt;K4</formula>
    </cfRule>
  </conditionalFormatting>
  <conditionalFormatting sqref="K4">
    <cfRule type="expression" dxfId="3668" priority="61" stopIfTrue="1">
      <formula>$D$1&lt;K4</formula>
    </cfRule>
    <cfRule type="expression" dxfId="3667" priority="62" stopIfTrue="1">
      <formula>$D$1&gt;K4</formula>
    </cfRule>
  </conditionalFormatting>
  <conditionalFormatting sqref="K4">
    <cfRule type="expression" dxfId="3666" priority="59" stopIfTrue="1">
      <formula>$D$1&lt;K4</formula>
    </cfRule>
    <cfRule type="expression" dxfId="3665" priority="60" stopIfTrue="1">
      <formula>$D$1&gt;K4</formula>
    </cfRule>
  </conditionalFormatting>
  <conditionalFormatting sqref="K4">
    <cfRule type="expression" dxfId="3664" priority="57" stopIfTrue="1">
      <formula>$D$1&lt;K4</formula>
    </cfRule>
    <cfRule type="expression" dxfId="3663" priority="58" stopIfTrue="1">
      <formula>$D$1&gt;K4</formula>
    </cfRule>
  </conditionalFormatting>
  <conditionalFormatting sqref="K4">
    <cfRule type="expression" dxfId="3662" priority="82" stopIfTrue="1">
      <formula>$D$1&lt;K4</formula>
    </cfRule>
    <cfRule type="expression" dxfId="3661" priority="83" stopIfTrue="1">
      <formula>$D$1&gt;K4</formula>
    </cfRule>
  </conditionalFormatting>
  <conditionalFormatting sqref="K3">
    <cfRule type="expression" dxfId="3660" priority="80" stopIfTrue="1">
      <formula>$D$1&lt;K3</formula>
    </cfRule>
    <cfRule type="expression" dxfId="3659" priority="81" stopIfTrue="1">
      <formula>$D$1&gt;K3</formula>
    </cfRule>
  </conditionalFormatting>
  <conditionalFormatting sqref="K4">
    <cfRule type="expression" dxfId="3658" priority="78" stopIfTrue="1">
      <formula>$D$1&lt;K4</formula>
    </cfRule>
    <cfRule type="expression" dxfId="3657" priority="79" stopIfTrue="1">
      <formula>$D$1&gt;K4</formula>
    </cfRule>
  </conditionalFormatting>
  <conditionalFormatting sqref="K4">
    <cfRule type="expression" dxfId="3656" priority="76" stopIfTrue="1">
      <formula>$D$1&lt;K4</formula>
    </cfRule>
    <cfRule type="expression" dxfId="3655" priority="77" stopIfTrue="1">
      <formula>$D$1&gt;K4</formula>
    </cfRule>
  </conditionalFormatting>
  <conditionalFormatting sqref="K4">
    <cfRule type="expression" dxfId="3654" priority="74" stopIfTrue="1">
      <formula>$D$1&lt;K4</formula>
    </cfRule>
    <cfRule type="expression" dxfId="3653" priority="75" stopIfTrue="1">
      <formula>$D$1&gt;K4</formula>
    </cfRule>
  </conditionalFormatting>
  <conditionalFormatting sqref="K5">
    <cfRule type="cellIs" dxfId="3652" priority="71" stopIfTrue="1" operator="equal">
      <formula>5</formula>
    </cfRule>
    <cfRule type="cellIs" dxfId="3651" priority="72" stopIfTrue="1" operator="equal">
      <formula>4</formula>
    </cfRule>
    <cfRule type="cellIs" dxfId="3650" priority="73" stopIfTrue="1" operator="equal">
      <formula>3</formula>
    </cfRule>
  </conditionalFormatting>
  <conditionalFormatting sqref="K4">
    <cfRule type="expression" dxfId="3649" priority="69" stopIfTrue="1">
      <formula>$D$1&lt;K4</formula>
    </cfRule>
    <cfRule type="expression" dxfId="3648" priority="70" stopIfTrue="1">
      <formula>$D$1&gt;K4</formula>
    </cfRule>
  </conditionalFormatting>
  <conditionalFormatting sqref="K4">
    <cfRule type="expression" dxfId="3647" priority="67" stopIfTrue="1">
      <formula>$D$1&lt;K4</formula>
    </cfRule>
    <cfRule type="expression" dxfId="3646" priority="68" stopIfTrue="1">
      <formula>$D$1&gt;K4</formula>
    </cfRule>
  </conditionalFormatting>
  <conditionalFormatting sqref="K4">
    <cfRule type="expression" dxfId="3645" priority="65" stopIfTrue="1">
      <formula>$D$1&lt;K4</formula>
    </cfRule>
    <cfRule type="expression" dxfId="3644" priority="66" stopIfTrue="1">
      <formula>$D$1&gt;K4</formula>
    </cfRule>
  </conditionalFormatting>
  <conditionalFormatting sqref="K4">
    <cfRule type="expression" dxfId="3643" priority="63" stopIfTrue="1">
      <formula>$D$1&lt;K4</formula>
    </cfRule>
    <cfRule type="expression" dxfId="3642" priority="64" stopIfTrue="1">
      <formula>$D$1&gt;K4</formula>
    </cfRule>
  </conditionalFormatting>
  <conditionalFormatting sqref="K4">
    <cfRule type="expression" dxfId="3641" priority="55" stopIfTrue="1">
      <formula>$D$1&lt;K4</formula>
    </cfRule>
    <cfRule type="expression" dxfId="3640" priority="56" stopIfTrue="1">
      <formula>$D$1&gt;K4</formula>
    </cfRule>
  </conditionalFormatting>
  <conditionalFormatting sqref="K4">
    <cfRule type="expression" dxfId="3639" priority="53" stopIfTrue="1">
      <formula>$D$1&lt;K4</formula>
    </cfRule>
    <cfRule type="expression" dxfId="3638" priority="54" stopIfTrue="1">
      <formula>$D$1&gt;K4</formula>
    </cfRule>
  </conditionalFormatting>
  <conditionalFormatting sqref="L5">
    <cfRule type="cellIs" dxfId="3637" priority="50" stopIfTrue="1" operator="equal">
      <formula>5</formula>
    </cfRule>
    <cfRule type="cellIs" dxfId="3636" priority="51" stopIfTrue="1" operator="equal">
      <formula>4</formula>
    </cfRule>
    <cfRule type="cellIs" dxfId="3635" priority="52" stopIfTrue="1" operator="equal">
      <formula>3</formula>
    </cfRule>
  </conditionalFormatting>
  <conditionalFormatting sqref="L3:L4">
    <cfRule type="expression" dxfId="3634" priority="48" stopIfTrue="1">
      <formula>$D$1&lt;L3</formula>
    </cfRule>
    <cfRule type="expression" dxfId="3633" priority="49" stopIfTrue="1">
      <formula>$D$1&gt;L3</formula>
    </cfRule>
  </conditionalFormatting>
  <conditionalFormatting sqref="L5">
    <cfRule type="cellIs" dxfId="3632" priority="45" stopIfTrue="1" operator="equal">
      <formula>5</formula>
    </cfRule>
    <cfRule type="cellIs" dxfId="3631" priority="46" stopIfTrue="1" operator="equal">
      <formula>4</formula>
    </cfRule>
    <cfRule type="cellIs" dxfId="3630" priority="47" stopIfTrue="1" operator="equal">
      <formula>3</formula>
    </cfRule>
  </conditionalFormatting>
  <conditionalFormatting sqref="P5">
    <cfRule type="cellIs" dxfId="3629" priority="33" stopIfTrue="1" operator="equal">
      <formula>5</formula>
    </cfRule>
    <cfRule type="cellIs" dxfId="3628" priority="34" stopIfTrue="1" operator="equal">
      <formula>4</formula>
    </cfRule>
    <cfRule type="cellIs" dxfId="3627" priority="35" stopIfTrue="1" operator="equal">
      <formula>3</formula>
    </cfRule>
  </conditionalFormatting>
  <conditionalFormatting sqref="P5">
    <cfRule type="cellIs" dxfId="3626" priority="38" stopIfTrue="1" operator="equal">
      <formula>5</formula>
    </cfRule>
    <cfRule type="cellIs" dxfId="3625" priority="39" stopIfTrue="1" operator="equal">
      <formula>4</formula>
    </cfRule>
    <cfRule type="cellIs" dxfId="3624" priority="40" stopIfTrue="1" operator="equal">
      <formula>3</formula>
    </cfRule>
  </conditionalFormatting>
  <conditionalFormatting sqref="P4">
    <cfRule type="expression" dxfId="3623" priority="36" stopIfTrue="1">
      <formula>$D$1&lt;P4</formula>
    </cfRule>
    <cfRule type="expression" dxfId="3622" priority="37" stopIfTrue="1">
      <formula>$D$1&gt;P4</formula>
    </cfRule>
  </conditionalFormatting>
  <conditionalFormatting sqref="P4">
    <cfRule type="expression" dxfId="3621" priority="31" stopIfTrue="1">
      <formula>$D$1&lt;P4</formula>
    </cfRule>
    <cfRule type="expression" dxfId="3620" priority="32" stopIfTrue="1">
      <formula>$D$1&gt;P4</formula>
    </cfRule>
  </conditionalFormatting>
  <conditionalFormatting sqref="P5">
    <cfRule type="cellIs" dxfId="3619" priority="28" stopIfTrue="1" operator="equal">
      <formula>5</formula>
    </cfRule>
    <cfRule type="cellIs" dxfId="3618" priority="29" stopIfTrue="1" operator="equal">
      <formula>4</formula>
    </cfRule>
    <cfRule type="cellIs" dxfId="3617" priority="30" stopIfTrue="1" operator="equal">
      <formula>3</formula>
    </cfRule>
  </conditionalFormatting>
  <conditionalFormatting sqref="P4">
    <cfRule type="expression" dxfId="3616" priority="26" stopIfTrue="1">
      <formula>$D$1&lt;P4</formula>
    </cfRule>
    <cfRule type="expression" dxfId="3615" priority="27" stopIfTrue="1">
      <formula>$D$1&gt;P4</formula>
    </cfRule>
  </conditionalFormatting>
  <conditionalFormatting sqref="P5">
    <cfRule type="cellIs" dxfId="3614" priority="23" stopIfTrue="1" operator="equal">
      <formula>5</formula>
    </cfRule>
    <cfRule type="cellIs" dxfId="3613" priority="24" stopIfTrue="1" operator="equal">
      <formula>4</formula>
    </cfRule>
    <cfRule type="cellIs" dxfId="3612" priority="25" stopIfTrue="1" operator="equal">
      <formula>3</formula>
    </cfRule>
  </conditionalFormatting>
  <conditionalFormatting sqref="P4">
    <cfRule type="expression" dxfId="3611" priority="21" stopIfTrue="1">
      <formula>$D$1&lt;P4</formula>
    </cfRule>
    <cfRule type="expression" dxfId="3610" priority="22" stopIfTrue="1">
      <formula>$D$1&gt;P4</formula>
    </cfRule>
  </conditionalFormatting>
  <conditionalFormatting sqref="P4">
    <cfRule type="expression" dxfId="3609" priority="19" stopIfTrue="1">
      <formula>$D$1&lt;P4</formula>
    </cfRule>
    <cfRule type="expression" dxfId="3608" priority="20" stopIfTrue="1">
      <formula>$D$1&gt;P4</formula>
    </cfRule>
  </conditionalFormatting>
  <conditionalFormatting sqref="P4">
    <cfRule type="expression" dxfId="3607" priority="17" stopIfTrue="1">
      <formula>$D$1&lt;P4</formula>
    </cfRule>
    <cfRule type="expression" dxfId="3606" priority="18" stopIfTrue="1">
      <formula>$D$1&gt;P4</formula>
    </cfRule>
  </conditionalFormatting>
  <conditionalFormatting sqref="P4">
    <cfRule type="expression" dxfId="3605" priority="15" stopIfTrue="1">
      <formula>$D$1&lt;P4</formula>
    </cfRule>
    <cfRule type="expression" dxfId="3604" priority="16" stopIfTrue="1">
      <formula>$D$1&gt;P4</formula>
    </cfRule>
  </conditionalFormatting>
  <conditionalFormatting sqref="P4">
    <cfRule type="expression" dxfId="3603" priority="13" stopIfTrue="1">
      <formula>$D$1&lt;P4</formula>
    </cfRule>
    <cfRule type="expression" dxfId="3602" priority="14" stopIfTrue="1">
      <formula>$D$1&gt;P4</formula>
    </cfRule>
  </conditionalFormatting>
  <conditionalFormatting sqref="P4">
    <cfRule type="expression" dxfId="3601" priority="11" stopIfTrue="1">
      <formula>$D$1&lt;P4</formula>
    </cfRule>
    <cfRule type="expression" dxfId="3600" priority="12" stopIfTrue="1">
      <formula>$D$1&gt;P4</formula>
    </cfRule>
  </conditionalFormatting>
  <conditionalFormatting sqref="P4">
    <cfRule type="expression" dxfId="3599" priority="9" stopIfTrue="1">
      <formula>$D$1&lt;P4</formula>
    </cfRule>
    <cfRule type="expression" dxfId="3598" priority="10" stopIfTrue="1">
      <formula>$D$1&gt;P4</formula>
    </cfRule>
  </conditionalFormatting>
  <conditionalFormatting sqref="P4">
    <cfRule type="expression" dxfId="3597" priority="7" stopIfTrue="1">
      <formula>$D$1&lt;P4</formula>
    </cfRule>
    <cfRule type="expression" dxfId="3596" priority="8" stopIfTrue="1">
      <formula>$D$1&gt;P4</formula>
    </cfRule>
  </conditionalFormatting>
  <conditionalFormatting sqref="P4">
    <cfRule type="expression" dxfId="3595" priority="5" stopIfTrue="1">
      <formula>$D$1&lt;P4</formula>
    </cfRule>
    <cfRule type="expression" dxfId="3594" priority="6" stopIfTrue="1">
      <formula>$D$1&gt;P4</formula>
    </cfRule>
  </conditionalFormatting>
  <conditionalFormatting sqref="P4">
    <cfRule type="expression" dxfId="3593" priority="3" stopIfTrue="1">
      <formula>$D$1&lt;P4</formula>
    </cfRule>
    <cfRule type="expression" dxfId="3592" priority="4" stopIfTrue="1">
      <formula>$D$1&gt;P4</formula>
    </cfRule>
  </conditionalFormatting>
  <conditionalFormatting sqref="P4">
    <cfRule type="expression" dxfId="3591" priority="1" stopIfTrue="1">
      <formula>$D$1&lt;P4</formula>
    </cfRule>
    <cfRule type="expression" dxfId="3590" priority="2" stopIfTrue="1">
      <formula>$D$1&gt;P4</formula>
    </cfRule>
  </conditionalFormatting>
  <pageMargins left="0.70866141732283472" right="0.70866141732283472" top="0.74803149606299213" bottom="0.74803149606299213" header="0.31496062992125984" footer="0.31496062992125984"/>
  <pageSetup paperSize="9" scale="65" orientation="portrait" r:id="rId1"/>
  <colBreaks count="1" manualBreakCount="1">
    <brk id="30" max="44" man="1"/>
  </colBreaks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A4" zoomScale="85" zoomScaleSheetLayoutView="85" workbookViewId="0">
      <selection activeCell="F2" sqref="F2:L5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50.5703125" style="13" customWidth="1"/>
    <col min="5" max="5" width="6.7109375" style="13" hidden="1" customWidth="1"/>
    <col min="6" max="9" width="7.140625" customWidth="1"/>
    <col min="10" max="11" width="7.140625" hidden="1" customWidth="1"/>
    <col min="12" max="12" width="7.140625" customWidth="1"/>
    <col min="13" max="14" width="7.140625" hidden="1" customWidth="1"/>
    <col min="15" max="15" width="7.140625" customWidth="1"/>
    <col min="16" max="16" width="6.5703125" hidden="1" customWidth="1"/>
    <col min="17" max="17" width="6.5703125" customWidth="1"/>
    <col min="18" max="18" width="6.85546875" customWidth="1"/>
    <col min="19" max="20" width="5.85546875" hidden="1" customWidth="1"/>
    <col min="21" max="21" width="7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43659.506923379631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97"/>
      <c r="Z1" s="397"/>
      <c r="AA1" s="397"/>
      <c r="AB1" s="397"/>
      <c r="AC1" s="397"/>
      <c r="AD1" s="397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585" t="s">
        <v>539</v>
      </c>
      <c r="G2" s="586"/>
      <c r="H2" s="587"/>
      <c r="I2" s="585" t="s">
        <v>537</v>
      </c>
      <c r="J2" s="586"/>
      <c r="K2" s="586"/>
      <c r="L2" s="586"/>
      <c r="M2" s="586"/>
      <c r="N2" s="587"/>
      <c r="O2" s="585" t="s">
        <v>545</v>
      </c>
      <c r="P2" s="586"/>
      <c r="Q2" s="587"/>
      <c r="R2" s="477"/>
      <c r="S2" s="477"/>
      <c r="T2" s="477"/>
      <c r="U2" s="474"/>
      <c r="V2" s="7"/>
      <c r="W2" s="8"/>
      <c r="X2" s="8"/>
      <c r="Y2" s="397"/>
      <c r="Z2" s="397"/>
      <c r="AA2" s="397"/>
      <c r="AB2" s="397"/>
      <c r="AC2" s="397"/>
      <c r="AD2" s="397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0.25" customHeight="1" x14ac:dyDescent="0.2">
      <c r="A3" s="576">
        <v>2343</v>
      </c>
      <c r="B3" s="576"/>
      <c r="C3" s="576"/>
      <c r="D3" s="228" t="s">
        <v>0</v>
      </c>
      <c r="E3" s="229"/>
      <c r="F3" s="176"/>
      <c r="G3" s="176">
        <v>42389</v>
      </c>
      <c r="H3" s="176">
        <v>42362</v>
      </c>
      <c r="I3" s="176">
        <v>42388</v>
      </c>
      <c r="J3" s="176"/>
      <c r="K3" s="176"/>
      <c r="L3" s="176">
        <v>42390</v>
      </c>
      <c r="M3" s="176">
        <v>42432</v>
      </c>
      <c r="N3" s="176"/>
      <c r="O3" s="176">
        <v>42406</v>
      </c>
      <c r="P3" s="176"/>
      <c r="Q3" s="176">
        <v>42402</v>
      </c>
      <c r="R3" s="230">
        <v>42395</v>
      </c>
      <c r="S3" s="230"/>
      <c r="T3" s="67"/>
      <c r="U3" s="230"/>
      <c r="V3" s="233"/>
      <c r="W3" s="234"/>
      <c r="X3" s="234"/>
      <c r="Y3" s="235"/>
      <c r="Z3" s="235"/>
      <c r="AA3" s="235"/>
      <c r="AB3" s="236"/>
      <c r="AC3" s="236"/>
      <c r="AD3" s="577" t="s">
        <v>9</v>
      </c>
      <c r="AE3" s="14"/>
      <c r="AF3" s="397"/>
      <c r="AG3" s="578"/>
      <c r="AH3" s="578"/>
      <c r="AI3" s="578"/>
      <c r="AJ3" s="578"/>
      <c r="AK3" s="578"/>
      <c r="AL3" s="578"/>
      <c r="AM3" s="578"/>
      <c r="AN3" s="578"/>
      <c r="AO3" s="578"/>
      <c r="AP3" s="578"/>
      <c r="AQ3" s="578"/>
      <c r="AR3" s="578"/>
      <c r="AS3" s="578"/>
      <c r="AT3" s="578"/>
      <c r="AU3" s="578"/>
      <c r="AV3" s="578"/>
      <c r="AW3" s="578"/>
      <c r="AX3" s="579"/>
      <c r="AY3" s="579"/>
      <c r="AZ3" s="579"/>
      <c r="BA3" s="579"/>
      <c r="BB3" s="579"/>
      <c r="BC3" s="579"/>
      <c r="BD3" s="579"/>
      <c r="BE3" s="579"/>
      <c r="BF3" s="579"/>
      <c r="BG3" s="579"/>
      <c r="BH3" s="579"/>
      <c r="BI3" s="579"/>
      <c r="BJ3" s="579"/>
      <c r="BK3" s="579"/>
      <c r="BL3" s="579"/>
      <c r="BM3" s="579"/>
      <c r="BN3" s="11"/>
      <c r="BO3" s="11"/>
      <c r="BP3" s="579"/>
      <c r="BQ3" s="579"/>
      <c r="BR3" s="579"/>
      <c r="BS3" s="579"/>
      <c r="BT3" s="579"/>
      <c r="BU3" s="579"/>
      <c r="BV3" s="579"/>
      <c r="BW3" s="579"/>
      <c r="BX3" s="579"/>
      <c r="BY3" s="579"/>
      <c r="BZ3" s="579"/>
      <c r="CA3" s="579"/>
      <c r="CB3" s="579"/>
      <c r="CC3" s="579"/>
      <c r="CD3" s="579"/>
      <c r="CE3" s="579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6.25" customHeight="1" x14ac:dyDescent="0.2">
      <c r="A4" s="576"/>
      <c r="B4" s="576"/>
      <c r="C4" s="576"/>
      <c r="D4" s="237" t="s">
        <v>1</v>
      </c>
      <c r="E4" s="229"/>
      <c r="F4" s="238" t="s">
        <v>685</v>
      </c>
      <c r="G4" s="238" t="s">
        <v>1260</v>
      </c>
      <c r="H4" s="238" t="s">
        <v>1612</v>
      </c>
      <c r="I4" s="180" t="s">
        <v>1263</v>
      </c>
      <c r="J4" s="180" t="s">
        <v>1265</v>
      </c>
      <c r="K4" s="238" t="s">
        <v>1267</v>
      </c>
      <c r="L4" s="180" t="s">
        <v>1004</v>
      </c>
      <c r="M4" s="180" t="s">
        <v>1662</v>
      </c>
      <c r="N4" s="180"/>
      <c r="O4" s="238" t="s">
        <v>1259</v>
      </c>
      <c r="P4" s="238" t="s">
        <v>1288</v>
      </c>
      <c r="Q4" s="180" t="s">
        <v>1290</v>
      </c>
      <c r="R4" s="238" t="s">
        <v>921</v>
      </c>
      <c r="S4" s="305"/>
      <c r="T4" s="67"/>
      <c r="U4" s="412"/>
      <c r="V4" s="232"/>
      <c r="W4" s="232"/>
      <c r="X4" s="232"/>
      <c r="Y4" s="234"/>
      <c r="Z4" s="235"/>
      <c r="AA4" s="235"/>
      <c r="AB4" s="235"/>
      <c r="AC4" s="235"/>
      <c r="AD4" s="577"/>
      <c r="AE4" s="15"/>
      <c r="AF4" s="397"/>
      <c r="AG4" s="397"/>
      <c r="AH4" s="397"/>
      <c r="AI4" s="397"/>
      <c r="AJ4" s="397"/>
      <c r="AK4" s="397"/>
      <c r="AL4" s="397"/>
      <c r="AM4" s="397"/>
      <c r="AN4" s="397"/>
      <c r="AO4" s="397"/>
      <c r="AP4" s="397"/>
      <c r="AQ4" s="397"/>
      <c r="AR4" s="397"/>
      <c r="AS4" s="397"/>
      <c r="AT4" s="397"/>
      <c r="AU4" s="397"/>
      <c r="AV4" s="397"/>
      <c r="AW4" s="9"/>
      <c r="AX4" s="395"/>
      <c r="AY4" s="395"/>
      <c r="AZ4" s="395"/>
      <c r="BA4" s="395"/>
      <c r="BB4" s="395"/>
      <c r="BC4" s="395"/>
      <c r="BD4" s="395"/>
      <c r="BE4" s="395"/>
      <c r="BF4" s="395"/>
      <c r="BG4" s="395"/>
      <c r="BH4" s="395"/>
      <c r="BI4" s="395"/>
      <c r="BJ4" s="395"/>
      <c r="BK4" s="395"/>
      <c r="BL4" s="395"/>
      <c r="BM4" s="395"/>
      <c r="BN4" s="11"/>
      <c r="BO4" s="11"/>
      <c r="BP4" s="395"/>
      <c r="BQ4" s="395"/>
      <c r="BR4" s="395"/>
      <c r="BS4" s="395"/>
      <c r="BT4" s="395"/>
      <c r="BU4" s="395"/>
      <c r="BV4" s="395"/>
      <c r="BW4" s="395"/>
      <c r="BX4" s="395"/>
      <c r="BY4" s="395"/>
      <c r="BZ4" s="395"/>
      <c r="CA4" s="395"/>
      <c r="CB4" s="395"/>
      <c r="CC4" s="395"/>
      <c r="CD4" s="395"/>
      <c r="CE4" s="395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66" customHeight="1" x14ac:dyDescent="0.2">
      <c r="A5" s="384" t="s">
        <v>546</v>
      </c>
      <c r="B5" s="257" t="s">
        <v>2</v>
      </c>
      <c r="C5" s="385" t="s">
        <v>27</v>
      </c>
      <c r="D5" s="386" t="s">
        <v>3</v>
      </c>
      <c r="E5" s="184" t="s">
        <v>4</v>
      </c>
      <c r="F5" s="313" t="s">
        <v>684</v>
      </c>
      <c r="G5" s="313" t="s">
        <v>1261</v>
      </c>
      <c r="H5" s="313" t="s">
        <v>1624</v>
      </c>
      <c r="I5" s="313" t="s">
        <v>1262</v>
      </c>
      <c r="J5" s="408" t="s">
        <v>1264</v>
      </c>
      <c r="K5" s="325" t="s">
        <v>1266</v>
      </c>
      <c r="L5" s="313" t="s">
        <v>1271</v>
      </c>
      <c r="M5" s="313" t="s">
        <v>677</v>
      </c>
      <c r="N5" s="313"/>
      <c r="O5" s="325" t="s">
        <v>1011</v>
      </c>
      <c r="P5" s="313" t="s">
        <v>1014</v>
      </c>
      <c r="Q5" s="313" t="s">
        <v>1289</v>
      </c>
      <c r="R5" s="313" t="s">
        <v>920</v>
      </c>
      <c r="S5" s="362"/>
      <c r="T5" s="362"/>
      <c r="U5" s="313"/>
      <c r="V5" s="240" t="s">
        <v>5</v>
      </c>
      <c r="W5" s="241" t="s">
        <v>6</v>
      </c>
      <c r="X5" s="241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37" customFormat="1" ht="18.75" x14ac:dyDescent="0.2">
      <c r="A6" s="389">
        <v>1</v>
      </c>
      <c r="B6" s="266" t="s">
        <v>28</v>
      </c>
      <c r="C6" s="399" t="s">
        <v>34</v>
      </c>
      <c r="D6" s="443" t="s">
        <v>1146</v>
      </c>
      <c r="E6" s="256">
        <v>2343</v>
      </c>
      <c r="F6" s="93" t="s">
        <v>1604</v>
      </c>
      <c r="G6" s="93" t="s">
        <v>1643</v>
      </c>
      <c r="H6" s="93" t="s">
        <v>1604</v>
      </c>
      <c r="I6" s="93">
        <v>3</v>
      </c>
      <c r="J6" s="93"/>
      <c r="K6" s="93"/>
      <c r="L6" s="93">
        <v>5</v>
      </c>
      <c r="M6" s="93"/>
      <c r="N6" s="93"/>
      <c r="O6" s="93">
        <v>3</v>
      </c>
      <c r="P6" s="93"/>
      <c r="Q6" s="23">
        <v>3</v>
      </c>
      <c r="R6" s="23">
        <v>3</v>
      </c>
      <c r="S6" s="23"/>
      <c r="T6" s="23"/>
      <c r="U6" s="23"/>
      <c r="V6" s="35">
        <f t="shared" ref="V6:V37" si="0">IF(AC6&gt;0,IF(SUM(X6:Y6)/AC6&gt;0,2,IF(AND(SUM(X6:Y6)/AC6=0,Z6/AC6&gt;0),3,IF(AND((AB6/AC6+AA6/AC6)=1,AA6/AC6&gt;0),4,5))),0)</f>
        <v>2</v>
      </c>
      <c r="W6" s="328">
        <f t="shared" ref="W6:W34" si="1">COUNTIF(AG6:AV6,"б")</f>
        <v>0</v>
      </c>
      <c r="X6" s="328">
        <f t="shared" ref="X6:X16" si="2">COUNTIF(AG6:AV6,"д")</f>
        <v>0</v>
      </c>
      <c r="Y6" s="328">
        <f t="shared" ref="Y6:Y34" si="3">COUNTIF(AG6:AV6,2)+COUNTIF(AG6:AV6,"н")+COUNTIF(AG6:AV6,"д")</f>
        <v>1</v>
      </c>
      <c r="Z6" s="328">
        <f t="shared" ref="Z6:Z34" si="4">COUNTIF(AG6:AV6,Z$5)</f>
        <v>4</v>
      </c>
      <c r="AA6" s="328">
        <f t="shared" ref="AA6:AA34" si="5">COUNTIF(AG6:AV6,AA$5)</f>
        <v>0</v>
      </c>
      <c r="AB6" s="328">
        <f t="shared" ref="AB6:AB34" si="6">COUNTIF(AG6:AV6,AB$5)</f>
        <v>1</v>
      </c>
      <c r="AC6" s="328">
        <f t="shared" ref="AC6:AC38" si="7">SUM(X6:AB6)</f>
        <v>6</v>
      </c>
      <c r="AD6" s="329">
        <f>IF(ISERROR(((X6+Y6)*2+Z6*3+AA6*4+AB6*5)/SUM(X6,Y6:AB6)),"",((X6+Y6)*2+Z6*3+AA6*4+AB6*5)/SUM(X6,Y6:AB6))</f>
        <v>3.1666666666666665</v>
      </c>
      <c r="AE6" s="330">
        <f t="shared" ref="AE6:AE34" si="8">IF(AX6=5,0.5,IF(AX6=4,0.25,IF(AX6&lt;=3,0)))</f>
        <v>0</v>
      </c>
      <c r="AF6" s="331"/>
      <c r="AG6" s="332" t="str">
        <f t="shared" ref="AG6:AV6" si="9">IF(ISERROR(VALUE(LEFT(F6))),LEFT(F6),VALUE(LEFT(F6)))</f>
        <v>з</v>
      </c>
      <c r="AH6" s="332">
        <f t="shared" si="9"/>
        <v>2</v>
      </c>
      <c r="AI6" s="332" t="str">
        <f t="shared" si="9"/>
        <v>з</v>
      </c>
      <c r="AJ6" s="332">
        <f t="shared" si="9"/>
        <v>3</v>
      </c>
      <c r="AK6" s="332" t="str">
        <f t="shared" si="9"/>
        <v/>
      </c>
      <c r="AL6" s="332" t="str">
        <f t="shared" si="9"/>
        <v/>
      </c>
      <c r="AM6" s="332">
        <f t="shared" si="9"/>
        <v>5</v>
      </c>
      <c r="AN6" s="332" t="str">
        <f t="shared" si="9"/>
        <v/>
      </c>
      <c r="AO6" s="332" t="str">
        <f t="shared" si="9"/>
        <v/>
      </c>
      <c r="AP6" s="332">
        <f t="shared" si="9"/>
        <v>3</v>
      </c>
      <c r="AQ6" s="332" t="str">
        <f t="shared" si="9"/>
        <v/>
      </c>
      <c r="AR6" s="332">
        <f t="shared" si="9"/>
        <v>3</v>
      </c>
      <c r="AS6" s="332">
        <f t="shared" si="9"/>
        <v>3</v>
      </c>
      <c r="AT6" s="332" t="str">
        <f t="shared" si="9"/>
        <v/>
      </c>
      <c r="AU6" s="332" t="str">
        <f t="shared" si="9"/>
        <v/>
      </c>
      <c r="AV6" s="332" t="str">
        <f t="shared" si="9"/>
        <v/>
      </c>
      <c r="AW6" s="35">
        <f t="shared" ref="AW6:AW37" si="10">COUNTIF(AG6:AV6,"з")</f>
        <v>2</v>
      </c>
      <c r="AX6" s="333"/>
      <c r="AY6" s="333"/>
      <c r="AZ6" s="333"/>
      <c r="BA6" s="333"/>
      <c r="BB6" s="333"/>
      <c r="BC6" s="333"/>
      <c r="BD6" s="333"/>
      <c r="BE6" s="333"/>
      <c r="BF6" s="333"/>
      <c r="BG6" s="333"/>
      <c r="BH6" s="333"/>
      <c r="BI6" s="333"/>
      <c r="BJ6" s="333"/>
      <c r="BK6" s="333"/>
      <c r="BL6" s="333"/>
      <c r="BM6" s="333"/>
      <c r="BN6" s="333"/>
      <c r="BO6" s="333"/>
      <c r="BP6" s="334"/>
      <c r="BQ6" s="334"/>
      <c r="BR6" s="334"/>
      <c r="BS6" s="334"/>
      <c r="BT6" s="334"/>
      <c r="BU6" s="334"/>
      <c r="BV6" s="334"/>
      <c r="BW6" s="334"/>
      <c r="BX6" s="334"/>
      <c r="BY6" s="334"/>
      <c r="BZ6" s="334"/>
      <c r="CA6" s="334"/>
      <c r="CB6" s="334"/>
      <c r="CC6" s="334"/>
      <c r="CD6" s="334"/>
      <c r="CE6" s="334"/>
      <c r="CF6" s="334"/>
      <c r="CG6" s="333"/>
      <c r="CH6" s="333"/>
      <c r="CI6" s="333"/>
      <c r="CJ6" s="333"/>
      <c r="CK6" s="333"/>
      <c r="CL6" s="333"/>
      <c r="CM6" s="333"/>
      <c r="CN6" s="335"/>
      <c r="CO6" s="335"/>
      <c r="CP6" s="335"/>
      <c r="CQ6" s="335"/>
      <c r="CR6" s="335"/>
      <c r="CS6" s="335"/>
      <c r="CT6" s="335"/>
      <c r="CU6" s="335"/>
      <c r="CV6" s="335"/>
      <c r="CW6" s="335"/>
      <c r="CX6" s="335"/>
      <c r="CY6" s="335"/>
      <c r="CZ6" s="335"/>
      <c r="DA6" s="335"/>
      <c r="DB6" s="336"/>
      <c r="DC6" s="336"/>
    </row>
    <row r="7" spans="1:107" s="337" customFormat="1" ht="18.75" x14ac:dyDescent="0.2">
      <c r="A7" s="389">
        <v>2</v>
      </c>
      <c r="B7" s="266" t="s">
        <v>28</v>
      </c>
      <c r="C7" s="399" t="s">
        <v>34</v>
      </c>
      <c r="D7" s="443" t="s">
        <v>1147</v>
      </c>
      <c r="E7" s="256">
        <v>2343</v>
      </c>
      <c r="F7" s="93" t="s">
        <v>1604</v>
      </c>
      <c r="G7" s="93">
        <v>4</v>
      </c>
      <c r="H7" s="93" t="s">
        <v>1604</v>
      </c>
      <c r="I7" s="93">
        <v>3</v>
      </c>
      <c r="J7" s="93"/>
      <c r="K7" s="93"/>
      <c r="L7" s="93">
        <v>5</v>
      </c>
      <c r="M7" s="93"/>
      <c r="N7" s="93"/>
      <c r="O7" s="93">
        <v>4</v>
      </c>
      <c r="P7" s="93"/>
      <c r="Q7" s="23">
        <v>3</v>
      </c>
      <c r="R7" s="23">
        <v>4</v>
      </c>
      <c r="S7" s="23"/>
      <c r="T7" s="23"/>
      <c r="U7" s="23"/>
      <c r="V7" s="35">
        <f t="shared" si="0"/>
        <v>3</v>
      </c>
      <c r="W7" s="328">
        <f t="shared" si="1"/>
        <v>0</v>
      </c>
      <c r="X7" s="328">
        <f t="shared" si="2"/>
        <v>0</v>
      </c>
      <c r="Y7" s="328">
        <f t="shared" si="3"/>
        <v>0</v>
      </c>
      <c r="Z7" s="328">
        <f t="shared" si="4"/>
        <v>2</v>
      </c>
      <c r="AA7" s="328">
        <f t="shared" si="5"/>
        <v>3</v>
      </c>
      <c r="AB7" s="328">
        <f t="shared" si="6"/>
        <v>1</v>
      </c>
      <c r="AC7" s="328">
        <f t="shared" si="7"/>
        <v>6</v>
      </c>
      <c r="AD7" s="329">
        <f t="shared" ref="AD7:AD37" si="11">IF(ISERROR(((X7+Y7)*2+Z7*3+AA7*4+AB7*5)/SUM(X7,Y7:AB7)),"",((X7+Y7)*2+Z7*3+AA7*4+AB7*5)/SUM(X7,Y7:AB7))</f>
        <v>3.8333333333333335</v>
      </c>
      <c r="AE7" s="330">
        <f t="shared" si="8"/>
        <v>0</v>
      </c>
      <c r="AF7" s="331"/>
      <c r="AG7" s="332" t="str">
        <f t="shared" ref="AG7:AV22" si="12">IF(ISERROR(VALUE(LEFT(F7))),LEFT(F7),VALUE(LEFT(F7)))</f>
        <v>з</v>
      </c>
      <c r="AH7" s="332">
        <f t="shared" si="12"/>
        <v>4</v>
      </c>
      <c r="AI7" s="332" t="str">
        <f t="shared" si="12"/>
        <v>з</v>
      </c>
      <c r="AJ7" s="332">
        <f t="shared" si="12"/>
        <v>3</v>
      </c>
      <c r="AK7" s="332" t="str">
        <f t="shared" si="12"/>
        <v/>
      </c>
      <c r="AL7" s="332" t="str">
        <f t="shared" si="12"/>
        <v/>
      </c>
      <c r="AM7" s="332">
        <f t="shared" si="12"/>
        <v>5</v>
      </c>
      <c r="AN7" s="332" t="str">
        <f t="shared" si="12"/>
        <v/>
      </c>
      <c r="AO7" s="332" t="str">
        <f t="shared" si="12"/>
        <v/>
      </c>
      <c r="AP7" s="332">
        <f t="shared" si="12"/>
        <v>4</v>
      </c>
      <c r="AQ7" s="332" t="str">
        <f t="shared" si="12"/>
        <v/>
      </c>
      <c r="AR7" s="332">
        <f t="shared" si="12"/>
        <v>3</v>
      </c>
      <c r="AS7" s="332">
        <f t="shared" si="12"/>
        <v>4</v>
      </c>
      <c r="AT7" s="332" t="str">
        <f t="shared" si="12"/>
        <v/>
      </c>
      <c r="AU7" s="332" t="str">
        <f t="shared" si="12"/>
        <v/>
      </c>
      <c r="AV7" s="332" t="str">
        <f t="shared" si="12"/>
        <v/>
      </c>
      <c r="AW7" s="35">
        <f t="shared" ref="AW7:AW31" si="13">COUNTIF(AG7:AV7,"з")</f>
        <v>2</v>
      </c>
      <c r="AX7" s="333"/>
      <c r="AY7" s="333"/>
      <c r="AZ7" s="333"/>
      <c r="BA7" s="333"/>
      <c r="BB7" s="333"/>
      <c r="BC7" s="333"/>
      <c r="BD7" s="333"/>
      <c r="BE7" s="333"/>
      <c r="BF7" s="333"/>
      <c r="BG7" s="333"/>
      <c r="BH7" s="333"/>
      <c r="BI7" s="333"/>
      <c r="BJ7" s="333"/>
      <c r="BK7" s="333"/>
      <c r="BL7" s="333"/>
      <c r="BM7" s="333"/>
      <c r="BN7" s="333"/>
      <c r="BO7" s="333"/>
      <c r="BP7" s="334"/>
      <c r="BQ7" s="334"/>
      <c r="BR7" s="334"/>
      <c r="BS7" s="334"/>
      <c r="BT7" s="334"/>
      <c r="BU7" s="334"/>
      <c r="BV7" s="334"/>
      <c r="BW7" s="334"/>
      <c r="BX7" s="334"/>
      <c r="BY7" s="334"/>
      <c r="BZ7" s="334"/>
      <c r="CA7" s="334"/>
      <c r="CB7" s="334"/>
      <c r="CC7" s="334"/>
      <c r="CD7" s="334"/>
      <c r="CE7" s="334"/>
      <c r="CF7" s="334"/>
      <c r="CG7" s="333"/>
      <c r="CH7" s="334"/>
      <c r="CI7" s="334"/>
      <c r="CJ7" s="334"/>
      <c r="CK7" s="334"/>
      <c r="CL7" s="334"/>
      <c r="CM7" s="334"/>
      <c r="CN7" s="331"/>
      <c r="CO7" s="331"/>
      <c r="CP7" s="331"/>
      <c r="CQ7" s="331"/>
      <c r="CR7" s="331"/>
      <c r="CS7" s="331"/>
      <c r="CT7" s="331"/>
      <c r="CU7" s="331"/>
      <c r="CV7" s="331"/>
      <c r="CW7" s="331"/>
      <c r="CX7" s="331"/>
      <c r="CY7" s="331"/>
      <c r="CZ7" s="331"/>
      <c r="DA7" s="331"/>
    </row>
    <row r="8" spans="1:107" s="337" customFormat="1" ht="18.75" x14ac:dyDescent="0.2">
      <c r="A8" s="389">
        <v>3</v>
      </c>
      <c r="B8" s="266" t="s">
        <v>28</v>
      </c>
      <c r="C8" s="399" t="s">
        <v>34</v>
      </c>
      <c r="D8" s="443" t="s">
        <v>1148</v>
      </c>
      <c r="E8" s="256">
        <v>2343</v>
      </c>
      <c r="F8" s="93" t="s">
        <v>1604</v>
      </c>
      <c r="G8" s="93">
        <v>3</v>
      </c>
      <c r="H8" s="93" t="s">
        <v>1604</v>
      </c>
      <c r="I8" s="93">
        <v>3</v>
      </c>
      <c r="J8" s="93"/>
      <c r="K8" s="93"/>
      <c r="L8" s="93">
        <v>5</v>
      </c>
      <c r="M8" s="93"/>
      <c r="N8" s="93"/>
      <c r="O8" s="93">
        <v>5</v>
      </c>
      <c r="P8" s="93"/>
      <c r="Q8" s="23">
        <v>3</v>
      </c>
      <c r="R8" s="23">
        <v>3</v>
      </c>
      <c r="S8" s="23"/>
      <c r="T8" s="23"/>
      <c r="U8" s="23"/>
      <c r="V8" s="35">
        <f t="shared" si="0"/>
        <v>3</v>
      </c>
      <c r="W8" s="328">
        <f t="shared" si="1"/>
        <v>0</v>
      </c>
      <c r="X8" s="328">
        <f t="shared" si="2"/>
        <v>0</v>
      </c>
      <c r="Y8" s="328">
        <f t="shared" si="3"/>
        <v>0</v>
      </c>
      <c r="Z8" s="328">
        <f t="shared" si="4"/>
        <v>4</v>
      </c>
      <c r="AA8" s="328">
        <f t="shared" si="5"/>
        <v>0</v>
      </c>
      <c r="AB8" s="328">
        <f t="shared" si="6"/>
        <v>2</v>
      </c>
      <c r="AC8" s="328">
        <f t="shared" si="7"/>
        <v>6</v>
      </c>
      <c r="AD8" s="329">
        <f t="shared" si="11"/>
        <v>3.6666666666666665</v>
      </c>
      <c r="AE8" s="330">
        <f t="shared" si="8"/>
        <v>0</v>
      </c>
      <c r="AF8" s="331"/>
      <c r="AG8" s="332" t="str">
        <f t="shared" si="12"/>
        <v>з</v>
      </c>
      <c r="AH8" s="332">
        <f t="shared" si="12"/>
        <v>3</v>
      </c>
      <c r="AI8" s="332" t="str">
        <f t="shared" si="12"/>
        <v>з</v>
      </c>
      <c r="AJ8" s="332">
        <f t="shared" si="12"/>
        <v>3</v>
      </c>
      <c r="AK8" s="332" t="str">
        <f t="shared" si="12"/>
        <v/>
      </c>
      <c r="AL8" s="332" t="str">
        <f t="shared" si="12"/>
        <v/>
      </c>
      <c r="AM8" s="332">
        <f t="shared" si="12"/>
        <v>5</v>
      </c>
      <c r="AN8" s="332" t="str">
        <f t="shared" si="12"/>
        <v/>
      </c>
      <c r="AO8" s="332" t="str">
        <f t="shared" si="12"/>
        <v/>
      </c>
      <c r="AP8" s="332">
        <f t="shared" si="12"/>
        <v>5</v>
      </c>
      <c r="AQ8" s="332" t="str">
        <f t="shared" si="12"/>
        <v/>
      </c>
      <c r="AR8" s="332">
        <f t="shared" si="12"/>
        <v>3</v>
      </c>
      <c r="AS8" s="332">
        <f t="shared" si="12"/>
        <v>3</v>
      </c>
      <c r="AT8" s="332" t="str">
        <f t="shared" si="12"/>
        <v/>
      </c>
      <c r="AU8" s="332" t="str">
        <f t="shared" si="12"/>
        <v/>
      </c>
      <c r="AV8" s="332" t="str">
        <f t="shared" si="12"/>
        <v/>
      </c>
      <c r="AW8" s="35">
        <f t="shared" si="13"/>
        <v>2</v>
      </c>
      <c r="AX8" s="333"/>
      <c r="AY8" s="333"/>
      <c r="AZ8" s="333"/>
      <c r="BA8" s="333"/>
      <c r="BB8" s="333"/>
      <c r="BC8" s="333"/>
      <c r="BD8" s="333"/>
      <c r="BE8" s="333"/>
      <c r="BF8" s="333"/>
      <c r="BG8" s="333"/>
      <c r="BH8" s="333"/>
      <c r="BI8" s="333"/>
      <c r="BJ8" s="333"/>
      <c r="BK8" s="333"/>
      <c r="BL8" s="333"/>
      <c r="BM8" s="333"/>
      <c r="BN8" s="333"/>
      <c r="BO8" s="333"/>
      <c r="BP8" s="334"/>
      <c r="BQ8" s="334"/>
      <c r="BR8" s="334"/>
      <c r="BS8" s="334"/>
      <c r="BT8" s="334"/>
      <c r="BU8" s="334"/>
      <c r="BV8" s="334"/>
      <c r="BW8" s="334"/>
      <c r="BX8" s="334"/>
      <c r="BY8" s="334"/>
      <c r="BZ8" s="334"/>
      <c r="CA8" s="334"/>
      <c r="CB8" s="334"/>
      <c r="CC8" s="334"/>
      <c r="CD8" s="334"/>
      <c r="CE8" s="334"/>
      <c r="CF8" s="334"/>
      <c r="CG8" s="333"/>
      <c r="CH8" s="334"/>
      <c r="CI8" s="334"/>
      <c r="CJ8" s="334"/>
      <c r="CK8" s="334"/>
      <c r="CL8" s="334"/>
      <c r="CM8" s="334"/>
      <c r="CN8" s="331"/>
      <c r="CO8" s="331"/>
      <c r="CP8" s="331"/>
      <c r="CQ8" s="331"/>
      <c r="CR8" s="331"/>
      <c r="CS8" s="331"/>
      <c r="CT8" s="331"/>
      <c r="CU8" s="331"/>
      <c r="CV8" s="331"/>
      <c r="CW8" s="331"/>
      <c r="CX8" s="331"/>
      <c r="CY8" s="331"/>
      <c r="CZ8" s="331"/>
      <c r="DA8" s="331"/>
    </row>
    <row r="9" spans="1:107" s="337" customFormat="1" ht="18.75" x14ac:dyDescent="0.2">
      <c r="A9" s="389">
        <v>4</v>
      </c>
      <c r="B9" s="266" t="s">
        <v>28</v>
      </c>
      <c r="C9" s="399" t="s">
        <v>34</v>
      </c>
      <c r="D9" s="443" t="s">
        <v>1149</v>
      </c>
      <c r="E9" s="256">
        <v>2343</v>
      </c>
      <c r="F9" s="93" t="s">
        <v>1604</v>
      </c>
      <c r="G9" s="93">
        <v>4</v>
      </c>
      <c r="H9" s="93" t="s">
        <v>1604</v>
      </c>
      <c r="I9" s="93">
        <v>3</v>
      </c>
      <c r="J9" s="93"/>
      <c r="K9" s="93"/>
      <c r="L9" s="93">
        <v>5</v>
      </c>
      <c r="M9" s="93"/>
      <c r="N9" s="93"/>
      <c r="O9" s="93">
        <v>3</v>
      </c>
      <c r="P9" s="93"/>
      <c r="Q9" s="23" t="s">
        <v>1643</v>
      </c>
      <c r="R9" s="23">
        <v>3</v>
      </c>
      <c r="S9" s="23"/>
      <c r="T9" s="23"/>
      <c r="U9" s="23"/>
      <c r="V9" s="35">
        <f t="shared" si="0"/>
        <v>2</v>
      </c>
      <c r="W9" s="328">
        <f t="shared" si="1"/>
        <v>0</v>
      </c>
      <c r="X9" s="328">
        <f t="shared" si="2"/>
        <v>0</v>
      </c>
      <c r="Y9" s="328">
        <f t="shared" si="3"/>
        <v>1</v>
      </c>
      <c r="Z9" s="328">
        <f t="shared" si="4"/>
        <v>3</v>
      </c>
      <c r="AA9" s="328">
        <f t="shared" si="5"/>
        <v>1</v>
      </c>
      <c r="AB9" s="328">
        <f t="shared" si="6"/>
        <v>1</v>
      </c>
      <c r="AC9" s="328">
        <f t="shared" si="7"/>
        <v>6</v>
      </c>
      <c r="AD9" s="329">
        <f t="shared" si="11"/>
        <v>3.3333333333333335</v>
      </c>
      <c r="AE9" s="330">
        <f t="shared" si="8"/>
        <v>0</v>
      </c>
      <c r="AF9" s="331"/>
      <c r="AG9" s="332" t="str">
        <f t="shared" si="12"/>
        <v>з</v>
      </c>
      <c r="AH9" s="332">
        <f t="shared" si="12"/>
        <v>4</v>
      </c>
      <c r="AI9" s="332" t="str">
        <f t="shared" si="12"/>
        <v>з</v>
      </c>
      <c r="AJ9" s="332">
        <f t="shared" si="12"/>
        <v>3</v>
      </c>
      <c r="AK9" s="332" t="str">
        <f t="shared" si="12"/>
        <v/>
      </c>
      <c r="AL9" s="332" t="str">
        <f t="shared" si="12"/>
        <v/>
      </c>
      <c r="AM9" s="332">
        <f t="shared" si="12"/>
        <v>5</v>
      </c>
      <c r="AN9" s="332" t="str">
        <f t="shared" si="12"/>
        <v/>
      </c>
      <c r="AO9" s="332" t="str">
        <f t="shared" si="12"/>
        <v/>
      </c>
      <c r="AP9" s="332">
        <f t="shared" si="12"/>
        <v>3</v>
      </c>
      <c r="AQ9" s="332" t="str">
        <f t="shared" si="12"/>
        <v/>
      </c>
      <c r="AR9" s="332">
        <f t="shared" si="12"/>
        <v>2</v>
      </c>
      <c r="AS9" s="332">
        <f t="shared" si="12"/>
        <v>3</v>
      </c>
      <c r="AT9" s="332" t="str">
        <f t="shared" si="12"/>
        <v/>
      </c>
      <c r="AU9" s="332" t="str">
        <f t="shared" si="12"/>
        <v/>
      </c>
      <c r="AV9" s="332" t="str">
        <f t="shared" si="12"/>
        <v/>
      </c>
      <c r="AW9" s="35">
        <f t="shared" si="13"/>
        <v>2</v>
      </c>
      <c r="AX9" s="333"/>
      <c r="AY9" s="333"/>
      <c r="AZ9" s="333"/>
      <c r="BA9" s="333"/>
      <c r="BB9" s="333"/>
      <c r="BC9" s="333"/>
      <c r="BD9" s="333"/>
      <c r="BE9" s="333"/>
      <c r="BF9" s="333"/>
      <c r="BG9" s="333"/>
      <c r="BH9" s="333"/>
      <c r="BI9" s="333"/>
      <c r="BJ9" s="333"/>
      <c r="BK9" s="333"/>
      <c r="BL9" s="333"/>
      <c r="BM9" s="333"/>
      <c r="BN9" s="333"/>
      <c r="BO9" s="333"/>
      <c r="BP9" s="334"/>
      <c r="BQ9" s="334"/>
      <c r="BR9" s="334"/>
      <c r="BS9" s="334"/>
      <c r="BT9" s="334"/>
      <c r="BU9" s="334"/>
      <c r="BV9" s="334"/>
      <c r="BW9" s="334"/>
      <c r="BX9" s="334"/>
      <c r="BY9" s="334"/>
      <c r="BZ9" s="334"/>
      <c r="CA9" s="334"/>
      <c r="CB9" s="334"/>
      <c r="CC9" s="334"/>
      <c r="CD9" s="334"/>
      <c r="CE9" s="334"/>
      <c r="CF9" s="334"/>
      <c r="CG9" s="333"/>
      <c r="CH9" s="334"/>
      <c r="CI9" s="334"/>
      <c r="CJ9" s="334"/>
      <c r="CK9" s="334"/>
      <c r="CL9" s="334"/>
      <c r="CM9" s="334"/>
      <c r="CN9" s="331"/>
      <c r="CO9" s="331"/>
      <c r="CP9" s="331"/>
      <c r="CQ9" s="331"/>
      <c r="CR9" s="331"/>
      <c r="CS9" s="331"/>
      <c r="CT9" s="331"/>
      <c r="CU9" s="331"/>
      <c r="CV9" s="331"/>
      <c r="CW9" s="331"/>
      <c r="CX9" s="331"/>
      <c r="CY9" s="331"/>
      <c r="CZ9" s="331"/>
      <c r="DA9" s="331"/>
    </row>
    <row r="10" spans="1:107" s="337" customFormat="1" ht="18.75" x14ac:dyDescent="0.2">
      <c r="A10" s="389">
        <v>5</v>
      </c>
      <c r="B10" s="266" t="s">
        <v>28</v>
      </c>
      <c r="C10" s="399" t="s">
        <v>34</v>
      </c>
      <c r="D10" s="443" t="s">
        <v>1150</v>
      </c>
      <c r="E10" s="256">
        <v>2343</v>
      </c>
      <c r="F10" s="93" t="s">
        <v>1604</v>
      </c>
      <c r="G10" s="93">
        <v>3</v>
      </c>
      <c r="H10" s="93" t="s">
        <v>1604</v>
      </c>
      <c r="I10" s="93">
        <v>3</v>
      </c>
      <c r="J10" s="93"/>
      <c r="K10" s="93"/>
      <c r="L10" s="93">
        <v>5</v>
      </c>
      <c r="M10" s="93"/>
      <c r="N10" s="93"/>
      <c r="O10" s="93">
        <v>4</v>
      </c>
      <c r="P10" s="93"/>
      <c r="Q10" s="23">
        <v>4</v>
      </c>
      <c r="R10" s="23">
        <v>3</v>
      </c>
      <c r="S10" s="23"/>
      <c r="T10" s="23"/>
      <c r="U10" s="23"/>
      <c r="V10" s="35">
        <f t="shared" si="0"/>
        <v>3</v>
      </c>
      <c r="W10" s="328">
        <f t="shared" si="1"/>
        <v>0</v>
      </c>
      <c r="X10" s="328">
        <f t="shared" si="2"/>
        <v>0</v>
      </c>
      <c r="Y10" s="328">
        <f t="shared" si="3"/>
        <v>0</v>
      </c>
      <c r="Z10" s="328">
        <f t="shared" si="4"/>
        <v>3</v>
      </c>
      <c r="AA10" s="328">
        <f t="shared" si="5"/>
        <v>2</v>
      </c>
      <c r="AB10" s="328">
        <f t="shared" si="6"/>
        <v>1</v>
      </c>
      <c r="AC10" s="328">
        <f t="shared" si="7"/>
        <v>6</v>
      </c>
      <c r="AD10" s="329">
        <f t="shared" si="11"/>
        <v>3.6666666666666665</v>
      </c>
      <c r="AE10" s="330">
        <f t="shared" si="8"/>
        <v>0</v>
      </c>
      <c r="AF10" s="331"/>
      <c r="AG10" s="332" t="str">
        <f t="shared" si="12"/>
        <v>з</v>
      </c>
      <c r="AH10" s="332">
        <f t="shared" si="12"/>
        <v>3</v>
      </c>
      <c r="AI10" s="332" t="str">
        <f t="shared" si="12"/>
        <v>з</v>
      </c>
      <c r="AJ10" s="332">
        <f t="shared" si="12"/>
        <v>3</v>
      </c>
      <c r="AK10" s="332" t="str">
        <f t="shared" si="12"/>
        <v/>
      </c>
      <c r="AL10" s="332" t="str">
        <f t="shared" si="12"/>
        <v/>
      </c>
      <c r="AM10" s="332">
        <f t="shared" si="12"/>
        <v>5</v>
      </c>
      <c r="AN10" s="332" t="str">
        <f t="shared" si="12"/>
        <v/>
      </c>
      <c r="AO10" s="332" t="str">
        <f t="shared" si="12"/>
        <v/>
      </c>
      <c r="AP10" s="332">
        <f t="shared" si="12"/>
        <v>4</v>
      </c>
      <c r="AQ10" s="332" t="str">
        <f t="shared" si="12"/>
        <v/>
      </c>
      <c r="AR10" s="332">
        <f t="shared" si="12"/>
        <v>4</v>
      </c>
      <c r="AS10" s="332">
        <f t="shared" si="12"/>
        <v>3</v>
      </c>
      <c r="AT10" s="332" t="str">
        <f t="shared" si="12"/>
        <v/>
      </c>
      <c r="AU10" s="332" t="str">
        <f t="shared" si="12"/>
        <v/>
      </c>
      <c r="AV10" s="332" t="str">
        <f t="shared" si="12"/>
        <v/>
      </c>
      <c r="AW10" s="35">
        <f t="shared" si="13"/>
        <v>2</v>
      </c>
      <c r="AX10" s="333"/>
      <c r="AY10" s="333"/>
      <c r="AZ10" s="333"/>
      <c r="BA10" s="333"/>
      <c r="BB10" s="333"/>
      <c r="BC10" s="333"/>
      <c r="BD10" s="333"/>
      <c r="BE10" s="333"/>
      <c r="BF10" s="333"/>
      <c r="BG10" s="333"/>
      <c r="BH10" s="333"/>
      <c r="BI10" s="333"/>
      <c r="BJ10" s="333"/>
      <c r="BK10" s="333"/>
      <c r="BL10" s="333"/>
      <c r="BM10" s="333"/>
      <c r="BN10" s="333"/>
      <c r="BO10" s="333"/>
      <c r="BP10" s="334"/>
      <c r="BQ10" s="334"/>
      <c r="BR10" s="334"/>
      <c r="BS10" s="334"/>
      <c r="BT10" s="334"/>
      <c r="BU10" s="334"/>
      <c r="BV10" s="334"/>
      <c r="BW10" s="334"/>
      <c r="BX10" s="334"/>
      <c r="BY10" s="334"/>
      <c r="BZ10" s="334"/>
      <c r="CA10" s="334"/>
      <c r="CB10" s="334"/>
      <c r="CC10" s="334"/>
      <c r="CD10" s="334"/>
      <c r="CE10" s="334"/>
      <c r="CF10" s="334"/>
      <c r="CG10" s="333"/>
      <c r="CH10" s="334"/>
      <c r="CI10" s="334"/>
      <c r="CJ10" s="334"/>
      <c r="CK10" s="334"/>
      <c r="CL10" s="334"/>
      <c r="CM10" s="334"/>
      <c r="CN10" s="331"/>
      <c r="CO10" s="331"/>
      <c r="CP10" s="331"/>
      <c r="CQ10" s="331"/>
      <c r="CR10" s="331"/>
      <c r="CS10" s="331"/>
      <c r="CT10" s="331"/>
      <c r="CU10" s="331"/>
      <c r="CV10" s="331"/>
      <c r="CW10" s="331"/>
      <c r="CX10" s="331"/>
      <c r="CY10" s="331"/>
      <c r="CZ10" s="331"/>
      <c r="DA10" s="331"/>
    </row>
    <row r="11" spans="1:107" s="337" customFormat="1" ht="18.75" x14ac:dyDescent="0.2">
      <c r="A11" s="389">
        <v>6</v>
      </c>
      <c r="B11" s="266" t="s">
        <v>28</v>
      </c>
      <c r="C11" s="399" t="s">
        <v>34</v>
      </c>
      <c r="D11" s="443" t="s">
        <v>1151</v>
      </c>
      <c r="E11" s="256">
        <v>2343</v>
      </c>
      <c r="F11" s="93" t="s">
        <v>1604</v>
      </c>
      <c r="G11" s="93">
        <v>4</v>
      </c>
      <c r="H11" s="93" t="s">
        <v>1604</v>
      </c>
      <c r="I11" s="93">
        <v>3</v>
      </c>
      <c r="J11" s="93"/>
      <c r="K11" s="93"/>
      <c r="L11" s="93">
        <v>5</v>
      </c>
      <c r="M11" s="93"/>
      <c r="N11" s="93"/>
      <c r="O11" s="93">
        <v>4</v>
      </c>
      <c r="P11" s="93"/>
      <c r="Q11" s="93">
        <v>3</v>
      </c>
      <c r="R11" s="93">
        <v>3</v>
      </c>
      <c r="S11" s="93"/>
      <c r="T11" s="93"/>
      <c r="U11" s="93"/>
      <c r="V11" s="35">
        <f t="shared" si="0"/>
        <v>3</v>
      </c>
      <c r="W11" s="338">
        <f t="shared" si="1"/>
        <v>0</v>
      </c>
      <c r="X11" s="338">
        <f t="shared" si="2"/>
        <v>0</v>
      </c>
      <c r="Y11" s="338">
        <f t="shared" si="3"/>
        <v>0</v>
      </c>
      <c r="Z11" s="338">
        <f t="shared" si="4"/>
        <v>3</v>
      </c>
      <c r="AA11" s="338">
        <f t="shared" si="5"/>
        <v>2</v>
      </c>
      <c r="AB11" s="338">
        <f t="shared" si="6"/>
        <v>1</v>
      </c>
      <c r="AC11" s="328">
        <f t="shared" si="7"/>
        <v>6</v>
      </c>
      <c r="AD11" s="329">
        <f t="shared" si="11"/>
        <v>3.6666666666666665</v>
      </c>
      <c r="AE11" s="339">
        <f t="shared" si="8"/>
        <v>0</v>
      </c>
      <c r="AG11" s="332" t="str">
        <f t="shared" si="12"/>
        <v>з</v>
      </c>
      <c r="AH11" s="332">
        <f t="shared" si="12"/>
        <v>4</v>
      </c>
      <c r="AI11" s="332" t="str">
        <f t="shared" si="12"/>
        <v>з</v>
      </c>
      <c r="AJ11" s="332">
        <f t="shared" si="12"/>
        <v>3</v>
      </c>
      <c r="AK11" s="332" t="str">
        <f t="shared" si="12"/>
        <v/>
      </c>
      <c r="AL11" s="332" t="str">
        <f t="shared" si="12"/>
        <v/>
      </c>
      <c r="AM11" s="332">
        <f t="shared" si="12"/>
        <v>5</v>
      </c>
      <c r="AN11" s="332" t="str">
        <f t="shared" si="12"/>
        <v/>
      </c>
      <c r="AO11" s="332" t="str">
        <f t="shared" si="12"/>
        <v/>
      </c>
      <c r="AP11" s="332">
        <f t="shared" si="12"/>
        <v>4</v>
      </c>
      <c r="AQ11" s="332" t="str">
        <f t="shared" si="12"/>
        <v/>
      </c>
      <c r="AR11" s="332">
        <f t="shared" si="12"/>
        <v>3</v>
      </c>
      <c r="AS11" s="332">
        <f t="shared" si="12"/>
        <v>3</v>
      </c>
      <c r="AT11" s="332" t="str">
        <f t="shared" si="12"/>
        <v/>
      </c>
      <c r="AU11" s="332" t="str">
        <f t="shared" si="12"/>
        <v/>
      </c>
      <c r="AV11" s="332" t="str">
        <f t="shared" si="12"/>
        <v/>
      </c>
      <c r="AW11" s="35">
        <f t="shared" si="13"/>
        <v>2</v>
      </c>
      <c r="AX11" s="340"/>
      <c r="AY11" s="340"/>
      <c r="AZ11" s="340"/>
      <c r="BA11" s="340"/>
      <c r="BB11" s="340"/>
      <c r="BC11" s="340"/>
      <c r="BD11" s="340"/>
      <c r="BE11" s="340"/>
      <c r="BF11" s="340"/>
      <c r="BG11" s="340"/>
      <c r="BH11" s="340"/>
      <c r="BI11" s="340"/>
      <c r="BJ11" s="340"/>
      <c r="BK11" s="340"/>
      <c r="BL11" s="340"/>
      <c r="BM11" s="340"/>
      <c r="BN11" s="340"/>
      <c r="BO11" s="340"/>
      <c r="BP11" s="341"/>
      <c r="BQ11" s="341"/>
      <c r="BR11" s="341"/>
      <c r="BS11" s="341"/>
      <c r="BT11" s="341"/>
      <c r="BU11" s="341"/>
      <c r="BV11" s="341"/>
      <c r="BW11" s="341"/>
      <c r="BX11" s="341"/>
      <c r="BY11" s="341"/>
      <c r="BZ11" s="341"/>
      <c r="CA11" s="341"/>
      <c r="CB11" s="341"/>
      <c r="CC11" s="341"/>
      <c r="CD11" s="341"/>
      <c r="CE11" s="341"/>
      <c r="CF11" s="341"/>
      <c r="CG11" s="340"/>
      <c r="CH11" s="341"/>
      <c r="CI11" s="341"/>
      <c r="CJ11" s="341"/>
      <c r="CK11" s="341"/>
      <c r="CL11" s="341"/>
      <c r="CM11" s="341"/>
    </row>
    <row r="12" spans="1:107" s="337" customFormat="1" ht="18.75" x14ac:dyDescent="0.2">
      <c r="A12" s="389">
        <v>7</v>
      </c>
      <c r="B12" s="266" t="s">
        <v>28</v>
      </c>
      <c r="C12" s="399" t="s">
        <v>34</v>
      </c>
      <c r="D12" s="443" t="s">
        <v>1152</v>
      </c>
      <c r="E12" s="256">
        <v>2343</v>
      </c>
      <c r="F12" s="93" t="s">
        <v>1659</v>
      </c>
      <c r="G12" s="93">
        <v>3</v>
      </c>
      <c r="H12" s="93" t="s">
        <v>1604</v>
      </c>
      <c r="I12" s="93">
        <v>3</v>
      </c>
      <c r="J12" s="93"/>
      <c r="K12" s="93"/>
      <c r="L12" s="93">
        <v>5</v>
      </c>
      <c r="M12" s="93"/>
      <c r="N12" s="93"/>
      <c r="O12" s="93">
        <v>4</v>
      </c>
      <c r="P12" s="93"/>
      <c r="Q12" s="23" t="s">
        <v>1643</v>
      </c>
      <c r="R12" s="23">
        <v>3</v>
      </c>
      <c r="S12" s="23"/>
      <c r="T12" s="23"/>
      <c r="U12" s="23"/>
      <c r="V12" s="35">
        <f t="shared" si="0"/>
        <v>2</v>
      </c>
      <c r="W12" s="328">
        <f t="shared" si="1"/>
        <v>0</v>
      </c>
      <c r="X12" s="328">
        <f t="shared" si="2"/>
        <v>0</v>
      </c>
      <c r="Y12" s="328">
        <f t="shared" si="3"/>
        <v>2</v>
      </c>
      <c r="Z12" s="328">
        <f t="shared" si="4"/>
        <v>3</v>
      </c>
      <c r="AA12" s="328">
        <f t="shared" si="5"/>
        <v>1</v>
      </c>
      <c r="AB12" s="328">
        <f t="shared" si="6"/>
        <v>1</v>
      </c>
      <c r="AC12" s="328">
        <f t="shared" si="7"/>
        <v>7</v>
      </c>
      <c r="AD12" s="329">
        <f t="shared" si="11"/>
        <v>3.1428571428571428</v>
      </c>
      <c r="AE12" s="330">
        <f t="shared" si="8"/>
        <v>0</v>
      </c>
      <c r="AF12" s="331"/>
      <c r="AG12" s="332" t="str">
        <f t="shared" si="12"/>
        <v>н</v>
      </c>
      <c r="AH12" s="332">
        <f t="shared" si="12"/>
        <v>3</v>
      </c>
      <c r="AI12" s="332" t="str">
        <f t="shared" si="12"/>
        <v>з</v>
      </c>
      <c r="AJ12" s="332">
        <f t="shared" si="12"/>
        <v>3</v>
      </c>
      <c r="AK12" s="332" t="str">
        <f t="shared" si="12"/>
        <v/>
      </c>
      <c r="AL12" s="332" t="str">
        <f t="shared" si="12"/>
        <v/>
      </c>
      <c r="AM12" s="332">
        <f t="shared" si="12"/>
        <v>5</v>
      </c>
      <c r="AN12" s="332" t="str">
        <f t="shared" si="12"/>
        <v/>
      </c>
      <c r="AO12" s="332" t="str">
        <f t="shared" si="12"/>
        <v/>
      </c>
      <c r="AP12" s="332">
        <f t="shared" si="12"/>
        <v>4</v>
      </c>
      <c r="AQ12" s="332" t="str">
        <f t="shared" si="12"/>
        <v/>
      </c>
      <c r="AR12" s="332">
        <f t="shared" si="12"/>
        <v>2</v>
      </c>
      <c r="AS12" s="332">
        <f t="shared" si="12"/>
        <v>3</v>
      </c>
      <c r="AT12" s="332" t="str">
        <f t="shared" si="12"/>
        <v/>
      </c>
      <c r="AU12" s="332" t="str">
        <f t="shared" si="12"/>
        <v/>
      </c>
      <c r="AV12" s="332" t="str">
        <f t="shared" si="12"/>
        <v/>
      </c>
      <c r="AW12" s="35">
        <f t="shared" si="13"/>
        <v>1</v>
      </c>
      <c r="AX12" s="333"/>
      <c r="AY12" s="333"/>
      <c r="AZ12" s="333"/>
      <c r="BA12" s="333"/>
      <c r="BB12" s="333"/>
      <c r="BC12" s="333"/>
      <c r="BD12" s="333"/>
      <c r="BE12" s="333"/>
      <c r="BF12" s="333"/>
      <c r="BG12" s="333"/>
      <c r="BH12" s="333"/>
      <c r="BI12" s="333"/>
      <c r="BJ12" s="333"/>
      <c r="BK12" s="333"/>
      <c r="BL12" s="333"/>
      <c r="BM12" s="333"/>
      <c r="BN12" s="333"/>
      <c r="BO12" s="333"/>
      <c r="BP12" s="334"/>
      <c r="BQ12" s="334"/>
      <c r="BR12" s="334"/>
      <c r="BS12" s="334"/>
      <c r="BT12" s="334"/>
      <c r="BU12" s="334"/>
      <c r="BV12" s="334"/>
      <c r="BW12" s="334"/>
      <c r="BX12" s="334"/>
      <c r="BY12" s="334"/>
      <c r="BZ12" s="334"/>
      <c r="CA12" s="334"/>
      <c r="CB12" s="334"/>
      <c r="CC12" s="334"/>
      <c r="CD12" s="334"/>
      <c r="CE12" s="334"/>
      <c r="CF12" s="334"/>
      <c r="CG12" s="333"/>
      <c r="CH12" s="334"/>
      <c r="CI12" s="334"/>
      <c r="CJ12" s="334"/>
      <c r="CK12" s="334"/>
      <c r="CL12" s="334"/>
      <c r="CM12" s="334"/>
      <c r="CN12" s="331"/>
      <c r="CO12" s="331"/>
      <c r="CP12" s="331"/>
      <c r="CQ12" s="331"/>
      <c r="CR12" s="331"/>
      <c r="CS12" s="331"/>
      <c r="CT12" s="331"/>
      <c r="CU12" s="331"/>
      <c r="CV12" s="331"/>
      <c r="CW12" s="331"/>
      <c r="CX12" s="331"/>
      <c r="CY12" s="331"/>
      <c r="CZ12" s="331"/>
      <c r="DA12" s="331"/>
    </row>
    <row r="13" spans="1:107" s="337" customFormat="1" ht="18.75" x14ac:dyDescent="0.2">
      <c r="A13" s="389">
        <v>8</v>
      </c>
      <c r="B13" s="266" t="s">
        <v>28</v>
      </c>
      <c r="C13" s="399" t="s">
        <v>34</v>
      </c>
      <c r="D13" s="443" t="s">
        <v>1153</v>
      </c>
      <c r="E13" s="256">
        <v>2343</v>
      </c>
      <c r="F13" s="93" t="s">
        <v>1604</v>
      </c>
      <c r="G13" s="93">
        <v>4</v>
      </c>
      <c r="H13" s="93" t="s">
        <v>1604</v>
      </c>
      <c r="I13" s="93">
        <v>3</v>
      </c>
      <c r="J13" s="93"/>
      <c r="K13" s="93"/>
      <c r="L13" s="93">
        <v>5</v>
      </c>
      <c r="M13" s="93"/>
      <c r="N13" s="93"/>
      <c r="O13" s="93">
        <v>5</v>
      </c>
      <c r="P13" s="93"/>
      <c r="Q13" s="23">
        <v>4</v>
      </c>
      <c r="R13" s="23">
        <v>3</v>
      </c>
      <c r="S13" s="23"/>
      <c r="T13" s="23"/>
      <c r="U13" s="23"/>
      <c r="V13" s="35">
        <f t="shared" si="0"/>
        <v>3</v>
      </c>
      <c r="W13" s="328">
        <f t="shared" si="1"/>
        <v>0</v>
      </c>
      <c r="X13" s="328">
        <f t="shared" si="2"/>
        <v>0</v>
      </c>
      <c r="Y13" s="328">
        <f t="shared" si="3"/>
        <v>0</v>
      </c>
      <c r="Z13" s="328">
        <f t="shared" si="4"/>
        <v>2</v>
      </c>
      <c r="AA13" s="328">
        <f t="shared" si="5"/>
        <v>2</v>
      </c>
      <c r="AB13" s="328">
        <f t="shared" si="6"/>
        <v>2</v>
      </c>
      <c r="AC13" s="328">
        <f t="shared" si="7"/>
        <v>6</v>
      </c>
      <c r="AD13" s="329">
        <f t="shared" si="11"/>
        <v>4</v>
      </c>
      <c r="AE13" s="330">
        <f t="shared" si="8"/>
        <v>0</v>
      </c>
      <c r="AF13" s="331"/>
      <c r="AG13" s="332" t="str">
        <f t="shared" si="12"/>
        <v>з</v>
      </c>
      <c r="AH13" s="332">
        <f t="shared" si="12"/>
        <v>4</v>
      </c>
      <c r="AI13" s="332" t="str">
        <f t="shared" si="12"/>
        <v>з</v>
      </c>
      <c r="AJ13" s="332">
        <f t="shared" si="12"/>
        <v>3</v>
      </c>
      <c r="AK13" s="332" t="str">
        <f t="shared" si="12"/>
        <v/>
      </c>
      <c r="AL13" s="332" t="str">
        <f t="shared" si="12"/>
        <v/>
      </c>
      <c r="AM13" s="332">
        <f t="shared" si="12"/>
        <v>5</v>
      </c>
      <c r="AN13" s="332" t="str">
        <f t="shared" si="12"/>
        <v/>
      </c>
      <c r="AO13" s="332" t="str">
        <f t="shared" si="12"/>
        <v/>
      </c>
      <c r="AP13" s="332">
        <f t="shared" si="12"/>
        <v>5</v>
      </c>
      <c r="AQ13" s="332" t="str">
        <f t="shared" si="12"/>
        <v/>
      </c>
      <c r="AR13" s="332">
        <f t="shared" si="12"/>
        <v>4</v>
      </c>
      <c r="AS13" s="332">
        <f t="shared" si="12"/>
        <v>3</v>
      </c>
      <c r="AT13" s="332" t="str">
        <f t="shared" si="12"/>
        <v/>
      </c>
      <c r="AU13" s="332" t="str">
        <f t="shared" si="12"/>
        <v/>
      </c>
      <c r="AV13" s="332" t="str">
        <f t="shared" si="12"/>
        <v/>
      </c>
      <c r="AW13" s="35">
        <f t="shared" si="13"/>
        <v>2</v>
      </c>
      <c r="AX13" s="333"/>
      <c r="AY13" s="333"/>
      <c r="AZ13" s="333"/>
      <c r="BA13" s="333"/>
      <c r="BB13" s="333"/>
      <c r="BC13" s="333"/>
      <c r="BD13" s="333"/>
      <c r="BE13" s="333"/>
      <c r="BF13" s="333"/>
      <c r="BG13" s="333"/>
      <c r="BH13" s="333"/>
      <c r="BI13" s="333"/>
      <c r="BJ13" s="333"/>
      <c r="BK13" s="333"/>
      <c r="BL13" s="333"/>
      <c r="BM13" s="333"/>
      <c r="BN13" s="333"/>
      <c r="BO13" s="333"/>
      <c r="BP13" s="334"/>
      <c r="BQ13" s="334"/>
      <c r="BR13" s="334"/>
      <c r="BS13" s="334"/>
      <c r="BT13" s="334"/>
      <c r="BU13" s="334"/>
      <c r="BV13" s="334"/>
      <c r="BW13" s="334"/>
      <c r="BX13" s="334"/>
      <c r="BY13" s="334"/>
      <c r="BZ13" s="334"/>
      <c r="CA13" s="334"/>
      <c r="CB13" s="334"/>
      <c r="CC13" s="334"/>
      <c r="CD13" s="334"/>
      <c r="CE13" s="334"/>
      <c r="CF13" s="334"/>
      <c r="CG13" s="333"/>
      <c r="CH13" s="334"/>
      <c r="CI13" s="334"/>
      <c r="CJ13" s="334"/>
      <c r="CK13" s="334"/>
      <c r="CL13" s="334"/>
      <c r="CM13" s="334"/>
      <c r="CN13" s="331"/>
      <c r="CO13" s="331"/>
      <c r="CP13" s="331"/>
      <c r="CQ13" s="331"/>
      <c r="CR13" s="331"/>
      <c r="CS13" s="331"/>
      <c r="CT13" s="331"/>
      <c r="CU13" s="331"/>
      <c r="CV13" s="331"/>
      <c r="CW13" s="331"/>
      <c r="CX13" s="331"/>
      <c r="CY13" s="331"/>
      <c r="CZ13" s="331"/>
      <c r="DA13" s="331"/>
    </row>
    <row r="14" spans="1:107" ht="18.75" x14ac:dyDescent="0.2">
      <c r="A14" s="389">
        <v>9</v>
      </c>
      <c r="B14" s="263"/>
      <c r="C14" s="399" t="s">
        <v>34</v>
      </c>
      <c r="D14" s="443" t="s">
        <v>1154</v>
      </c>
      <c r="E14" s="256">
        <v>2343</v>
      </c>
      <c r="F14" s="93" t="s">
        <v>1659</v>
      </c>
      <c r="G14" s="93" t="s">
        <v>1643</v>
      </c>
      <c r="H14" s="93" t="s">
        <v>1604</v>
      </c>
      <c r="I14" s="93">
        <v>3</v>
      </c>
      <c r="J14" s="93"/>
      <c r="K14" s="93"/>
      <c r="L14" s="93">
        <v>5</v>
      </c>
      <c r="M14" s="93"/>
      <c r="N14" s="93"/>
      <c r="O14" s="93">
        <v>4</v>
      </c>
      <c r="P14" s="93"/>
      <c r="Q14" s="93" t="s">
        <v>1643</v>
      </c>
      <c r="R14" s="24">
        <v>3</v>
      </c>
      <c r="S14" s="23"/>
      <c r="T14" s="23"/>
      <c r="U14" s="23"/>
      <c r="V14" s="18">
        <f t="shared" si="0"/>
        <v>2</v>
      </c>
      <c r="W14" s="95">
        <f t="shared" si="1"/>
        <v>0</v>
      </c>
      <c r="X14" s="95">
        <f t="shared" si="2"/>
        <v>0</v>
      </c>
      <c r="Y14" s="95">
        <f t="shared" si="3"/>
        <v>3</v>
      </c>
      <c r="Z14" s="95">
        <f t="shared" si="4"/>
        <v>2</v>
      </c>
      <c r="AA14" s="95">
        <f t="shared" si="5"/>
        <v>1</v>
      </c>
      <c r="AB14" s="95">
        <f t="shared" si="6"/>
        <v>1</v>
      </c>
      <c r="AC14" s="95">
        <f t="shared" si="7"/>
        <v>7</v>
      </c>
      <c r="AD14" s="242">
        <f t="shared" si="11"/>
        <v>3</v>
      </c>
      <c r="AE14" s="16">
        <f t="shared" si="8"/>
        <v>0</v>
      </c>
      <c r="AF14" s="9"/>
      <c r="AG14" s="332" t="str">
        <f t="shared" si="12"/>
        <v>н</v>
      </c>
      <c r="AH14" s="332">
        <f t="shared" si="12"/>
        <v>2</v>
      </c>
      <c r="AI14" s="332" t="str">
        <f t="shared" si="12"/>
        <v>з</v>
      </c>
      <c r="AJ14" s="332">
        <f t="shared" si="12"/>
        <v>3</v>
      </c>
      <c r="AK14" s="332" t="str">
        <f t="shared" si="12"/>
        <v/>
      </c>
      <c r="AL14" s="332" t="str">
        <f t="shared" si="12"/>
        <v/>
      </c>
      <c r="AM14" s="332">
        <f t="shared" si="12"/>
        <v>5</v>
      </c>
      <c r="AN14" s="332" t="str">
        <f t="shared" si="12"/>
        <v/>
      </c>
      <c r="AO14" s="332" t="str">
        <f t="shared" si="12"/>
        <v/>
      </c>
      <c r="AP14" s="332">
        <f t="shared" si="12"/>
        <v>4</v>
      </c>
      <c r="AQ14" s="332" t="str">
        <f t="shared" si="12"/>
        <v/>
      </c>
      <c r="AR14" s="332">
        <f t="shared" si="12"/>
        <v>2</v>
      </c>
      <c r="AS14" s="332">
        <f t="shared" si="12"/>
        <v>3</v>
      </c>
      <c r="AT14" s="332" t="str">
        <f t="shared" si="12"/>
        <v/>
      </c>
      <c r="AU14" s="332" t="str">
        <f t="shared" si="12"/>
        <v/>
      </c>
      <c r="AV14" s="332" t="str">
        <f t="shared" si="12"/>
        <v/>
      </c>
      <c r="AW14" s="35">
        <f t="shared" si="13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">
      <c r="A15" s="389">
        <v>10</v>
      </c>
      <c r="B15" s="263"/>
      <c r="C15" s="399" t="s">
        <v>34</v>
      </c>
      <c r="D15" s="443" t="s">
        <v>1155</v>
      </c>
      <c r="E15" s="256">
        <v>2343</v>
      </c>
      <c r="F15" s="93" t="s">
        <v>1604</v>
      </c>
      <c r="G15" s="93">
        <v>3</v>
      </c>
      <c r="H15" s="93" t="s">
        <v>1604</v>
      </c>
      <c r="I15" s="93">
        <v>3</v>
      </c>
      <c r="J15" s="93"/>
      <c r="K15" s="93"/>
      <c r="L15" s="93">
        <v>5</v>
      </c>
      <c r="M15" s="93"/>
      <c r="N15" s="93"/>
      <c r="O15" s="93">
        <v>5</v>
      </c>
      <c r="P15" s="93"/>
      <c r="Q15" s="93">
        <v>3</v>
      </c>
      <c r="R15" s="24">
        <v>3</v>
      </c>
      <c r="S15" s="23"/>
      <c r="T15" s="23"/>
      <c r="U15" s="23"/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4</v>
      </c>
      <c r="AA15" s="95">
        <f t="shared" si="5"/>
        <v>0</v>
      </c>
      <c r="AB15" s="95">
        <f t="shared" si="6"/>
        <v>2</v>
      </c>
      <c r="AC15" s="95">
        <f t="shared" si="7"/>
        <v>6</v>
      </c>
      <c r="AD15" s="242">
        <f t="shared" si="11"/>
        <v>3.6666666666666665</v>
      </c>
      <c r="AE15" s="16">
        <f t="shared" si="8"/>
        <v>0</v>
      </c>
      <c r="AF15" s="9"/>
      <c r="AG15" s="332" t="str">
        <f t="shared" si="12"/>
        <v>з</v>
      </c>
      <c r="AH15" s="332">
        <f t="shared" si="12"/>
        <v>3</v>
      </c>
      <c r="AI15" s="332" t="str">
        <f t="shared" si="12"/>
        <v>з</v>
      </c>
      <c r="AJ15" s="332">
        <f t="shared" si="12"/>
        <v>3</v>
      </c>
      <c r="AK15" s="332" t="str">
        <f t="shared" si="12"/>
        <v/>
      </c>
      <c r="AL15" s="332" t="str">
        <f t="shared" si="12"/>
        <v/>
      </c>
      <c r="AM15" s="332">
        <f t="shared" si="12"/>
        <v>5</v>
      </c>
      <c r="AN15" s="332" t="str">
        <f t="shared" si="12"/>
        <v/>
      </c>
      <c r="AO15" s="332" t="str">
        <f t="shared" si="12"/>
        <v/>
      </c>
      <c r="AP15" s="332">
        <f t="shared" si="12"/>
        <v>5</v>
      </c>
      <c r="AQ15" s="332" t="str">
        <f t="shared" si="12"/>
        <v/>
      </c>
      <c r="AR15" s="332">
        <f t="shared" si="12"/>
        <v>3</v>
      </c>
      <c r="AS15" s="332">
        <f t="shared" si="12"/>
        <v>3</v>
      </c>
      <c r="AT15" s="332" t="str">
        <f t="shared" si="12"/>
        <v/>
      </c>
      <c r="AU15" s="332" t="str">
        <f t="shared" si="12"/>
        <v/>
      </c>
      <c r="AV15" s="332" t="str">
        <f t="shared" si="12"/>
        <v/>
      </c>
      <c r="AW15" s="35">
        <f t="shared" si="13"/>
        <v>2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389">
        <v>11</v>
      </c>
      <c r="B16" s="263"/>
      <c r="C16" s="399" t="s">
        <v>34</v>
      </c>
      <c r="D16" s="443" t="s">
        <v>1156</v>
      </c>
      <c r="E16" s="256">
        <v>2343</v>
      </c>
      <c r="F16" s="93" t="s">
        <v>1604</v>
      </c>
      <c r="G16" s="93">
        <v>3</v>
      </c>
      <c r="H16" s="93" t="s">
        <v>1604</v>
      </c>
      <c r="I16" s="93">
        <v>5</v>
      </c>
      <c r="J16" s="93"/>
      <c r="K16" s="93"/>
      <c r="L16" s="93">
        <v>5</v>
      </c>
      <c r="M16" s="93"/>
      <c r="N16" s="93"/>
      <c r="O16" s="93">
        <v>5</v>
      </c>
      <c r="P16" s="93"/>
      <c r="Q16" s="93">
        <v>3</v>
      </c>
      <c r="R16" s="24">
        <v>4</v>
      </c>
      <c r="S16" s="23"/>
      <c r="T16" s="23"/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2</v>
      </c>
      <c r="AA16" s="95">
        <f t="shared" si="5"/>
        <v>1</v>
      </c>
      <c r="AB16" s="95">
        <f t="shared" si="6"/>
        <v>3</v>
      </c>
      <c r="AC16" s="95">
        <f t="shared" si="7"/>
        <v>6</v>
      </c>
      <c r="AD16" s="242">
        <f t="shared" si="11"/>
        <v>4.166666666666667</v>
      </c>
      <c r="AE16" s="16">
        <f t="shared" si="8"/>
        <v>0</v>
      </c>
      <c r="AF16" s="9"/>
      <c r="AG16" s="332" t="str">
        <f t="shared" si="12"/>
        <v>з</v>
      </c>
      <c r="AH16" s="332">
        <f t="shared" si="12"/>
        <v>3</v>
      </c>
      <c r="AI16" s="332" t="str">
        <f t="shared" si="12"/>
        <v>з</v>
      </c>
      <c r="AJ16" s="332">
        <f t="shared" si="12"/>
        <v>5</v>
      </c>
      <c r="AK16" s="332" t="str">
        <f t="shared" si="12"/>
        <v/>
      </c>
      <c r="AL16" s="332" t="str">
        <f t="shared" si="12"/>
        <v/>
      </c>
      <c r="AM16" s="332">
        <f t="shared" si="12"/>
        <v>5</v>
      </c>
      <c r="AN16" s="332" t="str">
        <f t="shared" si="12"/>
        <v/>
      </c>
      <c r="AO16" s="332" t="str">
        <f t="shared" si="12"/>
        <v/>
      </c>
      <c r="AP16" s="332">
        <f t="shared" si="12"/>
        <v>5</v>
      </c>
      <c r="AQ16" s="332" t="str">
        <f t="shared" si="12"/>
        <v/>
      </c>
      <c r="AR16" s="332">
        <f t="shared" si="12"/>
        <v>3</v>
      </c>
      <c r="AS16" s="332">
        <f t="shared" si="12"/>
        <v>4</v>
      </c>
      <c r="AT16" s="332" t="str">
        <f t="shared" si="12"/>
        <v/>
      </c>
      <c r="AU16" s="332" t="str">
        <f t="shared" si="12"/>
        <v/>
      </c>
      <c r="AV16" s="332" t="str">
        <f t="shared" si="12"/>
        <v/>
      </c>
      <c r="AW16" s="35">
        <f t="shared" si="13"/>
        <v>2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389">
        <v>12</v>
      </c>
      <c r="B17" s="259"/>
      <c r="C17" s="399" t="s">
        <v>34</v>
      </c>
      <c r="D17" s="443" t="s">
        <v>1157</v>
      </c>
      <c r="E17" s="256">
        <v>2343</v>
      </c>
      <c r="F17" s="93" t="s">
        <v>1604</v>
      </c>
      <c r="G17" s="93">
        <v>3</v>
      </c>
      <c r="H17" s="93" t="s">
        <v>1604</v>
      </c>
      <c r="I17" s="93">
        <v>3</v>
      </c>
      <c r="J17" s="93"/>
      <c r="K17" s="93"/>
      <c r="L17" s="93">
        <v>5</v>
      </c>
      <c r="M17" s="93"/>
      <c r="N17" s="93"/>
      <c r="O17" s="93">
        <v>5</v>
      </c>
      <c r="P17" s="93"/>
      <c r="Q17" s="93">
        <v>3</v>
      </c>
      <c r="R17" s="24">
        <v>4</v>
      </c>
      <c r="S17" s="23"/>
      <c r="T17" s="23"/>
      <c r="U17" s="23"/>
      <c r="V17" s="18">
        <f t="shared" si="0"/>
        <v>3</v>
      </c>
      <c r="W17" s="95">
        <f t="shared" si="1"/>
        <v>0</v>
      </c>
      <c r="X17" s="95">
        <f t="shared" ref="X17:X34" si="14">COUNTIF(AF17:AU17,"д")</f>
        <v>0</v>
      </c>
      <c r="Y17" s="95">
        <f t="shared" si="3"/>
        <v>0</v>
      </c>
      <c r="Z17" s="95">
        <f t="shared" si="4"/>
        <v>3</v>
      </c>
      <c r="AA17" s="95">
        <f t="shared" si="5"/>
        <v>1</v>
      </c>
      <c r="AB17" s="95">
        <f t="shared" si="6"/>
        <v>2</v>
      </c>
      <c r="AC17" s="95">
        <f t="shared" si="7"/>
        <v>6</v>
      </c>
      <c r="AD17" s="242">
        <f t="shared" si="11"/>
        <v>3.8333333333333335</v>
      </c>
      <c r="AE17" s="16">
        <f t="shared" si="8"/>
        <v>0</v>
      </c>
      <c r="AF17" s="9"/>
      <c r="AG17" s="332" t="str">
        <f t="shared" si="12"/>
        <v>з</v>
      </c>
      <c r="AH17" s="332">
        <f t="shared" si="12"/>
        <v>3</v>
      </c>
      <c r="AI17" s="332" t="str">
        <f t="shared" si="12"/>
        <v>з</v>
      </c>
      <c r="AJ17" s="332">
        <f t="shared" si="12"/>
        <v>3</v>
      </c>
      <c r="AK17" s="332" t="str">
        <f t="shared" si="12"/>
        <v/>
      </c>
      <c r="AL17" s="332" t="str">
        <f t="shared" si="12"/>
        <v/>
      </c>
      <c r="AM17" s="332">
        <f t="shared" si="12"/>
        <v>5</v>
      </c>
      <c r="AN17" s="332" t="str">
        <f t="shared" si="12"/>
        <v/>
      </c>
      <c r="AO17" s="332" t="str">
        <f t="shared" si="12"/>
        <v/>
      </c>
      <c r="AP17" s="332">
        <f t="shared" si="12"/>
        <v>5</v>
      </c>
      <c r="AQ17" s="332" t="str">
        <f t="shared" si="12"/>
        <v/>
      </c>
      <c r="AR17" s="332">
        <f t="shared" si="12"/>
        <v>3</v>
      </c>
      <c r="AS17" s="332">
        <f t="shared" si="12"/>
        <v>4</v>
      </c>
      <c r="AT17" s="332" t="str">
        <f t="shared" si="12"/>
        <v/>
      </c>
      <c r="AU17" s="332" t="str">
        <f t="shared" si="12"/>
        <v/>
      </c>
      <c r="AV17" s="332" t="str">
        <f t="shared" si="12"/>
        <v/>
      </c>
      <c r="AW17" s="35">
        <f t="shared" si="13"/>
        <v>2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389">
        <v>13</v>
      </c>
      <c r="B18" s="189"/>
      <c r="C18" s="399" t="s">
        <v>583</v>
      </c>
      <c r="D18" s="443" t="s">
        <v>1158</v>
      </c>
      <c r="E18" s="256">
        <v>2343</v>
      </c>
      <c r="F18" s="93" t="s">
        <v>1604</v>
      </c>
      <c r="G18" s="93">
        <v>3</v>
      </c>
      <c r="H18" s="93" t="s">
        <v>1604</v>
      </c>
      <c r="I18" s="93">
        <v>3</v>
      </c>
      <c r="J18" s="93"/>
      <c r="K18" s="93"/>
      <c r="L18" s="93">
        <v>5</v>
      </c>
      <c r="M18" s="93"/>
      <c r="N18" s="93"/>
      <c r="O18" s="93">
        <v>4</v>
      </c>
      <c r="P18" s="93"/>
      <c r="Q18" s="93">
        <v>3</v>
      </c>
      <c r="R18" s="24">
        <v>3</v>
      </c>
      <c r="S18" s="23"/>
      <c r="T18" s="23"/>
      <c r="U18" s="23"/>
      <c r="V18" s="18">
        <f t="shared" si="0"/>
        <v>3</v>
      </c>
      <c r="W18" s="95">
        <f t="shared" si="1"/>
        <v>0</v>
      </c>
      <c r="X18" s="95">
        <f t="shared" si="14"/>
        <v>0</v>
      </c>
      <c r="Y18" s="95">
        <f t="shared" si="3"/>
        <v>0</v>
      </c>
      <c r="Z18" s="95">
        <f t="shared" si="4"/>
        <v>4</v>
      </c>
      <c r="AA18" s="95">
        <f t="shared" si="5"/>
        <v>1</v>
      </c>
      <c r="AB18" s="95">
        <f t="shared" si="6"/>
        <v>1</v>
      </c>
      <c r="AC18" s="95">
        <f t="shared" si="7"/>
        <v>6</v>
      </c>
      <c r="AD18" s="242">
        <f t="shared" si="11"/>
        <v>3.5</v>
      </c>
      <c r="AE18" s="16">
        <f t="shared" si="8"/>
        <v>0</v>
      </c>
      <c r="AF18" s="9"/>
      <c r="AG18" s="332" t="str">
        <f t="shared" si="12"/>
        <v>з</v>
      </c>
      <c r="AH18" s="332">
        <f t="shared" si="12"/>
        <v>3</v>
      </c>
      <c r="AI18" s="332" t="str">
        <f t="shared" si="12"/>
        <v>з</v>
      </c>
      <c r="AJ18" s="332">
        <f t="shared" si="12"/>
        <v>3</v>
      </c>
      <c r="AK18" s="332" t="str">
        <f t="shared" si="12"/>
        <v/>
      </c>
      <c r="AL18" s="332" t="str">
        <f t="shared" si="12"/>
        <v/>
      </c>
      <c r="AM18" s="332">
        <f t="shared" si="12"/>
        <v>5</v>
      </c>
      <c r="AN18" s="332" t="str">
        <f t="shared" si="12"/>
        <v/>
      </c>
      <c r="AO18" s="332" t="str">
        <f t="shared" si="12"/>
        <v/>
      </c>
      <c r="AP18" s="332">
        <f t="shared" si="12"/>
        <v>4</v>
      </c>
      <c r="AQ18" s="332" t="str">
        <f t="shared" si="12"/>
        <v/>
      </c>
      <c r="AR18" s="332">
        <f t="shared" si="12"/>
        <v>3</v>
      </c>
      <c r="AS18" s="332">
        <f t="shared" si="12"/>
        <v>3</v>
      </c>
      <c r="AT18" s="332" t="str">
        <f t="shared" si="12"/>
        <v/>
      </c>
      <c r="AU18" s="332" t="str">
        <f t="shared" si="12"/>
        <v/>
      </c>
      <c r="AV18" s="332" t="str">
        <f t="shared" si="12"/>
        <v/>
      </c>
      <c r="AW18" s="35">
        <f t="shared" si="13"/>
        <v>2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389">
        <v>14</v>
      </c>
      <c r="B19" s="189"/>
      <c r="C19" s="399" t="s">
        <v>34</v>
      </c>
      <c r="D19" s="443" t="s">
        <v>1159</v>
      </c>
      <c r="E19" s="256">
        <v>2343</v>
      </c>
      <c r="F19" s="93" t="s">
        <v>1604</v>
      </c>
      <c r="G19" s="93" t="s">
        <v>1643</v>
      </c>
      <c r="H19" s="93" t="s">
        <v>1604</v>
      </c>
      <c r="I19" s="93">
        <v>3</v>
      </c>
      <c r="J19" s="93"/>
      <c r="K19" s="93"/>
      <c r="L19" s="93">
        <v>5</v>
      </c>
      <c r="M19" s="93"/>
      <c r="N19" s="93"/>
      <c r="O19" s="93">
        <v>4</v>
      </c>
      <c r="P19" s="93"/>
      <c r="Q19" s="93">
        <v>3</v>
      </c>
      <c r="R19" s="23">
        <v>3</v>
      </c>
      <c r="S19" s="23"/>
      <c r="T19" s="23"/>
      <c r="U19" s="23"/>
      <c r="V19" s="18">
        <f t="shared" si="0"/>
        <v>2</v>
      </c>
      <c r="W19" s="95">
        <f t="shared" si="1"/>
        <v>0</v>
      </c>
      <c r="X19" s="95">
        <f t="shared" si="14"/>
        <v>0</v>
      </c>
      <c r="Y19" s="95">
        <f t="shared" si="3"/>
        <v>1</v>
      </c>
      <c r="Z19" s="95">
        <f t="shared" si="4"/>
        <v>3</v>
      </c>
      <c r="AA19" s="95">
        <f t="shared" si="5"/>
        <v>1</v>
      </c>
      <c r="AB19" s="95">
        <f t="shared" si="6"/>
        <v>1</v>
      </c>
      <c r="AC19" s="95">
        <f t="shared" si="7"/>
        <v>6</v>
      </c>
      <c r="AD19" s="242">
        <f t="shared" si="11"/>
        <v>3.3333333333333335</v>
      </c>
      <c r="AE19" s="16">
        <f t="shared" si="8"/>
        <v>0</v>
      </c>
      <c r="AF19" s="9"/>
      <c r="AG19" s="332" t="str">
        <f t="shared" si="12"/>
        <v>з</v>
      </c>
      <c r="AH19" s="332">
        <f t="shared" si="12"/>
        <v>2</v>
      </c>
      <c r="AI19" s="332" t="str">
        <f t="shared" si="12"/>
        <v>з</v>
      </c>
      <c r="AJ19" s="332">
        <f t="shared" si="12"/>
        <v>3</v>
      </c>
      <c r="AK19" s="332" t="str">
        <f t="shared" si="12"/>
        <v/>
      </c>
      <c r="AL19" s="332" t="str">
        <f t="shared" si="12"/>
        <v/>
      </c>
      <c r="AM19" s="332">
        <f t="shared" si="12"/>
        <v>5</v>
      </c>
      <c r="AN19" s="332" t="str">
        <f t="shared" si="12"/>
        <v/>
      </c>
      <c r="AO19" s="332" t="str">
        <f t="shared" si="12"/>
        <v/>
      </c>
      <c r="AP19" s="332">
        <f t="shared" si="12"/>
        <v>4</v>
      </c>
      <c r="AQ19" s="332" t="str">
        <f t="shared" si="12"/>
        <v/>
      </c>
      <c r="AR19" s="332">
        <f t="shared" si="12"/>
        <v>3</v>
      </c>
      <c r="AS19" s="332">
        <f t="shared" si="12"/>
        <v>3</v>
      </c>
      <c r="AT19" s="332" t="str">
        <f t="shared" si="12"/>
        <v/>
      </c>
      <c r="AU19" s="332" t="str">
        <f t="shared" si="12"/>
        <v/>
      </c>
      <c r="AV19" s="332" t="str">
        <f t="shared" si="12"/>
        <v/>
      </c>
      <c r="AW19" s="35">
        <f t="shared" si="13"/>
        <v>2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389">
        <v>15</v>
      </c>
      <c r="B20" s="189"/>
      <c r="C20" s="479" t="s">
        <v>34</v>
      </c>
      <c r="D20" s="482" t="s">
        <v>1160</v>
      </c>
      <c r="E20" s="256">
        <v>2343</v>
      </c>
      <c r="F20" s="93" t="s">
        <v>1604</v>
      </c>
      <c r="G20" s="93">
        <v>5</v>
      </c>
      <c r="H20" s="93" t="s">
        <v>1604</v>
      </c>
      <c r="I20" s="93">
        <v>5</v>
      </c>
      <c r="J20" s="93"/>
      <c r="K20" s="93"/>
      <c r="L20" s="93">
        <v>5</v>
      </c>
      <c r="M20" s="93"/>
      <c r="N20" s="93"/>
      <c r="O20" s="93" t="s">
        <v>1622</v>
      </c>
      <c r="P20" s="93"/>
      <c r="Q20" s="93">
        <v>2</v>
      </c>
      <c r="R20" s="24">
        <v>3</v>
      </c>
      <c r="S20" s="23"/>
      <c r="T20" s="23"/>
      <c r="U20" s="23"/>
      <c r="V20" s="18">
        <f t="shared" si="0"/>
        <v>2</v>
      </c>
      <c r="W20" s="95">
        <f t="shared" si="1"/>
        <v>0</v>
      </c>
      <c r="X20" s="95">
        <f t="shared" si="14"/>
        <v>0</v>
      </c>
      <c r="Y20" s="95">
        <f t="shared" si="3"/>
        <v>1</v>
      </c>
      <c r="Z20" s="95">
        <f t="shared" si="4"/>
        <v>1</v>
      </c>
      <c r="AA20" s="95">
        <f t="shared" si="5"/>
        <v>0</v>
      </c>
      <c r="AB20" s="95">
        <f t="shared" si="6"/>
        <v>3</v>
      </c>
      <c r="AC20" s="95">
        <f t="shared" si="7"/>
        <v>5</v>
      </c>
      <c r="AD20" s="242">
        <f t="shared" si="11"/>
        <v>4</v>
      </c>
      <c r="AE20" s="16">
        <f t="shared" si="8"/>
        <v>0</v>
      </c>
      <c r="AF20" s="9"/>
      <c r="AG20" s="332" t="str">
        <f t="shared" si="12"/>
        <v>з</v>
      </c>
      <c r="AH20" s="332">
        <f t="shared" si="12"/>
        <v>5</v>
      </c>
      <c r="AI20" s="332" t="str">
        <f t="shared" si="12"/>
        <v>з</v>
      </c>
      <c r="AJ20" s="332">
        <f t="shared" si="12"/>
        <v>5</v>
      </c>
      <c r="AK20" s="332" t="str">
        <f t="shared" si="12"/>
        <v/>
      </c>
      <c r="AL20" s="332" t="str">
        <f t="shared" si="12"/>
        <v/>
      </c>
      <c r="AM20" s="332">
        <f t="shared" si="12"/>
        <v>5</v>
      </c>
      <c r="AN20" s="332" t="str">
        <f t="shared" si="12"/>
        <v/>
      </c>
      <c r="AO20" s="332" t="str">
        <f t="shared" si="12"/>
        <v/>
      </c>
      <c r="AP20" s="332" t="str">
        <f t="shared" si="12"/>
        <v>а</v>
      </c>
      <c r="AQ20" s="332" t="str">
        <f t="shared" si="12"/>
        <v/>
      </c>
      <c r="AR20" s="332">
        <f t="shared" si="12"/>
        <v>2</v>
      </c>
      <c r="AS20" s="332">
        <f t="shared" si="12"/>
        <v>3</v>
      </c>
      <c r="AT20" s="332" t="str">
        <f t="shared" si="12"/>
        <v/>
      </c>
      <c r="AU20" s="332" t="str">
        <f t="shared" si="12"/>
        <v/>
      </c>
      <c r="AV20" s="332" t="str">
        <f t="shared" si="12"/>
        <v/>
      </c>
      <c r="AW20" s="35">
        <f t="shared" si="13"/>
        <v>2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389">
        <v>16</v>
      </c>
      <c r="B21" s="189"/>
      <c r="C21" s="479" t="s">
        <v>34</v>
      </c>
      <c r="D21" s="482" t="s">
        <v>1161</v>
      </c>
      <c r="E21" s="256">
        <v>2343</v>
      </c>
      <c r="F21" s="93" t="s">
        <v>1604</v>
      </c>
      <c r="G21" s="93">
        <v>5</v>
      </c>
      <c r="H21" s="93" t="s">
        <v>1604</v>
      </c>
      <c r="I21" s="93">
        <v>4</v>
      </c>
      <c r="J21" s="93"/>
      <c r="K21" s="93"/>
      <c r="L21" s="93">
        <v>5</v>
      </c>
      <c r="M21" s="93"/>
      <c r="N21" s="93"/>
      <c r="O21" s="93">
        <v>5</v>
      </c>
      <c r="P21" s="93"/>
      <c r="Q21" s="93">
        <v>5</v>
      </c>
      <c r="R21" s="24">
        <v>3</v>
      </c>
      <c r="S21" s="23"/>
      <c r="T21" s="23"/>
      <c r="U21" s="23"/>
      <c r="V21" s="18">
        <f t="shared" si="0"/>
        <v>3</v>
      </c>
      <c r="W21" s="95">
        <f t="shared" si="1"/>
        <v>0</v>
      </c>
      <c r="X21" s="95">
        <f t="shared" si="14"/>
        <v>0</v>
      </c>
      <c r="Y21" s="95">
        <f t="shared" si="3"/>
        <v>0</v>
      </c>
      <c r="Z21" s="95">
        <f t="shared" si="4"/>
        <v>1</v>
      </c>
      <c r="AA21" s="95">
        <f t="shared" si="5"/>
        <v>1</v>
      </c>
      <c r="AB21" s="95">
        <f t="shared" si="6"/>
        <v>4</v>
      </c>
      <c r="AC21" s="95">
        <f t="shared" si="7"/>
        <v>6</v>
      </c>
      <c r="AD21" s="242">
        <f t="shared" si="11"/>
        <v>4.5</v>
      </c>
      <c r="AE21" s="16">
        <f t="shared" si="8"/>
        <v>0</v>
      </c>
      <c r="AF21" s="9"/>
      <c r="AG21" s="332" t="str">
        <f t="shared" si="12"/>
        <v>з</v>
      </c>
      <c r="AH21" s="332">
        <f t="shared" si="12"/>
        <v>5</v>
      </c>
      <c r="AI21" s="332" t="str">
        <f t="shared" si="12"/>
        <v>з</v>
      </c>
      <c r="AJ21" s="332">
        <f t="shared" si="12"/>
        <v>4</v>
      </c>
      <c r="AK21" s="332" t="str">
        <f t="shared" si="12"/>
        <v/>
      </c>
      <c r="AL21" s="332" t="str">
        <f t="shared" si="12"/>
        <v/>
      </c>
      <c r="AM21" s="332">
        <f t="shared" si="12"/>
        <v>5</v>
      </c>
      <c r="AN21" s="332" t="str">
        <f t="shared" si="12"/>
        <v/>
      </c>
      <c r="AO21" s="332" t="str">
        <f t="shared" si="12"/>
        <v/>
      </c>
      <c r="AP21" s="332">
        <f t="shared" si="12"/>
        <v>5</v>
      </c>
      <c r="AQ21" s="332" t="str">
        <f t="shared" si="12"/>
        <v/>
      </c>
      <c r="AR21" s="332">
        <f t="shared" si="12"/>
        <v>5</v>
      </c>
      <c r="AS21" s="332">
        <f t="shared" si="12"/>
        <v>3</v>
      </c>
      <c r="AT21" s="332" t="str">
        <f t="shared" si="12"/>
        <v/>
      </c>
      <c r="AU21" s="332" t="str">
        <f t="shared" si="12"/>
        <v/>
      </c>
      <c r="AV21" s="332" t="str">
        <f t="shared" si="12"/>
        <v/>
      </c>
      <c r="AW21" s="35">
        <f t="shared" si="13"/>
        <v>2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389">
        <v>17</v>
      </c>
      <c r="B22" s="189"/>
      <c r="C22" s="399" t="s">
        <v>34</v>
      </c>
      <c r="D22" s="443" t="s">
        <v>1162</v>
      </c>
      <c r="E22" s="256">
        <v>2343</v>
      </c>
      <c r="F22" s="93" t="s">
        <v>1604</v>
      </c>
      <c r="G22" s="93">
        <v>3</v>
      </c>
      <c r="H22" s="93" t="s">
        <v>1604</v>
      </c>
      <c r="I22" s="93">
        <v>3</v>
      </c>
      <c r="J22" s="93"/>
      <c r="K22" s="93"/>
      <c r="L22" s="93">
        <v>5</v>
      </c>
      <c r="M22" s="93"/>
      <c r="N22" s="93"/>
      <c r="O22" s="93">
        <v>5</v>
      </c>
      <c r="P22" s="93"/>
      <c r="Q22" s="93">
        <v>3</v>
      </c>
      <c r="R22" s="24">
        <v>3</v>
      </c>
      <c r="S22" s="23"/>
      <c r="T22" s="23"/>
      <c r="U22" s="23"/>
      <c r="V22" s="18">
        <f t="shared" si="0"/>
        <v>3</v>
      </c>
      <c r="W22" s="95">
        <f t="shared" si="1"/>
        <v>0</v>
      </c>
      <c r="X22" s="95">
        <f t="shared" si="14"/>
        <v>0</v>
      </c>
      <c r="Y22" s="95">
        <f t="shared" si="3"/>
        <v>0</v>
      </c>
      <c r="Z22" s="95">
        <f t="shared" si="4"/>
        <v>4</v>
      </c>
      <c r="AA22" s="95">
        <f t="shared" si="5"/>
        <v>0</v>
      </c>
      <c r="AB22" s="95">
        <f t="shared" si="6"/>
        <v>2</v>
      </c>
      <c r="AC22" s="95">
        <f t="shared" si="7"/>
        <v>6</v>
      </c>
      <c r="AD22" s="242">
        <f t="shared" si="11"/>
        <v>3.6666666666666665</v>
      </c>
      <c r="AE22" s="16">
        <f t="shared" si="8"/>
        <v>0</v>
      </c>
      <c r="AF22" s="9"/>
      <c r="AG22" s="332" t="str">
        <f t="shared" si="12"/>
        <v>з</v>
      </c>
      <c r="AH22" s="332">
        <f t="shared" si="12"/>
        <v>3</v>
      </c>
      <c r="AI22" s="332" t="str">
        <f t="shared" si="12"/>
        <v>з</v>
      </c>
      <c r="AJ22" s="332">
        <f t="shared" si="12"/>
        <v>3</v>
      </c>
      <c r="AK22" s="332" t="str">
        <f t="shared" si="12"/>
        <v/>
      </c>
      <c r="AL22" s="332" t="str">
        <f t="shared" si="12"/>
        <v/>
      </c>
      <c r="AM22" s="332">
        <f t="shared" si="12"/>
        <v>5</v>
      </c>
      <c r="AN22" s="332" t="str">
        <f t="shared" si="12"/>
        <v/>
      </c>
      <c r="AO22" s="332" t="str">
        <f t="shared" si="12"/>
        <v/>
      </c>
      <c r="AP22" s="332">
        <f t="shared" si="12"/>
        <v>5</v>
      </c>
      <c r="AQ22" s="332" t="str">
        <f t="shared" si="12"/>
        <v/>
      </c>
      <c r="AR22" s="332">
        <f t="shared" si="12"/>
        <v>3</v>
      </c>
      <c r="AS22" s="332">
        <f t="shared" si="12"/>
        <v>3</v>
      </c>
      <c r="AT22" s="332" t="str">
        <f t="shared" si="12"/>
        <v/>
      </c>
      <c r="AU22" s="332" t="str">
        <f t="shared" si="12"/>
        <v/>
      </c>
      <c r="AV22" s="332" t="str">
        <f t="shared" ref="AG22:AV31" si="15">IF(ISERROR(VALUE(LEFT(U22))),LEFT(U22),VALUE(LEFT(U22)))</f>
        <v/>
      </c>
      <c r="AW22" s="35">
        <f t="shared" si="13"/>
        <v>2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389">
        <v>18</v>
      </c>
      <c r="B23" s="189"/>
      <c r="C23" s="399" t="s">
        <v>34</v>
      </c>
      <c r="D23" s="443" t="s">
        <v>1163</v>
      </c>
      <c r="E23" s="256">
        <v>2343</v>
      </c>
      <c r="F23" s="93" t="s">
        <v>1604</v>
      </c>
      <c r="G23" s="93">
        <v>3</v>
      </c>
      <c r="H23" s="93" t="s">
        <v>1604</v>
      </c>
      <c r="I23" s="93">
        <v>3</v>
      </c>
      <c r="J23" s="93"/>
      <c r="K23" s="93"/>
      <c r="L23" s="93">
        <v>5</v>
      </c>
      <c r="M23" s="93"/>
      <c r="N23" s="93"/>
      <c r="O23" s="93">
        <v>4</v>
      </c>
      <c r="P23" s="93"/>
      <c r="Q23" s="93" t="s">
        <v>1643</v>
      </c>
      <c r="R23" s="24">
        <v>3</v>
      </c>
      <c r="S23" s="23"/>
      <c r="T23" s="23"/>
      <c r="U23" s="23"/>
      <c r="V23" s="18">
        <f t="shared" si="0"/>
        <v>2</v>
      </c>
      <c r="W23" s="95">
        <f t="shared" si="1"/>
        <v>0</v>
      </c>
      <c r="X23" s="95">
        <f t="shared" si="14"/>
        <v>0</v>
      </c>
      <c r="Y23" s="95">
        <f t="shared" si="3"/>
        <v>1</v>
      </c>
      <c r="Z23" s="95">
        <f t="shared" si="4"/>
        <v>3</v>
      </c>
      <c r="AA23" s="95">
        <f t="shared" si="5"/>
        <v>1</v>
      </c>
      <c r="AB23" s="95">
        <f t="shared" si="6"/>
        <v>1</v>
      </c>
      <c r="AC23" s="95">
        <f t="shared" si="7"/>
        <v>6</v>
      </c>
      <c r="AD23" s="242">
        <f t="shared" si="11"/>
        <v>3.3333333333333335</v>
      </c>
      <c r="AE23" s="16">
        <f t="shared" si="8"/>
        <v>0</v>
      </c>
      <c r="AF23" s="9"/>
      <c r="AG23" s="332" t="str">
        <f t="shared" si="15"/>
        <v>з</v>
      </c>
      <c r="AH23" s="332">
        <f t="shared" si="15"/>
        <v>3</v>
      </c>
      <c r="AI23" s="332" t="str">
        <f t="shared" si="15"/>
        <v>з</v>
      </c>
      <c r="AJ23" s="332">
        <f t="shared" si="15"/>
        <v>3</v>
      </c>
      <c r="AK23" s="332" t="str">
        <f t="shared" si="15"/>
        <v/>
      </c>
      <c r="AL23" s="332" t="str">
        <f t="shared" si="15"/>
        <v/>
      </c>
      <c r="AM23" s="332">
        <f t="shared" si="15"/>
        <v>5</v>
      </c>
      <c r="AN23" s="332" t="str">
        <f t="shared" si="15"/>
        <v/>
      </c>
      <c r="AO23" s="332" t="str">
        <f t="shared" si="15"/>
        <v/>
      </c>
      <c r="AP23" s="332">
        <f t="shared" si="15"/>
        <v>4</v>
      </c>
      <c r="AQ23" s="332" t="str">
        <f t="shared" si="15"/>
        <v/>
      </c>
      <c r="AR23" s="332">
        <f t="shared" si="15"/>
        <v>2</v>
      </c>
      <c r="AS23" s="332">
        <f t="shared" si="15"/>
        <v>3</v>
      </c>
      <c r="AT23" s="332" t="str">
        <f t="shared" si="15"/>
        <v/>
      </c>
      <c r="AU23" s="332" t="str">
        <f t="shared" si="15"/>
        <v/>
      </c>
      <c r="AV23" s="332" t="str">
        <f t="shared" si="15"/>
        <v/>
      </c>
      <c r="AW23" s="35">
        <f t="shared" si="13"/>
        <v>2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">
      <c r="A24" s="389">
        <v>19</v>
      </c>
      <c r="B24" s="189"/>
      <c r="C24" s="399" t="s">
        <v>34</v>
      </c>
      <c r="D24" s="443" t="s">
        <v>1164</v>
      </c>
      <c r="E24" s="256">
        <v>2343</v>
      </c>
      <c r="F24" s="93" t="s">
        <v>1604</v>
      </c>
      <c r="G24" s="93">
        <v>3</v>
      </c>
      <c r="H24" s="93" t="s">
        <v>1604</v>
      </c>
      <c r="I24" s="93">
        <v>5</v>
      </c>
      <c r="J24" s="93"/>
      <c r="K24" s="93"/>
      <c r="L24" s="93">
        <v>5</v>
      </c>
      <c r="M24" s="93"/>
      <c r="N24" s="93"/>
      <c r="O24" s="93">
        <v>5</v>
      </c>
      <c r="P24" s="93"/>
      <c r="Q24" s="93">
        <v>3</v>
      </c>
      <c r="R24" s="24">
        <v>3</v>
      </c>
      <c r="S24" s="23"/>
      <c r="T24" s="23"/>
      <c r="U24" s="23"/>
      <c r="V24" s="18">
        <f t="shared" si="0"/>
        <v>3</v>
      </c>
      <c r="W24" s="95">
        <f t="shared" si="1"/>
        <v>0</v>
      </c>
      <c r="X24" s="95">
        <f t="shared" si="14"/>
        <v>0</v>
      </c>
      <c r="Y24" s="95">
        <f t="shared" si="3"/>
        <v>0</v>
      </c>
      <c r="Z24" s="95">
        <f t="shared" si="4"/>
        <v>3</v>
      </c>
      <c r="AA24" s="95">
        <f t="shared" si="5"/>
        <v>0</v>
      </c>
      <c r="AB24" s="95">
        <f t="shared" si="6"/>
        <v>3</v>
      </c>
      <c r="AC24" s="95">
        <f t="shared" si="7"/>
        <v>6</v>
      </c>
      <c r="AD24" s="242">
        <f t="shared" si="11"/>
        <v>4</v>
      </c>
      <c r="AE24" s="16">
        <f t="shared" si="8"/>
        <v>0</v>
      </c>
      <c r="AF24" s="9"/>
      <c r="AG24" s="332" t="str">
        <f t="shared" si="15"/>
        <v>з</v>
      </c>
      <c r="AH24" s="332">
        <f t="shared" si="15"/>
        <v>3</v>
      </c>
      <c r="AI24" s="332" t="str">
        <f t="shared" si="15"/>
        <v>з</v>
      </c>
      <c r="AJ24" s="332">
        <f t="shared" si="15"/>
        <v>5</v>
      </c>
      <c r="AK24" s="332" t="str">
        <f t="shared" si="15"/>
        <v/>
      </c>
      <c r="AL24" s="332" t="str">
        <f t="shared" si="15"/>
        <v/>
      </c>
      <c r="AM24" s="332">
        <f t="shared" si="15"/>
        <v>5</v>
      </c>
      <c r="AN24" s="332" t="str">
        <f t="shared" si="15"/>
        <v/>
      </c>
      <c r="AO24" s="332" t="str">
        <f t="shared" si="15"/>
        <v/>
      </c>
      <c r="AP24" s="332">
        <f t="shared" si="15"/>
        <v>5</v>
      </c>
      <c r="AQ24" s="332" t="str">
        <f t="shared" si="15"/>
        <v/>
      </c>
      <c r="AR24" s="332">
        <f t="shared" si="15"/>
        <v>3</v>
      </c>
      <c r="AS24" s="332">
        <f t="shared" si="15"/>
        <v>3</v>
      </c>
      <c r="AT24" s="332" t="str">
        <f t="shared" si="15"/>
        <v/>
      </c>
      <c r="AU24" s="332" t="str">
        <f t="shared" si="15"/>
        <v/>
      </c>
      <c r="AV24" s="332" t="str">
        <f t="shared" si="15"/>
        <v/>
      </c>
      <c r="AW24" s="35">
        <f t="shared" si="13"/>
        <v>2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">
      <c r="A25" s="389">
        <v>20</v>
      </c>
      <c r="B25" s="189"/>
      <c r="C25" s="479" t="s">
        <v>34</v>
      </c>
      <c r="D25" s="482" t="s">
        <v>1165</v>
      </c>
      <c r="E25" s="256">
        <v>2343</v>
      </c>
      <c r="F25" s="93" t="s">
        <v>1604</v>
      </c>
      <c r="G25" s="93">
        <v>5</v>
      </c>
      <c r="H25" s="93" t="s">
        <v>1604</v>
      </c>
      <c r="I25" s="93">
        <v>4</v>
      </c>
      <c r="J25" s="93"/>
      <c r="K25" s="93"/>
      <c r="L25" s="93">
        <v>5</v>
      </c>
      <c r="M25" s="93"/>
      <c r="N25" s="93"/>
      <c r="O25" s="93">
        <v>5</v>
      </c>
      <c r="P25" s="93"/>
      <c r="Q25" s="93">
        <v>5</v>
      </c>
      <c r="R25" s="24">
        <v>5</v>
      </c>
      <c r="S25" s="23"/>
      <c r="T25" s="23"/>
      <c r="U25" s="23"/>
      <c r="V25" s="18">
        <f t="shared" si="0"/>
        <v>4</v>
      </c>
      <c r="W25" s="95">
        <f t="shared" si="1"/>
        <v>0</v>
      </c>
      <c r="X25" s="95">
        <f t="shared" si="14"/>
        <v>0</v>
      </c>
      <c r="Y25" s="95">
        <f t="shared" si="3"/>
        <v>0</v>
      </c>
      <c r="Z25" s="95">
        <f t="shared" si="4"/>
        <v>0</v>
      </c>
      <c r="AA25" s="95">
        <f t="shared" si="5"/>
        <v>1</v>
      </c>
      <c r="AB25" s="95">
        <f t="shared" si="6"/>
        <v>5</v>
      </c>
      <c r="AC25" s="95">
        <f t="shared" si="7"/>
        <v>6</v>
      </c>
      <c r="AD25" s="242">
        <f t="shared" si="11"/>
        <v>4.833333333333333</v>
      </c>
      <c r="AE25" s="16">
        <f t="shared" si="8"/>
        <v>0</v>
      </c>
      <c r="AF25" s="9"/>
      <c r="AG25" s="332" t="str">
        <f t="shared" si="15"/>
        <v>з</v>
      </c>
      <c r="AH25" s="332">
        <f t="shared" si="15"/>
        <v>5</v>
      </c>
      <c r="AI25" s="332" t="str">
        <f t="shared" si="15"/>
        <v>з</v>
      </c>
      <c r="AJ25" s="332">
        <f t="shared" si="15"/>
        <v>4</v>
      </c>
      <c r="AK25" s="332" t="str">
        <f t="shared" si="15"/>
        <v/>
      </c>
      <c r="AL25" s="332" t="str">
        <f t="shared" si="15"/>
        <v/>
      </c>
      <c r="AM25" s="332">
        <f t="shared" si="15"/>
        <v>5</v>
      </c>
      <c r="AN25" s="332" t="str">
        <f t="shared" si="15"/>
        <v/>
      </c>
      <c r="AO25" s="332" t="str">
        <f t="shared" si="15"/>
        <v/>
      </c>
      <c r="AP25" s="332">
        <f t="shared" si="15"/>
        <v>5</v>
      </c>
      <c r="AQ25" s="332" t="str">
        <f t="shared" si="15"/>
        <v/>
      </c>
      <c r="AR25" s="332">
        <f t="shared" si="15"/>
        <v>5</v>
      </c>
      <c r="AS25" s="332">
        <f t="shared" si="15"/>
        <v>5</v>
      </c>
      <c r="AT25" s="332" t="str">
        <f t="shared" si="15"/>
        <v/>
      </c>
      <c r="AU25" s="332" t="str">
        <f t="shared" si="15"/>
        <v/>
      </c>
      <c r="AV25" s="332" t="str">
        <f t="shared" si="15"/>
        <v/>
      </c>
      <c r="AW25" s="35">
        <f t="shared" si="13"/>
        <v>2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">
      <c r="A26" s="389">
        <v>21</v>
      </c>
      <c r="B26" s="189"/>
      <c r="C26" s="479" t="s">
        <v>34</v>
      </c>
      <c r="D26" s="482" t="s">
        <v>1166</v>
      </c>
      <c r="E26" s="256">
        <v>2343</v>
      </c>
      <c r="F26" s="93" t="s">
        <v>1604</v>
      </c>
      <c r="G26" s="93">
        <v>5</v>
      </c>
      <c r="H26" s="93" t="s">
        <v>1604</v>
      </c>
      <c r="I26" s="93">
        <v>5</v>
      </c>
      <c r="J26" s="93"/>
      <c r="K26" s="93"/>
      <c r="L26" s="93">
        <v>5</v>
      </c>
      <c r="M26" s="93"/>
      <c r="N26" s="93"/>
      <c r="O26" s="93">
        <v>5</v>
      </c>
      <c r="P26" s="93"/>
      <c r="Q26" s="93">
        <v>5</v>
      </c>
      <c r="R26" s="24">
        <v>5</v>
      </c>
      <c r="S26" s="23"/>
      <c r="T26" s="23"/>
      <c r="U26" s="23"/>
      <c r="V26" s="18">
        <f t="shared" si="0"/>
        <v>5</v>
      </c>
      <c r="W26" s="95">
        <f t="shared" si="1"/>
        <v>0</v>
      </c>
      <c r="X26" s="95">
        <f t="shared" si="14"/>
        <v>0</v>
      </c>
      <c r="Y26" s="95">
        <f t="shared" si="3"/>
        <v>0</v>
      </c>
      <c r="Z26" s="95">
        <f t="shared" si="4"/>
        <v>0</v>
      </c>
      <c r="AA26" s="95">
        <f t="shared" si="5"/>
        <v>0</v>
      </c>
      <c r="AB26" s="95">
        <f t="shared" si="6"/>
        <v>6</v>
      </c>
      <c r="AC26" s="95">
        <f t="shared" si="7"/>
        <v>6</v>
      </c>
      <c r="AD26" s="242">
        <f t="shared" si="11"/>
        <v>5</v>
      </c>
      <c r="AE26" s="16">
        <f t="shared" si="8"/>
        <v>0</v>
      </c>
      <c r="AF26" s="9"/>
      <c r="AG26" s="332" t="str">
        <f t="shared" si="15"/>
        <v>з</v>
      </c>
      <c r="AH26" s="332">
        <f t="shared" si="15"/>
        <v>5</v>
      </c>
      <c r="AI26" s="332" t="str">
        <f t="shared" si="15"/>
        <v>з</v>
      </c>
      <c r="AJ26" s="332">
        <f t="shared" si="15"/>
        <v>5</v>
      </c>
      <c r="AK26" s="332" t="str">
        <f t="shared" si="15"/>
        <v/>
      </c>
      <c r="AL26" s="332" t="str">
        <f t="shared" si="15"/>
        <v/>
      </c>
      <c r="AM26" s="332">
        <f t="shared" si="15"/>
        <v>5</v>
      </c>
      <c r="AN26" s="332" t="str">
        <f t="shared" si="15"/>
        <v/>
      </c>
      <c r="AO26" s="332" t="str">
        <f t="shared" si="15"/>
        <v/>
      </c>
      <c r="AP26" s="332">
        <f t="shared" si="15"/>
        <v>5</v>
      </c>
      <c r="AQ26" s="332" t="str">
        <f t="shared" si="15"/>
        <v/>
      </c>
      <c r="AR26" s="332">
        <f t="shared" si="15"/>
        <v>5</v>
      </c>
      <c r="AS26" s="332">
        <f t="shared" si="15"/>
        <v>5</v>
      </c>
      <c r="AT26" s="332" t="str">
        <f t="shared" si="15"/>
        <v/>
      </c>
      <c r="AU26" s="332" t="str">
        <f t="shared" si="15"/>
        <v/>
      </c>
      <c r="AV26" s="332" t="str">
        <f t="shared" si="15"/>
        <v/>
      </c>
      <c r="AW26" s="35">
        <f t="shared" si="13"/>
        <v>2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">
      <c r="A27" s="389">
        <v>22</v>
      </c>
      <c r="B27" s="189"/>
      <c r="C27" s="399" t="s">
        <v>34</v>
      </c>
      <c r="D27" s="443" t="s">
        <v>1167</v>
      </c>
      <c r="E27" s="256">
        <v>2343</v>
      </c>
      <c r="F27" s="93" t="s">
        <v>1659</v>
      </c>
      <c r="G27" s="93">
        <v>4</v>
      </c>
      <c r="H27" s="93" t="s">
        <v>1604</v>
      </c>
      <c r="I27" s="93">
        <v>3</v>
      </c>
      <c r="J27" s="93"/>
      <c r="K27" s="93"/>
      <c r="L27" s="93">
        <v>5</v>
      </c>
      <c r="M27" s="93"/>
      <c r="N27" s="93"/>
      <c r="O27" s="93">
        <v>4</v>
      </c>
      <c r="P27" s="93"/>
      <c r="Q27" s="93">
        <v>3</v>
      </c>
      <c r="R27" s="24">
        <v>3</v>
      </c>
      <c r="S27" s="23"/>
      <c r="T27" s="23"/>
      <c r="U27" s="23"/>
      <c r="V27" s="18">
        <f t="shared" si="0"/>
        <v>2</v>
      </c>
      <c r="W27" s="95">
        <f t="shared" si="1"/>
        <v>0</v>
      </c>
      <c r="X27" s="95">
        <f t="shared" si="14"/>
        <v>0</v>
      </c>
      <c r="Y27" s="95">
        <f t="shared" si="3"/>
        <v>1</v>
      </c>
      <c r="Z27" s="95">
        <f t="shared" si="4"/>
        <v>3</v>
      </c>
      <c r="AA27" s="95">
        <f t="shared" si="5"/>
        <v>2</v>
      </c>
      <c r="AB27" s="95">
        <f t="shared" si="6"/>
        <v>1</v>
      </c>
      <c r="AC27" s="95">
        <f t="shared" si="7"/>
        <v>7</v>
      </c>
      <c r="AD27" s="242">
        <f t="shared" si="11"/>
        <v>3.4285714285714284</v>
      </c>
      <c r="AE27" s="16">
        <f t="shared" si="8"/>
        <v>0</v>
      </c>
      <c r="AF27" s="9"/>
      <c r="AG27" s="332" t="str">
        <f t="shared" si="15"/>
        <v>н</v>
      </c>
      <c r="AH27" s="332">
        <f t="shared" si="15"/>
        <v>4</v>
      </c>
      <c r="AI27" s="332" t="str">
        <f t="shared" si="15"/>
        <v>з</v>
      </c>
      <c r="AJ27" s="332">
        <f t="shared" si="15"/>
        <v>3</v>
      </c>
      <c r="AK27" s="332" t="str">
        <f t="shared" si="15"/>
        <v/>
      </c>
      <c r="AL27" s="332" t="str">
        <f t="shared" si="15"/>
        <v/>
      </c>
      <c r="AM27" s="332">
        <f t="shared" si="15"/>
        <v>5</v>
      </c>
      <c r="AN27" s="332" t="str">
        <f t="shared" si="15"/>
        <v/>
      </c>
      <c r="AO27" s="332" t="str">
        <f t="shared" si="15"/>
        <v/>
      </c>
      <c r="AP27" s="332">
        <f t="shared" si="15"/>
        <v>4</v>
      </c>
      <c r="AQ27" s="332" t="str">
        <f t="shared" si="15"/>
        <v/>
      </c>
      <c r="AR27" s="332">
        <f t="shared" si="15"/>
        <v>3</v>
      </c>
      <c r="AS27" s="332">
        <f t="shared" si="15"/>
        <v>3</v>
      </c>
      <c r="AT27" s="332" t="str">
        <f t="shared" si="15"/>
        <v/>
      </c>
      <c r="AU27" s="332" t="str">
        <f t="shared" si="15"/>
        <v/>
      </c>
      <c r="AV27" s="332" t="str">
        <f t="shared" si="15"/>
        <v/>
      </c>
      <c r="AW27" s="35">
        <f t="shared" si="13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">
      <c r="A28" s="389">
        <v>23</v>
      </c>
      <c r="B28" s="189"/>
      <c r="C28" s="399" t="s">
        <v>34</v>
      </c>
      <c r="D28" s="443" t="s">
        <v>1168</v>
      </c>
      <c r="E28" s="256">
        <v>2343</v>
      </c>
      <c r="F28" s="93" t="s">
        <v>1659</v>
      </c>
      <c r="G28" s="93">
        <v>3</v>
      </c>
      <c r="H28" s="93" t="s">
        <v>1604</v>
      </c>
      <c r="I28" s="93">
        <v>3</v>
      </c>
      <c r="J28" s="93"/>
      <c r="K28" s="93"/>
      <c r="L28" s="93">
        <v>5</v>
      </c>
      <c r="M28" s="93"/>
      <c r="N28" s="93"/>
      <c r="O28" s="93">
        <v>4</v>
      </c>
      <c r="P28" s="93"/>
      <c r="Q28" s="93" t="s">
        <v>1643</v>
      </c>
      <c r="R28" s="24">
        <v>3</v>
      </c>
      <c r="S28" s="23"/>
      <c r="T28" s="23"/>
      <c r="U28" s="23"/>
      <c r="V28" s="18">
        <f t="shared" si="0"/>
        <v>2</v>
      </c>
      <c r="W28" s="95">
        <f t="shared" si="1"/>
        <v>0</v>
      </c>
      <c r="X28" s="95">
        <f t="shared" si="14"/>
        <v>0</v>
      </c>
      <c r="Y28" s="95">
        <f t="shared" si="3"/>
        <v>2</v>
      </c>
      <c r="Z28" s="95">
        <f t="shared" si="4"/>
        <v>3</v>
      </c>
      <c r="AA28" s="95">
        <f t="shared" si="5"/>
        <v>1</v>
      </c>
      <c r="AB28" s="95">
        <f t="shared" si="6"/>
        <v>1</v>
      </c>
      <c r="AC28" s="95">
        <f t="shared" si="7"/>
        <v>7</v>
      </c>
      <c r="AD28" s="242">
        <f t="shared" si="11"/>
        <v>3.1428571428571428</v>
      </c>
      <c r="AE28" s="16">
        <f t="shared" si="8"/>
        <v>0</v>
      </c>
      <c r="AF28" s="9"/>
      <c r="AG28" s="332" t="str">
        <f t="shared" si="15"/>
        <v>н</v>
      </c>
      <c r="AH28" s="332">
        <f t="shared" si="15"/>
        <v>3</v>
      </c>
      <c r="AI28" s="332" t="str">
        <f t="shared" si="15"/>
        <v>з</v>
      </c>
      <c r="AJ28" s="332">
        <f t="shared" si="15"/>
        <v>3</v>
      </c>
      <c r="AK28" s="332" t="str">
        <f t="shared" si="15"/>
        <v/>
      </c>
      <c r="AL28" s="332" t="str">
        <f t="shared" si="15"/>
        <v/>
      </c>
      <c r="AM28" s="332">
        <f t="shared" si="15"/>
        <v>5</v>
      </c>
      <c r="AN28" s="332" t="str">
        <f t="shared" si="15"/>
        <v/>
      </c>
      <c r="AO28" s="332" t="str">
        <f t="shared" si="15"/>
        <v/>
      </c>
      <c r="AP28" s="332">
        <f t="shared" si="15"/>
        <v>4</v>
      </c>
      <c r="AQ28" s="332" t="str">
        <f t="shared" si="15"/>
        <v/>
      </c>
      <c r="AR28" s="332">
        <f t="shared" si="15"/>
        <v>2</v>
      </c>
      <c r="AS28" s="332">
        <f t="shared" si="15"/>
        <v>3</v>
      </c>
      <c r="AT28" s="332" t="str">
        <f t="shared" si="15"/>
        <v/>
      </c>
      <c r="AU28" s="332" t="str">
        <f t="shared" si="15"/>
        <v/>
      </c>
      <c r="AV28" s="332" t="str">
        <f t="shared" si="15"/>
        <v/>
      </c>
      <c r="AW28" s="35">
        <f t="shared" si="13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x14ac:dyDescent="0.2">
      <c r="A29" s="389">
        <v>24</v>
      </c>
      <c r="B29" s="186"/>
      <c r="C29" s="399" t="s">
        <v>34</v>
      </c>
      <c r="D29" s="443" t="s">
        <v>1169</v>
      </c>
      <c r="E29" s="256">
        <v>2343</v>
      </c>
      <c r="F29" s="93" t="s">
        <v>1647</v>
      </c>
      <c r="G29" s="93">
        <v>3</v>
      </c>
      <c r="H29" s="93" t="s">
        <v>1647</v>
      </c>
      <c r="I29" s="93">
        <v>3</v>
      </c>
      <c r="J29" s="93"/>
      <c r="K29" s="93"/>
      <c r="L29" s="93">
        <v>5</v>
      </c>
      <c r="M29" s="93"/>
      <c r="N29" s="93"/>
      <c r="O29" s="93">
        <v>4</v>
      </c>
      <c r="P29" s="93"/>
      <c r="Q29" s="93" t="s">
        <v>1660</v>
      </c>
      <c r="R29" s="24">
        <v>3</v>
      </c>
      <c r="S29" s="23"/>
      <c r="T29" s="23"/>
      <c r="U29" s="23"/>
      <c r="V29" s="18">
        <f t="shared" si="0"/>
        <v>2</v>
      </c>
      <c r="W29" s="95">
        <f t="shared" si="1"/>
        <v>2</v>
      </c>
      <c r="X29" s="95">
        <f t="shared" si="14"/>
        <v>0</v>
      </c>
      <c r="Y29" s="95">
        <f t="shared" si="3"/>
        <v>1</v>
      </c>
      <c r="Z29" s="95">
        <f t="shared" si="4"/>
        <v>3</v>
      </c>
      <c r="AA29" s="95">
        <f t="shared" si="5"/>
        <v>1</v>
      </c>
      <c r="AB29" s="95">
        <f t="shared" si="6"/>
        <v>1</v>
      </c>
      <c r="AC29" s="95">
        <f t="shared" si="7"/>
        <v>6</v>
      </c>
      <c r="AD29" s="242">
        <f t="shared" si="11"/>
        <v>3.3333333333333335</v>
      </c>
      <c r="AE29" s="16">
        <f t="shared" si="8"/>
        <v>0</v>
      </c>
      <c r="AF29" s="9"/>
      <c r="AG29" s="332" t="str">
        <f t="shared" si="15"/>
        <v>б</v>
      </c>
      <c r="AH29" s="332">
        <f t="shared" si="15"/>
        <v>3</v>
      </c>
      <c r="AI29" s="332" t="str">
        <f t="shared" si="15"/>
        <v>б</v>
      </c>
      <c r="AJ29" s="332">
        <f t="shared" si="15"/>
        <v>3</v>
      </c>
      <c r="AK29" s="332" t="str">
        <f t="shared" si="15"/>
        <v/>
      </c>
      <c r="AL29" s="332" t="str">
        <f t="shared" si="15"/>
        <v/>
      </c>
      <c r="AM29" s="332">
        <f t="shared" si="15"/>
        <v>5</v>
      </c>
      <c r="AN29" s="332" t="str">
        <f t="shared" si="15"/>
        <v/>
      </c>
      <c r="AO29" s="332" t="str">
        <f t="shared" si="15"/>
        <v/>
      </c>
      <c r="AP29" s="332">
        <f t="shared" si="15"/>
        <v>4</v>
      </c>
      <c r="AQ29" s="332" t="str">
        <f t="shared" si="15"/>
        <v/>
      </c>
      <c r="AR29" s="332">
        <f t="shared" si="15"/>
        <v>2</v>
      </c>
      <c r="AS29" s="332">
        <f t="shared" si="15"/>
        <v>3</v>
      </c>
      <c r="AT29" s="332" t="str">
        <f t="shared" si="15"/>
        <v/>
      </c>
      <c r="AU29" s="332" t="str">
        <f t="shared" si="15"/>
        <v/>
      </c>
      <c r="AV29" s="332" t="str">
        <f t="shared" si="15"/>
        <v/>
      </c>
      <c r="AW29" s="35">
        <f t="shared" si="13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x14ac:dyDescent="0.2">
      <c r="A30" s="389">
        <v>25</v>
      </c>
      <c r="B30" s="186"/>
      <c r="C30" s="399" t="s">
        <v>34</v>
      </c>
      <c r="D30" s="443" t="s">
        <v>1170</v>
      </c>
      <c r="E30" s="256">
        <v>2343</v>
      </c>
      <c r="F30" s="93" t="s">
        <v>1604</v>
      </c>
      <c r="G30" s="93">
        <v>3</v>
      </c>
      <c r="H30" s="93" t="s">
        <v>1604</v>
      </c>
      <c r="I30" s="93">
        <v>3</v>
      </c>
      <c r="J30" s="93"/>
      <c r="K30" s="93"/>
      <c r="L30" s="93">
        <v>5</v>
      </c>
      <c r="M30" s="93"/>
      <c r="N30" s="93"/>
      <c r="O30" s="93">
        <v>4</v>
      </c>
      <c r="P30" s="93"/>
      <c r="Q30" s="93">
        <v>3</v>
      </c>
      <c r="R30" s="24">
        <v>3</v>
      </c>
      <c r="S30" s="23"/>
      <c r="T30" s="23"/>
      <c r="U30" s="23"/>
      <c r="V30" s="18">
        <f t="shared" si="0"/>
        <v>3</v>
      </c>
      <c r="W30" s="95">
        <f t="shared" si="1"/>
        <v>0</v>
      </c>
      <c r="X30" s="95">
        <f t="shared" si="14"/>
        <v>0</v>
      </c>
      <c r="Y30" s="95">
        <f t="shared" si="3"/>
        <v>0</v>
      </c>
      <c r="Z30" s="95">
        <f t="shared" si="4"/>
        <v>4</v>
      </c>
      <c r="AA30" s="95">
        <f t="shared" si="5"/>
        <v>1</v>
      </c>
      <c r="AB30" s="95">
        <f t="shared" si="6"/>
        <v>1</v>
      </c>
      <c r="AC30" s="95">
        <f t="shared" si="7"/>
        <v>6</v>
      </c>
      <c r="AD30" s="242">
        <f t="shared" si="11"/>
        <v>3.5</v>
      </c>
      <c r="AE30" s="16">
        <f t="shared" si="8"/>
        <v>0</v>
      </c>
      <c r="AF30" s="9"/>
      <c r="AG30" s="332" t="str">
        <f t="shared" si="15"/>
        <v>з</v>
      </c>
      <c r="AH30" s="332">
        <f t="shared" si="15"/>
        <v>3</v>
      </c>
      <c r="AI30" s="332" t="str">
        <f t="shared" si="15"/>
        <v>з</v>
      </c>
      <c r="AJ30" s="332">
        <f t="shared" si="15"/>
        <v>3</v>
      </c>
      <c r="AK30" s="332" t="str">
        <f t="shared" si="15"/>
        <v/>
      </c>
      <c r="AL30" s="332" t="str">
        <f t="shared" si="15"/>
        <v/>
      </c>
      <c r="AM30" s="332">
        <f t="shared" si="15"/>
        <v>5</v>
      </c>
      <c r="AN30" s="332" t="str">
        <f t="shared" si="15"/>
        <v/>
      </c>
      <c r="AO30" s="332" t="str">
        <f t="shared" si="15"/>
        <v/>
      </c>
      <c r="AP30" s="332">
        <f t="shared" si="15"/>
        <v>4</v>
      </c>
      <c r="AQ30" s="332" t="str">
        <f t="shared" si="15"/>
        <v/>
      </c>
      <c r="AR30" s="332">
        <f t="shared" si="15"/>
        <v>3</v>
      </c>
      <c r="AS30" s="332">
        <f t="shared" si="15"/>
        <v>3</v>
      </c>
      <c r="AT30" s="332" t="str">
        <f t="shared" si="15"/>
        <v/>
      </c>
      <c r="AU30" s="332" t="str">
        <f t="shared" si="15"/>
        <v/>
      </c>
      <c r="AV30" s="332" t="str">
        <f t="shared" si="15"/>
        <v/>
      </c>
      <c r="AW30" s="35">
        <f t="shared" si="13"/>
        <v>2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x14ac:dyDescent="0.2">
      <c r="A31" s="389">
        <v>26</v>
      </c>
      <c r="B31" s="186"/>
      <c r="C31" s="399" t="s">
        <v>34</v>
      </c>
      <c r="D31" s="443" t="s">
        <v>1171</v>
      </c>
      <c r="E31" s="256">
        <v>2343</v>
      </c>
      <c r="F31" s="93" t="s">
        <v>1604</v>
      </c>
      <c r="G31" s="93">
        <v>3</v>
      </c>
      <c r="H31" s="93" t="s">
        <v>1604</v>
      </c>
      <c r="I31" s="93">
        <v>3</v>
      </c>
      <c r="J31" s="93"/>
      <c r="K31" s="93"/>
      <c r="L31" s="93">
        <v>5</v>
      </c>
      <c r="M31" s="93"/>
      <c r="N31" s="93"/>
      <c r="O31" s="93">
        <v>4</v>
      </c>
      <c r="P31" s="93"/>
      <c r="Q31" s="93">
        <v>3</v>
      </c>
      <c r="R31" s="24">
        <v>3</v>
      </c>
      <c r="S31" s="23"/>
      <c r="T31" s="23"/>
      <c r="U31" s="23"/>
      <c r="V31" s="18">
        <f t="shared" si="0"/>
        <v>3</v>
      </c>
      <c r="W31" s="95">
        <f t="shared" si="1"/>
        <v>0</v>
      </c>
      <c r="X31" s="95">
        <f t="shared" si="14"/>
        <v>0</v>
      </c>
      <c r="Y31" s="95">
        <f t="shared" si="3"/>
        <v>0</v>
      </c>
      <c r="Z31" s="95">
        <f t="shared" si="4"/>
        <v>4</v>
      </c>
      <c r="AA31" s="95">
        <f t="shared" si="5"/>
        <v>1</v>
      </c>
      <c r="AB31" s="95">
        <f t="shared" si="6"/>
        <v>1</v>
      </c>
      <c r="AC31" s="95">
        <f t="shared" si="7"/>
        <v>6</v>
      </c>
      <c r="AD31" s="242">
        <f t="shared" si="11"/>
        <v>3.5</v>
      </c>
      <c r="AE31" s="16">
        <f t="shared" si="8"/>
        <v>0</v>
      </c>
      <c r="AF31" s="9"/>
      <c r="AG31" s="332" t="str">
        <f t="shared" si="15"/>
        <v>з</v>
      </c>
      <c r="AH31" s="332">
        <f t="shared" si="15"/>
        <v>3</v>
      </c>
      <c r="AI31" s="332" t="str">
        <f t="shared" si="15"/>
        <v>з</v>
      </c>
      <c r="AJ31" s="332">
        <f t="shared" si="15"/>
        <v>3</v>
      </c>
      <c r="AK31" s="332" t="str">
        <f t="shared" si="15"/>
        <v/>
      </c>
      <c r="AL31" s="332" t="str">
        <f t="shared" si="15"/>
        <v/>
      </c>
      <c r="AM31" s="332">
        <f t="shared" si="15"/>
        <v>5</v>
      </c>
      <c r="AN31" s="332" t="str">
        <f t="shared" si="15"/>
        <v/>
      </c>
      <c r="AO31" s="332" t="str">
        <f t="shared" si="15"/>
        <v/>
      </c>
      <c r="AP31" s="332">
        <f t="shared" si="15"/>
        <v>4</v>
      </c>
      <c r="AQ31" s="332" t="str">
        <f t="shared" si="15"/>
        <v/>
      </c>
      <c r="AR31" s="332">
        <f t="shared" si="15"/>
        <v>3</v>
      </c>
      <c r="AS31" s="332">
        <f t="shared" si="15"/>
        <v>3</v>
      </c>
      <c r="AT31" s="332" t="str">
        <f t="shared" si="15"/>
        <v/>
      </c>
      <c r="AU31" s="332" t="str">
        <f t="shared" si="15"/>
        <v/>
      </c>
      <c r="AV31" s="332" t="str">
        <f t="shared" si="15"/>
        <v/>
      </c>
      <c r="AW31" s="35">
        <f t="shared" si="13"/>
        <v>2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89"/>
      <c r="B32" s="243"/>
      <c r="C32" s="243"/>
      <c r="D32" s="243"/>
      <c r="E32" s="256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4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42" t="str">
        <f t="shared" si="11"/>
        <v/>
      </c>
      <c r="AE32" s="16">
        <f t="shared" si="8"/>
        <v>0</v>
      </c>
      <c r="AF32" s="9"/>
      <c r="AG32" s="17" t="str">
        <f t="shared" ref="AG32:AV37" si="16">IF(ISERROR(VALUE(LEFT(F32))),LEFT(F32),VALUE(LEFT(F32)))</f>
        <v/>
      </c>
      <c r="AH32" s="17" t="str">
        <f t="shared" si="16"/>
        <v/>
      </c>
      <c r="AI32" s="17" t="str">
        <f t="shared" si="16"/>
        <v/>
      </c>
      <c r="AJ32" s="17" t="str">
        <f t="shared" si="16"/>
        <v/>
      </c>
      <c r="AK32" s="17" t="str">
        <f t="shared" si="16"/>
        <v/>
      </c>
      <c r="AL32" s="17" t="str">
        <f t="shared" si="16"/>
        <v/>
      </c>
      <c r="AM32" s="17" t="str">
        <f t="shared" si="16"/>
        <v/>
      </c>
      <c r="AN32" s="17" t="str">
        <f t="shared" si="16"/>
        <v/>
      </c>
      <c r="AO32" s="17" t="str">
        <f t="shared" si="16"/>
        <v/>
      </c>
      <c r="AP32" s="17" t="str">
        <f t="shared" si="16"/>
        <v/>
      </c>
      <c r="AQ32" s="17" t="str">
        <f t="shared" si="16"/>
        <v/>
      </c>
      <c r="AR32" s="17" t="str">
        <f t="shared" si="16"/>
        <v/>
      </c>
      <c r="AS32" s="17" t="str">
        <f t="shared" si="16"/>
        <v/>
      </c>
      <c r="AT32" s="17" t="str">
        <f t="shared" si="16"/>
        <v/>
      </c>
      <c r="AU32" s="17" t="str">
        <f t="shared" si="16"/>
        <v/>
      </c>
      <c r="AV32" s="17" t="str">
        <f t="shared" si="16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89"/>
      <c r="B33" s="243"/>
      <c r="C33" s="243"/>
      <c r="D33" s="243"/>
      <c r="E33" s="256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4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42" t="str">
        <f t="shared" si="11"/>
        <v/>
      </c>
      <c r="AE33" s="16">
        <f t="shared" si="8"/>
        <v>0</v>
      </c>
      <c r="AF33" s="9"/>
      <c r="AG33" s="17" t="str">
        <f t="shared" si="16"/>
        <v/>
      </c>
      <c r="AH33" s="17" t="str">
        <f t="shared" si="16"/>
        <v/>
      </c>
      <c r="AI33" s="17" t="str">
        <f t="shared" si="16"/>
        <v/>
      </c>
      <c r="AJ33" s="17" t="str">
        <f t="shared" si="16"/>
        <v/>
      </c>
      <c r="AK33" s="17" t="str">
        <f t="shared" si="16"/>
        <v/>
      </c>
      <c r="AL33" s="17" t="str">
        <f t="shared" si="16"/>
        <v/>
      </c>
      <c r="AM33" s="17" t="str">
        <f t="shared" si="16"/>
        <v/>
      </c>
      <c r="AN33" s="17" t="str">
        <f t="shared" si="16"/>
        <v/>
      </c>
      <c r="AO33" s="17" t="str">
        <f t="shared" si="16"/>
        <v/>
      </c>
      <c r="AP33" s="17" t="str">
        <f t="shared" si="16"/>
        <v/>
      </c>
      <c r="AQ33" s="17" t="str">
        <f t="shared" si="16"/>
        <v/>
      </c>
      <c r="AR33" s="17" t="str">
        <f t="shared" si="16"/>
        <v/>
      </c>
      <c r="AS33" s="17" t="str">
        <f t="shared" si="16"/>
        <v/>
      </c>
      <c r="AT33" s="17" t="str">
        <f t="shared" si="16"/>
        <v/>
      </c>
      <c r="AU33" s="17" t="str">
        <f t="shared" si="16"/>
        <v/>
      </c>
      <c r="AV33" s="17" t="str">
        <f t="shared" si="16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89"/>
      <c r="B34" s="244"/>
      <c r="C34" s="245"/>
      <c r="D34" s="246"/>
      <c r="E34" s="256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4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42" t="str">
        <f t="shared" si="11"/>
        <v/>
      </c>
      <c r="AE34" s="16">
        <f t="shared" si="8"/>
        <v>0</v>
      </c>
      <c r="AF34" s="9"/>
      <c r="AG34" s="17" t="str">
        <f t="shared" si="16"/>
        <v/>
      </c>
      <c r="AH34" s="17" t="str">
        <f t="shared" si="16"/>
        <v/>
      </c>
      <c r="AI34" s="17" t="str">
        <f t="shared" si="16"/>
        <v/>
      </c>
      <c r="AJ34" s="17" t="str">
        <f t="shared" si="16"/>
        <v/>
      </c>
      <c r="AK34" s="17" t="str">
        <f t="shared" si="16"/>
        <v/>
      </c>
      <c r="AL34" s="17" t="str">
        <f t="shared" si="16"/>
        <v/>
      </c>
      <c r="AM34" s="17" t="str">
        <f t="shared" si="16"/>
        <v/>
      </c>
      <c r="AN34" s="17" t="str">
        <f t="shared" si="16"/>
        <v/>
      </c>
      <c r="AO34" s="17" t="str">
        <f t="shared" si="16"/>
        <v/>
      </c>
      <c r="AP34" s="17" t="str">
        <f t="shared" si="16"/>
        <v/>
      </c>
      <c r="AQ34" s="17" t="str">
        <f t="shared" si="16"/>
        <v/>
      </c>
      <c r="AR34" s="17" t="str">
        <f t="shared" si="16"/>
        <v/>
      </c>
      <c r="AS34" s="17" t="str">
        <f t="shared" si="16"/>
        <v/>
      </c>
      <c r="AT34" s="17" t="str">
        <f t="shared" si="16"/>
        <v/>
      </c>
      <c r="AU34" s="17" t="str">
        <f t="shared" si="16"/>
        <v/>
      </c>
      <c r="AV34" s="17" t="str">
        <f t="shared" si="16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89"/>
      <c r="B35" s="244"/>
      <c r="C35" s="245"/>
      <c r="D35" s="246"/>
      <c r="E35" s="256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42" t="str">
        <f t="shared" si="11"/>
        <v/>
      </c>
      <c r="AE35" s="16">
        <f>IF(AX35=5,0.5,IF(AX35=4,0.25,IF(AX35&lt;=3,0)))</f>
        <v>0</v>
      </c>
      <c r="AF35" s="9"/>
      <c r="AG35" s="17" t="str">
        <f t="shared" si="16"/>
        <v/>
      </c>
      <c r="AH35" s="17" t="str">
        <f t="shared" si="16"/>
        <v/>
      </c>
      <c r="AI35" s="17" t="str">
        <f t="shared" si="16"/>
        <v/>
      </c>
      <c r="AJ35" s="17" t="str">
        <f t="shared" si="16"/>
        <v/>
      </c>
      <c r="AK35" s="17" t="str">
        <f t="shared" si="16"/>
        <v/>
      </c>
      <c r="AL35" s="17" t="str">
        <f t="shared" si="16"/>
        <v/>
      </c>
      <c r="AM35" s="17" t="str">
        <f t="shared" si="16"/>
        <v/>
      </c>
      <c r="AN35" s="17" t="str">
        <f t="shared" si="16"/>
        <v/>
      </c>
      <c r="AO35" s="17" t="str">
        <f t="shared" si="16"/>
        <v/>
      </c>
      <c r="AP35" s="17" t="str">
        <f t="shared" si="16"/>
        <v/>
      </c>
      <c r="AQ35" s="17" t="str">
        <f t="shared" si="16"/>
        <v/>
      </c>
      <c r="AR35" s="17" t="str">
        <f t="shared" si="16"/>
        <v/>
      </c>
      <c r="AS35" s="17" t="str">
        <f t="shared" si="16"/>
        <v/>
      </c>
      <c r="AT35" s="17" t="str">
        <f t="shared" si="16"/>
        <v/>
      </c>
      <c r="AU35" s="17" t="str">
        <f t="shared" si="16"/>
        <v/>
      </c>
      <c r="AV35" s="17" t="str">
        <f t="shared" si="16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89"/>
      <c r="B36" s="244"/>
      <c r="C36" s="245"/>
      <c r="D36" s="246"/>
      <c r="E36" s="256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42" t="str">
        <f t="shared" si="11"/>
        <v/>
      </c>
      <c r="AE36" s="16">
        <f>IF(AX36=5,0.5,IF(AX36=4,0.25,IF(AX36&lt;=3,0)))</f>
        <v>0</v>
      </c>
      <c r="AF36" s="9"/>
      <c r="AG36" s="17" t="str">
        <f t="shared" si="16"/>
        <v/>
      </c>
      <c r="AH36" s="17" t="str">
        <f t="shared" si="16"/>
        <v/>
      </c>
      <c r="AI36" s="17" t="str">
        <f t="shared" si="16"/>
        <v/>
      </c>
      <c r="AJ36" s="17" t="str">
        <f t="shared" si="16"/>
        <v/>
      </c>
      <c r="AK36" s="17" t="str">
        <f t="shared" si="16"/>
        <v/>
      </c>
      <c r="AL36" s="17" t="str">
        <f t="shared" si="16"/>
        <v/>
      </c>
      <c r="AM36" s="17" t="str">
        <f t="shared" si="16"/>
        <v/>
      </c>
      <c r="AN36" s="17" t="str">
        <f t="shared" si="16"/>
        <v/>
      </c>
      <c r="AO36" s="17" t="str">
        <f t="shared" si="16"/>
        <v/>
      </c>
      <c r="AP36" s="17" t="str">
        <f t="shared" si="16"/>
        <v/>
      </c>
      <c r="AQ36" s="17" t="str">
        <f t="shared" si="16"/>
        <v/>
      </c>
      <c r="AR36" s="17" t="str">
        <f t="shared" si="16"/>
        <v/>
      </c>
      <c r="AS36" s="17" t="str">
        <f t="shared" si="16"/>
        <v/>
      </c>
      <c r="AT36" s="17" t="str">
        <f t="shared" si="16"/>
        <v/>
      </c>
      <c r="AU36" s="17" t="str">
        <f t="shared" si="16"/>
        <v/>
      </c>
      <c r="AV36" s="17" t="str">
        <f t="shared" si="16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COUNTIF(E6:E36,"2343")</f>
        <v>26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42" t="str">
        <f t="shared" si="11"/>
        <v/>
      </c>
      <c r="AE37" s="31">
        <f>IF(AX37=5,0.5,IF(AX37=4,0.25,IF(AX37&lt;=3,0)))</f>
        <v>0</v>
      </c>
      <c r="AF37" s="9"/>
      <c r="AG37" s="17" t="str">
        <f t="shared" si="16"/>
        <v/>
      </c>
      <c r="AH37" s="17" t="str">
        <f t="shared" si="16"/>
        <v/>
      </c>
      <c r="AI37" s="17" t="str">
        <f t="shared" si="16"/>
        <v/>
      </c>
      <c r="AJ37" s="17" t="str">
        <f t="shared" si="16"/>
        <v/>
      </c>
      <c r="AK37" s="17" t="str">
        <f t="shared" si="16"/>
        <v/>
      </c>
      <c r="AL37" s="17" t="str">
        <f t="shared" si="16"/>
        <v/>
      </c>
      <c r="AM37" s="17" t="str">
        <f t="shared" si="16"/>
        <v/>
      </c>
      <c r="AN37" s="17" t="str">
        <f t="shared" si="16"/>
        <v/>
      </c>
      <c r="AO37" s="17" t="str">
        <f t="shared" si="16"/>
        <v/>
      </c>
      <c r="AP37" s="17" t="str">
        <f t="shared" si="16"/>
        <v/>
      </c>
      <c r="AQ37" s="17" t="str">
        <f t="shared" si="16"/>
        <v/>
      </c>
      <c r="AR37" s="17" t="str">
        <f t="shared" si="16"/>
        <v/>
      </c>
      <c r="AS37" s="17" t="str">
        <f t="shared" si="16"/>
        <v/>
      </c>
      <c r="AT37" s="17" t="str">
        <f t="shared" si="16"/>
        <v/>
      </c>
      <c r="AU37" s="17" t="str">
        <f t="shared" si="16"/>
        <v/>
      </c>
      <c r="AV37" s="17" t="str">
        <f t="shared" ref="AV37" si="17">IF(ISERROR(VALUE(LEFT(U37))),LEFT(U37),VALUE(LEFT(U37)))</f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7"/>
      <c r="B38" s="247"/>
      <c r="C38" s="83" t="s">
        <v>12</v>
      </c>
      <c r="D38" s="83"/>
      <c r="E38" s="27"/>
      <c r="F38" s="213" t="str">
        <f t="array" ref="F38:U45">AG38:AV45</f>
        <v xml:space="preserve"> </v>
      </c>
      <c r="G38" s="213">
        <v>3.3846153846153846</v>
      </c>
      <c r="H38" s="213" t="str">
        <v xml:space="preserve"> </v>
      </c>
      <c r="I38" s="213">
        <v>3.3846153846153846</v>
      </c>
      <c r="J38" s="213" t="str">
        <v xml:space="preserve"> </v>
      </c>
      <c r="K38" s="213" t="str">
        <v xml:space="preserve"> </v>
      </c>
      <c r="L38" s="213">
        <v>5</v>
      </c>
      <c r="M38" s="213" t="str">
        <v xml:space="preserve"> </v>
      </c>
      <c r="N38" s="213" t="str">
        <v xml:space="preserve"> </v>
      </c>
      <c r="O38" s="248">
        <v>4.32</v>
      </c>
      <c r="P38" s="215" t="str">
        <v xml:space="preserve"> </v>
      </c>
      <c r="Q38" s="215">
        <v>3.0384615384615383</v>
      </c>
      <c r="R38" s="215">
        <v>3.2692307692307692</v>
      </c>
      <c r="S38" s="213" t="str">
        <v xml:space="preserve"> </v>
      </c>
      <c r="T38" s="213" t="str">
        <v xml:space="preserve"> </v>
      </c>
      <c r="U38" s="213" t="str">
        <v xml:space="preserve"> </v>
      </c>
      <c r="V38" s="18">
        <f>сводн.!T42</f>
        <v>2</v>
      </c>
      <c r="W38" s="95">
        <f>SUM(W6:W37)</f>
        <v>2</v>
      </c>
      <c r="X38" s="95">
        <f>SUM(X6:X37)</f>
        <v>0</v>
      </c>
      <c r="Y38" s="95">
        <f>SUM(Y6:Y37)-X38</f>
        <v>14</v>
      </c>
      <c r="Z38" s="95">
        <f>SUM(Z6:Z37)</f>
        <v>71</v>
      </c>
      <c r="AA38" s="95">
        <f>SUM(AA6:AA37)</f>
        <v>25</v>
      </c>
      <c r="AB38" s="95">
        <f>SUM(AB6:AB37)</f>
        <v>49</v>
      </c>
      <c r="AC38" s="95">
        <f t="shared" si="7"/>
        <v>159</v>
      </c>
      <c r="AD38" s="242">
        <f>IF(ISERROR(((X38+Y38)*2+Z38*3+AA38*4+AB38*5)/SUM(X38,Y38:AB38)),"",((X38+Y38)*2+Z38*3+AA38*4+AB38*5)/SUM(X38,Y38:AB38))</f>
        <v>3.6855345911949686</v>
      </c>
      <c r="AE38" s="32"/>
      <c r="AF38" s="9"/>
      <c r="AG38" s="33" t="str">
        <f t="shared" ref="AG38:AV38" si="18">IF(COUNT(AG6:AG37)=0," ",SUM(AG6:AG37)/COUNT(AG6:AG37))</f>
        <v xml:space="preserve"> </v>
      </c>
      <c r="AH38" s="33">
        <f t="shared" si="18"/>
        <v>3.3846153846153846</v>
      </c>
      <c r="AI38" s="33" t="str">
        <f t="shared" si="18"/>
        <v xml:space="preserve"> </v>
      </c>
      <c r="AJ38" s="33">
        <f t="shared" si="18"/>
        <v>3.3846153846153846</v>
      </c>
      <c r="AK38" s="33" t="str">
        <f t="shared" si="18"/>
        <v xml:space="preserve"> </v>
      </c>
      <c r="AL38" s="33" t="str">
        <f t="shared" si="18"/>
        <v xml:space="preserve"> </v>
      </c>
      <c r="AM38" s="33">
        <f t="shared" si="18"/>
        <v>5</v>
      </c>
      <c r="AN38" s="33" t="str">
        <f t="shared" si="18"/>
        <v xml:space="preserve"> </v>
      </c>
      <c r="AO38" s="33" t="str">
        <f t="shared" si="18"/>
        <v xml:space="preserve"> </v>
      </c>
      <c r="AP38" s="33">
        <f t="shared" si="18"/>
        <v>4.32</v>
      </c>
      <c r="AQ38" s="33" t="str">
        <f t="shared" si="18"/>
        <v xml:space="preserve"> </v>
      </c>
      <c r="AR38" s="33">
        <f t="shared" si="18"/>
        <v>3.0384615384615383</v>
      </c>
      <c r="AS38" s="33">
        <f t="shared" si="18"/>
        <v>3.2692307692307692</v>
      </c>
      <c r="AT38" s="33" t="str">
        <f t="shared" si="18"/>
        <v xml:space="preserve"> </v>
      </c>
      <c r="AU38" s="33" t="str">
        <f t="shared" si="18"/>
        <v xml:space="preserve"> </v>
      </c>
      <c r="AV38" s="34" t="str">
        <f t="shared" si="18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6"/>
      <c r="B39" s="216"/>
      <c r="C39" s="218" t="s">
        <v>13</v>
      </c>
      <c r="D39" s="218"/>
      <c r="E39" s="219"/>
      <c r="F39" s="98" t="str">
        <v>0</v>
      </c>
      <c r="G39" s="98">
        <v>4</v>
      </c>
      <c r="H39" s="98" t="str">
        <v>0</v>
      </c>
      <c r="I39" s="98">
        <v>4</v>
      </c>
      <c r="J39" s="98" t="str">
        <v>0</v>
      </c>
      <c r="K39" s="98" t="str">
        <v>0</v>
      </c>
      <c r="L39" s="98">
        <v>26</v>
      </c>
      <c r="M39" s="98" t="str">
        <v>0</v>
      </c>
      <c r="N39" s="98" t="str">
        <v>0</v>
      </c>
      <c r="O39" s="99">
        <v>10</v>
      </c>
      <c r="P39" s="99" t="str">
        <v>0</v>
      </c>
      <c r="Q39" s="99">
        <v>3</v>
      </c>
      <c r="R39" s="99">
        <v>2</v>
      </c>
      <c r="S39" s="98" t="str">
        <v>0</v>
      </c>
      <c r="T39" s="98" t="str">
        <v>0</v>
      </c>
      <c r="U39" s="98" t="str">
        <v xml:space="preserve"> </v>
      </c>
      <c r="V39" s="249">
        <f>IF(COUNTIF(V6:V37,5)=0,"0",COUNTIF(V6:V37,5))</f>
        <v>1</v>
      </c>
      <c r="W39" s="209"/>
      <c r="X39" s="580">
        <f>SUM(X38:AB38)</f>
        <v>159</v>
      </c>
      <c r="Y39" s="580"/>
      <c r="Z39" s="580"/>
      <c r="AA39" s="580"/>
      <c r="AB39" s="580"/>
      <c r="AC39" s="396"/>
      <c r="AD39" s="242">
        <f t="shared" ref="AD39" si="19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20">IF(COUNTIF(AG6:AG37,5)=0,"0",COUNTIF(AG6:AG37,5))</f>
        <v>0</v>
      </c>
      <c r="AH39" s="38">
        <f t="shared" si="20"/>
        <v>4</v>
      </c>
      <c r="AI39" s="38" t="str">
        <f t="shared" si="20"/>
        <v>0</v>
      </c>
      <c r="AJ39" s="38">
        <f t="shared" si="20"/>
        <v>4</v>
      </c>
      <c r="AK39" s="38" t="str">
        <f t="shared" si="20"/>
        <v>0</v>
      </c>
      <c r="AL39" s="38" t="str">
        <f t="shared" si="20"/>
        <v>0</v>
      </c>
      <c r="AM39" s="38">
        <f t="shared" si="20"/>
        <v>26</v>
      </c>
      <c r="AN39" s="38" t="str">
        <f t="shared" si="20"/>
        <v>0</v>
      </c>
      <c r="AO39" s="38" t="str">
        <f t="shared" si="20"/>
        <v>0</v>
      </c>
      <c r="AP39" s="38">
        <f t="shared" si="20"/>
        <v>10</v>
      </c>
      <c r="AQ39" s="38" t="str">
        <f t="shared" si="20"/>
        <v>0</v>
      </c>
      <c r="AR39" s="38">
        <f t="shared" si="20"/>
        <v>3</v>
      </c>
      <c r="AS39" s="38">
        <f t="shared" si="20"/>
        <v>2</v>
      </c>
      <c r="AT39" s="38" t="str">
        <f t="shared" si="20"/>
        <v>0</v>
      </c>
      <c r="AU39" s="38" t="str">
        <f t="shared" si="20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20"/>
      <c r="B40" s="220"/>
      <c r="C40" s="222" t="s">
        <v>14</v>
      </c>
      <c r="D40" s="222"/>
      <c r="E40" s="223"/>
      <c r="F40" s="100" t="str">
        <v>0</v>
      </c>
      <c r="G40" s="100">
        <v>5</v>
      </c>
      <c r="H40" s="100" t="str">
        <v>0</v>
      </c>
      <c r="I40" s="100">
        <v>2</v>
      </c>
      <c r="J40" s="100" t="str">
        <v>0</v>
      </c>
      <c r="K40" s="100" t="str">
        <v>0</v>
      </c>
      <c r="L40" s="100" t="str">
        <v>0</v>
      </c>
      <c r="M40" s="100" t="str">
        <v>0</v>
      </c>
      <c r="N40" s="100" t="str">
        <v>0</v>
      </c>
      <c r="O40" s="101">
        <v>13</v>
      </c>
      <c r="P40" s="101" t="str">
        <v>0</v>
      </c>
      <c r="Q40" s="101">
        <v>2</v>
      </c>
      <c r="R40" s="101">
        <v>3</v>
      </c>
      <c r="S40" s="100" t="str">
        <v>0</v>
      </c>
      <c r="T40" s="100" t="str">
        <v>0</v>
      </c>
      <c r="U40" s="100" t="str">
        <v xml:space="preserve"> </v>
      </c>
      <c r="V40" s="250">
        <f>IF(COUNTIF(V6:V37,4)=0,"0",COUNTIF(V6:V37,4))</f>
        <v>1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7</v>
      </c>
      <c r="AA40" s="44" t="str">
        <f>IF(COUNTIF(AA6:AA37,4)=0," ",COUNTIF(AA6:AA37,4))</f>
        <v xml:space="preserve"> </v>
      </c>
      <c r="AB40" s="44">
        <f>IF(COUNTIF(AB6:AB37,4)=0," ",COUNTIF(AB6:AB37,4))</f>
        <v>1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21">IF(COUNTIF(AG6:AG37,4)=0,"0",COUNTIF(AG6:AG37,4))</f>
        <v>0</v>
      </c>
      <c r="AH40" s="44">
        <f t="shared" si="21"/>
        <v>5</v>
      </c>
      <c r="AI40" s="44" t="str">
        <f t="shared" si="21"/>
        <v>0</v>
      </c>
      <c r="AJ40" s="44">
        <f t="shared" si="21"/>
        <v>2</v>
      </c>
      <c r="AK40" s="44" t="str">
        <f t="shared" si="21"/>
        <v>0</v>
      </c>
      <c r="AL40" s="44" t="str">
        <f t="shared" si="21"/>
        <v>0</v>
      </c>
      <c r="AM40" s="44" t="str">
        <f t="shared" si="21"/>
        <v>0</v>
      </c>
      <c r="AN40" s="44" t="str">
        <f t="shared" si="21"/>
        <v>0</v>
      </c>
      <c r="AO40" s="44" t="str">
        <f t="shared" si="21"/>
        <v>0</v>
      </c>
      <c r="AP40" s="44">
        <f t="shared" si="21"/>
        <v>13</v>
      </c>
      <c r="AQ40" s="44" t="str">
        <f t="shared" si="21"/>
        <v>0</v>
      </c>
      <c r="AR40" s="44">
        <f t="shared" si="21"/>
        <v>2</v>
      </c>
      <c r="AS40" s="44">
        <f t="shared" si="21"/>
        <v>3</v>
      </c>
      <c r="AT40" s="44" t="str">
        <f t="shared" si="21"/>
        <v>0</v>
      </c>
      <c r="AU40" s="44" t="str">
        <f t="shared" si="21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5" t="s">
        <v>15</v>
      </c>
      <c r="D41" s="225"/>
      <c r="E41" s="226"/>
      <c r="F41" s="102" t="str">
        <v>0</v>
      </c>
      <c r="G41" s="102">
        <v>14</v>
      </c>
      <c r="H41" s="102" t="str">
        <v>0</v>
      </c>
      <c r="I41" s="102">
        <v>20</v>
      </c>
      <c r="J41" s="102" t="str">
        <v>0</v>
      </c>
      <c r="K41" s="102" t="str">
        <v>0</v>
      </c>
      <c r="L41" s="102" t="str">
        <v>0</v>
      </c>
      <c r="M41" s="102" t="str">
        <v>0</v>
      </c>
      <c r="N41" s="102" t="str">
        <v>0</v>
      </c>
      <c r="O41" s="103">
        <v>2</v>
      </c>
      <c r="P41" s="103" t="str">
        <v>0</v>
      </c>
      <c r="Q41" s="103">
        <v>14</v>
      </c>
      <c r="R41" s="103">
        <v>21</v>
      </c>
      <c r="S41" s="102" t="str">
        <v>0</v>
      </c>
      <c r="T41" s="102" t="str">
        <v>0</v>
      </c>
      <c r="U41" s="102" t="str">
        <v xml:space="preserve"> </v>
      </c>
      <c r="V41" s="251">
        <f>IF(COUNTIF(V6:V37,3)=0,"0",COUNTIF(V6:V37,3))</f>
        <v>14</v>
      </c>
      <c r="W41" s="52"/>
      <c r="X41" s="52"/>
      <c r="Y41" s="52">
        <f>IF(COUNTIF(Y6:Y37,3)=0," ",COUNTIF(Y6:Y37,3))</f>
        <v>1</v>
      </c>
      <c r="Z41" s="52">
        <f>IF(COUNTIF(Z6:Z37,3)=0," ",COUNTIF(Z6:Z37,3))</f>
        <v>11</v>
      </c>
      <c r="AA41" s="52">
        <f>IF(COUNTIF(AA6:AA37,3)=0," ",COUNTIF(AA6:AA37,3))</f>
        <v>1</v>
      </c>
      <c r="AB41" s="52">
        <f>IF(COUNTIF(AB6:AB37,3)=0," ",COUNTIF(AB6:AB37,3))</f>
        <v>3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22">IF(COUNTIF(AG6:AG37,3)=0,"0",COUNTIF(AG6:AG37,3))</f>
        <v>0</v>
      </c>
      <c r="AH41" s="52">
        <f t="shared" si="22"/>
        <v>14</v>
      </c>
      <c r="AI41" s="52" t="str">
        <f t="shared" si="22"/>
        <v>0</v>
      </c>
      <c r="AJ41" s="52">
        <f t="shared" si="22"/>
        <v>20</v>
      </c>
      <c r="AK41" s="52" t="str">
        <f t="shared" si="22"/>
        <v>0</v>
      </c>
      <c r="AL41" s="52" t="str">
        <f t="shared" si="22"/>
        <v>0</v>
      </c>
      <c r="AM41" s="52" t="str">
        <f t="shared" si="22"/>
        <v>0</v>
      </c>
      <c r="AN41" s="52" t="str">
        <f t="shared" si="22"/>
        <v>0</v>
      </c>
      <c r="AO41" s="52" t="str">
        <f t="shared" si="22"/>
        <v>0</v>
      </c>
      <c r="AP41" s="52">
        <f t="shared" si="22"/>
        <v>2</v>
      </c>
      <c r="AQ41" s="52" t="str">
        <f t="shared" si="22"/>
        <v>0</v>
      </c>
      <c r="AR41" s="52">
        <f t="shared" si="22"/>
        <v>14</v>
      </c>
      <c r="AS41" s="52">
        <f t="shared" si="22"/>
        <v>21</v>
      </c>
      <c r="AT41" s="52" t="str">
        <f t="shared" si="22"/>
        <v>0</v>
      </c>
      <c r="AU41" s="52" t="str">
        <f t="shared" si="22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7"/>
      <c r="B42" s="247"/>
      <c r="C42" s="83" t="s">
        <v>16</v>
      </c>
      <c r="D42" s="83"/>
      <c r="E42" s="27"/>
      <c r="F42" s="23">
        <v>0</v>
      </c>
      <c r="G42" s="23">
        <v>3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7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10</v>
      </c>
      <c r="W42" s="35"/>
      <c r="X42" s="35"/>
      <c r="Y42" s="35">
        <f>IF(COUNTIF(Y6:Y37,2)=0," ",COUNTIF(Y6:Y37,2))</f>
        <v>2</v>
      </c>
      <c r="Z42" s="35">
        <f>IF(COUNTIF(Z6:Z37,2)=0," ",COUNTIF(Z6:Z37,2))</f>
        <v>4</v>
      </c>
      <c r="AA42" s="35">
        <f>IF(COUNTIF(AA6:AA37,2)=0," ",COUNTIF(AA6:AA37,2))</f>
        <v>4</v>
      </c>
      <c r="AB42" s="35">
        <f>IF(COUNTIF(AB6:AB37,2)=0," ",COUNTIF(AB6:AB37,2))</f>
        <v>5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3">COUNTIF(AG6:AG36,2)+COUNTIF(AG6:AG36,"д")</f>
        <v>0</v>
      </c>
      <c r="AH42" s="35">
        <f t="shared" si="23"/>
        <v>3</v>
      </c>
      <c r="AI42" s="35">
        <f t="shared" si="23"/>
        <v>0</v>
      </c>
      <c r="AJ42" s="35">
        <f t="shared" si="23"/>
        <v>0</v>
      </c>
      <c r="AK42" s="35">
        <f t="shared" si="23"/>
        <v>0</v>
      </c>
      <c r="AL42" s="35">
        <f t="shared" si="23"/>
        <v>0</v>
      </c>
      <c r="AM42" s="35">
        <f t="shared" si="23"/>
        <v>0</v>
      </c>
      <c r="AN42" s="35">
        <f t="shared" si="23"/>
        <v>0</v>
      </c>
      <c r="AO42" s="35">
        <f t="shared" si="23"/>
        <v>0</v>
      </c>
      <c r="AP42" s="35">
        <f t="shared" si="23"/>
        <v>0</v>
      </c>
      <c r="AQ42" s="35">
        <f t="shared" si="23"/>
        <v>0</v>
      </c>
      <c r="AR42" s="35">
        <f t="shared" si="23"/>
        <v>7</v>
      </c>
      <c r="AS42" s="35">
        <f t="shared" si="23"/>
        <v>0</v>
      </c>
      <c r="AT42" s="35">
        <f t="shared" si="23"/>
        <v>0</v>
      </c>
      <c r="AU42" s="35">
        <f t="shared" si="23"/>
        <v>0</v>
      </c>
      <c r="AV42" s="35">
        <f t="shared" si="23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7"/>
      <c r="B43" s="247"/>
      <c r="C43" s="83" t="s">
        <v>17</v>
      </c>
      <c r="D43" s="83"/>
      <c r="E43" s="27"/>
      <c r="F43" s="23">
        <v>1</v>
      </c>
      <c r="G43" s="23">
        <v>0</v>
      </c>
      <c r="H43" s="23">
        <v>1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1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4">COUNTBLANK(V6:V26)</f>
        <v>0</v>
      </c>
      <c r="W43" s="35">
        <f t="shared" si="24"/>
        <v>0</v>
      </c>
      <c r="X43" s="35">
        <f t="shared" si="24"/>
        <v>0</v>
      </c>
      <c r="Y43" s="35">
        <f t="shared" si="24"/>
        <v>0</v>
      </c>
      <c r="Z43" s="35">
        <f t="shared" si="24"/>
        <v>0</v>
      </c>
      <c r="AA43" s="35">
        <f t="shared" si="24"/>
        <v>0</v>
      </c>
      <c r="AB43" s="35">
        <f t="shared" si="24"/>
        <v>0</v>
      </c>
      <c r="AC43" s="35"/>
      <c r="AD43" s="35">
        <f>COUNTBLANK(AD6:AD31)</f>
        <v>0</v>
      </c>
      <c r="AE43" s="61" t="str">
        <f>IF(COUNTIF(AE6:AE37,"б")=0," ",COUNTIF(AE6:AE37,"б"))</f>
        <v xml:space="preserve"> </v>
      </c>
      <c r="AF43" s="60">
        <f t="shared" ref="AF43:CB43" si="25">IF(COUNTIF(AF6:AF37,"б")=0+COUNTIF(AF6:AF37,"а")=0,"0",COUNTIF(AF6:AF37,"б")+COUNTIF(AF6:AF37,"а"))</f>
        <v>0</v>
      </c>
      <c r="AG43" s="60">
        <f t="shared" si="25"/>
        <v>1</v>
      </c>
      <c r="AH43" s="60">
        <f t="shared" si="25"/>
        <v>0</v>
      </c>
      <c r="AI43" s="60">
        <f t="shared" si="25"/>
        <v>1</v>
      </c>
      <c r="AJ43" s="60">
        <f t="shared" si="25"/>
        <v>0</v>
      </c>
      <c r="AK43" s="60">
        <f t="shared" si="25"/>
        <v>0</v>
      </c>
      <c r="AL43" s="60">
        <f t="shared" si="25"/>
        <v>0</v>
      </c>
      <c r="AM43" s="60">
        <f t="shared" si="25"/>
        <v>0</v>
      </c>
      <c r="AN43" s="60">
        <f t="shared" si="25"/>
        <v>0</v>
      </c>
      <c r="AO43" s="60">
        <f t="shared" si="25"/>
        <v>0</v>
      </c>
      <c r="AP43" s="60">
        <f t="shared" si="25"/>
        <v>1</v>
      </c>
      <c r="AQ43" s="60">
        <f t="shared" si="25"/>
        <v>0</v>
      </c>
      <c r="AR43" s="60">
        <f t="shared" si="25"/>
        <v>0</v>
      </c>
      <c r="AS43" s="60">
        <f t="shared" si="25"/>
        <v>0</v>
      </c>
      <c r="AT43" s="60">
        <f t="shared" si="25"/>
        <v>0</v>
      </c>
      <c r="AU43" s="60">
        <f t="shared" si="25"/>
        <v>0</v>
      </c>
      <c r="AV43" s="60">
        <f t="shared" si="25"/>
        <v>0</v>
      </c>
      <c r="AW43" s="60">
        <f t="shared" si="25"/>
        <v>0</v>
      </c>
      <c r="AX43" s="60">
        <f t="shared" si="25"/>
        <v>0</v>
      </c>
      <c r="AY43" s="60">
        <f t="shared" si="25"/>
        <v>0</v>
      </c>
      <c r="AZ43" s="60">
        <f t="shared" si="25"/>
        <v>0</v>
      </c>
      <c r="BA43" s="60">
        <f t="shared" si="25"/>
        <v>0</v>
      </c>
      <c r="BB43" s="60">
        <f t="shared" si="25"/>
        <v>0</v>
      </c>
      <c r="BC43" s="60">
        <f t="shared" si="25"/>
        <v>0</v>
      </c>
      <c r="BD43" s="60">
        <f t="shared" si="25"/>
        <v>0</v>
      </c>
      <c r="BE43" s="60">
        <f t="shared" si="25"/>
        <v>0</v>
      </c>
      <c r="BF43" s="60">
        <f t="shared" si="25"/>
        <v>0</v>
      </c>
      <c r="BG43" s="60">
        <f t="shared" si="25"/>
        <v>0</v>
      </c>
      <c r="BH43" s="60">
        <f t="shared" si="25"/>
        <v>0</v>
      </c>
      <c r="BI43" s="60">
        <f t="shared" si="25"/>
        <v>0</v>
      </c>
      <c r="BJ43" s="60">
        <f t="shared" si="25"/>
        <v>0</v>
      </c>
      <c r="BK43" s="60">
        <f t="shared" si="25"/>
        <v>0</v>
      </c>
      <c r="BL43" s="60">
        <f t="shared" si="25"/>
        <v>0</v>
      </c>
      <c r="BM43" s="60">
        <f t="shared" si="25"/>
        <v>0</v>
      </c>
      <c r="BN43" s="60">
        <f t="shared" si="25"/>
        <v>0</v>
      </c>
      <c r="BO43" s="60">
        <f t="shared" si="25"/>
        <v>0</v>
      </c>
      <c r="BP43" s="60">
        <f t="shared" si="25"/>
        <v>0</v>
      </c>
      <c r="BQ43" s="60">
        <f t="shared" si="25"/>
        <v>0</v>
      </c>
      <c r="BR43" s="60">
        <f t="shared" si="25"/>
        <v>0</v>
      </c>
      <c r="BS43" s="60">
        <f t="shared" si="25"/>
        <v>0</v>
      </c>
      <c r="BT43" s="60">
        <f t="shared" si="25"/>
        <v>0</v>
      </c>
      <c r="BU43" s="60">
        <f t="shared" si="25"/>
        <v>0</v>
      </c>
      <c r="BV43" s="60">
        <f t="shared" si="25"/>
        <v>0</v>
      </c>
      <c r="BW43" s="60">
        <f t="shared" si="25"/>
        <v>0</v>
      </c>
      <c r="BX43" s="60">
        <f t="shared" si="25"/>
        <v>0</v>
      </c>
      <c r="BY43" s="60">
        <f t="shared" si="25"/>
        <v>0</v>
      </c>
      <c r="BZ43" s="60">
        <f t="shared" si="25"/>
        <v>0</v>
      </c>
      <c r="CA43" s="60">
        <f t="shared" si="25"/>
        <v>0</v>
      </c>
      <c r="CB43" s="60">
        <f t="shared" si="25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7"/>
      <c r="B44" s="247"/>
      <c r="C44" s="83" t="s">
        <v>18</v>
      </c>
      <c r="D44" s="83"/>
      <c r="E44" s="27"/>
      <c r="F44" s="23">
        <v>21</v>
      </c>
      <c r="G44" s="23" t="str">
        <v>0</v>
      </c>
      <c r="H44" s="23">
        <v>25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6">IF(COUNTIF(AG6:AG37,"з")=0,"0",COUNTIF(AG6:AG37,"з"))</f>
        <v>21</v>
      </c>
      <c r="AH44" s="35" t="str">
        <f t="shared" si="26"/>
        <v>0</v>
      </c>
      <c r="AI44" s="35">
        <f t="shared" si="26"/>
        <v>25</v>
      </c>
      <c r="AJ44" s="35" t="str">
        <f t="shared" si="26"/>
        <v>0</v>
      </c>
      <c r="AK44" s="35" t="str">
        <f t="shared" si="26"/>
        <v>0</v>
      </c>
      <c r="AL44" s="35" t="str">
        <f t="shared" si="26"/>
        <v>0</v>
      </c>
      <c r="AM44" s="35" t="str">
        <f t="shared" si="26"/>
        <v>0</v>
      </c>
      <c r="AN44" s="35" t="str">
        <f t="shared" si="26"/>
        <v>0</v>
      </c>
      <c r="AO44" s="35" t="str">
        <f t="shared" si="26"/>
        <v>0</v>
      </c>
      <c r="AP44" s="35" t="str">
        <f t="shared" si="26"/>
        <v>0</v>
      </c>
      <c r="AQ44" s="35" t="str">
        <f t="shared" si="26"/>
        <v>0</v>
      </c>
      <c r="AR44" s="35" t="str">
        <f t="shared" si="26"/>
        <v>0</v>
      </c>
      <c r="AS44" s="35" t="str">
        <f t="shared" si="26"/>
        <v>0</v>
      </c>
      <c r="AT44" s="35" t="str">
        <f t="shared" si="26"/>
        <v>0</v>
      </c>
      <c r="AU44" s="35" t="str">
        <f t="shared" si="26"/>
        <v>0</v>
      </c>
      <c r="AV44" s="35" t="str">
        <f t="shared" si="26"/>
        <v>0</v>
      </c>
      <c r="AW44" s="35" t="str">
        <f t="shared" si="26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7"/>
      <c r="B45" s="247"/>
      <c r="C45" s="83" t="s">
        <v>19</v>
      </c>
      <c r="D45" s="83"/>
      <c r="E45" s="27"/>
      <c r="F45" s="23">
        <v>4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>
        <f t="shared" ref="AG45:AW45" si="27">IF(COUNTIF(AG6:AG37,"н")=0,"0",COUNTIF(AG6:AG37,"н"))</f>
        <v>4</v>
      </c>
      <c r="AH45" s="35" t="str">
        <f t="shared" si="27"/>
        <v>0</v>
      </c>
      <c r="AI45" s="35" t="str">
        <f t="shared" si="27"/>
        <v>0</v>
      </c>
      <c r="AJ45" s="35" t="str">
        <f t="shared" si="27"/>
        <v>0</v>
      </c>
      <c r="AK45" s="35" t="str">
        <f t="shared" si="27"/>
        <v>0</v>
      </c>
      <c r="AL45" s="35" t="str">
        <f t="shared" si="27"/>
        <v>0</v>
      </c>
      <c r="AM45" s="35" t="str">
        <f t="shared" si="27"/>
        <v>0</v>
      </c>
      <c r="AN45" s="35" t="str">
        <f t="shared" si="27"/>
        <v>0</v>
      </c>
      <c r="AO45" s="35" t="str">
        <f t="shared" si="27"/>
        <v>0</v>
      </c>
      <c r="AP45" s="35" t="str">
        <f t="shared" si="27"/>
        <v>0</v>
      </c>
      <c r="AQ45" s="35" t="str">
        <f t="shared" si="27"/>
        <v>0</v>
      </c>
      <c r="AR45" s="35" t="str">
        <f t="shared" si="27"/>
        <v>0</v>
      </c>
      <c r="AS45" s="35" t="str">
        <f t="shared" si="27"/>
        <v>0</v>
      </c>
      <c r="AT45" s="35" t="str">
        <f t="shared" si="27"/>
        <v>0</v>
      </c>
      <c r="AU45" s="35" t="str">
        <f t="shared" si="27"/>
        <v>0</v>
      </c>
      <c r="AV45" s="35" t="str">
        <f t="shared" si="27"/>
        <v>0</v>
      </c>
      <c r="AW45" s="35" t="str">
        <f t="shared" si="27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97"/>
      <c r="X46" s="397"/>
      <c r="Y46" s="397"/>
      <c r="Z46" s="397"/>
      <c r="AA46" s="397"/>
      <c r="AB46" s="397"/>
      <c r="AC46" s="397"/>
      <c r="AD46" s="397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97"/>
      <c r="X47" s="397"/>
      <c r="Y47" s="397"/>
      <c r="Z47" s="397"/>
      <c r="AA47" s="397"/>
      <c r="AB47" s="397"/>
      <c r="AC47" s="397"/>
      <c r="AD47" s="397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97"/>
      <c r="X48" s="397"/>
      <c r="Y48" s="397"/>
      <c r="Z48" s="397"/>
      <c r="AA48" s="397"/>
      <c r="AB48" s="397"/>
      <c r="AC48" s="397"/>
      <c r="AD48" s="397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97"/>
      <c r="X49" s="397"/>
      <c r="Y49" s="397"/>
      <c r="Z49" s="397"/>
      <c r="AA49" s="397"/>
      <c r="AB49" s="397"/>
      <c r="AC49" s="397"/>
      <c r="AD49" s="397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97"/>
      <c r="X50" s="397"/>
      <c r="Y50" s="397"/>
      <c r="Z50" s="397"/>
      <c r="AA50" s="397"/>
      <c r="AB50" s="397"/>
      <c r="AC50" s="397"/>
      <c r="AD50" s="397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97"/>
      <c r="X51" s="397"/>
      <c r="Y51" s="397"/>
      <c r="Z51" s="397"/>
      <c r="AA51" s="397"/>
      <c r="AB51" s="397"/>
      <c r="AC51" s="397"/>
      <c r="AD51" s="397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97"/>
      <c r="X52" s="397"/>
      <c r="Y52" s="397"/>
      <c r="Z52" s="397"/>
      <c r="AA52" s="397"/>
      <c r="AB52" s="397"/>
      <c r="AC52" s="397"/>
      <c r="AD52" s="397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97"/>
      <c r="X53" s="397"/>
      <c r="Y53" s="397"/>
      <c r="Z53" s="397"/>
      <c r="AA53" s="397"/>
      <c r="AB53" s="397"/>
      <c r="AC53" s="397"/>
      <c r="AD53" s="397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97"/>
      <c r="X54" s="397"/>
      <c r="Y54" s="397"/>
      <c r="Z54" s="397"/>
      <c r="AA54" s="397"/>
      <c r="AB54" s="397"/>
      <c r="AC54" s="397"/>
      <c r="AD54" s="397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9">
    <mergeCell ref="BP3:CE3"/>
    <mergeCell ref="X39:AB39"/>
    <mergeCell ref="A3:C4"/>
    <mergeCell ref="AD3:AD5"/>
    <mergeCell ref="AG3:AW3"/>
    <mergeCell ref="AX3:BM3"/>
    <mergeCell ref="I2:N2"/>
    <mergeCell ref="O2:Q2"/>
    <mergeCell ref="F2:H2"/>
  </mergeCells>
  <conditionalFormatting sqref="C5 Y5 AI5 AG5 T5 J5 R5">
    <cfRule type="cellIs" dxfId="3589" priority="1558" stopIfTrue="1" operator="equal">
      <formula>5</formula>
    </cfRule>
    <cfRule type="cellIs" dxfId="3588" priority="1559" stopIfTrue="1" operator="equal">
      <formula>4</formula>
    </cfRule>
    <cfRule type="cellIs" dxfId="3587" priority="1560" stopIfTrue="1" operator="equal">
      <formula>3</formula>
    </cfRule>
  </conditionalFormatting>
  <conditionalFormatting sqref="E6:E45">
    <cfRule type="cellIs" dxfId="3586" priority="1556" stopIfTrue="1" operator="equal">
      <formula>4</formula>
    </cfRule>
    <cfRule type="cellIs" dxfId="3585" priority="1557" stopIfTrue="1" operator="equal">
      <formula>3</formula>
    </cfRule>
  </conditionalFormatting>
  <conditionalFormatting sqref="Z5:AC5 W40:AF43 AE6:AE39 W39 R6:V45 F34:Q45 AG43:CB43 W44:AW45 AG6:AW42 J6:Q31 F6:H31">
    <cfRule type="cellIs" dxfId="3584" priority="1553" stopIfTrue="1" operator="equal">
      <formula>5</formula>
    </cfRule>
    <cfRule type="cellIs" dxfId="3583" priority="1554" stopIfTrue="1" operator="equal">
      <formula>4</formula>
    </cfRule>
    <cfRule type="cellIs" dxfId="3582" priority="1555" stopIfTrue="1" operator="equal">
      <formula>3</formula>
    </cfRule>
  </conditionalFormatting>
  <conditionalFormatting sqref="AF6:AF37">
    <cfRule type="expression" dxfId="3581" priority="1551" stopIfTrue="1">
      <formula>VALUE(RIGHT(AF6))&gt;AE6</formula>
    </cfRule>
    <cfRule type="expression" dxfId="3580" priority="1552" stopIfTrue="1">
      <formula>EXACT(RIGHT(AF6,3),"зач")</formula>
    </cfRule>
  </conditionalFormatting>
  <conditionalFormatting sqref="AE3:AJ4 Q3:T3 V3:AC4 J4 R4:T4">
    <cfRule type="expression" dxfId="3579" priority="1549" stopIfTrue="1">
      <formula>$D$1&lt;J3</formula>
    </cfRule>
    <cfRule type="expression" dxfId="3578" priority="1550" stopIfTrue="1">
      <formula>$D$1&gt;J3</formula>
    </cfRule>
  </conditionalFormatting>
  <conditionalFormatting sqref="S5">
    <cfRule type="cellIs" dxfId="3577" priority="1301" stopIfTrue="1" operator="equal">
      <formula>5</formula>
    </cfRule>
    <cfRule type="cellIs" dxfId="3576" priority="1302" stopIfTrue="1" operator="equal">
      <formula>4</formula>
    </cfRule>
    <cfRule type="cellIs" dxfId="3575" priority="1303" stopIfTrue="1" operator="equal">
      <formula>3</formula>
    </cfRule>
  </conditionalFormatting>
  <conditionalFormatting sqref="S4">
    <cfRule type="expression" dxfId="3574" priority="1299" stopIfTrue="1">
      <formula>$D$1&lt;S4</formula>
    </cfRule>
    <cfRule type="expression" dxfId="3573" priority="1300" stopIfTrue="1">
      <formula>$D$1&gt;S4</formula>
    </cfRule>
  </conditionalFormatting>
  <conditionalFormatting sqref="T5">
    <cfRule type="cellIs" dxfId="3572" priority="1296" stopIfTrue="1" operator="equal">
      <formula>5</formula>
    </cfRule>
    <cfRule type="cellIs" dxfId="3571" priority="1297" stopIfTrue="1" operator="equal">
      <formula>4</formula>
    </cfRule>
    <cfRule type="cellIs" dxfId="3570" priority="1298" stopIfTrue="1" operator="equal">
      <formula>3</formula>
    </cfRule>
  </conditionalFormatting>
  <conditionalFormatting sqref="T5">
    <cfRule type="cellIs" dxfId="3569" priority="1293" stopIfTrue="1" operator="equal">
      <formula>5</formula>
    </cfRule>
    <cfRule type="cellIs" dxfId="3568" priority="1294" stopIfTrue="1" operator="equal">
      <formula>4</formula>
    </cfRule>
    <cfRule type="cellIs" dxfId="3567" priority="1295" stopIfTrue="1" operator="equal">
      <formula>3</formula>
    </cfRule>
  </conditionalFormatting>
  <conditionalFormatting sqref="I6:J31">
    <cfRule type="cellIs" dxfId="3566" priority="1272" stopIfTrue="1" operator="equal">
      <formula>5</formula>
    </cfRule>
    <cfRule type="cellIs" dxfId="3565" priority="1273" stopIfTrue="1" operator="equal">
      <formula>4</formula>
    </cfRule>
    <cfRule type="cellIs" dxfId="3564" priority="1274" stopIfTrue="1" operator="equal">
      <formula>3</formula>
    </cfRule>
  </conditionalFormatting>
  <conditionalFormatting sqref="L4">
    <cfRule type="expression" dxfId="3563" priority="884" stopIfTrue="1">
      <formula>$D$1&lt;L4</formula>
    </cfRule>
    <cfRule type="expression" dxfId="3562" priority="885" stopIfTrue="1">
      <formula>$D$1&gt;L4</formula>
    </cfRule>
  </conditionalFormatting>
  <conditionalFormatting sqref="U4">
    <cfRule type="expression" dxfId="3561" priority="1206" stopIfTrue="1">
      <formula>$D$4&lt;U4</formula>
    </cfRule>
    <cfRule type="expression" dxfId="3560" priority="1207" stopIfTrue="1">
      <formula>$D$4&gt;U4</formula>
    </cfRule>
  </conditionalFormatting>
  <conditionalFormatting sqref="U4">
    <cfRule type="expression" dxfId="3559" priority="1204" stopIfTrue="1">
      <formula>$D$1&lt;U4</formula>
    </cfRule>
    <cfRule type="expression" dxfId="3558" priority="1205" stopIfTrue="1">
      <formula>$D$1&gt;U4</formula>
    </cfRule>
  </conditionalFormatting>
  <conditionalFormatting sqref="U4">
    <cfRule type="expression" dxfId="3557" priority="1202" stopIfTrue="1">
      <formula>$D$4&lt;U4</formula>
    </cfRule>
    <cfRule type="expression" dxfId="3556" priority="1203" stopIfTrue="1">
      <formula>$D$4&gt;U4</formula>
    </cfRule>
  </conditionalFormatting>
  <conditionalFormatting sqref="U5">
    <cfRule type="cellIs" dxfId="3555" priority="1199" stopIfTrue="1" operator="equal">
      <formula>5</formula>
    </cfRule>
    <cfRule type="cellIs" dxfId="3554" priority="1200" stopIfTrue="1" operator="equal">
      <formula>4</formula>
    </cfRule>
    <cfRule type="cellIs" dxfId="3553" priority="1201" stopIfTrue="1" operator="equal">
      <formula>3</formula>
    </cfRule>
  </conditionalFormatting>
  <conditionalFormatting sqref="U3">
    <cfRule type="expression" dxfId="3552" priority="1197" stopIfTrue="1">
      <formula>$D$1&lt;U3</formula>
    </cfRule>
    <cfRule type="expression" dxfId="3551" priority="1198" stopIfTrue="1">
      <formula>$D$1&gt;U3</formula>
    </cfRule>
  </conditionalFormatting>
  <conditionalFormatting sqref="Q4">
    <cfRule type="expression" dxfId="3550" priority="1195" stopIfTrue="1">
      <formula>$D$1&lt;Q4</formula>
    </cfRule>
    <cfRule type="expression" dxfId="3549" priority="1196" stopIfTrue="1">
      <formula>$D$1&gt;Q4</formula>
    </cfRule>
  </conditionalFormatting>
  <conditionalFormatting sqref="F5:G5 N5:Q5">
    <cfRule type="cellIs" dxfId="3548" priority="1172" stopIfTrue="1" operator="equal">
      <formula>5</formula>
    </cfRule>
    <cfRule type="cellIs" dxfId="3547" priority="1173" stopIfTrue="1" operator="equal">
      <formula>4</formula>
    </cfRule>
    <cfRule type="cellIs" dxfId="3546" priority="1174" stopIfTrue="1" operator="equal">
      <formula>3</formula>
    </cfRule>
  </conditionalFormatting>
  <conditionalFormatting sqref="F3:G4 N3:Q4">
    <cfRule type="expression" dxfId="3545" priority="1170" stopIfTrue="1">
      <formula>$D$1&lt;F3</formula>
    </cfRule>
    <cfRule type="expression" dxfId="3544" priority="1171" stopIfTrue="1">
      <formula>$D$1&gt;F3</formula>
    </cfRule>
  </conditionalFormatting>
  <conditionalFormatting sqref="N5">
    <cfRule type="cellIs" dxfId="3543" priority="1167" stopIfTrue="1" operator="equal">
      <formula>5</formula>
    </cfRule>
    <cfRule type="cellIs" dxfId="3542" priority="1168" stopIfTrue="1" operator="equal">
      <formula>4</formula>
    </cfRule>
    <cfRule type="cellIs" dxfId="3541" priority="1169" stopIfTrue="1" operator="equal">
      <formula>3</formula>
    </cfRule>
  </conditionalFormatting>
  <conditionalFormatting sqref="N3:N4">
    <cfRule type="expression" dxfId="3540" priority="1165" stopIfTrue="1">
      <formula>$D$1&lt;N3</formula>
    </cfRule>
    <cfRule type="expression" dxfId="3539" priority="1166" stopIfTrue="1">
      <formula>$D$1&gt;N3</formula>
    </cfRule>
  </conditionalFormatting>
  <conditionalFormatting sqref="N5">
    <cfRule type="cellIs" dxfId="3538" priority="1162" stopIfTrue="1" operator="equal">
      <formula>5</formula>
    </cfRule>
    <cfRule type="cellIs" dxfId="3537" priority="1163" stopIfTrue="1" operator="equal">
      <formula>4</formula>
    </cfRule>
    <cfRule type="cellIs" dxfId="3536" priority="1164" stopIfTrue="1" operator="equal">
      <formula>3</formula>
    </cfRule>
  </conditionalFormatting>
  <conditionalFormatting sqref="N3:N4">
    <cfRule type="expression" dxfId="3535" priority="1160" stopIfTrue="1">
      <formula>$D$1&lt;N3</formula>
    </cfRule>
    <cfRule type="expression" dxfId="3534" priority="1161" stopIfTrue="1">
      <formula>$D$1&gt;N3</formula>
    </cfRule>
  </conditionalFormatting>
  <conditionalFormatting sqref="N4">
    <cfRule type="expression" dxfId="3533" priority="1158" stopIfTrue="1">
      <formula>$D$1&lt;N4</formula>
    </cfRule>
    <cfRule type="expression" dxfId="3532" priority="1159" stopIfTrue="1">
      <formula>$D$1&gt;N4</formula>
    </cfRule>
  </conditionalFormatting>
  <conditionalFormatting sqref="O5">
    <cfRule type="cellIs" dxfId="3531" priority="1155" stopIfTrue="1" operator="equal">
      <formula>5</formula>
    </cfRule>
    <cfRule type="cellIs" dxfId="3530" priority="1156" stopIfTrue="1" operator="equal">
      <formula>4</formula>
    </cfRule>
    <cfRule type="cellIs" dxfId="3529" priority="1157" stopIfTrue="1" operator="equal">
      <formula>3</formula>
    </cfRule>
  </conditionalFormatting>
  <conditionalFormatting sqref="O3:O4">
    <cfRule type="expression" dxfId="3528" priority="1153" stopIfTrue="1">
      <formula>$D$1&lt;O3</formula>
    </cfRule>
    <cfRule type="expression" dxfId="3527" priority="1154" stopIfTrue="1">
      <formula>$D$1&gt;O3</formula>
    </cfRule>
  </conditionalFormatting>
  <conditionalFormatting sqref="O5">
    <cfRule type="cellIs" dxfId="3526" priority="1150" stopIfTrue="1" operator="equal">
      <formula>5</formula>
    </cfRule>
    <cfRule type="cellIs" dxfId="3525" priority="1151" stopIfTrue="1" operator="equal">
      <formula>4</formula>
    </cfRule>
    <cfRule type="cellIs" dxfId="3524" priority="1152" stopIfTrue="1" operator="equal">
      <formula>3</formula>
    </cfRule>
  </conditionalFormatting>
  <conditionalFormatting sqref="O3:O4">
    <cfRule type="expression" dxfId="3523" priority="1148" stopIfTrue="1">
      <formula>$D$1&lt;O3</formula>
    </cfRule>
    <cfRule type="expression" dxfId="3522" priority="1149" stopIfTrue="1">
      <formula>$D$1&gt;O3</formula>
    </cfRule>
  </conditionalFormatting>
  <conditionalFormatting sqref="O4">
    <cfRule type="expression" dxfId="3521" priority="1146" stopIfTrue="1">
      <formula>$D$1&lt;O4</formula>
    </cfRule>
    <cfRule type="expression" dxfId="3520" priority="1147" stopIfTrue="1">
      <formula>$D$1&gt;O4</formula>
    </cfRule>
  </conditionalFormatting>
  <conditionalFormatting sqref="N4">
    <cfRule type="expression" dxfId="3519" priority="1144" stopIfTrue="1">
      <formula>$D$1&lt;N4</formula>
    </cfRule>
    <cfRule type="expression" dxfId="3518" priority="1145" stopIfTrue="1">
      <formula>$D$1&gt;N4</formula>
    </cfRule>
  </conditionalFormatting>
  <conditionalFormatting sqref="N4">
    <cfRule type="expression" dxfId="3517" priority="1142" stopIfTrue="1">
      <formula>$D$1&lt;N4</formula>
    </cfRule>
    <cfRule type="expression" dxfId="3516" priority="1143" stopIfTrue="1">
      <formula>$D$1&gt;N4</formula>
    </cfRule>
  </conditionalFormatting>
  <conditionalFormatting sqref="N4">
    <cfRule type="expression" dxfId="3515" priority="1140" stopIfTrue="1">
      <formula>$D$1&lt;N4</formula>
    </cfRule>
    <cfRule type="expression" dxfId="3514" priority="1141" stopIfTrue="1">
      <formula>$D$1&gt;N4</formula>
    </cfRule>
  </conditionalFormatting>
  <conditionalFormatting sqref="P5">
    <cfRule type="cellIs" dxfId="3513" priority="1137" stopIfTrue="1" operator="equal">
      <formula>5</formula>
    </cfRule>
    <cfRule type="cellIs" dxfId="3512" priority="1138" stopIfTrue="1" operator="equal">
      <formula>4</formula>
    </cfRule>
    <cfRule type="cellIs" dxfId="3511" priority="1139" stopIfTrue="1" operator="equal">
      <formula>3</formula>
    </cfRule>
  </conditionalFormatting>
  <conditionalFormatting sqref="P3:P4">
    <cfRule type="expression" dxfId="3510" priority="1135" stopIfTrue="1">
      <formula>$D$1&lt;P3</formula>
    </cfRule>
    <cfRule type="expression" dxfId="3509" priority="1136" stopIfTrue="1">
      <formula>$D$1&gt;P3</formula>
    </cfRule>
  </conditionalFormatting>
  <conditionalFormatting sqref="P4">
    <cfRule type="expression" dxfId="3508" priority="1133" stopIfTrue="1">
      <formula>$D$1&lt;P4</formula>
    </cfRule>
    <cfRule type="expression" dxfId="3507" priority="1134" stopIfTrue="1">
      <formula>$D$1&gt;P4</formula>
    </cfRule>
  </conditionalFormatting>
  <conditionalFormatting sqref="P4">
    <cfRule type="expression" dxfId="3506" priority="1131" stopIfTrue="1">
      <formula>$D$1&lt;P4</formula>
    </cfRule>
    <cfRule type="expression" dxfId="3505" priority="1132" stopIfTrue="1">
      <formula>$D$1&gt;P4</formula>
    </cfRule>
  </conditionalFormatting>
  <conditionalFormatting sqref="F5">
    <cfRule type="cellIs" dxfId="3504" priority="1128" stopIfTrue="1" operator="equal">
      <formula>5</formula>
    </cfRule>
    <cfRule type="cellIs" dxfId="3503" priority="1129" stopIfTrue="1" operator="equal">
      <formula>4</formula>
    </cfRule>
    <cfRule type="cellIs" dxfId="3502" priority="1130" stopIfTrue="1" operator="equal">
      <formula>3</formula>
    </cfRule>
  </conditionalFormatting>
  <conditionalFormatting sqref="F4:G4">
    <cfRule type="expression" dxfId="3501" priority="1126" stopIfTrue="1">
      <formula>$D$1&lt;F4</formula>
    </cfRule>
    <cfRule type="expression" dxfId="3500" priority="1127" stopIfTrue="1">
      <formula>$D$1&gt;F4</formula>
    </cfRule>
  </conditionalFormatting>
  <conditionalFormatting sqref="F5">
    <cfRule type="cellIs" dxfId="3499" priority="1123" stopIfTrue="1" operator="equal">
      <formula>5</formula>
    </cfRule>
    <cfRule type="cellIs" dxfId="3498" priority="1124" stopIfTrue="1" operator="equal">
      <formula>4</formula>
    </cfRule>
    <cfRule type="cellIs" dxfId="3497" priority="1125" stopIfTrue="1" operator="equal">
      <formula>3</formula>
    </cfRule>
  </conditionalFormatting>
  <conditionalFormatting sqref="F4:G4">
    <cfRule type="expression" dxfId="3496" priority="1121" stopIfTrue="1">
      <formula>$D$1&lt;F4</formula>
    </cfRule>
    <cfRule type="expression" dxfId="3495" priority="1122" stopIfTrue="1">
      <formula>$D$1&gt;F4</formula>
    </cfRule>
  </conditionalFormatting>
  <conditionalFormatting sqref="F4:G4">
    <cfRule type="expression" dxfId="3494" priority="1119" stopIfTrue="1">
      <formula>$D$1&lt;F4</formula>
    </cfRule>
    <cfRule type="expression" dxfId="3493" priority="1120" stopIfTrue="1">
      <formula>$D$1&gt;F4</formula>
    </cfRule>
  </conditionalFormatting>
  <conditionalFormatting sqref="F4:G4">
    <cfRule type="expression" dxfId="3492" priority="1117" stopIfTrue="1">
      <formula>$D$1&lt;F4</formula>
    </cfRule>
    <cfRule type="expression" dxfId="3491" priority="1118" stopIfTrue="1">
      <formula>$D$1&gt;F4</formula>
    </cfRule>
  </conditionalFormatting>
  <conditionalFormatting sqref="F5">
    <cfRule type="cellIs" dxfId="3490" priority="1114" stopIfTrue="1" operator="equal">
      <formula>5</formula>
    </cfRule>
    <cfRule type="cellIs" dxfId="3489" priority="1115" stopIfTrue="1" operator="equal">
      <formula>4</formula>
    </cfRule>
    <cfRule type="cellIs" dxfId="3488" priority="1116" stopIfTrue="1" operator="equal">
      <formula>3</formula>
    </cfRule>
  </conditionalFormatting>
  <conditionalFormatting sqref="F5">
    <cfRule type="cellIs" dxfId="3487" priority="1111" stopIfTrue="1" operator="equal">
      <formula>5</formula>
    </cfRule>
    <cfRule type="cellIs" dxfId="3486" priority="1112" stopIfTrue="1" operator="equal">
      <formula>4</formula>
    </cfRule>
    <cfRule type="cellIs" dxfId="3485" priority="1113" stopIfTrue="1" operator="equal">
      <formula>3</formula>
    </cfRule>
  </conditionalFormatting>
  <conditionalFormatting sqref="F4:G4">
    <cfRule type="expression" dxfId="3484" priority="1109" stopIfTrue="1">
      <formula>$D$1&lt;F4</formula>
    </cfRule>
    <cfRule type="expression" dxfId="3483" priority="1110" stopIfTrue="1">
      <formula>$D$1&gt;F4</formula>
    </cfRule>
  </conditionalFormatting>
  <conditionalFormatting sqref="O3:O4">
    <cfRule type="expression" dxfId="3482" priority="1093" stopIfTrue="1">
      <formula>$D$1&lt;O3</formula>
    </cfRule>
    <cfRule type="expression" dxfId="3481" priority="1094" stopIfTrue="1">
      <formula>$D$1&gt;O3</formula>
    </cfRule>
  </conditionalFormatting>
  <conditionalFormatting sqref="N4">
    <cfRule type="expression" dxfId="3480" priority="1107" stopIfTrue="1">
      <formula>$D$1&lt;N4</formula>
    </cfRule>
    <cfRule type="expression" dxfId="3479" priority="1108" stopIfTrue="1">
      <formula>$D$1&gt;N4</formula>
    </cfRule>
  </conditionalFormatting>
  <conditionalFormatting sqref="N4">
    <cfRule type="expression" dxfId="3478" priority="1105" stopIfTrue="1">
      <formula>$D$1&lt;N4</formula>
    </cfRule>
    <cfRule type="expression" dxfId="3477" priority="1106" stopIfTrue="1">
      <formula>$D$1&gt;N4</formula>
    </cfRule>
  </conditionalFormatting>
  <conditionalFormatting sqref="N4">
    <cfRule type="expression" dxfId="3476" priority="1103" stopIfTrue="1">
      <formula>$D$1&lt;N4</formula>
    </cfRule>
    <cfRule type="expression" dxfId="3475" priority="1104" stopIfTrue="1">
      <formula>$D$1&gt;N4</formula>
    </cfRule>
  </conditionalFormatting>
  <conditionalFormatting sqref="O5">
    <cfRule type="cellIs" dxfId="3474" priority="1100" stopIfTrue="1" operator="equal">
      <formula>5</formula>
    </cfRule>
    <cfRule type="cellIs" dxfId="3473" priority="1101" stopIfTrue="1" operator="equal">
      <formula>4</formula>
    </cfRule>
    <cfRule type="cellIs" dxfId="3472" priority="1102" stopIfTrue="1" operator="equal">
      <formula>3</formula>
    </cfRule>
  </conditionalFormatting>
  <conditionalFormatting sqref="O3:O4">
    <cfRule type="expression" dxfId="3471" priority="1098" stopIfTrue="1">
      <formula>$D$1&lt;O3</formula>
    </cfRule>
    <cfRule type="expression" dxfId="3470" priority="1099" stopIfTrue="1">
      <formula>$D$1&gt;O3</formula>
    </cfRule>
  </conditionalFormatting>
  <conditionalFormatting sqref="O5">
    <cfRule type="cellIs" dxfId="3469" priority="1095" stopIfTrue="1" operator="equal">
      <formula>5</formula>
    </cfRule>
    <cfRule type="cellIs" dxfId="3468" priority="1096" stopIfTrue="1" operator="equal">
      <formula>4</formula>
    </cfRule>
    <cfRule type="cellIs" dxfId="3467" priority="1097" stopIfTrue="1" operator="equal">
      <formula>3</formula>
    </cfRule>
  </conditionalFormatting>
  <conditionalFormatting sqref="G5">
    <cfRule type="cellIs" dxfId="3466" priority="1090" stopIfTrue="1" operator="equal">
      <formula>5</formula>
    </cfRule>
    <cfRule type="cellIs" dxfId="3465" priority="1091" stopIfTrue="1" operator="equal">
      <formula>4</formula>
    </cfRule>
    <cfRule type="cellIs" dxfId="3464" priority="1092" stopIfTrue="1" operator="equal">
      <formula>3</formula>
    </cfRule>
  </conditionalFormatting>
  <conditionalFormatting sqref="F4:G4">
    <cfRule type="expression" dxfId="3463" priority="1088" stopIfTrue="1">
      <formula>$D$1&lt;F4</formula>
    </cfRule>
    <cfRule type="expression" dxfId="3462" priority="1089" stopIfTrue="1">
      <formula>$D$1&gt;F4</formula>
    </cfRule>
  </conditionalFormatting>
  <conditionalFormatting sqref="G5">
    <cfRule type="cellIs" dxfId="3461" priority="1085" stopIfTrue="1" operator="equal">
      <formula>5</formula>
    </cfRule>
    <cfRule type="cellIs" dxfId="3460" priority="1086" stopIfTrue="1" operator="equal">
      <formula>4</formula>
    </cfRule>
    <cfRule type="cellIs" dxfId="3459" priority="1087" stopIfTrue="1" operator="equal">
      <formula>3</formula>
    </cfRule>
  </conditionalFormatting>
  <conditionalFormatting sqref="F4:G4">
    <cfRule type="expression" dxfId="3458" priority="1083" stopIfTrue="1">
      <formula>$D$1&lt;F4</formula>
    </cfRule>
    <cfRule type="expression" dxfId="3457" priority="1084" stopIfTrue="1">
      <formula>$D$1&gt;F4</formula>
    </cfRule>
  </conditionalFormatting>
  <conditionalFormatting sqref="G5">
    <cfRule type="cellIs" dxfId="3456" priority="1080" stopIfTrue="1" operator="equal">
      <formula>5</formula>
    </cfRule>
    <cfRule type="cellIs" dxfId="3455" priority="1081" stopIfTrue="1" operator="equal">
      <formula>4</formula>
    </cfRule>
    <cfRule type="cellIs" dxfId="3454" priority="1082" stopIfTrue="1" operator="equal">
      <formula>3</formula>
    </cfRule>
  </conditionalFormatting>
  <conditionalFormatting sqref="F4:G4">
    <cfRule type="expression" dxfId="3453" priority="1078" stopIfTrue="1">
      <formula>$D$1&lt;F4</formula>
    </cfRule>
    <cfRule type="expression" dxfId="3452" priority="1079" stopIfTrue="1">
      <formula>$D$1&gt;F4</formula>
    </cfRule>
  </conditionalFormatting>
  <conditionalFormatting sqref="F4:G4">
    <cfRule type="expression" dxfId="3451" priority="1076" stopIfTrue="1">
      <formula>$D$1&lt;F4</formula>
    </cfRule>
    <cfRule type="expression" dxfId="3450" priority="1077" stopIfTrue="1">
      <formula>$D$1&gt;F4</formula>
    </cfRule>
  </conditionalFormatting>
  <conditionalFormatting sqref="F4:G4">
    <cfRule type="expression" dxfId="3449" priority="1074" stopIfTrue="1">
      <formula>$D$1&lt;F4</formula>
    </cfRule>
    <cfRule type="expression" dxfId="3448" priority="1075" stopIfTrue="1">
      <formula>$D$1&gt;F4</formula>
    </cfRule>
  </conditionalFormatting>
  <conditionalFormatting sqref="F4:G4">
    <cfRule type="expression" dxfId="3447" priority="1072" stopIfTrue="1">
      <formula>$D$1&lt;F4</formula>
    </cfRule>
    <cfRule type="expression" dxfId="3446" priority="1073" stopIfTrue="1">
      <formula>$D$1&gt;F4</formula>
    </cfRule>
  </conditionalFormatting>
  <conditionalFormatting sqref="F4:G4">
    <cfRule type="expression" dxfId="3445" priority="1070" stopIfTrue="1">
      <formula>$D$1&lt;F4</formula>
    </cfRule>
    <cfRule type="expression" dxfId="3444" priority="1071" stopIfTrue="1">
      <formula>$D$1&gt;F4</formula>
    </cfRule>
  </conditionalFormatting>
  <conditionalFormatting sqref="F4:G4">
    <cfRule type="expression" dxfId="3443" priority="1068" stopIfTrue="1">
      <formula>$D$1&lt;F4</formula>
    </cfRule>
    <cfRule type="expression" dxfId="3442" priority="1069" stopIfTrue="1">
      <formula>$D$1&gt;F4</formula>
    </cfRule>
  </conditionalFormatting>
  <conditionalFormatting sqref="F4:G4">
    <cfRule type="expression" dxfId="3441" priority="1066" stopIfTrue="1">
      <formula>$D$1&lt;F4</formula>
    </cfRule>
    <cfRule type="expression" dxfId="3440" priority="1067" stopIfTrue="1">
      <formula>$D$1&gt;F4</formula>
    </cfRule>
  </conditionalFormatting>
  <conditionalFormatting sqref="F4:G4">
    <cfRule type="expression" dxfId="3439" priority="1064" stopIfTrue="1">
      <formula>$D$1&lt;F4</formula>
    </cfRule>
    <cfRule type="expression" dxfId="3438" priority="1065" stopIfTrue="1">
      <formula>$D$1&gt;F4</formula>
    </cfRule>
  </conditionalFormatting>
  <conditionalFormatting sqref="F4:G4">
    <cfRule type="expression" dxfId="3437" priority="1062" stopIfTrue="1">
      <formula>$D$1&lt;F4</formula>
    </cfRule>
    <cfRule type="expression" dxfId="3436" priority="1063" stopIfTrue="1">
      <formula>$D$1&gt;F4</formula>
    </cfRule>
  </conditionalFormatting>
  <conditionalFormatting sqref="F4:G4">
    <cfRule type="expression" dxfId="3435" priority="1060" stopIfTrue="1">
      <formula>$D$1&lt;F4</formula>
    </cfRule>
    <cfRule type="expression" dxfId="3434" priority="1061" stopIfTrue="1">
      <formula>$D$1&gt;F4</formula>
    </cfRule>
  </conditionalFormatting>
  <conditionalFormatting sqref="F4:G4">
    <cfRule type="expression" dxfId="3433" priority="1058" stopIfTrue="1">
      <formula>$D$1&lt;F4</formula>
    </cfRule>
    <cfRule type="expression" dxfId="3432" priority="1059" stopIfTrue="1">
      <formula>$D$1&gt;F4</formula>
    </cfRule>
  </conditionalFormatting>
  <conditionalFormatting sqref="N5">
    <cfRule type="cellIs" dxfId="3431" priority="1055" stopIfTrue="1" operator="equal">
      <formula>5</formula>
    </cfRule>
    <cfRule type="cellIs" dxfId="3430" priority="1056" stopIfTrue="1" operator="equal">
      <formula>4</formula>
    </cfRule>
    <cfRule type="cellIs" dxfId="3429" priority="1057" stopIfTrue="1" operator="equal">
      <formula>3</formula>
    </cfRule>
  </conditionalFormatting>
  <conditionalFormatting sqref="N4">
    <cfRule type="expression" dxfId="3428" priority="1053" stopIfTrue="1">
      <formula>$D$1&lt;N4</formula>
    </cfRule>
    <cfRule type="expression" dxfId="3427" priority="1054" stopIfTrue="1">
      <formula>$D$1&gt;N4</formula>
    </cfRule>
  </conditionalFormatting>
  <conditionalFormatting sqref="N5">
    <cfRule type="cellIs" dxfId="3426" priority="1050" stopIfTrue="1" operator="equal">
      <formula>5</formula>
    </cfRule>
    <cfRule type="cellIs" dxfId="3425" priority="1051" stopIfTrue="1" operator="equal">
      <formula>4</formula>
    </cfRule>
    <cfRule type="cellIs" dxfId="3424" priority="1052" stopIfTrue="1" operator="equal">
      <formula>3</formula>
    </cfRule>
  </conditionalFormatting>
  <conditionalFormatting sqref="N4">
    <cfRule type="expression" dxfId="3423" priority="1048" stopIfTrue="1">
      <formula>$D$1&lt;N4</formula>
    </cfRule>
    <cfRule type="expression" dxfId="3422" priority="1049" stopIfTrue="1">
      <formula>$D$1&gt;N4</formula>
    </cfRule>
  </conditionalFormatting>
  <conditionalFormatting sqref="N4">
    <cfRule type="expression" dxfId="3421" priority="1046" stopIfTrue="1">
      <formula>$D$1&lt;N4</formula>
    </cfRule>
    <cfRule type="expression" dxfId="3420" priority="1047" stopIfTrue="1">
      <formula>$D$1&gt;N4</formula>
    </cfRule>
  </conditionalFormatting>
  <conditionalFormatting sqref="F4:G4">
    <cfRule type="expression" dxfId="3419" priority="1044" stopIfTrue="1">
      <formula>$D$1&lt;F4</formula>
    </cfRule>
    <cfRule type="expression" dxfId="3418" priority="1045" stopIfTrue="1">
      <formula>$D$1&gt;F4</formula>
    </cfRule>
  </conditionalFormatting>
  <conditionalFormatting sqref="F4:G4">
    <cfRule type="expression" dxfId="3417" priority="1042" stopIfTrue="1">
      <formula>$D$1&lt;F4</formula>
    </cfRule>
    <cfRule type="expression" dxfId="3416" priority="1043" stopIfTrue="1">
      <formula>$D$1&gt;F4</formula>
    </cfRule>
  </conditionalFormatting>
  <conditionalFormatting sqref="F4:G4">
    <cfRule type="expression" dxfId="3415" priority="1040" stopIfTrue="1">
      <formula>$D$1&lt;F4</formula>
    </cfRule>
    <cfRule type="expression" dxfId="3414" priority="1041" stopIfTrue="1">
      <formula>$D$1&gt;F4</formula>
    </cfRule>
  </conditionalFormatting>
  <conditionalFormatting sqref="F4:G4">
    <cfRule type="expression" dxfId="3413" priority="1038" stopIfTrue="1">
      <formula>$D$1&lt;F4</formula>
    </cfRule>
    <cfRule type="expression" dxfId="3412" priority="1039" stopIfTrue="1">
      <formula>$D$1&gt;F4</formula>
    </cfRule>
  </conditionalFormatting>
  <conditionalFormatting sqref="F4:G4">
    <cfRule type="expression" dxfId="3411" priority="1036" stopIfTrue="1">
      <formula>$D$1&lt;F4</formula>
    </cfRule>
    <cfRule type="expression" dxfId="3410" priority="1037" stopIfTrue="1">
      <formula>$D$1&gt;F4</formula>
    </cfRule>
  </conditionalFormatting>
  <conditionalFormatting sqref="F4:G4">
    <cfRule type="expression" dxfId="3409" priority="1034" stopIfTrue="1">
      <formula>$D$1&lt;F4</formula>
    </cfRule>
    <cfRule type="expression" dxfId="3408" priority="1035" stopIfTrue="1">
      <formula>$D$1&gt;F4</formula>
    </cfRule>
  </conditionalFormatting>
  <conditionalFormatting sqref="F4:G4">
    <cfRule type="expression" dxfId="3407" priority="1032" stopIfTrue="1">
      <formula>$D$1&lt;F4</formula>
    </cfRule>
    <cfRule type="expression" dxfId="3406" priority="1033" stopIfTrue="1">
      <formula>$D$1&gt;F4</formula>
    </cfRule>
  </conditionalFormatting>
  <conditionalFormatting sqref="O5">
    <cfRule type="cellIs" dxfId="3405" priority="1029" stopIfTrue="1" operator="equal">
      <formula>5</formula>
    </cfRule>
    <cfRule type="cellIs" dxfId="3404" priority="1030" stopIfTrue="1" operator="equal">
      <formula>4</formula>
    </cfRule>
    <cfRule type="cellIs" dxfId="3403" priority="1031" stopIfTrue="1" operator="equal">
      <formula>3</formula>
    </cfRule>
  </conditionalFormatting>
  <conditionalFormatting sqref="O4">
    <cfRule type="expression" dxfId="3402" priority="1027" stopIfTrue="1">
      <formula>$D$1&lt;O4</formula>
    </cfRule>
    <cfRule type="expression" dxfId="3401" priority="1028" stopIfTrue="1">
      <formula>$D$1&gt;O4</formula>
    </cfRule>
  </conditionalFormatting>
  <conditionalFormatting sqref="O5">
    <cfRule type="cellIs" dxfId="3400" priority="1024" stopIfTrue="1" operator="equal">
      <formula>5</formula>
    </cfRule>
    <cfRule type="cellIs" dxfId="3399" priority="1025" stopIfTrue="1" operator="equal">
      <formula>4</formula>
    </cfRule>
    <cfRule type="cellIs" dxfId="3398" priority="1026" stopIfTrue="1" operator="equal">
      <formula>3</formula>
    </cfRule>
  </conditionalFormatting>
  <conditionalFormatting sqref="O4">
    <cfRule type="expression" dxfId="3397" priority="1022" stopIfTrue="1">
      <formula>$D$1&lt;O4</formula>
    </cfRule>
    <cfRule type="expression" dxfId="3396" priority="1023" stopIfTrue="1">
      <formula>$D$1&gt;O4</formula>
    </cfRule>
  </conditionalFormatting>
  <conditionalFormatting sqref="O4">
    <cfRule type="expression" dxfId="3395" priority="1020" stopIfTrue="1">
      <formula>$D$1&lt;O4</formula>
    </cfRule>
    <cfRule type="expression" dxfId="3394" priority="1021" stopIfTrue="1">
      <formula>$D$1&gt;O4</formula>
    </cfRule>
  </conditionalFormatting>
  <conditionalFormatting sqref="O5">
    <cfRule type="cellIs" dxfId="3393" priority="1017" stopIfTrue="1" operator="equal">
      <formula>5</formula>
    </cfRule>
    <cfRule type="cellIs" dxfId="3392" priority="1018" stopIfTrue="1" operator="equal">
      <formula>4</formula>
    </cfRule>
    <cfRule type="cellIs" dxfId="3391" priority="1019" stopIfTrue="1" operator="equal">
      <formula>3</formula>
    </cfRule>
  </conditionalFormatting>
  <conditionalFormatting sqref="O4">
    <cfRule type="expression" dxfId="3390" priority="1015" stopIfTrue="1">
      <formula>$D$1&lt;O4</formula>
    </cfRule>
    <cfRule type="expression" dxfId="3389" priority="1016" stopIfTrue="1">
      <formula>$D$1&gt;O4</formula>
    </cfRule>
  </conditionalFormatting>
  <conditionalFormatting sqref="O5">
    <cfRule type="cellIs" dxfId="3388" priority="1012" stopIfTrue="1" operator="equal">
      <formula>5</formula>
    </cfRule>
    <cfRule type="cellIs" dxfId="3387" priority="1013" stopIfTrue="1" operator="equal">
      <formula>4</formula>
    </cfRule>
    <cfRule type="cellIs" dxfId="3386" priority="1014" stopIfTrue="1" operator="equal">
      <formula>3</formula>
    </cfRule>
  </conditionalFormatting>
  <conditionalFormatting sqref="O4">
    <cfRule type="expression" dxfId="3385" priority="1010" stopIfTrue="1">
      <formula>$D$1&lt;O4</formula>
    </cfRule>
    <cfRule type="expression" dxfId="3384" priority="1011" stopIfTrue="1">
      <formula>$D$1&gt;O4</formula>
    </cfRule>
  </conditionalFormatting>
  <conditionalFormatting sqref="O5">
    <cfRule type="cellIs" dxfId="3383" priority="1007" stopIfTrue="1" operator="equal">
      <formula>5</formula>
    </cfRule>
    <cfRule type="cellIs" dxfId="3382" priority="1008" stopIfTrue="1" operator="equal">
      <formula>4</formula>
    </cfRule>
    <cfRule type="cellIs" dxfId="3381" priority="1009" stopIfTrue="1" operator="equal">
      <formula>3</formula>
    </cfRule>
  </conditionalFormatting>
  <conditionalFormatting sqref="O4">
    <cfRule type="expression" dxfId="3380" priority="1005" stopIfTrue="1">
      <formula>$D$1&lt;O4</formula>
    </cfRule>
    <cfRule type="expression" dxfId="3379" priority="1006" stopIfTrue="1">
      <formula>$D$1&gt;O4</formula>
    </cfRule>
  </conditionalFormatting>
  <conditionalFormatting sqref="O4">
    <cfRule type="expression" dxfId="3378" priority="1003" stopIfTrue="1">
      <formula>$D$1&lt;O4</formula>
    </cfRule>
    <cfRule type="expression" dxfId="3377" priority="1004" stopIfTrue="1">
      <formula>$D$1&gt;O4</formula>
    </cfRule>
  </conditionalFormatting>
  <conditionalFormatting sqref="O4">
    <cfRule type="expression" dxfId="3376" priority="1001" stopIfTrue="1">
      <formula>$D$1&lt;O4</formula>
    </cfRule>
    <cfRule type="expression" dxfId="3375" priority="1002" stopIfTrue="1">
      <formula>$D$1&gt;O4</formula>
    </cfRule>
  </conditionalFormatting>
  <conditionalFormatting sqref="O4">
    <cfRule type="expression" dxfId="3374" priority="999" stopIfTrue="1">
      <formula>$D$1&lt;O4</formula>
    </cfRule>
    <cfRule type="expression" dxfId="3373" priority="1000" stopIfTrue="1">
      <formula>$D$1&gt;O4</formula>
    </cfRule>
  </conditionalFormatting>
  <conditionalFormatting sqref="O4">
    <cfRule type="expression" dxfId="3372" priority="997" stopIfTrue="1">
      <formula>$D$1&lt;O4</formula>
    </cfRule>
    <cfRule type="expression" dxfId="3371" priority="998" stopIfTrue="1">
      <formula>$D$1&gt;O4</formula>
    </cfRule>
  </conditionalFormatting>
  <conditionalFormatting sqref="O4">
    <cfRule type="expression" dxfId="3370" priority="995" stopIfTrue="1">
      <formula>$D$1&lt;O4</formula>
    </cfRule>
    <cfRule type="expression" dxfId="3369" priority="996" stopIfTrue="1">
      <formula>$D$1&gt;O4</formula>
    </cfRule>
  </conditionalFormatting>
  <conditionalFormatting sqref="O4">
    <cfRule type="expression" dxfId="3368" priority="993" stopIfTrue="1">
      <formula>$D$1&lt;O4</formula>
    </cfRule>
    <cfRule type="expression" dxfId="3367" priority="994" stopIfTrue="1">
      <formula>$D$1&gt;O4</formula>
    </cfRule>
  </conditionalFormatting>
  <conditionalFormatting sqref="O4">
    <cfRule type="expression" dxfId="3366" priority="991" stopIfTrue="1">
      <formula>$D$1&lt;O4</formula>
    </cfRule>
    <cfRule type="expression" dxfId="3365" priority="992" stopIfTrue="1">
      <formula>$D$1&gt;O4</formula>
    </cfRule>
  </conditionalFormatting>
  <conditionalFormatting sqref="O4">
    <cfRule type="expression" dxfId="3364" priority="989" stopIfTrue="1">
      <formula>$D$1&lt;O4</formula>
    </cfRule>
    <cfRule type="expression" dxfId="3363" priority="990" stopIfTrue="1">
      <formula>$D$1&gt;O4</formula>
    </cfRule>
  </conditionalFormatting>
  <conditionalFormatting sqref="O4">
    <cfRule type="expression" dxfId="3362" priority="987" stopIfTrue="1">
      <formula>$D$1&lt;O4</formula>
    </cfRule>
    <cfRule type="expression" dxfId="3361" priority="988" stopIfTrue="1">
      <formula>$D$1&gt;O4</formula>
    </cfRule>
  </conditionalFormatting>
  <conditionalFormatting sqref="H3:J3">
    <cfRule type="expression" dxfId="3360" priority="982" stopIfTrue="1">
      <formula>$D$1&lt;H3</formula>
    </cfRule>
    <cfRule type="expression" dxfId="3359" priority="983" stopIfTrue="1">
      <formula>$D$1&gt;H3</formula>
    </cfRule>
  </conditionalFormatting>
  <conditionalFormatting sqref="J5">
    <cfRule type="cellIs" dxfId="3358" priority="944" stopIfTrue="1" operator="equal">
      <formula>5</formula>
    </cfRule>
    <cfRule type="cellIs" dxfId="3357" priority="945" stopIfTrue="1" operator="equal">
      <formula>4</formula>
    </cfRule>
    <cfRule type="cellIs" dxfId="3356" priority="946" stopIfTrue="1" operator="equal">
      <formula>3</formula>
    </cfRule>
  </conditionalFormatting>
  <conditionalFormatting sqref="J3:J4">
    <cfRule type="expression" dxfId="3355" priority="942" stopIfTrue="1">
      <formula>$D$1&lt;J3</formula>
    </cfRule>
    <cfRule type="expression" dxfId="3354" priority="943" stopIfTrue="1">
      <formula>$D$1&gt;J3</formula>
    </cfRule>
  </conditionalFormatting>
  <conditionalFormatting sqref="J5">
    <cfRule type="cellIs" dxfId="3353" priority="939" stopIfTrue="1" operator="equal">
      <formula>5</formula>
    </cfRule>
    <cfRule type="cellIs" dxfId="3352" priority="940" stopIfTrue="1" operator="equal">
      <formula>4</formula>
    </cfRule>
    <cfRule type="cellIs" dxfId="3351" priority="941" stopIfTrue="1" operator="equal">
      <formula>3</formula>
    </cfRule>
  </conditionalFormatting>
  <conditionalFormatting sqref="J3:J4">
    <cfRule type="expression" dxfId="3350" priority="937" stopIfTrue="1">
      <formula>$D$1&lt;J3</formula>
    </cfRule>
    <cfRule type="expression" dxfId="3349" priority="938" stopIfTrue="1">
      <formula>$D$1&gt;J3</formula>
    </cfRule>
  </conditionalFormatting>
  <conditionalFormatting sqref="J5">
    <cfRule type="cellIs" dxfId="3348" priority="934" stopIfTrue="1" operator="equal">
      <formula>5</formula>
    </cfRule>
    <cfRule type="cellIs" dxfId="3347" priority="935" stopIfTrue="1" operator="equal">
      <formula>4</formula>
    </cfRule>
    <cfRule type="cellIs" dxfId="3346" priority="936" stopIfTrue="1" operator="equal">
      <formula>3</formula>
    </cfRule>
  </conditionalFormatting>
  <conditionalFormatting sqref="J3:J4">
    <cfRule type="expression" dxfId="3345" priority="932" stopIfTrue="1">
      <formula>$D$1&lt;J3</formula>
    </cfRule>
    <cfRule type="expression" dxfId="3344" priority="933" stopIfTrue="1">
      <formula>$D$1&gt;J3</formula>
    </cfRule>
  </conditionalFormatting>
  <conditionalFormatting sqref="K5">
    <cfRule type="cellIs" dxfId="3343" priority="929" stopIfTrue="1" operator="equal">
      <formula>5</formula>
    </cfRule>
    <cfRule type="cellIs" dxfId="3342" priority="930" stopIfTrue="1" operator="equal">
      <formula>4</formula>
    </cfRule>
    <cfRule type="cellIs" dxfId="3341" priority="931" stopIfTrue="1" operator="equal">
      <formula>3</formula>
    </cfRule>
  </conditionalFormatting>
  <conditionalFormatting sqref="K3:K4">
    <cfRule type="expression" dxfId="3340" priority="927" stopIfTrue="1">
      <formula>$D$1&lt;K3</formula>
    </cfRule>
    <cfRule type="expression" dxfId="3339" priority="928" stopIfTrue="1">
      <formula>$D$1&gt;K3</formula>
    </cfRule>
  </conditionalFormatting>
  <conditionalFormatting sqref="K5">
    <cfRule type="cellIs" dxfId="3338" priority="924" stopIfTrue="1" operator="equal">
      <formula>5</formula>
    </cfRule>
    <cfRule type="cellIs" dxfId="3337" priority="925" stopIfTrue="1" operator="equal">
      <formula>4</formula>
    </cfRule>
    <cfRule type="cellIs" dxfId="3336" priority="926" stopIfTrue="1" operator="equal">
      <formula>3</formula>
    </cfRule>
  </conditionalFormatting>
  <conditionalFormatting sqref="K3:K4">
    <cfRule type="expression" dxfId="3335" priority="922" stopIfTrue="1">
      <formula>$D$1&lt;K3</formula>
    </cfRule>
    <cfRule type="expression" dxfId="3334" priority="923" stopIfTrue="1">
      <formula>$D$1&gt;K3</formula>
    </cfRule>
  </conditionalFormatting>
  <conditionalFormatting sqref="K4">
    <cfRule type="expression" dxfId="3333" priority="920" stopIfTrue="1">
      <formula>$D$1&lt;K4</formula>
    </cfRule>
    <cfRule type="expression" dxfId="3332" priority="921" stopIfTrue="1">
      <formula>$D$1&gt;K4</formula>
    </cfRule>
  </conditionalFormatting>
  <conditionalFormatting sqref="K5">
    <cfRule type="cellIs" dxfId="3331" priority="917" stopIfTrue="1" operator="equal">
      <formula>5</formula>
    </cfRule>
    <cfRule type="cellIs" dxfId="3330" priority="918" stopIfTrue="1" operator="equal">
      <formula>4</formula>
    </cfRule>
    <cfRule type="cellIs" dxfId="3329" priority="919" stopIfTrue="1" operator="equal">
      <formula>3</formula>
    </cfRule>
  </conditionalFormatting>
  <conditionalFormatting sqref="K4">
    <cfRule type="expression" dxfId="3328" priority="915" stopIfTrue="1">
      <formula>$D$1&lt;K4</formula>
    </cfRule>
    <cfRule type="expression" dxfId="3327" priority="916" stopIfTrue="1">
      <formula>$D$1&gt;K4</formula>
    </cfRule>
  </conditionalFormatting>
  <conditionalFormatting sqref="K5">
    <cfRule type="cellIs" dxfId="3326" priority="912" stopIfTrue="1" operator="equal">
      <formula>5</formula>
    </cfRule>
    <cfRule type="cellIs" dxfId="3325" priority="913" stopIfTrue="1" operator="equal">
      <formula>4</formula>
    </cfRule>
    <cfRule type="cellIs" dxfId="3324" priority="914" stopIfTrue="1" operator="equal">
      <formula>3</formula>
    </cfRule>
  </conditionalFormatting>
  <conditionalFormatting sqref="K4">
    <cfRule type="expression" dxfId="3323" priority="910" stopIfTrue="1">
      <formula>$D$1&lt;K4</formula>
    </cfRule>
    <cfRule type="expression" dxfId="3322" priority="911" stopIfTrue="1">
      <formula>$D$1&gt;K4</formula>
    </cfRule>
  </conditionalFormatting>
  <conditionalFormatting sqref="K5">
    <cfRule type="cellIs" dxfId="3321" priority="907" stopIfTrue="1" operator="equal">
      <formula>5</formula>
    </cfRule>
    <cfRule type="cellIs" dxfId="3320" priority="908" stopIfTrue="1" operator="equal">
      <formula>4</formula>
    </cfRule>
    <cfRule type="cellIs" dxfId="3319" priority="909" stopIfTrue="1" operator="equal">
      <formula>3</formula>
    </cfRule>
  </conditionalFormatting>
  <conditionalFormatting sqref="K4">
    <cfRule type="expression" dxfId="3318" priority="905" stopIfTrue="1">
      <formula>$D$1&lt;K4</formula>
    </cfRule>
    <cfRule type="expression" dxfId="3317" priority="906" stopIfTrue="1">
      <formula>$D$1&gt;K4</formula>
    </cfRule>
  </conditionalFormatting>
  <conditionalFormatting sqref="K5">
    <cfRule type="cellIs" dxfId="3316" priority="902" stopIfTrue="1" operator="equal">
      <formula>5</formula>
    </cfRule>
    <cfRule type="cellIs" dxfId="3315" priority="903" stopIfTrue="1" operator="equal">
      <formula>4</formula>
    </cfRule>
    <cfRule type="cellIs" dxfId="3314" priority="904" stopIfTrue="1" operator="equal">
      <formula>3</formula>
    </cfRule>
  </conditionalFormatting>
  <conditionalFormatting sqref="K4">
    <cfRule type="expression" dxfId="3313" priority="900" stopIfTrue="1">
      <formula>$D$1&lt;K4</formula>
    </cfRule>
    <cfRule type="expression" dxfId="3312" priority="901" stopIfTrue="1">
      <formula>$D$1&gt;K4</formula>
    </cfRule>
  </conditionalFormatting>
  <conditionalFormatting sqref="K5">
    <cfRule type="cellIs" dxfId="3311" priority="897" stopIfTrue="1" operator="equal">
      <formula>5</formula>
    </cfRule>
    <cfRule type="cellIs" dxfId="3310" priority="898" stopIfTrue="1" operator="equal">
      <formula>4</formula>
    </cfRule>
    <cfRule type="cellIs" dxfId="3309" priority="899" stopIfTrue="1" operator="equal">
      <formula>3</formula>
    </cfRule>
  </conditionalFormatting>
  <conditionalFormatting sqref="K4">
    <cfRule type="expression" dxfId="3308" priority="895" stopIfTrue="1">
      <formula>$D$1&lt;K4</formula>
    </cfRule>
    <cfRule type="expression" dxfId="3307" priority="896" stopIfTrue="1">
      <formula>$D$1&gt;K4</formula>
    </cfRule>
  </conditionalFormatting>
  <conditionalFormatting sqref="L5">
    <cfRule type="cellIs" dxfId="3306" priority="892" stopIfTrue="1" operator="equal">
      <formula>5</formula>
    </cfRule>
    <cfRule type="cellIs" dxfId="3305" priority="893" stopIfTrue="1" operator="equal">
      <formula>4</formula>
    </cfRule>
    <cfRule type="cellIs" dxfId="3304" priority="894" stopIfTrue="1" operator="equal">
      <formula>3</formula>
    </cfRule>
  </conditionalFormatting>
  <conditionalFormatting sqref="L3:L4">
    <cfRule type="expression" dxfId="3303" priority="890" stopIfTrue="1">
      <formula>$D$1&lt;L3</formula>
    </cfRule>
    <cfRule type="expression" dxfId="3302" priority="891" stopIfTrue="1">
      <formula>$D$1&gt;L3</formula>
    </cfRule>
  </conditionalFormatting>
  <conditionalFormatting sqref="L3">
    <cfRule type="expression" dxfId="3301" priority="888" stopIfTrue="1">
      <formula>$D$1&lt;L3</formula>
    </cfRule>
    <cfRule type="expression" dxfId="3300" priority="889" stopIfTrue="1">
      <formula>$D$1&gt;L3</formula>
    </cfRule>
  </conditionalFormatting>
  <conditionalFormatting sqref="L4">
    <cfRule type="expression" dxfId="3299" priority="886" stopIfTrue="1">
      <formula>$D$1&lt;L4</formula>
    </cfRule>
    <cfRule type="expression" dxfId="3298" priority="887" stopIfTrue="1">
      <formula>$D$1&gt;L4</formula>
    </cfRule>
  </conditionalFormatting>
  <conditionalFormatting sqref="L4">
    <cfRule type="expression" dxfId="3297" priority="863" stopIfTrue="1">
      <formula>$D$1&lt;L4</formula>
    </cfRule>
    <cfRule type="expression" dxfId="3296" priority="864" stopIfTrue="1">
      <formula>$D$1&gt;L4</formula>
    </cfRule>
  </conditionalFormatting>
  <conditionalFormatting sqref="L4">
    <cfRule type="expression" dxfId="3295" priority="861" stopIfTrue="1">
      <formula>$D$1&lt;L4</formula>
    </cfRule>
    <cfRule type="expression" dxfId="3294" priority="862" stopIfTrue="1">
      <formula>$D$1&gt;L4</formula>
    </cfRule>
  </conditionalFormatting>
  <conditionalFormatting sqref="L4">
    <cfRule type="expression" dxfId="3293" priority="859" stopIfTrue="1">
      <formula>$D$1&lt;L4</formula>
    </cfRule>
    <cfRule type="expression" dxfId="3292" priority="860" stopIfTrue="1">
      <formula>$D$1&gt;L4</formula>
    </cfRule>
  </conditionalFormatting>
  <conditionalFormatting sqref="L3">
    <cfRule type="expression" dxfId="3291" priority="882" stopIfTrue="1">
      <formula>$D$1&lt;L3</formula>
    </cfRule>
    <cfRule type="expression" dxfId="3290" priority="883" stopIfTrue="1">
      <formula>$D$1&gt;L3</formula>
    </cfRule>
  </conditionalFormatting>
  <conditionalFormatting sqref="L4">
    <cfRule type="expression" dxfId="3289" priority="880" stopIfTrue="1">
      <formula>$D$1&lt;L4</formula>
    </cfRule>
    <cfRule type="expression" dxfId="3288" priority="881" stopIfTrue="1">
      <formula>$D$1&gt;L4</formula>
    </cfRule>
  </conditionalFormatting>
  <conditionalFormatting sqref="L4">
    <cfRule type="expression" dxfId="3287" priority="878" stopIfTrue="1">
      <formula>$D$1&lt;L4</formula>
    </cfRule>
    <cfRule type="expression" dxfId="3286" priority="879" stopIfTrue="1">
      <formula>$D$1&gt;L4</formula>
    </cfRule>
  </conditionalFormatting>
  <conditionalFormatting sqref="L4">
    <cfRule type="expression" dxfId="3285" priority="876" stopIfTrue="1">
      <formula>$D$1&lt;L4</formula>
    </cfRule>
    <cfRule type="expression" dxfId="3284" priority="877" stopIfTrue="1">
      <formula>$D$1&gt;L4</formula>
    </cfRule>
  </conditionalFormatting>
  <conditionalFormatting sqref="L5">
    <cfRule type="cellIs" dxfId="3283" priority="873" stopIfTrue="1" operator="equal">
      <formula>5</formula>
    </cfRule>
    <cfRule type="cellIs" dxfId="3282" priority="874" stopIfTrue="1" operator="equal">
      <formula>4</formula>
    </cfRule>
    <cfRule type="cellIs" dxfId="3281" priority="875" stopIfTrue="1" operator="equal">
      <formula>3</formula>
    </cfRule>
  </conditionalFormatting>
  <conditionalFormatting sqref="L4">
    <cfRule type="expression" dxfId="3280" priority="871" stopIfTrue="1">
      <formula>$D$1&lt;L4</formula>
    </cfRule>
    <cfRule type="expression" dxfId="3279" priority="872" stopIfTrue="1">
      <formula>$D$1&gt;L4</formula>
    </cfRule>
  </conditionalFormatting>
  <conditionalFormatting sqref="L4">
    <cfRule type="expression" dxfId="3278" priority="869" stopIfTrue="1">
      <formula>$D$1&lt;L4</formula>
    </cfRule>
    <cfRule type="expression" dxfId="3277" priority="870" stopIfTrue="1">
      <formula>$D$1&gt;L4</formula>
    </cfRule>
  </conditionalFormatting>
  <conditionalFormatting sqref="L4">
    <cfRule type="expression" dxfId="3276" priority="867" stopIfTrue="1">
      <formula>$D$1&lt;L4</formula>
    </cfRule>
    <cfRule type="expression" dxfId="3275" priority="868" stopIfTrue="1">
      <formula>$D$1&gt;L4</formula>
    </cfRule>
  </conditionalFormatting>
  <conditionalFormatting sqref="L4">
    <cfRule type="expression" dxfId="3274" priority="865" stopIfTrue="1">
      <formula>$D$1&lt;L4</formula>
    </cfRule>
    <cfRule type="expression" dxfId="3273" priority="866" stopIfTrue="1">
      <formula>$D$1&gt;L4</formula>
    </cfRule>
  </conditionalFormatting>
  <conditionalFormatting sqref="L4">
    <cfRule type="expression" dxfId="3272" priority="857" stopIfTrue="1">
      <formula>$D$1&lt;L4</formula>
    </cfRule>
    <cfRule type="expression" dxfId="3271" priority="858" stopIfTrue="1">
      <formula>$D$1&gt;L4</formula>
    </cfRule>
  </conditionalFormatting>
  <conditionalFormatting sqref="L4">
    <cfRule type="expression" dxfId="3270" priority="855" stopIfTrue="1">
      <formula>$D$1&lt;L4</formula>
    </cfRule>
    <cfRule type="expression" dxfId="3269" priority="856" stopIfTrue="1">
      <formula>$D$1&gt;L4</formula>
    </cfRule>
  </conditionalFormatting>
  <conditionalFormatting sqref="M5">
    <cfRule type="cellIs" dxfId="3268" priority="852" stopIfTrue="1" operator="equal">
      <formula>5</formula>
    </cfRule>
    <cfRule type="cellIs" dxfId="3267" priority="853" stopIfTrue="1" operator="equal">
      <formula>4</formula>
    </cfRule>
    <cfRule type="cellIs" dxfId="3266" priority="854" stopIfTrue="1" operator="equal">
      <formula>3</formula>
    </cfRule>
  </conditionalFormatting>
  <conditionalFormatting sqref="M3:M4">
    <cfRule type="expression" dxfId="3265" priority="850" stopIfTrue="1">
      <formula>$D$1&lt;M3</formula>
    </cfRule>
    <cfRule type="expression" dxfId="3264" priority="851" stopIfTrue="1">
      <formula>$D$1&gt;M3</formula>
    </cfRule>
  </conditionalFormatting>
  <conditionalFormatting sqref="M5">
    <cfRule type="cellIs" dxfId="3263" priority="847" stopIfTrue="1" operator="equal">
      <formula>5</formula>
    </cfRule>
    <cfRule type="cellIs" dxfId="3262" priority="848" stopIfTrue="1" operator="equal">
      <formula>4</formula>
    </cfRule>
    <cfRule type="cellIs" dxfId="3261" priority="849" stopIfTrue="1" operator="equal">
      <formula>3</formula>
    </cfRule>
  </conditionalFormatting>
  <conditionalFormatting sqref="M3:M4">
    <cfRule type="expression" dxfId="3260" priority="845" stopIfTrue="1">
      <formula>$D$1&lt;M3</formula>
    </cfRule>
    <cfRule type="expression" dxfId="3259" priority="846" stopIfTrue="1">
      <formula>$D$1&gt;M3</formula>
    </cfRule>
  </conditionalFormatting>
  <conditionalFormatting sqref="M4">
    <cfRule type="expression" dxfId="3258" priority="843" stopIfTrue="1">
      <formula>$D$1&lt;M4</formula>
    </cfRule>
    <cfRule type="expression" dxfId="3257" priority="844" stopIfTrue="1">
      <formula>$D$1&gt;M4</formula>
    </cfRule>
  </conditionalFormatting>
  <conditionalFormatting sqref="K4">
    <cfRule type="expression" dxfId="3256" priority="782" stopIfTrue="1">
      <formula>$D$1&lt;K4</formula>
    </cfRule>
    <cfRule type="expression" dxfId="3255" priority="783" stopIfTrue="1">
      <formula>$D$1&gt;K4</formula>
    </cfRule>
  </conditionalFormatting>
  <conditionalFormatting sqref="R5">
    <cfRule type="cellIs" dxfId="3254" priority="840" stopIfTrue="1" operator="equal">
      <formula>5</formula>
    </cfRule>
    <cfRule type="cellIs" dxfId="3253" priority="841" stopIfTrue="1" operator="equal">
      <formula>4</formula>
    </cfRule>
    <cfRule type="cellIs" dxfId="3252" priority="842" stopIfTrue="1" operator="equal">
      <formula>3</formula>
    </cfRule>
  </conditionalFormatting>
  <conditionalFormatting sqref="R4">
    <cfRule type="expression" dxfId="3251" priority="838" stopIfTrue="1">
      <formula>$D$1&lt;R4</formula>
    </cfRule>
    <cfRule type="expression" dxfId="3250" priority="839" stopIfTrue="1">
      <formula>$D$1&gt;R4</formula>
    </cfRule>
  </conditionalFormatting>
  <conditionalFormatting sqref="R5">
    <cfRule type="cellIs" dxfId="3249" priority="835" stopIfTrue="1" operator="equal">
      <formula>5</formula>
    </cfRule>
    <cfRule type="cellIs" dxfId="3248" priority="836" stopIfTrue="1" operator="equal">
      <formula>4</formula>
    </cfRule>
    <cfRule type="cellIs" dxfId="3247" priority="837" stopIfTrue="1" operator="equal">
      <formula>3</formula>
    </cfRule>
  </conditionalFormatting>
  <conditionalFormatting sqref="R4">
    <cfRule type="expression" dxfId="3246" priority="833" stopIfTrue="1">
      <formula>$D$1&lt;R4</formula>
    </cfRule>
    <cfRule type="expression" dxfId="3245" priority="834" stopIfTrue="1">
      <formula>$D$1&gt;R4</formula>
    </cfRule>
  </conditionalFormatting>
  <conditionalFormatting sqref="R5">
    <cfRule type="cellIs" dxfId="3244" priority="830" stopIfTrue="1" operator="equal">
      <formula>5</formula>
    </cfRule>
    <cfRule type="cellIs" dxfId="3243" priority="831" stopIfTrue="1" operator="equal">
      <formula>4</formula>
    </cfRule>
    <cfRule type="cellIs" dxfId="3242" priority="832" stopIfTrue="1" operator="equal">
      <formula>3</formula>
    </cfRule>
  </conditionalFormatting>
  <conditionalFormatting sqref="R4">
    <cfRule type="expression" dxfId="3241" priority="828" stopIfTrue="1">
      <formula>$D$1&lt;R4</formula>
    </cfRule>
    <cfRule type="expression" dxfId="3240" priority="829" stopIfTrue="1">
      <formula>$D$1&gt;R4</formula>
    </cfRule>
  </conditionalFormatting>
  <conditionalFormatting sqref="J5">
    <cfRule type="cellIs" dxfId="3239" priority="825" stopIfTrue="1" operator="equal">
      <formula>5</formula>
    </cfRule>
    <cfRule type="cellIs" dxfId="3238" priority="826" stopIfTrue="1" operator="equal">
      <formula>4</formula>
    </cfRule>
    <cfRule type="cellIs" dxfId="3237" priority="827" stopIfTrue="1" operator="equal">
      <formula>3</formula>
    </cfRule>
  </conditionalFormatting>
  <conditionalFormatting sqref="J4">
    <cfRule type="expression" dxfId="3236" priority="823" stopIfTrue="1">
      <formula>$D$1&lt;J4</formula>
    </cfRule>
    <cfRule type="expression" dxfId="3235" priority="824" stopIfTrue="1">
      <formula>$D$1&gt;J4</formula>
    </cfRule>
  </conditionalFormatting>
  <conditionalFormatting sqref="J5">
    <cfRule type="cellIs" dxfId="3234" priority="820" stopIfTrue="1" operator="equal">
      <formula>5</formula>
    </cfRule>
    <cfRule type="cellIs" dxfId="3233" priority="821" stopIfTrue="1" operator="equal">
      <formula>4</formula>
    </cfRule>
    <cfRule type="cellIs" dxfId="3232" priority="822" stopIfTrue="1" operator="equal">
      <formula>3</formula>
    </cfRule>
  </conditionalFormatting>
  <conditionalFormatting sqref="J4">
    <cfRule type="expression" dxfId="3231" priority="818" stopIfTrue="1">
      <formula>$D$1&lt;J4</formula>
    </cfRule>
    <cfRule type="expression" dxfId="3230" priority="819" stopIfTrue="1">
      <formula>$D$1&gt;J4</formula>
    </cfRule>
  </conditionalFormatting>
  <conditionalFormatting sqref="J4">
    <cfRule type="expression" dxfId="3229" priority="816" stopIfTrue="1">
      <formula>$D$1&lt;J4</formula>
    </cfRule>
    <cfRule type="expression" dxfId="3228" priority="817" stopIfTrue="1">
      <formula>$D$1&gt;J4</formula>
    </cfRule>
  </conditionalFormatting>
  <conditionalFormatting sqref="J5">
    <cfRule type="cellIs" dxfId="3227" priority="813" stopIfTrue="1" operator="equal">
      <formula>5</formula>
    </cfRule>
    <cfRule type="cellIs" dxfId="3226" priority="814" stopIfTrue="1" operator="equal">
      <formula>4</formula>
    </cfRule>
    <cfRule type="cellIs" dxfId="3225" priority="815" stopIfTrue="1" operator="equal">
      <formula>3</formula>
    </cfRule>
  </conditionalFormatting>
  <conditionalFormatting sqref="J4">
    <cfRule type="expression" dxfId="3224" priority="811" stopIfTrue="1">
      <formula>$D$1&lt;J4</formula>
    </cfRule>
    <cfRule type="expression" dxfId="3223" priority="812" stopIfTrue="1">
      <formula>$D$1&gt;J4</formula>
    </cfRule>
  </conditionalFormatting>
  <conditionalFormatting sqref="J5">
    <cfRule type="cellIs" dxfId="3222" priority="808" stopIfTrue="1" operator="equal">
      <formula>5</formula>
    </cfRule>
    <cfRule type="cellIs" dxfId="3221" priority="809" stopIfTrue="1" operator="equal">
      <formula>4</formula>
    </cfRule>
    <cfRule type="cellIs" dxfId="3220" priority="810" stopIfTrue="1" operator="equal">
      <formula>3</formula>
    </cfRule>
  </conditionalFormatting>
  <conditionalFormatting sqref="J4">
    <cfRule type="expression" dxfId="3219" priority="806" stopIfTrue="1">
      <formula>$D$1&lt;J4</formula>
    </cfRule>
    <cfRule type="expression" dxfId="3218" priority="807" stopIfTrue="1">
      <formula>$D$1&gt;J4</formula>
    </cfRule>
  </conditionalFormatting>
  <conditionalFormatting sqref="J5">
    <cfRule type="cellIs" dxfId="3217" priority="803" stopIfTrue="1" operator="equal">
      <formula>5</formula>
    </cfRule>
    <cfRule type="cellIs" dxfId="3216" priority="804" stopIfTrue="1" operator="equal">
      <formula>4</formula>
    </cfRule>
    <cfRule type="cellIs" dxfId="3215" priority="805" stopIfTrue="1" operator="equal">
      <formula>3</formula>
    </cfRule>
  </conditionalFormatting>
  <conditionalFormatting sqref="J4">
    <cfRule type="expression" dxfId="3214" priority="801" stopIfTrue="1">
      <formula>$D$1&lt;J4</formula>
    </cfRule>
    <cfRule type="expression" dxfId="3213" priority="802" stopIfTrue="1">
      <formula>$D$1&gt;J4</formula>
    </cfRule>
  </conditionalFormatting>
  <conditionalFormatting sqref="J5">
    <cfRule type="cellIs" dxfId="3212" priority="798" stopIfTrue="1" operator="equal">
      <formula>5</formula>
    </cfRule>
    <cfRule type="cellIs" dxfId="3211" priority="799" stopIfTrue="1" operator="equal">
      <formula>4</formula>
    </cfRule>
    <cfRule type="cellIs" dxfId="3210" priority="800" stopIfTrue="1" operator="equal">
      <formula>3</formula>
    </cfRule>
  </conditionalFormatting>
  <conditionalFormatting sqref="J4">
    <cfRule type="expression" dxfId="3209" priority="796" stopIfTrue="1">
      <formula>$D$1&lt;J4</formula>
    </cfRule>
    <cfRule type="expression" dxfId="3208" priority="797" stopIfTrue="1">
      <formula>$D$1&gt;J4</formula>
    </cfRule>
  </conditionalFormatting>
  <conditionalFormatting sqref="J5">
    <cfRule type="cellIs" dxfId="3207" priority="793" stopIfTrue="1" operator="equal">
      <formula>5</formula>
    </cfRule>
    <cfRule type="cellIs" dxfId="3206" priority="794" stopIfTrue="1" operator="equal">
      <formula>4</formula>
    </cfRule>
    <cfRule type="cellIs" dxfId="3205" priority="795" stopIfTrue="1" operator="equal">
      <formula>3</formula>
    </cfRule>
  </conditionalFormatting>
  <conditionalFormatting sqref="J4">
    <cfRule type="expression" dxfId="3204" priority="791" stopIfTrue="1">
      <formula>$D$1&lt;J4</formula>
    </cfRule>
    <cfRule type="expression" dxfId="3203" priority="792" stopIfTrue="1">
      <formula>$D$1&gt;J4</formula>
    </cfRule>
  </conditionalFormatting>
  <conditionalFormatting sqref="K5">
    <cfRule type="cellIs" dxfId="3202" priority="788" stopIfTrue="1" operator="equal">
      <formula>5</formula>
    </cfRule>
    <cfRule type="cellIs" dxfId="3201" priority="789" stopIfTrue="1" operator="equal">
      <formula>4</formula>
    </cfRule>
    <cfRule type="cellIs" dxfId="3200" priority="790" stopIfTrue="1" operator="equal">
      <formula>3</formula>
    </cfRule>
  </conditionalFormatting>
  <conditionalFormatting sqref="K4">
    <cfRule type="expression" dxfId="3199" priority="786" stopIfTrue="1">
      <formula>$D$1&lt;K4</formula>
    </cfRule>
    <cfRule type="expression" dxfId="3198" priority="787" stopIfTrue="1">
      <formula>$D$1&gt;K4</formula>
    </cfRule>
  </conditionalFormatting>
  <conditionalFormatting sqref="K4">
    <cfRule type="expression" dxfId="3197" priority="784" stopIfTrue="1">
      <formula>$D$1&lt;K4</formula>
    </cfRule>
    <cfRule type="expression" dxfId="3196" priority="785" stopIfTrue="1">
      <formula>$D$1&gt;K4</formula>
    </cfRule>
  </conditionalFormatting>
  <conditionalFormatting sqref="K4">
    <cfRule type="expression" dxfId="3195" priority="763" stopIfTrue="1">
      <formula>$D$1&lt;K4</formula>
    </cfRule>
    <cfRule type="expression" dxfId="3194" priority="764" stopIfTrue="1">
      <formula>$D$1&gt;K4</formula>
    </cfRule>
  </conditionalFormatting>
  <conditionalFormatting sqref="K4">
    <cfRule type="expression" dxfId="3193" priority="761" stopIfTrue="1">
      <formula>$D$1&lt;K4</formula>
    </cfRule>
    <cfRule type="expression" dxfId="3192" priority="762" stopIfTrue="1">
      <formula>$D$1&gt;K4</formula>
    </cfRule>
  </conditionalFormatting>
  <conditionalFormatting sqref="K4">
    <cfRule type="expression" dxfId="3191" priority="759" stopIfTrue="1">
      <formula>$D$1&lt;K4</formula>
    </cfRule>
    <cfRule type="expression" dxfId="3190" priority="760" stopIfTrue="1">
      <formula>$D$1&gt;K4</formula>
    </cfRule>
  </conditionalFormatting>
  <conditionalFormatting sqref="K4">
    <cfRule type="expression" dxfId="3189" priority="780" stopIfTrue="1">
      <formula>$D$1&lt;K4</formula>
    </cfRule>
    <cfRule type="expression" dxfId="3188" priority="781" stopIfTrue="1">
      <formula>$D$1&gt;K4</formula>
    </cfRule>
  </conditionalFormatting>
  <conditionalFormatting sqref="K4">
    <cfRule type="expression" dxfId="3187" priority="778" stopIfTrue="1">
      <formula>$D$1&lt;K4</formula>
    </cfRule>
    <cfRule type="expression" dxfId="3186" priority="779" stopIfTrue="1">
      <formula>$D$1&gt;K4</formula>
    </cfRule>
  </conditionalFormatting>
  <conditionalFormatting sqref="K4">
    <cfRule type="expression" dxfId="3185" priority="776" stopIfTrue="1">
      <formula>$D$1&lt;K4</formula>
    </cfRule>
    <cfRule type="expression" dxfId="3184" priority="777" stopIfTrue="1">
      <formula>$D$1&gt;K4</formula>
    </cfRule>
  </conditionalFormatting>
  <conditionalFormatting sqref="K5">
    <cfRule type="cellIs" dxfId="3183" priority="773" stopIfTrue="1" operator="equal">
      <formula>5</formula>
    </cfRule>
    <cfRule type="cellIs" dxfId="3182" priority="774" stopIfTrue="1" operator="equal">
      <formula>4</formula>
    </cfRule>
    <cfRule type="cellIs" dxfId="3181" priority="775" stopIfTrue="1" operator="equal">
      <formula>3</formula>
    </cfRule>
  </conditionalFormatting>
  <conditionalFormatting sqref="K4">
    <cfRule type="expression" dxfId="3180" priority="771" stopIfTrue="1">
      <formula>$D$1&lt;K4</formula>
    </cfRule>
    <cfRule type="expression" dxfId="3179" priority="772" stopIfTrue="1">
      <formula>$D$1&gt;K4</formula>
    </cfRule>
  </conditionalFormatting>
  <conditionalFormatting sqref="K4">
    <cfRule type="expression" dxfId="3178" priority="769" stopIfTrue="1">
      <formula>$D$1&lt;K4</formula>
    </cfRule>
    <cfRule type="expression" dxfId="3177" priority="770" stopIfTrue="1">
      <formula>$D$1&gt;K4</formula>
    </cfRule>
  </conditionalFormatting>
  <conditionalFormatting sqref="K4">
    <cfRule type="expression" dxfId="3176" priority="767" stopIfTrue="1">
      <formula>$D$1&lt;K4</formula>
    </cfRule>
    <cfRule type="expression" dxfId="3175" priority="768" stopIfTrue="1">
      <formula>$D$1&gt;K4</formula>
    </cfRule>
  </conditionalFormatting>
  <conditionalFormatting sqref="K4">
    <cfRule type="expression" dxfId="3174" priority="765" stopIfTrue="1">
      <formula>$D$1&lt;K4</formula>
    </cfRule>
    <cfRule type="expression" dxfId="3173" priority="766" stopIfTrue="1">
      <formula>$D$1&gt;K4</formula>
    </cfRule>
  </conditionalFormatting>
  <conditionalFormatting sqref="K4">
    <cfRule type="expression" dxfId="3172" priority="757" stopIfTrue="1">
      <formula>$D$1&lt;K4</formula>
    </cfRule>
    <cfRule type="expression" dxfId="3171" priority="758" stopIfTrue="1">
      <formula>$D$1&gt;K4</formula>
    </cfRule>
  </conditionalFormatting>
  <conditionalFormatting sqref="K4">
    <cfRule type="expression" dxfId="3170" priority="755" stopIfTrue="1">
      <formula>$D$1&lt;K4</formula>
    </cfRule>
    <cfRule type="expression" dxfId="3169" priority="756" stopIfTrue="1">
      <formula>$D$1&gt;K4</formula>
    </cfRule>
  </conditionalFormatting>
  <conditionalFormatting sqref="L5">
    <cfRule type="cellIs" dxfId="3168" priority="752" stopIfTrue="1" operator="equal">
      <formula>5</formula>
    </cfRule>
    <cfRule type="cellIs" dxfId="3167" priority="753" stopIfTrue="1" operator="equal">
      <formula>4</formula>
    </cfRule>
    <cfRule type="cellIs" dxfId="3166" priority="754" stopIfTrue="1" operator="equal">
      <formula>3</formula>
    </cfRule>
  </conditionalFormatting>
  <conditionalFormatting sqref="L4">
    <cfRule type="expression" dxfId="3165" priority="750" stopIfTrue="1">
      <formula>$D$1&lt;L4</formula>
    </cfRule>
    <cfRule type="expression" dxfId="3164" priority="751" stopIfTrue="1">
      <formula>$D$1&gt;L4</formula>
    </cfRule>
  </conditionalFormatting>
  <conditionalFormatting sqref="L5">
    <cfRule type="cellIs" dxfId="3163" priority="747" stopIfTrue="1" operator="equal">
      <formula>5</formula>
    </cfRule>
    <cfRule type="cellIs" dxfId="3162" priority="748" stopIfTrue="1" operator="equal">
      <formula>4</formula>
    </cfRule>
    <cfRule type="cellIs" dxfId="3161" priority="749" stopIfTrue="1" operator="equal">
      <formula>3</formula>
    </cfRule>
  </conditionalFormatting>
  <conditionalFormatting sqref="L4">
    <cfRule type="expression" dxfId="3160" priority="745" stopIfTrue="1">
      <formula>$D$1&lt;L4</formula>
    </cfRule>
    <cfRule type="expression" dxfId="3159" priority="746" stopIfTrue="1">
      <formula>$D$1&gt;L4</formula>
    </cfRule>
  </conditionalFormatting>
  <conditionalFormatting sqref="L4">
    <cfRule type="expression" dxfId="3158" priority="743" stopIfTrue="1">
      <formula>$D$1&lt;L4</formula>
    </cfRule>
    <cfRule type="expression" dxfId="3157" priority="744" stopIfTrue="1">
      <formula>$D$1&gt;L4</formula>
    </cfRule>
  </conditionalFormatting>
  <conditionalFormatting sqref="M4">
    <cfRule type="expression" dxfId="3156" priority="568" stopIfTrue="1">
      <formula>$D$1&lt;M4</formula>
    </cfRule>
    <cfRule type="expression" dxfId="3155" priority="569" stopIfTrue="1">
      <formula>$D$1&gt;M4</formula>
    </cfRule>
  </conditionalFormatting>
  <conditionalFormatting sqref="O5">
    <cfRule type="cellIs" dxfId="3154" priority="740" stopIfTrue="1" operator="equal">
      <formula>5</formula>
    </cfRule>
    <cfRule type="cellIs" dxfId="3153" priority="741" stopIfTrue="1" operator="equal">
      <formula>4</formula>
    </cfRule>
    <cfRule type="cellIs" dxfId="3152" priority="742" stopIfTrue="1" operator="equal">
      <formula>3</formula>
    </cfRule>
  </conditionalFormatting>
  <conditionalFormatting sqref="O3:O4">
    <cfRule type="expression" dxfId="3151" priority="738" stopIfTrue="1">
      <formula>$D$1&lt;O3</formula>
    </cfRule>
    <cfRule type="expression" dxfId="3150" priority="739" stopIfTrue="1">
      <formula>$D$1&gt;O3</formula>
    </cfRule>
  </conditionalFormatting>
  <conditionalFormatting sqref="O5">
    <cfRule type="cellIs" dxfId="3149" priority="735" stopIfTrue="1" operator="equal">
      <formula>5</formula>
    </cfRule>
    <cfRule type="cellIs" dxfId="3148" priority="736" stopIfTrue="1" operator="equal">
      <formula>4</formula>
    </cfRule>
    <cfRule type="cellIs" dxfId="3147" priority="737" stopIfTrue="1" operator="equal">
      <formula>3</formula>
    </cfRule>
  </conditionalFormatting>
  <conditionalFormatting sqref="O3:O4">
    <cfRule type="expression" dxfId="3146" priority="733" stopIfTrue="1">
      <formula>$D$1&lt;O3</formula>
    </cfRule>
    <cfRule type="expression" dxfId="3145" priority="734" stopIfTrue="1">
      <formula>$D$1&gt;O3</formula>
    </cfRule>
  </conditionalFormatting>
  <conditionalFormatting sqref="O4">
    <cfRule type="expression" dxfId="3144" priority="731" stopIfTrue="1">
      <formula>$D$1&lt;O4</formula>
    </cfRule>
    <cfRule type="expression" dxfId="3143" priority="732" stopIfTrue="1">
      <formula>$D$1&gt;O4</formula>
    </cfRule>
  </conditionalFormatting>
  <conditionalFormatting sqref="P5">
    <cfRule type="cellIs" dxfId="3142" priority="728" stopIfTrue="1" operator="equal">
      <formula>5</formula>
    </cfRule>
    <cfRule type="cellIs" dxfId="3141" priority="729" stopIfTrue="1" operator="equal">
      <formula>4</formula>
    </cfRule>
    <cfRule type="cellIs" dxfId="3140" priority="730" stopIfTrue="1" operator="equal">
      <formula>3</formula>
    </cfRule>
  </conditionalFormatting>
  <conditionalFormatting sqref="P3:P4">
    <cfRule type="expression" dxfId="3139" priority="726" stopIfTrue="1">
      <formula>$D$1&lt;P3</formula>
    </cfRule>
    <cfRule type="expression" dxfId="3138" priority="727" stopIfTrue="1">
      <formula>$D$1&gt;P3</formula>
    </cfRule>
  </conditionalFormatting>
  <conditionalFormatting sqref="P5">
    <cfRule type="cellIs" dxfId="3137" priority="723" stopIfTrue="1" operator="equal">
      <formula>5</formula>
    </cfRule>
    <cfRule type="cellIs" dxfId="3136" priority="724" stopIfTrue="1" operator="equal">
      <formula>4</formula>
    </cfRule>
    <cfRule type="cellIs" dxfId="3135" priority="725" stopIfTrue="1" operator="equal">
      <formula>3</formula>
    </cfRule>
  </conditionalFormatting>
  <conditionalFormatting sqref="P3:P4">
    <cfRule type="expression" dxfId="3134" priority="721" stopIfTrue="1">
      <formula>$D$1&lt;P3</formula>
    </cfRule>
    <cfRule type="expression" dxfId="3133" priority="722" stopIfTrue="1">
      <formula>$D$1&gt;P3</formula>
    </cfRule>
  </conditionalFormatting>
  <conditionalFormatting sqref="P4">
    <cfRule type="expression" dxfId="3132" priority="719" stopIfTrue="1">
      <formula>$D$1&lt;P4</formula>
    </cfRule>
    <cfRule type="expression" dxfId="3131" priority="720" stopIfTrue="1">
      <formula>$D$1&gt;P4</formula>
    </cfRule>
  </conditionalFormatting>
  <conditionalFormatting sqref="O4">
    <cfRule type="expression" dxfId="3130" priority="717" stopIfTrue="1">
      <formula>$D$1&lt;O4</formula>
    </cfRule>
    <cfRule type="expression" dxfId="3129" priority="718" stopIfTrue="1">
      <formula>$D$1&gt;O4</formula>
    </cfRule>
  </conditionalFormatting>
  <conditionalFormatting sqref="O4">
    <cfRule type="expression" dxfId="3128" priority="715" stopIfTrue="1">
      <formula>$D$1&lt;O4</formula>
    </cfRule>
    <cfRule type="expression" dxfId="3127" priority="716" stopIfTrue="1">
      <formula>$D$1&gt;O4</formula>
    </cfRule>
  </conditionalFormatting>
  <conditionalFormatting sqref="O4">
    <cfRule type="expression" dxfId="3126" priority="713" stopIfTrue="1">
      <formula>$D$1&lt;O4</formula>
    </cfRule>
    <cfRule type="expression" dxfId="3125" priority="714" stopIfTrue="1">
      <formula>$D$1&gt;O4</formula>
    </cfRule>
  </conditionalFormatting>
  <conditionalFormatting sqref="Q5">
    <cfRule type="cellIs" dxfId="3124" priority="710" stopIfTrue="1" operator="equal">
      <formula>5</formula>
    </cfRule>
    <cfRule type="cellIs" dxfId="3123" priority="711" stopIfTrue="1" operator="equal">
      <formula>4</formula>
    </cfRule>
    <cfRule type="cellIs" dxfId="3122" priority="712" stopIfTrue="1" operator="equal">
      <formula>3</formula>
    </cfRule>
  </conditionalFormatting>
  <conditionalFormatting sqref="Q3:Q4">
    <cfRule type="expression" dxfId="3121" priority="708" stopIfTrue="1">
      <formula>$D$1&lt;Q3</formula>
    </cfRule>
    <cfRule type="expression" dxfId="3120" priority="709" stopIfTrue="1">
      <formula>$D$1&gt;Q3</formula>
    </cfRule>
  </conditionalFormatting>
  <conditionalFormatting sqref="Q4">
    <cfRule type="expression" dxfId="3119" priority="706" stopIfTrue="1">
      <formula>$D$1&lt;Q4</formula>
    </cfRule>
    <cfRule type="expression" dxfId="3118" priority="707" stopIfTrue="1">
      <formula>$D$1&gt;Q4</formula>
    </cfRule>
  </conditionalFormatting>
  <conditionalFormatting sqref="Q4">
    <cfRule type="expression" dxfId="3117" priority="704" stopIfTrue="1">
      <formula>$D$1&lt;Q4</formula>
    </cfRule>
    <cfRule type="expression" dxfId="3116" priority="705" stopIfTrue="1">
      <formula>$D$1&gt;Q4</formula>
    </cfRule>
  </conditionalFormatting>
  <conditionalFormatting sqref="P3:P4">
    <cfRule type="expression" dxfId="3115" priority="688" stopIfTrue="1">
      <formula>$D$1&lt;P3</formula>
    </cfRule>
    <cfRule type="expression" dxfId="3114" priority="689" stopIfTrue="1">
      <formula>$D$1&gt;P3</formula>
    </cfRule>
  </conditionalFormatting>
  <conditionalFormatting sqref="O4">
    <cfRule type="expression" dxfId="3113" priority="702" stopIfTrue="1">
      <formula>$D$1&lt;O4</formula>
    </cfRule>
    <cfRule type="expression" dxfId="3112" priority="703" stopIfTrue="1">
      <formula>$D$1&gt;O4</formula>
    </cfRule>
  </conditionalFormatting>
  <conditionalFormatting sqref="O4">
    <cfRule type="expression" dxfId="3111" priority="700" stopIfTrue="1">
      <formula>$D$1&lt;O4</formula>
    </cfRule>
    <cfRule type="expression" dxfId="3110" priority="701" stopIfTrue="1">
      <formula>$D$1&gt;O4</formula>
    </cfRule>
  </conditionalFormatting>
  <conditionalFormatting sqref="O4">
    <cfRule type="expression" dxfId="3109" priority="698" stopIfTrue="1">
      <formula>$D$1&lt;O4</formula>
    </cfRule>
    <cfRule type="expression" dxfId="3108" priority="699" stopIfTrue="1">
      <formula>$D$1&gt;O4</formula>
    </cfRule>
  </conditionalFormatting>
  <conditionalFormatting sqref="P5">
    <cfRule type="cellIs" dxfId="3107" priority="695" stopIfTrue="1" operator="equal">
      <formula>5</formula>
    </cfRule>
    <cfRule type="cellIs" dxfId="3106" priority="696" stopIfTrue="1" operator="equal">
      <formula>4</formula>
    </cfRule>
    <cfRule type="cellIs" dxfId="3105" priority="697" stopIfTrue="1" operator="equal">
      <formula>3</formula>
    </cfRule>
  </conditionalFormatting>
  <conditionalFormatting sqref="P3:P4">
    <cfRule type="expression" dxfId="3104" priority="693" stopIfTrue="1">
      <formula>$D$1&lt;P3</formula>
    </cfRule>
    <cfRule type="expression" dxfId="3103" priority="694" stopIfTrue="1">
      <formula>$D$1&gt;P3</formula>
    </cfRule>
  </conditionalFormatting>
  <conditionalFormatting sqref="P5">
    <cfRule type="cellIs" dxfId="3102" priority="690" stopIfTrue="1" operator="equal">
      <formula>5</formula>
    </cfRule>
    <cfRule type="cellIs" dxfId="3101" priority="691" stopIfTrue="1" operator="equal">
      <formula>4</formula>
    </cfRule>
    <cfRule type="cellIs" dxfId="3100" priority="692" stopIfTrue="1" operator="equal">
      <formula>3</formula>
    </cfRule>
  </conditionalFormatting>
  <conditionalFormatting sqref="O5">
    <cfRule type="cellIs" dxfId="3099" priority="685" stopIfTrue="1" operator="equal">
      <formula>5</formula>
    </cfRule>
    <cfRule type="cellIs" dxfId="3098" priority="686" stopIfTrue="1" operator="equal">
      <formula>4</formula>
    </cfRule>
    <cfRule type="cellIs" dxfId="3097" priority="687" stopIfTrue="1" operator="equal">
      <formula>3</formula>
    </cfRule>
  </conditionalFormatting>
  <conditionalFormatting sqref="O4">
    <cfRule type="expression" dxfId="3096" priority="683" stopIfTrue="1">
      <formula>$D$1&lt;O4</formula>
    </cfRule>
    <cfRule type="expression" dxfId="3095" priority="684" stopIfTrue="1">
      <formula>$D$1&gt;O4</formula>
    </cfRule>
  </conditionalFormatting>
  <conditionalFormatting sqref="O5">
    <cfRule type="cellIs" dxfId="3094" priority="680" stopIfTrue="1" operator="equal">
      <formula>5</formula>
    </cfRule>
    <cfRule type="cellIs" dxfId="3093" priority="681" stopIfTrue="1" operator="equal">
      <formula>4</formula>
    </cfRule>
    <cfRule type="cellIs" dxfId="3092" priority="682" stopIfTrue="1" operator="equal">
      <formula>3</formula>
    </cfRule>
  </conditionalFormatting>
  <conditionalFormatting sqref="O4">
    <cfRule type="expression" dxfId="3091" priority="678" stopIfTrue="1">
      <formula>$D$1&lt;O4</formula>
    </cfRule>
    <cfRule type="expression" dxfId="3090" priority="679" stopIfTrue="1">
      <formula>$D$1&gt;O4</formula>
    </cfRule>
  </conditionalFormatting>
  <conditionalFormatting sqref="O4">
    <cfRule type="expression" dxfId="3089" priority="676" stopIfTrue="1">
      <formula>$D$1&lt;O4</formula>
    </cfRule>
    <cfRule type="expression" dxfId="3088" priority="677" stopIfTrue="1">
      <formula>$D$1&gt;O4</formula>
    </cfRule>
  </conditionalFormatting>
  <conditionalFormatting sqref="P5">
    <cfRule type="cellIs" dxfId="3087" priority="673" stopIfTrue="1" operator="equal">
      <formula>5</formula>
    </cfRule>
    <cfRule type="cellIs" dxfId="3086" priority="674" stopIfTrue="1" operator="equal">
      <formula>4</formula>
    </cfRule>
    <cfRule type="cellIs" dxfId="3085" priority="675" stopIfTrue="1" operator="equal">
      <formula>3</formula>
    </cfRule>
  </conditionalFormatting>
  <conditionalFormatting sqref="P4">
    <cfRule type="expression" dxfId="3084" priority="671" stopIfTrue="1">
      <formula>$D$1&lt;P4</formula>
    </cfRule>
    <cfRule type="expression" dxfId="3083" priority="672" stopIfTrue="1">
      <formula>$D$1&gt;P4</formula>
    </cfRule>
  </conditionalFormatting>
  <conditionalFormatting sqref="P5">
    <cfRule type="cellIs" dxfId="3082" priority="668" stopIfTrue="1" operator="equal">
      <formula>5</formula>
    </cfRule>
    <cfRule type="cellIs" dxfId="3081" priority="669" stopIfTrue="1" operator="equal">
      <formula>4</formula>
    </cfRule>
    <cfRule type="cellIs" dxfId="3080" priority="670" stopIfTrue="1" operator="equal">
      <formula>3</formula>
    </cfRule>
  </conditionalFormatting>
  <conditionalFormatting sqref="P4">
    <cfRule type="expression" dxfId="3079" priority="666" stopIfTrue="1">
      <formula>$D$1&lt;P4</formula>
    </cfRule>
    <cfRule type="expression" dxfId="3078" priority="667" stopIfTrue="1">
      <formula>$D$1&gt;P4</formula>
    </cfRule>
  </conditionalFormatting>
  <conditionalFormatting sqref="P4">
    <cfRule type="expression" dxfId="3077" priority="664" stopIfTrue="1">
      <formula>$D$1&lt;P4</formula>
    </cfRule>
    <cfRule type="expression" dxfId="3076" priority="665" stopIfTrue="1">
      <formula>$D$1&gt;P4</formula>
    </cfRule>
  </conditionalFormatting>
  <conditionalFormatting sqref="P5">
    <cfRule type="cellIs" dxfId="3075" priority="661" stopIfTrue="1" operator="equal">
      <formula>5</formula>
    </cfRule>
    <cfRule type="cellIs" dxfId="3074" priority="662" stopIfTrue="1" operator="equal">
      <formula>4</formula>
    </cfRule>
    <cfRule type="cellIs" dxfId="3073" priority="663" stopIfTrue="1" operator="equal">
      <formula>3</formula>
    </cfRule>
  </conditionalFormatting>
  <conditionalFormatting sqref="P4">
    <cfRule type="expression" dxfId="3072" priority="659" stopIfTrue="1">
      <formula>$D$1&lt;P4</formula>
    </cfRule>
    <cfRule type="expression" dxfId="3071" priority="660" stopIfTrue="1">
      <formula>$D$1&gt;P4</formula>
    </cfRule>
  </conditionalFormatting>
  <conditionalFormatting sqref="P5">
    <cfRule type="cellIs" dxfId="3070" priority="656" stopIfTrue="1" operator="equal">
      <formula>5</formula>
    </cfRule>
    <cfRule type="cellIs" dxfId="3069" priority="657" stopIfTrue="1" operator="equal">
      <formula>4</formula>
    </cfRule>
    <cfRule type="cellIs" dxfId="3068" priority="658" stopIfTrue="1" operator="equal">
      <formula>3</formula>
    </cfRule>
  </conditionalFormatting>
  <conditionalFormatting sqref="P4">
    <cfRule type="expression" dxfId="3067" priority="654" stopIfTrue="1">
      <formula>$D$1&lt;P4</formula>
    </cfRule>
    <cfRule type="expression" dxfId="3066" priority="655" stopIfTrue="1">
      <formula>$D$1&gt;P4</formula>
    </cfRule>
  </conditionalFormatting>
  <conditionalFormatting sqref="P5">
    <cfRule type="cellIs" dxfId="3065" priority="651" stopIfTrue="1" operator="equal">
      <formula>5</formula>
    </cfRule>
    <cfRule type="cellIs" dxfId="3064" priority="652" stopIfTrue="1" operator="equal">
      <formula>4</formula>
    </cfRule>
    <cfRule type="cellIs" dxfId="3063" priority="653" stopIfTrue="1" operator="equal">
      <formula>3</formula>
    </cfRule>
  </conditionalFormatting>
  <conditionalFormatting sqref="P4">
    <cfRule type="expression" dxfId="3062" priority="649" stopIfTrue="1">
      <formula>$D$1&lt;P4</formula>
    </cfRule>
    <cfRule type="expression" dxfId="3061" priority="650" stopIfTrue="1">
      <formula>$D$1&gt;P4</formula>
    </cfRule>
  </conditionalFormatting>
  <conditionalFormatting sqref="P4">
    <cfRule type="expression" dxfId="3060" priority="647" stopIfTrue="1">
      <formula>$D$1&lt;P4</formula>
    </cfRule>
    <cfRule type="expression" dxfId="3059" priority="648" stopIfTrue="1">
      <formula>$D$1&gt;P4</formula>
    </cfRule>
  </conditionalFormatting>
  <conditionalFormatting sqref="P4">
    <cfRule type="expression" dxfId="3058" priority="645" stopIfTrue="1">
      <formula>$D$1&lt;P4</formula>
    </cfRule>
    <cfRule type="expression" dxfId="3057" priority="646" stopIfTrue="1">
      <formula>$D$1&gt;P4</formula>
    </cfRule>
  </conditionalFormatting>
  <conditionalFormatting sqref="P4">
    <cfRule type="expression" dxfId="3056" priority="643" stopIfTrue="1">
      <formula>$D$1&lt;P4</formula>
    </cfRule>
    <cfRule type="expression" dxfId="3055" priority="644" stopIfTrue="1">
      <formula>$D$1&gt;P4</formula>
    </cfRule>
  </conditionalFormatting>
  <conditionalFormatting sqref="P4">
    <cfRule type="expression" dxfId="3054" priority="641" stopIfTrue="1">
      <formula>$D$1&lt;P4</formula>
    </cfRule>
    <cfRule type="expression" dxfId="3053" priority="642" stopIfTrue="1">
      <formula>$D$1&gt;P4</formula>
    </cfRule>
  </conditionalFormatting>
  <conditionalFormatting sqref="P4">
    <cfRule type="expression" dxfId="3052" priority="639" stopIfTrue="1">
      <formula>$D$1&lt;P4</formula>
    </cfRule>
    <cfRule type="expression" dxfId="3051" priority="640" stopIfTrue="1">
      <formula>$D$1&gt;P4</formula>
    </cfRule>
  </conditionalFormatting>
  <conditionalFormatting sqref="P4">
    <cfRule type="expression" dxfId="3050" priority="637" stopIfTrue="1">
      <formula>$D$1&lt;P4</formula>
    </cfRule>
    <cfRule type="expression" dxfId="3049" priority="638" stopIfTrue="1">
      <formula>$D$1&gt;P4</formula>
    </cfRule>
  </conditionalFormatting>
  <conditionalFormatting sqref="P4">
    <cfRule type="expression" dxfId="3048" priority="635" stopIfTrue="1">
      <formula>$D$1&lt;P4</formula>
    </cfRule>
    <cfRule type="expression" dxfId="3047" priority="636" stopIfTrue="1">
      <formula>$D$1&gt;P4</formula>
    </cfRule>
  </conditionalFormatting>
  <conditionalFormatting sqref="P4">
    <cfRule type="expression" dxfId="3046" priority="633" stopIfTrue="1">
      <formula>$D$1&lt;P4</formula>
    </cfRule>
    <cfRule type="expression" dxfId="3045" priority="634" stopIfTrue="1">
      <formula>$D$1&gt;P4</formula>
    </cfRule>
  </conditionalFormatting>
  <conditionalFormatting sqref="P4">
    <cfRule type="expression" dxfId="3044" priority="631" stopIfTrue="1">
      <formula>$D$1&lt;P4</formula>
    </cfRule>
    <cfRule type="expression" dxfId="3043" priority="632" stopIfTrue="1">
      <formula>$D$1&gt;P4</formula>
    </cfRule>
  </conditionalFormatting>
  <conditionalFormatting sqref="K5">
    <cfRule type="cellIs" dxfId="3042" priority="628" stopIfTrue="1" operator="equal">
      <formula>5</formula>
    </cfRule>
    <cfRule type="cellIs" dxfId="3041" priority="629" stopIfTrue="1" operator="equal">
      <formula>4</formula>
    </cfRule>
    <cfRule type="cellIs" dxfId="3040" priority="630" stopIfTrue="1" operator="equal">
      <formula>3</formula>
    </cfRule>
  </conditionalFormatting>
  <conditionalFormatting sqref="K3:K4">
    <cfRule type="expression" dxfId="3039" priority="626" stopIfTrue="1">
      <formula>$D$1&lt;K3</formula>
    </cfRule>
    <cfRule type="expression" dxfId="3038" priority="627" stopIfTrue="1">
      <formula>$D$1&gt;K3</formula>
    </cfRule>
  </conditionalFormatting>
  <conditionalFormatting sqref="K5">
    <cfRule type="cellIs" dxfId="3037" priority="623" stopIfTrue="1" operator="equal">
      <formula>5</formula>
    </cfRule>
    <cfRule type="cellIs" dxfId="3036" priority="624" stopIfTrue="1" operator="equal">
      <formula>4</formula>
    </cfRule>
    <cfRule type="cellIs" dxfId="3035" priority="625" stopIfTrue="1" operator="equal">
      <formula>3</formula>
    </cfRule>
  </conditionalFormatting>
  <conditionalFormatting sqref="K3:K4">
    <cfRule type="expression" dxfId="3034" priority="621" stopIfTrue="1">
      <formula>$D$1&lt;K3</formula>
    </cfRule>
    <cfRule type="expression" dxfId="3033" priority="622" stopIfTrue="1">
      <formula>$D$1&gt;K3</formula>
    </cfRule>
  </conditionalFormatting>
  <conditionalFormatting sqref="K5">
    <cfRule type="cellIs" dxfId="3032" priority="618" stopIfTrue="1" operator="equal">
      <formula>5</formula>
    </cfRule>
    <cfRule type="cellIs" dxfId="3031" priority="619" stopIfTrue="1" operator="equal">
      <formula>4</formula>
    </cfRule>
    <cfRule type="cellIs" dxfId="3030" priority="620" stopIfTrue="1" operator="equal">
      <formula>3</formula>
    </cfRule>
  </conditionalFormatting>
  <conditionalFormatting sqref="K3:K4">
    <cfRule type="expression" dxfId="3029" priority="616" stopIfTrue="1">
      <formula>$D$1&lt;K3</formula>
    </cfRule>
    <cfRule type="expression" dxfId="3028" priority="617" stopIfTrue="1">
      <formula>$D$1&gt;K3</formula>
    </cfRule>
  </conditionalFormatting>
  <conditionalFormatting sqref="L5">
    <cfRule type="cellIs" dxfId="3027" priority="613" stopIfTrue="1" operator="equal">
      <formula>5</formula>
    </cfRule>
    <cfRule type="cellIs" dxfId="3026" priority="614" stopIfTrue="1" operator="equal">
      <formula>4</formula>
    </cfRule>
    <cfRule type="cellIs" dxfId="3025" priority="615" stopIfTrue="1" operator="equal">
      <formula>3</formula>
    </cfRule>
  </conditionalFormatting>
  <conditionalFormatting sqref="L3:L4">
    <cfRule type="expression" dxfId="3024" priority="611" stopIfTrue="1">
      <formula>$D$1&lt;L3</formula>
    </cfRule>
    <cfRule type="expression" dxfId="3023" priority="612" stopIfTrue="1">
      <formula>$D$1&gt;L3</formula>
    </cfRule>
  </conditionalFormatting>
  <conditionalFormatting sqref="L5">
    <cfRule type="cellIs" dxfId="3022" priority="608" stopIfTrue="1" operator="equal">
      <formula>5</formula>
    </cfRule>
    <cfRule type="cellIs" dxfId="3021" priority="609" stopIfTrue="1" operator="equal">
      <formula>4</formula>
    </cfRule>
    <cfRule type="cellIs" dxfId="3020" priority="610" stopIfTrue="1" operator="equal">
      <formula>3</formula>
    </cfRule>
  </conditionalFormatting>
  <conditionalFormatting sqref="L3:L4">
    <cfRule type="expression" dxfId="3019" priority="606" stopIfTrue="1">
      <formula>$D$1&lt;L3</formula>
    </cfRule>
    <cfRule type="expression" dxfId="3018" priority="607" stopIfTrue="1">
      <formula>$D$1&gt;L3</formula>
    </cfRule>
  </conditionalFormatting>
  <conditionalFormatting sqref="L4">
    <cfRule type="expression" dxfId="3017" priority="604" stopIfTrue="1">
      <formula>$D$1&lt;L4</formula>
    </cfRule>
    <cfRule type="expression" dxfId="3016" priority="605" stopIfTrue="1">
      <formula>$D$1&gt;L4</formula>
    </cfRule>
  </conditionalFormatting>
  <conditionalFormatting sqref="L5">
    <cfRule type="cellIs" dxfId="3015" priority="601" stopIfTrue="1" operator="equal">
      <formula>5</formula>
    </cfRule>
    <cfRule type="cellIs" dxfId="3014" priority="602" stopIfTrue="1" operator="equal">
      <formula>4</formula>
    </cfRule>
    <cfRule type="cellIs" dxfId="3013" priority="603" stopIfTrue="1" operator="equal">
      <formula>3</formula>
    </cfRule>
  </conditionalFormatting>
  <conditionalFormatting sqref="L4">
    <cfRule type="expression" dxfId="3012" priority="599" stopIfTrue="1">
      <formula>$D$1&lt;L4</formula>
    </cfRule>
    <cfRule type="expression" dxfId="3011" priority="600" stopIfTrue="1">
      <formula>$D$1&gt;L4</formula>
    </cfRule>
  </conditionalFormatting>
  <conditionalFormatting sqref="L5">
    <cfRule type="cellIs" dxfId="3010" priority="596" stopIfTrue="1" operator="equal">
      <formula>5</formula>
    </cfRule>
    <cfRule type="cellIs" dxfId="3009" priority="597" stopIfTrue="1" operator="equal">
      <formula>4</formula>
    </cfRule>
    <cfRule type="cellIs" dxfId="3008" priority="598" stopIfTrue="1" operator="equal">
      <formula>3</formula>
    </cfRule>
  </conditionalFormatting>
  <conditionalFormatting sqref="L4">
    <cfRule type="expression" dxfId="3007" priority="594" stopIfTrue="1">
      <formula>$D$1&lt;L4</formula>
    </cfRule>
    <cfRule type="expression" dxfId="3006" priority="595" stopIfTrue="1">
      <formula>$D$1&gt;L4</formula>
    </cfRule>
  </conditionalFormatting>
  <conditionalFormatting sqref="L5">
    <cfRule type="cellIs" dxfId="3005" priority="591" stopIfTrue="1" operator="equal">
      <formula>5</formula>
    </cfRule>
    <cfRule type="cellIs" dxfId="3004" priority="592" stopIfTrue="1" operator="equal">
      <formula>4</formula>
    </cfRule>
    <cfRule type="cellIs" dxfId="3003" priority="593" stopIfTrue="1" operator="equal">
      <formula>3</formula>
    </cfRule>
  </conditionalFormatting>
  <conditionalFormatting sqref="L4">
    <cfRule type="expression" dxfId="3002" priority="589" stopIfTrue="1">
      <formula>$D$1&lt;L4</formula>
    </cfRule>
    <cfRule type="expression" dxfId="3001" priority="590" stopIfTrue="1">
      <formula>$D$1&gt;L4</formula>
    </cfRule>
  </conditionalFormatting>
  <conditionalFormatting sqref="L5">
    <cfRule type="cellIs" dxfId="3000" priority="586" stopIfTrue="1" operator="equal">
      <formula>5</formula>
    </cfRule>
    <cfRule type="cellIs" dxfId="2999" priority="587" stopIfTrue="1" operator="equal">
      <formula>4</formula>
    </cfRule>
    <cfRule type="cellIs" dxfId="2998" priority="588" stopIfTrue="1" operator="equal">
      <formula>3</formula>
    </cfRule>
  </conditionalFormatting>
  <conditionalFormatting sqref="L4">
    <cfRule type="expression" dxfId="2997" priority="584" stopIfTrue="1">
      <formula>$D$1&lt;L4</formula>
    </cfRule>
    <cfRule type="expression" dxfId="2996" priority="585" stopIfTrue="1">
      <formula>$D$1&gt;L4</formula>
    </cfRule>
  </conditionalFormatting>
  <conditionalFormatting sqref="L5">
    <cfRule type="cellIs" dxfId="2995" priority="581" stopIfTrue="1" operator="equal">
      <formula>5</formula>
    </cfRule>
    <cfRule type="cellIs" dxfId="2994" priority="582" stopIfTrue="1" operator="equal">
      <formula>4</formula>
    </cfRule>
    <cfRule type="cellIs" dxfId="2993" priority="583" stopIfTrue="1" operator="equal">
      <formula>3</formula>
    </cfRule>
  </conditionalFormatting>
  <conditionalFormatting sqref="L4">
    <cfRule type="expression" dxfId="2992" priority="579" stopIfTrue="1">
      <formula>$D$1&lt;L4</formula>
    </cfRule>
    <cfRule type="expression" dxfId="2991" priority="580" stopIfTrue="1">
      <formula>$D$1&gt;L4</formula>
    </cfRule>
  </conditionalFormatting>
  <conditionalFormatting sqref="M5">
    <cfRule type="cellIs" dxfId="2990" priority="576" stopIfTrue="1" operator="equal">
      <formula>5</formula>
    </cfRule>
    <cfRule type="cellIs" dxfId="2989" priority="577" stopIfTrue="1" operator="equal">
      <formula>4</formula>
    </cfRule>
    <cfRule type="cellIs" dxfId="2988" priority="578" stopIfTrue="1" operator="equal">
      <formula>3</formula>
    </cfRule>
  </conditionalFormatting>
  <conditionalFormatting sqref="M3:M4">
    <cfRule type="expression" dxfId="2987" priority="574" stopIfTrue="1">
      <formula>$D$1&lt;M3</formula>
    </cfRule>
    <cfRule type="expression" dxfId="2986" priority="575" stopIfTrue="1">
      <formula>$D$1&gt;M3</formula>
    </cfRule>
  </conditionalFormatting>
  <conditionalFormatting sqref="M3">
    <cfRule type="expression" dxfId="2985" priority="572" stopIfTrue="1">
      <formula>$D$1&lt;M3</formula>
    </cfRule>
    <cfRule type="expression" dxfId="2984" priority="573" stopIfTrue="1">
      <formula>$D$1&gt;M3</formula>
    </cfRule>
  </conditionalFormatting>
  <conditionalFormatting sqref="M4">
    <cfRule type="expression" dxfId="2983" priority="570" stopIfTrue="1">
      <formula>$D$1&lt;M4</formula>
    </cfRule>
    <cfRule type="expression" dxfId="2982" priority="571" stopIfTrue="1">
      <formula>$D$1&gt;M4</formula>
    </cfRule>
  </conditionalFormatting>
  <conditionalFormatting sqref="M4">
    <cfRule type="expression" dxfId="2981" priority="547" stopIfTrue="1">
      <formula>$D$1&lt;M4</formula>
    </cfRule>
    <cfRule type="expression" dxfId="2980" priority="548" stopIfTrue="1">
      <formula>$D$1&gt;M4</formula>
    </cfRule>
  </conditionalFormatting>
  <conditionalFormatting sqref="M4">
    <cfRule type="expression" dxfId="2979" priority="545" stopIfTrue="1">
      <formula>$D$1&lt;M4</formula>
    </cfRule>
    <cfRule type="expression" dxfId="2978" priority="546" stopIfTrue="1">
      <formula>$D$1&gt;M4</formula>
    </cfRule>
  </conditionalFormatting>
  <conditionalFormatting sqref="M4">
    <cfRule type="expression" dxfId="2977" priority="543" stopIfTrue="1">
      <formula>$D$1&lt;M4</formula>
    </cfRule>
    <cfRule type="expression" dxfId="2976" priority="544" stopIfTrue="1">
      <formula>$D$1&gt;M4</formula>
    </cfRule>
  </conditionalFormatting>
  <conditionalFormatting sqref="M3">
    <cfRule type="expression" dxfId="2975" priority="566" stopIfTrue="1">
      <formula>$D$1&lt;M3</formula>
    </cfRule>
    <cfRule type="expression" dxfId="2974" priority="567" stopIfTrue="1">
      <formula>$D$1&gt;M3</formula>
    </cfRule>
  </conditionalFormatting>
  <conditionalFormatting sqref="M4">
    <cfRule type="expression" dxfId="2973" priority="564" stopIfTrue="1">
      <formula>$D$1&lt;M4</formula>
    </cfRule>
    <cfRule type="expression" dxfId="2972" priority="565" stopIfTrue="1">
      <formula>$D$1&gt;M4</formula>
    </cfRule>
  </conditionalFormatting>
  <conditionalFormatting sqref="M4">
    <cfRule type="expression" dxfId="2971" priority="562" stopIfTrue="1">
      <formula>$D$1&lt;M4</formula>
    </cfRule>
    <cfRule type="expression" dxfId="2970" priority="563" stopIfTrue="1">
      <formula>$D$1&gt;M4</formula>
    </cfRule>
  </conditionalFormatting>
  <conditionalFormatting sqref="M4">
    <cfRule type="expression" dxfId="2969" priority="560" stopIfTrue="1">
      <formula>$D$1&lt;M4</formula>
    </cfRule>
    <cfRule type="expression" dxfId="2968" priority="561" stopIfTrue="1">
      <formula>$D$1&gt;M4</formula>
    </cfRule>
  </conditionalFormatting>
  <conditionalFormatting sqref="M5">
    <cfRule type="cellIs" dxfId="2967" priority="557" stopIfTrue="1" operator="equal">
      <formula>5</formula>
    </cfRule>
    <cfRule type="cellIs" dxfId="2966" priority="558" stopIfTrue="1" operator="equal">
      <formula>4</formula>
    </cfRule>
    <cfRule type="cellIs" dxfId="2965" priority="559" stopIfTrue="1" operator="equal">
      <formula>3</formula>
    </cfRule>
  </conditionalFormatting>
  <conditionalFormatting sqref="M4">
    <cfRule type="expression" dxfId="2964" priority="555" stopIfTrue="1">
      <formula>$D$1&lt;M4</formula>
    </cfRule>
    <cfRule type="expression" dxfId="2963" priority="556" stopIfTrue="1">
      <formula>$D$1&gt;M4</formula>
    </cfRule>
  </conditionalFormatting>
  <conditionalFormatting sqref="M4">
    <cfRule type="expression" dxfId="2962" priority="553" stopIfTrue="1">
      <formula>$D$1&lt;M4</formula>
    </cfRule>
    <cfRule type="expression" dxfId="2961" priority="554" stopIfTrue="1">
      <formula>$D$1&gt;M4</formula>
    </cfRule>
  </conditionalFormatting>
  <conditionalFormatting sqref="M4">
    <cfRule type="expression" dxfId="2960" priority="551" stopIfTrue="1">
      <formula>$D$1&lt;M4</formula>
    </cfRule>
    <cfRule type="expression" dxfId="2959" priority="552" stopIfTrue="1">
      <formula>$D$1&gt;M4</formula>
    </cfRule>
  </conditionalFormatting>
  <conditionalFormatting sqref="M4">
    <cfRule type="expression" dxfId="2958" priority="549" stopIfTrue="1">
      <formula>$D$1&lt;M4</formula>
    </cfRule>
    <cfRule type="expression" dxfId="2957" priority="550" stopIfTrue="1">
      <formula>$D$1&gt;M4</formula>
    </cfRule>
  </conditionalFormatting>
  <conditionalFormatting sqref="M4">
    <cfRule type="expression" dxfId="2956" priority="541" stopIfTrue="1">
      <formula>$D$1&lt;M4</formula>
    </cfRule>
    <cfRule type="expression" dxfId="2955" priority="542" stopIfTrue="1">
      <formula>$D$1&gt;M4</formula>
    </cfRule>
  </conditionalFormatting>
  <conditionalFormatting sqref="M4">
    <cfRule type="expression" dxfId="2954" priority="539" stopIfTrue="1">
      <formula>$D$1&lt;M4</formula>
    </cfRule>
    <cfRule type="expression" dxfId="2953" priority="540" stopIfTrue="1">
      <formula>$D$1&gt;M4</formula>
    </cfRule>
  </conditionalFormatting>
  <conditionalFormatting sqref="N5">
    <cfRule type="cellIs" dxfId="2952" priority="536" stopIfTrue="1" operator="equal">
      <formula>5</formula>
    </cfRule>
    <cfRule type="cellIs" dxfId="2951" priority="537" stopIfTrue="1" operator="equal">
      <formula>4</formula>
    </cfRule>
    <cfRule type="cellIs" dxfId="2950" priority="538" stopIfTrue="1" operator="equal">
      <formula>3</formula>
    </cfRule>
  </conditionalFormatting>
  <conditionalFormatting sqref="N3:N4">
    <cfRule type="expression" dxfId="2949" priority="534" stopIfTrue="1">
      <formula>$D$1&lt;N3</formula>
    </cfRule>
    <cfRule type="expression" dxfId="2948" priority="535" stopIfTrue="1">
      <formula>$D$1&gt;N3</formula>
    </cfRule>
  </conditionalFormatting>
  <conditionalFormatting sqref="N5">
    <cfRule type="cellIs" dxfId="2947" priority="531" stopIfTrue="1" operator="equal">
      <formula>5</formula>
    </cfRule>
    <cfRule type="cellIs" dxfId="2946" priority="532" stopIfTrue="1" operator="equal">
      <formula>4</formula>
    </cfRule>
    <cfRule type="cellIs" dxfId="2945" priority="533" stopIfTrue="1" operator="equal">
      <formula>3</formula>
    </cfRule>
  </conditionalFormatting>
  <conditionalFormatting sqref="N3:N4">
    <cfRule type="expression" dxfId="2944" priority="529" stopIfTrue="1">
      <formula>$D$1&lt;N3</formula>
    </cfRule>
    <cfRule type="expression" dxfId="2943" priority="530" stopIfTrue="1">
      <formula>$D$1&gt;N3</formula>
    </cfRule>
  </conditionalFormatting>
  <conditionalFormatting sqref="N4">
    <cfRule type="expression" dxfId="2942" priority="527" stopIfTrue="1">
      <formula>$D$1&lt;N4</formula>
    </cfRule>
    <cfRule type="expression" dxfId="2941" priority="528" stopIfTrue="1">
      <formula>$D$1&gt;N4</formula>
    </cfRule>
  </conditionalFormatting>
  <conditionalFormatting sqref="L4">
    <cfRule type="expression" dxfId="2940" priority="466" stopIfTrue="1">
      <formula>$D$1&lt;L4</formula>
    </cfRule>
    <cfRule type="expression" dxfId="2939" priority="467" stopIfTrue="1">
      <formula>$D$1&gt;L4</formula>
    </cfRule>
  </conditionalFormatting>
  <conditionalFormatting sqref="J5">
    <cfRule type="cellIs" dxfId="2938" priority="524" stopIfTrue="1" operator="equal">
      <formula>5</formula>
    </cfRule>
    <cfRule type="cellIs" dxfId="2937" priority="525" stopIfTrue="1" operator="equal">
      <formula>4</formula>
    </cfRule>
    <cfRule type="cellIs" dxfId="2936" priority="526" stopIfTrue="1" operator="equal">
      <formula>3</formula>
    </cfRule>
  </conditionalFormatting>
  <conditionalFormatting sqref="J4">
    <cfRule type="expression" dxfId="2935" priority="522" stopIfTrue="1">
      <formula>$D$1&lt;J4</formula>
    </cfRule>
    <cfRule type="expression" dxfId="2934" priority="523" stopIfTrue="1">
      <formula>$D$1&gt;J4</formula>
    </cfRule>
  </conditionalFormatting>
  <conditionalFormatting sqref="J5">
    <cfRule type="cellIs" dxfId="2933" priority="519" stopIfTrue="1" operator="equal">
      <formula>5</formula>
    </cfRule>
    <cfRule type="cellIs" dxfId="2932" priority="520" stopIfTrue="1" operator="equal">
      <formula>4</formula>
    </cfRule>
    <cfRule type="cellIs" dxfId="2931" priority="521" stopIfTrue="1" operator="equal">
      <formula>3</formula>
    </cfRule>
  </conditionalFormatting>
  <conditionalFormatting sqref="J4">
    <cfRule type="expression" dxfId="2930" priority="517" stopIfTrue="1">
      <formula>$D$1&lt;J4</formula>
    </cfRule>
    <cfRule type="expression" dxfId="2929" priority="518" stopIfTrue="1">
      <formula>$D$1&gt;J4</formula>
    </cfRule>
  </conditionalFormatting>
  <conditionalFormatting sqref="J5">
    <cfRule type="cellIs" dxfId="2928" priority="514" stopIfTrue="1" operator="equal">
      <formula>5</formula>
    </cfRule>
    <cfRule type="cellIs" dxfId="2927" priority="515" stopIfTrue="1" operator="equal">
      <formula>4</formula>
    </cfRule>
    <cfRule type="cellIs" dxfId="2926" priority="516" stopIfTrue="1" operator="equal">
      <formula>3</formula>
    </cfRule>
  </conditionalFormatting>
  <conditionalFormatting sqref="J4">
    <cfRule type="expression" dxfId="2925" priority="512" stopIfTrue="1">
      <formula>$D$1&lt;J4</formula>
    </cfRule>
    <cfRule type="expression" dxfId="2924" priority="513" stopIfTrue="1">
      <formula>$D$1&gt;J4</formula>
    </cfRule>
  </conditionalFormatting>
  <conditionalFormatting sqref="K5">
    <cfRule type="cellIs" dxfId="2923" priority="509" stopIfTrue="1" operator="equal">
      <formula>5</formula>
    </cfRule>
    <cfRule type="cellIs" dxfId="2922" priority="510" stopIfTrue="1" operator="equal">
      <formula>4</formula>
    </cfRule>
    <cfRule type="cellIs" dxfId="2921" priority="511" stopIfTrue="1" operator="equal">
      <formula>3</formula>
    </cfRule>
  </conditionalFormatting>
  <conditionalFormatting sqref="K4">
    <cfRule type="expression" dxfId="2920" priority="507" stopIfTrue="1">
      <formula>$D$1&lt;K4</formula>
    </cfRule>
    <cfRule type="expression" dxfId="2919" priority="508" stopIfTrue="1">
      <formula>$D$1&gt;K4</formula>
    </cfRule>
  </conditionalFormatting>
  <conditionalFormatting sqref="K5">
    <cfRule type="cellIs" dxfId="2918" priority="504" stopIfTrue="1" operator="equal">
      <formula>5</formula>
    </cfRule>
    <cfRule type="cellIs" dxfId="2917" priority="505" stopIfTrue="1" operator="equal">
      <formula>4</formula>
    </cfRule>
    <cfRule type="cellIs" dxfId="2916" priority="506" stopIfTrue="1" operator="equal">
      <formula>3</formula>
    </cfRule>
  </conditionalFormatting>
  <conditionalFormatting sqref="K4">
    <cfRule type="expression" dxfId="2915" priority="502" stopIfTrue="1">
      <formula>$D$1&lt;K4</formula>
    </cfRule>
    <cfRule type="expression" dxfId="2914" priority="503" stopIfTrue="1">
      <formula>$D$1&gt;K4</formula>
    </cfRule>
  </conditionalFormatting>
  <conditionalFormatting sqref="K4">
    <cfRule type="expression" dxfId="2913" priority="500" stopIfTrue="1">
      <formula>$D$1&lt;K4</formula>
    </cfRule>
    <cfRule type="expression" dxfId="2912" priority="501" stopIfTrue="1">
      <formula>$D$1&gt;K4</formula>
    </cfRule>
  </conditionalFormatting>
  <conditionalFormatting sqref="K5">
    <cfRule type="cellIs" dxfId="2911" priority="497" stopIfTrue="1" operator="equal">
      <formula>5</formula>
    </cfRule>
    <cfRule type="cellIs" dxfId="2910" priority="498" stopIfTrue="1" operator="equal">
      <formula>4</formula>
    </cfRule>
    <cfRule type="cellIs" dxfId="2909" priority="499" stopIfTrue="1" operator="equal">
      <formula>3</formula>
    </cfRule>
  </conditionalFormatting>
  <conditionalFormatting sqref="K4">
    <cfRule type="expression" dxfId="2908" priority="495" stopIfTrue="1">
      <formula>$D$1&lt;K4</formula>
    </cfRule>
    <cfRule type="expression" dxfId="2907" priority="496" stopIfTrue="1">
      <formula>$D$1&gt;K4</formula>
    </cfRule>
  </conditionalFormatting>
  <conditionalFormatting sqref="K5">
    <cfRule type="cellIs" dxfId="2906" priority="492" stopIfTrue="1" operator="equal">
      <formula>5</formula>
    </cfRule>
    <cfRule type="cellIs" dxfId="2905" priority="493" stopIfTrue="1" operator="equal">
      <formula>4</formula>
    </cfRule>
    <cfRule type="cellIs" dxfId="2904" priority="494" stopIfTrue="1" operator="equal">
      <formula>3</formula>
    </cfRule>
  </conditionalFormatting>
  <conditionalFormatting sqref="K4">
    <cfRule type="expression" dxfId="2903" priority="490" stopIfTrue="1">
      <formula>$D$1&lt;K4</formula>
    </cfRule>
    <cfRule type="expression" dxfId="2902" priority="491" stopIfTrue="1">
      <formula>$D$1&gt;K4</formula>
    </cfRule>
  </conditionalFormatting>
  <conditionalFormatting sqref="K5">
    <cfRule type="cellIs" dxfId="2901" priority="487" stopIfTrue="1" operator="equal">
      <formula>5</formula>
    </cfRule>
    <cfRule type="cellIs" dxfId="2900" priority="488" stopIfTrue="1" operator="equal">
      <formula>4</formula>
    </cfRule>
    <cfRule type="cellIs" dxfId="2899" priority="489" stopIfTrue="1" operator="equal">
      <formula>3</formula>
    </cfRule>
  </conditionalFormatting>
  <conditionalFormatting sqref="K4">
    <cfRule type="expression" dxfId="2898" priority="485" stopIfTrue="1">
      <formula>$D$1&lt;K4</formula>
    </cfRule>
    <cfRule type="expression" dxfId="2897" priority="486" stopIfTrue="1">
      <formula>$D$1&gt;K4</formula>
    </cfRule>
  </conditionalFormatting>
  <conditionalFormatting sqref="K5">
    <cfRule type="cellIs" dxfId="2896" priority="482" stopIfTrue="1" operator="equal">
      <formula>5</formula>
    </cfRule>
    <cfRule type="cellIs" dxfId="2895" priority="483" stopIfTrue="1" operator="equal">
      <formula>4</formula>
    </cfRule>
    <cfRule type="cellIs" dxfId="2894" priority="484" stopIfTrue="1" operator="equal">
      <formula>3</formula>
    </cfRule>
  </conditionalFormatting>
  <conditionalFormatting sqref="K4">
    <cfRule type="expression" dxfId="2893" priority="480" stopIfTrue="1">
      <formula>$D$1&lt;K4</formula>
    </cfRule>
    <cfRule type="expression" dxfId="2892" priority="481" stopIfTrue="1">
      <formula>$D$1&gt;K4</formula>
    </cfRule>
  </conditionalFormatting>
  <conditionalFormatting sqref="K5">
    <cfRule type="cellIs" dxfId="2891" priority="477" stopIfTrue="1" operator="equal">
      <formula>5</formula>
    </cfRule>
    <cfRule type="cellIs" dxfId="2890" priority="478" stopIfTrue="1" operator="equal">
      <formula>4</formula>
    </cfRule>
    <cfRule type="cellIs" dxfId="2889" priority="479" stopIfTrue="1" operator="equal">
      <formula>3</formula>
    </cfRule>
  </conditionalFormatting>
  <conditionalFormatting sqref="K4">
    <cfRule type="expression" dxfId="2888" priority="475" stopIfTrue="1">
      <formula>$D$1&lt;K4</formula>
    </cfRule>
    <cfRule type="expression" dxfId="2887" priority="476" stopIfTrue="1">
      <formula>$D$1&gt;K4</formula>
    </cfRule>
  </conditionalFormatting>
  <conditionalFormatting sqref="L5">
    <cfRule type="cellIs" dxfId="2886" priority="472" stopIfTrue="1" operator="equal">
      <formula>5</formula>
    </cfRule>
    <cfRule type="cellIs" dxfId="2885" priority="473" stopIfTrue="1" operator="equal">
      <formula>4</formula>
    </cfRule>
    <cfRule type="cellIs" dxfId="2884" priority="474" stopIfTrue="1" operator="equal">
      <formula>3</formula>
    </cfRule>
  </conditionalFormatting>
  <conditionalFormatting sqref="L4">
    <cfRule type="expression" dxfId="2883" priority="470" stopIfTrue="1">
      <formula>$D$1&lt;L4</formula>
    </cfRule>
    <cfRule type="expression" dxfId="2882" priority="471" stopIfTrue="1">
      <formula>$D$1&gt;L4</formula>
    </cfRule>
  </conditionalFormatting>
  <conditionalFormatting sqref="L4">
    <cfRule type="expression" dxfId="2881" priority="468" stopIfTrue="1">
      <formula>$D$1&lt;L4</formula>
    </cfRule>
    <cfRule type="expression" dxfId="2880" priority="469" stopIfTrue="1">
      <formula>$D$1&gt;L4</formula>
    </cfRule>
  </conditionalFormatting>
  <conditionalFormatting sqref="L4">
    <cfRule type="expression" dxfId="2879" priority="447" stopIfTrue="1">
      <formula>$D$1&lt;L4</formula>
    </cfRule>
    <cfRule type="expression" dxfId="2878" priority="448" stopIfTrue="1">
      <formula>$D$1&gt;L4</formula>
    </cfRule>
  </conditionalFormatting>
  <conditionalFormatting sqref="L4">
    <cfRule type="expression" dxfId="2877" priority="445" stopIfTrue="1">
      <formula>$D$1&lt;L4</formula>
    </cfRule>
    <cfRule type="expression" dxfId="2876" priority="446" stopIfTrue="1">
      <formula>$D$1&gt;L4</formula>
    </cfRule>
  </conditionalFormatting>
  <conditionalFormatting sqref="L4">
    <cfRule type="expression" dxfId="2875" priority="443" stopIfTrue="1">
      <formula>$D$1&lt;L4</formula>
    </cfRule>
    <cfRule type="expression" dxfId="2874" priority="444" stopIfTrue="1">
      <formula>$D$1&gt;L4</formula>
    </cfRule>
  </conditionalFormatting>
  <conditionalFormatting sqref="L4">
    <cfRule type="expression" dxfId="2873" priority="464" stopIfTrue="1">
      <formula>$D$1&lt;L4</formula>
    </cfRule>
    <cfRule type="expression" dxfId="2872" priority="465" stopIfTrue="1">
      <formula>$D$1&gt;L4</formula>
    </cfRule>
  </conditionalFormatting>
  <conditionalFormatting sqref="L4">
    <cfRule type="expression" dxfId="2871" priority="462" stopIfTrue="1">
      <formula>$D$1&lt;L4</formula>
    </cfRule>
    <cfRule type="expression" dxfId="2870" priority="463" stopIfTrue="1">
      <formula>$D$1&gt;L4</formula>
    </cfRule>
  </conditionalFormatting>
  <conditionalFormatting sqref="L4">
    <cfRule type="expression" dxfId="2869" priority="460" stopIfTrue="1">
      <formula>$D$1&lt;L4</formula>
    </cfRule>
    <cfRule type="expression" dxfId="2868" priority="461" stopIfTrue="1">
      <formula>$D$1&gt;L4</formula>
    </cfRule>
  </conditionalFormatting>
  <conditionalFormatting sqref="L5">
    <cfRule type="cellIs" dxfId="2867" priority="457" stopIfTrue="1" operator="equal">
      <formula>5</formula>
    </cfRule>
    <cfRule type="cellIs" dxfId="2866" priority="458" stopIfTrue="1" operator="equal">
      <formula>4</formula>
    </cfRule>
    <cfRule type="cellIs" dxfId="2865" priority="459" stopIfTrue="1" operator="equal">
      <formula>3</formula>
    </cfRule>
  </conditionalFormatting>
  <conditionalFormatting sqref="L4">
    <cfRule type="expression" dxfId="2864" priority="455" stopIfTrue="1">
      <formula>$D$1&lt;L4</formula>
    </cfRule>
    <cfRule type="expression" dxfId="2863" priority="456" stopIfTrue="1">
      <formula>$D$1&gt;L4</formula>
    </cfRule>
  </conditionalFormatting>
  <conditionalFormatting sqref="L4">
    <cfRule type="expression" dxfId="2862" priority="453" stopIfTrue="1">
      <formula>$D$1&lt;L4</formula>
    </cfRule>
    <cfRule type="expression" dxfId="2861" priority="454" stopIfTrue="1">
      <formula>$D$1&gt;L4</formula>
    </cfRule>
  </conditionalFormatting>
  <conditionalFormatting sqref="L4">
    <cfRule type="expression" dxfId="2860" priority="451" stopIfTrue="1">
      <formula>$D$1&lt;L4</formula>
    </cfRule>
    <cfRule type="expression" dxfId="2859" priority="452" stopIfTrue="1">
      <formula>$D$1&gt;L4</formula>
    </cfRule>
  </conditionalFormatting>
  <conditionalFormatting sqref="L4">
    <cfRule type="expression" dxfId="2858" priority="449" stopIfTrue="1">
      <formula>$D$1&lt;L4</formula>
    </cfRule>
    <cfRule type="expression" dxfId="2857" priority="450" stopIfTrue="1">
      <formula>$D$1&gt;L4</formula>
    </cfRule>
  </conditionalFormatting>
  <conditionalFormatting sqref="L4">
    <cfRule type="expression" dxfId="2856" priority="441" stopIfTrue="1">
      <formula>$D$1&lt;L4</formula>
    </cfRule>
    <cfRule type="expression" dxfId="2855" priority="442" stopIfTrue="1">
      <formula>$D$1&gt;L4</formula>
    </cfRule>
  </conditionalFormatting>
  <conditionalFormatting sqref="L4">
    <cfRule type="expression" dxfId="2854" priority="439" stopIfTrue="1">
      <formula>$D$1&lt;L4</formula>
    </cfRule>
    <cfRule type="expression" dxfId="2853" priority="440" stopIfTrue="1">
      <formula>$D$1&gt;L4</formula>
    </cfRule>
  </conditionalFormatting>
  <conditionalFormatting sqref="M5">
    <cfRule type="cellIs" dxfId="2852" priority="436" stopIfTrue="1" operator="equal">
      <formula>5</formula>
    </cfRule>
    <cfRule type="cellIs" dxfId="2851" priority="437" stopIfTrue="1" operator="equal">
      <formula>4</formula>
    </cfRule>
    <cfRule type="cellIs" dxfId="2850" priority="438" stopIfTrue="1" operator="equal">
      <formula>3</formula>
    </cfRule>
  </conditionalFormatting>
  <conditionalFormatting sqref="M4">
    <cfRule type="expression" dxfId="2849" priority="434" stopIfTrue="1">
      <formula>$D$1&lt;M4</formula>
    </cfRule>
    <cfRule type="expression" dxfId="2848" priority="435" stopIfTrue="1">
      <formula>$D$1&gt;M4</formula>
    </cfRule>
  </conditionalFormatting>
  <conditionalFormatting sqref="M5">
    <cfRule type="cellIs" dxfId="2847" priority="431" stopIfTrue="1" operator="equal">
      <formula>5</formula>
    </cfRule>
    <cfRule type="cellIs" dxfId="2846" priority="432" stopIfTrue="1" operator="equal">
      <formula>4</formula>
    </cfRule>
    <cfRule type="cellIs" dxfId="2845" priority="433" stopIfTrue="1" operator="equal">
      <formula>3</formula>
    </cfRule>
  </conditionalFormatting>
  <conditionalFormatting sqref="M4">
    <cfRule type="expression" dxfId="2844" priority="429" stopIfTrue="1">
      <formula>$D$1&lt;M4</formula>
    </cfRule>
    <cfRule type="expression" dxfId="2843" priority="430" stopIfTrue="1">
      <formula>$D$1&gt;M4</formula>
    </cfRule>
  </conditionalFormatting>
  <conditionalFormatting sqref="M4">
    <cfRule type="expression" dxfId="2842" priority="427" stopIfTrue="1">
      <formula>$D$1&lt;M4</formula>
    </cfRule>
    <cfRule type="expression" dxfId="2841" priority="428" stopIfTrue="1">
      <formula>$D$1&gt;M4</formula>
    </cfRule>
  </conditionalFormatting>
  <conditionalFormatting sqref="H5">
    <cfRule type="cellIs" dxfId="2840" priority="419" stopIfTrue="1" operator="equal">
      <formula>5</formula>
    </cfRule>
    <cfRule type="cellIs" dxfId="2839" priority="420" stopIfTrue="1" operator="equal">
      <formula>4</formula>
    </cfRule>
    <cfRule type="cellIs" dxfId="2838" priority="421" stopIfTrue="1" operator="equal">
      <formula>3</formula>
    </cfRule>
  </conditionalFormatting>
  <conditionalFormatting sqref="H5">
    <cfRule type="cellIs" dxfId="2837" priority="424" stopIfTrue="1" operator="equal">
      <formula>5</formula>
    </cfRule>
    <cfRule type="cellIs" dxfId="2836" priority="425" stopIfTrue="1" operator="equal">
      <formula>4</formula>
    </cfRule>
    <cfRule type="cellIs" dxfId="2835" priority="426" stopIfTrue="1" operator="equal">
      <formula>3</formula>
    </cfRule>
  </conditionalFormatting>
  <conditionalFormatting sqref="H4">
    <cfRule type="expression" dxfId="2834" priority="422" stopIfTrue="1">
      <formula>$D$1&lt;H4</formula>
    </cfRule>
    <cfRule type="expression" dxfId="2833" priority="423" stopIfTrue="1">
      <formula>$D$1&gt;H4</formula>
    </cfRule>
  </conditionalFormatting>
  <conditionalFormatting sqref="H4">
    <cfRule type="expression" dxfId="2832" priority="417" stopIfTrue="1">
      <formula>$D$1&lt;H4</formula>
    </cfRule>
    <cfRule type="expression" dxfId="2831" priority="418" stopIfTrue="1">
      <formula>$D$1&gt;H4</formula>
    </cfRule>
  </conditionalFormatting>
  <conditionalFormatting sqref="H5">
    <cfRule type="cellIs" dxfId="2830" priority="414" stopIfTrue="1" operator="equal">
      <formula>5</formula>
    </cfRule>
    <cfRule type="cellIs" dxfId="2829" priority="415" stopIfTrue="1" operator="equal">
      <formula>4</formula>
    </cfRule>
    <cfRule type="cellIs" dxfId="2828" priority="416" stopIfTrue="1" operator="equal">
      <formula>3</formula>
    </cfRule>
  </conditionalFormatting>
  <conditionalFormatting sqref="H4">
    <cfRule type="expression" dxfId="2827" priority="412" stopIfTrue="1">
      <formula>$D$1&lt;H4</formula>
    </cfRule>
    <cfRule type="expression" dxfId="2826" priority="413" stopIfTrue="1">
      <formula>$D$1&gt;H4</formula>
    </cfRule>
  </conditionalFormatting>
  <conditionalFormatting sqref="H5">
    <cfRule type="cellIs" dxfId="2825" priority="409" stopIfTrue="1" operator="equal">
      <formula>5</formula>
    </cfRule>
    <cfRule type="cellIs" dxfId="2824" priority="410" stopIfTrue="1" operator="equal">
      <formula>4</formula>
    </cfRule>
    <cfRule type="cellIs" dxfId="2823" priority="411" stopIfTrue="1" operator="equal">
      <formula>3</formula>
    </cfRule>
  </conditionalFormatting>
  <conditionalFormatting sqref="H4">
    <cfRule type="expression" dxfId="2822" priority="407" stopIfTrue="1">
      <formula>$D$1&lt;H4</formula>
    </cfRule>
    <cfRule type="expression" dxfId="2821" priority="408" stopIfTrue="1">
      <formula>$D$1&gt;H4</formula>
    </cfRule>
  </conditionalFormatting>
  <conditionalFormatting sqref="H4">
    <cfRule type="expression" dxfId="2820" priority="405" stopIfTrue="1">
      <formula>$D$1&lt;H4</formula>
    </cfRule>
    <cfRule type="expression" dxfId="2819" priority="406" stopIfTrue="1">
      <formula>$D$1&gt;H4</formula>
    </cfRule>
  </conditionalFormatting>
  <conditionalFormatting sqref="H4">
    <cfRule type="expression" dxfId="2818" priority="403" stopIfTrue="1">
      <formula>$D$1&lt;H4</formula>
    </cfRule>
    <cfRule type="expression" dxfId="2817" priority="404" stopIfTrue="1">
      <formula>$D$1&gt;H4</formula>
    </cfRule>
  </conditionalFormatting>
  <conditionalFormatting sqref="H4">
    <cfRule type="expression" dxfId="2816" priority="401" stopIfTrue="1">
      <formula>$D$1&lt;H4</formula>
    </cfRule>
    <cfRule type="expression" dxfId="2815" priority="402" stopIfTrue="1">
      <formula>$D$1&gt;H4</formula>
    </cfRule>
  </conditionalFormatting>
  <conditionalFormatting sqref="H4">
    <cfRule type="expression" dxfId="2814" priority="399" stopIfTrue="1">
      <formula>$D$1&lt;H4</formula>
    </cfRule>
    <cfRule type="expression" dxfId="2813" priority="400" stopIfTrue="1">
      <formula>$D$1&gt;H4</formula>
    </cfRule>
  </conditionalFormatting>
  <conditionalFormatting sqref="H4">
    <cfRule type="expression" dxfId="2812" priority="397" stopIfTrue="1">
      <formula>$D$1&lt;H4</formula>
    </cfRule>
    <cfRule type="expression" dxfId="2811" priority="398" stopIfTrue="1">
      <formula>$D$1&gt;H4</formula>
    </cfRule>
  </conditionalFormatting>
  <conditionalFormatting sqref="H4">
    <cfRule type="expression" dxfId="2810" priority="395" stopIfTrue="1">
      <formula>$D$1&lt;H4</formula>
    </cfRule>
    <cfRule type="expression" dxfId="2809" priority="396" stopIfTrue="1">
      <formula>$D$1&gt;H4</formula>
    </cfRule>
  </conditionalFormatting>
  <conditionalFormatting sqref="H4">
    <cfRule type="expression" dxfId="2808" priority="393" stopIfTrue="1">
      <formula>$D$1&lt;H4</formula>
    </cfRule>
    <cfRule type="expression" dxfId="2807" priority="394" stopIfTrue="1">
      <formula>$D$1&gt;H4</formula>
    </cfRule>
  </conditionalFormatting>
  <conditionalFormatting sqref="H4">
    <cfRule type="expression" dxfId="2806" priority="391" stopIfTrue="1">
      <formula>$D$1&lt;H4</formula>
    </cfRule>
    <cfRule type="expression" dxfId="2805" priority="392" stopIfTrue="1">
      <formula>$D$1&gt;H4</formula>
    </cfRule>
  </conditionalFormatting>
  <conditionalFormatting sqref="H4">
    <cfRule type="expression" dxfId="2804" priority="389" stopIfTrue="1">
      <formula>$D$1&lt;H4</formula>
    </cfRule>
    <cfRule type="expression" dxfId="2803" priority="390" stopIfTrue="1">
      <formula>$D$1&gt;H4</formula>
    </cfRule>
  </conditionalFormatting>
  <conditionalFormatting sqref="H4">
    <cfRule type="expression" dxfId="2802" priority="387" stopIfTrue="1">
      <formula>$D$1&lt;H4</formula>
    </cfRule>
    <cfRule type="expression" dxfId="2801" priority="388" stopIfTrue="1">
      <formula>$D$1&gt;H4</formula>
    </cfRule>
  </conditionalFormatting>
  <conditionalFormatting sqref="I5">
    <cfRule type="cellIs" dxfId="2800" priority="384" stopIfTrue="1" operator="equal">
      <formula>5</formula>
    </cfRule>
    <cfRule type="cellIs" dxfId="2799" priority="385" stopIfTrue="1" operator="equal">
      <formula>4</formula>
    </cfRule>
    <cfRule type="cellIs" dxfId="2798" priority="386" stopIfTrue="1" operator="equal">
      <formula>3</formula>
    </cfRule>
  </conditionalFormatting>
  <conditionalFormatting sqref="I4">
    <cfRule type="expression" dxfId="2797" priority="382" stopIfTrue="1">
      <formula>$D$1&lt;I4</formula>
    </cfRule>
    <cfRule type="expression" dxfId="2796" priority="383" stopIfTrue="1">
      <formula>$D$1&gt;I4</formula>
    </cfRule>
  </conditionalFormatting>
  <conditionalFormatting sqref="K4">
    <cfRule type="expression" dxfId="2795" priority="319" stopIfTrue="1">
      <formula>$D$1&lt;K4</formula>
    </cfRule>
    <cfRule type="expression" dxfId="2794" priority="320" stopIfTrue="1">
      <formula>$D$1&gt;K4</formula>
    </cfRule>
  </conditionalFormatting>
  <conditionalFormatting sqref="I5">
    <cfRule type="cellIs" dxfId="2793" priority="379" stopIfTrue="1" operator="equal">
      <formula>5</formula>
    </cfRule>
    <cfRule type="cellIs" dxfId="2792" priority="380" stopIfTrue="1" operator="equal">
      <formula>4</formula>
    </cfRule>
    <cfRule type="cellIs" dxfId="2791" priority="381" stopIfTrue="1" operator="equal">
      <formula>3</formula>
    </cfRule>
  </conditionalFormatting>
  <conditionalFormatting sqref="I3:I4">
    <cfRule type="expression" dxfId="2790" priority="377" stopIfTrue="1">
      <formula>$D$1&lt;I3</formula>
    </cfRule>
    <cfRule type="expression" dxfId="2789" priority="378" stopIfTrue="1">
      <formula>$D$1&gt;I3</formula>
    </cfRule>
  </conditionalFormatting>
  <conditionalFormatting sqref="I5">
    <cfRule type="cellIs" dxfId="2788" priority="374" stopIfTrue="1" operator="equal">
      <formula>5</formula>
    </cfRule>
    <cfRule type="cellIs" dxfId="2787" priority="375" stopIfTrue="1" operator="equal">
      <formula>4</formula>
    </cfRule>
    <cfRule type="cellIs" dxfId="2786" priority="376" stopIfTrue="1" operator="equal">
      <formula>3</formula>
    </cfRule>
  </conditionalFormatting>
  <conditionalFormatting sqref="I3:I4">
    <cfRule type="expression" dxfId="2785" priority="372" stopIfTrue="1">
      <formula>$D$1&lt;I3</formula>
    </cfRule>
    <cfRule type="expression" dxfId="2784" priority="373" stopIfTrue="1">
      <formula>$D$1&gt;I3</formula>
    </cfRule>
  </conditionalFormatting>
  <conditionalFormatting sqref="I5">
    <cfRule type="cellIs" dxfId="2783" priority="369" stopIfTrue="1" operator="equal">
      <formula>5</formula>
    </cfRule>
    <cfRule type="cellIs" dxfId="2782" priority="370" stopIfTrue="1" operator="equal">
      <formula>4</formula>
    </cfRule>
    <cfRule type="cellIs" dxfId="2781" priority="371" stopIfTrue="1" operator="equal">
      <formula>3</formula>
    </cfRule>
  </conditionalFormatting>
  <conditionalFormatting sqref="I3:I4">
    <cfRule type="expression" dxfId="2780" priority="367" stopIfTrue="1">
      <formula>$D$1&lt;I3</formula>
    </cfRule>
    <cfRule type="expression" dxfId="2779" priority="368" stopIfTrue="1">
      <formula>$D$1&gt;I3</formula>
    </cfRule>
  </conditionalFormatting>
  <conditionalFormatting sqref="J5">
    <cfRule type="cellIs" dxfId="2778" priority="364" stopIfTrue="1" operator="equal">
      <formula>5</formula>
    </cfRule>
    <cfRule type="cellIs" dxfId="2777" priority="365" stopIfTrue="1" operator="equal">
      <formula>4</formula>
    </cfRule>
    <cfRule type="cellIs" dxfId="2776" priority="366" stopIfTrue="1" operator="equal">
      <formula>3</formula>
    </cfRule>
  </conditionalFormatting>
  <conditionalFormatting sqref="J3:J4">
    <cfRule type="expression" dxfId="2775" priority="362" stopIfTrue="1">
      <formula>$D$1&lt;J3</formula>
    </cfRule>
    <cfRule type="expression" dxfId="2774" priority="363" stopIfTrue="1">
      <formula>$D$1&gt;J3</formula>
    </cfRule>
  </conditionalFormatting>
  <conditionalFormatting sqref="J5">
    <cfRule type="cellIs" dxfId="2773" priority="359" stopIfTrue="1" operator="equal">
      <formula>5</formula>
    </cfRule>
    <cfRule type="cellIs" dxfId="2772" priority="360" stopIfTrue="1" operator="equal">
      <formula>4</formula>
    </cfRule>
    <cfRule type="cellIs" dxfId="2771" priority="361" stopIfTrue="1" operator="equal">
      <formula>3</formula>
    </cfRule>
  </conditionalFormatting>
  <conditionalFormatting sqref="J3:J4">
    <cfRule type="expression" dxfId="2770" priority="357" stopIfTrue="1">
      <formula>$D$1&lt;J3</formula>
    </cfRule>
    <cfRule type="expression" dxfId="2769" priority="358" stopIfTrue="1">
      <formula>$D$1&gt;J3</formula>
    </cfRule>
  </conditionalFormatting>
  <conditionalFormatting sqref="J4">
    <cfRule type="expression" dxfId="2768" priority="355" stopIfTrue="1">
      <formula>$D$1&lt;J4</formula>
    </cfRule>
    <cfRule type="expression" dxfId="2767" priority="356" stopIfTrue="1">
      <formula>$D$1&gt;J4</formula>
    </cfRule>
  </conditionalFormatting>
  <conditionalFormatting sqref="J5">
    <cfRule type="cellIs" dxfId="2766" priority="352" stopIfTrue="1" operator="equal">
      <formula>5</formula>
    </cfRule>
    <cfRule type="cellIs" dxfId="2765" priority="353" stopIfTrue="1" operator="equal">
      <formula>4</formula>
    </cfRule>
    <cfRule type="cellIs" dxfId="2764" priority="354" stopIfTrue="1" operator="equal">
      <formula>3</formula>
    </cfRule>
  </conditionalFormatting>
  <conditionalFormatting sqref="J4">
    <cfRule type="expression" dxfId="2763" priority="350" stopIfTrue="1">
      <formula>$D$1&lt;J4</formula>
    </cfRule>
    <cfRule type="expression" dxfId="2762" priority="351" stopIfTrue="1">
      <formula>$D$1&gt;J4</formula>
    </cfRule>
  </conditionalFormatting>
  <conditionalFormatting sqref="J5">
    <cfRule type="cellIs" dxfId="2761" priority="347" stopIfTrue="1" operator="equal">
      <formula>5</formula>
    </cfRule>
    <cfRule type="cellIs" dxfId="2760" priority="348" stopIfTrue="1" operator="equal">
      <formula>4</formula>
    </cfRule>
    <cfRule type="cellIs" dxfId="2759" priority="349" stopIfTrue="1" operator="equal">
      <formula>3</formula>
    </cfRule>
  </conditionalFormatting>
  <conditionalFormatting sqref="J4">
    <cfRule type="expression" dxfId="2758" priority="345" stopIfTrue="1">
      <formula>$D$1&lt;J4</formula>
    </cfRule>
    <cfRule type="expression" dxfId="2757" priority="346" stopIfTrue="1">
      <formula>$D$1&gt;J4</formula>
    </cfRule>
  </conditionalFormatting>
  <conditionalFormatting sqref="J5">
    <cfRule type="cellIs" dxfId="2756" priority="342" stopIfTrue="1" operator="equal">
      <formula>5</formula>
    </cfRule>
    <cfRule type="cellIs" dxfId="2755" priority="343" stopIfTrue="1" operator="equal">
      <formula>4</formula>
    </cfRule>
    <cfRule type="cellIs" dxfId="2754" priority="344" stopIfTrue="1" operator="equal">
      <formula>3</formula>
    </cfRule>
  </conditionalFormatting>
  <conditionalFormatting sqref="J4">
    <cfRule type="expression" dxfId="2753" priority="340" stopIfTrue="1">
      <formula>$D$1&lt;J4</formula>
    </cfRule>
    <cfRule type="expression" dxfId="2752" priority="341" stopIfTrue="1">
      <formula>$D$1&gt;J4</formula>
    </cfRule>
  </conditionalFormatting>
  <conditionalFormatting sqref="J5">
    <cfRule type="cellIs" dxfId="2751" priority="337" stopIfTrue="1" operator="equal">
      <formula>5</formula>
    </cfRule>
    <cfRule type="cellIs" dxfId="2750" priority="338" stopIfTrue="1" operator="equal">
      <formula>4</formula>
    </cfRule>
    <cfRule type="cellIs" dxfId="2749" priority="339" stopIfTrue="1" operator="equal">
      <formula>3</formula>
    </cfRule>
  </conditionalFormatting>
  <conditionalFormatting sqref="J4">
    <cfRule type="expression" dxfId="2748" priority="335" stopIfTrue="1">
      <formula>$D$1&lt;J4</formula>
    </cfRule>
    <cfRule type="expression" dxfId="2747" priority="336" stopIfTrue="1">
      <formula>$D$1&gt;J4</formula>
    </cfRule>
  </conditionalFormatting>
  <conditionalFormatting sqref="J5">
    <cfRule type="cellIs" dxfId="2746" priority="332" stopIfTrue="1" operator="equal">
      <formula>5</formula>
    </cfRule>
    <cfRule type="cellIs" dxfId="2745" priority="333" stopIfTrue="1" operator="equal">
      <formula>4</formula>
    </cfRule>
    <cfRule type="cellIs" dxfId="2744" priority="334" stopIfTrue="1" operator="equal">
      <formula>3</formula>
    </cfRule>
  </conditionalFormatting>
  <conditionalFormatting sqref="J4">
    <cfRule type="expression" dxfId="2743" priority="330" stopIfTrue="1">
      <formula>$D$1&lt;J4</formula>
    </cfRule>
    <cfRule type="expression" dxfId="2742" priority="331" stopIfTrue="1">
      <formula>$D$1&gt;J4</formula>
    </cfRule>
  </conditionalFormatting>
  <conditionalFormatting sqref="K5">
    <cfRule type="cellIs" dxfId="2741" priority="327" stopIfTrue="1" operator="equal">
      <formula>5</formula>
    </cfRule>
    <cfRule type="cellIs" dxfId="2740" priority="328" stopIfTrue="1" operator="equal">
      <formula>4</formula>
    </cfRule>
    <cfRule type="cellIs" dxfId="2739" priority="329" stopIfTrue="1" operator="equal">
      <formula>3</formula>
    </cfRule>
  </conditionalFormatting>
  <conditionalFormatting sqref="K3:K4">
    <cfRule type="expression" dxfId="2738" priority="325" stopIfTrue="1">
      <formula>$D$1&lt;K3</formula>
    </cfRule>
    <cfRule type="expression" dxfId="2737" priority="326" stopIfTrue="1">
      <formula>$D$1&gt;K3</formula>
    </cfRule>
  </conditionalFormatting>
  <conditionalFormatting sqref="K3">
    <cfRule type="expression" dxfId="2736" priority="323" stopIfTrue="1">
      <formula>$D$1&lt;K3</formula>
    </cfRule>
    <cfRule type="expression" dxfId="2735" priority="324" stopIfTrue="1">
      <formula>$D$1&gt;K3</formula>
    </cfRule>
  </conditionalFormatting>
  <conditionalFormatting sqref="K4">
    <cfRule type="expression" dxfId="2734" priority="321" stopIfTrue="1">
      <formula>$D$1&lt;K4</formula>
    </cfRule>
    <cfRule type="expression" dxfId="2733" priority="322" stopIfTrue="1">
      <formula>$D$1&gt;K4</formula>
    </cfRule>
  </conditionalFormatting>
  <conditionalFormatting sqref="K4">
    <cfRule type="expression" dxfId="2732" priority="298" stopIfTrue="1">
      <formula>$D$1&lt;K4</formula>
    </cfRule>
    <cfRule type="expression" dxfId="2731" priority="299" stopIfTrue="1">
      <formula>$D$1&gt;K4</formula>
    </cfRule>
  </conditionalFormatting>
  <conditionalFormatting sqref="K4">
    <cfRule type="expression" dxfId="2730" priority="296" stopIfTrue="1">
      <formula>$D$1&lt;K4</formula>
    </cfRule>
    <cfRule type="expression" dxfId="2729" priority="297" stopIfTrue="1">
      <formula>$D$1&gt;K4</formula>
    </cfRule>
  </conditionalFormatting>
  <conditionalFormatting sqref="K4">
    <cfRule type="expression" dxfId="2728" priority="294" stopIfTrue="1">
      <formula>$D$1&lt;K4</formula>
    </cfRule>
    <cfRule type="expression" dxfId="2727" priority="295" stopIfTrue="1">
      <formula>$D$1&gt;K4</formula>
    </cfRule>
  </conditionalFormatting>
  <conditionalFormatting sqref="K3">
    <cfRule type="expression" dxfId="2726" priority="317" stopIfTrue="1">
      <formula>$D$1&lt;K3</formula>
    </cfRule>
    <cfRule type="expression" dxfId="2725" priority="318" stopIfTrue="1">
      <formula>$D$1&gt;K3</formula>
    </cfRule>
  </conditionalFormatting>
  <conditionalFormatting sqref="K4">
    <cfRule type="expression" dxfId="2724" priority="315" stopIfTrue="1">
      <formula>$D$1&lt;K4</formula>
    </cfRule>
    <cfRule type="expression" dxfId="2723" priority="316" stopIfTrue="1">
      <formula>$D$1&gt;K4</formula>
    </cfRule>
  </conditionalFormatting>
  <conditionalFormatting sqref="K4">
    <cfRule type="expression" dxfId="2722" priority="313" stopIfTrue="1">
      <formula>$D$1&lt;K4</formula>
    </cfRule>
    <cfRule type="expression" dxfId="2721" priority="314" stopIfTrue="1">
      <formula>$D$1&gt;K4</formula>
    </cfRule>
  </conditionalFormatting>
  <conditionalFormatting sqref="K4">
    <cfRule type="expression" dxfId="2720" priority="311" stopIfTrue="1">
      <formula>$D$1&lt;K4</formula>
    </cfRule>
    <cfRule type="expression" dxfId="2719" priority="312" stopIfTrue="1">
      <formula>$D$1&gt;K4</formula>
    </cfRule>
  </conditionalFormatting>
  <conditionalFormatting sqref="K5">
    <cfRule type="cellIs" dxfId="2718" priority="308" stopIfTrue="1" operator="equal">
      <formula>5</formula>
    </cfRule>
    <cfRule type="cellIs" dxfId="2717" priority="309" stopIfTrue="1" operator="equal">
      <formula>4</formula>
    </cfRule>
    <cfRule type="cellIs" dxfId="2716" priority="310" stopIfTrue="1" operator="equal">
      <formula>3</formula>
    </cfRule>
  </conditionalFormatting>
  <conditionalFormatting sqref="K4">
    <cfRule type="expression" dxfId="2715" priority="306" stopIfTrue="1">
      <formula>$D$1&lt;K4</formula>
    </cfRule>
    <cfRule type="expression" dxfId="2714" priority="307" stopIfTrue="1">
      <formula>$D$1&gt;K4</formula>
    </cfRule>
  </conditionalFormatting>
  <conditionalFormatting sqref="K4">
    <cfRule type="expression" dxfId="2713" priority="304" stopIfTrue="1">
      <formula>$D$1&lt;K4</formula>
    </cfRule>
    <cfRule type="expression" dxfId="2712" priority="305" stopIfTrue="1">
      <formula>$D$1&gt;K4</formula>
    </cfRule>
  </conditionalFormatting>
  <conditionalFormatting sqref="K4">
    <cfRule type="expression" dxfId="2711" priority="302" stopIfTrue="1">
      <formula>$D$1&lt;K4</formula>
    </cfRule>
    <cfRule type="expression" dxfId="2710" priority="303" stopIfTrue="1">
      <formula>$D$1&gt;K4</formula>
    </cfRule>
  </conditionalFormatting>
  <conditionalFormatting sqref="K4">
    <cfRule type="expression" dxfId="2709" priority="300" stopIfTrue="1">
      <formula>$D$1&lt;K4</formula>
    </cfRule>
    <cfRule type="expression" dxfId="2708" priority="301" stopIfTrue="1">
      <formula>$D$1&gt;K4</formula>
    </cfRule>
  </conditionalFormatting>
  <conditionalFormatting sqref="K4">
    <cfRule type="expression" dxfId="2707" priority="292" stopIfTrue="1">
      <formula>$D$1&lt;K4</formula>
    </cfRule>
    <cfRule type="expression" dxfId="2706" priority="293" stopIfTrue="1">
      <formula>$D$1&gt;K4</formula>
    </cfRule>
  </conditionalFormatting>
  <conditionalFormatting sqref="K4">
    <cfRule type="expression" dxfId="2705" priority="290" stopIfTrue="1">
      <formula>$D$1&lt;K4</formula>
    </cfRule>
    <cfRule type="expression" dxfId="2704" priority="291" stopIfTrue="1">
      <formula>$D$1&gt;K4</formula>
    </cfRule>
  </conditionalFormatting>
  <conditionalFormatting sqref="L5">
    <cfRule type="cellIs" dxfId="2703" priority="287" stopIfTrue="1" operator="equal">
      <formula>5</formula>
    </cfRule>
    <cfRule type="cellIs" dxfId="2702" priority="288" stopIfTrue="1" operator="equal">
      <formula>4</formula>
    </cfRule>
    <cfRule type="cellIs" dxfId="2701" priority="289" stopIfTrue="1" operator="equal">
      <formula>3</formula>
    </cfRule>
  </conditionalFormatting>
  <conditionalFormatting sqref="L3:L4">
    <cfRule type="expression" dxfId="2700" priority="285" stopIfTrue="1">
      <formula>$D$1&lt;L3</formula>
    </cfRule>
    <cfRule type="expression" dxfId="2699" priority="286" stopIfTrue="1">
      <formula>$D$1&gt;L3</formula>
    </cfRule>
  </conditionalFormatting>
  <conditionalFormatting sqref="L5">
    <cfRule type="cellIs" dxfId="2698" priority="282" stopIfTrue="1" operator="equal">
      <formula>5</formula>
    </cfRule>
    <cfRule type="cellIs" dxfId="2697" priority="283" stopIfTrue="1" operator="equal">
      <formula>4</formula>
    </cfRule>
    <cfRule type="cellIs" dxfId="2696" priority="284" stopIfTrue="1" operator="equal">
      <formula>3</formula>
    </cfRule>
  </conditionalFormatting>
  <conditionalFormatting sqref="L3:L4">
    <cfRule type="expression" dxfId="2695" priority="280" stopIfTrue="1">
      <formula>$D$1&lt;L3</formula>
    </cfRule>
    <cfRule type="expression" dxfId="2694" priority="281" stopIfTrue="1">
      <formula>$D$1&gt;L3</formula>
    </cfRule>
  </conditionalFormatting>
  <conditionalFormatting sqref="L4">
    <cfRule type="expression" dxfId="2693" priority="278" stopIfTrue="1">
      <formula>$D$1&lt;L4</formula>
    </cfRule>
    <cfRule type="expression" dxfId="2692" priority="279" stopIfTrue="1">
      <formula>$D$1&gt;L4</formula>
    </cfRule>
  </conditionalFormatting>
  <conditionalFormatting sqref="J4">
    <cfRule type="expression" dxfId="2691" priority="232" stopIfTrue="1">
      <formula>$D$1&lt;J4</formula>
    </cfRule>
    <cfRule type="expression" dxfId="2690" priority="233" stopIfTrue="1">
      <formula>$D$1&gt;J4</formula>
    </cfRule>
  </conditionalFormatting>
  <conditionalFormatting sqref="I5">
    <cfRule type="cellIs" dxfId="2689" priority="275" stopIfTrue="1" operator="equal">
      <formula>5</formula>
    </cfRule>
    <cfRule type="cellIs" dxfId="2688" priority="276" stopIfTrue="1" operator="equal">
      <formula>4</formula>
    </cfRule>
    <cfRule type="cellIs" dxfId="2687" priority="277" stopIfTrue="1" operator="equal">
      <formula>3</formula>
    </cfRule>
  </conditionalFormatting>
  <conditionalFormatting sqref="I4">
    <cfRule type="expression" dxfId="2686" priority="273" stopIfTrue="1">
      <formula>$D$1&lt;I4</formula>
    </cfRule>
    <cfRule type="expression" dxfId="2685" priority="274" stopIfTrue="1">
      <formula>$D$1&gt;I4</formula>
    </cfRule>
  </conditionalFormatting>
  <conditionalFormatting sqref="I5">
    <cfRule type="cellIs" dxfId="2684" priority="270" stopIfTrue="1" operator="equal">
      <formula>5</formula>
    </cfRule>
    <cfRule type="cellIs" dxfId="2683" priority="271" stopIfTrue="1" operator="equal">
      <formula>4</formula>
    </cfRule>
    <cfRule type="cellIs" dxfId="2682" priority="272" stopIfTrue="1" operator="equal">
      <formula>3</formula>
    </cfRule>
  </conditionalFormatting>
  <conditionalFormatting sqref="I4">
    <cfRule type="expression" dxfId="2681" priority="268" stopIfTrue="1">
      <formula>$D$1&lt;I4</formula>
    </cfRule>
    <cfRule type="expression" dxfId="2680" priority="269" stopIfTrue="1">
      <formula>$D$1&gt;I4</formula>
    </cfRule>
  </conditionalFormatting>
  <conditionalFormatting sqref="I4">
    <cfRule type="expression" dxfId="2679" priority="266" stopIfTrue="1">
      <formula>$D$1&lt;I4</formula>
    </cfRule>
    <cfRule type="expression" dxfId="2678" priority="267" stopIfTrue="1">
      <formula>$D$1&gt;I4</formula>
    </cfRule>
  </conditionalFormatting>
  <conditionalFormatting sqref="I5">
    <cfRule type="cellIs" dxfId="2677" priority="263" stopIfTrue="1" operator="equal">
      <formula>5</formula>
    </cfRule>
    <cfRule type="cellIs" dxfId="2676" priority="264" stopIfTrue="1" operator="equal">
      <formula>4</formula>
    </cfRule>
    <cfRule type="cellIs" dxfId="2675" priority="265" stopIfTrue="1" operator="equal">
      <formula>3</formula>
    </cfRule>
  </conditionalFormatting>
  <conditionalFormatting sqref="I4">
    <cfRule type="expression" dxfId="2674" priority="261" stopIfTrue="1">
      <formula>$D$1&lt;I4</formula>
    </cfRule>
    <cfRule type="expression" dxfId="2673" priority="262" stopIfTrue="1">
      <formula>$D$1&gt;I4</formula>
    </cfRule>
  </conditionalFormatting>
  <conditionalFormatting sqref="I5">
    <cfRule type="cellIs" dxfId="2672" priority="258" stopIfTrue="1" operator="equal">
      <formula>5</formula>
    </cfRule>
    <cfRule type="cellIs" dxfId="2671" priority="259" stopIfTrue="1" operator="equal">
      <formula>4</formula>
    </cfRule>
    <cfRule type="cellIs" dxfId="2670" priority="260" stopIfTrue="1" operator="equal">
      <formula>3</formula>
    </cfRule>
  </conditionalFormatting>
  <conditionalFormatting sqref="I4">
    <cfRule type="expression" dxfId="2669" priority="256" stopIfTrue="1">
      <formula>$D$1&lt;I4</formula>
    </cfRule>
    <cfRule type="expression" dxfId="2668" priority="257" stopIfTrue="1">
      <formula>$D$1&gt;I4</formula>
    </cfRule>
  </conditionalFormatting>
  <conditionalFormatting sqref="I5">
    <cfRule type="cellIs" dxfId="2667" priority="253" stopIfTrue="1" operator="equal">
      <formula>5</formula>
    </cfRule>
    <cfRule type="cellIs" dxfId="2666" priority="254" stopIfTrue="1" operator="equal">
      <formula>4</formula>
    </cfRule>
    <cfRule type="cellIs" dxfId="2665" priority="255" stopIfTrue="1" operator="equal">
      <formula>3</formula>
    </cfRule>
  </conditionalFormatting>
  <conditionalFormatting sqref="I4">
    <cfRule type="expression" dxfId="2664" priority="251" stopIfTrue="1">
      <formula>$D$1&lt;I4</formula>
    </cfRule>
    <cfRule type="expression" dxfId="2663" priority="252" stopIfTrue="1">
      <formula>$D$1&gt;I4</formula>
    </cfRule>
  </conditionalFormatting>
  <conditionalFormatting sqref="I5">
    <cfRule type="cellIs" dxfId="2662" priority="248" stopIfTrue="1" operator="equal">
      <formula>5</formula>
    </cfRule>
    <cfRule type="cellIs" dxfId="2661" priority="249" stopIfTrue="1" operator="equal">
      <formula>4</formula>
    </cfRule>
    <cfRule type="cellIs" dxfId="2660" priority="250" stopIfTrue="1" operator="equal">
      <formula>3</formula>
    </cfRule>
  </conditionalFormatting>
  <conditionalFormatting sqref="I4">
    <cfRule type="expression" dxfId="2659" priority="246" stopIfTrue="1">
      <formula>$D$1&lt;I4</formula>
    </cfRule>
    <cfRule type="expression" dxfId="2658" priority="247" stopIfTrue="1">
      <formula>$D$1&gt;I4</formula>
    </cfRule>
  </conditionalFormatting>
  <conditionalFormatting sqref="I5">
    <cfRule type="cellIs" dxfId="2657" priority="243" stopIfTrue="1" operator="equal">
      <formula>5</formula>
    </cfRule>
    <cfRule type="cellIs" dxfId="2656" priority="244" stopIfTrue="1" operator="equal">
      <formula>4</formula>
    </cfRule>
    <cfRule type="cellIs" dxfId="2655" priority="245" stopIfTrue="1" operator="equal">
      <formula>3</formula>
    </cfRule>
  </conditionalFormatting>
  <conditionalFormatting sqref="I4">
    <cfRule type="expression" dxfId="2654" priority="241" stopIfTrue="1">
      <formula>$D$1&lt;I4</formula>
    </cfRule>
    <cfRule type="expression" dxfId="2653" priority="242" stopIfTrue="1">
      <formula>$D$1&gt;I4</formula>
    </cfRule>
  </conditionalFormatting>
  <conditionalFormatting sqref="J5">
    <cfRule type="cellIs" dxfId="2652" priority="238" stopIfTrue="1" operator="equal">
      <formula>5</formula>
    </cfRule>
    <cfRule type="cellIs" dxfId="2651" priority="239" stopIfTrue="1" operator="equal">
      <formula>4</formula>
    </cfRule>
    <cfRule type="cellIs" dxfId="2650" priority="240" stopIfTrue="1" operator="equal">
      <formula>3</formula>
    </cfRule>
  </conditionalFormatting>
  <conditionalFormatting sqref="J4">
    <cfRule type="expression" dxfId="2649" priority="236" stopIfTrue="1">
      <formula>$D$1&lt;J4</formula>
    </cfRule>
    <cfRule type="expression" dxfId="2648" priority="237" stopIfTrue="1">
      <formula>$D$1&gt;J4</formula>
    </cfRule>
  </conditionalFormatting>
  <conditionalFormatting sqref="J4">
    <cfRule type="expression" dxfId="2647" priority="234" stopIfTrue="1">
      <formula>$D$1&lt;J4</formula>
    </cfRule>
    <cfRule type="expression" dxfId="2646" priority="235" stopIfTrue="1">
      <formula>$D$1&gt;J4</formula>
    </cfRule>
  </conditionalFormatting>
  <conditionalFormatting sqref="J4">
    <cfRule type="expression" dxfId="2645" priority="213" stopIfTrue="1">
      <formula>$D$1&lt;J4</formula>
    </cfRule>
    <cfRule type="expression" dxfId="2644" priority="214" stopIfTrue="1">
      <formula>$D$1&gt;J4</formula>
    </cfRule>
  </conditionalFormatting>
  <conditionalFormatting sqref="J4">
    <cfRule type="expression" dxfId="2643" priority="211" stopIfTrue="1">
      <formula>$D$1&lt;J4</formula>
    </cfRule>
    <cfRule type="expression" dxfId="2642" priority="212" stopIfTrue="1">
      <formula>$D$1&gt;J4</formula>
    </cfRule>
  </conditionalFormatting>
  <conditionalFormatting sqref="J4">
    <cfRule type="expression" dxfId="2641" priority="209" stopIfTrue="1">
      <formula>$D$1&lt;J4</formula>
    </cfRule>
    <cfRule type="expression" dxfId="2640" priority="210" stopIfTrue="1">
      <formula>$D$1&gt;J4</formula>
    </cfRule>
  </conditionalFormatting>
  <conditionalFormatting sqref="J4">
    <cfRule type="expression" dxfId="2639" priority="230" stopIfTrue="1">
      <formula>$D$1&lt;J4</formula>
    </cfRule>
    <cfRule type="expression" dxfId="2638" priority="231" stopIfTrue="1">
      <formula>$D$1&gt;J4</formula>
    </cfRule>
  </conditionalFormatting>
  <conditionalFormatting sqref="J4">
    <cfRule type="expression" dxfId="2637" priority="228" stopIfTrue="1">
      <formula>$D$1&lt;J4</formula>
    </cfRule>
    <cfRule type="expression" dxfId="2636" priority="229" stopIfTrue="1">
      <formula>$D$1&gt;J4</formula>
    </cfRule>
  </conditionalFormatting>
  <conditionalFormatting sqref="J4">
    <cfRule type="expression" dxfId="2635" priority="226" stopIfTrue="1">
      <formula>$D$1&lt;J4</formula>
    </cfRule>
    <cfRule type="expression" dxfId="2634" priority="227" stopIfTrue="1">
      <formula>$D$1&gt;J4</formula>
    </cfRule>
  </conditionalFormatting>
  <conditionalFormatting sqref="J5">
    <cfRule type="cellIs" dxfId="2633" priority="223" stopIfTrue="1" operator="equal">
      <formula>5</formula>
    </cfRule>
    <cfRule type="cellIs" dxfId="2632" priority="224" stopIfTrue="1" operator="equal">
      <formula>4</formula>
    </cfRule>
    <cfRule type="cellIs" dxfId="2631" priority="225" stopIfTrue="1" operator="equal">
      <formula>3</formula>
    </cfRule>
  </conditionalFormatting>
  <conditionalFormatting sqref="J4">
    <cfRule type="expression" dxfId="2630" priority="221" stopIfTrue="1">
      <formula>$D$1&lt;J4</formula>
    </cfRule>
    <cfRule type="expression" dxfId="2629" priority="222" stopIfTrue="1">
      <formula>$D$1&gt;J4</formula>
    </cfRule>
  </conditionalFormatting>
  <conditionalFormatting sqref="J4">
    <cfRule type="expression" dxfId="2628" priority="219" stopIfTrue="1">
      <formula>$D$1&lt;J4</formula>
    </cfRule>
    <cfRule type="expression" dxfId="2627" priority="220" stopIfTrue="1">
      <formula>$D$1&gt;J4</formula>
    </cfRule>
  </conditionalFormatting>
  <conditionalFormatting sqref="J4">
    <cfRule type="expression" dxfId="2626" priority="217" stopIfTrue="1">
      <formula>$D$1&lt;J4</formula>
    </cfRule>
    <cfRule type="expression" dxfId="2625" priority="218" stopIfTrue="1">
      <formula>$D$1&gt;J4</formula>
    </cfRule>
  </conditionalFormatting>
  <conditionalFormatting sqref="J4">
    <cfRule type="expression" dxfId="2624" priority="215" stopIfTrue="1">
      <formula>$D$1&lt;J4</formula>
    </cfRule>
    <cfRule type="expression" dxfId="2623" priority="216" stopIfTrue="1">
      <formula>$D$1&gt;J4</formula>
    </cfRule>
  </conditionalFormatting>
  <conditionalFormatting sqref="J4">
    <cfRule type="expression" dxfId="2622" priority="207" stopIfTrue="1">
      <formula>$D$1&lt;J4</formula>
    </cfRule>
    <cfRule type="expression" dxfId="2621" priority="208" stopIfTrue="1">
      <formula>$D$1&gt;J4</formula>
    </cfRule>
  </conditionalFormatting>
  <conditionalFormatting sqref="J4">
    <cfRule type="expression" dxfId="2620" priority="205" stopIfTrue="1">
      <formula>$D$1&lt;J4</formula>
    </cfRule>
    <cfRule type="expression" dxfId="2619" priority="206" stopIfTrue="1">
      <formula>$D$1&gt;J4</formula>
    </cfRule>
  </conditionalFormatting>
  <conditionalFormatting sqref="K5">
    <cfRule type="cellIs" dxfId="2618" priority="202" stopIfTrue="1" operator="equal">
      <formula>5</formula>
    </cfRule>
    <cfRule type="cellIs" dxfId="2617" priority="203" stopIfTrue="1" operator="equal">
      <formula>4</formula>
    </cfRule>
    <cfRule type="cellIs" dxfId="2616" priority="204" stopIfTrue="1" operator="equal">
      <formula>3</formula>
    </cfRule>
  </conditionalFormatting>
  <conditionalFormatting sqref="K4">
    <cfRule type="expression" dxfId="2615" priority="200" stopIfTrue="1">
      <formula>$D$1&lt;K4</formula>
    </cfRule>
    <cfRule type="expression" dxfId="2614" priority="201" stopIfTrue="1">
      <formula>$D$1&gt;K4</formula>
    </cfRule>
  </conditionalFormatting>
  <conditionalFormatting sqref="K5">
    <cfRule type="cellIs" dxfId="2613" priority="197" stopIfTrue="1" operator="equal">
      <formula>5</formula>
    </cfRule>
    <cfRule type="cellIs" dxfId="2612" priority="198" stopIfTrue="1" operator="equal">
      <formula>4</formula>
    </cfRule>
    <cfRule type="cellIs" dxfId="2611" priority="199" stopIfTrue="1" operator="equal">
      <formula>3</formula>
    </cfRule>
  </conditionalFormatting>
  <conditionalFormatting sqref="K4">
    <cfRule type="expression" dxfId="2610" priority="195" stopIfTrue="1">
      <formula>$D$1&lt;K4</formula>
    </cfRule>
    <cfRule type="expression" dxfId="2609" priority="196" stopIfTrue="1">
      <formula>$D$1&gt;K4</formula>
    </cfRule>
  </conditionalFormatting>
  <conditionalFormatting sqref="K4">
    <cfRule type="expression" dxfId="2608" priority="193" stopIfTrue="1">
      <formula>$D$1&lt;K4</formula>
    </cfRule>
    <cfRule type="expression" dxfId="2607" priority="194" stopIfTrue="1">
      <formula>$D$1&gt;K4</formula>
    </cfRule>
  </conditionalFormatting>
  <conditionalFormatting sqref="L4">
    <cfRule type="expression" dxfId="2606" priority="130" stopIfTrue="1">
      <formula>$D$1&lt;L4</formula>
    </cfRule>
    <cfRule type="expression" dxfId="2605" priority="131" stopIfTrue="1">
      <formula>$D$1&gt;L4</formula>
    </cfRule>
  </conditionalFormatting>
  <conditionalFormatting sqref="J5">
    <cfRule type="cellIs" dxfId="2604" priority="190" stopIfTrue="1" operator="equal">
      <formula>5</formula>
    </cfRule>
    <cfRule type="cellIs" dxfId="2603" priority="191" stopIfTrue="1" operator="equal">
      <formula>4</formula>
    </cfRule>
    <cfRule type="cellIs" dxfId="2602" priority="192" stopIfTrue="1" operator="equal">
      <formula>3</formula>
    </cfRule>
  </conditionalFormatting>
  <conditionalFormatting sqref="J3:J4">
    <cfRule type="expression" dxfId="2601" priority="188" stopIfTrue="1">
      <formula>$D$1&lt;J3</formula>
    </cfRule>
    <cfRule type="expression" dxfId="2600" priority="189" stopIfTrue="1">
      <formula>$D$1&gt;J3</formula>
    </cfRule>
  </conditionalFormatting>
  <conditionalFormatting sqref="J5">
    <cfRule type="cellIs" dxfId="2599" priority="185" stopIfTrue="1" operator="equal">
      <formula>5</formula>
    </cfRule>
    <cfRule type="cellIs" dxfId="2598" priority="186" stopIfTrue="1" operator="equal">
      <formula>4</formula>
    </cfRule>
    <cfRule type="cellIs" dxfId="2597" priority="187" stopIfTrue="1" operator="equal">
      <formula>3</formula>
    </cfRule>
  </conditionalFormatting>
  <conditionalFormatting sqref="J3:J4">
    <cfRule type="expression" dxfId="2596" priority="183" stopIfTrue="1">
      <formula>$D$1&lt;J3</formula>
    </cfRule>
    <cfRule type="expression" dxfId="2595" priority="184" stopIfTrue="1">
      <formula>$D$1&gt;J3</formula>
    </cfRule>
  </conditionalFormatting>
  <conditionalFormatting sqref="J5">
    <cfRule type="cellIs" dxfId="2594" priority="180" stopIfTrue="1" operator="equal">
      <formula>5</formula>
    </cfRule>
    <cfRule type="cellIs" dxfId="2593" priority="181" stopIfTrue="1" operator="equal">
      <formula>4</formula>
    </cfRule>
    <cfRule type="cellIs" dxfId="2592" priority="182" stopIfTrue="1" operator="equal">
      <formula>3</formula>
    </cfRule>
  </conditionalFormatting>
  <conditionalFormatting sqref="J3:J4">
    <cfRule type="expression" dxfId="2591" priority="178" stopIfTrue="1">
      <formula>$D$1&lt;J3</formula>
    </cfRule>
    <cfRule type="expression" dxfId="2590" priority="179" stopIfTrue="1">
      <formula>$D$1&gt;J3</formula>
    </cfRule>
  </conditionalFormatting>
  <conditionalFormatting sqref="K5">
    <cfRule type="cellIs" dxfId="2589" priority="175" stopIfTrue="1" operator="equal">
      <formula>5</formula>
    </cfRule>
    <cfRule type="cellIs" dxfId="2588" priority="176" stopIfTrue="1" operator="equal">
      <formula>4</formula>
    </cfRule>
    <cfRule type="cellIs" dxfId="2587" priority="177" stopIfTrue="1" operator="equal">
      <formula>3</formula>
    </cfRule>
  </conditionalFormatting>
  <conditionalFormatting sqref="K3:K4">
    <cfRule type="expression" dxfId="2586" priority="173" stopIfTrue="1">
      <formula>$D$1&lt;K3</formula>
    </cfRule>
    <cfRule type="expression" dxfId="2585" priority="174" stopIfTrue="1">
      <formula>$D$1&gt;K3</formula>
    </cfRule>
  </conditionalFormatting>
  <conditionalFormatting sqref="K5">
    <cfRule type="cellIs" dxfId="2584" priority="170" stopIfTrue="1" operator="equal">
      <formula>5</formula>
    </cfRule>
    <cfRule type="cellIs" dxfId="2583" priority="171" stopIfTrue="1" operator="equal">
      <formula>4</formula>
    </cfRule>
    <cfRule type="cellIs" dxfId="2582" priority="172" stopIfTrue="1" operator="equal">
      <formula>3</formula>
    </cfRule>
  </conditionalFormatting>
  <conditionalFormatting sqref="K3:K4">
    <cfRule type="expression" dxfId="2581" priority="168" stopIfTrue="1">
      <formula>$D$1&lt;K3</formula>
    </cfRule>
    <cfRule type="expression" dxfId="2580" priority="169" stopIfTrue="1">
      <formula>$D$1&gt;K3</formula>
    </cfRule>
  </conditionalFormatting>
  <conditionalFormatting sqref="K4">
    <cfRule type="expression" dxfId="2579" priority="166" stopIfTrue="1">
      <formula>$D$1&lt;K4</formula>
    </cfRule>
    <cfRule type="expression" dxfId="2578" priority="167" stopIfTrue="1">
      <formula>$D$1&gt;K4</formula>
    </cfRule>
  </conditionalFormatting>
  <conditionalFormatting sqref="K5">
    <cfRule type="cellIs" dxfId="2577" priority="163" stopIfTrue="1" operator="equal">
      <formula>5</formula>
    </cfRule>
    <cfRule type="cellIs" dxfId="2576" priority="164" stopIfTrue="1" operator="equal">
      <formula>4</formula>
    </cfRule>
    <cfRule type="cellIs" dxfId="2575" priority="165" stopIfTrue="1" operator="equal">
      <formula>3</formula>
    </cfRule>
  </conditionalFormatting>
  <conditionalFormatting sqref="K4">
    <cfRule type="expression" dxfId="2574" priority="161" stopIfTrue="1">
      <formula>$D$1&lt;K4</formula>
    </cfRule>
    <cfRule type="expression" dxfId="2573" priority="162" stopIfTrue="1">
      <formula>$D$1&gt;K4</formula>
    </cfRule>
  </conditionalFormatting>
  <conditionalFormatting sqref="K5">
    <cfRule type="cellIs" dxfId="2572" priority="158" stopIfTrue="1" operator="equal">
      <formula>5</formula>
    </cfRule>
    <cfRule type="cellIs" dxfId="2571" priority="159" stopIfTrue="1" operator="equal">
      <formula>4</formula>
    </cfRule>
    <cfRule type="cellIs" dxfId="2570" priority="160" stopIfTrue="1" operator="equal">
      <formula>3</formula>
    </cfRule>
  </conditionalFormatting>
  <conditionalFormatting sqref="K4">
    <cfRule type="expression" dxfId="2569" priority="156" stopIfTrue="1">
      <formula>$D$1&lt;K4</formula>
    </cfRule>
    <cfRule type="expression" dxfId="2568" priority="157" stopIfTrue="1">
      <formula>$D$1&gt;K4</formula>
    </cfRule>
  </conditionalFormatting>
  <conditionalFormatting sqref="K5">
    <cfRule type="cellIs" dxfId="2567" priority="153" stopIfTrue="1" operator="equal">
      <formula>5</formula>
    </cfRule>
    <cfRule type="cellIs" dxfId="2566" priority="154" stopIfTrue="1" operator="equal">
      <formula>4</formula>
    </cfRule>
    <cfRule type="cellIs" dxfId="2565" priority="155" stopIfTrue="1" operator="equal">
      <formula>3</formula>
    </cfRule>
  </conditionalFormatting>
  <conditionalFormatting sqref="K4">
    <cfRule type="expression" dxfId="2564" priority="151" stopIfTrue="1">
      <formula>$D$1&lt;K4</formula>
    </cfRule>
    <cfRule type="expression" dxfId="2563" priority="152" stopIfTrue="1">
      <formula>$D$1&gt;K4</formula>
    </cfRule>
  </conditionalFormatting>
  <conditionalFormatting sqref="K5">
    <cfRule type="cellIs" dxfId="2562" priority="148" stopIfTrue="1" operator="equal">
      <formula>5</formula>
    </cfRule>
    <cfRule type="cellIs" dxfId="2561" priority="149" stopIfTrue="1" operator="equal">
      <formula>4</formula>
    </cfRule>
    <cfRule type="cellIs" dxfId="2560" priority="150" stopIfTrue="1" operator="equal">
      <formula>3</formula>
    </cfRule>
  </conditionalFormatting>
  <conditionalFormatting sqref="K4">
    <cfRule type="expression" dxfId="2559" priority="146" stopIfTrue="1">
      <formula>$D$1&lt;K4</formula>
    </cfRule>
    <cfRule type="expression" dxfId="2558" priority="147" stopIfTrue="1">
      <formula>$D$1&gt;K4</formula>
    </cfRule>
  </conditionalFormatting>
  <conditionalFormatting sqref="K5">
    <cfRule type="cellIs" dxfId="2557" priority="143" stopIfTrue="1" operator="equal">
      <formula>5</formula>
    </cfRule>
    <cfRule type="cellIs" dxfId="2556" priority="144" stopIfTrue="1" operator="equal">
      <formula>4</formula>
    </cfRule>
    <cfRule type="cellIs" dxfId="2555" priority="145" stopIfTrue="1" operator="equal">
      <formula>3</formula>
    </cfRule>
  </conditionalFormatting>
  <conditionalFormatting sqref="K4">
    <cfRule type="expression" dxfId="2554" priority="141" stopIfTrue="1">
      <formula>$D$1&lt;K4</formula>
    </cfRule>
    <cfRule type="expression" dxfId="2553" priority="142" stopIfTrue="1">
      <formula>$D$1&gt;K4</formula>
    </cfRule>
  </conditionalFormatting>
  <conditionalFormatting sqref="L5">
    <cfRule type="cellIs" dxfId="2552" priority="138" stopIfTrue="1" operator="equal">
      <formula>5</formula>
    </cfRule>
    <cfRule type="cellIs" dxfId="2551" priority="139" stopIfTrue="1" operator="equal">
      <formula>4</formula>
    </cfRule>
    <cfRule type="cellIs" dxfId="2550" priority="140" stopIfTrue="1" operator="equal">
      <formula>3</formula>
    </cfRule>
  </conditionalFormatting>
  <conditionalFormatting sqref="L3:L4">
    <cfRule type="expression" dxfId="2549" priority="136" stopIfTrue="1">
      <formula>$D$1&lt;L3</formula>
    </cfRule>
    <cfRule type="expression" dxfId="2548" priority="137" stopIfTrue="1">
      <formula>$D$1&gt;L3</formula>
    </cfRule>
  </conditionalFormatting>
  <conditionalFormatting sqref="L3">
    <cfRule type="expression" dxfId="2547" priority="134" stopIfTrue="1">
      <formula>$D$1&lt;L3</formula>
    </cfRule>
    <cfRule type="expression" dxfId="2546" priority="135" stopIfTrue="1">
      <formula>$D$1&gt;L3</formula>
    </cfRule>
  </conditionalFormatting>
  <conditionalFormatting sqref="L4">
    <cfRule type="expression" dxfId="2545" priority="132" stopIfTrue="1">
      <formula>$D$1&lt;L4</formula>
    </cfRule>
    <cfRule type="expression" dxfId="2544" priority="133" stopIfTrue="1">
      <formula>$D$1&gt;L4</formula>
    </cfRule>
  </conditionalFormatting>
  <conditionalFormatting sqref="L4">
    <cfRule type="expression" dxfId="2543" priority="109" stopIfTrue="1">
      <formula>$D$1&lt;L4</formula>
    </cfRule>
    <cfRule type="expression" dxfId="2542" priority="110" stopIfTrue="1">
      <formula>$D$1&gt;L4</formula>
    </cfRule>
  </conditionalFormatting>
  <conditionalFormatting sqref="L4">
    <cfRule type="expression" dxfId="2541" priority="107" stopIfTrue="1">
      <formula>$D$1&lt;L4</formula>
    </cfRule>
    <cfRule type="expression" dxfId="2540" priority="108" stopIfTrue="1">
      <formula>$D$1&gt;L4</formula>
    </cfRule>
  </conditionalFormatting>
  <conditionalFormatting sqref="L4">
    <cfRule type="expression" dxfId="2539" priority="105" stopIfTrue="1">
      <formula>$D$1&lt;L4</formula>
    </cfRule>
    <cfRule type="expression" dxfId="2538" priority="106" stopIfTrue="1">
      <formula>$D$1&gt;L4</formula>
    </cfRule>
  </conditionalFormatting>
  <conditionalFormatting sqref="L3">
    <cfRule type="expression" dxfId="2537" priority="128" stopIfTrue="1">
      <formula>$D$1&lt;L3</formula>
    </cfRule>
    <cfRule type="expression" dxfId="2536" priority="129" stopIfTrue="1">
      <formula>$D$1&gt;L3</formula>
    </cfRule>
  </conditionalFormatting>
  <conditionalFormatting sqref="L4">
    <cfRule type="expression" dxfId="2535" priority="126" stopIfTrue="1">
      <formula>$D$1&lt;L4</formula>
    </cfRule>
    <cfRule type="expression" dxfId="2534" priority="127" stopIfTrue="1">
      <formula>$D$1&gt;L4</formula>
    </cfRule>
  </conditionalFormatting>
  <conditionalFormatting sqref="L4">
    <cfRule type="expression" dxfId="2533" priority="124" stopIfTrue="1">
      <formula>$D$1&lt;L4</formula>
    </cfRule>
    <cfRule type="expression" dxfId="2532" priority="125" stopIfTrue="1">
      <formula>$D$1&gt;L4</formula>
    </cfRule>
  </conditionalFormatting>
  <conditionalFormatting sqref="L4">
    <cfRule type="expression" dxfId="2531" priority="122" stopIfTrue="1">
      <formula>$D$1&lt;L4</formula>
    </cfRule>
    <cfRule type="expression" dxfId="2530" priority="123" stopIfTrue="1">
      <formula>$D$1&gt;L4</formula>
    </cfRule>
  </conditionalFormatting>
  <conditionalFormatting sqref="L5">
    <cfRule type="cellIs" dxfId="2529" priority="119" stopIfTrue="1" operator="equal">
      <formula>5</formula>
    </cfRule>
    <cfRule type="cellIs" dxfId="2528" priority="120" stopIfTrue="1" operator="equal">
      <formula>4</formula>
    </cfRule>
    <cfRule type="cellIs" dxfId="2527" priority="121" stopIfTrue="1" operator="equal">
      <formula>3</formula>
    </cfRule>
  </conditionalFormatting>
  <conditionalFormatting sqref="L4">
    <cfRule type="expression" dxfId="2526" priority="117" stopIfTrue="1">
      <formula>$D$1&lt;L4</formula>
    </cfRule>
    <cfRule type="expression" dxfId="2525" priority="118" stopIfTrue="1">
      <formula>$D$1&gt;L4</formula>
    </cfRule>
  </conditionalFormatting>
  <conditionalFormatting sqref="L4">
    <cfRule type="expression" dxfId="2524" priority="115" stopIfTrue="1">
      <formula>$D$1&lt;L4</formula>
    </cfRule>
    <cfRule type="expression" dxfId="2523" priority="116" stopIfTrue="1">
      <formula>$D$1&gt;L4</formula>
    </cfRule>
  </conditionalFormatting>
  <conditionalFormatting sqref="L4">
    <cfRule type="expression" dxfId="2522" priority="113" stopIfTrue="1">
      <formula>$D$1&lt;L4</formula>
    </cfRule>
    <cfRule type="expression" dxfId="2521" priority="114" stopIfTrue="1">
      <formula>$D$1&gt;L4</formula>
    </cfRule>
  </conditionalFormatting>
  <conditionalFormatting sqref="L4">
    <cfRule type="expression" dxfId="2520" priority="111" stopIfTrue="1">
      <formula>$D$1&lt;L4</formula>
    </cfRule>
    <cfRule type="expression" dxfId="2519" priority="112" stopIfTrue="1">
      <formula>$D$1&gt;L4</formula>
    </cfRule>
  </conditionalFormatting>
  <conditionalFormatting sqref="L4">
    <cfRule type="expression" dxfId="2518" priority="103" stopIfTrue="1">
      <formula>$D$1&lt;L4</formula>
    </cfRule>
    <cfRule type="expression" dxfId="2517" priority="104" stopIfTrue="1">
      <formula>$D$1&gt;L4</formula>
    </cfRule>
  </conditionalFormatting>
  <conditionalFormatting sqref="L4">
    <cfRule type="expression" dxfId="2516" priority="101" stopIfTrue="1">
      <formula>$D$1&lt;L4</formula>
    </cfRule>
    <cfRule type="expression" dxfId="2515" priority="102" stopIfTrue="1">
      <formula>$D$1&gt;L4</formula>
    </cfRule>
  </conditionalFormatting>
  <conditionalFormatting sqref="K4">
    <cfRule type="expression" dxfId="2514" priority="40" stopIfTrue="1">
      <formula>$D$1&lt;K4</formula>
    </cfRule>
    <cfRule type="expression" dxfId="2513" priority="41" stopIfTrue="1">
      <formula>$D$1&gt;K4</formula>
    </cfRule>
  </conditionalFormatting>
  <conditionalFormatting sqref="I5">
    <cfRule type="cellIs" dxfId="2512" priority="98" stopIfTrue="1" operator="equal">
      <formula>5</formula>
    </cfRule>
    <cfRule type="cellIs" dxfId="2511" priority="99" stopIfTrue="1" operator="equal">
      <formula>4</formula>
    </cfRule>
    <cfRule type="cellIs" dxfId="2510" priority="100" stopIfTrue="1" operator="equal">
      <formula>3</formula>
    </cfRule>
  </conditionalFormatting>
  <conditionalFormatting sqref="I4">
    <cfRule type="expression" dxfId="2509" priority="96" stopIfTrue="1">
      <formula>$D$1&lt;I4</formula>
    </cfRule>
    <cfRule type="expression" dxfId="2508" priority="97" stopIfTrue="1">
      <formula>$D$1&gt;I4</formula>
    </cfRule>
  </conditionalFormatting>
  <conditionalFormatting sqref="I5">
    <cfRule type="cellIs" dxfId="2507" priority="93" stopIfTrue="1" operator="equal">
      <formula>5</formula>
    </cfRule>
    <cfRule type="cellIs" dxfId="2506" priority="94" stopIfTrue="1" operator="equal">
      <formula>4</formula>
    </cfRule>
    <cfRule type="cellIs" dxfId="2505" priority="95" stopIfTrue="1" operator="equal">
      <formula>3</formula>
    </cfRule>
  </conditionalFormatting>
  <conditionalFormatting sqref="I4">
    <cfRule type="expression" dxfId="2504" priority="91" stopIfTrue="1">
      <formula>$D$1&lt;I4</formula>
    </cfRule>
    <cfRule type="expression" dxfId="2503" priority="92" stopIfTrue="1">
      <formula>$D$1&gt;I4</formula>
    </cfRule>
  </conditionalFormatting>
  <conditionalFormatting sqref="I5">
    <cfRule type="cellIs" dxfId="2502" priority="88" stopIfTrue="1" operator="equal">
      <formula>5</formula>
    </cfRule>
    <cfRule type="cellIs" dxfId="2501" priority="89" stopIfTrue="1" operator="equal">
      <formula>4</formula>
    </cfRule>
    <cfRule type="cellIs" dxfId="2500" priority="90" stopIfTrue="1" operator="equal">
      <formula>3</formula>
    </cfRule>
  </conditionalFormatting>
  <conditionalFormatting sqref="I4">
    <cfRule type="expression" dxfId="2499" priority="86" stopIfTrue="1">
      <formula>$D$1&lt;I4</formula>
    </cfRule>
    <cfRule type="expression" dxfId="2498" priority="87" stopIfTrue="1">
      <formula>$D$1&gt;I4</formula>
    </cfRule>
  </conditionalFormatting>
  <conditionalFormatting sqref="J5">
    <cfRule type="cellIs" dxfId="2497" priority="83" stopIfTrue="1" operator="equal">
      <formula>5</formula>
    </cfRule>
    <cfRule type="cellIs" dxfId="2496" priority="84" stopIfTrue="1" operator="equal">
      <formula>4</formula>
    </cfRule>
    <cfRule type="cellIs" dxfId="2495" priority="85" stopIfTrue="1" operator="equal">
      <formula>3</formula>
    </cfRule>
  </conditionalFormatting>
  <conditionalFormatting sqref="J4">
    <cfRule type="expression" dxfId="2494" priority="81" stopIfTrue="1">
      <formula>$D$1&lt;J4</formula>
    </cfRule>
    <cfRule type="expression" dxfId="2493" priority="82" stopIfTrue="1">
      <formula>$D$1&gt;J4</formula>
    </cfRule>
  </conditionalFormatting>
  <conditionalFormatting sqref="J5">
    <cfRule type="cellIs" dxfId="2492" priority="78" stopIfTrue="1" operator="equal">
      <formula>5</formula>
    </cfRule>
    <cfRule type="cellIs" dxfId="2491" priority="79" stopIfTrue="1" operator="equal">
      <formula>4</formula>
    </cfRule>
    <cfRule type="cellIs" dxfId="2490" priority="80" stopIfTrue="1" operator="equal">
      <formula>3</formula>
    </cfRule>
  </conditionalFormatting>
  <conditionalFormatting sqref="J4">
    <cfRule type="expression" dxfId="2489" priority="76" stopIfTrue="1">
      <formula>$D$1&lt;J4</formula>
    </cfRule>
    <cfRule type="expression" dxfId="2488" priority="77" stopIfTrue="1">
      <formula>$D$1&gt;J4</formula>
    </cfRule>
  </conditionalFormatting>
  <conditionalFormatting sqref="J4">
    <cfRule type="expression" dxfId="2487" priority="74" stopIfTrue="1">
      <formula>$D$1&lt;J4</formula>
    </cfRule>
    <cfRule type="expression" dxfId="2486" priority="75" stopIfTrue="1">
      <formula>$D$1&gt;J4</formula>
    </cfRule>
  </conditionalFormatting>
  <conditionalFormatting sqref="J5">
    <cfRule type="cellIs" dxfId="2485" priority="71" stopIfTrue="1" operator="equal">
      <formula>5</formula>
    </cfRule>
    <cfRule type="cellIs" dxfId="2484" priority="72" stopIfTrue="1" operator="equal">
      <formula>4</formula>
    </cfRule>
    <cfRule type="cellIs" dxfId="2483" priority="73" stopIfTrue="1" operator="equal">
      <formula>3</formula>
    </cfRule>
  </conditionalFormatting>
  <conditionalFormatting sqref="J4">
    <cfRule type="expression" dxfId="2482" priority="69" stopIfTrue="1">
      <formula>$D$1&lt;J4</formula>
    </cfRule>
    <cfRule type="expression" dxfId="2481" priority="70" stopIfTrue="1">
      <formula>$D$1&gt;J4</formula>
    </cfRule>
  </conditionalFormatting>
  <conditionalFormatting sqref="J5">
    <cfRule type="cellIs" dxfId="2480" priority="66" stopIfTrue="1" operator="equal">
      <formula>5</formula>
    </cfRule>
    <cfRule type="cellIs" dxfId="2479" priority="67" stopIfTrue="1" operator="equal">
      <formula>4</formula>
    </cfRule>
    <cfRule type="cellIs" dxfId="2478" priority="68" stopIfTrue="1" operator="equal">
      <formula>3</formula>
    </cfRule>
  </conditionalFormatting>
  <conditionalFormatting sqref="J4">
    <cfRule type="expression" dxfId="2477" priority="64" stopIfTrue="1">
      <formula>$D$1&lt;J4</formula>
    </cfRule>
    <cfRule type="expression" dxfId="2476" priority="65" stopIfTrue="1">
      <formula>$D$1&gt;J4</formula>
    </cfRule>
  </conditionalFormatting>
  <conditionalFormatting sqref="J5">
    <cfRule type="cellIs" dxfId="2475" priority="61" stopIfTrue="1" operator="equal">
      <formula>5</formula>
    </cfRule>
    <cfRule type="cellIs" dxfId="2474" priority="62" stopIfTrue="1" operator="equal">
      <formula>4</formula>
    </cfRule>
    <cfRule type="cellIs" dxfId="2473" priority="63" stopIfTrue="1" operator="equal">
      <formula>3</formula>
    </cfRule>
  </conditionalFormatting>
  <conditionalFormatting sqref="J4">
    <cfRule type="expression" dxfId="2472" priority="59" stopIfTrue="1">
      <formula>$D$1&lt;J4</formula>
    </cfRule>
    <cfRule type="expression" dxfId="2471" priority="60" stopIfTrue="1">
      <formula>$D$1&gt;J4</formula>
    </cfRule>
  </conditionalFormatting>
  <conditionalFormatting sqref="J5">
    <cfRule type="cellIs" dxfId="2470" priority="56" stopIfTrue="1" operator="equal">
      <formula>5</formula>
    </cfRule>
    <cfRule type="cellIs" dxfId="2469" priority="57" stopIfTrue="1" operator="equal">
      <formula>4</formula>
    </cfRule>
    <cfRule type="cellIs" dxfId="2468" priority="58" stopIfTrue="1" operator="equal">
      <formula>3</formula>
    </cfRule>
  </conditionalFormatting>
  <conditionalFormatting sqref="J4">
    <cfRule type="expression" dxfId="2467" priority="54" stopIfTrue="1">
      <formula>$D$1&lt;J4</formula>
    </cfRule>
    <cfRule type="expression" dxfId="2466" priority="55" stopIfTrue="1">
      <formula>$D$1&gt;J4</formula>
    </cfRule>
  </conditionalFormatting>
  <conditionalFormatting sqref="J5">
    <cfRule type="cellIs" dxfId="2465" priority="51" stopIfTrue="1" operator="equal">
      <formula>5</formula>
    </cfRule>
    <cfRule type="cellIs" dxfId="2464" priority="52" stopIfTrue="1" operator="equal">
      <formula>4</formula>
    </cfRule>
    <cfRule type="cellIs" dxfId="2463" priority="53" stopIfTrue="1" operator="equal">
      <formula>3</formula>
    </cfRule>
  </conditionalFormatting>
  <conditionalFormatting sqref="J4">
    <cfRule type="expression" dxfId="2462" priority="49" stopIfTrue="1">
      <formula>$D$1&lt;J4</formula>
    </cfRule>
    <cfRule type="expression" dxfId="2461" priority="50" stopIfTrue="1">
      <formula>$D$1&gt;J4</formula>
    </cfRule>
  </conditionalFormatting>
  <conditionalFormatting sqref="K5">
    <cfRule type="cellIs" dxfId="2460" priority="46" stopIfTrue="1" operator="equal">
      <formula>5</formula>
    </cfRule>
    <cfRule type="cellIs" dxfId="2459" priority="47" stopIfTrue="1" operator="equal">
      <formula>4</formula>
    </cfRule>
    <cfRule type="cellIs" dxfId="2458" priority="48" stopIfTrue="1" operator="equal">
      <formula>3</formula>
    </cfRule>
  </conditionalFormatting>
  <conditionalFormatting sqref="K4">
    <cfRule type="expression" dxfId="2457" priority="44" stopIfTrue="1">
      <formula>$D$1&lt;K4</formula>
    </cfRule>
    <cfRule type="expression" dxfId="2456" priority="45" stopIfTrue="1">
      <formula>$D$1&gt;K4</formula>
    </cfRule>
  </conditionalFormatting>
  <conditionalFormatting sqref="K4">
    <cfRule type="expression" dxfId="2455" priority="42" stopIfTrue="1">
      <formula>$D$1&lt;K4</formula>
    </cfRule>
    <cfRule type="expression" dxfId="2454" priority="43" stopIfTrue="1">
      <formula>$D$1&gt;K4</formula>
    </cfRule>
  </conditionalFormatting>
  <conditionalFormatting sqref="K4">
    <cfRule type="expression" dxfId="2453" priority="21" stopIfTrue="1">
      <formula>$D$1&lt;K4</formula>
    </cfRule>
    <cfRule type="expression" dxfId="2452" priority="22" stopIfTrue="1">
      <formula>$D$1&gt;K4</formula>
    </cfRule>
  </conditionalFormatting>
  <conditionalFormatting sqref="K4">
    <cfRule type="expression" dxfId="2451" priority="19" stopIfTrue="1">
      <formula>$D$1&lt;K4</formula>
    </cfRule>
    <cfRule type="expression" dxfId="2450" priority="20" stopIfTrue="1">
      <formula>$D$1&gt;K4</formula>
    </cfRule>
  </conditionalFormatting>
  <conditionalFormatting sqref="K4">
    <cfRule type="expression" dxfId="2449" priority="17" stopIfTrue="1">
      <formula>$D$1&lt;K4</formula>
    </cfRule>
    <cfRule type="expression" dxfId="2448" priority="18" stopIfTrue="1">
      <formula>$D$1&gt;K4</formula>
    </cfRule>
  </conditionalFormatting>
  <conditionalFormatting sqref="K4">
    <cfRule type="expression" dxfId="2447" priority="38" stopIfTrue="1">
      <formula>$D$1&lt;K4</formula>
    </cfRule>
    <cfRule type="expression" dxfId="2446" priority="39" stopIfTrue="1">
      <formula>$D$1&gt;K4</formula>
    </cfRule>
  </conditionalFormatting>
  <conditionalFormatting sqref="K4">
    <cfRule type="expression" dxfId="2445" priority="36" stopIfTrue="1">
      <formula>$D$1&lt;K4</formula>
    </cfRule>
    <cfRule type="expression" dxfId="2444" priority="37" stopIfTrue="1">
      <formula>$D$1&gt;K4</formula>
    </cfRule>
  </conditionalFormatting>
  <conditionalFormatting sqref="K4">
    <cfRule type="expression" dxfId="2443" priority="34" stopIfTrue="1">
      <formula>$D$1&lt;K4</formula>
    </cfRule>
    <cfRule type="expression" dxfId="2442" priority="35" stopIfTrue="1">
      <formula>$D$1&gt;K4</formula>
    </cfRule>
  </conditionalFormatting>
  <conditionalFormatting sqref="K5">
    <cfRule type="cellIs" dxfId="2441" priority="31" stopIfTrue="1" operator="equal">
      <formula>5</formula>
    </cfRule>
    <cfRule type="cellIs" dxfId="2440" priority="32" stopIfTrue="1" operator="equal">
      <formula>4</formula>
    </cfRule>
    <cfRule type="cellIs" dxfId="2439" priority="33" stopIfTrue="1" operator="equal">
      <formula>3</formula>
    </cfRule>
  </conditionalFormatting>
  <conditionalFormatting sqref="K4">
    <cfRule type="expression" dxfId="2438" priority="29" stopIfTrue="1">
      <formula>$D$1&lt;K4</formula>
    </cfRule>
    <cfRule type="expression" dxfId="2437" priority="30" stopIfTrue="1">
      <formula>$D$1&gt;K4</formula>
    </cfRule>
  </conditionalFormatting>
  <conditionalFormatting sqref="K4">
    <cfRule type="expression" dxfId="2436" priority="27" stopIfTrue="1">
      <formula>$D$1&lt;K4</formula>
    </cfRule>
    <cfRule type="expression" dxfId="2435" priority="28" stopIfTrue="1">
      <formula>$D$1&gt;K4</formula>
    </cfRule>
  </conditionalFormatting>
  <conditionalFormatting sqref="K4">
    <cfRule type="expression" dxfId="2434" priority="25" stopIfTrue="1">
      <formula>$D$1&lt;K4</formula>
    </cfRule>
    <cfRule type="expression" dxfId="2433" priority="26" stopIfTrue="1">
      <formula>$D$1&gt;K4</formula>
    </cfRule>
  </conditionalFormatting>
  <conditionalFormatting sqref="K4">
    <cfRule type="expression" dxfId="2432" priority="23" stopIfTrue="1">
      <formula>$D$1&lt;K4</formula>
    </cfRule>
    <cfRule type="expression" dxfId="2431" priority="24" stopIfTrue="1">
      <formula>$D$1&gt;K4</formula>
    </cfRule>
  </conditionalFormatting>
  <conditionalFormatting sqref="K4">
    <cfRule type="expression" dxfId="2430" priority="15" stopIfTrue="1">
      <formula>$D$1&lt;K4</formula>
    </cfRule>
    <cfRule type="expression" dxfId="2429" priority="16" stopIfTrue="1">
      <formula>$D$1&gt;K4</formula>
    </cfRule>
  </conditionalFormatting>
  <conditionalFormatting sqref="K4">
    <cfRule type="expression" dxfId="2428" priority="13" stopIfTrue="1">
      <formula>$D$1&lt;K4</formula>
    </cfRule>
    <cfRule type="expression" dxfId="2427" priority="14" stopIfTrue="1">
      <formula>$D$1&gt;K4</formula>
    </cfRule>
  </conditionalFormatting>
  <conditionalFormatting sqref="L5">
    <cfRule type="cellIs" dxfId="2426" priority="10" stopIfTrue="1" operator="equal">
      <formula>5</formula>
    </cfRule>
    <cfRule type="cellIs" dxfId="2425" priority="11" stopIfTrue="1" operator="equal">
      <formula>4</formula>
    </cfRule>
    <cfRule type="cellIs" dxfId="2424" priority="12" stopIfTrue="1" operator="equal">
      <formula>3</formula>
    </cfRule>
  </conditionalFormatting>
  <conditionalFormatting sqref="L4">
    <cfRule type="expression" dxfId="2423" priority="8" stopIfTrue="1">
      <formula>$D$1&lt;L4</formula>
    </cfRule>
    <cfRule type="expression" dxfId="2422" priority="9" stopIfTrue="1">
      <formula>$D$1&gt;L4</formula>
    </cfRule>
  </conditionalFormatting>
  <conditionalFormatting sqref="L5">
    <cfRule type="cellIs" dxfId="2421" priority="5" stopIfTrue="1" operator="equal">
      <formula>5</formula>
    </cfRule>
    <cfRule type="cellIs" dxfId="2420" priority="6" stopIfTrue="1" operator="equal">
      <formula>4</formula>
    </cfRule>
    <cfRule type="cellIs" dxfId="2419" priority="7" stopIfTrue="1" operator="equal">
      <formula>3</formula>
    </cfRule>
  </conditionalFormatting>
  <conditionalFormatting sqref="L4">
    <cfRule type="expression" dxfId="2418" priority="3" stopIfTrue="1">
      <formula>$D$1&lt;L4</formula>
    </cfRule>
    <cfRule type="expression" dxfId="2417" priority="4" stopIfTrue="1">
      <formula>$D$1&gt;L4</formula>
    </cfRule>
  </conditionalFormatting>
  <conditionalFormatting sqref="L4">
    <cfRule type="expression" dxfId="2416" priority="1" stopIfTrue="1">
      <formula>$D$1&lt;L4</formula>
    </cfRule>
    <cfRule type="expression" dxfId="2415" priority="2" stopIfTrue="1">
      <formula>$D$1&gt;L4</formula>
    </cfRule>
  </conditionalFormatting>
  <pageMargins left="0.7" right="0.7" top="0.75" bottom="0.75" header="0.3" footer="0.3"/>
  <pageSetup paperSize="9" scale="65" orientation="portrait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D4" zoomScale="85" zoomScaleSheetLayoutView="85" workbookViewId="0">
      <selection activeCell="F2" sqref="F2:L5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9" style="13" customWidth="1"/>
    <col min="4" max="4" width="42.28515625" style="13" customWidth="1"/>
    <col min="5" max="5" width="6.7109375" style="13" hidden="1" customWidth="1"/>
    <col min="6" max="9" width="7.7109375" customWidth="1"/>
    <col min="10" max="11" width="7.7109375" hidden="1" customWidth="1"/>
    <col min="12" max="12" width="7.7109375" customWidth="1"/>
    <col min="13" max="13" width="7.7109375" hidden="1" customWidth="1"/>
    <col min="14" max="14" width="7.7109375" customWidth="1"/>
    <col min="15" max="15" width="7.7109375" hidden="1" customWidth="1"/>
    <col min="16" max="16" width="7.140625" customWidth="1"/>
    <col min="17" max="17" width="7" customWidth="1"/>
    <col min="18" max="18" width="7" hidden="1" customWidth="1"/>
    <col min="19" max="21" width="7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43659.506923379631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97"/>
      <c r="Z1" s="397"/>
      <c r="AA1" s="397"/>
      <c r="AB1" s="397"/>
      <c r="AC1" s="397"/>
      <c r="AD1" s="397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585" t="s">
        <v>539</v>
      </c>
      <c r="G2" s="586"/>
      <c r="H2" s="587"/>
      <c r="I2" s="585" t="s">
        <v>537</v>
      </c>
      <c r="J2" s="586"/>
      <c r="K2" s="586"/>
      <c r="L2" s="586"/>
      <c r="M2" s="587"/>
      <c r="N2" s="585" t="s">
        <v>545</v>
      </c>
      <c r="O2" s="586"/>
      <c r="P2" s="586"/>
      <c r="Q2" s="586"/>
      <c r="R2" s="476"/>
      <c r="S2" s="476"/>
      <c r="T2" s="476"/>
      <c r="U2" s="477"/>
      <c r="V2" s="7"/>
      <c r="W2" s="8"/>
      <c r="X2" s="8"/>
      <c r="Y2" s="397"/>
      <c r="Z2" s="397"/>
      <c r="AA2" s="397"/>
      <c r="AB2" s="397"/>
      <c r="AC2" s="397"/>
      <c r="AD2" s="397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76">
        <v>2344</v>
      </c>
      <c r="B3" s="576"/>
      <c r="C3" s="576"/>
      <c r="D3" s="228" t="s">
        <v>0</v>
      </c>
      <c r="E3" s="229"/>
      <c r="F3" s="176">
        <v>42360</v>
      </c>
      <c r="G3" s="176">
        <v>42388</v>
      </c>
      <c r="H3" s="111"/>
      <c r="I3" s="176">
        <v>42389</v>
      </c>
      <c r="J3" s="176"/>
      <c r="K3" s="176"/>
      <c r="L3" s="176">
        <v>42390</v>
      </c>
      <c r="M3" s="176"/>
      <c r="N3" s="176">
        <v>42399</v>
      </c>
      <c r="O3" s="176"/>
      <c r="P3" s="176">
        <v>42395</v>
      </c>
      <c r="Q3" s="230">
        <v>42405</v>
      </c>
      <c r="R3" s="230"/>
      <c r="S3" s="230"/>
      <c r="T3" s="67"/>
      <c r="U3" s="230"/>
      <c r="V3" s="233"/>
      <c r="W3" s="234"/>
      <c r="X3" s="234"/>
      <c r="Y3" s="235"/>
      <c r="Z3" s="235"/>
      <c r="AA3" s="235"/>
      <c r="AB3" s="236"/>
      <c r="AC3" s="236"/>
      <c r="AD3" s="577" t="s">
        <v>9</v>
      </c>
      <c r="AE3" s="14"/>
      <c r="AF3" s="397"/>
      <c r="AG3" s="578"/>
      <c r="AH3" s="578"/>
      <c r="AI3" s="578"/>
      <c r="AJ3" s="578"/>
      <c r="AK3" s="578"/>
      <c r="AL3" s="578"/>
      <c r="AM3" s="578"/>
      <c r="AN3" s="578"/>
      <c r="AO3" s="578"/>
      <c r="AP3" s="578"/>
      <c r="AQ3" s="578"/>
      <c r="AR3" s="578"/>
      <c r="AS3" s="578"/>
      <c r="AT3" s="578"/>
      <c r="AU3" s="578"/>
      <c r="AV3" s="578"/>
      <c r="AW3" s="578"/>
      <c r="AX3" s="579"/>
      <c r="AY3" s="579"/>
      <c r="AZ3" s="579"/>
      <c r="BA3" s="579"/>
      <c r="BB3" s="579"/>
      <c r="BC3" s="579"/>
      <c r="BD3" s="579"/>
      <c r="BE3" s="579"/>
      <c r="BF3" s="579"/>
      <c r="BG3" s="579"/>
      <c r="BH3" s="579"/>
      <c r="BI3" s="579"/>
      <c r="BJ3" s="579"/>
      <c r="BK3" s="579"/>
      <c r="BL3" s="579"/>
      <c r="BM3" s="579"/>
      <c r="BN3" s="11"/>
      <c r="BO3" s="11"/>
      <c r="BP3" s="579"/>
      <c r="BQ3" s="579"/>
      <c r="BR3" s="579"/>
      <c r="BS3" s="579"/>
      <c r="BT3" s="579"/>
      <c r="BU3" s="579"/>
      <c r="BV3" s="579"/>
      <c r="BW3" s="579"/>
      <c r="BX3" s="579"/>
      <c r="BY3" s="579"/>
      <c r="BZ3" s="579"/>
      <c r="CA3" s="579"/>
      <c r="CB3" s="579"/>
      <c r="CC3" s="579"/>
      <c r="CD3" s="579"/>
      <c r="CE3" s="579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76"/>
      <c r="B4" s="576"/>
      <c r="C4" s="576"/>
      <c r="D4" s="237" t="s">
        <v>1</v>
      </c>
      <c r="E4" s="229"/>
      <c r="F4" s="238" t="s">
        <v>685</v>
      </c>
      <c r="G4" s="238" t="s">
        <v>1260</v>
      </c>
      <c r="H4" s="238" t="s">
        <v>1612</v>
      </c>
      <c r="I4" s="180" t="s">
        <v>1263</v>
      </c>
      <c r="J4" s="180" t="s">
        <v>1265</v>
      </c>
      <c r="K4" s="238" t="s">
        <v>1267</v>
      </c>
      <c r="L4" s="180" t="s">
        <v>1004</v>
      </c>
      <c r="M4" s="180"/>
      <c r="N4" s="238" t="s">
        <v>1259</v>
      </c>
      <c r="O4" s="238" t="s">
        <v>1288</v>
      </c>
      <c r="P4" s="180" t="s">
        <v>1290</v>
      </c>
      <c r="Q4" s="238" t="s">
        <v>921</v>
      </c>
      <c r="R4" s="238"/>
      <c r="S4" s="305"/>
      <c r="T4" s="67"/>
      <c r="U4" s="238"/>
      <c r="V4" s="232"/>
      <c r="W4" s="232"/>
      <c r="X4" s="232"/>
      <c r="Y4" s="234"/>
      <c r="Z4" s="235"/>
      <c r="AA4" s="235"/>
      <c r="AB4" s="235"/>
      <c r="AC4" s="235"/>
      <c r="AD4" s="577"/>
      <c r="AE4" s="15"/>
      <c r="AF4" s="397"/>
      <c r="AG4" s="397"/>
      <c r="AH4" s="397"/>
      <c r="AI4" s="397"/>
      <c r="AJ4" s="397"/>
      <c r="AK4" s="397"/>
      <c r="AL4" s="397"/>
      <c r="AM4" s="397"/>
      <c r="AN4" s="397"/>
      <c r="AO4" s="397"/>
      <c r="AP4" s="397"/>
      <c r="AQ4" s="397"/>
      <c r="AR4" s="397"/>
      <c r="AS4" s="397"/>
      <c r="AT4" s="397"/>
      <c r="AU4" s="397"/>
      <c r="AV4" s="397"/>
      <c r="AW4" s="9"/>
      <c r="AX4" s="395"/>
      <c r="AY4" s="395"/>
      <c r="AZ4" s="395"/>
      <c r="BA4" s="395"/>
      <c r="BB4" s="395"/>
      <c r="BC4" s="395"/>
      <c r="BD4" s="395"/>
      <c r="BE4" s="395"/>
      <c r="BF4" s="395"/>
      <c r="BG4" s="395"/>
      <c r="BH4" s="395"/>
      <c r="BI4" s="395"/>
      <c r="BJ4" s="395"/>
      <c r="BK4" s="395"/>
      <c r="BL4" s="395"/>
      <c r="BM4" s="395"/>
      <c r="BN4" s="11"/>
      <c r="BO4" s="11"/>
      <c r="BP4" s="395"/>
      <c r="BQ4" s="395"/>
      <c r="BR4" s="395"/>
      <c r="BS4" s="395"/>
      <c r="BT4" s="395"/>
      <c r="BU4" s="395"/>
      <c r="BV4" s="395"/>
      <c r="BW4" s="395"/>
      <c r="BX4" s="395"/>
      <c r="BY4" s="395"/>
      <c r="BZ4" s="395"/>
      <c r="CA4" s="395"/>
      <c r="CB4" s="395"/>
      <c r="CC4" s="395"/>
      <c r="CD4" s="395"/>
      <c r="CE4" s="395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67.5" customHeight="1" x14ac:dyDescent="0.2">
      <c r="A5" s="384" t="s">
        <v>546</v>
      </c>
      <c r="B5" s="257" t="s">
        <v>2</v>
      </c>
      <c r="C5" s="385" t="s">
        <v>27</v>
      </c>
      <c r="D5" s="386" t="s">
        <v>3</v>
      </c>
      <c r="E5" s="184" t="s">
        <v>4</v>
      </c>
      <c r="F5" s="313" t="s">
        <v>684</v>
      </c>
      <c r="G5" s="313" t="s">
        <v>1261</v>
      </c>
      <c r="H5" s="313" t="s">
        <v>1624</v>
      </c>
      <c r="I5" s="313" t="s">
        <v>1262</v>
      </c>
      <c r="J5" s="408" t="s">
        <v>1264</v>
      </c>
      <c r="K5" s="325" t="s">
        <v>1266</v>
      </c>
      <c r="L5" s="313" t="s">
        <v>1271</v>
      </c>
      <c r="M5" s="313"/>
      <c r="N5" s="325" t="s">
        <v>1011</v>
      </c>
      <c r="O5" s="313" t="s">
        <v>1014</v>
      </c>
      <c r="P5" s="313" t="s">
        <v>1289</v>
      </c>
      <c r="Q5" s="313" t="s">
        <v>920</v>
      </c>
      <c r="R5" s="313"/>
      <c r="S5" s="362"/>
      <c r="T5" s="92"/>
      <c r="U5" s="313"/>
      <c r="V5" s="240" t="s">
        <v>5</v>
      </c>
      <c r="W5" s="241" t="s">
        <v>6</v>
      </c>
      <c r="X5" s="241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37" customFormat="1" ht="18.75" x14ac:dyDescent="0.2">
      <c r="A6" s="389">
        <v>1</v>
      </c>
      <c r="B6" s="266" t="s">
        <v>28</v>
      </c>
      <c r="C6" s="399" t="s">
        <v>34</v>
      </c>
      <c r="D6" s="443" t="s">
        <v>1172</v>
      </c>
      <c r="E6" s="256">
        <v>2344</v>
      </c>
      <c r="F6" s="93" t="s">
        <v>1604</v>
      </c>
      <c r="G6" s="93">
        <v>4</v>
      </c>
      <c r="H6" s="93" t="s">
        <v>1604</v>
      </c>
      <c r="I6" s="93">
        <v>4</v>
      </c>
      <c r="J6" s="93"/>
      <c r="K6" s="93"/>
      <c r="L6" s="93">
        <v>5</v>
      </c>
      <c r="M6" s="93"/>
      <c r="N6" s="93">
        <v>5</v>
      </c>
      <c r="O6" s="93"/>
      <c r="P6" s="23">
        <v>4</v>
      </c>
      <c r="Q6" s="23">
        <v>4</v>
      </c>
      <c r="R6" s="23"/>
      <c r="S6" s="23"/>
      <c r="T6" s="23"/>
      <c r="U6" s="23"/>
      <c r="V6" s="35">
        <f t="shared" ref="V6:V37" si="0">IF(AC6&gt;0,IF(SUM(X6:Y6)/AC6&gt;0,2,IF(AND(SUM(X6:Y6)/AC6=0,Z6/AC6&gt;0),3,IF(AND((AB6/AC6+AA6/AC6)=1,AA6/AC6&gt;0),4,5))),0)</f>
        <v>4</v>
      </c>
      <c r="W6" s="328">
        <f t="shared" ref="W6:W34" si="1">COUNTIF(AG6:AV6,"б")</f>
        <v>0</v>
      </c>
      <c r="X6" s="328">
        <f t="shared" ref="X6:X16" si="2">COUNTIF(AG6:AV6,"д")</f>
        <v>0</v>
      </c>
      <c r="Y6" s="328">
        <f t="shared" ref="Y6:Y34" si="3">COUNTIF(AG6:AV6,2)+COUNTIF(AG6:AV6,"н")+COUNTIF(AG6:AV6,"д")</f>
        <v>0</v>
      </c>
      <c r="Z6" s="328">
        <f t="shared" ref="Z6:Z34" si="4">COUNTIF(AG6:AV6,Z$5)</f>
        <v>0</v>
      </c>
      <c r="AA6" s="328">
        <f t="shared" ref="AA6:AA34" si="5">COUNTIF(AG6:AV6,AA$5)</f>
        <v>4</v>
      </c>
      <c r="AB6" s="328">
        <f t="shared" ref="AB6:AB34" si="6">COUNTIF(AG6:AV6,AB$5)</f>
        <v>2</v>
      </c>
      <c r="AC6" s="328">
        <f t="shared" ref="AC6:AC38" si="7">SUM(X6:AB6)</f>
        <v>6</v>
      </c>
      <c r="AD6" s="329">
        <f>IF(ISERROR(((X6+Y6)*2+Z6*3+AA6*4+AB6*5)/SUM(X6,Y6:AB6)),"",((X6+Y6)*2+Z6*3+AA6*4+AB6*5)/SUM(X6,Y6:AB6))</f>
        <v>4.333333333333333</v>
      </c>
      <c r="AE6" s="330">
        <f t="shared" ref="AE6:AE34" si="8">IF(AX6=5,0.5,IF(AX6=4,0.25,IF(AX6&lt;=3,0)))</f>
        <v>0</v>
      </c>
      <c r="AF6" s="331"/>
      <c r="AG6" s="332" t="str">
        <f t="shared" ref="AG6:AV6" si="9">IF(ISERROR(VALUE(LEFT(F6))),LEFT(F6),VALUE(LEFT(F6)))</f>
        <v>з</v>
      </c>
      <c r="AH6" s="332">
        <f t="shared" si="9"/>
        <v>4</v>
      </c>
      <c r="AI6" s="332" t="str">
        <f t="shared" si="9"/>
        <v>з</v>
      </c>
      <c r="AJ6" s="332">
        <f t="shared" si="9"/>
        <v>4</v>
      </c>
      <c r="AK6" s="332" t="str">
        <f t="shared" si="9"/>
        <v/>
      </c>
      <c r="AL6" s="332" t="str">
        <f t="shared" si="9"/>
        <v/>
      </c>
      <c r="AM6" s="332">
        <f t="shared" si="9"/>
        <v>5</v>
      </c>
      <c r="AN6" s="332" t="str">
        <f t="shared" si="9"/>
        <v/>
      </c>
      <c r="AO6" s="332">
        <f t="shared" si="9"/>
        <v>5</v>
      </c>
      <c r="AP6" s="332" t="str">
        <f t="shared" si="9"/>
        <v/>
      </c>
      <c r="AQ6" s="332">
        <f t="shared" si="9"/>
        <v>4</v>
      </c>
      <c r="AR6" s="332">
        <f t="shared" si="9"/>
        <v>4</v>
      </c>
      <c r="AS6" s="332" t="str">
        <f t="shared" si="9"/>
        <v/>
      </c>
      <c r="AT6" s="332" t="str">
        <f t="shared" si="9"/>
        <v/>
      </c>
      <c r="AU6" s="332" t="str">
        <f t="shared" si="9"/>
        <v/>
      </c>
      <c r="AV6" s="332" t="str">
        <f t="shared" si="9"/>
        <v/>
      </c>
      <c r="AW6" s="35">
        <f t="shared" ref="AW6:AW37" si="10">COUNTIF(AG6:AV6,"з")</f>
        <v>2</v>
      </c>
      <c r="AX6" s="333"/>
      <c r="AY6" s="333"/>
      <c r="AZ6" s="333"/>
      <c r="BA6" s="333"/>
      <c r="BB6" s="333"/>
      <c r="BC6" s="333"/>
      <c r="BD6" s="333"/>
      <c r="BE6" s="333"/>
      <c r="BF6" s="333"/>
      <c r="BG6" s="333"/>
      <c r="BH6" s="333"/>
      <c r="BI6" s="333"/>
      <c r="BJ6" s="333"/>
      <c r="BK6" s="333"/>
      <c r="BL6" s="333"/>
      <c r="BM6" s="333"/>
      <c r="BN6" s="333"/>
      <c r="BO6" s="333"/>
      <c r="BP6" s="334"/>
      <c r="BQ6" s="334"/>
      <c r="BR6" s="334"/>
      <c r="BS6" s="334"/>
      <c r="BT6" s="334"/>
      <c r="BU6" s="334"/>
      <c r="BV6" s="334"/>
      <c r="BW6" s="334"/>
      <c r="BX6" s="334"/>
      <c r="BY6" s="334"/>
      <c r="BZ6" s="334"/>
      <c r="CA6" s="334"/>
      <c r="CB6" s="334"/>
      <c r="CC6" s="334"/>
      <c r="CD6" s="334"/>
      <c r="CE6" s="334"/>
      <c r="CF6" s="334"/>
      <c r="CG6" s="333"/>
      <c r="CH6" s="333"/>
      <c r="CI6" s="333"/>
      <c r="CJ6" s="333"/>
      <c r="CK6" s="333"/>
      <c r="CL6" s="333"/>
      <c r="CM6" s="333"/>
      <c r="CN6" s="335"/>
      <c r="CO6" s="335"/>
      <c r="CP6" s="335"/>
      <c r="CQ6" s="335"/>
      <c r="CR6" s="335"/>
      <c r="CS6" s="335"/>
      <c r="CT6" s="335"/>
      <c r="CU6" s="335"/>
      <c r="CV6" s="335"/>
      <c r="CW6" s="335"/>
      <c r="CX6" s="335"/>
      <c r="CY6" s="335"/>
      <c r="CZ6" s="335"/>
      <c r="DA6" s="335"/>
      <c r="DB6" s="336"/>
      <c r="DC6" s="336"/>
    </row>
    <row r="7" spans="1:107" s="337" customFormat="1" ht="18.75" x14ac:dyDescent="0.2">
      <c r="A7" s="389">
        <v>2</v>
      </c>
      <c r="B7" s="266" t="s">
        <v>28</v>
      </c>
      <c r="C7" s="399" t="s">
        <v>34</v>
      </c>
      <c r="D7" s="443" t="s">
        <v>1173</v>
      </c>
      <c r="E7" s="256">
        <v>2344</v>
      </c>
      <c r="F7" s="93" t="s">
        <v>1604</v>
      </c>
      <c r="G7" s="93">
        <v>3</v>
      </c>
      <c r="H7" s="93" t="s">
        <v>1604</v>
      </c>
      <c r="I7" s="93">
        <v>3</v>
      </c>
      <c r="J7" s="93"/>
      <c r="K7" s="93"/>
      <c r="L7" s="93">
        <v>5</v>
      </c>
      <c r="M7" s="93"/>
      <c r="N7" s="93">
        <v>5</v>
      </c>
      <c r="O7" s="93"/>
      <c r="P7" s="23">
        <v>3</v>
      </c>
      <c r="Q7" s="23">
        <v>3</v>
      </c>
      <c r="R7" s="23"/>
      <c r="S7" s="23"/>
      <c r="T7" s="23"/>
      <c r="U7" s="23"/>
      <c r="V7" s="35">
        <f t="shared" si="0"/>
        <v>3</v>
      </c>
      <c r="W7" s="328">
        <f t="shared" si="1"/>
        <v>0</v>
      </c>
      <c r="X7" s="328">
        <f t="shared" si="2"/>
        <v>0</v>
      </c>
      <c r="Y7" s="328">
        <f t="shared" si="3"/>
        <v>0</v>
      </c>
      <c r="Z7" s="328">
        <f t="shared" si="4"/>
        <v>4</v>
      </c>
      <c r="AA7" s="328">
        <f t="shared" si="5"/>
        <v>0</v>
      </c>
      <c r="AB7" s="328">
        <f t="shared" si="6"/>
        <v>2</v>
      </c>
      <c r="AC7" s="328">
        <f t="shared" si="7"/>
        <v>6</v>
      </c>
      <c r="AD7" s="329">
        <f t="shared" ref="AD7:AD37" si="11">IF(ISERROR(((X7+Y7)*2+Z7*3+AA7*4+AB7*5)/SUM(X7,Y7:AB7)),"",((X7+Y7)*2+Z7*3+AA7*4+AB7*5)/SUM(X7,Y7:AB7))</f>
        <v>3.6666666666666665</v>
      </c>
      <c r="AE7" s="330">
        <f t="shared" si="8"/>
        <v>0</v>
      </c>
      <c r="AF7" s="331"/>
      <c r="AG7" s="332" t="str">
        <f t="shared" ref="AG7:AV22" si="12">IF(ISERROR(VALUE(LEFT(F7))),LEFT(F7),VALUE(LEFT(F7)))</f>
        <v>з</v>
      </c>
      <c r="AH7" s="332">
        <f t="shared" si="12"/>
        <v>3</v>
      </c>
      <c r="AI7" s="332" t="str">
        <f t="shared" si="12"/>
        <v>з</v>
      </c>
      <c r="AJ7" s="332">
        <f t="shared" si="12"/>
        <v>3</v>
      </c>
      <c r="AK7" s="332" t="str">
        <f t="shared" si="12"/>
        <v/>
      </c>
      <c r="AL7" s="332" t="str">
        <f t="shared" si="12"/>
        <v/>
      </c>
      <c r="AM7" s="332">
        <f t="shared" si="12"/>
        <v>5</v>
      </c>
      <c r="AN7" s="332" t="str">
        <f t="shared" si="12"/>
        <v/>
      </c>
      <c r="AO7" s="332">
        <f t="shared" si="12"/>
        <v>5</v>
      </c>
      <c r="AP7" s="332" t="str">
        <f t="shared" si="12"/>
        <v/>
      </c>
      <c r="AQ7" s="332">
        <f t="shared" si="12"/>
        <v>3</v>
      </c>
      <c r="AR7" s="332">
        <f t="shared" si="12"/>
        <v>3</v>
      </c>
      <c r="AS7" s="332" t="str">
        <f t="shared" si="12"/>
        <v/>
      </c>
      <c r="AT7" s="332" t="str">
        <f t="shared" si="12"/>
        <v/>
      </c>
      <c r="AU7" s="332" t="str">
        <f t="shared" si="12"/>
        <v/>
      </c>
      <c r="AV7" s="332" t="str">
        <f t="shared" si="12"/>
        <v/>
      </c>
      <c r="AW7" s="35">
        <f t="shared" ref="AW7:AW31" si="13">COUNTIF(AG7:AV7,"з")</f>
        <v>2</v>
      </c>
      <c r="AX7" s="333"/>
      <c r="AY7" s="333"/>
      <c r="AZ7" s="333"/>
      <c r="BA7" s="333"/>
      <c r="BB7" s="333"/>
      <c r="BC7" s="333"/>
      <c r="BD7" s="333"/>
      <c r="BE7" s="333"/>
      <c r="BF7" s="333"/>
      <c r="BG7" s="333"/>
      <c r="BH7" s="333"/>
      <c r="BI7" s="333"/>
      <c r="BJ7" s="333"/>
      <c r="BK7" s="333"/>
      <c r="BL7" s="333"/>
      <c r="BM7" s="333"/>
      <c r="BN7" s="333"/>
      <c r="BO7" s="333"/>
      <c r="BP7" s="334"/>
      <c r="BQ7" s="334"/>
      <c r="BR7" s="334"/>
      <c r="BS7" s="334"/>
      <c r="BT7" s="334"/>
      <c r="BU7" s="334"/>
      <c r="BV7" s="334"/>
      <c r="BW7" s="334"/>
      <c r="BX7" s="334"/>
      <c r="BY7" s="334"/>
      <c r="BZ7" s="334"/>
      <c r="CA7" s="334"/>
      <c r="CB7" s="334"/>
      <c r="CC7" s="334"/>
      <c r="CD7" s="334"/>
      <c r="CE7" s="334"/>
      <c r="CF7" s="334"/>
      <c r="CG7" s="333"/>
      <c r="CH7" s="334"/>
      <c r="CI7" s="334"/>
      <c r="CJ7" s="334"/>
      <c r="CK7" s="334"/>
      <c r="CL7" s="334"/>
      <c r="CM7" s="334"/>
      <c r="CN7" s="331"/>
      <c r="CO7" s="331"/>
      <c r="CP7" s="331"/>
      <c r="CQ7" s="331"/>
      <c r="CR7" s="331"/>
      <c r="CS7" s="331"/>
      <c r="CT7" s="331"/>
      <c r="CU7" s="331"/>
      <c r="CV7" s="331"/>
      <c r="CW7" s="331"/>
      <c r="CX7" s="331"/>
      <c r="CY7" s="331"/>
      <c r="CZ7" s="331"/>
      <c r="DA7" s="331"/>
    </row>
    <row r="8" spans="1:107" s="337" customFormat="1" ht="18.75" x14ac:dyDescent="0.2">
      <c r="A8" s="389">
        <v>3</v>
      </c>
      <c r="B8" s="266" t="s">
        <v>28</v>
      </c>
      <c r="C8" s="399" t="s">
        <v>34</v>
      </c>
      <c r="D8" s="443" t="s">
        <v>1174</v>
      </c>
      <c r="E8" s="256">
        <v>2344</v>
      </c>
      <c r="F8" s="93" t="s">
        <v>1604</v>
      </c>
      <c r="G8" s="93">
        <v>4</v>
      </c>
      <c r="H8" s="93" t="s">
        <v>1604</v>
      </c>
      <c r="I8" s="93">
        <v>3</v>
      </c>
      <c r="J8" s="93"/>
      <c r="K8" s="93"/>
      <c r="L8" s="93">
        <v>5</v>
      </c>
      <c r="M8" s="93"/>
      <c r="N8" s="93">
        <v>3</v>
      </c>
      <c r="O8" s="93"/>
      <c r="P8" s="23">
        <v>3</v>
      </c>
      <c r="Q8" s="23">
        <v>3</v>
      </c>
      <c r="R8" s="23"/>
      <c r="S8" s="23"/>
      <c r="T8" s="23"/>
      <c r="U8" s="23"/>
      <c r="V8" s="35">
        <f t="shared" si="0"/>
        <v>3</v>
      </c>
      <c r="W8" s="328">
        <f t="shared" si="1"/>
        <v>0</v>
      </c>
      <c r="X8" s="328">
        <f t="shared" si="2"/>
        <v>0</v>
      </c>
      <c r="Y8" s="328">
        <f t="shared" si="3"/>
        <v>0</v>
      </c>
      <c r="Z8" s="328">
        <f t="shared" si="4"/>
        <v>4</v>
      </c>
      <c r="AA8" s="328">
        <f t="shared" si="5"/>
        <v>1</v>
      </c>
      <c r="AB8" s="328">
        <f t="shared" si="6"/>
        <v>1</v>
      </c>
      <c r="AC8" s="328">
        <f t="shared" si="7"/>
        <v>6</v>
      </c>
      <c r="AD8" s="329">
        <f t="shared" si="11"/>
        <v>3.5</v>
      </c>
      <c r="AE8" s="330">
        <f t="shared" si="8"/>
        <v>0</v>
      </c>
      <c r="AF8" s="331"/>
      <c r="AG8" s="332" t="str">
        <f t="shared" si="12"/>
        <v>з</v>
      </c>
      <c r="AH8" s="332">
        <f t="shared" si="12"/>
        <v>4</v>
      </c>
      <c r="AI8" s="332" t="str">
        <f t="shared" si="12"/>
        <v>з</v>
      </c>
      <c r="AJ8" s="332">
        <f t="shared" si="12"/>
        <v>3</v>
      </c>
      <c r="AK8" s="332" t="str">
        <f t="shared" si="12"/>
        <v/>
      </c>
      <c r="AL8" s="332" t="str">
        <f t="shared" si="12"/>
        <v/>
      </c>
      <c r="AM8" s="332">
        <f t="shared" si="12"/>
        <v>5</v>
      </c>
      <c r="AN8" s="332" t="str">
        <f t="shared" si="12"/>
        <v/>
      </c>
      <c r="AO8" s="332">
        <f t="shared" si="12"/>
        <v>3</v>
      </c>
      <c r="AP8" s="332" t="str">
        <f t="shared" si="12"/>
        <v/>
      </c>
      <c r="AQ8" s="332">
        <f t="shared" si="12"/>
        <v>3</v>
      </c>
      <c r="AR8" s="332">
        <f t="shared" si="12"/>
        <v>3</v>
      </c>
      <c r="AS8" s="332" t="str">
        <f t="shared" si="12"/>
        <v/>
      </c>
      <c r="AT8" s="332" t="str">
        <f t="shared" si="12"/>
        <v/>
      </c>
      <c r="AU8" s="332" t="str">
        <f t="shared" si="12"/>
        <v/>
      </c>
      <c r="AV8" s="332" t="str">
        <f t="shared" si="12"/>
        <v/>
      </c>
      <c r="AW8" s="35">
        <f t="shared" si="13"/>
        <v>2</v>
      </c>
      <c r="AX8" s="333"/>
      <c r="AY8" s="333"/>
      <c r="AZ8" s="333"/>
      <c r="BA8" s="333"/>
      <c r="BB8" s="333"/>
      <c r="BC8" s="333"/>
      <c r="BD8" s="333"/>
      <c r="BE8" s="333"/>
      <c r="BF8" s="333"/>
      <c r="BG8" s="333"/>
      <c r="BH8" s="333"/>
      <c r="BI8" s="333"/>
      <c r="BJ8" s="333"/>
      <c r="BK8" s="333"/>
      <c r="BL8" s="333"/>
      <c r="BM8" s="333"/>
      <c r="BN8" s="333"/>
      <c r="BO8" s="333"/>
      <c r="BP8" s="334"/>
      <c r="BQ8" s="334"/>
      <c r="BR8" s="334"/>
      <c r="BS8" s="334"/>
      <c r="BT8" s="334"/>
      <c r="BU8" s="334"/>
      <c r="BV8" s="334"/>
      <c r="BW8" s="334"/>
      <c r="BX8" s="334"/>
      <c r="BY8" s="334"/>
      <c r="BZ8" s="334"/>
      <c r="CA8" s="334"/>
      <c r="CB8" s="334"/>
      <c r="CC8" s="334"/>
      <c r="CD8" s="334"/>
      <c r="CE8" s="334"/>
      <c r="CF8" s="334"/>
      <c r="CG8" s="333"/>
      <c r="CH8" s="334"/>
      <c r="CI8" s="334"/>
      <c r="CJ8" s="334"/>
      <c r="CK8" s="334"/>
      <c r="CL8" s="334"/>
      <c r="CM8" s="334"/>
      <c r="CN8" s="331"/>
      <c r="CO8" s="331"/>
      <c r="CP8" s="331"/>
      <c r="CQ8" s="331"/>
      <c r="CR8" s="331"/>
      <c r="CS8" s="331"/>
      <c r="CT8" s="331"/>
      <c r="CU8" s="331"/>
      <c r="CV8" s="331"/>
      <c r="CW8" s="331"/>
      <c r="CX8" s="331"/>
      <c r="CY8" s="331"/>
      <c r="CZ8" s="331"/>
      <c r="DA8" s="331"/>
    </row>
    <row r="9" spans="1:107" s="337" customFormat="1" ht="18.75" x14ac:dyDescent="0.2">
      <c r="A9" s="389">
        <v>4</v>
      </c>
      <c r="B9" s="266" t="s">
        <v>28</v>
      </c>
      <c r="C9" s="479" t="s">
        <v>34</v>
      </c>
      <c r="D9" s="482" t="s">
        <v>1175</v>
      </c>
      <c r="E9" s="256">
        <v>2344</v>
      </c>
      <c r="F9" s="93" t="s">
        <v>1604</v>
      </c>
      <c r="G9" s="93">
        <v>5</v>
      </c>
      <c r="H9" s="93" t="s">
        <v>1604</v>
      </c>
      <c r="I9" s="93">
        <v>5</v>
      </c>
      <c r="J9" s="93"/>
      <c r="K9" s="93"/>
      <c r="L9" s="93">
        <v>5</v>
      </c>
      <c r="M9" s="93"/>
      <c r="N9" s="93">
        <v>5</v>
      </c>
      <c r="O9" s="93"/>
      <c r="P9" s="23">
        <v>5</v>
      </c>
      <c r="Q9" s="23">
        <v>5</v>
      </c>
      <c r="R9" s="23"/>
      <c r="S9" s="23"/>
      <c r="T9" s="23"/>
      <c r="U9" s="23"/>
      <c r="V9" s="35">
        <f t="shared" si="0"/>
        <v>5</v>
      </c>
      <c r="W9" s="328">
        <f t="shared" si="1"/>
        <v>0</v>
      </c>
      <c r="X9" s="328">
        <f t="shared" si="2"/>
        <v>0</v>
      </c>
      <c r="Y9" s="328">
        <f t="shared" si="3"/>
        <v>0</v>
      </c>
      <c r="Z9" s="328">
        <f t="shared" si="4"/>
        <v>0</v>
      </c>
      <c r="AA9" s="328">
        <f t="shared" si="5"/>
        <v>0</v>
      </c>
      <c r="AB9" s="328">
        <f t="shared" si="6"/>
        <v>6</v>
      </c>
      <c r="AC9" s="328">
        <f t="shared" si="7"/>
        <v>6</v>
      </c>
      <c r="AD9" s="329">
        <f t="shared" si="11"/>
        <v>5</v>
      </c>
      <c r="AE9" s="330">
        <f t="shared" si="8"/>
        <v>0</v>
      </c>
      <c r="AF9" s="331"/>
      <c r="AG9" s="332" t="str">
        <f t="shared" si="12"/>
        <v>з</v>
      </c>
      <c r="AH9" s="332">
        <f t="shared" si="12"/>
        <v>5</v>
      </c>
      <c r="AI9" s="332" t="str">
        <f t="shared" si="12"/>
        <v>з</v>
      </c>
      <c r="AJ9" s="332">
        <f t="shared" si="12"/>
        <v>5</v>
      </c>
      <c r="AK9" s="332" t="str">
        <f t="shared" si="12"/>
        <v/>
      </c>
      <c r="AL9" s="332" t="str">
        <f t="shared" si="12"/>
        <v/>
      </c>
      <c r="AM9" s="332">
        <f t="shared" si="12"/>
        <v>5</v>
      </c>
      <c r="AN9" s="332" t="str">
        <f t="shared" si="12"/>
        <v/>
      </c>
      <c r="AO9" s="332">
        <f t="shared" si="12"/>
        <v>5</v>
      </c>
      <c r="AP9" s="332" t="str">
        <f t="shared" si="12"/>
        <v/>
      </c>
      <c r="AQ9" s="332">
        <f t="shared" si="12"/>
        <v>5</v>
      </c>
      <c r="AR9" s="332">
        <f t="shared" si="12"/>
        <v>5</v>
      </c>
      <c r="AS9" s="332" t="str">
        <f t="shared" si="12"/>
        <v/>
      </c>
      <c r="AT9" s="332" t="str">
        <f t="shared" si="12"/>
        <v/>
      </c>
      <c r="AU9" s="332" t="str">
        <f t="shared" si="12"/>
        <v/>
      </c>
      <c r="AV9" s="332" t="str">
        <f t="shared" si="12"/>
        <v/>
      </c>
      <c r="AW9" s="35">
        <f t="shared" si="13"/>
        <v>2</v>
      </c>
      <c r="AX9" s="333"/>
      <c r="AY9" s="333"/>
      <c r="AZ9" s="333"/>
      <c r="BA9" s="333"/>
      <c r="BB9" s="333"/>
      <c r="BC9" s="333"/>
      <c r="BD9" s="333"/>
      <c r="BE9" s="333"/>
      <c r="BF9" s="333"/>
      <c r="BG9" s="333"/>
      <c r="BH9" s="333"/>
      <c r="BI9" s="333"/>
      <c r="BJ9" s="333"/>
      <c r="BK9" s="333"/>
      <c r="BL9" s="333"/>
      <c r="BM9" s="333"/>
      <c r="BN9" s="333"/>
      <c r="BO9" s="333"/>
      <c r="BP9" s="334"/>
      <c r="BQ9" s="334"/>
      <c r="BR9" s="334"/>
      <c r="BS9" s="334"/>
      <c r="BT9" s="334"/>
      <c r="BU9" s="334"/>
      <c r="BV9" s="334"/>
      <c r="BW9" s="334"/>
      <c r="BX9" s="334"/>
      <c r="BY9" s="334"/>
      <c r="BZ9" s="334"/>
      <c r="CA9" s="334"/>
      <c r="CB9" s="334"/>
      <c r="CC9" s="334"/>
      <c r="CD9" s="334"/>
      <c r="CE9" s="334"/>
      <c r="CF9" s="334"/>
      <c r="CG9" s="333"/>
      <c r="CH9" s="334"/>
      <c r="CI9" s="334"/>
      <c r="CJ9" s="334"/>
      <c r="CK9" s="334"/>
      <c r="CL9" s="334"/>
      <c r="CM9" s="334"/>
      <c r="CN9" s="331"/>
      <c r="CO9" s="331"/>
      <c r="CP9" s="331"/>
      <c r="CQ9" s="331"/>
      <c r="CR9" s="331"/>
      <c r="CS9" s="331"/>
      <c r="CT9" s="331"/>
      <c r="CU9" s="331"/>
      <c r="CV9" s="331"/>
      <c r="CW9" s="331"/>
      <c r="CX9" s="331"/>
      <c r="CY9" s="331"/>
      <c r="CZ9" s="331"/>
      <c r="DA9" s="331"/>
    </row>
    <row r="10" spans="1:107" s="337" customFormat="1" ht="18.75" x14ac:dyDescent="0.2">
      <c r="A10" s="389">
        <v>5</v>
      </c>
      <c r="B10" s="266" t="s">
        <v>28</v>
      </c>
      <c r="C10" s="399" t="s">
        <v>34</v>
      </c>
      <c r="D10" s="443" t="s">
        <v>1176</v>
      </c>
      <c r="E10" s="256">
        <v>2344</v>
      </c>
      <c r="F10" s="93" t="s">
        <v>1604</v>
      </c>
      <c r="G10" s="93">
        <v>3</v>
      </c>
      <c r="H10" s="93" t="s">
        <v>1604</v>
      </c>
      <c r="I10" s="93">
        <v>3</v>
      </c>
      <c r="J10" s="93"/>
      <c r="K10" s="93"/>
      <c r="L10" s="93">
        <v>5</v>
      </c>
      <c r="M10" s="93"/>
      <c r="N10" s="93">
        <v>4</v>
      </c>
      <c r="O10" s="93"/>
      <c r="P10" s="23" t="s">
        <v>1643</v>
      </c>
      <c r="Q10" s="23">
        <v>3</v>
      </c>
      <c r="R10" s="23"/>
      <c r="S10" s="23"/>
      <c r="T10" s="23"/>
      <c r="U10" s="23"/>
      <c r="V10" s="35">
        <f t="shared" si="0"/>
        <v>2</v>
      </c>
      <c r="W10" s="328">
        <f t="shared" si="1"/>
        <v>0</v>
      </c>
      <c r="X10" s="328">
        <f t="shared" si="2"/>
        <v>0</v>
      </c>
      <c r="Y10" s="328">
        <f t="shared" si="3"/>
        <v>1</v>
      </c>
      <c r="Z10" s="328">
        <f t="shared" si="4"/>
        <v>3</v>
      </c>
      <c r="AA10" s="328">
        <f t="shared" si="5"/>
        <v>1</v>
      </c>
      <c r="AB10" s="328">
        <f t="shared" si="6"/>
        <v>1</v>
      </c>
      <c r="AC10" s="328">
        <f t="shared" si="7"/>
        <v>6</v>
      </c>
      <c r="AD10" s="329">
        <f t="shared" si="11"/>
        <v>3.3333333333333335</v>
      </c>
      <c r="AE10" s="330">
        <f t="shared" si="8"/>
        <v>0</v>
      </c>
      <c r="AF10" s="331"/>
      <c r="AG10" s="332" t="str">
        <f t="shared" si="12"/>
        <v>з</v>
      </c>
      <c r="AH10" s="332">
        <f t="shared" si="12"/>
        <v>3</v>
      </c>
      <c r="AI10" s="332" t="str">
        <f t="shared" si="12"/>
        <v>з</v>
      </c>
      <c r="AJ10" s="332">
        <f t="shared" si="12"/>
        <v>3</v>
      </c>
      <c r="AK10" s="332" t="str">
        <f t="shared" si="12"/>
        <v/>
      </c>
      <c r="AL10" s="332" t="str">
        <f t="shared" si="12"/>
        <v/>
      </c>
      <c r="AM10" s="332">
        <f t="shared" si="12"/>
        <v>5</v>
      </c>
      <c r="AN10" s="332" t="str">
        <f t="shared" si="12"/>
        <v/>
      </c>
      <c r="AO10" s="332">
        <f t="shared" si="12"/>
        <v>4</v>
      </c>
      <c r="AP10" s="332" t="str">
        <f t="shared" si="12"/>
        <v/>
      </c>
      <c r="AQ10" s="332">
        <f t="shared" si="12"/>
        <v>2</v>
      </c>
      <c r="AR10" s="332">
        <f t="shared" si="12"/>
        <v>3</v>
      </c>
      <c r="AS10" s="332" t="str">
        <f t="shared" si="12"/>
        <v/>
      </c>
      <c r="AT10" s="332" t="str">
        <f t="shared" si="12"/>
        <v/>
      </c>
      <c r="AU10" s="332" t="str">
        <f t="shared" si="12"/>
        <v/>
      </c>
      <c r="AV10" s="332" t="str">
        <f t="shared" si="12"/>
        <v/>
      </c>
      <c r="AW10" s="35">
        <f t="shared" si="13"/>
        <v>2</v>
      </c>
      <c r="AX10" s="333"/>
      <c r="AY10" s="333"/>
      <c r="AZ10" s="333"/>
      <c r="BA10" s="333"/>
      <c r="BB10" s="333"/>
      <c r="BC10" s="333"/>
      <c r="BD10" s="333"/>
      <c r="BE10" s="333"/>
      <c r="BF10" s="333"/>
      <c r="BG10" s="333"/>
      <c r="BH10" s="333"/>
      <c r="BI10" s="333"/>
      <c r="BJ10" s="333"/>
      <c r="BK10" s="333"/>
      <c r="BL10" s="333"/>
      <c r="BM10" s="333"/>
      <c r="BN10" s="333"/>
      <c r="BO10" s="333"/>
      <c r="BP10" s="334"/>
      <c r="BQ10" s="334"/>
      <c r="BR10" s="334"/>
      <c r="BS10" s="334"/>
      <c r="BT10" s="334"/>
      <c r="BU10" s="334"/>
      <c r="BV10" s="334"/>
      <c r="BW10" s="334"/>
      <c r="BX10" s="334"/>
      <c r="BY10" s="334"/>
      <c r="BZ10" s="334"/>
      <c r="CA10" s="334"/>
      <c r="CB10" s="334"/>
      <c r="CC10" s="334"/>
      <c r="CD10" s="334"/>
      <c r="CE10" s="334"/>
      <c r="CF10" s="334"/>
      <c r="CG10" s="333"/>
      <c r="CH10" s="334"/>
      <c r="CI10" s="334"/>
      <c r="CJ10" s="334"/>
      <c r="CK10" s="334"/>
      <c r="CL10" s="334"/>
      <c r="CM10" s="334"/>
      <c r="CN10" s="331"/>
      <c r="CO10" s="331"/>
      <c r="CP10" s="331"/>
      <c r="CQ10" s="331"/>
      <c r="CR10" s="331"/>
      <c r="CS10" s="331"/>
      <c r="CT10" s="331"/>
      <c r="CU10" s="331"/>
      <c r="CV10" s="331"/>
      <c r="CW10" s="331"/>
      <c r="CX10" s="331"/>
      <c r="CY10" s="331"/>
      <c r="CZ10" s="331"/>
      <c r="DA10" s="331"/>
    </row>
    <row r="11" spans="1:107" s="337" customFormat="1" ht="18.75" x14ac:dyDescent="0.2">
      <c r="A11" s="389">
        <v>6</v>
      </c>
      <c r="B11" s="266" t="s">
        <v>28</v>
      </c>
      <c r="C11" s="399" t="s">
        <v>34</v>
      </c>
      <c r="D11" s="443" t="s">
        <v>1177</v>
      </c>
      <c r="E11" s="256">
        <v>2344</v>
      </c>
      <c r="F11" s="93" t="s">
        <v>1604</v>
      </c>
      <c r="G11" s="93">
        <v>4</v>
      </c>
      <c r="H11" s="93" t="s">
        <v>1604</v>
      </c>
      <c r="I11" s="93">
        <v>3</v>
      </c>
      <c r="J11" s="93"/>
      <c r="K11" s="93"/>
      <c r="L11" s="93">
        <v>5</v>
      </c>
      <c r="M11" s="93"/>
      <c r="N11" s="93">
        <v>5</v>
      </c>
      <c r="O11" s="93"/>
      <c r="P11" s="93">
        <v>5</v>
      </c>
      <c r="Q11" s="93">
        <v>4</v>
      </c>
      <c r="R11" s="93"/>
      <c r="S11" s="93"/>
      <c r="T11" s="93"/>
      <c r="U11" s="93"/>
      <c r="V11" s="35">
        <f t="shared" si="0"/>
        <v>3</v>
      </c>
      <c r="W11" s="338">
        <f t="shared" si="1"/>
        <v>0</v>
      </c>
      <c r="X11" s="338">
        <f t="shared" si="2"/>
        <v>0</v>
      </c>
      <c r="Y11" s="338">
        <f t="shared" si="3"/>
        <v>0</v>
      </c>
      <c r="Z11" s="338">
        <f t="shared" si="4"/>
        <v>1</v>
      </c>
      <c r="AA11" s="338">
        <f t="shared" si="5"/>
        <v>2</v>
      </c>
      <c r="AB11" s="338">
        <f t="shared" si="6"/>
        <v>3</v>
      </c>
      <c r="AC11" s="328">
        <f t="shared" si="7"/>
        <v>6</v>
      </c>
      <c r="AD11" s="329">
        <f t="shared" si="11"/>
        <v>4.333333333333333</v>
      </c>
      <c r="AE11" s="339">
        <f t="shared" si="8"/>
        <v>0</v>
      </c>
      <c r="AG11" s="332" t="str">
        <f t="shared" si="12"/>
        <v>з</v>
      </c>
      <c r="AH11" s="332">
        <f t="shared" si="12"/>
        <v>4</v>
      </c>
      <c r="AI11" s="332" t="str">
        <f t="shared" si="12"/>
        <v>з</v>
      </c>
      <c r="AJ11" s="332">
        <f t="shared" si="12"/>
        <v>3</v>
      </c>
      <c r="AK11" s="332" t="str">
        <f t="shared" si="12"/>
        <v/>
      </c>
      <c r="AL11" s="332" t="str">
        <f t="shared" si="12"/>
        <v/>
      </c>
      <c r="AM11" s="332">
        <f t="shared" si="12"/>
        <v>5</v>
      </c>
      <c r="AN11" s="332" t="str">
        <f t="shared" si="12"/>
        <v/>
      </c>
      <c r="AO11" s="332">
        <f t="shared" si="12"/>
        <v>5</v>
      </c>
      <c r="AP11" s="332" t="str">
        <f t="shared" si="12"/>
        <v/>
      </c>
      <c r="AQ11" s="332">
        <f t="shared" si="12"/>
        <v>5</v>
      </c>
      <c r="AR11" s="332">
        <f t="shared" si="12"/>
        <v>4</v>
      </c>
      <c r="AS11" s="332" t="str">
        <f t="shared" si="12"/>
        <v/>
      </c>
      <c r="AT11" s="332" t="str">
        <f t="shared" si="12"/>
        <v/>
      </c>
      <c r="AU11" s="332" t="str">
        <f t="shared" si="12"/>
        <v/>
      </c>
      <c r="AV11" s="332" t="str">
        <f t="shared" si="12"/>
        <v/>
      </c>
      <c r="AW11" s="35">
        <f t="shared" si="13"/>
        <v>2</v>
      </c>
      <c r="AX11" s="340"/>
      <c r="AY11" s="340"/>
      <c r="AZ11" s="340"/>
      <c r="BA11" s="340"/>
      <c r="BB11" s="340"/>
      <c r="BC11" s="340"/>
      <c r="BD11" s="340"/>
      <c r="BE11" s="340"/>
      <c r="BF11" s="340"/>
      <c r="BG11" s="340"/>
      <c r="BH11" s="340"/>
      <c r="BI11" s="340"/>
      <c r="BJ11" s="340"/>
      <c r="BK11" s="340"/>
      <c r="BL11" s="340"/>
      <c r="BM11" s="340"/>
      <c r="BN11" s="340"/>
      <c r="BO11" s="340"/>
      <c r="BP11" s="341"/>
      <c r="BQ11" s="341"/>
      <c r="BR11" s="341"/>
      <c r="BS11" s="341"/>
      <c r="BT11" s="341"/>
      <c r="BU11" s="341"/>
      <c r="BV11" s="341"/>
      <c r="BW11" s="341"/>
      <c r="BX11" s="341"/>
      <c r="BY11" s="341"/>
      <c r="BZ11" s="341"/>
      <c r="CA11" s="341"/>
      <c r="CB11" s="341"/>
      <c r="CC11" s="341"/>
      <c r="CD11" s="341"/>
      <c r="CE11" s="341"/>
      <c r="CF11" s="341"/>
      <c r="CG11" s="340"/>
      <c r="CH11" s="341"/>
      <c r="CI11" s="341"/>
      <c r="CJ11" s="341"/>
      <c r="CK11" s="341"/>
      <c r="CL11" s="341"/>
      <c r="CM11" s="341"/>
    </row>
    <row r="12" spans="1:107" s="337" customFormat="1" ht="18.75" x14ac:dyDescent="0.2">
      <c r="A12" s="389">
        <v>7</v>
      </c>
      <c r="B12" s="266" t="s">
        <v>28</v>
      </c>
      <c r="C12" s="399" t="s">
        <v>34</v>
      </c>
      <c r="D12" s="443" t="s">
        <v>1178</v>
      </c>
      <c r="E12" s="256">
        <v>2344</v>
      </c>
      <c r="F12" s="93" t="s">
        <v>1604</v>
      </c>
      <c r="G12" s="93">
        <v>5</v>
      </c>
      <c r="H12" s="93" t="s">
        <v>1604</v>
      </c>
      <c r="I12" s="93">
        <v>4</v>
      </c>
      <c r="J12" s="93"/>
      <c r="K12" s="93"/>
      <c r="L12" s="93">
        <v>5</v>
      </c>
      <c r="M12" s="93"/>
      <c r="N12" s="93">
        <v>5</v>
      </c>
      <c r="O12" s="93"/>
      <c r="P12" s="23">
        <v>4</v>
      </c>
      <c r="Q12" s="23">
        <v>5</v>
      </c>
      <c r="R12" s="23"/>
      <c r="S12" s="23"/>
      <c r="T12" s="23"/>
      <c r="U12" s="23"/>
      <c r="V12" s="35">
        <f t="shared" si="0"/>
        <v>4</v>
      </c>
      <c r="W12" s="328">
        <f t="shared" si="1"/>
        <v>0</v>
      </c>
      <c r="X12" s="328">
        <f t="shared" si="2"/>
        <v>0</v>
      </c>
      <c r="Y12" s="328">
        <f t="shared" si="3"/>
        <v>0</v>
      </c>
      <c r="Z12" s="328">
        <f t="shared" si="4"/>
        <v>0</v>
      </c>
      <c r="AA12" s="328">
        <f t="shared" si="5"/>
        <v>2</v>
      </c>
      <c r="AB12" s="328">
        <f t="shared" si="6"/>
        <v>4</v>
      </c>
      <c r="AC12" s="328">
        <f t="shared" si="7"/>
        <v>6</v>
      </c>
      <c r="AD12" s="329">
        <f t="shared" si="11"/>
        <v>4.666666666666667</v>
      </c>
      <c r="AE12" s="330">
        <f t="shared" si="8"/>
        <v>0</v>
      </c>
      <c r="AF12" s="331"/>
      <c r="AG12" s="332" t="str">
        <f t="shared" si="12"/>
        <v>з</v>
      </c>
      <c r="AH12" s="332">
        <f t="shared" si="12"/>
        <v>5</v>
      </c>
      <c r="AI12" s="332" t="str">
        <f t="shared" si="12"/>
        <v>з</v>
      </c>
      <c r="AJ12" s="332">
        <f t="shared" si="12"/>
        <v>4</v>
      </c>
      <c r="AK12" s="332" t="str">
        <f t="shared" si="12"/>
        <v/>
      </c>
      <c r="AL12" s="332" t="str">
        <f t="shared" si="12"/>
        <v/>
      </c>
      <c r="AM12" s="332">
        <f t="shared" si="12"/>
        <v>5</v>
      </c>
      <c r="AN12" s="332" t="str">
        <f t="shared" si="12"/>
        <v/>
      </c>
      <c r="AO12" s="332">
        <f t="shared" si="12"/>
        <v>5</v>
      </c>
      <c r="AP12" s="332" t="str">
        <f t="shared" si="12"/>
        <v/>
      </c>
      <c r="AQ12" s="332">
        <f t="shared" si="12"/>
        <v>4</v>
      </c>
      <c r="AR12" s="332">
        <f t="shared" si="12"/>
        <v>5</v>
      </c>
      <c r="AS12" s="332" t="str">
        <f t="shared" si="12"/>
        <v/>
      </c>
      <c r="AT12" s="332" t="str">
        <f t="shared" si="12"/>
        <v/>
      </c>
      <c r="AU12" s="332" t="str">
        <f t="shared" si="12"/>
        <v/>
      </c>
      <c r="AV12" s="332" t="str">
        <f t="shared" si="12"/>
        <v/>
      </c>
      <c r="AW12" s="35">
        <f t="shared" si="13"/>
        <v>2</v>
      </c>
      <c r="AX12" s="333"/>
      <c r="AY12" s="333"/>
      <c r="AZ12" s="333"/>
      <c r="BA12" s="333"/>
      <c r="BB12" s="333"/>
      <c r="BC12" s="333"/>
      <c r="BD12" s="333"/>
      <c r="BE12" s="333"/>
      <c r="BF12" s="333"/>
      <c r="BG12" s="333"/>
      <c r="BH12" s="333"/>
      <c r="BI12" s="333"/>
      <c r="BJ12" s="333"/>
      <c r="BK12" s="333"/>
      <c r="BL12" s="333"/>
      <c r="BM12" s="333"/>
      <c r="BN12" s="333"/>
      <c r="BO12" s="333"/>
      <c r="BP12" s="334"/>
      <c r="BQ12" s="334"/>
      <c r="BR12" s="334"/>
      <c r="BS12" s="334"/>
      <c r="BT12" s="334"/>
      <c r="BU12" s="334"/>
      <c r="BV12" s="334"/>
      <c r="BW12" s="334"/>
      <c r="BX12" s="334"/>
      <c r="BY12" s="334"/>
      <c r="BZ12" s="334"/>
      <c r="CA12" s="334"/>
      <c r="CB12" s="334"/>
      <c r="CC12" s="334"/>
      <c r="CD12" s="334"/>
      <c r="CE12" s="334"/>
      <c r="CF12" s="334"/>
      <c r="CG12" s="333"/>
      <c r="CH12" s="334"/>
      <c r="CI12" s="334"/>
      <c r="CJ12" s="334"/>
      <c r="CK12" s="334"/>
      <c r="CL12" s="334"/>
      <c r="CM12" s="334"/>
      <c r="CN12" s="331"/>
      <c r="CO12" s="331"/>
      <c r="CP12" s="331"/>
      <c r="CQ12" s="331"/>
      <c r="CR12" s="331"/>
      <c r="CS12" s="331"/>
      <c r="CT12" s="331"/>
      <c r="CU12" s="331"/>
      <c r="CV12" s="331"/>
      <c r="CW12" s="331"/>
      <c r="CX12" s="331"/>
      <c r="CY12" s="331"/>
      <c r="CZ12" s="331"/>
      <c r="DA12" s="331"/>
    </row>
    <row r="13" spans="1:107" s="337" customFormat="1" ht="18.75" x14ac:dyDescent="0.2">
      <c r="A13" s="389">
        <v>8</v>
      </c>
      <c r="B13" s="266" t="s">
        <v>28</v>
      </c>
      <c r="C13" s="399" t="s">
        <v>34</v>
      </c>
      <c r="D13" s="443" t="s">
        <v>1179</v>
      </c>
      <c r="E13" s="256">
        <v>2344</v>
      </c>
      <c r="F13" s="93" t="s">
        <v>1604</v>
      </c>
      <c r="G13" s="93">
        <v>4</v>
      </c>
      <c r="H13" s="93" t="s">
        <v>1604</v>
      </c>
      <c r="I13" s="93">
        <v>3</v>
      </c>
      <c r="J13" s="93"/>
      <c r="K13" s="93"/>
      <c r="L13" s="93">
        <v>5</v>
      </c>
      <c r="M13" s="93"/>
      <c r="N13" s="93">
        <v>5</v>
      </c>
      <c r="O13" s="93"/>
      <c r="P13" s="23">
        <v>3</v>
      </c>
      <c r="Q13" s="23">
        <v>4</v>
      </c>
      <c r="R13" s="23"/>
      <c r="S13" s="23"/>
      <c r="T13" s="23"/>
      <c r="U13" s="23"/>
      <c r="V13" s="35">
        <f t="shared" si="0"/>
        <v>3</v>
      </c>
      <c r="W13" s="328">
        <f t="shared" si="1"/>
        <v>0</v>
      </c>
      <c r="X13" s="328">
        <f t="shared" si="2"/>
        <v>0</v>
      </c>
      <c r="Y13" s="328">
        <f t="shared" si="3"/>
        <v>0</v>
      </c>
      <c r="Z13" s="328">
        <f t="shared" si="4"/>
        <v>2</v>
      </c>
      <c r="AA13" s="328">
        <f t="shared" si="5"/>
        <v>2</v>
      </c>
      <c r="AB13" s="328">
        <f t="shared" si="6"/>
        <v>2</v>
      </c>
      <c r="AC13" s="328">
        <f t="shared" si="7"/>
        <v>6</v>
      </c>
      <c r="AD13" s="329">
        <f t="shared" si="11"/>
        <v>4</v>
      </c>
      <c r="AE13" s="330">
        <f t="shared" si="8"/>
        <v>0</v>
      </c>
      <c r="AF13" s="331"/>
      <c r="AG13" s="332" t="str">
        <f t="shared" si="12"/>
        <v>з</v>
      </c>
      <c r="AH13" s="332">
        <f t="shared" si="12"/>
        <v>4</v>
      </c>
      <c r="AI13" s="332" t="str">
        <f t="shared" si="12"/>
        <v>з</v>
      </c>
      <c r="AJ13" s="332">
        <f t="shared" si="12"/>
        <v>3</v>
      </c>
      <c r="AK13" s="332" t="str">
        <f t="shared" si="12"/>
        <v/>
      </c>
      <c r="AL13" s="332" t="str">
        <f t="shared" si="12"/>
        <v/>
      </c>
      <c r="AM13" s="332">
        <f t="shared" si="12"/>
        <v>5</v>
      </c>
      <c r="AN13" s="332" t="str">
        <f t="shared" si="12"/>
        <v/>
      </c>
      <c r="AO13" s="332">
        <f t="shared" si="12"/>
        <v>5</v>
      </c>
      <c r="AP13" s="332" t="str">
        <f t="shared" si="12"/>
        <v/>
      </c>
      <c r="AQ13" s="332">
        <f t="shared" si="12"/>
        <v>3</v>
      </c>
      <c r="AR13" s="332">
        <f t="shared" si="12"/>
        <v>4</v>
      </c>
      <c r="AS13" s="332" t="str">
        <f t="shared" si="12"/>
        <v/>
      </c>
      <c r="AT13" s="332" t="str">
        <f t="shared" si="12"/>
        <v/>
      </c>
      <c r="AU13" s="332" t="str">
        <f t="shared" si="12"/>
        <v/>
      </c>
      <c r="AV13" s="332" t="str">
        <f t="shared" si="12"/>
        <v/>
      </c>
      <c r="AW13" s="35">
        <f t="shared" si="13"/>
        <v>2</v>
      </c>
      <c r="AX13" s="333"/>
      <c r="AY13" s="333"/>
      <c r="AZ13" s="333"/>
      <c r="BA13" s="333"/>
      <c r="BB13" s="333"/>
      <c r="BC13" s="333"/>
      <c r="BD13" s="333"/>
      <c r="BE13" s="333"/>
      <c r="BF13" s="333"/>
      <c r="BG13" s="333"/>
      <c r="BH13" s="333"/>
      <c r="BI13" s="333"/>
      <c r="BJ13" s="333"/>
      <c r="BK13" s="333"/>
      <c r="BL13" s="333"/>
      <c r="BM13" s="333"/>
      <c r="BN13" s="333"/>
      <c r="BO13" s="333"/>
      <c r="BP13" s="334"/>
      <c r="BQ13" s="334"/>
      <c r="BR13" s="334"/>
      <c r="BS13" s="334"/>
      <c r="BT13" s="334"/>
      <c r="BU13" s="334"/>
      <c r="BV13" s="334"/>
      <c r="BW13" s="334"/>
      <c r="BX13" s="334"/>
      <c r="BY13" s="334"/>
      <c r="BZ13" s="334"/>
      <c r="CA13" s="334"/>
      <c r="CB13" s="334"/>
      <c r="CC13" s="334"/>
      <c r="CD13" s="334"/>
      <c r="CE13" s="334"/>
      <c r="CF13" s="334"/>
      <c r="CG13" s="333"/>
      <c r="CH13" s="334"/>
      <c r="CI13" s="334"/>
      <c r="CJ13" s="334"/>
      <c r="CK13" s="334"/>
      <c r="CL13" s="334"/>
      <c r="CM13" s="334"/>
      <c r="CN13" s="331"/>
      <c r="CO13" s="331"/>
      <c r="CP13" s="331"/>
      <c r="CQ13" s="331"/>
      <c r="CR13" s="331"/>
      <c r="CS13" s="331"/>
      <c r="CT13" s="331"/>
      <c r="CU13" s="331"/>
      <c r="CV13" s="331"/>
      <c r="CW13" s="331"/>
      <c r="CX13" s="331"/>
      <c r="CY13" s="331"/>
      <c r="CZ13" s="331"/>
      <c r="DA13" s="331"/>
    </row>
    <row r="14" spans="1:107" ht="18.75" x14ac:dyDescent="0.2">
      <c r="A14" s="389">
        <v>9</v>
      </c>
      <c r="B14" s="263"/>
      <c r="C14" s="399" t="s">
        <v>34</v>
      </c>
      <c r="D14" s="443" t="s">
        <v>1180</v>
      </c>
      <c r="E14" s="256">
        <v>2344</v>
      </c>
      <c r="F14" s="93" t="s">
        <v>1604</v>
      </c>
      <c r="G14" s="93">
        <v>4</v>
      </c>
      <c r="H14" s="93" t="s">
        <v>1604</v>
      </c>
      <c r="I14" s="93">
        <v>3</v>
      </c>
      <c r="J14" s="93"/>
      <c r="K14" s="93"/>
      <c r="L14" s="93">
        <v>5</v>
      </c>
      <c r="M14" s="93"/>
      <c r="N14" s="93">
        <v>5</v>
      </c>
      <c r="O14" s="93"/>
      <c r="P14" s="93">
        <v>4</v>
      </c>
      <c r="Q14" s="24">
        <v>4</v>
      </c>
      <c r="R14" s="24"/>
      <c r="S14" s="23"/>
      <c r="T14" s="23"/>
      <c r="U14" s="23"/>
      <c r="V14" s="18">
        <f t="shared" si="0"/>
        <v>3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1</v>
      </c>
      <c r="AA14" s="95">
        <f t="shared" si="5"/>
        <v>3</v>
      </c>
      <c r="AB14" s="95">
        <f t="shared" si="6"/>
        <v>2</v>
      </c>
      <c r="AC14" s="95">
        <f t="shared" si="7"/>
        <v>6</v>
      </c>
      <c r="AD14" s="242">
        <f t="shared" si="11"/>
        <v>4.166666666666667</v>
      </c>
      <c r="AE14" s="16">
        <f t="shared" si="8"/>
        <v>0</v>
      </c>
      <c r="AF14" s="9"/>
      <c r="AG14" s="332" t="str">
        <f t="shared" si="12"/>
        <v>з</v>
      </c>
      <c r="AH14" s="332">
        <f t="shared" si="12"/>
        <v>4</v>
      </c>
      <c r="AI14" s="332" t="str">
        <f t="shared" si="12"/>
        <v>з</v>
      </c>
      <c r="AJ14" s="332">
        <f t="shared" si="12"/>
        <v>3</v>
      </c>
      <c r="AK14" s="332" t="str">
        <f t="shared" si="12"/>
        <v/>
      </c>
      <c r="AL14" s="332" t="str">
        <f t="shared" si="12"/>
        <v/>
      </c>
      <c r="AM14" s="332">
        <f t="shared" si="12"/>
        <v>5</v>
      </c>
      <c r="AN14" s="332" t="str">
        <f t="shared" si="12"/>
        <v/>
      </c>
      <c r="AO14" s="332">
        <f t="shared" si="12"/>
        <v>5</v>
      </c>
      <c r="AP14" s="332" t="str">
        <f t="shared" si="12"/>
        <v/>
      </c>
      <c r="AQ14" s="332">
        <f t="shared" si="12"/>
        <v>4</v>
      </c>
      <c r="AR14" s="332">
        <f t="shared" si="12"/>
        <v>4</v>
      </c>
      <c r="AS14" s="332" t="str">
        <f t="shared" si="12"/>
        <v/>
      </c>
      <c r="AT14" s="332" t="str">
        <f t="shared" si="12"/>
        <v/>
      </c>
      <c r="AU14" s="332" t="str">
        <f t="shared" si="12"/>
        <v/>
      </c>
      <c r="AV14" s="332" t="str">
        <f t="shared" si="12"/>
        <v/>
      </c>
      <c r="AW14" s="35">
        <f t="shared" si="13"/>
        <v>2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">
      <c r="A15" s="389">
        <v>10</v>
      </c>
      <c r="B15" s="263"/>
      <c r="C15" s="399" t="s">
        <v>34</v>
      </c>
      <c r="D15" s="443" t="s">
        <v>1181</v>
      </c>
      <c r="E15" s="256">
        <v>2344</v>
      </c>
      <c r="F15" s="93" t="s">
        <v>1604</v>
      </c>
      <c r="G15" s="93">
        <v>3</v>
      </c>
      <c r="H15" s="93" t="s">
        <v>1604</v>
      </c>
      <c r="I15" s="93">
        <v>3</v>
      </c>
      <c r="J15" s="93"/>
      <c r="K15" s="93"/>
      <c r="L15" s="93">
        <v>4</v>
      </c>
      <c r="M15" s="93"/>
      <c r="N15" s="93">
        <v>4</v>
      </c>
      <c r="O15" s="93"/>
      <c r="P15" s="93" t="s">
        <v>1643</v>
      </c>
      <c r="Q15" s="24">
        <v>3</v>
      </c>
      <c r="R15" s="24"/>
      <c r="S15" s="23"/>
      <c r="T15" s="23"/>
      <c r="U15" s="23"/>
      <c r="V15" s="18">
        <f t="shared" si="0"/>
        <v>2</v>
      </c>
      <c r="W15" s="95">
        <f t="shared" si="1"/>
        <v>0</v>
      </c>
      <c r="X15" s="95">
        <f t="shared" si="2"/>
        <v>0</v>
      </c>
      <c r="Y15" s="95">
        <f t="shared" si="3"/>
        <v>1</v>
      </c>
      <c r="Z15" s="95">
        <f t="shared" si="4"/>
        <v>3</v>
      </c>
      <c r="AA15" s="95">
        <f t="shared" si="5"/>
        <v>2</v>
      </c>
      <c r="AB15" s="95">
        <f t="shared" si="6"/>
        <v>0</v>
      </c>
      <c r="AC15" s="95">
        <f t="shared" si="7"/>
        <v>6</v>
      </c>
      <c r="AD15" s="242">
        <f t="shared" si="11"/>
        <v>3.1666666666666665</v>
      </c>
      <c r="AE15" s="16">
        <f t="shared" si="8"/>
        <v>0</v>
      </c>
      <c r="AF15" s="9"/>
      <c r="AG15" s="332" t="str">
        <f t="shared" si="12"/>
        <v>з</v>
      </c>
      <c r="AH15" s="332">
        <f t="shared" si="12"/>
        <v>3</v>
      </c>
      <c r="AI15" s="332" t="str">
        <f t="shared" si="12"/>
        <v>з</v>
      </c>
      <c r="AJ15" s="332">
        <f t="shared" si="12"/>
        <v>3</v>
      </c>
      <c r="AK15" s="332" t="str">
        <f t="shared" si="12"/>
        <v/>
      </c>
      <c r="AL15" s="332" t="str">
        <f t="shared" ref="AL15:AL25" si="14">IF(ISERROR(VALUE(LEFT(K15))),LEFT(K15),VALUE(LEFT(K15)))</f>
        <v/>
      </c>
      <c r="AM15" s="332">
        <f t="shared" si="12"/>
        <v>4</v>
      </c>
      <c r="AN15" s="332" t="str">
        <f t="shared" si="12"/>
        <v/>
      </c>
      <c r="AO15" s="332">
        <f t="shared" si="12"/>
        <v>4</v>
      </c>
      <c r="AP15" s="332" t="str">
        <f t="shared" si="12"/>
        <v/>
      </c>
      <c r="AQ15" s="332">
        <f t="shared" si="12"/>
        <v>2</v>
      </c>
      <c r="AR15" s="332">
        <f t="shared" si="12"/>
        <v>3</v>
      </c>
      <c r="AS15" s="332" t="str">
        <f t="shared" si="12"/>
        <v/>
      </c>
      <c r="AT15" s="332" t="str">
        <f t="shared" si="12"/>
        <v/>
      </c>
      <c r="AU15" s="332" t="str">
        <f t="shared" si="12"/>
        <v/>
      </c>
      <c r="AV15" s="332" t="str">
        <f t="shared" si="12"/>
        <v/>
      </c>
      <c r="AW15" s="35">
        <f t="shared" si="13"/>
        <v>2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389">
        <v>11</v>
      </c>
      <c r="B16" s="263"/>
      <c r="C16" s="399" t="s">
        <v>34</v>
      </c>
      <c r="D16" s="443" t="s">
        <v>1182</v>
      </c>
      <c r="E16" s="256">
        <v>2344</v>
      </c>
      <c r="F16" s="93" t="s">
        <v>1604</v>
      </c>
      <c r="G16" s="93">
        <v>3</v>
      </c>
      <c r="H16" s="93" t="s">
        <v>1604</v>
      </c>
      <c r="I16" s="93">
        <v>4</v>
      </c>
      <c r="J16" s="93"/>
      <c r="K16" s="93"/>
      <c r="L16" s="93">
        <v>3</v>
      </c>
      <c r="M16" s="93"/>
      <c r="N16" s="93">
        <v>5</v>
      </c>
      <c r="O16" s="93"/>
      <c r="P16" s="93">
        <v>5</v>
      </c>
      <c r="Q16" s="24">
        <v>5</v>
      </c>
      <c r="R16" s="24"/>
      <c r="S16" s="23"/>
      <c r="T16" s="23"/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2</v>
      </c>
      <c r="AA16" s="95">
        <f t="shared" si="5"/>
        <v>1</v>
      </c>
      <c r="AB16" s="95">
        <f t="shared" si="6"/>
        <v>3</v>
      </c>
      <c r="AC16" s="95">
        <f t="shared" si="7"/>
        <v>6</v>
      </c>
      <c r="AD16" s="242">
        <f t="shared" si="11"/>
        <v>4.166666666666667</v>
      </c>
      <c r="AE16" s="16">
        <f t="shared" si="8"/>
        <v>0</v>
      </c>
      <c r="AF16" s="9"/>
      <c r="AG16" s="332" t="str">
        <f t="shared" si="12"/>
        <v>з</v>
      </c>
      <c r="AH16" s="332">
        <f t="shared" si="12"/>
        <v>3</v>
      </c>
      <c r="AI16" s="332" t="str">
        <f t="shared" si="12"/>
        <v>з</v>
      </c>
      <c r="AJ16" s="332">
        <f t="shared" si="12"/>
        <v>4</v>
      </c>
      <c r="AK16" s="332" t="str">
        <f t="shared" si="12"/>
        <v/>
      </c>
      <c r="AL16" s="332" t="str">
        <f t="shared" si="14"/>
        <v/>
      </c>
      <c r="AM16" s="332">
        <f t="shared" si="12"/>
        <v>3</v>
      </c>
      <c r="AN16" s="332" t="str">
        <f t="shared" si="12"/>
        <v/>
      </c>
      <c r="AO16" s="332">
        <f t="shared" si="12"/>
        <v>5</v>
      </c>
      <c r="AP16" s="332" t="str">
        <f t="shared" si="12"/>
        <v/>
      </c>
      <c r="AQ16" s="332">
        <f t="shared" si="12"/>
        <v>5</v>
      </c>
      <c r="AR16" s="332">
        <f t="shared" si="12"/>
        <v>5</v>
      </c>
      <c r="AS16" s="332" t="str">
        <f t="shared" si="12"/>
        <v/>
      </c>
      <c r="AT16" s="332" t="str">
        <f t="shared" si="12"/>
        <v/>
      </c>
      <c r="AU16" s="332" t="str">
        <f t="shared" si="12"/>
        <v/>
      </c>
      <c r="AV16" s="332" t="str">
        <f t="shared" si="12"/>
        <v/>
      </c>
      <c r="AW16" s="35">
        <f t="shared" si="13"/>
        <v>2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389">
        <v>12</v>
      </c>
      <c r="B17" s="259"/>
      <c r="C17" s="399" t="s">
        <v>34</v>
      </c>
      <c r="D17" s="443" t="s">
        <v>1183</v>
      </c>
      <c r="E17" s="256">
        <v>2344</v>
      </c>
      <c r="F17" s="93" t="s">
        <v>1604</v>
      </c>
      <c r="G17" s="93">
        <v>3</v>
      </c>
      <c r="H17" s="93" t="s">
        <v>1604</v>
      </c>
      <c r="I17" s="93">
        <v>3</v>
      </c>
      <c r="J17" s="93"/>
      <c r="K17" s="93"/>
      <c r="L17" s="93">
        <v>5</v>
      </c>
      <c r="M17" s="93"/>
      <c r="N17" s="93">
        <v>4</v>
      </c>
      <c r="O17" s="93"/>
      <c r="P17" s="93">
        <v>3</v>
      </c>
      <c r="Q17" s="24">
        <v>3</v>
      </c>
      <c r="R17" s="24"/>
      <c r="S17" s="23"/>
      <c r="T17" s="23"/>
      <c r="U17" s="23"/>
      <c r="V17" s="18">
        <f t="shared" si="0"/>
        <v>3</v>
      </c>
      <c r="W17" s="95">
        <f t="shared" si="1"/>
        <v>0</v>
      </c>
      <c r="X17" s="95">
        <f t="shared" ref="X17:X34" si="15">COUNTIF(AF17:AU17,"д")</f>
        <v>0</v>
      </c>
      <c r="Y17" s="95">
        <f t="shared" si="3"/>
        <v>0</v>
      </c>
      <c r="Z17" s="95">
        <f t="shared" si="4"/>
        <v>4</v>
      </c>
      <c r="AA17" s="95">
        <f t="shared" si="5"/>
        <v>1</v>
      </c>
      <c r="AB17" s="95">
        <f t="shared" si="6"/>
        <v>1</v>
      </c>
      <c r="AC17" s="95">
        <f t="shared" si="7"/>
        <v>6</v>
      </c>
      <c r="AD17" s="242">
        <f t="shared" si="11"/>
        <v>3.5</v>
      </c>
      <c r="AE17" s="16">
        <f t="shared" si="8"/>
        <v>0</v>
      </c>
      <c r="AF17" s="9"/>
      <c r="AG17" s="332" t="str">
        <f t="shared" si="12"/>
        <v>з</v>
      </c>
      <c r="AH17" s="332">
        <f t="shared" si="12"/>
        <v>3</v>
      </c>
      <c r="AI17" s="332" t="str">
        <f t="shared" si="12"/>
        <v>з</v>
      </c>
      <c r="AJ17" s="332">
        <f t="shared" si="12"/>
        <v>3</v>
      </c>
      <c r="AK17" s="332" t="str">
        <f t="shared" si="12"/>
        <v/>
      </c>
      <c r="AL17" s="332" t="str">
        <f t="shared" si="14"/>
        <v/>
      </c>
      <c r="AM17" s="332">
        <f t="shared" si="12"/>
        <v>5</v>
      </c>
      <c r="AN17" s="332" t="str">
        <f t="shared" si="12"/>
        <v/>
      </c>
      <c r="AO17" s="332">
        <f t="shared" si="12"/>
        <v>4</v>
      </c>
      <c r="AP17" s="332" t="str">
        <f t="shared" si="12"/>
        <v/>
      </c>
      <c r="AQ17" s="332">
        <f t="shared" si="12"/>
        <v>3</v>
      </c>
      <c r="AR17" s="332">
        <f t="shared" si="12"/>
        <v>3</v>
      </c>
      <c r="AS17" s="332" t="str">
        <f t="shared" si="12"/>
        <v/>
      </c>
      <c r="AT17" s="332" t="str">
        <f t="shared" si="12"/>
        <v/>
      </c>
      <c r="AU17" s="332" t="str">
        <f t="shared" si="12"/>
        <v/>
      </c>
      <c r="AV17" s="332" t="str">
        <f t="shared" si="12"/>
        <v/>
      </c>
      <c r="AW17" s="35">
        <f t="shared" si="13"/>
        <v>2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389">
        <v>13</v>
      </c>
      <c r="B18" s="189"/>
      <c r="C18" s="399" t="s">
        <v>34</v>
      </c>
      <c r="D18" s="443" t="s">
        <v>1184</v>
      </c>
      <c r="E18" s="256">
        <v>2344</v>
      </c>
      <c r="F18" s="93" t="s">
        <v>1604</v>
      </c>
      <c r="G18" s="93">
        <v>3</v>
      </c>
      <c r="H18" s="93" t="s">
        <v>1604</v>
      </c>
      <c r="I18" s="93">
        <v>3</v>
      </c>
      <c r="J18" s="93"/>
      <c r="K18" s="93"/>
      <c r="L18" s="93">
        <v>3</v>
      </c>
      <c r="M18" s="93"/>
      <c r="N18" s="93">
        <v>3</v>
      </c>
      <c r="O18" s="93"/>
      <c r="P18" s="93">
        <v>3</v>
      </c>
      <c r="Q18" s="24">
        <v>4</v>
      </c>
      <c r="R18" s="24"/>
      <c r="S18" s="23"/>
      <c r="T18" s="23"/>
      <c r="U18" s="23"/>
      <c r="V18" s="18">
        <f t="shared" si="0"/>
        <v>3</v>
      </c>
      <c r="W18" s="95">
        <f t="shared" si="1"/>
        <v>0</v>
      </c>
      <c r="X18" s="95">
        <f t="shared" si="15"/>
        <v>0</v>
      </c>
      <c r="Y18" s="95">
        <f t="shared" si="3"/>
        <v>0</v>
      </c>
      <c r="Z18" s="95">
        <f t="shared" si="4"/>
        <v>5</v>
      </c>
      <c r="AA18" s="95">
        <f t="shared" si="5"/>
        <v>1</v>
      </c>
      <c r="AB18" s="95">
        <f t="shared" si="6"/>
        <v>0</v>
      </c>
      <c r="AC18" s="95">
        <f t="shared" si="7"/>
        <v>6</v>
      </c>
      <c r="AD18" s="242">
        <f t="shared" si="11"/>
        <v>3.1666666666666665</v>
      </c>
      <c r="AE18" s="16">
        <f t="shared" si="8"/>
        <v>0</v>
      </c>
      <c r="AF18" s="9"/>
      <c r="AG18" s="332" t="str">
        <f t="shared" si="12"/>
        <v>з</v>
      </c>
      <c r="AH18" s="332">
        <f t="shared" si="12"/>
        <v>3</v>
      </c>
      <c r="AI18" s="332" t="str">
        <f t="shared" si="12"/>
        <v>з</v>
      </c>
      <c r="AJ18" s="332">
        <f t="shared" si="12"/>
        <v>3</v>
      </c>
      <c r="AK18" s="332" t="str">
        <f t="shared" si="12"/>
        <v/>
      </c>
      <c r="AL18" s="332" t="str">
        <f t="shared" si="14"/>
        <v/>
      </c>
      <c r="AM18" s="332">
        <f t="shared" si="12"/>
        <v>3</v>
      </c>
      <c r="AN18" s="332" t="str">
        <f t="shared" si="12"/>
        <v/>
      </c>
      <c r="AO18" s="332">
        <f t="shared" si="12"/>
        <v>3</v>
      </c>
      <c r="AP18" s="332" t="str">
        <f t="shared" si="12"/>
        <v/>
      </c>
      <c r="AQ18" s="332">
        <f t="shared" si="12"/>
        <v>3</v>
      </c>
      <c r="AR18" s="332">
        <f t="shared" si="12"/>
        <v>4</v>
      </c>
      <c r="AS18" s="332" t="str">
        <f t="shared" si="12"/>
        <v/>
      </c>
      <c r="AT18" s="332" t="str">
        <f t="shared" si="12"/>
        <v/>
      </c>
      <c r="AU18" s="332" t="str">
        <f t="shared" si="12"/>
        <v/>
      </c>
      <c r="AV18" s="332" t="str">
        <f t="shared" si="12"/>
        <v/>
      </c>
      <c r="AW18" s="35">
        <f t="shared" si="13"/>
        <v>2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389">
        <v>14</v>
      </c>
      <c r="B19" s="189"/>
      <c r="C19" s="399" t="s">
        <v>34</v>
      </c>
      <c r="D19" s="443" t="s">
        <v>1185</v>
      </c>
      <c r="E19" s="256">
        <v>2344</v>
      </c>
      <c r="F19" s="93" t="s">
        <v>1604</v>
      </c>
      <c r="G19" s="93">
        <v>3</v>
      </c>
      <c r="H19" s="93" t="s">
        <v>1604</v>
      </c>
      <c r="I19" s="93">
        <v>3</v>
      </c>
      <c r="J19" s="93"/>
      <c r="K19" s="93"/>
      <c r="L19" s="93">
        <v>5</v>
      </c>
      <c r="M19" s="93"/>
      <c r="N19" s="93">
        <v>3</v>
      </c>
      <c r="O19" s="93"/>
      <c r="P19" s="93">
        <v>3</v>
      </c>
      <c r="Q19" s="23">
        <v>3</v>
      </c>
      <c r="R19" s="23"/>
      <c r="S19" s="23"/>
      <c r="T19" s="23"/>
      <c r="U19" s="23"/>
      <c r="V19" s="18">
        <f t="shared" si="0"/>
        <v>3</v>
      </c>
      <c r="W19" s="95">
        <f t="shared" si="1"/>
        <v>0</v>
      </c>
      <c r="X19" s="95">
        <f t="shared" si="15"/>
        <v>0</v>
      </c>
      <c r="Y19" s="95">
        <f t="shared" si="3"/>
        <v>0</v>
      </c>
      <c r="Z19" s="95">
        <f t="shared" si="4"/>
        <v>5</v>
      </c>
      <c r="AA19" s="95">
        <f t="shared" si="5"/>
        <v>0</v>
      </c>
      <c r="AB19" s="95">
        <f t="shared" si="6"/>
        <v>1</v>
      </c>
      <c r="AC19" s="95">
        <f t="shared" si="7"/>
        <v>6</v>
      </c>
      <c r="AD19" s="242">
        <f t="shared" si="11"/>
        <v>3.3333333333333335</v>
      </c>
      <c r="AE19" s="16">
        <f t="shared" si="8"/>
        <v>0</v>
      </c>
      <c r="AF19" s="9"/>
      <c r="AG19" s="332" t="str">
        <f t="shared" si="12"/>
        <v>з</v>
      </c>
      <c r="AH19" s="332">
        <f t="shared" si="12"/>
        <v>3</v>
      </c>
      <c r="AI19" s="332" t="str">
        <f t="shared" si="12"/>
        <v>з</v>
      </c>
      <c r="AJ19" s="332">
        <f t="shared" si="12"/>
        <v>3</v>
      </c>
      <c r="AK19" s="332" t="str">
        <f t="shared" si="12"/>
        <v/>
      </c>
      <c r="AL19" s="332" t="str">
        <f t="shared" si="14"/>
        <v/>
      </c>
      <c r="AM19" s="332">
        <f t="shared" si="12"/>
        <v>5</v>
      </c>
      <c r="AN19" s="332" t="str">
        <f t="shared" si="12"/>
        <v/>
      </c>
      <c r="AO19" s="332">
        <f t="shared" si="12"/>
        <v>3</v>
      </c>
      <c r="AP19" s="332" t="str">
        <f t="shared" si="12"/>
        <v/>
      </c>
      <c r="AQ19" s="332">
        <f t="shared" si="12"/>
        <v>3</v>
      </c>
      <c r="AR19" s="332">
        <f t="shared" si="12"/>
        <v>3</v>
      </c>
      <c r="AS19" s="332" t="str">
        <f t="shared" si="12"/>
        <v/>
      </c>
      <c r="AT19" s="332" t="str">
        <f t="shared" si="12"/>
        <v/>
      </c>
      <c r="AU19" s="332" t="str">
        <f t="shared" si="12"/>
        <v/>
      </c>
      <c r="AV19" s="332" t="str">
        <f t="shared" si="12"/>
        <v/>
      </c>
      <c r="AW19" s="35">
        <f t="shared" si="13"/>
        <v>2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389">
        <v>15</v>
      </c>
      <c r="B20" s="189"/>
      <c r="C20" s="479" t="s">
        <v>34</v>
      </c>
      <c r="D20" s="482" t="s">
        <v>1186</v>
      </c>
      <c r="E20" s="256">
        <v>2344</v>
      </c>
      <c r="F20" s="93" t="s">
        <v>1604</v>
      </c>
      <c r="G20" s="93">
        <v>5</v>
      </c>
      <c r="H20" s="93" t="s">
        <v>1604</v>
      </c>
      <c r="I20" s="93">
        <v>5</v>
      </c>
      <c r="J20" s="93"/>
      <c r="K20" s="93"/>
      <c r="L20" s="93">
        <v>5</v>
      </c>
      <c r="M20" s="93"/>
      <c r="N20" s="93">
        <v>5</v>
      </c>
      <c r="O20" s="93"/>
      <c r="P20" s="93">
        <v>5</v>
      </c>
      <c r="Q20" s="24">
        <v>5</v>
      </c>
      <c r="R20" s="24"/>
      <c r="S20" s="23"/>
      <c r="T20" s="23"/>
      <c r="U20" s="23"/>
      <c r="V20" s="18">
        <f t="shared" si="0"/>
        <v>5</v>
      </c>
      <c r="W20" s="95">
        <f t="shared" si="1"/>
        <v>0</v>
      </c>
      <c r="X20" s="95">
        <f t="shared" si="15"/>
        <v>0</v>
      </c>
      <c r="Y20" s="95">
        <f t="shared" si="3"/>
        <v>0</v>
      </c>
      <c r="Z20" s="95">
        <f t="shared" si="4"/>
        <v>0</v>
      </c>
      <c r="AA20" s="95">
        <f t="shared" si="5"/>
        <v>0</v>
      </c>
      <c r="AB20" s="95">
        <f t="shared" si="6"/>
        <v>6</v>
      </c>
      <c r="AC20" s="95">
        <f t="shared" si="7"/>
        <v>6</v>
      </c>
      <c r="AD20" s="242">
        <f t="shared" si="11"/>
        <v>5</v>
      </c>
      <c r="AE20" s="16">
        <f t="shared" si="8"/>
        <v>0</v>
      </c>
      <c r="AF20" s="9"/>
      <c r="AG20" s="332" t="str">
        <f t="shared" si="12"/>
        <v>з</v>
      </c>
      <c r="AH20" s="332">
        <f t="shared" si="12"/>
        <v>5</v>
      </c>
      <c r="AI20" s="332" t="str">
        <f t="shared" si="12"/>
        <v>з</v>
      </c>
      <c r="AJ20" s="332">
        <f t="shared" si="12"/>
        <v>5</v>
      </c>
      <c r="AK20" s="332" t="str">
        <f t="shared" si="12"/>
        <v/>
      </c>
      <c r="AL20" s="332" t="str">
        <f t="shared" si="14"/>
        <v/>
      </c>
      <c r="AM20" s="332">
        <f t="shared" si="12"/>
        <v>5</v>
      </c>
      <c r="AN20" s="332" t="str">
        <f t="shared" si="12"/>
        <v/>
      </c>
      <c r="AO20" s="332">
        <f t="shared" si="12"/>
        <v>5</v>
      </c>
      <c r="AP20" s="332" t="str">
        <f t="shared" si="12"/>
        <v/>
      </c>
      <c r="AQ20" s="332">
        <f t="shared" si="12"/>
        <v>5</v>
      </c>
      <c r="AR20" s="332">
        <f t="shared" si="12"/>
        <v>5</v>
      </c>
      <c r="AS20" s="332" t="str">
        <f t="shared" si="12"/>
        <v/>
      </c>
      <c r="AT20" s="332" t="str">
        <f t="shared" si="12"/>
        <v/>
      </c>
      <c r="AU20" s="332" t="str">
        <f t="shared" si="12"/>
        <v/>
      </c>
      <c r="AV20" s="332" t="str">
        <f t="shared" si="12"/>
        <v/>
      </c>
      <c r="AW20" s="35">
        <f t="shared" si="13"/>
        <v>2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389">
        <v>16</v>
      </c>
      <c r="B21" s="189"/>
      <c r="C21" s="399" t="s">
        <v>34</v>
      </c>
      <c r="D21" s="443" t="s">
        <v>1187</v>
      </c>
      <c r="E21" s="256">
        <v>2344</v>
      </c>
      <c r="F21" s="93" t="s">
        <v>1604</v>
      </c>
      <c r="G21" s="93">
        <v>3</v>
      </c>
      <c r="H21" s="93" t="s">
        <v>1604</v>
      </c>
      <c r="I21" s="93">
        <v>3</v>
      </c>
      <c r="J21" s="93"/>
      <c r="K21" s="93"/>
      <c r="L21" s="93">
        <v>5</v>
      </c>
      <c r="M21" s="93"/>
      <c r="N21" s="93">
        <v>3</v>
      </c>
      <c r="O21" s="93"/>
      <c r="P21" s="93">
        <v>3</v>
      </c>
      <c r="Q21" s="24" t="s">
        <v>1658</v>
      </c>
      <c r="R21" s="24"/>
      <c r="S21" s="23"/>
      <c r="T21" s="23"/>
      <c r="U21" s="23"/>
      <c r="V21" s="18">
        <f t="shared" si="0"/>
        <v>3</v>
      </c>
      <c r="W21" s="95">
        <f t="shared" si="1"/>
        <v>0</v>
      </c>
      <c r="X21" s="95">
        <f t="shared" si="15"/>
        <v>0</v>
      </c>
      <c r="Y21" s="95">
        <f t="shared" si="3"/>
        <v>0</v>
      </c>
      <c r="Z21" s="95">
        <f t="shared" si="4"/>
        <v>4</v>
      </c>
      <c r="AA21" s="95">
        <f t="shared" si="5"/>
        <v>0</v>
      </c>
      <c r="AB21" s="95">
        <f t="shared" si="6"/>
        <v>1</v>
      </c>
      <c r="AC21" s="95">
        <f t="shared" si="7"/>
        <v>5</v>
      </c>
      <c r="AD21" s="242">
        <f t="shared" si="11"/>
        <v>3.4</v>
      </c>
      <c r="AE21" s="16">
        <f t="shared" si="8"/>
        <v>0</v>
      </c>
      <c r="AF21" s="9"/>
      <c r="AG21" s="332" t="str">
        <f t="shared" si="12"/>
        <v>з</v>
      </c>
      <c r="AH21" s="332">
        <f t="shared" si="12"/>
        <v>3</v>
      </c>
      <c r="AI21" s="332" t="str">
        <f t="shared" si="12"/>
        <v>з</v>
      </c>
      <c r="AJ21" s="332">
        <f t="shared" si="12"/>
        <v>3</v>
      </c>
      <c r="AK21" s="332" t="str">
        <f t="shared" si="12"/>
        <v/>
      </c>
      <c r="AL21" s="332" t="str">
        <f t="shared" si="14"/>
        <v/>
      </c>
      <c r="AM21" s="332">
        <f t="shared" si="12"/>
        <v>5</v>
      </c>
      <c r="AN21" s="332" t="str">
        <f t="shared" si="12"/>
        <v/>
      </c>
      <c r="AO21" s="332">
        <f t="shared" si="12"/>
        <v>3</v>
      </c>
      <c r="AP21" s="332" t="str">
        <f t="shared" si="12"/>
        <v/>
      </c>
      <c r="AQ21" s="332">
        <f t="shared" si="12"/>
        <v>3</v>
      </c>
      <c r="AR21" s="332" t="str">
        <f t="shared" si="12"/>
        <v>к</v>
      </c>
      <c r="AS21" s="332" t="str">
        <f t="shared" si="12"/>
        <v/>
      </c>
      <c r="AT21" s="332" t="str">
        <f t="shared" si="12"/>
        <v/>
      </c>
      <c r="AU21" s="332" t="str">
        <f t="shared" si="12"/>
        <v/>
      </c>
      <c r="AV21" s="332" t="str">
        <f t="shared" si="12"/>
        <v/>
      </c>
      <c r="AW21" s="35">
        <f t="shared" si="13"/>
        <v>2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389">
        <v>17</v>
      </c>
      <c r="B22" s="189"/>
      <c r="C22" s="399" t="s">
        <v>34</v>
      </c>
      <c r="D22" s="443" t="s">
        <v>1188</v>
      </c>
      <c r="E22" s="256">
        <v>2344</v>
      </c>
      <c r="F22" s="93" t="s">
        <v>1604</v>
      </c>
      <c r="G22" s="93" t="s">
        <v>1636</v>
      </c>
      <c r="H22" s="93" t="s">
        <v>1604</v>
      </c>
      <c r="I22" s="93">
        <v>4</v>
      </c>
      <c r="J22" s="93"/>
      <c r="K22" s="93"/>
      <c r="L22" s="93">
        <v>5</v>
      </c>
      <c r="M22" s="93"/>
      <c r="N22" s="93">
        <v>4</v>
      </c>
      <c r="O22" s="93"/>
      <c r="P22" s="93">
        <v>5</v>
      </c>
      <c r="Q22" s="24">
        <v>4</v>
      </c>
      <c r="R22" s="24"/>
      <c r="S22" s="23"/>
      <c r="T22" s="23"/>
      <c r="U22" s="23"/>
      <c r="V22" s="18">
        <f t="shared" si="0"/>
        <v>4</v>
      </c>
      <c r="W22" s="95">
        <f t="shared" si="1"/>
        <v>0</v>
      </c>
      <c r="X22" s="95">
        <f t="shared" si="15"/>
        <v>0</v>
      </c>
      <c r="Y22" s="95">
        <f t="shared" si="3"/>
        <v>0</v>
      </c>
      <c r="Z22" s="95">
        <f t="shared" si="4"/>
        <v>0</v>
      </c>
      <c r="AA22" s="95">
        <f t="shared" si="5"/>
        <v>3</v>
      </c>
      <c r="AB22" s="95">
        <f t="shared" si="6"/>
        <v>2</v>
      </c>
      <c r="AC22" s="95">
        <f t="shared" si="7"/>
        <v>5</v>
      </c>
      <c r="AD22" s="242">
        <f t="shared" si="11"/>
        <v>4.4000000000000004</v>
      </c>
      <c r="AE22" s="16">
        <f t="shared" si="8"/>
        <v>0</v>
      </c>
      <c r="AF22" s="9"/>
      <c r="AG22" s="332" t="str">
        <f t="shared" si="12"/>
        <v>з</v>
      </c>
      <c r="AH22" s="332" t="str">
        <f t="shared" si="12"/>
        <v>а</v>
      </c>
      <c r="AI22" s="332" t="str">
        <f t="shared" si="12"/>
        <v>з</v>
      </c>
      <c r="AJ22" s="332">
        <f t="shared" si="12"/>
        <v>4</v>
      </c>
      <c r="AK22" s="332" t="str">
        <f t="shared" si="12"/>
        <v/>
      </c>
      <c r="AL22" s="332" t="str">
        <f t="shared" si="14"/>
        <v/>
      </c>
      <c r="AM22" s="332">
        <f t="shared" si="12"/>
        <v>5</v>
      </c>
      <c r="AN22" s="332" t="str">
        <f t="shared" si="12"/>
        <v/>
      </c>
      <c r="AO22" s="332">
        <f t="shared" si="12"/>
        <v>4</v>
      </c>
      <c r="AP22" s="332" t="str">
        <f t="shared" si="12"/>
        <v/>
      </c>
      <c r="AQ22" s="332">
        <f t="shared" si="12"/>
        <v>5</v>
      </c>
      <c r="AR22" s="332">
        <f t="shared" si="12"/>
        <v>4</v>
      </c>
      <c r="AS22" s="332" t="str">
        <f t="shared" si="12"/>
        <v/>
      </c>
      <c r="AT22" s="332" t="str">
        <f t="shared" si="12"/>
        <v/>
      </c>
      <c r="AU22" s="332" t="str">
        <f t="shared" si="12"/>
        <v/>
      </c>
      <c r="AV22" s="332" t="str">
        <f t="shared" ref="AG22:AV31" si="16">IF(ISERROR(VALUE(LEFT(U22))),LEFT(U22),VALUE(LEFT(U22)))</f>
        <v/>
      </c>
      <c r="AW22" s="35">
        <f t="shared" si="13"/>
        <v>2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389">
        <v>18</v>
      </c>
      <c r="B23" s="189"/>
      <c r="C23" s="399" t="s">
        <v>34</v>
      </c>
      <c r="D23" s="443" t="s">
        <v>1189</v>
      </c>
      <c r="E23" s="256">
        <v>2344</v>
      </c>
      <c r="F23" s="93" t="s">
        <v>1604</v>
      </c>
      <c r="G23" s="93">
        <v>4</v>
      </c>
      <c r="H23" s="93" t="s">
        <v>1604</v>
      </c>
      <c r="I23" s="93">
        <v>3</v>
      </c>
      <c r="J23" s="93"/>
      <c r="K23" s="93"/>
      <c r="L23" s="93">
        <v>5</v>
      </c>
      <c r="M23" s="93"/>
      <c r="N23" s="93">
        <v>5</v>
      </c>
      <c r="O23" s="93"/>
      <c r="P23" s="93">
        <v>3</v>
      </c>
      <c r="Q23" s="24">
        <v>5</v>
      </c>
      <c r="R23" s="24"/>
      <c r="S23" s="23"/>
      <c r="T23" s="23"/>
      <c r="U23" s="23"/>
      <c r="V23" s="18">
        <f t="shared" si="0"/>
        <v>3</v>
      </c>
      <c r="W23" s="95">
        <f t="shared" si="1"/>
        <v>0</v>
      </c>
      <c r="X23" s="95">
        <f t="shared" si="15"/>
        <v>0</v>
      </c>
      <c r="Y23" s="95">
        <f t="shared" si="3"/>
        <v>0</v>
      </c>
      <c r="Z23" s="95">
        <f t="shared" si="4"/>
        <v>2</v>
      </c>
      <c r="AA23" s="95">
        <f t="shared" si="5"/>
        <v>1</v>
      </c>
      <c r="AB23" s="95">
        <f t="shared" si="6"/>
        <v>3</v>
      </c>
      <c r="AC23" s="95">
        <f t="shared" si="7"/>
        <v>6</v>
      </c>
      <c r="AD23" s="242">
        <f t="shared" si="11"/>
        <v>4.166666666666667</v>
      </c>
      <c r="AE23" s="16">
        <f t="shared" si="8"/>
        <v>0</v>
      </c>
      <c r="AF23" s="9"/>
      <c r="AG23" s="332" t="str">
        <f t="shared" si="16"/>
        <v>з</v>
      </c>
      <c r="AH23" s="332">
        <f t="shared" si="16"/>
        <v>4</v>
      </c>
      <c r="AI23" s="332" t="str">
        <f t="shared" si="16"/>
        <v>з</v>
      </c>
      <c r="AJ23" s="332">
        <f t="shared" si="16"/>
        <v>3</v>
      </c>
      <c r="AK23" s="332" t="str">
        <f t="shared" si="16"/>
        <v/>
      </c>
      <c r="AL23" s="332" t="str">
        <f t="shared" si="14"/>
        <v/>
      </c>
      <c r="AM23" s="332">
        <f t="shared" si="16"/>
        <v>5</v>
      </c>
      <c r="AN23" s="332" t="str">
        <f t="shared" si="16"/>
        <v/>
      </c>
      <c r="AO23" s="332">
        <f t="shared" si="16"/>
        <v>5</v>
      </c>
      <c r="AP23" s="332" t="str">
        <f t="shared" si="16"/>
        <v/>
      </c>
      <c r="AQ23" s="332">
        <f t="shared" si="16"/>
        <v>3</v>
      </c>
      <c r="AR23" s="332">
        <f t="shared" si="16"/>
        <v>5</v>
      </c>
      <c r="AS23" s="332" t="str">
        <f t="shared" si="16"/>
        <v/>
      </c>
      <c r="AT23" s="332" t="str">
        <f t="shared" si="16"/>
        <v/>
      </c>
      <c r="AU23" s="332" t="str">
        <f t="shared" si="16"/>
        <v/>
      </c>
      <c r="AV23" s="332" t="str">
        <f t="shared" si="16"/>
        <v/>
      </c>
      <c r="AW23" s="35">
        <f t="shared" si="13"/>
        <v>2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">
      <c r="A24" s="389">
        <v>19</v>
      </c>
      <c r="B24" s="189"/>
      <c r="C24" s="479" t="s">
        <v>34</v>
      </c>
      <c r="D24" s="482" t="s">
        <v>1190</v>
      </c>
      <c r="E24" s="256">
        <v>2344</v>
      </c>
      <c r="F24" s="93" t="s">
        <v>1604</v>
      </c>
      <c r="G24" s="93">
        <v>5</v>
      </c>
      <c r="H24" s="93" t="s">
        <v>1604</v>
      </c>
      <c r="I24" s="93">
        <v>5</v>
      </c>
      <c r="J24" s="93"/>
      <c r="K24" s="93"/>
      <c r="L24" s="93">
        <v>4</v>
      </c>
      <c r="M24" s="93"/>
      <c r="N24" s="93">
        <v>5</v>
      </c>
      <c r="O24" s="93"/>
      <c r="P24" s="93">
        <v>5</v>
      </c>
      <c r="Q24" s="24">
        <v>5</v>
      </c>
      <c r="R24" s="24"/>
      <c r="S24" s="23"/>
      <c r="T24" s="23"/>
      <c r="U24" s="23"/>
      <c r="V24" s="18">
        <f t="shared" si="0"/>
        <v>4</v>
      </c>
      <c r="W24" s="95">
        <f t="shared" si="1"/>
        <v>0</v>
      </c>
      <c r="X24" s="95">
        <f t="shared" si="15"/>
        <v>0</v>
      </c>
      <c r="Y24" s="95">
        <f t="shared" si="3"/>
        <v>0</v>
      </c>
      <c r="Z24" s="95">
        <f t="shared" si="4"/>
        <v>0</v>
      </c>
      <c r="AA24" s="95">
        <f t="shared" si="5"/>
        <v>1</v>
      </c>
      <c r="AB24" s="95">
        <f t="shared" si="6"/>
        <v>5</v>
      </c>
      <c r="AC24" s="95">
        <f t="shared" si="7"/>
        <v>6</v>
      </c>
      <c r="AD24" s="242">
        <f t="shared" si="11"/>
        <v>4.833333333333333</v>
      </c>
      <c r="AE24" s="16">
        <f t="shared" si="8"/>
        <v>0</v>
      </c>
      <c r="AF24" s="9"/>
      <c r="AG24" s="332" t="str">
        <f t="shared" si="16"/>
        <v>з</v>
      </c>
      <c r="AH24" s="332">
        <f t="shared" si="16"/>
        <v>5</v>
      </c>
      <c r="AI24" s="332" t="str">
        <f t="shared" si="16"/>
        <v>з</v>
      </c>
      <c r="AJ24" s="332">
        <f t="shared" si="16"/>
        <v>5</v>
      </c>
      <c r="AK24" s="332" t="str">
        <f t="shared" si="16"/>
        <v/>
      </c>
      <c r="AL24" s="332" t="str">
        <f t="shared" si="14"/>
        <v/>
      </c>
      <c r="AM24" s="332">
        <f t="shared" si="16"/>
        <v>4</v>
      </c>
      <c r="AN24" s="332" t="str">
        <f t="shared" si="16"/>
        <v/>
      </c>
      <c r="AO24" s="332">
        <f t="shared" si="16"/>
        <v>5</v>
      </c>
      <c r="AP24" s="332" t="str">
        <f t="shared" si="16"/>
        <v/>
      </c>
      <c r="AQ24" s="332">
        <f t="shared" si="16"/>
        <v>5</v>
      </c>
      <c r="AR24" s="332">
        <f t="shared" si="16"/>
        <v>5</v>
      </c>
      <c r="AS24" s="332" t="str">
        <f t="shared" si="16"/>
        <v/>
      </c>
      <c r="AT24" s="332" t="str">
        <f t="shared" si="16"/>
        <v/>
      </c>
      <c r="AU24" s="332" t="str">
        <f t="shared" si="16"/>
        <v/>
      </c>
      <c r="AV24" s="332" t="str">
        <f t="shared" si="16"/>
        <v/>
      </c>
      <c r="AW24" s="35">
        <f t="shared" si="13"/>
        <v>2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">
      <c r="A25" s="389">
        <v>20</v>
      </c>
      <c r="B25" s="189"/>
      <c r="C25" s="399" t="s">
        <v>34</v>
      </c>
      <c r="D25" s="443" t="s">
        <v>1191</v>
      </c>
      <c r="E25" s="256">
        <v>2344</v>
      </c>
      <c r="F25" s="93" t="s">
        <v>1604</v>
      </c>
      <c r="G25" s="93">
        <v>4</v>
      </c>
      <c r="H25" s="93" t="s">
        <v>1604</v>
      </c>
      <c r="I25" s="93">
        <v>4</v>
      </c>
      <c r="J25" s="93"/>
      <c r="K25" s="93"/>
      <c r="L25" s="93">
        <v>5</v>
      </c>
      <c r="M25" s="93"/>
      <c r="N25" s="93">
        <v>5</v>
      </c>
      <c r="O25" s="93"/>
      <c r="P25" s="93">
        <v>3</v>
      </c>
      <c r="Q25" s="24">
        <v>5</v>
      </c>
      <c r="R25" s="24"/>
      <c r="S25" s="23"/>
      <c r="T25" s="23"/>
      <c r="U25" s="23"/>
      <c r="V25" s="18">
        <f t="shared" si="0"/>
        <v>3</v>
      </c>
      <c r="W25" s="95">
        <f t="shared" si="1"/>
        <v>0</v>
      </c>
      <c r="X25" s="95">
        <f t="shared" si="15"/>
        <v>0</v>
      </c>
      <c r="Y25" s="95">
        <f t="shared" si="3"/>
        <v>0</v>
      </c>
      <c r="Z25" s="95">
        <f t="shared" si="4"/>
        <v>1</v>
      </c>
      <c r="AA25" s="95">
        <f t="shared" si="5"/>
        <v>2</v>
      </c>
      <c r="AB25" s="95">
        <f t="shared" si="6"/>
        <v>3</v>
      </c>
      <c r="AC25" s="95">
        <f t="shared" si="7"/>
        <v>6</v>
      </c>
      <c r="AD25" s="242">
        <f t="shared" si="11"/>
        <v>4.333333333333333</v>
      </c>
      <c r="AE25" s="16">
        <f t="shared" si="8"/>
        <v>0</v>
      </c>
      <c r="AF25" s="9"/>
      <c r="AG25" s="332" t="str">
        <f t="shared" si="16"/>
        <v>з</v>
      </c>
      <c r="AH25" s="332">
        <f t="shared" si="16"/>
        <v>4</v>
      </c>
      <c r="AI25" s="332" t="str">
        <f t="shared" si="16"/>
        <v>з</v>
      </c>
      <c r="AJ25" s="332">
        <f t="shared" si="16"/>
        <v>4</v>
      </c>
      <c r="AK25" s="332" t="str">
        <f t="shared" si="16"/>
        <v/>
      </c>
      <c r="AL25" s="332" t="str">
        <f t="shared" si="14"/>
        <v/>
      </c>
      <c r="AM25" s="332">
        <f t="shared" si="16"/>
        <v>5</v>
      </c>
      <c r="AN25" s="332" t="str">
        <f t="shared" si="16"/>
        <v/>
      </c>
      <c r="AO25" s="332">
        <f t="shared" si="16"/>
        <v>5</v>
      </c>
      <c r="AP25" s="332" t="str">
        <f t="shared" si="16"/>
        <v/>
      </c>
      <c r="AQ25" s="332">
        <f t="shared" si="16"/>
        <v>3</v>
      </c>
      <c r="AR25" s="332">
        <f t="shared" si="16"/>
        <v>5</v>
      </c>
      <c r="AS25" s="332" t="str">
        <f t="shared" si="16"/>
        <v/>
      </c>
      <c r="AT25" s="332" t="str">
        <f t="shared" si="16"/>
        <v/>
      </c>
      <c r="AU25" s="332" t="str">
        <f t="shared" si="16"/>
        <v/>
      </c>
      <c r="AV25" s="332" t="str">
        <f t="shared" si="16"/>
        <v/>
      </c>
      <c r="AW25" s="35">
        <f t="shared" si="13"/>
        <v>2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">
      <c r="A26" s="389">
        <v>21</v>
      </c>
      <c r="B26" s="189"/>
      <c r="C26" s="399" t="s">
        <v>34</v>
      </c>
      <c r="D26" s="443" t="s">
        <v>1192</v>
      </c>
      <c r="E26" s="256">
        <v>2344</v>
      </c>
      <c r="F26" s="93" t="s">
        <v>1604</v>
      </c>
      <c r="G26" s="93">
        <v>4</v>
      </c>
      <c r="H26" s="93" t="s">
        <v>1604</v>
      </c>
      <c r="I26" s="93">
        <v>3</v>
      </c>
      <c r="J26" s="93"/>
      <c r="K26" s="93"/>
      <c r="L26" s="93">
        <v>5</v>
      </c>
      <c r="M26" s="93"/>
      <c r="N26" s="93">
        <v>4</v>
      </c>
      <c r="O26" s="93"/>
      <c r="P26" s="93">
        <v>3</v>
      </c>
      <c r="Q26" s="24">
        <v>4</v>
      </c>
      <c r="R26" s="24"/>
      <c r="S26" s="23"/>
      <c r="T26" s="23"/>
      <c r="U26" s="23"/>
      <c r="V26" s="18">
        <f t="shared" si="0"/>
        <v>3</v>
      </c>
      <c r="W26" s="95">
        <f t="shared" si="1"/>
        <v>0</v>
      </c>
      <c r="X26" s="95">
        <f t="shared" si="15"/>
        <v>0</v>
      </c>
      <c r="Y26" s="95">
        <f t="shared" si="3"/>
        <v>0</v>
      </c>
      <c r="Z26" s="95">
        <f t="shared" si="4"/>
        <v>2</v>
      </c>
      <c r="AA26" s="95">
        <f t="shared" si="5"/>
        <v>3</v>
      </c>
      <c r="AB26" s="95">
        <f t="shared" si="6"/>
        <v>1</v>
      </c>
      <c r="AC26" s="95">
        <f t="shared" si="7"/>
        <v>6</v>
      </c>
      <c r="AD26" s="242">
        <f t="shared" si="11"/>
        <v>3.8333333333333335</v>
      </c>
      <c r="AE26" s="16">
        <f t="shared" si="8"/>
        <v>0</v>
      </c>
      <c r="AF26" s="9"/>
      <c r="AG26" s="332" t="str">
        <f t="shared" si="16"/>
        <v>з</v>
      </c>
      <c r="AH26" s="332">
        <f t="shared" si="16"/>
        <v>4</v>
      </c>
      <c r="AI26" s="332" t="str">
        <f t="shared" si="16"/>
        <v>з</v>
      </c>
      <c r="AJ26" s="332">
        <f t="shared" si="16"/>
        <v>3</v>
      </c>
      <c r="AK26" s="332" t="str">
        <f t="shared" si="16"/>
        <v/>
      </c>
      <c r="AL26" s="332" t="str">
        <f t="shared" si="16"/>
        <v/>
      </c>
      <c r="AM26" s="332">
        <f t="shared" si="16"/>
        <v>5</v>
      </c>
      <c r="AN26" s="332" t="str">
        <f t="shared" si="16"/>
        <v/>
      </c>
      <c r="AO26" s="332">
        <f t="shared" si="16"/>
        <v>4</v>
      </c>
      <c r="AP26" s="332" t="str">
        <f t="shared" si="16"/>
        <v/>
      </c>
      <c r="AQ26" s="332">
        <f t="shared" si="16"/>
        <v>3</v>
      </c>
      <c r="AR26" s="332">
        <f t="shared" si="16"/>
        <v>4</v>
      </c>
      <c r="AS26" s="332" t="str">
        <f t="shared" si="16"/>
        <v/>
      </c>
      <c r="AT26" s="332" t="str">
        <f t="shared" si="16"/>
        <v/>
      </c>
      <c r="AU26" s="332" t="str">
        <f t="shared" si="16"/>
        <v/>
      </c>
      <c r="AV26" s="332" t="str">
        <f t="shared" si="16"/>
        <v/>
      </c>
      <c r="AW26" s="35">
        <f t="shared" si="13"/>
        <v>2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">
      <c r="A27" s="389">
        <v>22</v>
      </c>
      <c r="B27" s="189"/>
      <c r="C27" s="399" t="s">
        <v>34</v>
      </c>
      <c r="D27" s="443" t="s">
        <v>1193</v>
      </c>
      <c r="E27" s="256">
        <v>2344</v>
      </c>
      <c r="F27" s="93" t="s">
        <v>1604</v>
      </c>
      <c r="G27" s="93">
        <v>3</v>
      </c>
      <c r="H27" s="93" t="s">
        <v>1604</v>
      </c>
      <c r="I27" s="93">
        <v>3</v>
      </c>
      <c r="J27" s="93"/>
      <c r="K27" s="93"/>
      <c r="L27" s="93">
        <v>5</v>
      </c>
      <c r="M27" s="93"/>
      <c r="N27" s="93">
        <v>3</v>
      </c>
      <c r="O27" s="93"/>
      <c r="P27" s="93">
        <v>4</v>
      </c>
      <c r="Q27" s="24">
        <v>4</v>
      </c>
      <c r="R27" s="24"/>
      <c r="S27" s="23"/>
      <c r="T27" s="23"/>
      <c r="U27" s="23"/>
      <c r="V27" s="18">
        <f t="shared" si="0"/>
        <v>3</v>
      </c>
      <c r="W27" s="95">
        <f t="shared" si="1"/>
        <v>0</v>
      </c>
      <c r="X27" s="95">
        <f t="shared" si="15"/>
        <v>0</v>
      </c>
      <c r="Y27" s="95">
        <f t="shared" si="3"/>
        <v>0</v>
      </c>
      <c r="Z27" s="95">
        <f t="shared" si="4"/>
        <v>3</v>
      </c>
      <c r="AA27" s="95">
        <f t="shared" si="5"/>
        <v>2</v>
      </c>
      <c r="AB27" s="95">
        <f t="shared" si="6"/>
        <v>1</v>
      </c>
      <c r="AC27" s="95">
        <f t="shared" si="7"/>
        <v>6</v>
      </c>
      <c r="AD27" s="242">
        <f t="shared" si="11"/>
        <v>3.6666666666666665</v>
      </c>
      <c r="AE27" s="16">
        <f t="shared" si="8"/>
        <v>0</v>
      </c>
      <c r="AF27" s="9"/>
      <c r="AG27" s="332" t="str">
        <f t="shared" si="16"/>
        <v>з</v>
      </c>
      <c r="AH27" s="332">
        <f t="shared" si="16"/>
        <v>3</v>
      </c>
      <c r="AI27" s="332" t="str">
        <f t="shared" si="16"/>
        <v>з</v>
      </c>
      <c r="AJ27" s="332">
        <f t="shared" si="16"/>
        <v>3</v>
      </c>
      <c r="AK27" s="332" t="str">
        <f t="shared" si="16"/>
        <v/>
      </c>
      <c r="AL27" s="332" t="str">
        <f t="shared" si="16"/>
        <v/>
      </c>
      <c r="AM27" s="332">
        <f t="shared" si="16"/>
        <v>5</v>
      </c>
      <c r="AN27" s="332" t="str">
        <f t="shared" si="16"/>
        <v/>
      </c>
      <c r="AO27" s="332">
        <f t="shared" si="16"/>
        <v>3</v>
      </c>
      <c r="AP27" s="332" t="str">
        <f t="shared" si="16"/>
        <v/>
      </c>
      <c r="AQ27" s="332">
        <f t="shared" si="16"/>
        <v>4</v>
      </c>
      <c r="AR27" s="332">
        <f t="shared" si="16"/>
        <v>4</v>
      </c>
      <c r="AS27" s="332" t="str">
        <f t="shared" si="16"/>
        <v/>
      </c>
      <c r="AT27" s="332" t="str">
        <f t="shared" si="16"/>
        <v/>
      </c>
      <c r="AU27" s="332" t="str">
        <f t="shared" si="16"/>
        <v/>
      </c>
      <c r="AV27" s="332" t="str">
        <f t="shared" si="16"/>
        <v/>
      </c>
      <c r="AW27" s="35">
        <f t="shared" si="13"/>
        <v>2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">
      <c r="A28" s="389">
        <v>23</v>
      </c>
      <c r="B28" s="189"/>
      <c r="C28" s="399" t="s">
        <v>34</v>
      </c>
      <c r="D28" s="443" t="s">
        <v>1194</v>
      </c>
      <c r="E28" s="256">
        <v>2344</v>
      </c>
      <c r="F28" s="93" t="s">
        <v>1604</v>
      </c>
      <c r="G28" s="93">
        <v>5</v>
      </c>
      <c r="H28" s="93" t="s">
        <v>1604</v>
      </c>
      <c r="I28" s="93">
        <v>3</v>
      </c>
      <c r="J28" s="93"/>
      <c r="K28" s="93"/>
      <c r="L28" s="93">
        <v>5</v>
      </c>
      <c r="M28" s="93"/>
      <c r="N28" s="93">
        <v>5</v>
      </c>
      <c r="O28" s="93"/>
      <c r="P28" s="93">
        <v>3</v>
      </c>
      <c r="Q28" s="24">
        <v>4</v>
      </c>
      <c r="R28" s="24"/>
      <c r="S28" s="23"/>
      <c r="T28" s="23"/>
      <c r="U28" s="23"/>
      <c r="V28" s="18">
        <f t="shared" si="0"/>
        <v>3</v>
      </c>
      <c r="W28" s="95">
        <f t="shared" si="1"/>
        <v>0</v>
      </c>
      <c r="X28" s="95">
        <f t="shared" si="15"/>
        <v>0</v>
      </c>
      <c r="Y28" s="95">
        <f t="shared" si="3"/>
        <v>0</v>
      </c>
      <c r="Z28" s="95">
        <f t="shared" si="4"/>
        <v>2</v>
      </c>
      <c r="AA28" s="95">
        <f t="shared" si="5"/>
        <v>1</v>
      </c>
      <c r="AB28" s="95">
        <f t="shared" si="6"/>
        <v>3</v>
      </c>
      <c r="AC28" s="95">
        <f t="shared" si="7"/>
        <v>6</v>
      </c>
      <c r="AD28" s="242">
        <f t="shared" si="11"/>
        <v>4.166666666666667</v>
      </c>
      <c r="AE28" s="16">
        <f t="shared" si="8"/>
        <v>0</v>
      </c>
      <c r="AF28" s="9"/>
      <c r="AG28" s="332" t="str">
        <f t="shared" si="16"/>
        <v>з</v>
      </c>
      <c r="AH28" s="332">
        <f t="shared" si="16"/>
        <v>5</v>
      </c>
      <c r="AI28" s="332" t="str">
        <f t="shared" si="16"/>
        <v>з</v>
      </c>
      <c r="AJ28" s="332">
        <f t="shared" si="16"/>
        <v>3</v>
      </c>
      <c r="AK28" s="332" t="str">
        <f t="shared" si="16"/>
        <v/>
      </c>
      <c r="AL28" s="332" t="str">
        <f t="shared" si="16"/>
        <v/>
      </c>
      <c r="AM28" s="332">
        <f t="shared" si="16"/>
        <v>5</v>
      </c>
      <c r="AN28" s="332" t="str">
        <f t="shared" si="16"/>
        <v/>
      </c>
      <c r="AO28" s="332">
        <f t="shared" si="16"/>
        <v>5</v>
      </c>
      <c r="AP28" s="332" t="str">
        <f t="shared" si="16"/>
        <v/>
      </c>
      <c r="AQ28" s="332">
        <f t="shared" si="16"/>
        <v>3</v>
      </c>
      <c r="AR28" s="332">
        <f t="shared" si="16"/>
        <v>4</v>
      </c>
      <c r="AS28" s="332" t="str">
        <f t="shared" si="16"/>
        <v/>
      </c>
      <c r="AT28" s="332" t="str">
        <f t="shared" si="16"/>
        <v/>
      </c>
      <c r="AU28" s="332" t="str">
        <f t="shared" si="16"/>
        <v/>
      </c>
      <c r="AV28" s="332" t="str">
        <f t="shared" si="16"/>
        <v/>
      </c>
      <c r="AW28" s="35">
        <f t="shared" si="13"/>
        <v>2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hidden="1" x14ac:dyDescent="0.2">
      <c r="A29" s="389">
        <v>24</v>
      </c>
      <c r="B29" s="186"/>
      <c r="E29" s="256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24"/>
      <c r="S29" s="23"/>
      <c r="T29" s="23"/>
      <c r="U29" s="23"/>
      <c r="V29" s="18">
        <f t="shared" si="0"/>
        <v>0</v>
      </c>
      <c r="W29" s="95">
        <f t="shared" si="1"/>
        <v>0</v>
      </c>
      <c r="X29" s="95">
        <f t="shared" si="15"/>
        <v>0</v>
      </c>
      <c r="Y29" s="95">
        <f t="shared" si="3"/>
        <v>0</v>
      </c>
      <c r="Z29" s="95">
        <f t="shared" si="4"/>
        <v>0</v>
      </c>
      <c r="AA29" s="95">
        <f t="shared" si="5"/>
        <v>0</v>
      </c>
      <c r="AB29" s="95">
        <f t="shared" si="6"/>
        <v>0</v>
      </c>
      <c r="AC29" s="95">
        <f t="shared" si="7"/>
        <v>0</v>
      </c>
      <c r="AD29" s="242" t="str">
        <f t="shared" si="11"/>
        <v/>
      </c>
      <c r="AE29" s="16">
        <f t="shared" si="8"/>
        <v>0</v>
      </c>
      <c r="AF29" s="9"/>
      <c r="AG29" s="332" t="str">
        <f t="shared" si="16"/>
        <v/>
      </c>
      <c r="AH29" s="332" t="str">
        <f t="shared" si="16"/>
        <v/>
      </c>
      <c r="AI29" s="332" t="str">
        <f t="shared" si="16"/>
        <v/>
      </c>
      <c r="AJ29" s="332" t="str">
        <f t="shared" si="16"/>
        <v/>
      </c>
      <c r="AK29" s="332" t="str">
        <f t="shared" si="16"/>
        <v/>
      </c>
      <c r="AL29" s="332" t="str">
        <f t="shared" si="16"/>
        <v/>
      </c>
      <c r="AM29" s="332" t="str">
        <f t="shared" si="16"/>
        <v/>
      </c>
      <c r="AN29" s="332" t="str">
        <f t="shared" si="16"/>
        <v/>
      </c>
      <c r="AO29" s="332" t="str">
        <f t="shared" si="16"/>
        <v/>
      </c>
      <c r="AP29" s="332" t="str">
        <f t="shared" si="16"/>
        <v/>
      </c>
      <c r="AQ29" s="332" t="str">
        <f t="shared" si="16"/>
        <v/>
      </c>
      <c r="AR29" s="332" t="str">
        <f t="shared" si="16"/>
        <v/>
      </c>
      <c r="AS29" s="332" t="str">
        <f t="shared" si="16"/>
        <v/>
      </c>
      <c r="AT29" s="332" t="str">
        <f t="shared" si="16"/>
        <v/>
      </c>
      <c r="AU29" s="332" t="str">
        <f t="shared" si="16"/>
        <v/>
      </c>
      <c r="AV29" s="332" t="str">
        <f t="shared" si="16"/>
        <v/>
      </c>
      <c r="AW29" s="35">
        <f t="shared" si="13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hidden="1" x14ac:dyDescent="0.2">
      <c r="A30" s="389">
        <v>25</v>
      </c>
      <c r="B30" s="186"/>
      <c r="C30" s="399"/>
      <c r="D30" s="443"/>
      <c r="E30" s="256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24"/>
      <c r="S30" s="23"/>
      <c r="T30" s="23"/>
      <c r="U30" s="23"/>
      <c r="V30" s="18">
        <f t="shared" si="0"/>
        <v>0</v>
      </c>
      <c r="W30" s="95">
        <f t="shared" si="1"/>
        <v>0</v>
      </c>
      <c r="X30" s="95">
        <f t="shared" si="15"/>
        <v>0</v>
      </c>
      <c r="Y30" s="95">
        <f t="shared" si="3"/>
        <v>0</v>
      </c>
      <c r="Z30" s="95">
        <f t="shared" si="4"/>
        <v>0</v>
      </c>
      <c r="AA30" s="95">
        <f t="shared" si="5"/>
        <v>0</v>
      </c>
      <c r="AB30" s="95">
        <f t="shared" si="6"/>
        <v>0</v>
      </c>
      <c r="AC30" s="95">
        <f t="shared" si="7"/>
        <v>0</v>
      </c>
      <c r="AD30" s="242" t="str">
        <f t="shared" si="11"/>
        <v/>
      </c>
      <c r="AE30" s="16">
        <f t="shared" si="8"/>
        <v>0</v>
      </c>
      <c r="AF30" s="9"/>
      <c r="AG30" s="332" t="str">
        <f t="shared" si="16"/>
        <v/>
      </c>
      <c r="AH30" s="332" t="str">
        <f t="shared" si="16"/>
        <v/>
      </c>
      <c r="AI30" s="332" t="str">
        <f t="shared" si="16"/>
        <v/>
      </c>
      <c r="AJ30" s="332" t="str">
        <f t="shared" si="16"/>
        <v/>
      </c>
      <c r="AK30" s="332" t="str">
        <f t="shared" si="16"/>
        <v/>
      </c>
      <c r="AL30" s="332" t="str">
        <f t="shared" si="16"/>
        <v/>
      </c>
      <c r="AM30" s="332" t="str">
        <f t="shared" si="16"/>
        <v/>
      </c>
      <c r="AN30" s="332" t="str">
        <f t="shared" si="16"/>
        <v/>
      </c>
      <c r="AO30" s="332" t="str">
        <f t="shared" si="16"/>
        <v/>
      </c>
      <c r="AP30" s="332" t="str">
        <f t="shared" si="16"/>
        <v/>
      </c>
      <c r="AQ30" s="332" t="str">
        <f t="shared" si="16"/>
        <v/>
      </c>
      <c r="AR30" s="332" t="str">
        <f t="shared" si="16"/>
        <v/>
      </c>
      <c r="AS30" s="332" t="str">
        <f t="shared" si="16"/>
        <v/>
      </c>
      <c r="AT30" s="332" t="str">
        <f t="shared" si="16"/>
        <v/>
      </c>
      <c r="AU30" s="332" t="str">
        <f t="shared" si="16"/>
        <v/>
      </c>
      <c r="AV30" s="332" t="str">
        <f t="shared" si="16"/>
        <v/>
      </c>
      <c r="AW30" s="35">
        <f t="shared" si="13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">
      <c r="A31" s="389"/>
      <c r="B31" s="186"/>
      <c r="C31" s="399"/>
      <c r="D31" s="443"/>
      <c r="E31" s="256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24"/>
      <c r="S31" s="23"/>
      <c r="T31" s="23"/>
      <c r="U31" s="23"/>
      <c r="V31" s="18">
        <f t="shared" si="0"/>
        <v>0</v>
      </c>
      <c r="W31" s="95">
        <f t="shared" si="1"/>
        <v>0</v>
      </c>
      <c r="X31" s="95">
        <f t="shared" si="15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42" t="str">
        <f t="shared" si="11"/>
        <v/>
      </c>
      <c r="AE31" s="16">
        <f t="shared" si="8"/>
        <v>0</v>
      </c>
      <c r="AF31" s="9"/>
      <c r="AG31" s="332" t="str">
        <f t="shared" si="16"/>
        <v/>
      </c>
      <c r="AH31" s="332" t="str">
        <f t="shared" si="16"/>
        <v/>
      </c>
      <c r="AI31" s="332" t="str">
        <f t="shared" si="16"/>
        <v/>
      </c>
      <c r="AJ31" s="332" t="str">
        <f t="shared" si="16"/>
        <v/>
      </c>
      <c r="AK31" s="332" t="str">
        <f t="shared" si="16"/>
        <v/>
      </c>
      <c r="AL31" s="332" t="str">
        <f t="shared" si="16"/>
        <v/>
      </c>
      <c r="AM31" s="332" t="str">
        <f t="shared" si="16"/>
        <v/>
      </c>
      <c r="AN31" s="332" t="str">
        <f t="shared" si="16"/>
        <v/>
      </c>
      <c r="AO31" s="332" t="str">
        <f t="shared" si="16"/>
        <v/>
      </c>
      <c r="AP31" s="332" t="str">
        <f t="shared" si="16"/>
        <v/>
      </c>
      <c r="AQ31" s="332" t="str">
        <f t="shared" si="16"/>
        <v/>
      </c>
      <c r="AR31" s="332" t="str">
        <f t="shared" si="16"/>
        <v/>
      </c>
      <c r="AS31" s="332" t="str">
        <f t="shared" si="16"/>
        <v/>
      </c>
      <c r="AT31" s="332" t="str">
        <f t="shared" si="16"/>
        <v/>
      </c>
      <c r="AU31" s="332" t="str">
        <f t="shared" si="16"/>
        <v/>
      </c>
      <c r="AV31" s="332" t="str">
        <f t="shared" si="16"/>
        <v/>
      </c>
      <c r="AW31" s="35">
        <f t="shared" si="13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89"/>
      <c r="B32" s="243"/>
      <c r="C32" s="243"/>
      <c r="D32" s="243"/>
      <c r="E32" s="256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5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42" t="str">
        <f t="shared" si="11"/>
        <v/>
      </c>
      <c r="AE32" s="16">
        <f t="shared" si="8"/>
        <v>0</v>
      </c>
      <c r="AF32" s="9"/>
      <c r="AG32" s="17" t="str">
        <f t="shared" ref="AG32:AV37" si="17">IF(ISERROR(VALUE(LEFT(F32))),LEFT(F32),VALUE(LEFT(F32)))</f>
        <v/>
      </c>
      <c r="AH32" s="17" t="str">
        <f t="shared" si="17"/>
        <v/>
      </c>
      <c r="AI32" s="17" t="str">
        <f t="shared" si="17"/>
        <v/>
      </c>
      <c r="AJ32" s="17" t="str">
        <f t="shared" si="17"/>
        <v/>
      </c>
      <c r="AK32" s="17" t="str">
        <f t="shared" si="17"/>
        <v/>
      </c>
      <c r="AL32" s="17" t="str">
        <f t="shared" si="17"/>
        <v/>
      </c>
      <c r="AM32" s="17" t="str">
        <f t="shared" si="17"/>
        <v/>
      </c>
      <c r="AN32" s="17" t="str">
        <f t="shared" si="17"/>
        <v/>
      </c>
      <c r="AO32" s="17" t="str">
        <f t="shared" si="17"/>
        <v/>
      </c>
      <c r="AP32" s="17" t="str">
        <f t="shared" si="17"/>
        <v/>
      </c>
      <c r="AQ32" s="17" t="str">
        <f t="shared" si="17"/>
        <v/>
      </c>
      <c r="AR32" s="17" t="str">
        <f t="shared" si="17"/>
        <v/>
      </c>
      <c r="AS32" s="17" t="str">
        <f t="shared" si="17"/>
        <v/>
      </c>
      <c r="AT32" s="17" t="str">
        <f t="shared" si="17"/>
        <v/>
      </c>
      <c r="AU32" s="17" t="str">
        <f t="shared" si="17"/>
        <v/>
      </c>
      <c r="AV32" s="17" t="str">
        <f t="shared" si="17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89"/>
      <c r="B33" s="243"/>
      <c r="C33" s="243"/>
      <c r="D33" s="243"/>
      <c r="E33" s="256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5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42" t="str">
        <f t="shared" si="11"/>
        <v/>
      </c>
      <c r="AE33" s="16">
        <f t="shared" si="8"/>
        <v>0</v>
      </c>
      <c r="AF33" s="9"/>
      <c r="AG33" s="17" t="str">
        <f t="shared" si="17"/>
        <v/>
      </c>
      <c r="AH33" s="17" t="str">
        <f t="shared" si="17"/>
        <v/>
      </c>
      <c r="AI33" s="17" t="str">
        <f t="shared" si="17"/>
        <v/>
      </c>
      <c r="AJ33" s="17" t="str">
        <f t="shared" si="17"/>
        <v/>
      </c>
      <c r="AK33" s="17" t="str">
        <f t="shared" si="17"/>
        <v/>
      </c>
      <c r="AL33" s="17" t="str">
        <f t="shared" si="17"/>
        <v/>
      </c>
      <c r="AM33" s="17" t="str">
        <f t="shared" si="17"/>
        <v/>
      </c>
      <c r="AN33" s="17" t="str">
        <f t="shared" si="17"/>
        <v/>
      </c>
      <c r="AO33" s="17" t="str">
        <f t="shared" si="17"/>
        <v/>
      </c>
      <c r="AP33" s="17" t="str">
        <f t="shared" si="17"/>
        <v/>
      </c>
      <c r="AQ33" s="17" t="str">
        <f t="shared" si="17"/>
        <v/>
      </c>
      <c r="AR33" s="17" t="str">
        <f t="shared" si="17"/>
        <v/>
      </c>
      <c r="AS33" s="17" t="str">
        <f t="shared" si="17"/>
        <v/>
      </c>
      <c r="AT33" s="17" t="str">
        <f t="shared" si="17"/>
        <v/>
      </c>
      <c r="AU33" s="17" t="str">
        <f t="shared" si="17"/>
        <v/>
      </c>
      <c r="AV33" s="17" t="str">
        <f t="shared" si="17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89"/>
      <c r="B34" s="244"/>
      <c r="C34" s="245"/>
      <c r="D34" s="246"/>
      <c r="E34" s="256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5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42" t="str">
        <f t="shared" si="11"/>
        <v/>
      </c>
      <c r="AE34" s="16">
        <f t="shared" si="8"/>
        <v>0</v>
      </c>
      <c r="AF34" s="9"/>
      <c r="AG34" s="17" t="str">
        <f t="shared" si="17"/>
        <v/>
      </c>
      <c r="AH34" s="17" t="str">
        <f t="shared" si="17"/>
        <v/>
      </c>
      <c r="AI34" s="17" t="str">
        <f t="shared" si="17"/>
        <v/>
      </c>
      <c r="AJ34" s="17" t="str">
        <f t="shared" si="17"/>
        <v/>
      </c>
      <c r="AK34" s="17" t="str">
        <f t="shared" si="17"/>
        <v/>
      </c>
      <c r="AL34" s="17" t="str">
        <f t="shared" si="17"/>
        <v/>
      </c>
      <c r="AM34" s="17" t="str">
        <f t="shared" si="17"/>
        <v/>
      </c>
      <c r="AN34" s="17" t="str">
        <f t="shared" si="17"/>
        <v/>
      </c>
      <c r="AO34" s="17" t="str">
        <f t="shared" si="17"/>
        <v/>
      </c>
      <c r="AP34" s="17" t="str">
        <f t="shared" si="17"/>
        <v/>
      </c>
      <c r="AQ34" s="17" t="str">
        <f t="shared" si="17"/>
        <v/>
      </c>
      <c r="AR34" s="17" t="str">
        <f t="shared" si="17"/>
        <v/>
      </c>
      <c r="AS34" s="17" t="str">
        <f t="shared" si="17"/>
        <v/>
      </c>
      <c r="AT34" s="17" t="str">
        <f t="shared" si="17"/>
        <v/>
      </c>
      <c r="AU34" s="17" t="str">
        <f t="shared" si="17"/>
        <v/>
      </c>
      <c r="AV34" s="17" t="str">
        <f t="shared" si="17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89"/>
      <c r="B35" s="244"/>
      <c r="C35" s="245"/>
      <c r="D35" s="246"/>
      <c r="E35" s="256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42" t="str">
        <f t="shared" si="11"/>
        <v/>
      </c>
      <c r="AE35" s="16">
        <f>IF(AX35=5,0.5,IF(AX35=4,0.25,IF(AX35&lt;=3,0)))</f>
        <v>0</v>
      </c>
      <c r="AF35" s="9"/>
      <c r="AG35" s="17" t="str">
        <f t="shared" si="17"/>
        <v/>
      </c>
      <c r="AH35" s="17" t="str">
        <f t="shared" si="17"/>
        <v/>
      </c>
      <c r="AI35" s="17" t="str">
        <f t="shared" si="17"/>
        <v/>
      </c>
      <c r="AJ35" s="17" t="str">
        <f t="shared" si="17"/>
        <v/>
      </c>
      <c r="AK35" s="17" t="str">
        <f t="shared" si="17"/>
        <v/>
      </c>
      <c r="AL35" s="17" t="str">
        <f t="shared" si="17"/>
        <v/>
      </c>
      <c r="AM35" s="17" t="str">
        <f t="shared" si="17"/>
        <v/>
      </c>
      <c r="AN35" s="17" t="str">
        <f t="shared" si="17"/>
        <v/>
      </c>
      <c r="AO35" s="17" t="str">
        <f t="shared" si="17"/>
        <v/>
      </c>
      <c r="AP35" s="17" t="str">
        <f t="shared" si="17"/>
        <v/>
      </c>
      <c r="AQ35" s="17" t="str">
        <f t="shared" si="17"/>
        <v/>
      </c>
      <c r="AR35" s="17" t="str">
        <f t="shared" si="17"/>
        <v/>
      </c>
      <c r="AS35" s="17" t="str">
        <f t="shared" si="17"/>
        <v/>
      </c>
      <c r="AT35" s="17" t="str">
        <f t="shared" si="17"/>
        <v/>
      </c>
      <c r="AU35" s="17" t="str">
        <f t="shared" si="17"/>
        <v/>
      </c>
      <c r="AV35" s="17" t="str">
        <f t="shared" si="17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89"/>
      <c r="B36" s="244"/>
      <c r="C36" s="245"/>
      <c r="D36" s="246"/>
      <c r="E36" s="256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42" t="str">
        <f t="shared" si="11"/>
        <v/>
      </c>
      <c r="AE36" s="16">
        <f>IF(AX36=5,0.5,IF(AX36=4,0.25,IF(AX36&lt;=3,0)))</f>
        <v>0</v>
      </c>
      <c r="AF36" s="9"/>
      <c r="AG36" s="17" t="str">
        <f t="shared" si="17"/>
        <v/>
      </c>
      <c r="AH36" s="17" t="str">
        <f t="shared" si="17"/>
        <v/>
      </c>
      <c r="AI36" s="17" t="str">
        <f t="shared" si="17"/>
        <v/>
      </c>
      <c r="AJ36" s="17" t="str">
        <f t="shared" si="17"/>
        <v/>
      </c>
      <c r="AK36" s="17" t="str">
        <f t="shared" si="17"/>
        <v/>
      </c>
      <c r="AL36" s="17" t="str">
        <f t="shared" si="17"/>
        <v/>
      </c>
      <c r="AM36" s="17" t="str">
        <f t="shared" si="17"/>
        <v/>
      </c>
      <c r="AN36" s="17" t="str">
        <f t="shared" si="17"/>
        <v/>
      </c>
      <c r="AO36" s="17" t="str">
        <f t="shared" si="17"/>
        <v/>
      </c>
      <c r="AP36" s="17" t="str">
        <f t="shared" si="17"/>
        <v/>
      </c>
      <c r="AQ36" s="17" t="str">
        <f t="shared" si="17"/>
        <v/>
      </c>
      <c r="AR36" s="17" t="str">
        <f t="shared" si="17"/>
        <v/>
      </c>
      <c r="AS36" s="17" t="str">
        <f t="shared" si="17"/>
        <v/>
      </c>
      <c r="AT36" s="17" t="str">
        <f t="shared" si="17"/>
        <v/>
      </c>
      <c r="AU36" s="17" t="str">
        <f t="shared" si="17"/>
        <v/>
      </c>
      <c r="AV36" s="17" t="str">
        <f t="shared" si="17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COUNTIF(E6:E36,"2344")</f>
        <v>23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42" t="str">
        <f t="shared" si="11"/>
        <v/>
      </c>
      <c r="AE37" s="31">
        <f>IF(AX37=5,0.5,IF(AX37=4,0.25,IF(AX37&lt;=3,0)))</f>
        <v>0</v>
      </c>
      <c r="AF37" s="9"/>
      <c r="AG37" s="17" t="str">
        <f t="shared" si="17"/>
        <v/>
      </c>
      <c r="AH37" s="17" t="str">
        <f t="shared" si="17"/>
        <v/>
      </c>
      <c r="AI37" s="17" t="str">
        <f t="shared" si="17"/>
        <v/>
      </c>
      <c r="AJ37" s="17" t="str">
        <f t="shared" si="17"/>
        <v/>
      </c>
      <c r="AK37" s="17" t="str">
        <f t="shared" si="17"/>
        <v/>
      </c>
      <c r="AL37" s="17" t="str">
        <f t="shared" si="17"/>
        <v/>
      </c>
      <c r="AM37" s="17" t="str">
        <f t="shared" si="17"/>
        <v/>
      </c>
      <c r="AN37" s="17" t="str">
        <f t="shared" si="17"/>
        <v/>
      </c>
      <c r="AO37" s="17" t="str">
        <f t="shared" si="17"/>
        <v/>
      </c>
      <c r="AP37" s="17" t="str">
        <f t="shared" si="17"/>
        <v/>
      </c>
      <c r="AQ37" s="17" t="str">
        <f t="shared" si="17"/>
        <v/>
      </c>
      <c r="AR37" s="17" t="str">
        <f t="shared" si="17"/>
        <v/>
      </c>
      <c r="AS37" s="17" t="str">
        <f t="shared" si="17"/>
        <v/>
      </c>
      <c r="AT37" s="17" t="str">
        <f t="shared" si="17"/>
        <v/>
      </c>
      <c r="AU37" s="17" t="str">
        <f t="shared" si="17"/>
        <v/>
      </c>
      <c r="AV37" s="17" t="str">
        <f t="shared" ref="AV37" si="18">IF(ISERROR(VALUE(LEFT(U37))),LEFT(U37),VALUE(LEFT(U37)))</f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7"/>
      <c r="B38" s="247"/>
      <c r="C38" s="83" t="s">
        <v>12</v>
      </c>
      <c r="D38" s="83"/>
      <c r="E38" s="27"/>
      <c r="F38" s="213" t="str">
        <f t="array" ref="F38:U45">AG38:AV45</f>
        <v xml:space="preserve"> </v>
      </c>
      <c r="G38" s="213">
        <v>3.8181818181818183</v>
      </c>
      <c r="H38" s="213" t="str">
        <v xml:space="preserve"> </v>
      </c>
      <c r="I38" s="213">
        <v>3.4782608695652173</v>
      </c>
      <c r="J38" s="213" t="str">
        <v xml:space="preserve"> </v>
      </c>
      <c r="K38" s="213" t="str">
        <v xml:space="preserve"> </v>
      </c>
      <c r="L38" s="213">
        <v>4.7391304347826084</v>
      </c>
      <c r="M38" s="213" t="str">
        <v xml:space="preserve"> </v>
      </c>
      <c r="N38" s="213">
        <v>4.3478260869565215</v>
      </c>
      <c r="O38" s="248" t="str">
        <v xml:space="preserve"> </v>
      </c>
      <c r="P38" s="215">
        <v>3.6086956521739131</v>
      </c>
      <c r="Q38" s="215">
        <v>4.0454545454545459</v>
      </c>
      <c r="R38" s="215" t="str">
        <v xml:space="preserve"> </v>
      </c>
      <c r="S38" s="213" t="str">
        <v xml:space="preserve"> </v>
      </c>
      <c r="T38" s="213" t="str">
        <v xml:space="preserve"> </v>
      </c>
      <c r="U38" s="213" t="str">
        <v xml:space="preserve"> </v>
      </c>
      <c r="V38" s="18">
        <f>сводн.!T42</f>
        <v>2</v>
      </c>
      <c r="W38" s="95">
        <f>SUM(W6:W37)</f>
        <v>0</v>
      </c>
      <c r="X38" s="95">
        <f>SUM(X6:X37)</f>
        <v>0</v>
      </c>
      <c r="Y38" s="95">
        <f>SUM(Y6:Y37)-X38</f>
        <v>2</v>
      </c>
      <c r="Z38" s="95">
        <f>SUM(Z6:Z37)</f>
        <v>48</v>
      </c>
      <c r="AA38" s="95">
        <f>SUM(AA6:AA37)</f>
        <v>33</v>
      </c>
      <c r="AB38" s="95">
        <f>SUM(AB6:AB37)</f>
        <v>53</v>
      </c>
      <c r="AC38" s="95">
        <f t="shared" si="7"/>
        <v>136</v>
      </c>
      <c r="AD38" s="242">
        <f>IF(ISERROR(((X38+Y38)*2+Z38*3+AA38*4+AB38*5)/SUM(X38,Y38:AB38)),"",((X38+Y38)*2+Z38*3+AA38*4+AB38*5)/SUM(X38,Y38:AB38))</f>
        <v>4.007352941176471</v>
      </c>
      <c r="AE38" s="32"/>
      <c r="AF38" s="9"/>
      <c r="AG38" s="33" t="str">
        <f t="shared" ref="AG38:AV38" si="19">IF(COUNT(AG6:AG37)=0," ",SUM(AG6:AG37)/COUNT(AG6:AG37))</f>
        <v xml:space="preserve"> </v>
      </c>
      <c r="AH38" s="33">
        <f t="shared" si="19"/>
        <v>3.8181818181818183</v>
      </c>
      <c r="AI38" s="33" t="str">
        <f t="shared" si="19"/>
        <v xml:space="preserve"> </v>
      </c>
      <c r="AJ38" s="33">
        <f t="shared" si="19"/>
        <v>3.4782608695652173</v>
      </c>
      <c r="AK38" s="33" t="str">
        <f t="shared" si="19"/>
        <v xml:space="preserve"> </v>
      </c>
      <c r="AL38" s="33" t="str">
        <f t="shared" si="19"/>
        <v xml:space="preserve"> </v>
      </c>
      <c r="AM38" s="33">
        <f t="shared" si="19"/>
        <v>4.7391304347826084</v>
      </c>
      <c r="AN38" s="33" t="str">
        <f t="shared" si="19"/>
        <v xml:space="preserve"> </v>
      </c>
      <c r="AO38" s="33">
        <f t="shared" si="19"/>
        <v>4.3478260869565215</v>
      </c>
      <c r="AP38" s="33" t="str">
        <f t="shared" si="19"/>
        <v xml:space="preserve"> </v>
      </c>
      <c r="AQ38" s="33">
        <f t="shared" si="19"/>
        <v>3.6086956521739131</v>
      </c>
      <c r="AR38" s="33">
        <f t="shared" si="19"/>
        <v>4.0454545454545459</v>
      </c>
      <c r="AS38" s="33" t="str">
        <f t="shared" si="19"/>
        <v xml:space="preserve"> </v>
      </c>
      <c r="AT38" s="33" t="str">
        <f t="shared" si="19"/>
        <v xml:space="preserve"> </v>
      </c>
      <c r="AU38" s="33" t="str">
        <f t="shared" si="19"/>
        <v xml:space="preserve"> </v>
      </c>
      <c r="AV38" s="34" t="str">
        <f t="shared" si="19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6"/>
      <c r="B39" s="216"/>
      <c r="C39" s="218" t="s">
        <v>13</v>
      </c>
      <c r="D39" s="218"/>
      <c r="E39" s="219"/>
      <c r="F39" s="98" t="str">
        <v>0</v>
      </c>
      <c r="G39" s="98">
        <v>5</v>
      </c>
      <c r="H39" s="98" t="str">
        <v>0</v>
      </c>
      <c r="I39" s="98">
        <v>3</v>
      </c>
      <c r="J39" s="98" t="str">
        <v>0</v>
      </c>
      <c r="K39" s="98" t="str">
        <v>0</v>
      </c>
      <c r="L39" s="98">
        <v>19</v>
      </c>
      <c r="M39" s="98" t="str">
        <v>0</v>
      </c>
      <c r="N39" s="98">
        <v>13</v>
      </c>
      <c r="O39" s="99" t="str">
        <v>0</v>
      </c>
      <c r="P39" s="99">
        <v>6</v>
      </c>
      <c r="Q39" s="99">
        <v>7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9">
        <f>IF(COUNTIF(V6:V37,5)=0,"0",COUNTIF(V6:V37,5))</f>
        <v>2</v>
      </c>
      <c r="W39" s="209"/>
      <c r="X39" s="580">
        <f>SUM(X38:AB38)</f>
        <v>136</v>
      </c>
      <c r="Y39" s="580"/>
      <c r="Z39" s="580"/>
      <c r="AA39" s="580"/>
      <c r="AB39" s="580"/>
      <c r="AC39" s="396"/>
      <c r="AD39" s="242">
        <f t="shared" ref="AD39" si="20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21">IF(COUNTIF(AG6:AG37,5)=0,"0",COUNTIF(AG6:AG37,5))</f>
        <v>0</v>
      </c>
      <c r="AH39" s="38">
        <f t="shared" si="21"/>
        <v>5</v>
      </c>
      <c r="AI39" s="38" t="str">
        <f t="shared" si="21"/>
        <v>0</v>
      </c>
      <c r="AJ39" s="38">
        <f t="shared" si="21"/>
        <v>3</v>
      </c>
      <c r="AK39" s="38" t="str">
        <f t="shared" si="21"/>
        <v>0</v>
      </c>
      <c r="AL39" s="38" t="str">
        <f t="shared" si="21"/>
        <v>0</v>
      </c>
      <c r="AM39" s="38">
        <f t="shared" si="21"/>
        <v>19</v>
      </c>
      <c r="AN39" s="38" t="str">
        <f t="shared" si="21"/>
        <v>0</v>
      </c>
      <c r="AO39" s="38">
        <f t="shared" si="21"/>
        <v>13</v>
      </c>
      <c r="AP39" s="38" t="str">
        <f t="shared" si="21"/>
        <v>0</v>
      </c>
      <c r="AQ39" s="38">
        <f t="shared" si="21"/>
        <v>6</v>
      </c>
      <c r="AR39" s="38">
        <f t="shared" si="21"/>
        <v>7</v>
      </c>
      <c r="AS39" s="38" t="str">
        <f t="shared" si="21"/>
        <v>0</v>
      </c>
      <c r="AT39" s="38" t="str">
        <f t="shared" si="21"/>
        <v>0</v>
      </c>
      <c r="AU39" s="38" t="str">
        <f t="shared" si="21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20"/>
      <c r="B40" s="220"/>
      <c r="C40" s="222" t="s">
        <v>14</v>
      </c>
      <c r="D40" s="222"/>
      <c r="E40" s="223"/>
      <c r="F40" s="100" t="str">
        <v>0</v>
      </c>
      <c r="G40" s="100">
        <v>8</v>
      </c>
      <c r="H40" s="100" t="str">
        <v>0</v>
      </c>
      <c r="I40" s="100">
        <v>5</v>
      </c>
      <c r="J40" s="100" t="str">
        <v>0</v>
      </c>
      <c r="K40" s="100" t="str">
        <v>0</v>
      </c>
      <c r="L40" s="100">
        <v>2</v>
      </c>
      <c r="M40" s="100" t="str">
        <v>0</v>
      </c>
      <c r="N40" s="100">
        <v>5</v>
      </c>
      <c r="O40" s="101" t="str">
        <v>0</v>
      </c>
      <c r="P40" s="101">
        <v>4</v>
      </c>
      <c r="Q40" s="101">
        <v>9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50">
        <f>IF(COUNTIF(V6:V37,4)=0,"0",COUNTIF(V6:V37,4))</f>
        <v>4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4</v>
      </c>
      <c r="AA40" s="44">
        <f>IF(COUNTIF(AA6:AA37,4)=0," ",COUNTIF(AA6:AA37,4))</f>
        <v>1</v>
      </c>
      <c r="AB40" s="44">
        <f>IF(COUNTIF(AB6:AB37,4)=0," ",COUNTIF(AB6:AB37,4))</f>
        <v>1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22">IF(COUNTIF(AG6:AG37,4)=0,"0",COUNTIF(AG6:AG37,4))</f>
        <v>0</v>
      </c>
      <c r="AH40" s="44">
        <f t="shared" si="22"/>
        <v>8</v>
      </c>
      <c r="AI40" s="44" t="str">
        <f t="shared" si="22"/>
        <v>0</v>
      </c>
      <c r="AJ40" s="44">
        <f t="shared" si="22"/>
        <v>5</v>
      </c>
      <c r="AK40" s="44" t="str">
        <f t="shared" si="22"/>
        <v>0</v>
      </c>
      <c r="AL40" s="44" t="str">
        <f t="shared" si="22"/>
        <v>0</v>
      </c>
      <c r="AM40" s="44">
        <f t="shared" si="22"/>
        <v>2</v>
      </c>
      <c r="AN40" s="44" t="str">
        <f t="shared" si="22"/>
        <v>0</v>
      </c>
      <c r="AO40" s="44">
        <f t="shared" si="22"/>
        <v>5</v>
      </c>
      <c r="AP40" s="44" t="str">
        <f t="shared" si="22"/>
        <v>0</v>
      </c>
      <c r="AQ40" s="44">
        <f t="shared" si="22"/>
        <v>4</v>
      </c>
      <c r="AR40" s="44">
        <f t="shared" si="22"/>
        <v>9</v>
      </c>
      <c r="AS40" s="44" t="str">
        <f t="shared" si="22"/>
        <v>0</v>
      </c>
      <c r="AT40" s="44" t="str">
        <f t="shared" si="22"/>
        <v>0</v>
      </c>
      <c r="AU40" s="44" t="str">
        <f t="shared" si="22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5" t="s">
        <v>15</v>
      </c>
      <c r="D41" s="225"/>
      <c r="E41" s="226"/>
      <c r="F41" s="102" t="str">
        <v>0</v>
      </c>
      <c r="G41" s="102">
        <v>9</v>
      </c>
      <c r="H41" s="102" t="str">
        <v>0</v>
      </c>
      <c r="I41" s="102">
        <v>15</v>
      </c>
      <c r="J41" s="102" t="str">
        <v>0</v>
      </c>
      <c r="K41" s="102" t="str">
        <v>0</v>
      </c>
      <c r="L41" s="102">
        <v>2</v>
      </c>
      <c r="M41" s="102" t="str">
        <v>0</v>
      </c>
      <c r="N41" s="102">
        <v>5</v>
      </c>
      <c r="O41" s="103" t="str">
        <v>0</v>
      </c>
      <c r="P41" s="103">
        <v>11</v>
      </c>
      <c r="Q41" s="103">
        <v>6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51">
        <f>IF(COUNTIF(V6:V37,3)=0,"0",COUNTIF(V6:V37,3))</f>
        <v>15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3</v>
      </c>
      <c r="AA41" s="52">
        <f>IF(COUNTIF(AA6:AA37,3)=0," ",COUNTIF(AA6:AA37,3))</f>
        <v>3</v>
      </c>
      <c r="AB41" s="52">
        <f>IF(COUNTIF(AB6:AB37,3)=0," ",COUNTIF(AB6:AB37,3))</f>
        <v>5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23">IF(COUNTIF(AG6:AG37,3)=0,"0",COUNTIF(AG6:AG37,3))</f>
        <v>0</v>
      </c>
      <c r="AH41" s="52">
        <f t="shared" si="23"/>
        <v>9</v>
      </c>
      <c r="AI41" s="52" t="str">
        <f t="shared" si="23"/>
        <v>0</v>
      </c>
      <c r="AJ41" s="52">
        <f t="shared" si="23"/>
        <v>15</v>
      </c>
      <c r="AK41" s="52" t="str">
        <f t="shared" si="23"/>
        <v>0</v>
      </c>
      <c r="AL41" s="52" t="str">
        <f t="shared" si="23"/>
        <v>0</v>
      </c>
      <c r="AM41" s="52">
        <f t="shared" si="23"/>
        <v>2</v>
      </c>
      <c r="AN41" s="52" t="str">
        <f t="shared" si="23"/>
        <v>0</v>
      </c>
      <c r="AO41" s="52">
        <f t="shared" si="23"/>
        <v>5</v>
      </c>
      <c r="AP41" s="52" t="str">
        <f t="shared" si="23"/>
        <v>0</v>
      </c>
      <c r="AQ41" s="52">
        <f t="shared" si="23"/>
        <v>11</v>
      </c>
      <c r="AR41" s="52">
        <f t="shared" si="23"/>
        <v>6</v>
      </c>
      <c r="AS41" s="52" t="str">
        <f t="shared" si="23"/>
        <v>0</v>
      </c>
      <c r="AT41" s="52" t="str">
        <f t="shared" si="23"/>
        <v>0</v>
      </c>
      <c r="AU41" s="52" t="str">
        <f t="shared" si="23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7"/>
      <c r="B42" s="247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2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2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5</v>
      </c>
      <c r="AA42" s="35">
        <f>IF(COUNTIF(AA6:AA37,2)=0," ",COUNTIF(AA6:AA37,2))</f>
        <v>6</v>
      </c>
      <c r="AB42" s="35">
        <f>IF(COUNTIF(AB6:AB37,2)=0," ",COUNTIF(AB6:AB37,2))</f>
        <v>5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4">COUNTIF(AG6:AG36,2)+COUNTIF(AG6:AG36,"д")</f>
        <v>0</v>
      </c>
      <c r="AH42" s="35">
        <f t="shared" si="24"/>
        <v>0</v>
      </c>
      <c r="AI42" s="35">
        <f t="shared" si="24"/>
        <v>0</v>
      </c>
      <c r="AJ42" s="35">
        <f t="shared" si="24"/>
        <v>0</v>
      </c>
      <c r="AK42" s="35">
        <f t="shared" si="24"/>
        <v>0</v>
      </c>
      <c r="AL42" s="35">
        <f t="shared" si="24"/>
        <v>0</v>
      </c>
      <c r="AM42" s="35">
        <f t="shared" si="24"/>
        <v>0</v>
      </c>
      <c r="AN42" s="35">
        <f t="shared" si="24"/>
        <v>0</v>
      </c>
      <c r="AO42" s="35">
        <f t="shared" si="24"/>
        <v>0</v>
      </c>
      <c r="AP42" s="35">
        <f t="shared" si="24"/>
        <v>0</v>
      </c>
      <c r="AQ42" s="35">
        <f t="shared" si="24"/>
        <v>2</v>
      </c>
      <c r="AR42" s="35">
        <f t="shared" si="24"/>
        <v>0</v>
      </c>
      <c r="AS42" s="35">
        <f t="shared" si="24"/>
        <v>0</v>
      </c>
      <c r="AT42" s="35">
        <f t="shared" si="24"/>
        <v>0</v>
      </c>
      <c r="AU42" s="35">
        <f t="shared" si="24"/>
        <v>0</v>
      </c>
      <c r="AV42" s="35">
        <f t="shared" si="24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7"/>
      <c r="B43" s="247"/>
      <c r="C43" s="83" t="s">
        <v>17</v>
      </c>
      <c r="D43" s="83"/>
      <c r="E43" s="27"/>
      <c r="F43" s="23">
        <v>0</v>
      </c>
      <c r="G43" s="23">
        <v>1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5">COUNTBLANK(V6:V26)</f>
        <v>0</v>
      </c>
      <c r="W43" s="35">
        <f t="shared" si="25"/>
        <v>0</v>
      </c>
      <c r="X43" s="35">
        <f t="shared" si="25"/>
        <v>0</v>
      </c>
      <c r="Y43" s="35">
        <f t="shared" si="25"/>
        <v>0</v>
      </c>
      <c r="Z43" s="35">
        <f t="shared" si="25"/>
        <v>0</v>
      </c>
      <c r="AA43" s="35">
        <f t="shared" si="25"/>
        <v>0</v>
      </c>
      <c r="AB43" s="35">
        <f t="shared" si="25"/>
        <v>0</v>
      </c>
      <c r="AC43" s="35"/>
      <c r="AD43" s="35">
        <f>COUNTBLANK(AD6:AD28)</f>
        <v>0</v>
      </c>
      <c r="AE43" s="61" t="str">
        <f>IF(COUNTIF(AE6:AE37,"б")=0," ",COUNTIF(AE6:AE37,"б"))</f>
        <v xml:space="preserve"> </v>
      </c>
      <c r="AF43" s="60">
        <f t="shared" ref="AF43:CB43" si="26">IF(COUNTIF(AF6:AF37,"б")=0+COUNTIF(AF6:AF37,"а")=0,"0",COUNTIF(AF6:AF37,"б")+COUNTIF(AF6:AF37,"а"))</f>
        <v>0</v>
      </c>
      <c r="AG43" s="60">
        <f t="shared" si="26"/>
        <v>0</v>
      </c>
      <c r="AH43" s="60">
        <f t="shared" si="26"/>
        <v>1</v>
      </c>
      <c r="AI43" s="60">
        <f t="shared" si="26"/>
        <v>0</v>
      </c>
      <c r="AJ43" s="60">
        <f t="shared" si="26"/>
        <v>0</v>
      </c>
      <c r="AK43" s="60">
        <f t="shared" si="26"/>
        <v>0</v>
      </c>
      <c r="AL43" s="60">
        <f t="shared" si="26"/>
        <v>0</v>
      </c>
      <c r="AM43" s="60">
        <f t="shared" si="26"/>
        <v>0</v>
      </c>
      <c r="AN43" s="60">
        <f t="shared" si="26"/>
        <v>0</v>
      </c>
      <c r="AO43" s="60">
        <f t="shared" si="26"/>
        <v>0</v>
      </c>
      <c r="AP43" s="60">
        <f t="shared" si="26"/>
        <v>0</v>
      </c>
      <c r="AQ43" s="60">
        <f t="shared" si="26"/>
        <v>0</v>
      </c>
      <c r="AR43" s="60">
        <f t="shared" si="26"/>
        <v>0</v>
      </c>
      <c r="AS43" s="60">
        <f t="shared" si="26"/>
        <v>0</v>
      </c>
      <c r="AT43" s="60">
        <f t="shared" si="26"/>
        <v>0</v>
      </c>
      <c r="AU43" s="60">
        <f t="shared" si="26"/>
        <v>0</v>
      </c>
      <c r="AV43" s="60">
        <f t="shared" si="26"/>
        <v>0</v>
      </c>
      <c r="AW43" s="60">
        <f t="shared" si="26"/>
        <v>0</v>
      </c>
      <c r="AX43" s="60">
        <f t="shared" si="26"/>
        <v>0</v>
      </c>
      <c r="AY43" s="60">
        <f t="shared" si="26"/>
        <v>0</v>
      </c>
      <c r="AZ43" s="60">
        <f t="shared" si="26"/>
        <v>0</v>
      </c>
      <c r="BA43" s="60">
        <f t="shared" si="26"/>
        <v>0</v>
      </c>
      <c r="BB43" s="60">
        <f t="shared" si="26"/>
        <v>0</v>
      </c>
      <c r="BC43" s="60">
        <f t="shared" si="26"/>
        <v>0</v>
      </c>
      <c r="BD43" s="60">
        <f t="shared" si="26"/>
        <v>0</v>
      </c>
      <c r="BE43" s="60">
        <f t="shared" si="26"/>
        <v>0</v>
      </c>
      <c r="BF43" s="60">
        <f t="shared" si="26"/>
        <v>0</v>
      </c>
      <c r="BG43" s="60">
        <f t="shared" si="26"/>
        <v>0</v>
      </c>
      <c r="BH43" s="60">
        <f t="shared" si="26"/>
        <v>0</v>
      </c>
      <c r="BI43" s="60">
        <f t="shared" si="26"/>
        <v>0</v>
      </c>
      <c r="BJ43" s="60">
        <f t="shared" si="26"/>
        <v>0</v>
      </c>
      <c r="BK43" s="60">
        <f t="shared" si="26"/>
        <v>0</v>
      </c>
      <c r="BL43" s="60">
        <f t="shared" si="26"/>
        <v>0</v>
      </c>
      <c r="BM43" s="60">
        <f t="shared" si="26"/>
        <v>0</v>
      </c>
      <c r="BN43" s="60">
        <f t="shared" si="26"/>
        <v>0</v>
      </c>
      <c r="BO43" s="60">
        <f t="shared" si="26"/>
        <v>0</v>
      </c>
      <c r="BP43" s="60">
        <f t="shared" si="26"/>
        <v>0</v>
      </c>
      <c r="BQ43" s="60">
        <f t="shared" si="26"/>
        <v>0</v>
      </c>
      <c r="BR43" s="60">
        <f t="shared" si="26"/>
        <v>0</v>
      </c>
      <c r="BS43" s="60">
        <f t="shared" si="26"/>
        <v>0</v>
      </c>
      <c r="BT43" s="60">
        <f t="shared" si="26"/>
        <v>0</v>
      </c>
      <c r="BU43" s="60">
        <f t="shared" si="26"/>
        <v>0</v>
      </c>
      <c r="BV43" s="60">
        <f t="shared" si="26"/>
        <v>0</v>
      </c>
      <c r="BW43" s="60">
        <f t="shared" si="26"/>
        <v>0</v>
      </c>
      <c r="BX43" s="60">
        <f t="shared" si="26"/>
        <v>0</v>
      </c>
      <c r="BY43" s="60">
        <f t="shared" si="26"/>
        <v>0</v>
      </c>
      <c r="BZ43" s="60">
        <f t="shared" si="26"/>
        <v>0</v>
      </c>
      <c r="CA43" s="60">
        <f t="shared" si="26"/>
        <v>0</v>
      </c>
      <c r="CB43" s="60">
        <f t="shared" si="26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7"/>
      <c r="B44" s="247"/>
      <c r="C44" s="83" t="s">
        <v>18</v>
      </c>
      <c r="D44" s="83"/>
      <c r="E44" s="27"/>
      <c r="F44" s="23">
        <v>23</v>
      </c>
      <c r="G44" s="23" t="str">
        <v>0</v>
      </c>
      <c r="H44" s="23">
        <v>23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7">IF(COUNTIF(AG6:AG37,"з")=0,"0",COUNTIF(AG6:AG37,"з"))</f>
        <v>23</v>
      </c>
      <c r="AH44" s="35" t="str">
        <f t="shared" si="27"/>
        <v>0</v>
      </c>
      <c r="AI44" s="35">
        <f t="shared" si="27"/>
        <v>23</v>
      </c>
      <c r="AJ44" s="35" t="str">
        <f t="shared" si="27"/>
        <v>0</v>
      </c>
      <c r="AK44" s="35" t="str">
        <f t="shared" si="27"/>
        <v>0</v>
      </c>
      <c r="AL44" s="35" t="str">
        <f t="shared" si="27"/>
        <v>0</v>
      </c>
      <c r="AM44" s="35" t="str">
        <f t="shared" si="27"/>
        <v>0</v>
      </c>
      <c r="AN44" s="35" t="str">
        <f t="shared" si="27"/>
        <v>0</v>
      </c>
      <c r="AO44" s="35" t="str">
        <f t="shared" si="27"/>
        <v>0</v>
      </c>
      <c r="AP44" s="35" t="str">
        <f t="shared" si="27"/>
        <v>0</v>
      </c>
      <c r="AQ44" s="35" t="str">
        <f t="shared" si="27"/>
        <v>0</v>
      </c>
      <c r="AR44" s="35" t="str">
        <f t="shared" si="27"/>
        <v>0</v>
      </c>
      <c r="AS44" s="35" t="str">
        <f t="shared" si="27"/>
        <v>0</v>
      </c>
      <c r="AT44" s="35" t="str">
        <f t="shared" si="27"/>
        <v>0</v>
      </c>
      <c r="AU44" s="35" t="str">
        <f t="shared" si="27"/>
        <v>0</v>
      </c>
      <c r="AV44" s="35" t="str">
        <f t="shared" si="27"/>
        <v>0</v>
      </c>
      <c r="AW44" s="35" t="str">
        <f t="shared" si="27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7"/>
      <c r="B45" s="247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8">IF(COUNTIF(AG6:AG37,"н")=0,"0",COUNTIF(AG6:AG37,"н"))</f>
        <v>0</v>
      </c>
      <c r="AH45" s="35" t="str">
        <f t="shared" si="28"/>
        <v>0</v>
      </c>
      <c r="AI45" s="35" t="str">
        <f t="shared" si="28"/>
        <v>0</v>
      </c>
      <c r="AJ45" s="35" t="str">
        <f t="shared" si="28"/>
        <v>0</v>
      </c>
      <c r="AK45" s="35" t="str">
        <f t="shared" si="28"/>
        <v>0</v>
      </c>
      <c r="AL45" s="35" t="str">
        <f t="shared" si="28"/>
        <v>0</v>
      </c>
      <c r="AM45" s="35" t="str">
        <f t="shared" si="28"/>
        <v>0</v>
      </c>
      <c r="AN45" s="35" t="str">
        <f t="shared" si="28"/>
        <v>0</v>
      </c>
      <c r="AO45" s="35" t="str">
        <f t="shared" si="28"/>
        <v>0</v>
      </c>
      <c r="AP45" s="35" t="str">
        <f t="shared" si="28"/>
        <v>0</v>
      </c>
      <c r="AQ45" s="35" t="str">
        <f t="shared" si="28"/>
        <v>0</v>
      </c>
      <c r="AR45" s="35" t="str">
        <f t="shared" si="28"/>
        <v>0</v>
      </c>
      <c r="AS45" s="35" t="str">
        <f t="shared" si="28"/>
        <v>0</v>
      </c>
      <c r="AT45" s="35" t="str">
        <f t="shared" si="28"/>
        <v>0</v>
      </c>
      <c r="AU45" s="35" t="str">
        <f t="shared" si="28"/>
        <v>0</v>
      </c>
      <c r="AV45" s="35" t="str">
        <f t="shared" si="28"/>
        <v>0</v>
      </c>
      <c r="AW45" s="35" t="str">
        <f t="shared" si="28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97"/>
      <c r="X46" s="397"/>
      <c r="Y46" s="397"/>
      <c r="Z46" s="397"/>
      <c r="AA46" s="397"/>
      <c r="AB46" s="397"/>
      <c r="AC46" s="397"/>
      <c r="AD46" s="397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97"/>
      <c r="X47" s="397"/>
      <c r="Y47" s="397"/>
      <c r="Z47" s="397"/>
      <c r="AA47" s="397"/>
      <c r="AB47" s="397"/>
      <c r="AC47" s="397"/>
      <c r="AD47" s="397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97"/>
      <c r="X48" s="397"/>
      <c r="Y48" s="397"/>
      <c r="Z48" s="397"/>
      <c r="AA48" s="397"/>
      <c r="AB48" s="397"/>
      <c r="AC48" s="397"/>
      <c r="AD48" s="397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97"/>
      <c r="X49" s="397"/>
      <c r="Y49" s="397"/>
      <c r="Z49" s="397"/>
      <c r="AA49" s="397"/>
      <c r="AB49" s="397"/>
      <c r="AC49" s="397"/>
      <c r="AD49" s="397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97"/>
      <c r="X50" s="397"/>
      <c r="Y50" s="397"/>
      <c r="Z50" s="397"/>
      <c r="AA50" s="397"/>
      <c r="AB50" s="397"/>
      <c r="AC50" s="397"/>
      <c r="AD50" s="397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97"/>
      <c r="X51" s="397"/>
      <c r="Y51" s="397"/>
      <c r="Z51" s="397"/>
      <c r="AA51" s="397"/>
      <c r="AB51" s="397"/>
      <c r="AC51" s="397"/>
      <c r="AD51" s="397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97"/>
      <c r="X52" s="397"/>
      <c r="Y52" s="397"/>
      <c r="Z52" s="397"/>
      <c r="AA52" s="397"/>
      <c r="AB52" s="397"/>
      <c r="AC52" s="397"/>
      <c r="AD52" s="397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97"/>
      <c r="X53" s="397"/>
      <c r="Y53" s="397"/>
      <c r="Z53" s="397"/>
      <c r="AA53" s="397"/>
      <c r="AB53" s="397"/>
      <c r="AC53" s="397"/>
      <c r="AD53" s="397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97"/>
      <c r="X54" s="397"/>
      <c r="Y54" s="397"/>
      <c r="Z54" s="397"/>
      <c r="AA54" s="397"/>
      <c r="AB54" s="397"/>
      <c r="AC54" s="397"/>
      <c r="AD54" s="397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9">
    <mergeCell ref="A3:C4"/>
    <mergeCell ref="AD3:AD5"/>
    <mergeCell ref="AG3:AW3"/>
    <mergeCell ref="AX3:BM3"/>
    <mergeCell ref="I2:M2"/>
    <mergeCell ref="N2:Q2"/>
    <mergeCell ref="F2:H2"/>
    <mergeCell ref="BP3:CE3"/>
    <mergeCell ref="X39:AB39"/>
  </mergeCells>
  <conditionalFormatting sqref="C5 Y5 AI5 AG5 T5">
    <cfRule type="cellIs" dxfId="2414" priority="1260" stopIfTrue="1" operator="equal">
      <formula>5</formula>
    </cfRule>
    <cfRule type="cellIs" dxfId="2413" priority="1261" stopIfTrue="1" operator="equal">
      <formula>4</formula>
    </cfRule>
    <cfRule type="cellIs" dxfId="2412" priority="1262" stopIfTrue="1" operator="equal">
      <formula>3</formula>
    </cfRule>
  </conditionalFormatting>
  <conditionalFormatting sqref="E6:E45">
    <cfRule type="cellIs" dxfId="2411" priority="1258" stopIfTrue="1" operator="equal">
      <formula>4</formula>
    </cfRule>
    <cfRule type="cellIs" dxfId="2410" priority="1259" stopIfTrue="1" operator="equal">
      <formula>3</formula>
    </cfRule>
  </conditionalFormatting>
  <conditionalFormatting sqref="Z5:AC5 W40:AF43 AE6:AE39 W39 R6:V45 F34:Q45 AG43:CB43 W44:AW45 AG6:AW42 K6:Q31 F6:H31 J6:Q28">
    <cfRule type="cellIs" dxfId="2409" priority="1255" stopIfTrue="1" operator="equal">
      <formula>5</formula>
    </cfRule>
    <cfRule type="cellIs" dxfId="2408" priority="1256" stopIfTrue="1" operator="equal">
      <formula>4</formula>
    </cfRule>
    <cfRule type="cellIs" dxfId="2407" priority="1257" stopIfTrue="1" operator="equal">
      <formula>3</formula>
    </cfRule>
  </conditionalFormatting>
  <conditionalFormatting sqref="AF6:AF37">
    <cfRule type="expression" dxfId="2406" priority="1253" stopIfTrue="1">
      <formula>VALUE(RIGHT(AF6))&gt;AE6</formula>
    </cfRule>
    <cfRule type="expression" dxfId="2405" priority="1254" stopIfTrue="1">
      <formula>EXACT(RIGHT(AF6,3),"зач")</formula>
    </cfRule>
  </conditionalFormatting>
  <conditionalFormatting sqref="AE3:AJ4 V4:AC4 R3:AC3 S4:T4">
    <cfRule type="expression" dxfId="2404" priority="1251" stopIfTrue="1">
      <formula>$D$1&lt;R3</formula>
    </cfRule>
    <cfRule type="expression" dxfId="2403" priority="1252" stopIfTrue="1">
      <formula>$D$1&gt;R3</formula>
    </cfRule>
  </conditionalFormatting>
  <conditionalFormatting sqref="S5">
    <cfRule type="cellIs" dxfId="2402" priority="1000" stopIfTrue="1" operator="equal">
      <formula>5</formula>
    </cfRule>
    <cfRule type="cellIs" dxfId="2401" priority="1001" stopIfTrue="1" operator="equal">
      <formula>4</formula>
    </cfRule>
    <cfRule type="cellIs" dxfId="2400" priority="1002" stopIfTrue="1" operator="equal">
      <formula>3</formula>
    </cfRule>
  </conditionalFormatting>
  <conditionalFormatting sqref="S4">
    <cfRule type="expression" dxfId="2399" priority="998" stopIfTrue="1">
      <formula>$D$1&lt;S4</formula>
    </cfRule>
    <cfRule type="expression" dxfId="2398" priority="999" stopIfTrue="1">
      <formula>$D$1&gt;S4</formula>
    </cfRule>
  </conditionalFormatting>
  <conditionalFormatting sqref="T5">
    <cfRule type="cellIs" dxfId="2397" priority="995" stopIfTrue="1" operator="equal">
      <formula>5</formula>
    </cfRule>
    <cfRule type="cellIs" dxfId="2396" priority="996" stopIfTrue="1" operator="equal">
      <formula>4</formula>
    </cfRule>
    <cfRule type="cellIs" dxfId="2395" priority="997" stopIfTrue="1" operator="equal">
      <formula>3</formula>
    </cfRule>
  </conditionalFormatting>
  <conditionalFormatting sqref="T4">
    <cfRule type="expression" dxfId="2394" priority="993" stopIfTrue="1">
      <formula>$D$1&lt;T4</formula>
    </cfRule>
    <cfRule type="expression" dxfId="2393" priority="994" stopIfTrue="1">
      <formula>$D$1&gt;T4</formula>
    </cfRule>
  </conditionalFormatting>
  <conditionalFormatting sqref="T5">
    <cfRule type="cellIs" dxfId="2392" priority="990" stopIfTrue="1" operator="equal">
      <formula>5</formula>
    </cfRule>
    <cfRule type="cellIs" dxfId="2391" priority="991" stopIfTrue="1" operator="equal">
      <formula>4</formula>
    </cfRule>
    <cfRule type="cellIs" dxfId="2390" priority="992" stopIfTrue="1" operator="equal">
      <formula>3</formula>
    </cfRule>
  </conditionalFormatting>
  <conditionalFormatting sqref="T4">
    <cfRule type="expression" dxfId="2389" priority="988" stopIfTrue="1">
      <formula>$D$1&lt;T4</formula>
    </cfRule>
    <cfRule type="expression" dxfId="2388" priority="989" stopIfTrue="1">
      <formula>$D$1&gt;T4</formula>
    </cfRule>
  </conditionalFormatting>
  <conditionalFormatting sqref="I6:J31">
    <cfRule type="cellIs" dxfId="2387" priority="967" stopIfTrue="1" operator="equal">
      <formula>5</formula>
    </cfRule>
    <cfRule type="cellIs" dxfId="2386" priority="968" stopIfTrue="1" operator="equal">
      <formula>4</formula>
    </cfRule>
    <cfRule type="cellIs" dxfId="2385" priority="969" stopIfTrue="1" operator="equal">
      <formula>3</formula>
    </cfRule>
  </conditionalFormatting>
  <conditionalFormatting sqref="M3">
    <cfRule type="expression" dxfId="2384" priority="602" stopIfTrue="1">
      <formula>$D$1&lt;M3</formula>
    </cfRule>
    <cfRule type="expression" dxfId="2383" priority="603" stopIfTrue="1">
      <formula>$D$1&gt;M3</formula>
    </cfRule>
  </conditionalFormatting>
  <conditionalFormatting sqref="U5">
    <cfRule type="cellIs" dxfId="2382" priority="921" stopIfTrue="1" operator="equal">
      <formula>5</formula>
    </cfRule>
    <cfRule type="cellIs" dxfId="2381" priority="922" stopIfTrue="1" operator="equal">
      <formula>4</formula>
    </cfRule>
    <cfRule type="cellIs" dxfId="2380" priority="923" stopIfTrue="1" operator="equal">
      <formula>3</formula>
    </cfRule>
  </conditionalFormatting>
  <conditionalFormatting sqref="U4">
    <cfRule type="expression" dxfId="2379" priority="919" stopIfTrue="1">
      <formula>$D$1&lt;U4</formula>
    </cfRule>
    <cfRule type="expression" dxfId="2378" priority="920" stopIfTrue="1">
      <formula>$D$1&gt;U4</formula>
    </cfRule>
  </conditionalFormatting>
  <conditionalFormatting sqref="L4">
    <cfRule type="expression" dxfId="2377" priority="492" stopIfTrue="1">
      <formula>$D$1&lt;L4</formula>
    </cfRule>
    <cfRule type="expression" dxfId="2376" priority="493" stopIfTrue="1">
      <formula>$D$1&gt;L4</formula>
    </cfRule>
  </conditionalFormatting>
  <conditionalFormatting sqref="L4">
    <cfRule type="expression" dxfId="2375" priority="494" stopIfTrue="1">
      <formula>$D$1&lt;L4</formula>
    </cfRule>
    <cfRule type="expression" dxfId="2374" priority="495" stopIfTrue="1">
      <formula>$D$1&gt;L4</formula>
    </cfRule>
  </conditionalFormatting>
  <conditionalFormatting sqref="N4">
    <cfRule type="expression" dxfId="2373" priority="563" stopIfTrue="1">
      <formula>$D$1&lt;N4</formula>
    </cfRule>
    <cfRule type="expression" dxfId="2372" priority="564" stopIfTrue="1">
      <formula>$D$1&gt;N4</formula>
    </cfRule>
  </conditionalFormatting>
  <conditionalFormatting sqref="F5:G5 N5:Q5">
    <cfRule type="cellIs" dxfId="2371" priority="892" stopIfTrue="1" operator="equal">
      <formula>5</formula>
    </cfRule>
    <cfRule type="cellIs" dxfId="2370" priority="893" stopIfTrue="1" operator="equal">
      <formula>4</formula>
    </cfRule>
    <cfRule type="cellIs" dxfId="2369" priority="894" stopIfTrue="1" operator="equal">
      <formula>3</formula>
    </cfRule>
  </conditionalFormatting>
  <conditionalFormatting sqref="F3:G4 N3:Q4">
    <cfRule type="expression" dxfId="2368" priority="890" stopIfTrue="1">
      <formula>$D$1&lt;F3</formula>
    </cfRule>
    <cfRule type="expression" dxfId="2367" priority="891" stopIfTrue="1">
      <formula>$D$1&gt;F3</formula>
    </cfRule>
  </conditionalFormatting>
  <conditionalFormatting sqref="O5">
    <cfRule type="cellIs" dxfId="2366" priority="887" stopIfTrue="1" operator="equal">
      <formula>5</formula>
    </cfRule>
    <cfRule type="cellIs" dxfId="2365" priority="888" stopIfTrue="1" operator="equal">
      <formula>4</formula>
    </cfRule>
    <cfRule type="cellIs" dxfId="2364" priority="889" stopIfTrue="1" operator="equal">
      <formula>3</formula>
    </cfRule>
  </conditionalFormatting>
  <conditionalFormatting sqref="O3:O4">
    <cfRule type="expression" dxfId="2363" priority="885" stopIfTrue="1">
      <formula>$D$1&lt;O3</formula>
    </cfRule>
    <cfRule type="expression" dxfId="2362" priority="886" stopIfTrue="1">
      <formula>$D$1&gt;O3</formula>
    </cfRule>
  </conditionalFormatting>
  <conditionalFormatting sqref="O5">
    <cfRule type="cellIs" dxfId="2361" priority="882" stopIfTrue="1" operator="equal">
      <formula>5</formula>
    </cfRule>
    <cfRule type="cellIs" dxfId="2360" priority="883" stopIfTrue="1" operator="equal">
      <formula>4</formula>
    </cfRule>
    <cfRule type="cellIs" dxfId="2359" priority="884" stopIfTrue="1" operator="equal">
      <formula>3</formula>
    </cfRule>
  </conditionalFormatting>
  <conditionalFormatting sqref="O3:O4">
    <cfRule type="expression" dxfId="2358" priority="880" stopIfTrue="1">
      <formula>$D$1&lt;O3</formula>
    </cfRule>
    <cfRule type="expression" dxfId="2357" priority="881" stopIfTrue="1">
      <formula>$D$1&gt;O3</formula>
    </cfRule>
  </conditionalFormatting>
  <conditionalFormatting sqref="O4">
    <cfRule type="expression" dxfId="2356" priority="878" stopIfTrue="1">
      <formula>$D$1&lt;O4</formula>
    </cfRule>
    <cfRule type="expression" dxfId="2355" priority="879" stopIfTrue="1">
      <formula>$D$1&gt;O4</formula>
    </cfRule>
  </conditionalFormatting>
  <conditionalFormatting sqref="P5">
    <cfRule type="cellIs" dxfId="2354" priority="875" stopIfTrue="1" operator="equal">
      <formula>5</formula>
    </cfRule>
    <cfRule type="cellIs" dxfId="2353" priority="876" stopIfTrue="1" operator="equal">
      <formula>4</formula>
    </cfRule>
    <cfRule type="cellIs" dxfId="2352" priority="877" stopIfTrue="1" operator="equal">
      <formula>3</formula>
    </cfRule>
  </conditionalFormatting>
  <conditionalFormatting sqref="P3:P4">
    <cfRule type="expression" dxfId="2351" priority="873" stopIfTrue="1">
      <formula>$D$1&lt;P3</formula>
    </cfRule>
    <cfRule type="expression" dxfId="2350" priority="874" stopIfTrue="1">
      <formula>$D$1&gt;P3</formula>
    </cfRule>
  </conditionalFormatting>
  <conditionalFormatting sqref="P5">
    <cfRule type="cellIs" dxfId="2349" priority="870" stopIfTrue="1" operator="equal">
      <formula>5</formula>
    </cfRule>
    <cfRule type="cellIs" dxfId="2348" priority="871" stopIfTrue="1" operator="equal">
      <formula>4</formula>
    </cfRule>
    <cfRule type="cellIs" dxfId="2347" priority="872" stopIfTrue="1" operator="equal">
      <formula>3</formula>
    </cfRule>
  </conditionalFormatting>
  <conditionalFormatting sqref="P3:P4">
    <cfRule type="expression" dxfId="2346" priority="868" stopIfTrue="1">
      <formula>$D$1&lt;P3</formula>
    </cfRule>
    <cfRule type="expression" dxfId="2345" priority="869" stopIfTrue="1">
      <formula>$D$1&gt;P3</formula>
    </cfRule>
  </conditionalFormatting>
  <conditionalFormatting sqref="P4">
    <cfRule type="expression" dxfId="2344" priority="866" stopIfTrue="1">
      <formula>$D$1&lt;P4</formula>
    </cfRule>
    <cfRule type="expression" dxfId="2343" priority="867" stopIfTrue="1">
      <formula>$D$1&gt;P4</formula>
    </cfRule>
  </conditionalFormatting>
  <conditionalFormatting sqref="O4">
    <cfRule type="expression" dxfId="2342" priority="864" stopIfTrue="1">
      <formula>$D$1&lt;O4</formula>
    </cfRule>
    <cfRule type="expression" dxfId="2341" priority="865" stopIfTrue="1">
      <formula>$D$1&gt;O4</formula>
    </cfRule>
  </conditionalFormatting>
  <conditionalFormatting sqref="O4">
    <cfRule type="expression" dxfId="2340" priority="862" stopIfTrue="1">
      <formula>$D$1&lt;O4</formula>
    </cfRule>
    <cfRule type="expression" dxfId="2339" priority="863" stopIfTrue="1">
      <formula>$D$1&gt;O4</formula>
    </cfRule>
  </conditionalFormatting>
  <conditionalFormatting sqref="O4">
    <cfRule type="expression" dxfId="2338" priority="860" stopIfTrue="1">
      <formula>$D$1&lt;O4</formula>
    </cfRule>
    <cfRule type="expression" dxfId="2337" priority="861" stopIfTrue="1">
      <formula>$D$1&gt;O4</formula>
    </cfRule>
  </conditionalFormatting>
  <conditionalFormatting sqref="Q5">
    <cfRule type="cellIs" dxfId="2336" priority="857" stopIfTrue="1" operator="equal">
      <formula>5</formula>
    </cfRule>
    <cfRule type="cellIs" dxfId="2335" priority="858" stopIfTrue="1" operator="equal">
      <formula>4</formula>
    </cfRule>
    <cfRule type="cellIs" dxfId="2334" priority="859" stopIfTrue="1" operator="equal">
      <formula>3</formula>
    </cfRule>
  </conditionalFormatting>
  <conditionalFormatting sqref="Q3:Q4">
    <cfRule type="expression" dxfId="2333" priority="855" stopIfTrue="1">
      <formula>$D$1&lt;Q3</formula>
    </cfRule>
    <cfRule type="expression" dxfId="2332" priority="856" stopIfTrue="1">
      <formula>$D$1&gt;Q3</formula>
    </cfRule>
  </conditionalFormatting>
  <conditionalFormatting sqref="Q4">
    <cfRule type="expression" dxfId="2331" priority="853" stopIfTrue="1">
      <formula>$D$1&lt;Q4</formula>
    </cfRule>
    <cfRule type="expression" dxfId="2330" priority="854" stopIfTrue="1">
      <formula>$D$1&gt;Q4</formula>
    </cfRule>
  </conditionalFormatting>
  <conditionalFormatting sqref="Q4">
    <cfRule type="expression" dxfId="2329" priority="851" stopIfTrue="1">
      <formula>$D$1&lt;Q4</formula>
    </cfRule>
    <cfRule type="expression" dxfId="2328" priority="852" stopIfTrue="1">
      <formula>$D$1&gt;Q4</formula>
    </cfRule>
  </conditionalFormatting>
  <conditionalFormatting sqref="F5">
    <cfRule type="cellIs" dxfId="2327" priority="848" stopIfTrue="1" operator="equal">
      <formula>5</formula>
    </cfRule>
    <cfRule type="cellIs" dxfId="2326" priority="849" stopIfTrue="1" operator="equal">
      <formula>4</formula>
    </cfRule>
    <cfRule type="cellIs" dxfId="2325" priority="850" stopIfTrue="1" operator="equal">
      <formula>3</formula>
    </cfRule>
  </conditionalFormatting>
  <conditionalFormatting sqref="F4:G4">
    <cfRule type="expression" dxfId="2324" priority="846" stopIfTrue="1">
      <formula>$D$1&lt;F4</formula>
    </cfRule>
    <cfRule type="expression" dxfId="2323" priority="847" stopIfTrue="1">
      <formula>$D$1&gt;F4</formula>
    </cfRule>
  </conditionalFormatting>
  <conditionalFormatting sqref="F5">
    <cfRule type="cellIs" dxfId="2322" priority="843" stopIfTrue="1" operator="equal">
      <formula>5</formula>
    </cfRule>
    <cfRule type="cellIs" dxfId="2321" priority="844" stopIfTrue="1" operator="equal">
      <formula>4</formula>
    </cfRule>
    <cfRule type="cellIs" dxfId="2320" priority="845" stopIfTrue="1" operator="equal">
      <formula>3</formula>
    </cfRule>
  </conditionalFormatting>
  <conditionalFormatting sqref="F4:G4">
    <cfRule type="expression" dxfId="2319" priority="841" stopIfTrue="1">
      <formula>$D$1&lt;F4</formula>
    </cfRule>
    <cfRule type="expression" dxfId="2318" priority="842" stopIfTrue="1">
      <formula>$D$1&gt;F4</formula>
    </cfRule>
  </conditionalFormatting>
  <conditionalFormatting sqref="F4:G4">
    <cfRule type="expression" dxfId="2317" priority="839" stopIfTrue="1">
      <formula>$D$1&lt;F4</formula>
    </cfRule>
    <cfRule type="expression" dxfId="2316" priority="840" stopIfTrue="1">
      <formula>$D$1&gt;F4</formula>
    </cfRule>
  </conditionalFormatting>
  <conditionalFormatting sqref="F4:G4">
    <cfRule type="expression" dxfId="2315" priority="837" stopIfTrue="1">
      <formula>$D$1&lt;F4</formula>
    </cfRule>
    <cfRule type="expression" dxfId="2314" priority="838" stopIfTrue="1">
      <formula>$D$1&gt;F4</formula>
    </cfRule>
  </conditionalFormatting>
  <conditionalFormatting sqref="F5">
    <cfRule type="cellIs" dxfId="2313" priority="834" stopIfTrue="1" operator="equal">
      <formula>5</formula>
    </cfRule>
    <cfRule type="cellIs" dxfId="2312" priority="835" stopIfTrue="1" operator="equal">
      <formula>4</formula>
    </cfRule>
    <cfRule type="cellIs" dxfId="2311" priority="836" stopIfTrue="1" operator="equal">
      <formula>3</formula>
    </cfRule>
  </conditionalFormatting>
  <conditionalFormatting sqref="F5">
    <cfRule type="cellIs" dxfId="2310" priority="831" stopIfTrue="1" operator="equal">
      <formula>5</formula>
    </cfRule>
    <cfRule type="cellIs" dxfId="2309" priority="832" stopIfTrue="1" operator="equal">
      <formula>4</formula>
    </cfRule>
    <cfRule type="cellIs" dxfId="2308" priority="833" stopIfTrue="1" operator="equal">
      <formula>3</formula>
    </cfRule>
  </conditionalFormatting>
  <conditionalFormatting sqref="F4:G4">
    <cfRule type="expression" dxfId="2307" priority="829" stopIfTrue="1">
      <formula>$D$1&lt;F4</formula>
    </cfRule>
    <cfRule type="expression" dxfId="2306" priority="830" stopIfTrue="1">
      <formula>$D$1&gt;F4</formula>
    </cfRule>
  </conditionalFormatting>
  <conditionalFormatting sqref="P3:P4">
    <cfRule type="expression" dxfId="2305" priority="813" stopIfTrue="1">
      <formula>$D$1&lt;P3</formula>
    </cfRule>
    <cfRule type="expression" dxfId="2304" priority="814" stopIfTrue="1">
      <formula>$D$1&gt;P3</formula>
    </cfRule>
  </conditionalFormatting>
  <conditionalFormatting sqref="O4">
    <cfRule type="expression" dxfId="2303" priority="827" stopIfTrue="1">
      <formula>$D$1&lt;O4</formula>
    </cfRule>
    <cfRule type="expression" dxfId="2302" priority="828" stopIfTrue="1">
      <formula>$D$1&gt;O4</formula>
    </cfRule>
  </conditionalFormatting>
  <conditionalFormatting sqref="O4">
    <cfRule type="expression" dxfId="2301" priority="825" stopIfTrue="1">
      <formula>$D$1&lt;O4</formula>
    </cfRule>
    <cfRule type="expression" dxfId="2300" priority="826" stopIfTrue="1">
      <formula>$D$1&gt;O4</formula>
    </cfRule>
  </conditionalFormatting>
  <conditionalFormatting sqref="O4">
    <cfRule type="expression" dxfId="2299" priority="823" stopIfTrue="1">
      <formula>$D$1&lt;O4</formula>
    </cfRule>
    <cfRule type="expression" dxfId="2298" priority="824" stopIfTrue="1">
      <formula>$D$1&gt;O4</formula>
    </cfRule>
  </conditionalFormatting>
  <conditionalFormatting sqref="P5">
    <cfRule type="cellIs" dxfId="2297" priority="820" stopIfTrue="1" operator="equal">
      <formula>5</formula>
    </cfRule>
    <cfRule type="cellIs" dxfId="2296" priority="821" stopIfTrue="1" operator="equal">
      <formula>4</formula>
    </cfRule>
    <cfRule type="cellIs" dxfId="2295" priority="822" stopIfTrue="1" operator="equal">
      <formula>3</formula>
    </cfRule>
  </conditionalFormatting>
  <conditionalFormatting sqref="P3:P4">
    <cfRule type="expression" dxfId="2294" priority="818" stopIfTrue="1">
      <formula>$D$1&lt;P3</formula>
    </cfRule>
    <cfRule type="expression" dxfId="2293" priority="819" stopIfTrue="1">
      <formula>$D$1&gt;P3</formula>
    </cfRule>
  </conditionalFormatting>
  <conditionalFormatting sqref="P5">
    <cfRule type="cellIs" dxfId="2292" priority="815" stopIfTrue="1" operator="equal">
      <formula>5</formula>
    </cfRule>
    <cfRule type="cellIs" dxfId="2291" priority="816" stopIfTrue="1" operator="equal">
      <formula>4</formula>
    </cfRule>
    <cfRule type="cellIs" dxfId="2290" priority="817" stopIfTrue="1" operator="equal">
      <formula>3</formula>
    </cfRule>
  </conditionalFormatting>
  <conditionalFormatting sqref="G5">
    <cfRule type="cellIs" dxfId="2289" priority="810" stopIfTrue="1" operator="equal">
      <formula>5</formula>
    </cfRule>
    <cfRule type="cellIs" dxfId="2288" priority="811" stopIfTrue="1" operator="equal">
      <formula>4</formula>
    </cfRule>
    <cfRule type="cellIs" dxfId="2287" priority="812" stopIfTrue="1" operator="equal">
      <formula>3</formula>
    </cfRule>
  </conditionalFormatting>
  <conditionalFormatting sqref="F4:G4">
    <cfRule type="expression" dxfId="2286" priority="808" stopIfTrue="1">
      <formula>$D$1&lt;F4</formula>
    </cfRule>
    <cfRule type="expression" dxfId="2285" priority="809" stopIfTrue="1">
      <formula>$D$1&gt;F4</formula>
    </cfRule>
  </conditionalFormatting>
  <conditionalFormatting sqref="G5">
    <cfRule type="cellIs" dxfId="2284" priority="805" stopIfTrue="1" operator="equal">
      <formula>5</formula>
    </cfRule>
    <cfRule type="cellIs" dxfId="2283" priority="806" stopIfTrue="1" operator="equal">
      <formula>4</formula>
    </cfRule>
    <cfRule type="cellIs" dxfId="2282" priority="807" stopIfTrue="1" operator="equal">
      <formula>3</formula>
    </cfRule>
  </conditionalFormatting>
  <conditionalFormatting sqref="F4:G4">
    <cfRule type="expression" dxfId="2281" priority="803" stopIfTrue="1">
      <formula>$D$1&lt;F4</formula>
    </cfRule>
    <cfRule type="expression" dxfId="2280" priority="804" stopIfTrue="1">
      <formula>$D$1&gt;F4</formula>
    </cfRule>
  </conditionalFormatting>
  <conditionalFormatting sqref="G5">
    <cfRule type="cellIs" dxfId="2279" priority="800" stopIfTrue="1" operator="equal">
      <formula>5</formula>
    </cfRule>
    <cfRule type="cellIs" dxfId="2278" priority="801" stopIfTrue="1" operator="equal">
      <formula>4</formula>
    </cfRule>
    <cfRule type="cellIs" dxfId="2277" priority="802" stopIfTrue="1" operator="equal">
      <formula>3</formula>
    </cfRule>
  </conditionalFormatting>
  <conditionalFormatting sqref="F4:G4">
    <cfRule type="expression" dxfId="2276" priority="798" stopIfTrue="1">
      <formula>$D$1&lt;F4</formula>
    </cfRule>
    <cfRule type="expression" dxfId="2275" priority="799" stopIfTrue="1">
      <formula>$D$1&gt;F4</formula>
    </cfRule>
  </conditionalFormatting>
  <conditionalFormatting sqref="F4:G4">
    <cfRule type="expression" dxfId="2274" priority="796" stopIfTrue="1">
      <formula>$D$1&lt;F4</formula>
    </cfRule>
    <cfRule type="expression" dxfId="2273" priority="797" stopIfTrue="1">
      <formula>$D$1&gt;F4</formula>
    </cfRule>
  </conditionalFormatting>
  <conditionalFormatting sqref="F4:G4">
    <cfRule type="expression" dxfId="2272" priority="794" stopIfTrue="1">
      <formula>$D$1&lt;F4</formula>
    </cfRule>
    <cfRule type="expression" dxfId="2271" priority="795" stopIfTrue="1">
      <formula>$D$1&gt;F4</formula>
    </cfRule>
  </conditionalFormatting>
  <conditionalFormatting sqref="F4:G4">
    <cfRule type="expression" dxfId="2270" priority="792" stopIfTrue="1">
      <formula>$D$1&lt;F4</formula>
    </cfRule>
    <cfRule type="expression" dxfId="2269" priority="793" stopIfTrue="1">
      <formula>$D$1&gt;F4</formula>
    </cfRule>
  </conditionalFormatting>
  <conditionalFormatting sqref="F4:G4">
    <cfRule type="expression" dxfId="2268" priority="790" stopIfTrue="1">
      <formula>$D$1&lt;F4</formula>
    </cfRule>
    <cfRule type="expression" dxfId="2267" priority="791" stopIfTrue="1">
      <formula>$D$1&gt;F4</formula>
    </cfRule>
  </conditionalFormatting>
  <conditionalFormatting sqref="F4:G4">
    <cfRule type="expression" dxfId="2266" priority="788" stopIfTrue="1">
      <formula>$D$1&lt;F4</formula>
    </cfRule>
    <cfRule type="expression" dxfId="2265" priority="789" stopIfTrue="1">
      <formula>$D$1&gt;F4</formula>
    </cfRule>
  </conditionalFormatting>
  <conditionalFormatting sqref="F4:G4">
    <cfRule type="expression" dxfId="2264" priority="786" stopIfTrue="1">
      <formula>$D$1&lt;F4</formula>
    </cfRule>
    <cfRule type="expression" dxfId="2263" priority="787" stopIfTrue="1">
      <formula>$D$1&gt;F4</formula>
    </cfRule>
  </conditionalFormatting>
  <conditionalFormatting sqref="F4:G4">
    <cfRule type="expression" dxfId="2262" priority="784" stopIfTrue="1">
      <formula>$D$1&lt;F4</formula>
    </cfRule>
    <cfRule type="expression" dxfId="2261" priority="785" stopIfTrue="1">
      <formula>$D$1&gt;F4</formula>
    </cfRule>
  </conditionalFormatting>
  <conditionalFormatting sqref="F4:G4">
    <cfRule type="expression" dxfId="2260" priority="782" stopIfTrue="1">
      <formula>$D$1&lt;F4</formula>
    </cfRule>
    <cfRule type="expression" dxfId="2259" priority="783" stopIfTrue="1">
      <formula>$D$1&gt;F4</formula>
    </cfRule>
  </conditionalFormatting>
  <conditionalFormatting sqref="F4:G4">
    <cfRule type="expression" dxfId="2258" priority="780" stopIfTrue="1">
      <formula>$D$1&lt;F4</formula>
    </cfRule>
    <cfRule type="expression" dxfId="2257" priority="781" stopIfTrue="1">
      <formula>$D$1&gt;F4</formula>
    </cfRule>
  </conditionalFormatting>
  <conditionalFormatting sqref="F4:G4">
    <cfRule type="expression" dxfId="2256" priority="778" stopIfTrue="1">
      <formula>$D$1&lt;F4</formula>
    </cfRule>
    <cfRule type="expression" dxfId="2255" priority="779" stopIfTrue="1">
      <formula>$D$1&gt;F4</formula>
    </cfRule>
  </conditionalFormatting>
  <conditionalFormatting sqref="O5">
    <cfRule type="cellIs" dxfId="2254" priority="775" stopIfTrue="1" operator="equal">
      <formula>5</formula>
    </cfRule>
    <cfRule type="cellIs" dxfId="2253" priority="776" stopIfTrue="1" operator="equal">
      <formula>4</formula>
    </cfRule>
    <cfRule type="cellIs" dxfId="2252" priority="777" stopIfTrue="1" operator="equal">
      <formula>3</formula>
    </cfRule>
  </conditionalFormatting>
  <conditionalFormatting sqref="O4">
    <cfRule type="expression" dxfId="2251" priority="773" stopIfTrue="1">
      <formula>$D$1&lt;O4</formula>
    </cfRule>
    <cfRule type="expression" dxfId="2250" priority="774" stopIfTrue="1">
      <formula>$D$1&gt;O4</formula>
    </cfRule>
  </conditionalFormatting>
  <conditionalFormatting sqref="O5">
    <cfRule type="cellIs" dxfId="2249" priority="770" stopIfTrue="1" operator="equal">
      <formula>5</formula>
    </cfRule>
    <cfRule type="cellIs" dxfId="2248" priority="771" stopIfTrue="1" operator="equal">
      <formula>4</formula>
    </cfRule>
    <cfRule type="cellIs" dxfId="2247" priority="772" stopIfTrue="1" operator="equal">
      <formula>3</formula>
    </cfRule>
  </conditionalFormatting>
  <conditionalFormatting sqref="O4">
    <cfRule type="expression" dxfId="2246" priority="768" stopIfTrue="1">
      <formula>$D$1&lt;O4</formula>
    </cfRule>
    <cfRule type="expression" dxfId="2245" priority="769" stopIfTrue="1">
      <formula>$D$1&gt;O4</formula>
    </cfRule>
  </conditionalFormatting>
  <conditionalFormatting sqref="O4">
    <cfRule type="expression" dxfId="2244" priority="766" stopIfTrue="1">
      <formula>$D$1&lt;O4</formula>
    </cfRule>
    <cfRule type="expression" dxfId="2243" priority="767" stopIfTrue="1">
      <formula>$D$1&gt;O4</formula>
    </cfRule>
  </conditionalFormatting>
  <conditionalFormatting sqref="F4:G4">
    <cfRule type="expression" dxfId="2242" priority="764" stopIfTrue="1">
      <formula>$D$1&lt;F4</formula>
    </cfRule>
    <cfRule type="expression" dxfId="2241" priority="765" stopIfTrue="1">
      <formula>$D$1&gt;F4</formula>
    </cfRule>
  </conditionalFormatting>
  <conditionalFormatting sqref="F4:G4">
    <cfRule type="expression" dxfId="2240" priority="762" stopIfTrue="1">
      <formula>$D$1&lt;F4</formula>
    </cfRule>
    <cfRule type="expression" dxfId="2239" priority="763" stopIfTrue="1">
      <formula>$D$1&gt;F4</formula>
    </cfRule>
  </conditionalFormatting>
  <conditionalFormatting sqref="F4:G4">
    <cfRule type="expression" dxfId="2238" priority="760" stopIfTrue="1">
      <formula>$D$1&lt;F4</formula>
    </cfRule>
    <cfRule type="expression" dxfId="2237" priority="761" stopIfTrue="1">
      <formula>$D$1&gt;F4</formula>
    </cfRule>
  </conditionalFormatting>
  <conditionalFormatting sqref="F4:G4">
    <cfRule type="expression" dxfId="2236" priority="758" stopIfTrue="1">
      <formula>$D$1&lt;F4</formula>
    </cfRule>
    <cfRule type="expression" dxfId="2235" priority="759" stopIfTrue="1">
      <formula>$D$1&gt;F4</formula>
    </cfRule>
  </conditionalFormatting>
  <conditionalFormatting sqref="F4:G4">
    <cfRule type="expression" dxfId="2234" priority="756" stopIfTrue="1">
      <formula>$D$1&lt;F4</formula>
    </cfRule>
    <cfRule type="expression" dxfId="2233" priority="757" stopIfTrue="1">
      <formula>$D$1&gt;F4</formula>
    </cfRule>
  </conditionalFormatting>
  <conditionalFormatting sqref="F4:G4">
    <cfRule type="expression" dxfId="2232" priority="754" stopIfTrue="1">
      <formula>$D$1&lt;F4</formula>
    </cfRule>
    <cfRule type="expression" dxfId="2231" priority="755" stopIfTrue="1">
      <formula>$D$1&gt;F4</formula>
    </cfRule>
  </conditionalFormatting>
  <conditionalFormatting sqref="F4:G4">
    <cfRule type="expression" dxfId="2230" priority="752" stopIfTrue="1">
      <formula>$D$1&lt;F4</formula>
    </cfRule>
    <cfRule type="expression" dxfId="2229" priority="753" stopIfTrue="1">
      <formula>$D$1&gt;F4</formula>
    </cfRule>
  </conditionalFormatting>
  <conditionalFormatting sqref="P5">
    <cfRule type="cellIs" dxfId="2228" priority="749" stopIfTrue="1" operator="equal">
      <formula>5</formula>
    </cfRule>
    <cfRule type="cellIs" dxfId="2227" priority="750" stopIfTrue="1" operator="equal">
      <formula>4</formula>
    </cfRule>
    <cfRule type="cellIs" dxfId="2226" priority="751" stopIfTrue="1" operator="equal">
      <formula>3</formula>
    </cfRule>
  </conditionalFormatting>
  <conditionalFormatting sqref="P4">
    <cfRule type="expression" dxfId="2225" priority="747" stopIfTrue="1">
      <formula>$D$1&lt;P4</formula>
    </cfRule>
    <cfRule type="expression" dxfId="2224" priority="748" stopIfTrue="1">
      <formula>$D$1&gt;P4</formula>
    </cfRule>
  </conditionalFormatting>
  <conditionalFormatting sqref="P5">
    <cfRule type="cellIs" dxfId="2223" priority="744" stopIfTrue="1" operator="equal">
      <formula>5</formula>
    </cfRule>
    <cfRule type="cellIs" dxfId="2222" priority="745" stopIfTrue="1" operator="equal">
      <formula>4</formula>
    </cfRule>
    <cfRule type="cellIs" dxfId="2221" priority="746" stopIfTrue="1" operator="equal">
      <formula>3</formula>
    </cfRule>
  </conditionalFormatting>
  <conditionalFormatting sqref="P4">
    <cfRule type="expression" dxfId="2220" priority="742" stopIfTrue="1">
      <formula>$D$1&lt;P4</formula>
    </cfRule>
    <cfRule type="expression" dxfId="2219" priority="743" stopIfTrue="1">
      <formula>$D$1&gt;P4</formula>
    </cfRule>
  </conditionalFormatting>
  <conditionalFormatting sqref="P4">
    <cfRule type="expression" dxfId="2218" priority="740" stopIfTrue="1">
      <formula>$D$1&lt;P4</formula>
    </cfRule>
    <cfRule type="expression" dxfId="2217" priority="741" stopIfTrue="1">
      <formula>$D$1&gt;P4</formula>
    </cfRule>
  </conditionalFormatting>
  <conditionalFormatting sqref="P5">
    <cfRule type="cellIs" dxfId="2216" priority="737" stopIfTrue="1" operator="equal">
      <formula>5</formula>
    </cfRule>
    <cfRule type="cellIs" dxfId="2215" priority="738" stopIfTrue="1" operator="equal">
      <formula>4</formula>
    </cfRule>
    <cfRule type="cellIs" dxfId="2214" priority="739" stopIfTrue="1" operator="equal">
      <formula>3</formula>
    </cfRule>
  </conditionalFormatting>
  <conditionalFormatting sqref="P4">
    <cfRule type="expression" dxfId="2213" priority="735" stopIfTrue="1">
      <formula>$D$1&lt;P4</formula>
    </cfRule>
    <cfRule type="expression" dxfId="2212" priority="736" stopIfTrue="1">
      <formula>$D$1&gt;P4</formula>
    </cfRule>
  </conditionalFormatting>
  <conditionalFormatting sqref="P5">
    <cfRule type="cellIs" dxfId="2211" priority="732" stopIfTrue="1" operator="equal">
      <formula>5</formula>
    </cfRule>
    <cfRule type="cellIs" dxfId="2210" priority="733" stopIfTrue="1" operator="equal">
      <formula>4</formula>
    </cfRule>
    <cfRule type="cellIs" dxfId="2209" priority="734" stopIfTrue="1" operator="equal">
      <formula>3</formula>
    </cfRule>
  </conditionalFormatting>
  <conditionalFormatting sqref="P4">
    <cfRule type="expression" dxfId="2208" priority="730" stopIfTrue="1">
      <formula>$D$1&lt;P4</formula>
    </cfRule>
    <cfRule type="expression" dxfId="2207" priority="731" stopIfTrue="1">
      <formula>$D$1&gt;P4</formula>
    </cfRule>
  </conditionalFormatting>
  <conditionalFormatting sqref="P5">
    <cfRule type="cellIs" dxfId="2206" priority="727" stopIfTrue="1" operator="equal">
      <formula>5</formula>
    </cfRule>
    <cfRule type="cellIs" dxfId="2205" priority="728" stopIfTrue="1" operator="equal">
      <formula>4</formula>
    </cfRule>
    <cfRule type="cellIs" dxfId="2204" priority="729" stopIfTrue="1" operator="equal">
      <formula>3</formula>
    </cfRule>
  </conditionalFormatting>
  <conditionalFormatting sqref="P4">
    <cfRule type="expression" dxfId="2203" priority="725" stopIfTrue="1">
      <formula>$D$1&lt;P4</formula>
    </cfRule>
    <cfRule type="expression" dxfId="2202" priority="726" stopIfTrue="1">
      <formula>$D$1&gt;P4</formula>
    </cfRule>
  </conditionalFormatting>
  <conditionalFormatting sqref="P4">
    <cfRule type="expression" dxfId="2201" priority="723" stopIfTrue="1">
      <formula>$D$1&lt;P4</formula>
    </cfRule>
    <cfRule type="expression" dxfId="2200" priority="724" stopIfTrue="1">
      <formula>$D$1&gt;P4</formula>
    </cfRule>
  </conditionalFormatting>
  <conditionalFormatting sqref="P4">
    <cfRule type="expression" dxfId="2199" priority="721" stopIfTrue="1">
      <formula>$D$1&lt;P4</formula>
    </cfRule>
    <cfRule type="expression" dxfId="2198" priority="722" stopIfTrue="1">
      <formula>$D$1&gt;P4</formula>
    </cfRule>
  </conditionalFormatting>
  <conditionalFormatting sqref="P4">
    <cfRule type="expression" dxfId="2197" priority="719" stopIfTrue="1">
      <formula>$D$1&lt;P4</formula>
    </cfRule>
    <cfRule type="expression" dxfId="2196" priority="720" stopIfTrue="1">
      <formula>$D$1&gt;P4</formula>
    </cfRule>
  </conditionalFormatting>
  <conditionalFormatting sqref="P4">
    <cfRule type="expression" dxfId="2195" priority="717" stopIfTrue="1">
      <formula>$D$1&lt;P4</formula>
    </cfRule>
    <cfRule type="expression" dxfId="2194" priority="718" stopIfTrue="1">
      <formula>$D$1&gt;P4</formula>
    </cfRule>
  </conditionalFormatting>
  <conditionalFormatting sqref="P4">
    <cfRule type="expression" dxfId="2193" priority="715" stopIfTrue="1">
      <formula>$D$1&lt;P4</formula>
    </cfRule>
    <cfRule type="expression" dxfId="2192" priority="716" stopIfTrue="1">
      <formula>$D$1&gt;P4</formula>
    </cfRule>
  </conditionalFormatting>
  <conditionalFormatting sqref="P4">
    <cfRule type="expression" dxfId="2191" priority="713" stopIfTrue="1">
      <formula>$D$1&lt;P4</formula>
    </cfRule>
    <cfRule type="expression" dxfId="2190" priority="714" stopIfTrue="1">
      <formula>$D$1&gt;P4</formula>
    </cfRule>
  </conditionalFormatting>
  <conditionalFormatting sqref="P4">
    <cfRule type="expression" dxfId="2189" priority="711" stopIfTrue="1">
      <formula>$D$1&lt;P4</formula>
    </cfRule>
    <cfRule type="expression" dxfId="2188" priority="712" stopIfTrue="1">
      <formula>$D$1&gt;P4</formula>
    </cfRule>
  </conditionalFormatting>
  <conditionalFormatting sqref="P4">
    <cfRule type="expression" dxfId="2187" priority="709" stopIfTrue="1">
      <formula>$D$1&lt;P4</formula>
    </cfRule>
    <cfRule type="expression" dxfId="2186" priority="710" stopIfTrue="1">
      <formula>$D$1&gt;P4</formula>
    </cfRule>
  </conditionalFormatting>
  <conditionalFormatting sqref="P4">
    <cfRule type="expression" dxfId="2185" priority="707" stopIfTrue="1">
      <formula>$D$1&lt;P4</formula>
    </cfRule>
    <cfRule type="expression" dxfId="2184" priority="708" stopIfTrue="1">
      <formula>$D$1&gt;P4</formula>
    </cfRule>
  </conditionalFormatting>
  <conditionalFormatting sqref="J5">
    <cfRule type="cellIs" dxfId="2183" priority="704" stopIfTrue="1" operator="equal">
      <formula>5</formula>
    </cfRule>
    <cfRule type="cellIs" dxfId="2182" priority="705" stopIfTrue="1" operator="equal">
      <formula>4</formula>
    </cfRule>
    <cfRule type="cellIs" dxfId="2181" priority="706" stopIfTrue="1" operator="equal">
      <formula>3</formula>
    </cfRule>
  </conditionalFormatting>
  <conditionalFormatting sqref="I3:J4">
    <cfRule type="expression" dxfId="2180" priority="702" stopIfTrue="1">
      <formula>$D$1&lt;I3</formula>
    </cfRule>
    <cfRule type="expression" dxfId="2179" priority="703" stopIfTrue="1">
      <formula>$D$1&gt;I3</formula>
    </cfRule>
  </conditionalFormatting>
  <conditionalFormatting sqref="J5">
    <cfRule type="cellIs" dxfId="2178" priority="699" stopIfTrue="1" operator="equal">
      <formula>5</formula>
    </cfRule>
    <cfRule type="cellIs" dxfId="2177" priority="700" stopIfTrue="1" operator="equal">
      <formula>4</formula>
    </cfRule>
    <cfRule type="cellIs" dxfId="2176" priority="701" stopIfTrue="1" operator="equal">
      <formula>3</formula>
    </cfRule>
  </conditionalFormatting>
  <conditionalFormatting sqref="I4:J4">
    <cfRule type="expression" dxfId="2175" priority="697" stopIfTrue="1">
      <formula>$D$1&lt;I4</formula>
    </cfRule>
    <cfRule type="expression" dxfId="2174" priority="698" stopIfTrue="1">
      <formula>$D$1&gt;I4</formula>
    </cfRule>
  </conditionalFormatting>
  <conditionalFormatting sqref="J5">
    <cfRule type="cellIs" dxfId="2173" priority="694" stopIfTrue="1" operator="equal">
      <formula>5</formula>
    </cfRule>
    <cfRule type="cellIs" dxfId="2172" priority="695" stopIfTrue="1" operator="equal">
      <formula>4</formula>
    </cfRule>
    <cfRule type="cellIs" dxfId="2171" priority="696" stopIfTrue="1" operator="equal">
      <formula>3</formula>
    </cfRule>
  </conditionalFormatting>
  <conditionalFormatting sqref="I4:J4">
    <cfRule type="expression" dxfId="2170" priority="692" stopIfTrue="1">
      <formula>$D$1&lt;I4</formula>
    </cfRule>
    <cfRule type="expression" dxfId="2169" priority="693" stopIfTrue="1">
      <formula>$D$1&gt;I4</formula>
    </cfRule>
  </conditionalFormatting>
  <conditionalFormatting sqref="J5">
    <cfRule type="cellIs" dxfId="2168" priority="689" stopIfTrue="1" operator="equal">
      <formula>5</formula>
    </cfRule>
    <cfRule type="cellIs" dxfId="2167" priority="690" stopIfTrue="1" operator="equal">
      <formula>4</formula>
    </cfRule>
    <cfRule type="cellIs" dxfId="2166" priority="691" stopIfTrue="1" operator="equal">
      <formula>3</formula>
    </cfRule>
  </conditionalFormatting>
  <conditionalFormatting sqref="I4:J4">
    <cfRule type="expression" dxfId="2165" priority="687" stopIfTrue="1">
      <formula>$D$1&lt;I4</formula>
    </cfRule>
    <cfRule type="expression" dxfId="2164" priority="688" stopIfTrue="1">
      <formula>$D$1&gt;I4</formula>
    </cfRule>
  </conditionalFormatting>
  <conditionalFormatting sqref="I4:J4">
    <cfRule type="expression" dxfId="2163" priority="685" stopIfTrue="1">
      <formula>$D$1&lt;I4</formula>
    </cfRule>
    <cfRule type="expression" dxfId="2162" priority="686" stopIfTrue="1">
      <formula>$D$1&gt;I4</formula>
    </cfRule>
  </conditionalFormatting>
  <conditionalFormatting sqref="I4:J4">
    <cfRule type="expression" dxfId="2161" priority="683" stopIfTrue="1">
      <formula>$D$1&lt;I4</formula>
    </cfRule>
    <cfRule type="expression" dxfId="2160" priority="684" stopIfTrue="1">
      <formula>$D$1&gt;I4</formula>
    </cfRule>
  </conditionalFormatting>
  <conditionalFormatting sqref="I4:J4">
    <cfRule type="expression" dxfId="2159" priority="681" stopIfTrue="1">
      <formula>$D$1&lt;I4</formula>
    </cfRule>
    <cfRule type="expression" dxfId="2158" priority="682" stopIfTrue="1">
      <formula>$D$1&gt;I4</formula>
    </cfRule>
  </conditionalFormatting>
  <conditionalFormatting sqref="I4:J4">
    <cfRule type="expression" dxfId="2157" priority="679" stopIfTrue="1">
      <formula>$D$1&lt;I4</formula>
    </cfRule>
    <cfRule type="expression" dxfId="2156" priority="680" stopIfTrue="1">
      <formula>$D$1&gt;I4</formula>
    </cfRule>
  </conditionalFormatting>
  <conditionalFormatting sqref="I4:J4">
    <cfRule type="expression" dxfId="2155" priority="677" stopIfTrue="1">
      <formula>$D$1&lt;I4</formula>
    </cfRule>
    <cfRule type="expression" dxfId="2154" priority="678" stopIfTrue="1">
      <formula>$D$1&gt;I4</formula>
    </cfRule>
  </conditionalFormatting>
  <conditionalFormatting sqref="I4:J4">
    <cfRule type="expression" dxfId="2153" priority="675" stopIfTrue="1">
      <formula>$D$1&lt;I4</formula>
    </cfRule>
    <cfRule type="expression" dxfId="2152" priority="676" stopIfTrue="1">
      <formula>$D$1&gt;I4</formula>
    </cfRule>
  </conditionalFormatting>
  <conditionalFormatting sqref="I4:J4">
    <cfRule type="expression" dxfId="2151" priority="673" stopIfTrue="1">
      <formula>$D$1&lt;I4</formula>
    </cfRule>
    <cfRule type="expression" dxfId="2150" priority="674" stopIfTrue="1">
      <formula>$D$1&gt;I4</formula>
    </cfRule>
  </conditionalFormatting>
  <conditionalFormatting sqref="I4:J4">
    <cfRule type="expression" dxfId="2149" priority="671" stopIfTrue="1">
      <formula>$D$1&lt;I4</formula>
    </cfRule>
    <cfRule type="expression" dxfId="2148" priority="672" stopIfTrue="1">
      <formula>$D$1&gt;I4</formula>
    </cfRule>
  </conditionalFormatting>
  <conditionalFormatting sqref="I4:J4">
    <cfRule type="expression" dxfId="2147" priority="669" stopIfTrue="1">
      <formula>$D$1&lt;I4</formula>
    </cfRule>
    <cfRule type="expression" dxfId="2146" priority="670" stopIfTrue="1">
      <formula>$D$1&gt;I4</formula>
    </cfRule>
  </conditionalFormatting>
  <conditionalFormatting sqref="I4:J4">
    <cfRule type="expression" dxfId="2145" priority="667" stopIfTrue="1">
      <formula>$D$1&lt;I4</formula>
    </cfRule>
    <cfRule type="expression" dxfId="2144" priority="668" stopIfTrue="1">
      <formula>$D$1&gt;I4</formula>
    </cfRule>
  </conditionalFormatting>
  <conditionalFormatting sqref="K5">
    <cfRule type="cellIs" dxfId="2143" priority="664" stopIfTrue="1" operator="equal">
      <formula>5</formula>
    </cfRule>
    <cfRule type="cellIs" dxfId="2142" priority="665" stopIfTrue="1" operator="equal">
      <formula>4</formula>
    </cfRule>
    <cfRule type="cellIs" dxfId="2141" priority="666" stopIfTrue="1" operator="equal">
      <formula>3</formula>
    </cfRule>
  </conditionalFormatting>
  <conditionalFormatting sqref="K3:K4">
    <cfRule type="expression" dxfId="2140" priority="662" stopIfTrue="1">
      <formula>$D$1&lt;K3</formula>
    </cfRule>
    <cfRule type="expression" dxfId="2139" priority="663" stopIfTrue="1">
      <formula>$D$1&gt;K3</formula>
    </cfRule>
  </conditionalFormatting>
  <conditionalFormatting sqref="K5">
    <cfRule type="cellIs" dxfId="2138" priority="659" stopIfTrue="1" operator="equal">
      <formula>5</formula>
    </cfRule>
    <cfRule type="cellIs" dxfId="2137" priority="660" stopIfTrue="1" operator="equal">
      <formula>4</formula>
    </cfRule>
    <cfRule type="cellIs" dxfId="2136" priority="661" stopIfTrue="1" operator="equal">
      <formula>3</formula>
    </cfRule>
  </conditionalFormatting>
  <conditionalFormatting sqref="K3:K4">
    <cfRule type="expression" dxfId="2135" priority="657" stopIfTrue="1">
      <formula>$D$1&lt;K3</formula>
    </cfRule>
    <cfRule type="expression" dxfId="2134" priority="658" stopIfTrue="1">
      <formula>$D$1&gt;K3</formula>
    </cfRule>
  </conditionalFormatting>
  <conditionalFormatting sqref="K5">
    <cfRule type="cellIs" dxfId="2133" priority="654" stopIfTrue="1" operator="equal">
      <formula>5</formula>
    </cfRule>
    <cfRule type="cellIs" dxfId="2132" priority="655" stopIfTrue="1" operator="equal">
      <formula>4</formula>
    </cfRule>
    <cfRule type="cellIs" dxfId="2131" priority="656" stopIfTrue="1" operator="equal">
      <formula>3</formula>
    </cfRule>
  </conditionalFormatting>
  <conditionalFormatting sqref="K3:K4">
    <cfRule type="expression" dxfId="2130" priority="652" stopIfTrue="1">
      <formula>$D$1&lt;K3</formula>
    </cfRule>
    <cfRule type="expression" dxfId="2129" priority="653" stopIfTrue="1">
      <formula>$D$1&gt;K3</formula>
    </cfRule>
  </conditionalFormatting>
  <conditionalFormatting sqref="L5">
    <cfRule type="cellIs" dxfId="2128" priority="649" stopIfTrue="1" operator="equal">
      <formula>5</formula>
    </cfRule>
    <cfRule type="cellIs" dxfId="2127" priority="650" stopIfTrue="1" operator="equal">
      <formula>4</formula>
    </cfRule>
    <cfRule type="cellIs" dxfId="2126" priority="651" stopIfTrue="1" operator="equal">
      <formula>3</formula>
    </cfRule>
  </conditionalFormatting>
  <conditionalFormatting sqref="L3:L4">
    <cfRule type="expression" dxfId="2125" priority="647" stopIfTrue="1">
      <formula>$D$1&lt;L3</formula>
    </cfRule>
    <cfRule type="expression" dxfId="2124" priority="648" stopIfTrue="1">
      <formula>$D$1&gt;L3</formula>
    </cfRule>
  </conditionalFormatting>
  <conditionalFormatting sqref="L5">
    <cfRule type="cellIs" dxfId="2123" priority="644" stopIfTrue="1" operator="equal">
      <formula>5</formula>
    </cfRule>
    <cfRule type="cellIs" dxfId="2122" priority="645" stopIfTrue="1" operator="equal">
      <formula>4</formula>
    </cfRule>
    <cfRule type="cellIs" dxfId="2121" priority="646" stopIfTrue="1" operator="equal">
      <formula>3</formula>
    </cfRule>
  </conditionalFormatting>
  <conditionalFormatting sqref="L3:L4">
    <cfRule type="expression" dxfId="2120" priority="642" stopIfTrue="1">
      <formula>$D$1&lt;L3</formula>
    </cfRule>
    <cfRule type="expression" dxfId="2119" priority="643" stopIfTrue="1">
      <formula>$D$1&gt;L3</formula>
    </cfRule>
  </conditionalFormatting>
  <conditionalFormatting sqref="L4">
    <cfRule type="expression" dxfId="2118" priority="640" stopIfTrue="1">
      <formula>$D$1&lt;L4</formula>
    </cfRule>
    <cfRule type="expression" dxfId="2117" priority="641" stopIfTrue="1">
      <formula>$D$1&gt;L4</formula>
    </cfRule>
  </conditionalFormatting>
  <conditionalFormatting sqref="L5">
    <cfRule type="cellIs" dxfId="2116" priority="637" stopIfTrue="1" operator="equal">
      <formula>5</formula>
    </cfRule>
    <cfRule type="cellIs" dxfId="2115" priority="638" stopIfTrue="1" operator="equal">
      <formula>4</formula>
    </cfRule>
    <cfRule type="cellIs" dxfId="2114" priority="639" stopIfTrue="1" operator="equal">
      <formula>3</formula>
    </cfRule>
  </conditionalFormatting>
  <conditionalFormatting sqref="L4">
    <cfRule type="expression" dxfId="2113" priority="635" stopIfTrue="1">
      <formula>$D$1&lt;L4</formula>
    </cfRule>
    <cfRule type="expression" dxfId="2112" priority="636" stopIfTrue="1">
      <formula>$D$1&gt;L4</formula>
    </cfRule>
  </conditionalFormatting>
  <conditionalFormatting sqref="L5">
    <cfRule type="cellIs" dxfId="2111" priority="632" stopIfTrue="1" operator="equal">
      <formula>5</formula>
    </cfRule>
    <cfRule type="cellIs" dxfId="2110" priority="633" stopIfTrue="1" operator="equal">
      <formula>4</formula>
    </cfRule>
    <cfRule type="cellIs" dxfId="2109" priority="634" stopIfTrue="1" operator="equal">
      <formula>3</formula>
    </cfRule>
  </conditionalFormatting>
  <conditionalFormatting sqref="L4">
    <cfRule type="expression" dxfId="2108" priority="630" stopIfTrue="1">
      <formula>$D$1&lt;L4</formula>
    </cfRule>
    <cfRule type="expression" dxfId="2107" priority="631" stopIfTrue="1">
      <formula>$D$1&gt;L4</formula>
    </cfRule>
  </conditionalFormatting>
  <conditionalFormatting sqref="L5">
    <cfRule type="cellIs" dxfId="2106" priority="627" stopIfTrue="1" operator="equal">
      <formula>5</formula>
    </cfRule>
    <cfRule type="cellIs" dxfId="2105" priority="628" stopIfTrue="1" operator="equal">
      <formula>4</formula>
    </cfRule>
    <cfRule type="cellIs" dxfId="2104" priority="629" stopIfTrue="1" operator="equal">
      <formula>3</formula>
    </cfRule>
  </conditionalFormatting>
  <conditionalFormatting sqref="L4">
    <cfRule type="expression" dxfId="2103" priority="625" stopIfTrue="1">
      <formula>$D$1&lt;L4</formula>
    </cfRule>
    <cfRule type="expression" dxfId="2102" priority="626" stopIfTrue="1">
      <formula>$D$1&gt;L4</formula>
    </cfRule>
  </conditionalFormatting>
  <conditionalFormatting sqref="L5">
    <cfRule type="cellIs" dxfId="2101" priority="622" stopIfTrue="1" operator="equal">
      <formula>5</formula>
    </cfRule>
    <cfRule type="cellIs" dxfId="2100" priority="623" stopIfTrue="1" operator="equal">
      <formula>4</formula>
    </cfRule>
    <cfRule type="cellIs" dxfId="2099" priority="624" stopIfTrue="1" operator="equal">
      <formula>3</formula>
    </cfRule>
  </conditionalFormatting>
  <conditionalFormatting sqref="L4">
    <cfRule type="expression" dxfId="2098" priority="620" stopIfTrue="1">
      <formula>$D$1&lt;L4</formula>
    </cfRule>
    <cfRule type="expression" dxfId="2097" priority="621" stopIfTrue="1">
      <formula>$D$1&gt;L4</formula>
    </cfRule>
  </conditionalFormatting>
  <conditionalFormatting sqref="L5">
    <cfRule type="cellIs" dxfId="2096" priority="617" stopIfTrue="1" operator="equal">
      <formula>5</formula>
    </cfRule>
    <cfRule type="cellIs" dxfId="2095" priority="618" stopIfTrue="1" operator="equal">
      <formula>4</formula>
    </cfRule>
    <cfRule type="cellIs" dxfId="2094" priority="619" stopIfTrue="1" operator="equal">
      <formula>3</formula>
    </cfRule>
  </conditionalFormatting>
  <conditionalFormatting sqref="L4">
    <cfRule type="expression" dxfId="2093" priority="615" stopIfTrue="1">
      <formula>$D$1&lt;L4</formula>
    </cfRule>
    <cfRule type="expression" dxfId="2092" priority="616" stopIfTrue="1">
      <formula>$D$1&gt;L4</formula>
    </cfRule>
  </conditionalFormatting>
  <conditionalFormatting sqref="M5">
    <cfRule type="cellIs" dxfId="2091" priority="612" stopIfTrue="1" operator="equal">
      <formula>5</formula>
    </cfRule>
    <cfRule type="cellIs" dxfId="2090" priority="613" stopIfTrue="1" operator="equal">
      <formula>4</formula>
    </cfRule>
    <cfRule type="cellIs" dxfId="2089" priority="614" stopIfTrue="1" operator="equal">
      <formula>3</formula>
    </cfRule>
  </conditionalFormatting>
  <conditionalFormatting sqref="M3:M4">
    <cfRule type="expression" dxfId="2088" priority="610" stopIfTrue="1">
      <formula>$D$1&lt;M3</formula>
    </cfRule>
    <cfRule type="expression" dxfId="2087" priority="611" stopIfTrue="1">
      <formula>$D$1&gt;M3</formula>
    </cfRule>
  </conditionalFormatting>
  <conditionalFormatting sqref="M3">
    <cfRule type="expression" dxfId="2086" priority="608" stopIfTrue="1">
      <formula>$D$1&lt;M3</formula>
    </cfRule>
    <cfRule type="expression" dxfId="2085" priority="609" stopIfTrue="1">
      <formula>$D$1&gt;M3</formula>
    </cfRule>
  </conditionalFormatting>
  <conditionalFormatting sqref="M4">
    <cfRule type="expression" dxfId="2084" priority="606" stopIfTrue="1">
      <formula>$D$1&lt;M4</formula>
    </cfRule>
    <cfRule type="expression" dxfId="2083" priority="607" stopIfTrue="1">
      <formula>$D$1&gt;M4</formula>
    </cfRule>
  </conditionalFormatting>
  <conditionalFormatting sqref="M4">
    <cfRule type="expression" dxfId="2082" priority="583" stopIfTrue="1">
      <formula>$D$1&lt;M4</formula>
    </cfRule>
    <cfRule type="expression" dxfId="2081" priority="584" stopIfTrue="1">
      <formula>$D$1&gt;M4</formula>
    </cfRule>
  </conditionalFormatting>
  <conditionalFormatting sqref="M4">
    <cfRule type="expression" dxfId="2080" priority="581" stopIfTrue="1">
      <formula>$D$1&lt;M4</formula>
    </cfRule>
    <cfRule type="expression" dxfId="2079" priority="582" stopIfTrue="1">
      <formula>$D$1&gt;M4</formula>
    </cfRule>
  </conditionalFormatting>
  <conditionalFormatting sqref="M4">
    <cfRule type="expression" dxfId="2078" priority="579" stopIfTrue="1">
      <formula>$D$1&lt;M4</formula>
    </cfRule>
    <cfRule type="expression" dxfId="2077" priority="580" stopIfTrue="1">
      <formula>$D$1&gt;M4</formula>
    </cfRule>
  </conditionalFormatting>
  <conditionalFormatting sqref="M4">
    <cfRule type="expression" dxfId="2076" priority="604" stopIfTrue="1">
      <formula>$D$1&lt;M4</formula>
    </cfRule>
    <cfRule type="expression" dxfId="2075" priority="605" stopIfTrue="1">
      <formula>$D$1&gt;M4</formula>
    </cfRule>
  </conditionalFormatting>
  <conditionalFormatting sqref="M4">
    <cfRule type="expression" dxfId="2074" priority="600" stopIfTrue="1">
      <formula>$D$1&lt;M4</formula>
    </cfRule>
    <cfRule type="expression" dxfId="2073" priority="601" stopIfTrue="1">
      <formula>$D$1&gt;M4</formula>
    </cfRule>
  </conditionalFormatting>
  <conditionalFormatting sqref="M4">
    <cfRule type="expression" dxfId="2072" priority="598" stopIfTrue="1">
      <formula>$D$1&lt;M4</formula>
    </cfRule>
    <cfRule type="expression" dxfId="2071" priority="599" stopIfTrue="1">
      <formula>$D$1&gt;M4</formula>
    </cfRule>
  </conditionalFormatting>
  <conditionalFormatting sqref="M4">
    <cfRule type="expression" dxfId="2070" priority="596" stopIfTrue="1">
      <formula>$D$1&lt;M4</formula>
    </cfRule>
    <cfRule type="expression" dxfId="2069" priority="597" stopIfTrue="1">
      <formula>$D$1&gt;M4</formula>
    </cfRule>
  </conditionalFormatting>
  <conditionalFormatting sqref="M5">
    <cfRule type="cellIs" dxfId="2068" priority="593" stopIfTrue="1" operator="equal">
      <formula>5</formula>
    </cfRule>
    <cfRule type="cellIs" dxfId="2067" priority="594" stopIfTrue="1" operator="equal">
      <formula>4</formula>
    </cfRule>
    <cfRule type="cellIs" dxfId="2066" priority="595" stopIfTrue="1" operator="equal">
      <formula>3</formula>
    </cfRule>
  </conditionalFormatting>
  <conditionalFormatting sqref="M4">
    <cfRule type="expression" dxfId="2065" priority="591" stopIfTrue="1">
      <formula>$D$1&lt;M4</formula>
    </cfRule>
    <cfRule type="expression" dxfId="2064" priority="592" stopIfTrue="1">
      <formula>$D$1&gt;M4</formula>
    </cfRule>
  </conditionalFormatting>
  <conditionalFormatting sqref="M4">
    <cfRule type="expression" dxfId="2063" priority="589" stopIfTrue="1">
      <formula>$D$1&lt;M4</formula>
    </cfRule>
    <cfRule type="expression" dxfId="2062" priority="590" stopIfTrue="1">
      <formula>$D$1&gt;M4</formula>
    </cfRule>
  </conditionalFormatting>
  <conditionalFormatting sqref="M4">
    <cfRule type="expression" dxfId="2061" priority="587" stopIfTrue="1">
      <formula>$D$1&lt;M4</formula>
    </cfRule>
    <cfRule type="expression" dxfId="2060" priority="588" stopIfTrue="1">
      <formula>$D$1&gt;M4</formula>
    </cfRule>
  </conditionalFormatting>
  <conditionalFormatting sqref="M4">
    <cfRule type="expression" dxfId="2059" priority="585" stopIfTrue="1">
      <formula>$D$1&lt;M4</formula>
    </cfRule>
    <cfRule type="expression" dxfId="2058" priority="586" stopIfTrue="1">
      <formula>$D$1&gt;M4</formula>
    </cfRule>
  </conditionalFormatting>
  <conditionalFormatting sqref="M4">
    <cfRule type="expression" dxfId="2057" priority="577" stopIfTrue="1">
      <formula>$D$1&lt;M4</formula>
    </cfRule>
    <cfRule type="expression" dxfId="2056" priority="578" stopIfTrue="1">
      <formula>$D$1&gt;M4</formula>
    </cfRule>
  </conditionalFormatting>
  <conditionalFormatting sqref="M4">
    <cfRule type="expression" dxfId="2055" priority="575" stopIfTrue="1">
      <formula>$D$1&lt;M4</formula>
    </cfRule>
    <cfRule type="expression" dxfId="2054" priority="576" stopIfTrue="1">
      <formula>$D$1&gt;M4</formula>
    </cfRule>
  </conditionalFormatting>
  <conditionalFormatting sqref="N5">
    <cfRule type="cellIs" dxfId="2053" priority="572" stopIfTrue="1" operator="equal">
      <formula>5</formula>
    </cfRule>
    <cfRule type="cellIs" dxfId="2052" priority="573" stopIfTrue="1" operator="equal">
      <formula>4</formula>
    </cfRule>
    <cfRule type="cellIs" dxfId="2051" priority="574" stopIfTrue="1" operator="equal">
      <formula>3</formula>
    </cfRule>
  </conditionalFormatting>
  <conditionalFormatting sqref="N3:N4">
    <cfRule type="expression" dxfId="2050" priority="570" stopIfTrue="1">
      <formula>$D$1&lt;N3</formula>
    </cfRule>
    <cfRule type="expression" dxfId="2049" priority="571" stopIfTrue="1">
      <formula>$D$1&gt;N3</formula>
    </cfRule>
  </conditionalFormatting>
  <conditionalFormatting sqref="N5">
    <cfRule type="cellIs" dxfId="2048" priority="567" stopIfTrue="1" operator="equal">
      <formula>5</formula>
    </cfRule>
    <cfRule type="cellIs" dxfId="2047" priority="568" stopIfTrue="1" operator="equal">
      <formula>4</formula>
    </cfRule>
    <cfRule type="cellIs" dxfId="2046" priority="569" stopIfTrue="1" operator="equal">
      <formula>3</formula>
    </cfRule>
  </conditionalFormatting>
  <conditionalFormatting sqref="N3:N4">
    <cfRule type="expression" dxfId="2045" priority="565" stopIfTrue="1">
      <formula>$D$1&lt;N3</formula>
    </cfRule>
    <cfRule type="expression" dxfId="2044" priority="566" stopIfTrue="1">
      <formula>$D$1&gt;N3</formula>
    </cfRule>
  </conditionalFormatting>
  <conditionalFormatting sqref="M4">
    <cfRule type="expression" dxfId="2043" priority="451" stopIfTrue="1">
      <formula>$D$1&lt;M4</formula>
    </cfRule>
    <cfRule type="expression" dxfId="2042" priority="452" stopIfTrue="1">
      <formula>$D$1&gt;M4</formula>
    </cfRule>
  </conditionalFormatting>
  <conditionalFormatting sqref="I5">
    <cfRule type="cellIs" dxfId="2041" priority="560" stopIfTrue="1" operator="equal">
      <formula>5</formula>
    </cfRule>
    <cfRule type="cellIs" dxfId="2040" priority="561" stopIfTrue="1" operator="equal">
      <formula>4</formula>
    </cfRule>
    <cfRule type="cellIs" dxfId="2039" priority="562" stopIfTrue="1" operator="equal">
      <formula>3</formula>
    </cfRule>
  </conditionalFormatting>
  <conditionalFormatting sqref="I5">
    <cfRule type="cellIs" dxfId="2038" priority="557" stopIfTrue="1" operator="equal">
      <formula>5</formula>
    </cfRule>
    <cfRule type="cellIs" dxfId="2037" priority="558" stopIfTrue="1" operator="equal">
      <formula>4</formula>
    </cfRule>
    <cfRule type="cellIs" dxfId="2036" priority="559" stopIfTrue="1" operator="equal">
      <formula>3</formula>
    </cfRule>
  </conditionalFormatting>
  <conditionalFormatting sqref="I5">
    <cfRule type="cellIs" dxfId="2035" priority="554" stopIfTrue="1" operator="equal">
      <formula>5</formula>
    </cfRule>
    <cfRule type="cellIs" dxfId="2034" priority="555" stopIfTrue="1" operator="equal">
      <formula>4</formula>
    </cfRule>
    <cfRule type="cellIs" dxfId="2033" priority="556" stopIfTrue="1" operator="equal">
      <formula>3</formula>
    </cfRule>
  </conditionalFormatting>
  <conditionalFormatting sqref="I5">
    <cfRule type="cellIs" dxfId="2032" priority="551" stopIfTrue="1" operator="equal">
      <formula>5</formula>
    </cfRule>
    <cfRule type="cellIs" dxfId="2031" priority="552" stopIfTrue="1" operator="equal">
      <formula>4</formula>
    </cfRule>
    <cfRule type="cellIs" dxfId="2030" priority="553" stopIfTrue="1" operator="equal">
      <formula>3</formula>
    </cfRule>
  </conditionalFormatting>
  <conditionalFormatting sqref="J5">
    <cfRule type="cellIs" dxfId="2029" priority="548" stopIfTrue="1" operator="equal">
      <formula>5</formula>
    </cfRule>
    <cfRule type="cellIs" dxfId="2028" priority="549" stopIfTrue="1" operator="equal">
      <formula>4</formula>
    </cfRule>
    <cfRule type="cellIs" dxfId="2027" priority="550" stopIfTrue="1" operator="equal">
      <formula>3</formula>
    </cfRule>
  </conditionalFormatting>
  <conditionalFormatting sqref="J4">
    <cfRule type="expression" dxfId="2026" priority="546" stopIfTrue="1">
      <formula>$D$1&lt;J4</formula>
    </cfRule>
    <cfRule type="expression" dxfId="2025" priority="547" stopIfTrue="1">
      <formula>$D$1&gt;J4</formula>
    </cfRule>
  </conditionalFormatting>
  <conditionalFormatting sqref="J5">
    <cfRule type="cellIs" dxfId="2024" priority="543" stopIfTrue="1" operator="equal">
      <formula>5</formula>
    </cfRule>
    <cfRule type="cellIs" dxfId="2023" priority="544" stopIfTrue="1" operator="equal">
      <formula>4</formula>
    </cfRule>
    <cfRule type="cellIs" dxfId="2022" priority="545" stopIfTrue="1" operator="equal">
      <formula>3</formula>
    </cfRule>
  </conditionalFormatting>
  <conditionalFormatting sqref="J4">
    <cfRule type="expression" dxfId="2021" priority="541" stopIfTrue="1">
      <formula>$D$1&lt;J4</formula>
    </cfRule>
    <cfRule type="expression" dxfId="2020" priority="542" stopIfTrue="1">
      <formula>$D$1&gt;J4</formula>
    </cfRule>
  </conditionalFormatting>
  <conditionalFormatting sqref="J5">
    <cfRule type="cellIs" dxfId="2019" priority="538" stopIfTrue="1" operator="equal">
      <formula>5</formula>
    </cfRule>
    <cfRule type="cellIs" dxfId="2018" priority="539" stopIfTrue="1" operator="equal">
      <formula>4</formula>
    </cfRule>
    <cfRule type="cellIs" dxfId="2017" priority="540" stopIfTrue="1" operator="equal">
      <formula>3</formula>
    </cfRule>
  </conditionalFormatting>
  <conditionalFormatting sqref="J4">
    <cfRule type="expression" dxfId="2016" priority="536" stopIfTrue="1">
      <formula>$D$1&lt;J4</formula>
    </cfRule>
    <cfRule type="expression" dxfId="2015" priority="537" stopIfTrue="1">
      <formula>$D$1&gt;J4</formula>
    </cfRule>
  </conditionalFormatting>
  <conditionalFormatting sqref="K5">
    <cfRule type="cellIs" dxfId="2014" priority="533" stopIfTrue="1" operator="equal">
      <formula>5</formula>
    </cfRule>
    <cfRule type="cellIs" dxfId="2013" priority="534" stopIfTrue="1" operator="equal">
      <formula>4</formula>
    </cfRule>
    <cfRule type="cellIs" dxfId="2012" priority="535" stopIfTrue="1" operator="equal">
      <formula>3</formula>
    </cfRule>
  </conditionalFormatting>
  <conditionalFormatting sqref="K4">
    <cfRule type="expression" dxfId="2011" priority="531" stopIfTrue="1">
      <formula>$D$1&lt;K4</formula>
    </cfRule>
    <cfRule type="expression" dxfId="2010" priority="532" stopIfTrue="1">
      <formula>$D$1&gt;K4</formula>
    </cfRule>
  </conditionalFormatting>
  <conditionalFormatting sqref="K5">
    <cfRule type="cellIs" dxfId="2009" priority="528" stopIfTrue="1" operator="equal">
      <formula>5</formula>
    </cfRule>
    <cfRule type="cellIs" dxfId="2008" priority="529" stopIfTrue="1" operator="equal">
      <formula>4</formula>
    </cfRule>
    <cfRule type="cellIs" dxfId="2007" priority="530" stopIfTrue="1" operator="equal">
      <formula>3</formula>
    </cfRule>
  </conditionalFormatting>
  <conditionalFormatting sqref="K4">
    <cfRule type="expression" dxfId="2006" priority="526" stopIfTrue="1">
      <formula>$D$1&lt;K4</formula>
    </cfRule>
    <cfRule type="expression" dxfId="2005" priority="527" stopIfTrue="1">
      <formula>$D$1&gt;K4</formula>
    </cfRule>
  </conditionalFormatting>
  <conditionalFormatting sqref="K4">
    <cfRule type="expression" dxfId="2004" priority="524" stopIfTrue="1">
      <formula>$D$1&lt;K4</formula>
    </cfRule>
    <cfRule type="expression" dxfId="2003" priority="525" stopIfTrue="1">
      <formula>$D$1&gt;K4</formula>
    </cfRule>
  </conditionalFormatting>
  <conditionalFormatting sqref="K5">
    <cfRule type="cellIs" dxfId="2002" priority="521" stopIfTrue="1" operator="equal">
      <formula>5</formula>
    </cfRule>
    <cfRule type="cellIs" dxfId="2001" priority="522" stopIfTrue="1" operator="equal">
      <formula>4</formula>
    </cfRule>
    <cfRule type="cellIs" dxfId="2000" priority="523" stopIfTrue="1" operator="equal">
      <formula>3</formula>
    </cfRule>
  </conditionalFormatting>
  <conditionalFormatting sqref="K4">
    <cfRule type="expression" dxfId="1999" priority="519" stopIfTrue="1">
      <formula>$D$1&lt;K4</formula>
    </cfRule>
    <cfRule type="expression" dxfId="1998" priority="520" stopIfTrue="1">
      <formula>$D$1&gt;K4</formula>
    </cfRule>
  </conditionalFormatting>
  <conditionalFormatting sqref="K5">
    <cfRule type="cellIs" dxfId="1997" priority="516" stopIfTrue="1" operator="equal">
      <formula>5</formula>
    </cfRule>
    <cfRule type="cellIs" dxfId="1996" priority="517" stopIfTrue="1" operator="equal">
      <formula>4</formula>
    </cfRule>
    <cfRule type="cellIs" dxfId="1995" priority="518" stopIfTrue="1" operator="equal">
      <formula>3</formula>
    </cfRule>
  </conditionalFormatting>
  <conditionalFormatting sqref="K4">
    <cfRule type="expression" dxfId="1994" priority="514" stopIfTrue="1">
      <formula>$D$1&lt;K4</formula>
    </cfRule>
    <cfRule type="expression" dxfId="1993" priority="515" stopIfTrue="1">
      <formula>$D$1&gt;K4</formula>
    </cfRule>
  </conditionalFormatting>
  <conditionalFormatting sqref="K5">
    <cfRule type="cellIs" dxfId="1992" priority="511" stopIfTrue="1" operator="equal">
      <formula>5</formula>
    </cfRule>
    <cfRule type="cellIs" dxfId="1991" priority="512" stopIfTrue="1" operator="equal">
      <formula>4</formula>
    </cfRule>
    <cfRule type="cellIs" dxfId="1990" priority="513" stopIfTrue="1" operator="equal">
      <formula>3</formula>
    </cfRule>
  </conditionalFormatting>
  <conditionalFormatting sqref="K4">
    <cfRule type="expression" dxfId="1989" priority="509" stopIfTrue="1">
      <formula>$D$1&lt;K4</formula>
    </cfRule>
    <cfRule type="expression" dxfId="1988" priority="510" stopIfTrue="1">
      <formula>$D$1&gt;K4</formula>
    </cfRule>
  </conditionalFormatting>
  <conditionalFormatting sqref="K5">
    <cfRule type="cellIs" dxfId="1987" priority="506" stopIfTrue="1" operator="equal">
      <formula>5</formula>
    </cfRule>
    <cfRule type="cellIs" dxfId="1986" priority="507" stopIfTrue="1" operator="equal">
      <formula>4</formula>
    </cfRule>
    <cfRule type="cellIs" dxfId="1985" priority="508" stopIfTrue="1" operator="equal">
      <formula>3</formula>
    </cfRule>
  </conditionalFormatting>
  <conditionalFormatting sqref="K4">
    <cfRule type="expression" dxfId="1984" priority="504" stopIfTrue="1">
      <formula>$D$1&lt;K4</formula>
    </cfRule>
    <cfRule type="expression" dxfId="1983" priority="505" stopIfTrue="1">
      <formula>$D$1&gt;K4</formula>
    </cfRule>
  </conditionalFormatting>
  <conditionalFormatting sqref="K5">
    <cfRule type="cellIs" dxfId="1982" priority="501" stopIfTrue="1" operator="equal">
      <formula>5</formula>
    </cfRule>
    <cfRule type="cellIs" dxfId="1981" priority="502" stopIfTrue="1" operator="equal">
      <formula>4</formula>
    </cfRule>
    <cfRule type="cellIs" dxfId="1980" priority="503" stopIfTrue="1" operator="equal">
      <formula>3</formula>
    </cfRule>
  </conditionalFormatting>
  <conditionalFormatting sqref="K4">
    <cfRule type="expression" dxfId="1979" priority="499" stopIfTrue="1">
      <formula>$D$1&lt;K4</formula>
    </cfRule>
    <cfRule type="expression" dxfId="1978" priority="500" stopIfTrue="1">
      <formula>$D$1&gt;K4</formula>
    </cfRule>
  </conditionalFormatting>
  <conditionalFormatting sqref="L5">
    <cfRule type="cellIs" dxfId="1977" priority="496" stopIfTrue="1" operator="equal">
      <formula>5</formula>
    </cfRule>
    <cfRule type="cellIs" dxfId="1976" priority="497" stopIfTrue="1" operator="equal">
      <formula>4</formula>
    </cfRule>
    <cfRule type="cellIs" dxfId="1975" priority="498" stopIfTrue="1" operator="equal">
      <formula>3</formula>
    </cfRule>
  </conditionalFormatting>
  <conditionalFormatting sqref="L4">
    <cfRule type="expression" dxfId="1974" priority="471" stopIfTrue="1">
      <formula>$D$1&lt;L4</formula>
    </cfRule>
    <cfRule type="expression" dxfId="1973" priority="472" stopIfTrue="1">
      <formula>$D$1&gt;L4</formula>
    </cfRule>
  </conditionalFormatting>
  <conditionalFormatting sqref="L4">
    <cfRule type="expression" dxfId="1972" priority="469" stopIfTrue="1">
      <formula>$D$1&lt;L4</formula>
    </cfRule>
    <cfRule type="expression" dxfId="1971" priority="470" stopIfTrue="1">
      <formula>$D$1&gt;L4</formula>
    </cfRule>
  </conditionalFormatting>
  <conditionalFormatting sqref="L4">
    <cfRule type="expression" dxfId="1970" priority="467" stopIfTrue="1">
      <formula>$D$1&lt;L4</formula>
    </cfRule>
    <cfRule type="expression" dxfId="1969" priority="468" stopIfTrue="1">
      <formula>$D$1&gt;L4</formula>
    </cfRule>
  </conditionalFormatting>
  <conditionalFormatting sqref="L4">
    <cfRule type="expression" dxfId="1968" priority="490" stopIfTrue="1">
      <formula>$D$1&lt;L4</formula>
    </cfRule>
    <cfRule type="expression" dxfId="1967" priority="491" stopIfTrue="1">
      <formula>$D$1&gt;L4</formula>
    </cfRule>
  </conditionalFormatting>
  <conditionalFormatting sqref="L4">
    <cfRule type="expression" dxfId="1966" priority="488" stopIfTrue="1">
      <formula>$D$1&lt;L4</formula>
    </cfRule>
    <cfRule type="expression" dxfId="1965" priority="489" stopIfTrue="1">
      <formula>$D$1&gt;L4</formula>
    </cfRule>
  </conditionalFormatting>
  <conditionalFormatting sqref="L4">
    <cfRule type="expression" dxfId="1964" priority="486" stopIfTrue="1">
      <formula>$D$1&lt;L4</formula>
    </cfRule>
    <cfRule type="expression" dxfId="1963" priority="487" stopIfTrue="1">
      <formula>$D$1&gt;L4</formula>
    </cfRule>
  </conditionalFormatting>
  <conditionalFormatting sqref="L4">
    <cfRule type="expression" dxfId="1962" priority="484" stopIfTrue="1">
      <formula>$D$1&lt;L4</formula>
    </cfRule>
    <cfRule type="expression" dxfId="1961" priority="485" stopIfTrue="1">
      <formula>$D$1&gt;L4</formula>
    </cfRule>
  </conditionalFormatting>
  <conditionalFormatting sqref="L5">
    <cfRule type="cellIs" dxfId="1960" priority="481" stopIfTrue="1" operator="equal">
      <formula>5</formula>
    </cfRule>
    <cfRule type="cellIs" dxfId="1959" priority="482" stopIfTrue="1" operator="equal">
      <formula>4</formula>
    </cfRule>
    <cfRule type="cellIs" dxfId="1958" priority="483" stopIfTrue="1" operator="equal">
      <formula>3</formula>
    </cfRule>
  </conditionalFormatting>
  <conditionalFormatting sqref="L4">
    <cfRule type="expression" dxfId="1957" priority="479" stopIfTrue="1">
      <formula>$D$1&lt;L4</formula>
    </cfRule>
    <cfRule type="expression" dxfId="1956" priority="480" stopIfTrue="1">
      <formula>$D$1&gt;L4</formula>
    </cfRule>
  </conditionalFormatting>
  <conditionalFormatting sqref="L4">
    <cfRule type="expression" dxfId="1955" priority="477" stopIfTrue="1">
      <formula>$D$1&lt;L4</formula>
    </cfRule>
    <cfRule type="expression" dxfId="1954" priority="478" stopIfTrue="1">
      <formula>$D$1&gt;L4</formula>
    </cfRule>
  </conditionalFormatting>
  <conditionalFormatting sqref="L4">
    <cfRule type="expression" dxfId="1953" priority="475" stopIfTrue="1">
      <formula>$D$1&lt;L4</formula>
    </cfRule>
    <cfRule type="expression" dxfId="1952" priority="476" stopIfTrue="1">
      <formula>$D$1&gt;L4</formula>
    </cfRule>
  </conditionalFormatting>
  <conditionalFormatting sqref="L4">
    <cfRule type="expression" dxfId="1951" priority="473" stopIfTrue="1">
      <formula>$D$1&lt;L4</formula>
    </cfRule>
    <cfRule type="expression" dxfId="1950" priority="474" stopIfTrue="1">
      <formula>$D$1&gt;L4</formula>
    </cfRule>
  </conditionalFormatting>
  <conditionalFormatting sqref="L4">
    <cfRule type="expression" dxfId="1949" priority="465" stopIfTrue="1">
      <formula>$D$1&lt;L4</formula>
    </cfRule>
    <cfRule type="expression" dxfId="1948" priority="466" stopIfTrue="1">
      <formula>$D$1&gt;L4</formula>
    </cfRule>
  </conditionalFormatting>
  <conditionalFormatting sqref="L4">
    <cfRule type="expression" dxfId="1947" priority="463" stopIfTrue="1">
      <formula>$D$1&lt;L4</formula>
    </cfRule>
    <cfRule type="expression" dxfId="1946" priority="464" stopIfTrue="1">
      <formula>$D$1&gt;L4</formula>
    </cfRule>
  </conditionalFormatting>
  <conditionalFormatting sqref="M5">
    <cfRule type="cellIs" dxfId="1945" priority="460" stopIfTrue="1" operator="equal">
      <formula>5</formula>
    </cfRule>
    <cfRule type="cellIs" dxfId="1944" priority="461" stopIfTrue="1" operator="equal">
      <formula>4</formula>
    </cfRule>
    <cfRule type="cellIs" dxfId="1943" priority="462" stopIfTrue="1" operator="equal">
      <formula>3</formula>
    </cfRule>
  </conditionalFormatting>
  <conditionalFormatting sqref="M4">
    <cfRule type="expression" dxfId="1942" priority="458" stopIfTrue="1">
      <formula>$D$1&lt;M4</formula>
    </cfRule>
    <cfRule type="expression" dxfId="1941" priority="459" stopIfTrue="1">
      <formula>$D$1&gt;M4</formula>
    </cfRule>
  </conditionalFormatting>
  <conditionalFormatting sqref="M5">
    <cfRule type="cellIs" dxfId="1940" priority="455" stopIfTrue="1" operator="equal">
      <formula>5</formula>
    </cfRule>
    <cfRule type="cellIs" dxfId="1939" priority="456" stopIfTrue="1" operator="equal">
      <formula>4</formula>
    </cfRule>
    <cfRule type="cellIs" dxfId="1938" priority="457" stopIfTrue="1" operator="equal">
      <formula>3</formula>
    </cfRule>
  </conditionalFormatting>
  <conditionalFormatting sqref="M4">
    <cfRule type="expression" dxfId="1937" priority="453" stopIfTrue="1">
      <formula>$D$1&lt;M4</formula>
    </cfRule>
    <cfRule type="expression" dxfId="1936" priority="454" stopIfTrue="1">
      <formula>$D$1&gt;M4</formula>
    </cfRule>
  </conditionalFormatting>
  <conditionalFormatting sqref="H5">
    <cfRule type="cellIs" dxfId="1935" priority="443" stopIfTrue="1" operator="equal">
      <formula>5</formula>
    </cfRule>
    <cfRule type="cellIs" dxfId="1934" priority="444" stopIfTrue="1" operator="equal">
      <formula>4</formula>
    </cfRule>
    <cfRule type="cellIs" dxfId="1933" priority="445" stopIfTrue="1" operator="equal">
      <formula>3</formula>
    </cfRule>
  </conditionalFormatting>
  <conditionalFormatting sqref="H5">
    <cfRule type="cellIs" dxfId="1932" priority="448" stopIfTrue="1" operator="equal">
      <formula>5</formula>
    </cfRule>
    <cfRule type="cellIs" dxfId="1931" priority="449" stopIfTrue="1" operator="equal">
      <formula>4</formula>
    </cfRule>
    <cfRule type="cellIs" dxfId="1930" priority="450" stopIfTrue="1" operator="equal">
      <formula>3</formula>
    </cfRule>
  </conditionalFormatting>
  <conditionalFormatting sqref="H4">
    <cfRule type="expression" dxfId="1929" priority="446" stopIfTrue="1">
      <formula>$D$1&lt;H4</formula>
    </cfRule>
    <cfRule type="expression" dxfId="1928" priority="447" stopIfTrue="1">
      <formula>$D$1&gt;H4</formula>
    </cfRule>
  </conditionalFormatting>
  <conditionalFormatting sqref="H4">
    <cfRule type="expression" dxfId="1927" priority="441" stopIfTrue="1">
      <formula>$D$1&lt;H4</formula>
    </cfRule>
    <cfRule type="expression" dxfId="1926" priority="442" stopIfTrue="1">
      <formula>$D$1&gt;H4</formula>
    </cfRule>
  </conditionalFormatting>
  <conditionalFormatting sqref="H5">
    <cfRule type="cellIs" dxfId="1925" priority="438" stopIfTrue="1" operator="equal">
      <formula>5</formula>
    </cfRule>
    <cfRule type="cellIs" dxfId="1924" priority="439" stopIfTrue="1" operator="equal">
      <formula>4</formula>
    </cfRule>
    <cfRule type="cellIs" dxfId="1923" priority="440" stopIfTrue="1" operator="equal">
      <formula>3</formula>
    </cfRule>
  </conditionalFormatting>
  <conditionalFormatting sqref="H4">
    <cfRule type="expression" dxfId="1922" priority="436" stopIfTrue="1">
      <formula>$D$1&lt;H4</formula>
    </cfRule>
    <cfRule type="expression" dxfId="1921" priority="437" stopIfTrue="1">
      <formula>$D$1&gt;H4</formula>
    </cfRule>
  </conditionalFormatting>
  <conditionalFormatting sqref="H5">
    <cfRule type="cellIs" dxfId="1920" priority="433" stopIfTrue="1" operator="equal">
      <formula>5</formula>
    </cfRule>
    <cfRule type="cellIs" dxfId="1919" priority="434" stopIfTrue="1" operator="equal">
      <formula>4</formula>
    </cfRule>
    <cfRule type="cellIs" dxfId="1918" priority="435" stopIfTrue="1" operator="equal">
      <formula>3</formula>
    </cfRule>
  </conditionalFormatting>
  <conditionalFormatting sqref="H4">
    <cfRule type="expression" dxfId="1917" priority="431" stopIfTrue="1">
      <formula>$D$1&lt;H4</formula>
    </cfRule>
    <cfRule type="expression" dxfId="1916" priority="432" stopIfTrue="1">
      <formula>$D$1&gt;H4</formula>
    </cfRule>
  </conditionalFormatting>
  <conditionalFormatting sqref="H4">
    <cfRule type="expression" dxfId="1915" priority="429" stopIfTrue="1">
      <formula>$D$1&lt;H4</formula>
    </cfRule>
    <cfRule type="expression" dxfId="1914" priority="430" stopIfTrue="1">
      <formula>$D$1&gt;H4</formula>
    </cfRule>
  </conditionalFormatting>
  <conditionalFormatting sqref="H4">
    <cfRule type="expression" dxfId="1913" priority="427" stopIfTrue="1">
      <formula>$D$1&lt;H4</formula>
    </cfRule>
    <cfRule type="expression" dxfId="1912" priority="428" stopIfTrue="1">
      <formula>$D$1&gt;H4</formula>
    </cfRule>
  </conditionalFormatting>
  <conditionalFormatting sqref="H4">
    <cfRule type="expression" dxfId="1911" priority="425" stopIfTrue="1">
      <formula>$D$1&lt;H4</formula>
    </cfRule>
    <cfRule type="expression" dxfId="1910" priority="426" stopIfTrue="1">
      <formula>$D$1&gt;H4</formula>
    </cfRule>
  </conditionalFormatting>
  <conditionalFormatting sqref="H4">
    <cfRule type="expression" dxfId="1909" priority="423" stopIfTrue="1">
      <formula>$D$1&lt;H4</formula>
    </cfRule>
    <cfRule type="expression" dxfId="1908" priority="424" stopIfTrue="1">
      <formula>$D$1&gt;H4</formula>
    </cfRule>
  </conditionalFormatting>
  <conditionalFormatting sqref="H4">
    <cfRule type="expression" dxfId="1907" priority="421" stopIfTrue="1">
      <formula>$D$1&lt;H4</formula>
    </cfRule>
    <cfRule type="expression" dxfId="1906" priority="422" stopIfTrue="1">
      <formula>$D$1&gt;H4</formula>
    </cfRule>
  </conditionalFormatting>
  <conditionalFormatting sqref="H4">
    <cfRule type="expression" dxfId="1905" priority="419" stopIfTrue="1">
      <formula>$D$1&lt;H4</formula>
    </cfRule>
    <cfRule type="expression" dxfId="1904" priority="420" stopIfTrue="1">
      <formula>$D$1&gt;H4</formula>
    </cfRule>
  </conditionalFormatting>
  <conditionalFormatting sqref="H4">
    <cfRule type="expression" dxfId="1903" priority="417" stopIfTrue="1">
      <formula>$D$1&lt;H4</formula>
    </cfRule>
    <cfRule type="expression" dxfId="1902" priority="418" stopIfTrue="1">
      <formula>$D$1&gt;H4</formula>
    </cfRule>
  </conditionalFormatting>
  <conditionalFormatting sqref="H4">
    <cfRule type="expression" dxfId="1901" priority="415" stopIfTrue="1">
      <formula>$D$1&lt;H4</formula>
    </cfRule>
    <cfRule type="expression" dxfId="1900" priority="416" stopIfTrue="1">
      <formula>$D$1&gt;H4</formula>
    </cfRule>
  </conditionalFormatting>
  <conditionalFormatting sqref="H4">
    <cfRule type="expression" dxfId="1899" priority="413" stopIfTrue="1">
      <formula>$D$1&lt;H4</formula>
    </cfRule>
    <cfRule type="expression" dxfId="1898" priority="414" stopIfTrue="1">
      <formula>$D$1&gt;H4</formula>
    </cfRule>
  </conditionalFormatting>
  <conditionalFormatting sqref="H4">
    <cfRule type="expression" dxfId="1897" priority="411" stopIfTrue="1">
      <formula>$D$1&lt;H4</formula>
    </cfRule>
    <cfRule type="expression" dxfId="1896" priority="412" stopIfTrue="1">
      <formula>$D$1&gt;H4</formula>
    </cfRule>
  </conditionalFormatting>
  <conditionalFormatting sqref="R4">
    <cfRule type="expression" dxfId="1895" priority="409" stopIfTrue="1">
      <formula>$D$1&lt;R4</formula>
    </cfRule>
    <cfRule type="expression" dxfId="1894" priority="410" stopIfTrue="1">
      <formula>$D$1&gt;R4</formula>
    </cfRule>
  </conditionalFormatting>
  <conditionalFormatting sqref="R4">
    <cfRule type="expression" dxfId="1893" priority="407" stopIfTrue="1">
      <formula>$D$1&lt;R4</formula>
    </cfRule>
    <cfRule type="expression" dxfId="1892" priority="408" stopIfTrue="1">
      <formula>$D$1&gt;R4</formula>
    </cfRule>
  </conditionalFormatting>
  <conditionalFormatting sqref="R4">
    <cfRule type="expression" dxfId="1891" priority="405" stopIfTrue="1">
      <formula>$D$1&lt;R4</formula>
    </cfRule>
    <cfRule type="expression" dxfId="1890" priority="406" stopIfTrue="1">
      <formula>$D$1&gt;R4</formula>
    </cfRule>
  </conditionalFormatting>
  <conditionalFormatting sqref="R4">
    <cfRule type="expression" dxfId="1889" priority="403" stopIfTrue="1">
      <formula>$D$1&lt;R4</formula>
    </cfRule>
    <cfRule type="expression" dxfId="1888" priority="404" stopIfTrue="1">
      <formula>$D$1&gt;R4</formula>
    </cfRule>
  </conditionalFormatting>
  <conditionalFormatting sqref="R4">
    <cfRule type="expression" dxfId="1887" priority="401" stopIfTrue="1">
      <formula>$D$1&lt;R4</formula>
    </cfRule>
    <cfRule type="expression" dxfId="1886" priority="402" stopIfTrue="1">
      <formula>$D$1&gt;R4</formula>
    </cfRule>
  </conditionalFormatting>
  <conditionalFormatting sqref="R4">
    <cfRule type="expression" dxfId="1885" priority="399" stopIfTrue="1">
      <formula>$D$1&lt;R4</formula>
    </cfRule>
    <cfRule type="expression" dxfId="1884" priority="400" stopIfTrue="1">
      <formula>$D$1&gt;R4</formula>
    </cfRule>
  </conditionalFormatting>
  <conditionalFormatting sqref="R4">
    <cfRule type="expression" dxfId="1883" priority="397" stopIfTrue="1">
      <formula>$D$1&lt;R4</formula>
    </cfRule>
    <cfRule type="expression" dxfId="1882" priority="398" stopIfTrue="1">
      <formula>$D$1&gt;R4</formula>
    </cfRule>
  </conditionalFormatting>
  <conditionalFormatting sqref="R4">
    <cfRule type="expression" dxfId="1881" priority="395" stopIfTrue="1">
      <formula>$D$1&lt;R4</formula>
    </cfRule>
    <cfRule type="expression" dxfId="1880" priority="396" stopIfTrue="1">
      <formula>$D$1&gt;R4</formula>
    </cfRule>
  </conditionalFormatting>
  <conditionalFormatting sqref="R4">
    <cfRule type="expression" dxfId="1879" priority="393" stopIfTrue="1">
      <formula>$D$1&lt;R4</formula>
    </cfRule>
    <cfRule type="expression" dxfId="1878" priority="394" stopIfTrue="1">
      <formula>$D$1&gt;R4</formula>
    </cfRule>
  </conditionalFormatting>
  <conditionalFormatting sqref="R4">
    <cfRule type="expression" dxfId="1877" priority="391" stopIfTrue="1">
      <formula>$D$1&lt;R4</formula>
    </cfRule>
    <cfRule type="expression" dxfId="1876" priority="392" stopIfTrue="1">
      <formula>$D$1&gt;R4</formula>
    </cfRule>
  </conditionalFormatting>
  <conditionalFormatting sqref="R4">
    <cfRule type="expression" dxfId="1875" priority="389" stopIfTrue="1">
      <formula>$D$1&lt;R4</formula>
    </cfRule>
    <cfRule type="expression" dxfId="1874" priority="390" stopIfTrue="1">
      <formula>$D$1&gt;R4</formula>
    </cfRule>
  </conditionalFormatting>
  <conditionalFormatting sqref="R4">
    <cfRule type="expression" dxfId="1873" priority="387" stopIfTrue="1">
      <formula>$D$1&lt;R4</formula>
    </cfRule>
    <cfRule type="expression" dxfId="1872" priority="388" stopIfTrue="1">
      <formula>$D$1&gt;R4</formula>
    </cfRule>
  </conditionalFormatting>
  <conditionalFormatting sqref="R4">
    <cfRule type="expression" dxfId="1871" priority="385" stopIfTrue="1">
      <formula>$D$1&lt;R4</formula>
    </cfRule>
    <cfRule type="expression" dxfId="1870" priority="386" stopIfTrue="1">
      <formula>$D$1&gt;R4</formula>
    </cfRule>
  </conditionalFormatting>
  <conditionalFormatting sqref="R4">
    <cfRule type="expression" dxfId="1869" priority="383" stopIfTrue="1">
      <formula>$D$1&lt;R4</formula>
    </cfRule>
    <cfRule type="expression" dxfId="1868" priority="384" stopIfTrue="1">
      <formula>$D$1&gt;R4</formula>
    </cfRule>
  </conditionalFormatting>
  <conditionalFormatting sqref="R5">
    <cfRule type="cellIs" dxfId="1867" priority="380" stopIfTrue="1" operator="equal">
      <formula>5</formula>
    </cfRule>
    <cfRule type="cellIs" dxfId="1866" priority="381" stopIfTrue="1" operator="equal">
      <formula>4</formula>
    </cfRule>
    <cfRule type="cellIs" dxfId="1865" priority="382" stopIfTrue="1" operator="equal">
      <formula>3</formula>
    </cfRule>
  </conditionalFormatting>
  <conditionalFormatting sqref="R5">
    <cfRule type="cellIs" dxfId="1864" priority="377" stopIfTrue="1" operator="equal">
      <formula>5</formula>
    </cfRule>
    <cfRule type="cellIs" dxfId="1863" priority="378" stopIfTrue="1" operator="equal">
      <formula>4</formula>
    </cfRule>
    <cfRule type="cellIs" dxfId="1862" priority="379" stopIfTrue="1" operator="equal">
      <formula>3</formula>
    </cfRule>
  </conditionalFormatting>
  <conditionalFormatting sqref="R5">
    <cfRule type="cellIs" dxfId="1861" priority="374" stopIfTrue="1" operator="equal">
      <formula>5</formula>
    </cfRule>
    <cfRule type="cellIs" dxfId="1860" priority="375" stopIfTrue="1" operator="equal">
      <formula>4</formula>
    </cfRule>
    <cfRule type="cellIs" dxfId="1859" priority="376" stopIfTrue="1" operator="equal">
      <formula>3</formula>
    </cfRule>
  </conditionalFormatting>
  <conditionalFormatting sqref="R5">
    <cfRule type="cellIs" dxfId="1858" priority="371" stopIfTrue="1" operator="equal">
      <formula>5</formula>
    </cfRule>
    <cfRule type="cellIs" dxfId="1857" priority="372" stopIfTrue="1" operator="equal">
      <formula>4</formula>
    </cfRule>
    <cfRule type="cellIs" dxfId="1856" priority="373" stopIfTrue="1" operator="equal">
      <formula>3</formula>
    </cfRule>
  </conditionalFormatting>
  <conditionalFormatting sqref="Q3">
    <cfRule type="expression" dxfId="1855" priority="369" stopIfTrue="1">
      <formula>$D$1&lt;Q3</formula>
    </cfRule>
    <cfRule type="expression" dxfId="1854" priority="370" stopIfTrue="1">
      <formula>$D$1&gt;Q3</formula>
    </cfRule>
  </conditionalFormatting>
  <conditionalFormatting sqref="L3">
    <cfRule type="expression" dxfId="1853" priority="180" stopIfTrue="1">
      <formula>$D$1&lt;L3</formula>
    </cfRule>
    <cfRule type="expression" dxfId="1852" priority="181" stopIfTrue="1">
      <formula>$D$1&gt;L3</formula>
    </cfRule>
  </conditionalFormatting>
  <conditionalFormatting sqref="M4">
    <cfRule type="expression" dxfId="1851" priority="141" stopIfTrue="1">
      <formula>$D$1&lt;M4</formula>
    </cfRule>
    <cfRule type="expression" dxfId="1850" priority="142" stopIfTrue="1">
      <formula>$D$1&gt;M4</formula>
    </cfRule>
  </conditionalFormatting>
  <conditionalFormatting sqref="N5">
    <cfRule type="cellIs" dxfId="1849" priority="366" stopIfTrue="1" operator="equal">
      <formula>5</formula>
    </cfRule>
    <cfRule type="cellIs" dxfId="1848" priority="367" stopIfTrue="1" operator="equal">
      <formula>4</formula>
    </cfRule>
    <cfRule type="cellIs" dxfId="1847" priority="368" stopIfTrue="1" operator="equal">
      <formula>3</formula>
    </cfRule>
  </conditionalFormatting>
  <conditionalFormatting sqref="N3:N4">
    <cfRule type="expression" dxfId="1846" priority="364" stopIfTrue="1">
      <formula>$D$1&lt;N3</formula>
    </cfRule>
    <cfRule type="expression" dxfId="1845" priority="365" stopIfTrue="1">
      <formula>$D$1&gt;N3</formula>
    </cfRule>
  </conditionalFormatting>
  <conditionalFormatting sqref="N5">
    <cfRule type="cellIs" dxfId="1844" priority="361" stopIfTrue="1" operator="equal">
      <formula>5</formula>
    </cfRule>
    <cfRule type="cellIs" dxfId="1843" priority="362" stopIfTrue="1" operator="equal">
      <formula>4</formula>
    </cfRule>
    <cfRule type="cellIs" dxfId="1842" priority="363" stopIfTrue="1" operator="equal">
      <formula>3</formula>
    </cfRule>
  </conditionalFormatting>
  <conditionalFormatting sqref="N3:N4">
    <cfRule type="expression" dxfId="1841" priority="359" stopIfTrue="1">
      <formula>$D$1&lt;N3</formula>
    </cfRule>
    <cfRule type="expression" dxfId="1840" priority="360" stopIfTrue="1">
      <formula>$D$1&gt;N3</formula>
    </cfRule>
  </conditionalFormatting>
  <conditionalFormatting sqref="N4">
    <cfRule type="expression" dxfId="1839" priority="357" stopIfTrue="1">
      <formula>$D$1&lt;N4</formula>
    </cfRule>
    <cfRule type="expression" dxfId="1838" priority="358" stopIfTrue="1">
      <formula>$D$1&gt;N4</formula>
    </cfRule>
  </conditionalFormatting>
  <conditionalFormatting sqref="O5">
    <cfRule type="cellIs" dxfId="1837" priority="354" stopIfTrue="1" operator="equal">
      <formula>5</formula>
    </cfRule>
    <cfRule type="cellIs" dxfId="1836" priority="355" stopIfTrue="1" operator="equal">
      <formula>4</formula>
    </cfRule>
    <cfRule type="cellIs" dxfId="1835" priority="356" stopIfTrue="1" operator="equal">
      <formula>3</formula>
    </cfRule>
  </conditionalFormatting>
  <conditionalFormatting sqref="O3:O4">
    <cfRule type="expression" dxfId="1834" priority="352" stopIfTrue="1">
      <formula>$D$1&lt;O3</formula>
    </cfRule>
    <cfRule type="expression" dxfId="1833" priority="353" stopIfTrue="1">
      <formula>$D$1&gt;O3</formula>
    </cfRule>
  </conditionalFormatting>
  <conditionalFormatting sqref="O5">
    <cfRule type="cellIs" dxfId="1832" priority="349" stopIfTrue="1" operator="equal">
      <formula>5</formula>
    </cfRule>
    <cfRule type="cellIs" dxfId="1831" priority="350" stopIfTrue="1" operator="equal">
      <formula>4</formula>
    </cfRule>
    <cfRule type="cellIs" dxfId="1830" priority="351" stopIfTrue="1" operator="equal">
      <formula>3</formula>
    </cfRule>
  </conditionalFormatting>
  <conditionalFormatting sqref="O3:O4">
    <cfRule type="expression" dxfId="1829" priority="347" stopIfTrue="1">
      <formula>$D$1&lt;O3</formula>
    </cfRule>
    <cfRule type="expression" dxfId="1828" priority="348" stopIfTrue="1">
      <formula>$D$1&gt;O3</formula>
    </cfRule>
  </conditionalFormatting>
  <conditionalFormatting sqref="O4">
    <cfRule type="expression" dxfId="1827" priority="345" stopIfTrue="1">
      <formula>$D$1&lt;O4</formula>
    </cfRule>
    <cfRule type="expression" dxfId="1826" priority="346" stopIfTrue="1">
      <formula>$D$1&gt;O4</formula>
    </cfRule>
  </conditionalFormatting>
  <conditionalFormatting sqref="N4">
    <cfRule type="expression" dxfId="1825" priority="343" stopIfTrue="1">
      <formula>$D$1&lt;N4</formula>
    </cfRule>
    <cfRule type="expression" dxfId="1824" priority="344" stopIfTrue="1">
      <formula>$D$1&gt;N4</formula>
    </cfRule>
  </conditionalFormatting>
  <conditionalFormatting sqref="N4">
    <cfRule type="expression" dxfId="1823" priority="341" stopIfTrue="1">
      <formula>$D$1&lt;N4</formula>
    </cfRule>
    <cfRule type="expression" dxfId="1822" priority="342" stopIfTrue="1">
      <formula>$D$1&gt;N4</formula>
    </cfRule>
  </conditionalFormatting>
  <conditionalFormatting sqref="N4">
    <cfRule type="expression" dxfId="1821" priority="339" stopIfTrue="1">
      <formula>$D$1&lt;N4</formula>
    </cfRule>
    <cfRule type="expression" dxfId="1820" priority="340" stopIfTrue="1">
      <formula>$D$1&gt;N4</formula>
    </cfRule>
  </conditionalFormatting>
  <conditionalFormatting sqref="P5">
    <cfRule type="cellIs" dxfId="1819" priority="336" stopIfTrue="1" operator="equal">
      <formula>5</formula>
    </cfRule>
    <cfRule type="cellIs" dxfId="1818" priority="337" stopIfTrue="1" operator="equal">
      <formula>4</formula>
    </cfRule>
    <cfRule type="cellIs" dxfId="1817" priority="338" stopIfTrue="1" operator="equal">
      <formula>3</formula>
    </cfRule>
  </conditionalFormatting>
  <conditionalFormatting sqref="P3:P4">
    <cfRule type="expression" dxfId="1816" priority="334" stopIfTrue="1">
      <formula>$D$1&lt;P3</formula>
    </cfRule>
    <cfRule type="expression" dxfId="1815" priority="335" stopIfTrue="1">
      <formula>$D$1&gt;P3</formula>
    </cfRule>
  </conditionalFormatting>
  <conditionalFormatting sqref="P4">
    <cfRule type="expression" dxfId="1814" priority="332" stopIfTrue="1">
      <formula>$D$1&lt;P4</formula>
    </cfRule>
    <cfRule type="expression" dxfId="1813" priority="333" stopIfTrue="1">
      <formula>$D$1&gt;P4</formula>
    </cfRule>
  </conditionalFormatting>
  <conditionalFormatting sqref="P4">
    <cfRule type="expression" dxfId="1812" priority="330" stopIfTrue="1">
      <formula>$D$1&lt;P4</formula>
    </cfRule>
    <cfRule type="expression" dxfId="1811" priority="331" stopIfTrue="1">
      <formula>$D$1&gt;P4</formula>
    </cfRule>
  </conditionalFormatting>
  <conditionalFormatting sqref="O3:O4">
    <cfRule type="expression" dxfId="1810" priority="314" stopIfTrue="1">
      <formula>$D$1&lt;O3</formula>
    </cfRule>
    <cfRule type="expression" dxfId="1809" priority="315" stopIfTrue="1">
      <formula>$D$1&gt;O3</formula>
    </cfRule>
  </conditionalFormatting>
  <conditionalFormatting sqref="N4">
    <cfRule type="expression" dxfId="1808" priority="328" stopIfTrue="1">
      <formula>$D$1&lt;N4</formula>
    </cfRule>
    <cfRule type="expression" dxfId="1807" priority="329" stopIfTrue="1">
      <formula>$D$1&gt;N4</formula>
    </cfRule>
  </conditionalFormatting>
  <conditionalFormatting sqref="N4">
    <cfRule type="expression" dxfId="1806" priority="326" stopIfTrue="1">
      <formula>$D$1&lt;N4</formula>
    </cfRule>
    <cfRule type="expression" dxfId="1805" priority="327" stopIfTrue="1">
      <formula>$D$1&gt;N4</formula>
    </cfRule>
  </conditionalFormatting>
  <conditionalFormatting sqref="N4">
    <cfRule type="expression" dxfId="1804" priority="324" stopIfTrue="1">
      <formula>$D$1&lt;N4</formula>
    </cfRule>
    <cfRule type="expression" dxfId="1803" priority="325" stopIfTrue="1">
      <formula>$D$1&gt;N4</formula>
    </cfRule>
  </conditionalFormatting>
  <conditionalFormatting sqref="O5">
    <cfRule type="cellIs" dxfId="1802" priority="321" stopIfTrue="1" operator="equal">
      <formula>5</formula>
    </cfRule>
    <cfRule type="cellIs" dxfId="1801" priority="322" stopIfTrue="1" operator="equal">
      <formula>4</formula>
    </cfRule>
    <cfRule type="cellIs" dxfId="1800" priority="323" stopIfTrue="1" operator="equal">
      <formula>3</formula>
    </cfRule>
  </conditionalFormatting>
  <conditionalFormatting sqref="O3:O4">
    <cfRule type="expression" dxfId="1799" priority="319" stopIfTrue="1">
      <formula>$D$1&lt;O3</formula>
    </cfRule>
    <cfRule type="expression" dxfId="1798" priority="320" stopIfTrue="1">
      <formula>$D$1&gt;O3</formula>
    </cfRule>
  </conditionalFormatting>
  <conditionalFormatting sqref="O5">
    <cfRule type="cellIs" dxfId="1797" priority="316" stopIfTrue="1" operator="equal">
      <formula>5</formula>
    </cfRule>
    <cfRule type="cellIs" dxfId="1796" priority="317" stopIfTrue="1" operator="equal">
      <formula>4</formula>
    </cfRule>
    <cfRule type="cellIs" dxfId="1795" priority="318" stopIfTrue="1" operator="equal">
      <formula>3</formula>
    </cfRule>
  </conditionalFormatting>
  <conditionalFormatting sqref="N5">
    <cfRule type="cellIs" dxfId="1794" priority="311" stopIfTrue="1" operator="equal">
      <formula>5</formula>
    </cfRule>
    <cfRule type="cellIs" dxfId="1793" priority="312" stopIfTrue="1" operator="equal">
      <formula>4</formula>
    </cfRule>
    <cfRule type="cellIs" dxfId="1792" priority="313" stopIfTrue="1" operator="equal">
      <formula>3</formula>
    </cfRule>
  </conditionalFormatting>
  <conditionalFormatting sqref="N4">
    <cfRule type="expression" dxfId="1791" priority="309" stopIfTrue="1">
      <formula>$D$1&lt;N4</formula>
    </cfRule>
    <cfRule type="expression" dxfId="1790" priority="310" stopIfTrue="1">
      <formula>$D$1&gt;N4</formula>
    </cfRule>
  </conditionalFormatting>
  <conditionalFormatting sqref="N5">
    <cfRule type="cellIs" dxfId="1789" priority="306" stopIfTrue="1" operator="equal">
      <formula>5</formula>
    </cfRule>
    <cfRule type="cellIs" dxfId="1788" priority="307" stopIfTrue="1" operator="equal">
      <formula>4</formula>
    </cfRule>
    <cfRule type="cellIs" dxfId="1787" priority="308" stopIfTrue="1" operator="equal">
      <formula>3</formula>
    </cfRule>
  </conditionalFormatting>
  <conditionalFormatting sqref="N4">
    <cfRule type="expression" dxfId="1786" priority="304" stopIfTrue="1">
      <formula>$D$1&lt;N4</formula>
    </cfRule>
    <cfRule type="expression" dxfId="1785" priority="305" stopIfTrue="1">
      <formula>$D$1&gt;N4</formula>
    </cfRule>
  </conditionalFormatting>
  <conditionalFormatting sqref="N4">
    <cfRule type="expression" dxfId="1784" priority="302" stopIfTrue="1">
      <formula>$D$1&lt;N4</formula>
    </cfRule>
    <cfRule type="expression" dxfId="1783" priority="303" stopIfTrue="1">
      <formula>$D$1&gt;N4</formula>
    </cfRule>
  </conditionalFormatting>
  <conditionalFormatting sqref="O5">
    <cfRule type="cellIs" dxfId="1782" priority="299" stopIfTrue="1" operator="equal">
      <formula>5</formula>
    </cfRule>
    <cfRule type="cellIs" dxfId="1781" priority="300" stopIfTrue="1" operator="equal">
      <formula>4</formula>
    </cfRule>
    <cfRule type="cellIs" dxfId="1780" priority="301" stopIfTrue="1" operator="equal">
      <formula>3</formula>
    </cfRule>
  </conditionalFormatting>
  <conditionalFormatting sqref="O4">
    <cfRule type="expression" dxfId="1779" priority="297" stopIfTrue="1">
      <formula>$D$1&lt;O4</formula>
    </cfRule>
    <cfRule type="expression" dxfId="1778" priority="298" stopIfTrue="1">
      <formula>$D$1&gt;O4</formula>
    </cfRule>
  </conditionalFormatting>
  <conditionalFormatting sqref="O5">
    <cfRule type="cellIs" dxfId="1777" priority="294" stopIfTrue="1" operator="equal">
      <formula>5</formula>
    </cfRule>
    <cfRule type="cellIs" dxfId="1776" priority="295" stopIfTrue="1" operator="equal">
      <formula>4</formula>
    </cfRule>
    <cfRule type="cellIs" dxfId="1775" priority="296" stopIfTrue="1" operator="equal">
      <formula>3</formula>
    </cfRule>
  </conditionalFormatting>
  <conditionalFormatting sqref="O4">
    <cfRule type="expression" dxfId="1774" priority="292" stopIfTrue="1">
      <formula>$D$1&lt;O4</formula>
    </cfRule>
    <cfRule type="expression" dxfId="1773" priority="293" stopIfTrue="1">
      <formula>$D$1&gt;O4</formula>
    </cfRule>
  </conditionalFormatting>
  <conditionalFormatting sqref="O4">
    <cfRule type="expression" dxfId="1772" priority="290" stopIfTrue="1">
      <formula>$D$1&lt;O4</formula>
    </cfRule>
    <cfRule type="expression" dxfId="1771" priority="291" stopIfTrue="1">
      <formula>$D$1&gt;O4</formula>
    </cfRule>
  </conditionalFormatting>
  <conditionalFormatting sqref="O5">
    <cfRule type="cellIs" dxfId="1770" priority="287" stopIfTrue="1" operator="equal">
      <formula>5</formula>
    </cfRule>
    <cfRule type="cellIs" dxfId="1769" priority="288" stopIfTrue="1" operator="equal">
      <formula>4</formula>
    </cfRule>
    <cfRule type="cellIs" dxfId="1768" priority="289" stopIfTrue="1" operator="equal">
      <formula>3</formula>
    </cfRule>
  </conditionalFormatting>
  <conditionalFormatting sqref="O4">
    <cfRule type="expression" dxfId="1767" priority="285" stopIfTrue="1">
      <formula>$D$1&lt;O4</formula>
    </cfRule>
    <cfRule type="expression" dxfId="1766" priority="286" stopIfTrue="1">
      <formula>$D$1&gt;O4</formula>
    </cfRule>
  </conditionalFormatting>
  <conditionalFormatting sqref="O5">
    <cfRule type="cellIs" dxfId="1765" priority="282" stopIfTrue="1" operator="equal">
      <formula>5</formula>
    </cfRule>
    <cfRule type="cellIs" dxfId="1764" priority="283" stopIfTrue="1" operator="equal">
      <formula>4</formula>
    </cfRule>
    <cfRule type="cellIs" dxfId="1763" priority="284" stopIfTrue="1" operator="equal">
      <formula>3</formula>
    </cfRule>
  </conditionalFormatting>
  <conditionalFormatting sqref="O4">
    <cfRule type="expression" dxfId="1762" priority="280" stopIfTrue="1">
      <formula>$D$1&lt;O4</formula>
    </cfRule>
    <cfRule type="expression" dxfId="1761" priority="281" stopIfTrue="1">
      <formula>$D$1&gt;O4</formula>
    </cfRule>
  </conditionalFormatting>
  <conditionalFormatting sqref="O5">
    <cfRule type="cellIs" dxfId="1760" priority="277" stopIfTrue="1" operator="equal">
      <formula>5</formula>
    </cfRule>
    <cfRule type="cellIs" dxfId="1759" priority="278" stopIfTrue="1" operator="equal">
      <formula>4</formula>
    </cfRule>
    <cfRule type="cellIs" dxfId="1758" priority="279" stopIfTrue="1" operator="equal">
      <formula>3</formula>
    </cfRule>
  </conditionalFormatting>
  <conditionalFormatting sqref="O4">
    <cfRule type="expression" dxfId="1757" priority="275" stopIfTrue="1">
      <formula>$D$1&lt;O4</formula>
    </cfRule>
    <cfRule type="expression" dxfId="1756" priority="276" stopIfTrue="1">
      <formula>$D$1&gt;O4</formula>
    </cfRule>
  </conditionalFormatting>
  <conditionalFormatting sqref="O4">
    <cfRule type="expression" dxfId="1755" priority="273" stopIfTrue="1">
      <formula>$D$1&lt;O4</formula>
    </cfRule>
    <cfRule type="expression" dxfId="1754" priority="274" stopIfTrue="1">
      <formula>$D$1&gt;O4</formula>
    </cfRule>
  </conditionalFormatting>
  <conditionalFormatting sqref="O4">
    <cfRule type="expression" dxfId="1753" priority="271" stopIfTrue="1">
      <formula>$D$1&lt;O4</formula>
    </cfRule>
    <cfRule type="expression" dxfId="1752" priority="272" stopIfTrue="1">
      <formula>$D$1&gt;O4</formula>
    </cfRule>
  </conditionalFormatting>
  <conditionalFormatting sqref="O4">
    <cfRule type="expression" dxfId="1751" priority="269" stopIfTrue="1">
      <formula>$D$1&lt;O4</formula>
    </cfRule>
    <cfRule type="expression" dxfId="1750" priority="270" stopIfTrue="1">
      <formula>$D$1&gt;O4</formula>
    </cfRule>
  </conditionalFormatting>
  <conditionalFormatting sqref="O4">
    <cfRule type="expression" dxfId="1749" priority="267" stopIfTrue="1">
      <formula>$D$1&lt;O4</formula>
    </cfRule>
    <cfRule type="expression" dxfId="1748" priority="268" stopIfTrue="1">
      <formula>$D$1&gt;O4</formula>
    </cfRule>
  </conditionalFormatting>
  <conditionalFormatting sqref="O4">
    <cfRule type="expression" dxfId="1747" priority="265" stopIfTrue="1">
      <formula>$D$1&lt;O4</formula>
    </cfRule>
    <cfRule type="expression" dxfId="1746" priority="266" stopIfTrue="1">
      <formula>$D$1&gt;O4</formula>
    </cfRule>
  </conditionalFormatting>
  <conditionalFormatting sqref="O4">
    <cfRule type="expression" dxfId="1745" priority="263" stopIfTrue="1">
      <formula>$D$1&lt;O4</formula>
    </cfRule>
    <cfRule type="expression" dxfId="1744" priority="264" stopIfTrue="1">
      <formula>$D$1&gt;O4</formula>
    </cfRule>
  </conditionalFormatting>
  <conditionalFormatting sqref="O4">
    <cfRule type="expression" dxfId="1743" priority="261" stopIfTrue="1">
      <formula>$D$1&lt;O4</formula>
    </cfRule>
    <cfRule type="expression" dxfId="1742" priority="262" stopIfTrue="1">
      <formula>$D$1&gt;O4</formula>
    </cfRule>
  </conditionalFormatting>
  <conditionalFormatting sqref="O4">
    <cfRule type="expression" dxfId="1741" priority="259" stopIfTrue="1">
      <formula>$D$1&lt;O4</formula>
    </cfRule>
    <cfRule type="expression" dxfId="1740" priority="260" stopIfTrue="1">
      <formula>$D$1&gt;O4</formula>
    </cfRule>
  </conditionalFormatting>
  <conditionalFormatting sqref="O4">
    <cfRule type="expression" dxfId="1739" priority="257" stopIfTrue="1">
      <formula>$D$1&lt;O4</formula>
    </cfRule>
    <cfRule type="expression" dxfId="1738" priority="258" stopIfTrue="1">
      <formula>$D$1&gt;O4</formula>
    </cfRule>
  </conditionalFormatting>
  <conditionalFormatting sqref="I5">
    <cfRule type="cellIs" dxfId="1737" priority="254" stopIfTrue="1" operator="equal">
      <formula>5</formula>
    </cfRule>
    <cfRule type="cellIs" dxfId="1736" priority="255" stopIfTrue="1" operator="equal">
      <formula>4</formula>
    </cfRule>
    <cfRule type="cellIs" dxfId="1735" priority="256" stopIfTrue="1" operator="equal">
      <formula>3</formula>
    </cfRule>
  </conditionalFormatting>
  <conditionalFormatting sqref="I5">
    <cfRule type="cellIs" dxfId="1734" priority="251" stopIfTrue="1" operator="equal">
      <formula>5</formula>
    </cfRule>
    <cfRule type="cellIs" dxfId="1733" priority="252" stopIfTrue="1" operator="equal">
      <formula>4</formula>
    </cfRule>
    <cfRule type="cellIs" dxfId="1732" priority="253" stopIfTrue="1" operator="equal">
      <formula>3</formula>
    </cfRule>
  </conditionalFormatting>
  <conditionalFormatting sqref="I5">
    <cfRule type="cellIs" dxfId="1731" priority="248" stopIfTrue="1" operator="equal">
      <formula>5</formula>
    </cfRule>
    <cfRule type="cellIs" dxfId="1730" priority="249" stopIfTrue="1" operator="equal">
      <formula>4</formula>
    </cfRule>
    <cfRule type="cellIs" dxfId="1729" priority="250" stopIfTrue="1" operator="equal">
      <formula>3</formula>
    </cfRule>
  </conditionalFormatting>
  <conditionalFormatting sqref="I5">
    <cfRule type="cellIs" dxfId="1728" priority="245" stopIfTrue="1" operator="equal">
      <formula>5</formula>
    </cfRule>
    <cfRule type="cellIs" dxfId="1727" priority="246" stopIfTrue="1" operator="equal">
      <formula>4</formula>
    </cfRule>
    <cfRule type="cellIs" dxfId="1726" priority="247" stopIfTrue="1" operator="equal">
      <formula>3</formula>
    </cfRule>
  </conditionalFormatting>
  <conditionalFormatting sqref="J5">
    <cfRule type="cellIs" dxfId="1725" priority="242" stopIfTrue="1" operator="equal">
      <formula>5</formula>
    </cfRule>
    <cfRule type="cellIs" dxfId="1724" priority="243" stopIfTrue="1" operator="equal">
      <formula>4</formula>
    </cfRule>
    <cfRule type="cellIs" dxfId="1723" priority="244" stopIfTrue="1" operator="equal">
      <formula>3</formula>
    </cfRule>
  </conditionalFormatting>
  <conditionalFormatting sqref="J3:J4">
    <cfRule type="expression" dxfId="1722" priority="240" stopIfTrue="1">
      <formula>$D$1&lt;J3</formula>
    </cfRule>
    <cfRule type="expression" dxfId="1721" priority="241" stopIfTrue="1">
      <formula>$D$1&gt;J3</formula>
    </cfRule>
  </conditionalFormatting>
  <conditionalFormatting sqref="J5">
    <cfRule type="cellIs" dxfId="1720" priority="237" stopIfTrue="1" operator="equal">
      <formula>5</formula>
    </cfRule>
    <cfRule type="cellIs" dxfId="1719" priority="238" stopIfTrue="1" operator="equal">
      <formula>4</formula>
    </cfRule>
    <cfRule type="cellIs" dxfId="1718" priority="239" stopIfTrue="1" operator="equal">
      <formula>3</formula>
    </cfRule>
  </conditionalFormatting>
  <conditionalFormatting sqref="J3:J4">
    <cfRule type="expression" dxfId="1717" priority="235" stopIfTrue="1">
      <formula>$D$1&lt;J3</formula>
    </cfRule>
    <cfRule type="expression" dxfId="1716" priority="236" stopIfTrue="1">
      <formula>$D$1&gt;J3</formula>
    </cfRule>
  </conditionalFormatting>
  <conditionalFormatting sqref="J5">
    <cfRule type="cellIs" dxfId="1715" priority="232" stopIfTrue="1" operator="equal">
      <formula>5</formula>
    </cfRule>
    <cfRule type="cellIs" dxfId="1714" priority="233" stopIfTrue="1" operator="equal">
      <formula>4</formula>
    </cfRule>
    <cfRule type="cellIs" dxfId="1713" priority="234" stopIfTrue="1" operator="equal">
      <formula>3</formula>
    </cfRule>
  </conditionalFormatting>
  <conditionalFormatting sqref="J3:J4">
    <cfRule type="expression" dxfId="1712" priority="230" stopIfTrue="1">
      <formula>$D$1&lt;J3</formula>
    </cfRule>
    <cfRule type="expression" dxfId="1711" priority="231" stopIfTrue="1">
      <formula>$D$1&gt;J3</formula>
    </cfRule>
  </conditionalFormatting>
  <conditionalFormatting sqref="K5">
    <cfRule type="cellIs" dxfId="1710" priority="227" stopIfTrue="1" operator="equal">
      <formula>5</formula>
    </cfRule>
    <cfRule type="cellIs" dxfId="1709" priority="228" stopIfTrue="1" operator="equal">
      <formula>4</formula>
    </cfRule>
    <cfRule type="cellIs" dxfId="1708" priority="229" stopIfTrue="1" operator="equal">
      <formula>3</formula>
    </cfRule>
  </conditionalFormatting>
  <conditionalFormatting sqref="K3:K4">
    <cfRule type="expression" dxfId="1707" priority="225" stopIfTrue="1">
      <formula>$D$1&lt;K3</formula>
    </cfRule>
    <cfRule type="expression" dxfId="1706" priority="226" stopIfTrue="1">
      <formula>$D$1&gt;K3</formula>
    </cfRule>
  </conditionalFormatting>
  <conditionalFormatting sqref="K5">
    <cfRule type="cellIs" dxfId="1705" priority="222" stopIfTrue="1" operator="equal">
      <formula>5</formula>
    </cfRule>
    <cfRule type="cellIs" dxfId="1704" priority="223" stopIfTrue="1" operator="equal">
      <formula>4</formula>
    </cfRule>
    <cfRule type="cellIs" dxfId="1703" priority="224" stopIfTrue="1" operator="equal">
      <formula>3</formula>
    </cfRule>
  </conditionalFormatting>
  <conditionalFormatting sqref="K3:K4">
    <cfRule type="expression" dxfId="1702" priority="220" stopIfTrue="1">
      <formula>$D$1&lt;K3</formula>
    </cfRule>
    <cfRule type="expression" dxfId="1701" priority="221" stopIfTrue="1">
      <formula>$D$1&gt;K3</formula>
    </cfRule>
  </conditionalFormatting>
  <conditionalFormatting sqref="K4">
    <cfRule type="expression" dxfId="1700" priority="218" stopIfTrue="1">
      <formula>$D$1&lt;K4</formula>
    </cfRule>
    <cfRule type="expression" dxfId="1699" priority="219" stopIfTrue="1">
      <formula>$D$1&gt;K4</formula>
    </cfRule>
  </conditionalFormatting>
  <conditionalFormatting sqref="K5">
    <cfRule type="cellIs" dxfId="1698" priority="215" stopIfTrue="1" operator="equal">
      <formula>5</formula>
    </cfRule>
    <cfRule type="cellIs" dxfId="1697" priority="216" stopIfTrue="1" operator="equal">
      <formula>4</formula>
    </cfRule>
    <cfRule type="cellIs" dxfId="1696" priority="217" stopIfTrue="1" operator="equal">
      <formula>3</formula>
    </cfRule>
  </conditionalFormatting>
  <conditionalFormatting sqref="K4">
    <cfRule type="expression" dxfId="1695" priority="213" stopIfTrue="1">
      <formula>$D$1&lt;K4</formula>
    </cfRule>
    <cfRule type="expression" dxfId="1694" priority="214" stopIfTrue="1">
      <formula>$D$1&gt;K4</formula>
    </cfRule>
  </conditionalFormatting>
  <conditionalFormatting sqref="K5">
    <cfRule type="cellIs" dxfId="1693" priority="210" stopIfTrue="1" operator="equal">
      <formula>5</formula>
    </cfRule>
    <cfRule type="cellIs" dxfId="1692" priority="211" stopIfTrue="1" operator="equal">
      <formula>4</formula>
    </cfRule>
    <cfRule type="cellIs" dxfId="1691" priority="212" stopIfTrue="1" operator="equal">
      <formula>3</formula>
    </cfRule>
  </conditionalFormatting>
  <conditionalFormatting sqref="K4">
    <cfRule type="expression" dxfId="1690" priority="208" stopIfTrue="1">
      <formula>$D$1&lt;K4</formula>
    </cfRule>
    <cfRule type="expression" dxfId="1689" priority="209" stopIfTrue="1">
      <formula>$D$1&gt;K4</formula>
    </cfRule>
  </conditionalFormatting>
  <conditionalFormatting sqref="K5">
    <cfRule type="cellIs" dxfId="1688" priority="205" stopIfTrue="1" operator="equal">
      <formula>5</formula>
    </cfRule>
    <cfRule type="cellIs" dxfId="1687" priority="206" stopIfTrue="1" operator="equal">
      <formula>4</formula>
    </cfRule>
    <cfRule type="cellIs" dxfId="1686" priority="207" stopIfTrue="1" operator="equal">
      <formula>3</formula>
    </cfRule>
  </conditionalFormatting>
  <conditionalFormatting sqref="K4">
    <cfRule type="expression" dxfId="1685" priority="203" stopIfTrue="1">
      <formula>$D$1&lt;K4</formula>
    </cfRule>
    <cfRule type="expression" dxfId="1684" priority="204" stopIfTrue="1">
      <formula>$D$1&gt;K4</formula>
    </cfRule>
  </conditionalFormatting>
  <conditionalFormatting sqref="K5">
    <cfRule type="cellIs" dxfId="1683" priority="200" stopIfTrue="1" operator="equal">
      <formula>5</formula>
    </cfRule>
    <cfRule type="cellIs" dxfId="1682" priority="201" stopIfTrue="1" operator="equal">
      <formula>4</formula>
    </cfRule>
    <cfRule type="cellIs" dxfId="1681" priority="202" stopIfTrue="1" operator="equal">
      <formula>3</formula>
    </cfRule>
  </conditionalFormatting>
  <conditionalFormatting sqref="K4">
    <cfRule type="expression" dxfId="1680" priority="198" stopIfTrue="1">
      <formula>$D$1&lt;K4</formula>
    </cfRule>
    <cfRule type="expression" dxfId="1679" priority="199" stopIfTrue="1">
      <formula>$D$1&gt;K4</formula>
    </cfRule>
  </conditionalFormatting>
  <conditionalFormatting sqref="K5">
    <cfRule type="cellIs" dxfId="1678" priority="195" stopIfTrue="1" operator="equal">
      <formula>5</formula>
    </cfRule>
    <cfRule type="cellIs" dxfId="1677" priority="196" stopIfTrue="1" operator="equal">
      <formula>4</formula>
    </cfRule>
    <cfRule type="cellIs" dxfId="1676" priority="197" stopIfTrue="1" operator="equal">
      <formula>3</formula>
    </cfRule>
  </conditionalFormatting>
  <conditionalFormatting sqref="K4">
    <cfRule type="expression" dxfId="1675" priority="193" stopIfTrue="1">
      <formula>$D$1&lt;K4</formula>
    </cfRule>
    <cfRule type="expression" dxfId="1674" priority="194" stopIfTrue="1">
      <formula>$D$1&gt;K4</formula>
    </cfRule>
  </conditionalFormatting>
  <conditionalFormatting sqref="L5">
    <cfRule type="cellIs" dxfId="1673" priority="190" stopIfTrue="1" operator="equal">
      <formula>5</formula>
    </cfRule>
    <cfRule type="cellIs" dxfId="1672" priority="191" stopIfTrue="1" operator="equal">
      <formula>4</formula>
    </cfRule>
    <cfRule type="cellIs" dxfId="1671" priority="192" stopIfTrue="1" operator="equal">
      <formula>3</formula>
    </cfRule>
  </conditionalFormatting>
  <conditionalFormatting sqref="L3:L4">
    <cfRule type="expression" dxfId="1670" priority="188" stopIfTrue="1">
      <formula>$D$1&lt;L3</formula>
    </cfRule>
    <cfRule type="expression" dxfId="1669" priority="189" stopIfTrue="1">
      <formula>$D$1&gt;L3</formula>
    </cfRule>
  </conditionalFormatting>
  <conditionalFormatting sqref="L3">
    <cfRule type="expression" dxfId="1668" priority="186" stopIfTrue="1">
      <formula>$D$1&lt;L3</formula>
    </cfRule>
    <cfRule type="expression" dxfId="1667" priority="187" stopIfTrue="1">
      <formula>$D$1&gt;L3</formula>
    </cfRule>
  </conditionalFormatting>
  <conditionalFormatting sqref="L4">
    <cfRule type="expression" dxfId="1666" priority="184" stopIfTrue="1">
      <formula>$D$1&lt;L4</formula>
    </cfRule>
    <cfRule type="expression" dxfId="1665" priority="185" stopIfTrue="1">
      <formula>$D$1&gt;L4</formula>
    </cfRule>
  </conditionalFormatting>
  <conditionalFormatting sqref="L4">
    <cfRule type="expression" dxfId="1664" priority="161" stopIfTrue="1">
      <formula>$D$1&lt;L4</formula>
    </cfRule>
    <cfRule type="expression" dxfId="1663" priority="162" stopIfTrue="1">
      <formula>$D$1&gt;L4</formula>
    </cfRule>
  </conditionalFormatting>
  <conditionalFormatting sqref="L4">
    <cfRule type="expression" dxfId="1662" priority="159" stopIfTrue="1">
      <formula>$D$1&lt;L4</formula>
    </cfRule>
    <cfRule type="expression" dxfId="1661" priority="160" stopIfTrue="1">
      <formula>$D$1&gt;L4</formula>
    </cfRule>
  </conditionalFormatting>
  <conditionalFormatting sqref="L4">
    <cfRule type="expression" dxfId="1660" priority="157" stopIfTrue="1">
      <formula>$D$1&lt;L4</formula>
    </cfRule>
    <cfRule type="expression" dxfId="1659" priority="158" stopIfTrue="1">
      <formula>$D$1&gt;L4</formula>
    </cfRule>
  </conditionalFormatting>
  <conditionalFormatting sqref="L4">
    <cfRule type="expression" dxfId="1658" priority="182" stopIfTrue="1">
      <formula>$D$1&lt;L4</formula>
    </cfRule>
    <cfRule type="expression" dxfId="1657" priority="183" stopIfTrue="1">
      <formula>$D$1&gt;L4</formula>
    </cfRule>
  </conditionalFormatting>
  <conditionalFormatting sqref="L4">
    <cfRule type="expression" dxfId="1656" priority="178" stopIfTrue="1">
      <formula>$D$1&lt;L4</formula>
    </cfRule>
    <cfRule type="expression" dxfId="1655" priority="179" stopIfTrue="1">
      <formula>$D$1&gt;L4</formula>
    </cfRule>
  </conditionalFormatting>
  <conditionalFormatting sqref="L4">
    <cfRule type="expression" dxfId="1654" priority="176" stopIfTrue="1">
      <formula>$D$1&lt;L4</formula>
    </cfRule>
    <cfRule type="expression" dxfId="1653" priority="177" stopIfTrue="1">
      <formula>$D$1&gt;L4</formula>
    </cfRule>
  </conditionalFormatting>
  <conditionalFormatting sqref="L4">
    <cfRule type="expression" dxfId="1652" priority="174" stopIfTrue="1">
      <formula>$D$1&lt;L4</formula>
    </cfRule>
    <cfRule type="expression" dxfId="1651" priority="175" stopIfTrue="1">
      <formula>$D$1&gt;L4</formula>
    </cfRule>
  </conditionalFormatting>
  <conditionalFormatting sqref="L5">
    <cfRule type="cellIs" dxfId="1650" priority="171" stopIfTrue="1" operator="equal">
      <formula>5</formula>
    </cfRule>
    <cfRule type="cellIs" dxfId="1649" priority="172" stopIfTrue="1" operator="equal">
      <formula>4</formula>
    </cfRule>
    <cfRule type="cellIs" dxfId="1648" priority="173" stopIfTrue="1" operator="equal">
      <formula>3</formula>
    </cfRule>
  </conditionalFormatting>
  <conditionalFormatting sqref="L4">
    <cfRule type="expression" dxfId="1647" priority="169" stopIfTrue="1">
      <formula>$D$1&lt;L4</formula>
    </cfRule>
    <cfRule type="expression" dxfId="1646" priority="170" stopIfTrue="1">
      <formula>$D$1&gt;L4</formula>
    </cfRule>
  </conditionalFormatting>
  <conditionalFormatting sqref="L4">
    <cfRule type="expression" dxfId="1645" priority="167" stopIfTrue="1">
      <formula>$D$1&lt;L4</formula>
    </cfRule>
    <cfRule type="expression" dxfId="1644" priority="168" stopIfTrue="1">
      <formula>$D$1&gt;L4</formula>
    </cfRule>
  </conditionalFormatting>
  <conditionalFormatting sqref="L4">
    <cfRule type="expression" dxfId="1643" priority="165" stopIfTrue="1">
      <formula>$D$1&lt;L4</formula>
    </cfRule>
    <cfRule type="expression" dxfId="1642" priority="166" stopIfTrue="1">
      <formula>$D$1&gt;L4</formula>
    </cfRule>
  </conditionalFormatting>
  <conditionalFormatting sqref="L4">
    <cfRule type="expression" dxfId="1641" priority="163" stopIfTrue="1">
      <formula>$D$1&lt;L4</formula>
    </cfRule>
    <cfRule type="expression" dxfId="1640" priority="164" stopIfTrue="1">
      <formula>$D$1&gt;L4</formula>
    </cfRule>
  </conditionalFormatting>
  <conditionalFormatting sqref="L4">
    <cfRule type="expression" dxfId="1639" priority="155" stopIfTrue="1">
      <formula>$D$1&lt;L4</formula>
    </cfRule>
    <cfRule type="expression" dxfId="1638" priority="156" stopIfTrue="1">
      <formula>$D$1&gt;L4</formula>
    </cfRule>
  </conditionalFormatting>
  <conditionalFormatting sqref="L4">
    <cfRule type="expression" dxfId="1637" priority="153" stopIfTrue="1">
      <formula>$D$1&lt;L4</formula>
    </cfRule>
    <cfRule type="expression" dxfId="1636" priority="154" stopIfTrue="1">
      <formula>$D$1&gt;L4</formula>
    </cfRule>
  </conditionalFormatting>
  <conditionalFormatting sqref="M5">
    <cfRule type="cellIs" dxfId="1635" priority="150" stopIfTrue="1" operator="equal">
      <formula>5</formula>
    </cfRule>
    <cfRule type="cellIs" dxfId="1634" priority="151" stopIfTrue="1" operator="equal">
      <formula>4</formula>
    </cfRule>
    <cfRule type="cellIs" dxfId="1633" priority="152" stopIfTrue="1" operator="equal">
      <formula>3</formula>
    </cfRule>
  </conditionalFormatting>
  <conditionalFormatting sqref="M3:M4">
    <cfRule type="expression" dxfId="1632" priority="148" stopIfTrue="1">
      <formula>$D$1&lt;M3</formula>
    </cfRule>
    <cfRule type="expression" dxfId="1631" priority="149" stopIfTrue="1">
      <formula>$D$1&gt;M3</formula>
    </cfRule>
  </conditionalFormatting>
  <conditionalFormatting sqref="M5">
    <cfRule type="cellIs" dxfId="1630" priority="145" stopIfTrue="1" operator="equal">
      <formula>5</formula>
    </cfRule>
    <cfRule type="cellIs" dxfId="1629" priority="146" stopIfTrue="1" operator="equal">
      <formula>4</formula>
    </cfRule>
    <cfRule type="cellIs" dxfId="1628" priority="147" stopIfTrue="1" operator="equal">
      <formula>3</formula>
    </cfRule>
  </conditionalFormatting>
  <conditionalFormatting sqref="M3:M4">
    <cfRule type="expression" dxfId="1627" priority="143" stopIfTrue="1">
      <formula>$D$1&lt;M3</formula>
    </cfRule>
    <cfRule type="expression" dxfId="1626" priority="144" stopIfTrue="1">
      <formula>$D$1&gt;M3</formula>
    </cfRule>
  </conditionalFormatting>
  <conditionalFormatting sqref="L4">
    <cfRule type="expression" dxfId="1625" priority="41" stopIfTrue="1">
      <formula>$D$1&lt;L4</formula>
    </cfRule>
    <cfRule type="expression" dxfId="1624" priority="42" stopIfTrue="1">
      <formula>$D$1&gt;L4</formula>
    </cfRule>
  </conditionalFormatting>
  <conditionalFormatting sqref="I5">
    <cfRule type="cellIs" dxfId="1623" priority="138" stopIfTrue="1" operator="equal">
      <formula>5</formula>
    </cfRule>
    <cfRule type="cellIs" dxfId="1622" priority="139" stopIfTrue="1" operator="equal">
      <formula>4</formula>
    </cfRule>
    <cfRule type="cellIs" dxfId="1621" priority="140" stopIfTrue="1" operator="equal">
      <formula>3</formula>
    </cfRule>
  </conditionalFormatting>
  <conditionalFormatting sqref="I4">
    <cfRule type="expression" dxfId="1620" priority="136" stopIfTrue="1">
      <formula>$D$1&lt;I4</formula>
    </cfRule>
    <cfRule type="expression" dxfId="1619" priority="137" stopIfTrue="1">
      <formula>$D$1&gt;I4</formula>
    </cfRule>
  </conditionalFormatting>
  <conditionalFormatting sqref="I5">
    <cfRule type="cellIs" dxfId="1618" priority="133" stopIfTrue="1" operator="equal">
      <formula>5</formula>
    </cfRule>
    <cfRule type="cellIs" dxfId="1617" priority="134" stopIfTrue="1" operator="equal">
      <formula>4</formula>
    </cfRule>
    <cfRule type="cellIs" dxfId="1616" priority="135" stopIfTrue="1" operator="equal">
      <formula>3</formula>
    </cfRule>
  </conditionalFormatting>
  <conditionalFormatting sqref="I4">
    <cfRule type="expression" dxfId="1615" priority="131" stopIfTrue="1">
      <formula>$D$1&lt;I4</formula>
    </cfRule>
    <cfRule type="expression" dxfId="1614" priority="132" stopIfTrue="1">
      <formula>$D$1&gt;I4</formula>
    </cfRule>
  </conditionalFormatting>
  <conditionalFormatting sqref="I5">
    <cfRule type="cellIs" dxfId="1613" priority="128" stopIfTrue="1" operator="equal">
      <formula>5</formula>
    </cfRule>
    <cfRule type="cellIs" dxfId="1612" priority="129" stopIfTrue="1" operator="equal">
      <formula>4</formula>
    </cfRule>
    <cfRule type="cellIs" dxfId="1611" priority="130" stopIfTrue="1" operator="equal">
      <formula>3</formula>
    </cfRule>
  </conditionalFormatting>
  <conditionalFormatting sqref="I4">
    <cfRule type="expression" dxfId="1610" priority="126" stopIfTrue="1">
      <formula>$D$1&lt;I4</formula>
    </cfRule>
    <cfRule type="expression" dxfId="1609" priority="127" stopIfTrue="1">
      <formula>$D$1&gt;I4</formula>
    </cfRule>
  </conditionalFormatting>
  <conditionalFormatting sqref="J5">
    <cfRule type="cellIs" dxfId="1608" priority="123" stopIfTrue="1" operator="equal">
      <formula>5</formula>
    </cfRule>
    <cfRule type="cellIs" dxfId="1607" priority="124" stopIfTrue="1" operator="equal">
      <formula>4</formula>
    </cfRule>
    <cfRule type="cellIs" dxfId="1606" priority="125" stopIfTrue="1" operator="equal">
      <formula>3</formula>
    </cfRule>
  </conditionalFormatting>
  <conditionalFormatting sqref="J4">
    <cfRule type="expression" dxfId="1605" priority="121" stopIfTrue="1">
      <formula>$D$1&lt;J4</formula>
    </cfRule>
    <cfRule type="expression" dxfId="1604" priority="122" stopIfTrue="1">
      <formula>$D$1&gt;J4</formula>
    </cfRule>
  </conditionalFormatting>
  <conditionalFormatting sqref="J5">
    <cfRule type="cellIs" dxfId="1603" priority="118" stopIfTrue="1" operator="equal">
      <formula>5</formula>
    </cfRule>
    <cfRule type="cellIs" dxfId="1602" priority="119" stopIfTrue="1" operator="equal">
      <formula>4</formula>
    </cfRule>
    <cfRule type="cellIs" dxfId="1601" priority="120" stopIfTrue="1" operator="equal">
      <formula>3</formula>
    </cfRule>
  </conditionalFormatting>
  <conditionalFormatting sqref="J4">
    <cfRule type="expression" dxfId="1600" priority="116" stopIfTrue="1">
      <formula>$D$1&lt;J4</formula>
    </cfRule>
    <cfRule type="expression" dxfId="1599" priority="117" stopIfTrue="1">
      <formula>$D$1&gt;J4</formula>
    </cfRule>
  </conditionalFormatting>
  <conditionalFormatting sqref="J4">
    <cfRule type="expression" dxfId="1598" priority="114" stopIfTrue="1">
      <formula>$D$1&lt;J4</formula>
    </cfRule>
    <cfRule type="expression" dxfId="1597" priority="115" stopIfTrue="1">
      <formula>$D$1&gt;J4</formula>
    </cfRule>
  </conditionalFormatting>
  <conditionalFormatting sqref="J5">
    <cfRule type="cellIs" dxfId="1596" priority="111" stopIfTrue="1" operator="equal">
      <formula>5</formula>
    </cfRule>
    <cfRule type="cellIs" dxfId="1595" priority="112" stopIfTrue="1" operator="equal">
      <formula>4</formula>
    </cfRule>
    <cfRule type="cellIs" dxfId="1594" priority="113" stopIfTrue="1" operator="equal">
      <formula>3</formula>
    </cfRule>
  </conditionalFormatting>
  <conditionalFormatting sqref="J4">
    <cfRule type="expression" dxfId="1593" priority="109" stopIfTrue="1">
      <formula>$D$1&lt;J4</formula>
    </cfRule>
    <cfRule type="expression" dxfId="1592" priority="110" stopIfTrue="1">
      <formula>$D$1&gt;J4</formula>
    </cfRule>
  </conditionalFormatting>
  <conditionalFormatting sqref="J5">
    <cfRule type="cellIs" dxfId="1591" priority="106" stopIfTrue="1" operator="equal">
      <formula>5</formula>
    </cfRule>
    <cfRule type="cellIs" dxfId="1590" priority="107" stopIfTrue="1" operator="equal">
      <formula>4</formula>
    </cfRule>
    <cfRule type="cellIs" dxfId="1589" priority="108" stopIfTrue="1" operator="equal">
      <formula>3</formula>
    </cfRule>
  </conditionalFormatting>
  <conditionalFormatting sqref="J4">
    <cfRule type="expression" dxfId="1588" priority="104" stopIfTrue="1">
      <formula>$D$1&lt;J4</formula>
    </cfRule>
    <cfRule type="expression" dxfId="1587" priority="105" stopIfTrue="1">
      <formula>$D$1&gt;J4</formula>
    </cfRule>
  </conditionalFormatting>
  <conditionalFormatting sqref="J5">
    <cfRule type="cellIs" dxfId="1586" priority="101" stopIfTrue="1" operator="equal">
      <formula>5</formula>
    </cfRule>
    <cfRule type="cellIs" dxfId="1585" priority="102" stopIfTrue="1" operator="equal">
      <formula>4</formula>
    </cfRule>
    <cfRule type="cellIs" dxfId="1584" priority="103" stopIfTrue="1" operator="equal">
      <formula>3</formula>
    </cfRule>
  </conditionalFormatting>
  <conditionalFormatting sqref="J4">
    <cfRule type="expression" dxfId="1583" priority="99" stopIfTrue="1">
      <formula>$D$1&lt;J4</formula>
    </cfRule>
    <cfRule type="expression" dxfId="1582" priority="100" stopIfTrue="1">
      <formula>$D$1&gt;J4</formula>
    </cfRule>
  </conditionalFormatting>
  <conditionalFormatting sqref="J5">
    <cfRule type="cellIs" dxfId="1581" priority="96" stopIfTrue="1" operator="equal">
      <formula>5</formula>
    </cfRule>
    <cfRule type="cellIs" dxfId="1580" priority="97" stopIfTrue="1" operator="equal">
      <formula>4</formula>
    </cfRule>
    <cfRule type="cellIs" dxfId="1579" priority="98" stopIfTrue="1" operator="equal">
      <formula>3</formula>
    </cfRule>
  </conditionalFormatting>
  <conditionalFormatting sqref="J4">
    <cfRule type="expression" dxfId="1578" priority="94" stopIfTrue="1">
      <formula>$D$1&lt;J4</formula>
    </cfRule>
    <cfRule type="expression" dxfId="1577" priority="95" stopIfTrue="1">
      <formula>$D$1&gt;J4</formula>
    </cfRule>
  </conditionalFormatting>
  <conditionalFormatting sqref="J5">
    <cfRule type="cellIs" dxfId="1576" priority="91" stopIfTrue="1" operator="equal">
      <formula>5</formula>
    </cfRule>
    <cfRule type="cellIs" dxfId="1575" priority="92" stopIfTrue="1" operator="equal">
      <formula>4</formula>
    </cfRule>
    <cfRule type="cellIs" dxfId="1574" priority="93" stopIfTrue="1" operator="equal">
      <formula>3</formula>
    </cfRule>
  </conditionalFormatting>
  <conditionalFormatting sqref="J4">
    <cfRule type="expression" dxfId="1573" priority="89" stopIfTrue="1">
      <formula>$D$1&lt;J4</formula>
    </cfRule>
    <cfRule type="expression" dxfId="1572" priority="90" stopIfTrue="1">
      <formula>$D$1&gt;J4</formula>
    </cfRule>
  </conditionalFormatting>
  <conditionalFormatting sqref="K5">
    <cfRule type="cellIs" dxfId="1571" priority="86" stopIfTrue="1" operator="equal">
      <formula>5</formula>
    </cfRule>
    <cfRule type="cellIs" dxfId="1570" priority="87" stopIfTrue="1" operator="equal">
      <formula>4</formula>
    </cfRule>
    <cfRule type="cellIs" dxfId="1569" priority="88" stopIfTrue="1" operator="equal">
      <formula>3</formula>
    </cfRule>
  </conditionalFormatting>
  <conditionalFormatting sqref="K4">
    <cfRule type="expression" dxfId="1568" priority="84" stopIfTrue="1">
      <formula>$D$1&lt;K4</formula>
    </cfRule>
    <cfRule type="expression" dxfId="1567" priority="85" stopIfTrue="1">
      <formula>$D$1&gt;K4</formula>
    </cfRule>
  </conditionalFormatting>
  <conditionalFormatting sqref="K4">
    <cfRule type="expression" dxfId="1566" priority="82" stopIfTrue="1">
      <formula>$D$1&lt;K4</formula>
    </cfRule>
    <cfRule type="expression" dxfId="1565" priority="83" stopIfTrue="1">
      <formula>$D$1&gt;K4</formula>
    </cfRule>
  </conditionalFormatting>
  <conditionalFormatting sqref="K4">
    <cfRule type="expression" dxfId="1564" priority="61" stopIfTrue="1">
      <formula>$D$1&lt;K4</formula>
    </cfRule>
    <cfRule type="expression" dxfId="1563" priority="62" stopIfTrue="1">
      <formula>$D$1&gt;K4</formula>
    </cfRule>
  </conditionalFormatting>
  <conditionalFormatting sqref="K4">
    <cfRule type="expression" dxfId="1562" priority="59" stopIfTrue="1">
      <formula>$D$1&lt;K4</formula>
    </cfRule>
    <cfRule type="expression" dxfId="1561" priority="60" stopIfTrue="1">
      <formula>$D$1&gt;K4</formula>
    </cfRule>
  </conditionalFormatting>
  <conditionalFormatting sqref="K4">
    <cfRule type="expression" dxfId="1560" priority="57" stopIfTrue="1">
      <formula>$D$1&lt;K4</formula>
    </cfRule>
    <cfRule type="expression" dxfId="1559" priority="58" stopIfTrue="1">
      <formula>$D$1&gt;K4</formula>
    </cfRule>
  </conditionalFormatting>
  <conditionalFormatting sqref="K4">
    <cfRule type="expression" dxfId="1558" priority="80" stopIfTrue="1">
      <formula>$D$1&lt;K4</formula>
    </cfRule>
    <cfRule type="expression" dxfId="1557" priority="81" stopIfTrue="1">
      <formula>$D$1&gt;K4</formula>
    </cfRule>
  </conditionalFormatting>
  <conditionalFormatting sqref="K4">
    <cfRule type="expression" dxfId="1556" priority="78" stopIfTrue="1">
      <formula>$D$1&lt;K4</formula>
    </cfRule>
    <cfRule type="expression" dxfId="1555" priority="79" stopIfTrue="1">
      <formula>$D$1&gt;K4</formula>
    </cfRule>
  </conditionalFormatting>
  <conditionalFormatting sqref="K4">
    <cfRule type="expression" dxfId="1554" priority="76" stopIfTrue="1">
      <formula>$D$1&lt;K4</formula>
    </cfRule>
    <cfRule type="expression" dxfId="1553" priority="77" stopIfTrue="1">
      <formula>$D$1&gt;K4</formula>
    </cfRule>
  </conditionalFormatting>
  <conditionalFormatting sqref="K4">
    <cfRule type="expression" dxfId="1552" priority="74" stopIfTrue="1">
      <formula>$D$1&lt;K4</formula>
    </cfRule>
    <cfRule type="expression" dxfId="1551" priority="75" stopIfTrue="1">
      <formula>$D$1&gt;K4</formula>
    </cfRule>
  </conditionalFormatting>
  <conditionalFormatting sqref="K5">
    <cfRule type="cellIs" dxfId="1550" priority="71" stopIfTrue="1" operator="equal">
      <formula>5</formula>
    </cfRule>
    <cfRule type="cellIs" dxfId="1549" priority="72" stopIfTrue="1" operator="equal">
      <formula>4</formula>
    </cfRule>
    <cfRule type="cellIs" dxfId="1548" priority="73" stopIfTrue="1" operator="equal">
      <formula>3</formula>
    </cfRule>
  </conditionalFormatting>
  <conditionalFormatting sqref="K4">
    <cfRule type="expression" dxfId="1547" priority="69" stopIfTrue="1">
      <formula>$D$1&lt;K4</formula>
    </cfRule>
    <cfRule type="expression" dxfId="1546" priority="70" stopIfTrue="1">
      <formula>$D$1&gt;K4</formula>
    </cfRule>
  </conditionalFormatting>
  <conditionalFormatting sqref="K4">
    <cfRule type="expression" dxfId="1545" priority="67" stopIfTrue="1">
      <formula>$D$1&lt;K4</formula>
    </cfRule>
    <cfRule type="expression" dxfId="1544" priority="68" stopIfTrue="1">
      <formula>$D$1&gt;K4</formula>
    </cfRule>
  </conditionalFormatting>
  <conditionalFormatting sqref="K4">
    <cfRule type="expression" dxfId="1543" priority="65" stopIfTrue="1">
      <formula>$D$1&lt;K4</formula>
    </cfRule>
    <cfRule type="expression" dxfId="1542" priority="66" stopIfTrue="1">
      <formula>$D$1&gt;K4</formula>
    </cfRule>
  </conditionalFormatting>
  <conditionalFormatting sqref="K4">
    <cfRule type="expression" dxfId="1541" priority="63" stopIfTrue="1">
      <formula>$D$1&lt;K4</formula>
    </cfRule>
    <cfRule type="expression" dxfId="1540" priority="64" stopIfTrue="1">
      <formula>$D$1&gt;K4</formula>
    </cfRule>
  </conditionalFormatting>
  <conditionalFormatting sqref="K4">
    <cfRule type="expression" dxfId="1539" priority="55" stopIfTrue="1">
      <formula>$D$1&lt;K4</formula>
    </cfRule>
    <cfRule type="expression" dxfId="1538" priority="56" stopIfTrue="1">
      <formula>$D$1&gt;K4</formula>
    </cfRule>
  </conditionalFormatting>
  <conditionalFormatting sqref="K4">
    <cfRule type="expression" dxfId="1537" priority="53" stopIfTrue="1">
      <formula>$D$1&lt;K4</formula>
    </cfRule>
    <cfRule type="expression" dxfId="1536" priority="54" stopIfTrue="1">
      <formula>$D$1&gt;K4</formula>
    </cfRule>
  </conditionalFormatting>
  <conditionalFormatting sqref="L5">
    <cfRule type="cellIs" dxfId="1535" priority="50" stopIfTrue="1" operator="equal">
      <formula>5</formula>
    </cfRule>
    <cfRule type="cellIs" dxfId="1534" priority="51" stopIfTrue="1" operator="equal">
      <formula>4</formula>
    </cfRule>
    <cfRule type="cellIs" dxfId="1533" priority="52" stopIfTrue="1" operator="equal">
      <formula>3</formula>
    </cfRule>
  </conditionalFormatting>
  <conditionalFormatting sqref="L4">
    <cfRule type="expression" dxfId="1532" priority="48" stopIfTrue="1">
      <formula>$D$1&lt;L4</formula>
    </cfRule>
    <cfRule type="expression" dxfId="1531" priority="49" stopIfTrue="1">
      <formula>$D$1&gt;L4</formula>
    </cfRule>
  </conditionalFormatting>
  <conditionalFormatting sqref="L5">
    <cfRule type="cellIs" dxfId="1530" priority="45" stopIfTrue="1" operator="equal">
      <formula>5</formula>
    </cfRule>
    <cfRule type="cellIs" dxfId="1529" priority="46" stopIfTrue="1" operator="equal">
      <formula>4</formula>
    </cfRule>
    <cfRule type="cellIs" dxfId="1528" priority="47" stopIfTrue="1" operator="equal">
      <formula>3</formula>
    </cfRule>
  </conditionalFormatting>
  <conditionalFormatting sqref="L4">
    <cfRule type="expression" dxfId="1527" priority="43" stopIfTrue="1">
      <formula>$D$1&lt;L4</formula>
    </cfRule>
    <cfRule type="expression" dxfId="1526" priority="44" stopIfTrue="1">
      <formula>$D$1&gt;L4</formula>
    </cfRule>
  </conditionalFormatting>
  <conditionalFormatting sqref="Q4">
    <cfRule type="expression" dxfId="1525" priority="39" stopIfTrue="1">
      <formula>$D$1&lt;Q4</formula>
    </cfRule>
    <cfRule type="expression" dxfId="1524" priority="40" stopIfTrue="1">
      <formula>$D$1&gt;Q4</formula>
    </cfRule>
  </conditionalFormatting>
  <conditionalFormatting sqref="Q4">
    <cfRule type="expression" dxfId="1523" priority="37" stopIfTrue="1">
      <formula>$D$1&lt;Q4</formula>
    </cfRule>
    <cfRule type="expression" dxfId="1522" priority="38" stopIfTrue="1">
      <formula>$D$1&gt;Q4</formula>
    </cfRule>
  </conditionalFormatting>
  <conditionalFormatting sqref="Q4">
    <cfRule type="expression" dxfId="1521" priority="35" stopIfTrue="1">
      <formula>$D$1&lt;Q4</formula>
    </cfRule>
    <cfRule type="expression" dxfId="1520" priority="36" stopIfTrue="1">
      <formula>$D$1&gt;Q4</formula>
    </cfRule>
  </conditionalFormatting>
  <conditionalFormatting sqref="Q4">
    <cfRule type="expression" dxfId="1519" priority="33" stopIfTrue="1">
      <formula>$D$1&lt;Q4</formula>
    </cfRule>
    <cfRule type="expression" dxfId="1518" priority="34" stopIfTrue="1">
      <formula>$D$1&gt;Q4</formula>
    </cfRule>
  </conditionalFormatting>
  <conditionalFormatting sqref="Q4">
    <cfRule type="expression" dxfId="1517" priority="31" stopIfTrue="1">
      <formula>$D$1&lt;Q4</formula>
    </cfRule>
    <cfRule type="expression" dxfId="1516" priority="32" stopIfTrue="1">
      <formula>$D$1&gt;Q4</formula>
    </cfRule>
  </conditionalFormatting>
  <conditionalFormatting sqref="Q4">
    <cfRule type="expression" dxfId="1515" priority="29" stopIfTrue="1">
      <formula>$D$1&lt;Q4</formula>
    </cfRule>
    <cfRule type="expression" dxfId="1514" priority="30" stopIfTrue="1">
      <formula>$D$1&gt;Q4</formula>
    </cfRule>
  </conditionalFormatting>
  <conditionalFormatting sqref="Q4">
    <cfRule type="expression" dxfId="1513" priority="27" stopIfTrue="1">
      <formula>$D$1&lt;Q4</formula>
    </cfRule>
    <cfRule type="expression" dxfId="1512" priority="28" stopIfTrue="1">
      <formula>$D$1&gt;Q4</formula>
    </cfRule>
  </conditionalFormatting>
  <conditionalFormatting sqref="Q4">
    <cfRule type="expression" dxfId="1511" priority="25" stopIfTrue="1">
      <formula>$D$1&lt;Q4</formula>
    </cfRule>
    <cfRule type="expression" dxfId="1510" priority="26" stopIfTrue="1">
      <formula>$D$1&gt;Q4</formula>
    </cfRule>
  </conditionalFormatting>
  <conditionalFormatting sqref="Q4">
    <cfRule type="expression" dxfId="1509" priority="23" stopIfTrue="1">
      <formula>$D$1&lt;Q4</formula>
    </cfRule>
    <cfRule type="expression" dxfId="1508" priority="24" stopIfTrue="1">
      <formula>$D$1&gt;Q4</formula>
    </cfRule>
  </conditionalFormatting>
  <conditionalFormatting sqref="Q4">
    <cfRule type="expression" dxfId="1507" priority="21" stopIfTrue="1">
      <formula>$D$1&lt;Q4</formula>
    </cfRule>
    <cfRule type="expression" dxfId="1506" priority="22" stopIfTrue="1">
      <formula>$D$1&gt;Q4</formula>
    </cfRule>
  </conditionalFormatting>
  <conditionalFormatting sqref="Q4">
    <cfRule type="expression" dxfId="1505" priority="19" stopIfTrue="1">
      <formula>$D$1&lt;Q4</formula>
    </cfRule>
    <cfRule type="expression" dxfId="1504" priority="20" stopIfTrue="1">
      <formula>$D$1&gt;Q4</formula>
    </cfRule>
  </conditionalFormatting>
  <conditionalFormatting sqref="Q4">
    <cfRule type="expression" dxfId="1503" priority="17" stopIfTrue="1">
      <formula>$D$1&lt;Q4</formula>
    </cfRule>
    <cfRule type="expression" dxfId="1502" priority="18" stopIfTrue="1">
      <formula>$D$1&gt;Q4</formula>
    </cfRule>
  </conditionalFormatting>
  <conditionalFormatting sqref="Q4">
    <cfRule type="expression" dxfId="1501" priority="15" stopIfTrue="1">
      <formula>$D$1&lt;Q4</formula>
    </cfRule>
    <cfRule type="expression" dxfId="1500" priority="16" stopIfTrue="1">
      <formula>$D$1&gt;Q4</formula>
    </cfRule>
  </conditionalFormatting>
  <conditionalFormatting sqref="Q4">
    <cfRule type="expression" dxfId="1499" priority="13" stopIfTrue="1">
      <formula>$D$1&lt;Q4</formula>
    </cfRule>
    <cfRule type="expression" dxfId="1498" priority="14" stopIfTrue="1">
      <formula>$D$1&gt;Q4</formula>
    </cfRule>
  </conditionalFormatting>
  <conditionalFormatting sqref="Q5">
    <cfRule type="cellIs" dxfId="1497" priority="10" stopIfTrue="1" operator="equal">
      <formula>5</formula>
    </cfRule>
    <cfRule type="cellIs" dxfId="1496" priority="11" stopIfTrue="1" operator="equal">
      <formula>4</formula>
    </cfRule>
    <cfRule type="cellIs" dxfId="1495" priority="12" stopIfTrue="1" operator="equal">
      <formula>3</formula>
    </cfRule>
  </conditionalFormatting>
  <conditionalFormatting sqref="Q5">
    <cfRule type="cellIs" dxfId="1494" priority="7" stopIfTrue="1" operator="equal">
      <formula>5</formula>
    </cfRule>
    <cfRule type="cellIs" dxfId="1493" priority="8" stopIfTrue="1" operator="equal">
      <formula>4</formula>
    </cfRule>
    <cfRule type="cellIs" dxfId="1492" priority="9" stopIfTrue="1" operator="equal">
      <formula>3</formula>
    </cfRule>
  </conditionalFormatting>
  <conditionalFormatting sqref="Q5">
    <cfRule type="cellIs" dxfId="1491" priority="4" stopIfTrue="1" operator="equal">
      <formula>5</formula>
    </cfRule>
    <cfRule type="cellIs" dxfId="1490" priority="5" stopIfTrue="1" operator="equal">
      <formula>4</formula>
    </cfRule>
    <cfRule type="cellIs" dxfId="1489" priority="6" stopIfTrue="1" operator="equal">
      <formula>3</formula>
    </cfRule>
  </conditionalFormatting>
  <conditionalFormatting sqref="Q5">
    <cfRule type="cellIs" dxfId="1488" priority="1" stopIfTrue="1" operator="equal">
      <formula>5</formula>
    </cfRule>
    <cfRule type="cellIs" dxfId="1487" priority="2" stopIfTrue="1" operator="equal">
      <formula>4</formula>
    </cfRule>
    <cfRule type="cellIs" dxfId="1486" priority="3" stopIfTrue="1" operator="equal">
      <formula>3</formula>
    </cfRule>
  </conditionalFormatting>
  <pageMargins left="0.7" right="0.7" top="0.75" bottom="0.75" header="0.3" footer="0.3"/>
  <pageSetup paperSize="9" scale="68" orientation="portrait" r:id="rId1"/>
  <colBreaks count="1" manualBreakCount="1">
    <brk id="30" max="44" man="1"/>
  </colBreaks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4">
    <pageSetUpPr fitToPage="1"/>
  </sheetPr>
  <dimension ref="A1:FA56"/>
  <sheetViews>
    <sheetView view="pageBreakPreview" zoomScale="70" zoomScaleSheetLayoutView="70" workbookViewId="0">
      <pane xSplit="5" ySplit="5" topLeftCell="I6" activePane="bottomRight" state="frozenSplit"/>
      <selection activeCell="BD8" sqref="BD8"/>
      <selection pane="topRight" activeCell="BD8" sqref="BD8"/>
      <selection pane="bottomLeft" activeCell="BD8" sqref="BD8"/>
      <selection pane="bottomRight" activeCell="CP13" sqref="CP13"/>
    </sheetView>
  </sheetViews>
  <sheetFormatPr defaultRowHeight="12.75" x14ac:dyDescent="0.2"/>
  <cols>
    <col min="1" max="1" width="4.140625" style="131" customWidth="1"/>
    <col min="2" max="2" width="10.28515625" style="131" hidden="1" customWidth="1"/>
    <col min="3" max="3" width="8.5703125" style="131" customWidth="1"/>
    <col min="4" max="4" width="39.85546875" style="131" customWidth="1"/>
    <col min="5" max="5" width="5.7109375" style="131" hidden="1" customWidth="1"/>
    <col min="6" max="13" width="7.85546875" style="142" customWidth="1"/>
    <col min="14" max="17" width="7.85546875" style="307" customWidth="1"/>
    <col min="18" max="18" width="9.28515625" style="307" customWidth="1"/>
    <col min="19" max="20" width="7.85546875" style="142" customWidth="1"/>
    <col min="21" max="21" width="7.7109375" style="142" hidden="1" customWidth="1"/>
    <col min="22" max="22" width="6.140625" style="142" customWidth="1"/>
    <col min="23" max="29" width="4.85546875" style="142" hidden="1" customWidth="1"/>
    <col min="30" max="30" width="6.5703125" style="142" customWidth="1" collapsed="1"/>
    <col min="31" max="49" width="5.28515625" style="142" hidden="1" customWidth="1"/>
    <col min="50" max="50" width="5.28515625" style="142" hidden="1" customWidth="1" collapsed="1"/>
    <col min="51" max="67" width="5.28515625" style="142" hidden="1" customWidth="1"/>
    <col min="68" max="77" width="5.28515625" style="143" hidden="1" customWidth="1"/>
    <col min="78" max="102" width="5.28515625" style="143" customWidth="1"/>
    <col min="103" max="105" width="5.28515625" style="131" customWidth="1"/>
    <col min="106" max="111" width="8" style="131" customWidth="1"/>
    <col min="112" max="16384" width="9.140625" style="131"/>
  </cols>
  <sheetData>
    <row r="1" spans="1:107" x14ac:dyDescent="0.2">
      <c r="A1" s="1"/>
      <c r="B1" s="1"/>
      <c r="C1" s="114"/>
      <c r="D1" s="115">
        <f ca="1">NOW()</f>
        <v>43659.50692349537</v>
      </c>
      <c r="E1" s="116"/>
      <c r="F1" s="117"/>
      <c r="G1" s="118"/>
      <c r="H1" s="118"/>
      <c r="I1" s="118"/>
      <c r="J1" s="118"/>
      <c r="K1" s="118"/>
      <c r="L1" s="118"/>
      <c r="M1" s="119"/>
      <c r="N1" s="308"/>
      <c r="O1" s="308"/>
      <c r="P1" s="308"/>
      <c r="Q1" s="303"/>
      <c r="R1" s="304"/>
      <c r="S1" s="122"/>
      <c r="T1" s="122"/>
      <c r="U1" s="123"/>
      <c r="V1" s="124"/>
      <c r="W1" s="125"/>
      <c r="X1" s="125"/>
      <c r="Y1" s="126"/>
      <c r="Z1" s="126"/>
      <c r="AA1" s="126"/>
      <c r="AB1" s="126"/>
      <c r="AC1" s="126"/>
      <c r="AD1" s="126"/>
      <c r="AE1" s="124"/>
      <c r="AF1" s="127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8"/>
      <c r="AX1" s="129"/>
      <c r="AY1" s="130"/>
      <c r="AZ1" s="130"/>
      <c r="BA1" s="130"/>
      <c r="BB1" s="130"/>
      <c r="BC1" s="130"/>
      <c r="BD1" s="130"/>
      <c r="BE1" s="130"/>
      <c r="BF1" s="130"/>
      <c r="BG1" s="130"/>
      <c r="BH1" s="130"/>
      <c r="BI1" s="130"/>
      <c r="BJ1" s="130"/>
      <c r="BK1" s="130"/>
      <c r="BL1" s="130"/>
      <c r="BM1" s="130"/>
      <c r="BN1" s="130"/>
      <c r="BO1" s="129"/>
      <c r="BP1" s="129"/>
      <c r="BQ1" s="129"/>
      <c r="BR1" s="129"/>
      <c r="BS1" s="129"/>
      <c r="BT1" s="129"/>
      <c r="BU1" s="129"/>
      <c r="BV1" s="129"/>
      <c r="BW1" s="129"/>
      <c r="BX1" s="129"/>
      <c r="BY1" s="129"/>
      <c r="BZ1" s="129"/>
      <c r="CA1" s="129"/>
      <c r="CB1" s="129"/>
      <c r="CC1" s="129"/>
      <c r="CD1" s="129"/>
      <c r="CE1" s="129"/>
      <c r="CF1" s="129"/>
      <c r="CG1" s="129"/>
      <c r="CH1" s="129"/>
      <c r="CI1" s="129"/>
      <c r="CJ1" s="129"/>
      <c r="CK1" s="129"/>
      <c r="CL1" s="129"/>
      <c r="CM1" s="129"/>
      <c r="CN1" s="127"/>
      <c r="CO1" s="127"/>
      <c r="CP1" s="127"/>
      <c r="CQ1" s="127"/>
      <c r="CR1" s="127"/>
      <c r="CS1" s="127"/>
      <c r="CT1" s="127"/>
      <c r="CU1" s="127"/>
      <c r="CV1" s="127"/>
      <c r="CW1" s="127"/>
      <c r="CX1" s="127"/>
      <c r="CY1" s="127"/>
      <c r="CZ1" s="127"/>
      <c r="DA1" s="127"/>
    </row>
    <row r="2" spans="1:107" x14ac:dyDescent="0.2">
      <c r="A2" s="1"/>
      <c r="B2" s="1"/>
      <c r="C2" s="114"/>
      <c r="D2" s="115"/>
      <c r="E2" s="116"/>
      <c r="F2" s="598" t="s">
        <v>537</v>
      </c>
      <c r="G2" s="599"/>
      <c r="H2" s="599"/>
      <c r="I2" s="599"/>
      <c r="J2" s="599"/>
      <c r="K2" s="599"/>
      <c r="L2" s="599"/>
      <c r="M2" s="600"/>
      <c r="N2" s="598" t="s">
        <v>545</v>
      </c>
      <c r="O2" s="599"/>
      <c r="P2" s="599"/>
      <c r="Q2" s="599"/>
      <c r="R2" s="599"/>
      <c r="S2" s="599"/>
      <c r="T2" s="600"/>
      <c r="U2" s="314" t="s">
        <v>540</v>
      </c>
      <c r="V2" s="124"/>
      <c r="W2" s="125"/>
      <c r="X2" s="125"/>
      <c r="Y2" s="126"/>
      <c r="Z2" s="126"/>
      <c r="AA2" s="126"/>
      <c r="AB2" s="126"/>
      <c r="AC2" s="126"/>
      <c r="AD2" s="126"/>
      <c r="AE2" s="124"/>
      <c r="AF2" s="127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128"/>
      <c r="AV2" s="128"/>
      <c r="AW2" s="128"/>
      <c r="AX2" s="129"/>
      <c r="AY2" s="130"/>
      <c r="AZ2" s="130"/>
      <c r="BA2" s="130"/>
      <c r="BB2" s="130"/>
      <c r="BC2" s="130"/>
      <c r="BD2" s="130"/>
      <c r="BE2" s="130"/>
      <c r="BF2" s="130"/>
      <c r="BG2" s="130"/>
      <c r="BH2" s="130"/>
      <c r="BI2" s="130"/>
      <c r="BJ2" s="130"/>
      <c r="BK2" s="130"/>
      <c r="BL2" s="130"/>
      <c r="BM2" s="130"/>
      <c r="BN2" s="130"/>
      <c r="BO2" s="129"/>
      <c r="BP2" s="129"/>
      <c r="BQ2" s="129"/>
      <c r="BR2" s="129"/>
      <c r="BS2" s="129"/>
      <c r="BT2" s="129"/>
      <c r="BU2" s="129"/>
      <c r="BV2" s="129"/>
      <c r="BW2" s="129"/>
      <c r="BX2" s="129"/>
      <c r="BY2" s="129"/>
      <c r="BZ2" s="129"/>
      <c r="CA2" s="129"/>
      <c r="CB2" s="129"/>
      <c r="CC2" s="129"/>
      <c r="CD2" s="129"/>
      <c r="CE2" s="129"/>
      <c r="CF2" s="129"/>
      <c r="CG2" s="129"/>
      <c r="CH2" s="129"/>
      <c r="CI2" s="129"/>
      <c r="CJ2" s="129"/>
      <c r="CK2" s="129"/>
      <c r="CL2" s="129"/>
      <c r="CM2" s="129"/>
      <c r="CN2" s="127"/>
      <c r="CO2" s="127"/>
      <c r="CP2" s="127"/>
      <c r="CQ2" s="127"/>
      <c r="CR2" s="127"/>
      <c r="CS2" s="127"/>
      <c r="CT2" s="127"/>
      <c r="CU2" s="127"/>
      <c r="CV2" s="127"/>
      <c r="CW2" s="127"/>
      <c r="CX2" s="127"/>
      <c r="CY2" s="127"/>
      <c r="CZ2" s="127"/>
      <c r="DA2" s="127"/>
    </row>
    <row r="3" spans="1:107" ht="15.75" customHeight="1" x14ac:dyDescent="0.2">
      <c r="A3" s="576" t="s">
        <v>648</v>
      </c>
      <c r="B3" s="576"/>
      <c r="C3" s="576"/>
      <c r="D3" s="174" t="s">
        <v>0</v>
      </c>
      <c r="E3" s="175"/>
      <c r="F3" s="548">
        <v>42353</v>
      </c>
      <c r="G3" s="548">
        <v>42294</v>
      </c>
      <c r="H3" s="548">
        <v>42350</v>
      </c>
      <c r="I3" s="548">
        <v>42345</v>
      </c>
      <c r="J3" s="548">
        <v>42360</v>
      </c>
      <c r="K3" s="548">
        <v>42278</v>
      </c>
      <c r="L3" s="548"/>
      <c r="M3" s="548"/>
      <c r="N3" s="548"/>
      <c r="O3" s="548">
        <v>42392</v>
      </c>
      <c r="P3" s="548">
        <v>42402</v>
      </c>
      <c r="Q3" s="548">
        <v>42383</v>
      </c>
      <c r="R3" s="548">
        <v>42388</v>
      </c>
      <c r="S3" s="549"/>
      <c r="T3" s="549"/>
      <c r="U3" s="176"/>
      <c r="V3" s="577" t="s">
        <v>5</v>
      </c>
      <c r="W3" s="139"/>
      <c r="X3" s="139"/>
      <c r="Y3" s="196"/>
      <c r="Z3" s="196"/>
      <c r="AA3" s="196"/>
      <c r="AB3" s="197"/>
      <c r="AC3" s="197"/>
      <c r="AD3" s="577" t="s">
        <v>9</v>
      </c>
      <c r="AE3" s="181"/>
      <c r="AF3" s="126"/>
      <c r="AG3" s="597"/>
      <c r="AH3" s="597"/>
      <c r="AI3" s="597"/>
      <c r="AJ3" s="597"/>
      <c r="AK3" s="597"/>
      <c r="AL3" s="597"/>
      <c r="AM3" s="597"/>
      <c r="AN3" s="597"/>
      <c r="AO3" s="597"/>
      <c r="AP3" s="597"/>
      <c r="AQ3" s="597"/>
      <c r="AR3" s="597"/>
      <c r="AS3" s="597"/>
      <c r="AT3" s="597"/>
      <c r="AU3" s="597"/>
      <c r="AV3" s="597"/>
      <c r="AW3" s="597"/>
      <c r="AX3" s="595"/>
      <c r="AY3" s="595"/>
      <c r="AZ3" s="595"/>
      <c r="BA3" s="595"/>
      <c r="BB3" s="595"/>
      <c r="BC3" s="595"/>
      <c r="BD3" s="595"/>
      <c r="BE3" s="595"/>
      <c r="BF3" s="595"/>
      <c r="BG3" s="595"/>
      <c r="BH3" s="595"/>
      <c r="BI3" s="595"/>
      <c r="BJ3" s="595"/>
      <c r="BK3" s="595"/>
      <c r="BL3" s="595"/>
      <c r="BM3" s="595"/>
      <c r="BN3" s="129"/>
      <c r="BO3" s="129"/>
      <c r="BP3" s="595"/>
      <c r="BQ3" s="595"/>
      <c r="BR3" s="595"/>
      <c r="BS3" s="595"/>
      <c r="BT3" s="595"/>
      <c r="BU3" s="595"/>
      <c r="BV3" s="595"/>
      <c r="BW3" s="595"/>
      <c r="BX3" s="595"/>
      <c r="BY3" s="595"/>
      <c r="BZ3" s="595"/>
      <c r="CA3" s="595"/>
      <c r="CB3" s="595"/>
      <c r="CC3" s="595"/>
      <c r="CD3" s="595"/>
      <c r="CE3" s="595"/>
      <c r="CF3" s="129"/>
      <c r="CG3" s="129"/>
      <c r="CH3" s="129"/>
      <c r="CI3" s="129"/>
      <c r="CJ3" s="129"/>
      <c r="CK3" s="129"/>
      <c r="CL3" s="129"/>
      <c r="CM3" s="129"/>
      <c r="CN3" s="127"/>
      <c r="CO3" s="127"/>
      <c r="CP3" s="127"/>
      <c r="CQ3" s="127"/>
      <c r="CR3" s="127"/>
      <c r="CS3" s="127"/>
      <c r="CT3" s="127"/>
      <c r="CU3" s="127"/>
      <c r="CV3" s="127"/>
      <c r="CW3" s="127"/>
      <c r="CX3" s="127"/>
      <c r="CY3" s="127"/>
      <c r="CZ3" s="127"/>
      <c r="DA3" s="127"/>
    </row>
    <row r="4" spans="1:107" ht="25.5" x14ac:dyDescent="0.2">
      <c r="A4" s="576"/>
      <c r="B4" s="576"/>
      <c r="C4" s="576"/>
      <c r="D4" s="179" t="s">
        <v>1</v>
      </c>
      <c r="E4" s="175"/>
      <c r="F4" s="550" t="s">
        <v>1620</v>
      </c>
      <c r="G4" s="550" t="s">
        <v>675</v>
      </c>
      <c r="H4" s="550" t="s">
        <v>1302</v>
      </c>
      <c r="I4" s="550" t="s">
        <v>917</v>
      </c>
      <c r="J4" s="550" t="s">
        <v>1020</v>
      </c>
      <c r="K4" s="550" t="s">
        <v>1029</v>
      </c>
      <c r="L4" s="550" t="s">
        <v>1298</v>
      </c>
      <c r="M4" s="550" t="s">
        <v>1305</v>
      </c>
      <c r="N4" s="550" t="s">
        <v>1256</v>
      </c>
      <c r="O4" s="550" t="s">
        <v>918</v>
      </c>
      <c r="P4" s="550" t="s">
        <v>1274</v>
      </c>
      <c r="Q4" s="550" t="s">
        <v>1638</v>
      </c>
      <c r="R4" s="550" t="s">
        <v>1637</v>
      </c>
      <c r="S4" s="550" t="s">
        <v>1640</v>
      </c>
      <c r="T4" s="550" t="s">
        <v>1639</v>
      </c>
      <c r="U4" s="180"/>
      <c r="V4" s="577"/>
      <c r="W4" s="178"/>
      <c r="X4" s="178"/>
      <c r="Y4" s="139"/>
      <c r="Z4" s="196"/>
      <c r="AA4" s="196"/>
      <c r="AB4" s="196"/>
      <c r="AC4" s="196"/>
      <c r="AD4" s="577"/>
      <c r="AE4" s="178"/>
      <c r="AF4" s="126"/>
      <c r="AG4" s="126"/>
      <c r="AH4" s="126"/>
      <c r="AI4" s="126"/>
      <c r="AJ4" s="126"/>
      <c r="AK4" s="126"/>
      <c r="AL4" s="126"/>
      <c r="AM4" s="126"/>
      <c r="AN4" s="126"/>
      <c r="AO4" s="126"/>
      <c r="AP4" s="126"/>
      <c r="AQ4" s="126"/>
      <c r="AR4" s="126"/>
      <c r="AS4" s="126"/>
      <c r="AT4" s="126"/>
      <c r="AU4" s="126"/>
      <c r="AV4" s="126"/>
      <c r="AW4" s="127"/>
      <c r="AX4" s="134"/>
      <c r="AY4" s="134"/>
      <c r="AZ4" s="134"/>
      <c r="BA4" s="134"/>
      <c r="BB4" s="134"/>
      <c r="BC4" s="134"/>
      <c r="BD4" s="134"/>
      <c r="BE4" s="134"/>
      <c r="BF4" s="134"/>
      <c r="BG4" s="134"/>
      <c r="BH4" s="134"/>
      <c r="BI4" s="134"/>
      <c r="BJ4" s="134"/>
      <c r="BK4" s="134"/>
      <c r="BL4" s="134"/>
      <c r="BM4" s="134"/>
      <c r="BN4" s="129"/>
      <c r="BO4" s="129"/>
      <c r="BP4" s="134"/>
      <c r="BQ4" s="134"/>
      <c r="BR4" s="134"/>
      <c r="BS4" s="134"/>
      <c r="BT4" s="134"/>
      <c r="BU4" s="134"/>
      <c r="BV4" s="134"/>
      <c r="BW4" s="134"/>
      <c r="BX4" s="134"/>
      <c r="BY4" s="134"/>
      <c r="BZ4" s="134"/>
      <c r="CA4" s="134"/>
      <c r="CB4" s="134"/>
      <c r="CC4" s="134"/>
      <c r="CD4" s="134"/>
      <c r="CE4" s="134"/>
      <c r="CF4" s="129"/>
      <c r="CG4" s="129"/>
      <c r="CH4" s="129"/>
      <c r="CI4" s="129"/>
      <c r="CJ4" s="129"/>
      <c r="CK4" s="129"/>
      <c r="CL4" s="129"/>
      <c r="CM4" s="129"/>
      <c r="CN4" s="127"/>
      <c r="CO4" s="127"/>
      <c r="CP4" s="127"/>
      <c r="CQ4" s="127"/>
      <c r="CR4" s="127"/>
      <c r="CS4" s="127"/>
      <c r="CT4" s="127"/>
      <c r="CU4" s="127"/>
      <c r="CV4" s="127"/>
      <c r="CW4" s="127"/>
      <c r="CX4" s="127"/>
      <c r="CY4" s="127"/>
      <c r="CZ4" s="127"/>
      <c r="DA4" s="127"/>
    </row>
    <row r="5" spans="1:107" s="75" customFormat="1" ht="84" customHeight="1" x14ac:dyDescent="0.2">
      <c r="A5" s="182"/>
      <c r="B5" s="257" t="s">
        <v>2</v>
      </c>
      <c r="C5" s="257" t="s">
        <v>27</v>
      </c>
      <c r="D5" s="258" t="s">
        <v>3</v>
      </c>
      <c r="E5" s="184" t="s">
        <v>4</v>
      </c>
      <c r="F5" s="408" t="s">
        <v>1303</v>
      </c>
      <c r="G5" s="551" t="s">
        <v>676</v>
      </c>
      <c r="H5" s="408" t="s">
        <v>677</v>
      </c>
      <c r="I5" s="551" t="s">
        <v>916</v>
      </c>
      <c r="J5" s="545" t="s">
        <v>1005</v>
      </c>
      <c r="K5" s="408" t="s">
        <v>670</v>
      </c>
      <c r="L5" s="408" t="s">
        <v>1304</v>
      </c>
      <c r="M5" s="546" t="s">
        <v>1258</v>
      </c>
      <c r="N5" s="408" t="s">
        <v>1257</v>
      </c>
      <c r="O5" s="408" t="s">
        <v>672</v>
      </c>
      <c r="P5" s="408" t="s">
        <v>1272</v>
      </c>
      <c r="Q5" s="408" t="s">
        <v>1281</v>
      </c>
      <c r="R5" s="560" t="s">
        <v>1301</v>
      </c>
      <c r="S5" s="408" t="s">
        <v>1299</v>
      </c>
      <c r="T5" s="561" t="s">
        <v>1300</v>
      </c>
      <c r="U5" s="183"/>
      <c r="V5" s="577"/>
      <c r="W5" s="198" t="s">
        <v>6</v>
      </c>
      <c r="X5" s="198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205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ht="18.75" x14ac:dyDescent="0.2">
      <c r="A6" s="255">
        <v>1</v>
      </c>
      <c r="B6" s="269" t="s">
        <v>28</v>
      </c>
      <c r="C6" s="399" t="s">
        <v>34</v>
      </c>
      <c r="D6" s="400" t="s">
        <v>1216</v>
      </c>
      <c r="E6" s="262" t="s">
        <v>648</v>
      </c>
      <c r="F6" s="93">
        <v>3</v>
      </c>
      <c r="G6" s="93">
        <v>4</v>
      </c>
      <c r="H6" s="93">
        <v>5</v>
      </c>
      <c r="I6" s="93">
        <v>4</v>
      </c>
      <c r="J6" s="93">
        <v>5</v>
      </c>
      <c r="K6" s="93">
        <v>5</v>
      </c>
      <c r="L6" s="574">
        <v>4</v>
      </c>
      <c r="M6" s="574">
        <v>4</v>
      </c>
      <c r="N6" s="93">
        <v>5</v>
      </c>
      <c r="O6" s="93">
        <v>5</v>
      </c>
      <c r="P6" s="93">
        <v>4</v>
      </c>
      <c r="Q6" s="93">
        <v>4</v>
      </c>
      <c r="R6" s="93">
        <v>5</v>
      </c>
      <c r="S6" s="370">
        <v>5</v>
      </c>
      <c r="T6" s="23">
        <v>5</v>
      </c>
      <c r="U6" s="94"/>
      <c r="V6" s="18">
        <f t="shared" ref="V6" si="0">IF(AC6&gt;0,IF(SUM(X6:Y6)/AC6&gt;0,2,IF(AND(SUM(X6:Y6)/AC6=0,Z6/AC6&gt;0),3,IF(AND((AB6/AC6+AA6/AC6)=1,AA6/AC6&gt;0),4,5))),0)</f>
        <v>3</v>
      </c>
      <c r="W6" s="139">
        <f t="shared" ref="W6" si="1">COUNTIF(AG6:AV6,"б")</f>
        <v>0</v>
      </c>
      <c r="X6" s="139">
        <f>COUNTIF(AG6:AV6,"д")</f>
        <v>0</v>
      </c>
      <c r="Y6" s="139">
        <f t="shared" ref="Y6" si="2">COUNTIF(AG6:AV6,2)+COUNTIF(AG6:AV6,"н")+COUNTIF(AG6:AV6,"д")</f>
        <v>0</v>
      </c>
      <c r="Z6" s="139">
        <f t="shared" ref="Z6" si="3">COUNTIF(AG6:AV6,Z$5)</f>
        <v>1</v>
      </c>
      <c r="AA6" s="139">
        <f t="shared" ref="AA6" si="4">COUNTIF(AG6:AV6,AA$5)</f>
        <v>6</v>
      </c>
      <c r="AB6" s="139">
        <f t="shared" ref="AB6" si="5">COUNTIF(AG6:AV6,AB$5)</f>
        <v>8</v>
      </c>
      <c r="AC6" s="139">
        <f t="shared" ref="AC6" si="6">SUM(X6:AB6)</f>
        <v>15</v>
      </c>
      <c r="AD6" s="206">
        <f t="shared" ref="AD6" si="7">IF(ISERROR(((X6+Y6)*2+Z6*3+AA6*4+AB6*5)/SUM(X6,Y6:AB6)),"",((X6+Y6)*2+Z6*3+AA6*4+AB6*5)/SUM(X6,Y6:AB6))</f>
        <v>4.4666666666666668</v>
      </c>
      <c r="AE6" s="207">
        <f t="shared" ref="AE6:AE22" si="8">IF(AX6=5,0.5,IF(AX6=4,0.25,IF(AX6&lt;=3,0)))</f>
        <v>0</v>
      </c>
      <c r="AF6" s="127"/>
      <c r="AG6" s="17">
        <f t="shared" ref="AG6" si="9">IF(ISERROR(VALUE(LEFT(F6))),LEFT(F6),VALUE(LEFT(F6)))</f>
        <v>3</v>
      </c>
      <c r="AH6" s="17">
        <f t="shared" ref="AH6" si="10">IF(ISERROR(VALUE(LEFT(G6))),LEFT(G6),VALUE(LEFT(G6)))</f>
        <v>4</v>
      </c>
      <c r="AI6" s="17">
        <f t="shared" ref="AI6" si="11">IF(ISERROR(VALUE(LEFT(H6))),LEFT(H6),VALUE(LEFT(H6)))</f>
        <v>5</v>
      </c>
      <c r="AJ6" s="17">
        <f t="shared" ref="AJ6" si="12">IF(ISERROR(VALUE(LEFT(I6))),LEFT(I6),VALUE(LEFT(I6)))</f>
        <v>4</v>
      </c>
      <c r="AK6" s="17">
        <f t="shared" ref="AK6" si="13">IF(ISERROR(VALUE(LEFT(J6))),LEFT(J6),VALUE(LEFT(J6)))</f>
        <v>5</v>
      </c>
      <c r="AL6" s="17">
        <f t="shared" ref="AL6" si="14">IF(ISERROR(VALUE(LEFT(K6))),LEFT(K6),VALUE(LEFT(K6)))</f>
        <v>5</v>
      </c>
      <c r="AM6" s="17">
        <f t="shared" ref="AM6" si="15">IF(ISERROR(VALUE(LEFT(L6))),LEFT(L6),VALUE(LEFT(L6)))</f>
        <v>4</v>
      </c>
      <c r="AN6" s="17">
        <f t="shared" ref="AN6" si="16">IF(ISERROR(VALUE(LEFT(M6))),LEFT(M6),VALUE(LEFT(M6)))</f>
        <v>4</v>
      </c>
      <c r="AO6" s="17">
        <f t="shared" ref="AO6" si="17">IF(ISERROR(VALUE(LEFT(N6))),LEFT(N6),VALUE(LEFT(N6)))</f>
        <v>5</v>
      </c>
      <c r="AP6" s="17">
        <f t="shared" ref="AP6" si="18">IF(ISERROR(VALUE(LEFT(O6))),LEFT(O6),VALUE(LEFT(O6)))</f>
        <v>5</v>
      </c>
      <c r="AQ6" s="17">
        <f t="shared" ref="AQ6" si="19">IF(ISERROR(VALUE(LEFT(P6))),LEFT(P6),VALUE(LEFT(P6)))</f>
        <v>4</v>
      </c>
      <c r="AR6" s="17">
        <f t="shared" ref="AR6" si="20">IF(ISERROR(VALUE(LEFT(Q6))),LEFT(Q6),VALUE(LEFT(Q6)))</f>
        <v>4</v>
      </c>
      <c r="AS6" s="17">
        <f>IF(ISERROR(VALUE(LEFT(R6))),LEFT(R6),VALUE(LEFT(R6)))</f>
        <v>5</v>
      </c>
      <c r="AT6" s="17">
        <f>IF(ISERROR(VALUE(LEFT(S6))),LEFT(S6),VALUE(LEFT(S6)))</f>
        <v>5</v>
      </c>
      <c r="AU6" s="17">
        <f t="shared" ref="AU6" si="21">IF(ISERROR(VALUE(LEFT(T6))),LEFT(T6),VALUE(LEFT(T6)))</f>
        <v>5</v>
      </c>
      <c r="AV6" s="17" t="str">
        <f t="shared" ref="AV6" si="22">IF(ISERROR(VALUE(LEFT(U6))),LEFT(U6),VALUE(LEFT(U6)))</f>
        <v/>
      </c>
      <c r="AW6" s="18">
        <f t="shared" ref="AW6" si="23">COUNTIF(AG6:AV6,"з")</f>
        <v>0</v>
      </c>
      <c r="AX6" s="135"/>
      <c r="AY6" s="136"/>
      <c r="AZ6" s="136"/>
      <c r="BA6" s="136"/>
      <c r="BB6" s="136"/>
      <c r="BC6" s="136"/>
      <c r="BD6" s="136"/>
      <c r="BE6" s="136"/>
      <c r="BF6" s="136"/>
      <c r="BG6" s="136"/>
      <c r="BH6" s="136"/>
      <c r="BI6" s="136"/>
      <c r="BJ6" s="136"/>
      <c r="BK6" s="136"/>
      <c r="BL6" s="136"/>
      <c r="BM6" s="136"/>
      <c r="BN6" s="136"/>
      <c r="BO6" s="135"/>
      <c r="BP6" s="129"/>
      <c r="BQ6" s="129"/>
      <c r="BR6" s="129"/>
      <c r="BS6" s="129"/>
      <c r="BT6" s="129"/>
      <c r="BU6" s="129"/>
      <c r="BV6" s="129"/>
      <c r="BW6" s="129"/>
      <c r="BX6" s="129"/>
      <c r="BY6" s="129"/>
      <c r="BZ6" s="129"/>
      <c r="CA6" s="129"/>
      <c r="CB6" s="129"/>
      <c r="CC6" s="129"/>
      <c r="CD6" s="129"/>
      <c r="CE6" s="129"/>
      <c r="CF6" s="129"/>
      <c r="CG6" s="135"/>
      <c r="CH6" s="135"/>
      <c r="CI6" s="135"/>
      <c r="CJ6" s="135"/>
      <c r="CK6" s="135"/>
      <c r="CL6" s="135"/>
      <c r="CM6" s="135"/>
      <c r="CN6" s="137"/>
      <c r="CO6" s="137"/>
      <c r="CP6" s="137"/>
      <c r="CQ6" s="137"/>
      <c r="CR6" s="137"/>
      <c r="CS6" s="137"/>
      <c r="CT6" s="137"/>
      <c r="CU6" s="137"/>
      <c r="CV6" s="137"/>
      <c r="CW6" s="137"/>
      <c r="CX6" s="137"/>
      <c r="CY6" s="137"/>
      <c r="CZ6" s="137"/>
      <c r="DA6" s="137"/>
      <c r="DB6" s="138"/>
      <c r="DC6" s="138"/>
    </row>
    <row r="7" spans="1:107" s="153" customFormat="1" ht="18.75" x14ac:dyDescent="0.25">
      <c r="A7" s="260">
        <v>2</v>
      </c>
      <c r="B7" s="269" t="s">
        <v>28</v>
      </c>
      <c r="C7" s="399" t="s">
        <v>34</v>
      </c>
      <c r="D7" s="443" t="s">
        <v>1217</v>
      </c>
      <c r="E7" s="262" t="s">
        <v>648</v>
      </c>
      <c r="F7" s="93">
        <v>5</v>
      </c>
      <c r="G7" s="93">
        <v>5</v>
      </c>
      <c r="H7" s="144">
        <v>5</v>
      </c>
      <c r="I7" s="180">
        <v>4</v>
      </c>
      <c r="J7" s="144">
        <v>5</v>
      </c>
      <c r="K7" s="144">
        <v>5</v>
      </c>
      <c r="L7" s="144">
        <v>5</v>
      </c>
      <c r="M7" s="144">
        <v>5</v>
      </c>
      <c r="N7" s="144">
        <v>5</v>
      </c>
      <c r="O7" s="144">
        <v>5</v>
      </c>
      <c r="P7" s="144">
        <v>5</v>
      </c>
      <c r="Q7" s="144">
        <v>4</v>
      </c>
      <c r="R7" s="144">
        <v>5</v>
      </c>
      <c r="S7" s="370">
        <v>5</v>
      </c>
      <c r="T7" s="145">
        <v>5</v>
      </c>
      <c r="U7" s="146"/>
      <c r="V7" s="18">
        <f t="shared" ref="V7:V36" si="24">IF(AC7&gt;0,IF(SUM(X7:Y7)/AC7&gt;0,2,IF(AND(SUM(X7:Y7)/AC7=0,Z7/AC7&gt;0),3,IF(AND((AB7/AC7+AA7/AC7)=1,AA7/AC7&gt;0),4,5))),0)</f>
        <v>4</v>
      </c>
      <c r="W7" s="139">
        <f t="shared" ref="W7:W36" si="25">COUNTIF(AG7:AV7,"б")</f>
        <v>0</v>
      </c>
      <c r="X7" s="139">
        <f t="shared" ref="X7:X36" si="26">COUNTIF(AG7:AV7,"д")</f>
        <v>0</v>
      </c>
      <c r="Y7" s="139">
        <f t="shared" ref="Y7:Y36" si="27">COUNTIF(AG7:AV7,2)+COUNTIF(AG7:AV7,"н")+COUNTIF(AG7:AV7,"д")</f>
        <v>0</v>
      </c>
      <c r="Z7" s="139">
        <f t="shared" ref="Z7:Z36" si="28">COUNTIF(AG7:AV7,Z$5)</f>
        <v>0</v>
      </c>
      <c r="AA7" s="139">
        <f t="shared" ref="AA7:AA36" si="29">COUNTIF(AG7:AV7,AA$5)</f>
        <v>2</v>
      </c>
      <c r="AB7" s="139">
        <f t="shared" ref="AB7:AB36" si="30">COUNTIF(AG7:AV7,AB$5)</f>
        <v>13</v>
      </c>
      <c r="AC7" s="139">
        <f t="shared" ref="AC7:AC36" si="31">SUM(X7:AB7)</f>
        <v>15</v>
      </c>
      <c r="AD7" s="201">
        <f t="shared" ref="AD7:AD32" si="32">IF(ISERROR(((X7+Y7)*2+Z7*3+AA7*4+AB7*5)/SUM(X7,Y7:AB7)),"",((X7+Y7)*2+Z7*3+AA7*4+AB7*5)/SUM(X7,Y7:AB7))</f>
        <v>4.8666666666666663</v>
      </c>
      <c r="AE7" s="208">
        <f>IF(AX7=5,0.5,IF(AX7=4,0.25,IF(AX7&lt;=3,0)))</f>
        <v>0</v>
      </c>
      <c r="AF7" s="147"/>
      <c r="AG7" s="17">
        <f t="shared" ref="AG7:AG36" si="33">IF(ISERROR(VALUE(LEFT(F7))),LEFT(F7),VALUE(LEFT(F7)))</f>
        <v>5</v>
      </c>
      <c r="AH7" s="17">
        <f t="shared" ref="AH7:AH36" si="34">IF(ISERROR(VALUE(LEFT(G7))),LEFT(G7),VALUE(LEFT(G7)))</f>
        <v>5</v>
      </c>
      <c r="AI7" s="17">
        <f t="shared" ref="AI7:AI36" si="35">IF(ISERROR(VALUE(LEFT(H7))),LEFT(H7),VALUE(LEFT(H7)))</f>
        <v>5</v>
      </c>
      <c r="AJ7" s="17">
        <f t="shared" ref="AJ7:AJ36" si="36">IF(ISERROR(VALUE(LEFT(I7))),LEFT(I7),VALUE(LEFT(I7)))</f>
        <v>4</v>
      </c>
      <c r="AK7" s="17">
        <f t="shared" ref="AK7:AK36" si="37">IF(ISERROR(VALUE(LEFT(J7))),LEFT(J7),VALUE(LEFT(J7)))</f>
        <v>5</v>
      </c>
      <c r="AL7" s="17">
        <f t="shared" ref="AL7:AL36" si="38">IF(ISERROR(VALUE(LEFT(K7))),LEFT(K7),VALUE(LEFT(K7)))</f>
        <v>5</v>
      </c>
      <c r="AM7" s="17">
        <f t="shared" ref="AM7:AM36" si="39">IF(ISERROR(VALUE(LEFT(L7))),LEFT(L7),VALUE(LEFT(L7)))</f>
        <v>5</v>
      </c>
      <c r="AN7" s="17">
        <f t="shared" ref="AN7:AN36" si="40">IF(ISERROR(VALUE(LEFT(M7))),LEFT(M7),VALUE(LEFT(M7)))</f>
        <v>5</v>
      </c>
      <c r="AO7" s="17">
        <f t="shared" ref="AO7:AO36" si="41">IF(ISERROR(VALUE(LEFT(N7))),LEFT(N7),VALUE(LEFT(N7)))</f>
        <v>5</v>
      </c>
      <c r="AP7" s="17">
        <f t="shared" ref="AP7:AP36" si="42">IF(ISERROR(VALUE(LEFT(O7))),LEFT(O7),VALUE(LEFT(O7)))</f>
        <v>5</v>
      </c>
      <c r="AQ7" s="17">
        <f t="shared" ref="AQ7:AQ36" si="43">IF(ISERROR(VALUE(LEFT(P7))),LEFT(P7),VALUE(LEFT(P7)))</f>
        <v>5</v>
      </c>
      <c r="AR7" s="17">
        <f t="shared" ref="AR7:AR36" si="44">IF(ISERROR(VALUE(LEFT(Q7))),LEFT(Q7),VALUE(LEFT(Q7)))</f>
        <v>4</v>
      </c>
      <c r="AS7" s="17">
        <f t="shared" ref="AS7:AS36" si="45">IF(ISERROR(VALUE(LEFT(R7))),LEFT(R7),VALUE(LEFT(R7)))</f>
        <v>5</v>
      </c>
      <c r="AT7" s="17">
        <f t="shared" ref="AT7:AT36" si="46">IF(ISERROR(VALUE(LEFT(S7))),LEFT(S7),VALUE(LEFT(S7)))</f>
        <v>5</v>
      </c>
      <c r="AU7" s="17">
        <f t="shared" ref="AU7:AU36" si="47">IF(ISERROR(VALUE(LEFT(T7))),LEFT(T7),VALUE(LEFT(T7)))</f>
        <v>5</v>
      </c>
      <c r="AV7" s="17" t="str">
        <f t="shared" ref="AV7:AV36" si="48">IF(ISERROR(VALUE(LEFT(U7))),LEFT(U7),VALUE(LEFT(U7)))</f>
        <v/>
      </c>
      <c r="AW7" s="149">
        <f t="shared" ref="AW7:AW35" si="49">COUNTIF(AG7:AV7,"з")</f>
        <v>0</v>
      </c>
      <c r="AX7" s="150"/>
      <c r="AY7" s="151"/>
      <c r="AZ7" s="151"/>
      <c r="BA7" s="151"/>
      <c r="BB7" s="151"/>
      <c r="BC7" s="151"/>
      <c r="BD7" s="151"/>
      <c r="BE7" s="151"/>
      <c r="BF7" s="151"/>
      <c r="BG7" s="151"/>
      <c r="BH7" s="151"/>
      <c r="BI7" s="151"/>
      <c r="BJ7" s="151"/>
      <c r="BK7" s="151"/>
      <c r="BL7" s="151"/>
      <c r="BM7" s="151"/>
      <c r="BN7" s="151"/>
      <c r="BO7" s="150"/>
      <c r="BP7" s="152"/>
      <c r="BQ7" s="152"/>
      <c r="BR7" s="152"/>
      <c r="BS7" s="152"/>
      <c r="BT7" s="152"/>
      <c r="BU7" s="152"/>
      <c r="BV7" s="152"/>
      <c r="BW7" s="152"/>
      <c r="BX7" s="152"/>
      <c r="BY7" s="152"/>
      <c r="BZ7" s="152"/>
      <c r="CA7" s="152"/>
      <c r="CB7" s="152"/>
      <c r="CC7" s="152"/>
      <c r="CD7" s="152"/>
      <c r="CE7" s="152"/>
      <c r="CF7" s="152"/>
      <c r="CG7" s="150"/>
      <c r="CH7" s="152"/>
      <c r="CI7" s="152"/>
      <c r="CJ7" s="152"/>
      <c r="CK7" s="152"/>
      <c r="CL7" s="152"/>
      <c r="CM7" s="152"/>
      <c r="CN7" s="147"/>
      <c r="CO7" s="147"/>
      <c r="CP7" s="147"/>
      <c r="CQ7" s="147"/>
      <c r="CR7" s="147"/>
      <c r="CS7" s="147"/>
      <c r="CT7" s="147"/>
      <c r="CU7" s="147"/>
      <c r="CV7" s="147"/>
      <c r="CW7" s="147"/>
      <c r="CX7" s="147"/>
      <c r="CY7" s="147"/>
      <c r="CZ7" s="147"/>
      <c r="DA7" s="147"/>
    </row>
    <row r="8" spans="1:107" s="153" customFormat="1" ht="18.75" x14ac:dyDescent="0.25">
      <c r="A8" s="260">
        <v>3</v>
      </c>
      <c r="B8" s="269" t="s">
        <v>28</v>
      </c>
      <c r="C8" s="399" t="s">
        <v>34</v>
      </c>
      <c r="D8" s="400" t="s">
        <v>1218</v>
      </c>
      <c r="E8" s="262" t="s">
        <v>648</v>
      </c>
      <c r="F8" s="93">
        <v>3</v>
      </c>
      <c r="G8" s="93">
        <v>3</v>
      </c>
      <c r="H8" s="144">
        <v>4</v>
      </c>
      <c r="I8" s="144">
        <v>4</v>
      </c>
      <c r="J8" s="144">
        <v>3</v>
      </c>
      <c r="K8" s="144">
        <v>4</v>
      </c>
      <c r="L8" s="144">
        <v>4</v>
      </c>
      <c r="M8" s="144">
        <v>3</v>
      </c>
      <c r="N8" s="144">
        <v>3</v>
      </c>
      <c r="O8" s="144">
        <v>4</v>
      </c>
      <c r="P8" s="144">
        <v>3</v>
      </c>
      <c r="Q8" s="144">
        <v>4</v>
      </c>
      <c r="R8" s="144">
        <v>3</v>
      </c>
      <c r="S8" s="370">
        <v>4</v>
      </c>
      <c r="T8" s="145">
        <v>3</v>
      </c>
      <c r="U8" s="146"/>
      <c r="V8" s="18">
        <f t="shared" si="24"/>
        <v>3</v>
      </c>
      <c r="W8" s="139">
        <f t="shared" si="25"/>
        <v>0</v>
      </c>
      <c r="X8" s="139">
        <f t="shared" si="26"/>
        <v>0</v>
      </c>
      <c r="Y8" s="139">
        <f t="shared" si="27"/>
        <v>0</v>
      </c>
      <c r="Z8" s="139">
        <f t="shared" si="28"/>
        <v>8</v>
      </c>
      <c r="AA8" s="139">
        <f t="shared" si="29"/>
        <v>7</v>
      </c>
      <c r="AB8" s="139">
        <f t="shared" si="30"/>
        <v>0</v>
      </c>
      <c r="AC8" s="139">
        <f t="shared" si="31"/>
        <v>15</v>
      </c>
      <c r="AD8" s="201">
        <f t="shared" si="32"/>
        <v>3.4666666666666668</v>
      </c>
      <c r="AE8" s="208">
        <f>IF(AX8=5,0.5,IF(AX8=4,0.25,IF(AX8&lt;=3,0)))</f>
        <v>0</v>
      </c>
      <c r="AF8" s="147"/>
      <c r="AG8" s="17">
        <f t="shared" si="33"/>
        <v>3</v>
      </c>
      <c r="AH8" s="17">
        <f t="shared" si="34"/>
        <v>3</v>
      </c>
      <c r="AI8" s="17">
        <f t="shared" si="35"/>
        <v>4</v>
      </c>
      <c r="AJ8" s="17">
        <f t="shared" si="36"/>
        <v>4</v>
      </c>
      <c r="AK8" s="17">
        <f t="shared" si="37"/>
        <v>3</v>
      </c>
      <c r="AL8" s="17">
        <f t="shared" si="38"/>
        <v>4</v>
      </c>
      <c r="AM8" s="17">
        <f t="shared" si="39"/>
        <v>4</v>
      </c>
      <c r="AN8" s="17">
        <f t="shared" si="40"/>
        <v>3</v>
      </c>
      <c r="AO8" s="17">
        <f t="shared" si="41"/>
        <v>3</v>
      </c>
      <c r="AP8" s="17">
        <f t="shared" si="42"/>
        <v>4</v>
      </c>
      <c r="AQ8" s="17">
        <f t="shared" si="43"/>
        <v>3</v>
      </c>
      <c r="AR8" s="17">
        <f t="shared" si="44"/>
        <v>4</v>
      </c>
      <c r="AS8" s="17">
        <f t="shared" si="45"/>
        <v>3</v>
      </c>
      <c r="AT8" s="17">
        <f t="shared" si="46"/>
        <v>4</v>
      </c>
      <c r="AU8" s="17">
        <f t="shared" si="47"/>
        <v>3</v>
      </c>
      <c r="AV8" s="17" t="str">
        <f t="shared" si="48"/>
        <v/>
      </c>
      <c r="AW8" s="149">
        <f t="shared" si="49"/>
        <v>0</v>
      </c>
      <c r="AX8" s="150"/>
      <c r="AY8" s="151"/>
      <c r="AZ8" s="151"/>
      <c r="BA8" s="151"/>
      <c r="BB8" s="151"/>
      <c r="BC8" s="151"/>
      <c r="BD8" s="151"/>
      <c r="BE8" s="151"/>
      <c r="BF8" s="151"/>
      <c r="BG8" s="151"/>
      <c r="BH8" s="151"/>
      <c r="BI8" s="151"/>
      <c r="BJ8" s="151"/>
      <c r="BK8" s="151"/>
      <c r="BL8" s="151"/>
      <c r="BM8" s="151"/>
      <c r="BN8" s="151"/>
      <c r="BO8" s="150"/>
      <c r="BP8" s="152"/>
      <c r="BQ8" s="152"/>
      <c r="BR8" s="152"/>
      <c r="BS8" s="152"/>
      <c r="BT8" s="152"/>
      <c r="BU8" s="152"/>
      <c r="BV8" s="152"/>
      <c r="BW8" s="152"/>
      <c r="BX8" s="152"/>
      <c r="BY8" s="152"/>
      <c r="BZ8" s="152"/>
      <c r="CA8" s="152"/>
      <c r="CB8" s="152"/>
      <c r="CC8" s="152"/>
      <c r="CD8" s="152"/>
      <c r="CE8" s="152"/>
      <c r="CF8" s="152"/>
      <c r="CG8" s="150"/>
      <c r="CH8" s="152"/>
      <c r="CI8" s="152"/>
      <c r="CJ8" s="152"/>
      <c r="CK8" s="152"/>
      <c r="CL8" s="152"/>
      <c r="CM8" s="152"/>
      <c r="CN8" s="147"/>
      <c r="CO8" s="147"/>
      <c r="CP8" s="147"/>
      <c r="CQ8" s="147"/>
      <c r="CR8" s="147"/>
      <c r="CS8" s="147"/>
      <c r="CT8" s="147"/>
      <c r="CU8" s="147"/>
      <c r="CV8" s="147"/>
      <c r="CW8" s="147"/>
      <c r="CX8" s="147"/>
      <c r="CY8" s="147"/>
      <c r="CZ8" s="147"/>
      <c r="DA8" s="147"/>
    </row>
    <row r="9" spans="1:107" s="153" customFormat="1" ht="18.75" x14ac:dyDescent="0.25">
      <c r="A9" s="260">
        <v>4</v>
      </c>
      <c r="B9" s="269" t="s">
        <v>28</v>
      </c>
      <c r="C9" s="399" t="s">
        <v>34</v>
      </c>
      <c r="D9" s="400" t="s">
        <v>1219</v>
      </c>
      <c r="E9" s="262" t="s">
        <v>648</v>
      </c>
      <c r="F9" s="93">
        <v>3</v>
      </c>
      <c r="G9" s="93">
        <v>4</v>
      </c>
      <c r="H9" s="144">
        <v>4</v>
      </c>
      <c r="I9" s="144">
        <v>3</v>
      </c>
      <c r="J9" s="144">
        <v>4</v>
      </c>
      <c r="K9" s="144">
        <v>4</v>
      </c>
      <c r="L9" s="144">
        <v>3</v>
      </c>
      <c r="M9" s="144">
        <v>4</v>
      </c>
      <c r="N9" s="144">
        <v>3</v>
      </c>
      <c r="O9" s="144">
        <v>4</v>
      </c>
      <c r="P9" s="144">
        <v>3</v>
      </c>
      <c r="Q9" s="144">
        <v>4</v>
      </c>
      <c r="R9" s="144">
        <v>4</v>
      </c>
      <c r="S9" s="370">
        <v>4</v>
      </c>
      <c r="T9" s="145">
        <v>4</v>
      </c>
      <c r="U9" s="146"/>
      <c r="V9" s="18">
        <f t="shared" si="24"/>
        <v>3</v>
      </c>
      <c r="W9" s="139">
        <f t="shared" si="25"/>
        <v>0</v>
      </c>
      <c r="X9" s="139">
        <f t="shared" si="26"/>
        <v>0</v>
      </c>
      <c r="Y9" s="139">
        <f t="shared" si="27"/>
        <v>0</v>
      </c>
      <c r="Z9" s="139">
        <f t="shared" si="28"/>
        <v>5</v>
      </c>
      <c r="AA9" s="139">
        <f t="shared" si="29"/>
        <v>10</v>
      </c>
      <c r="AB9" s="139">
        <f t="shared" si="30"/>
        <v>0</v>
      </c>
      <c r="AC9" s="139">
        <f t="shared" si="31"/>
        <v>15</v>
      </c>
      <c r="AD9" s="201">
        <f t="shared" si="32"/>
        <v>3.6666666666666665</v>
      </c>
      <c r="AE9" s="208">
        <f t="shared" si="8"/>
        <v>0</v>
      </c>
      <c r="AF9" s="147"/>
      <c r="AG9" s="17">
        <f t="shared" si="33"/>
        <v>3</v>
      </c>
      <c r="AH9" s="17">
        <f t="shared" si="34"/>
        <v>4</v>
      </c>
      <c r="AI9" s="17">
        <f t="shared" si="35"/>
        <v>4</v>
      </c>
      <c r="AJ9" s="17">
        <f t="shared" si="36"/>
        <v>3</v>
      </c>
      <c r="AK9" s="17">
        <f t="shared" si="37"/>
        <v>4</v>
      </c>
      <c r="AL9" s="17">
        <f t="shared" si="38"/>
        <v>4</v>
      </c>
      <c r="AM9" s="17">
        <f t="shared" si="39"/>
        <v>3</v>
      </c>
      <c r="AN9" s="17">
        <f t="shared" si="40"/>
        <v>4</v>
      </c>
      <c r="AO9" s="17">
        <f t="shared" si="41"/>
        <v>3</v>
      </c>
      <c r="AP9" s="17">
        <f t="shared" si="42"/>
        <v>4</v>
      </c>
      <c r="AQ9" s="17">
        <f t="shared" si="43"/>
        <v>3</v>
      </c>
      <c r="AR9" s="17">
        <f t="shared" si="44"/>
        <v>4</v>
      </c>
      <c r="AS9" s="17">
        <f t="shared" si="45"/>
        <v>4</v>
      </c>
      <c r="AT9" s="17">
        <f t="shared" si="46"/>
        <v>4</v>
      </c>
      <c r="AU9" s="17">
        <f t="shared" si="47"/>
        <v>4</v>
      </c>
      <c r="AV9" s="17" t="str">
        <f t="shared" si="48"/>
        <v/>
      </c>
      <c r="AW9" s="149">
        <f t="shared" si="49"/>
        <v>0</v>
      </c>
      <c r="AX9" s="150"/>
      <c r="AY9" s="151"/>
      <c r="AZ9" s="151"/>
      <c r="BA9" s="151"/>
      <c r="BB9" s="151"/>
      <c r="BC9" s="151"/>
      <c r="BD9" s="151"/>
      <c r="BE9" s="151"/>
      <c r="BF9" s="151"/>
      <c r="BG9" s="151"/>
      <c r="BH9" s="151"/>
      <c r="BI9" s="151"/>
      <c r="BJ9" s="151"/>
      <c r="BK9" s="151"/>
      <c r="BL9" s="151"/>
      <c r="BM9" s="151"/>
      <c r="BN9" s="151"/>
      <c r="BO9" s="150"/>
      <c r="BP9" s="152"/>
      <c r="BQ9" s="152"/>
      <c r="BR9" s="152"/>
      <c r="BS9" s="152"/>
      <c r="BT9" s="152"/>
      <c r="BU9" s="152"/>
      <c r="BV9" s="152"/>
      <c r="BW9" s="152"/>
      <c r="BX9" s="152"/>
      <c r="BY9" s="152"/>
      <c r="BZ9" s="152"/>
      <c r="CA9" s="152"/>
      <c r="CB9" s="152"/>
      <c r="CC9" s="152"/>
      <c r="CD9" s="152"/>
      <c r="CE9" s="152"/>
      <c r="CF9" s="152"/>
      <c r="CG9" s="150"/>
      <c r="CH9" s="152"/>
      <c r="CI9" s="152"/>
      <c r="CJ9" s="152"/>
      <c r="CK9" s="152"/>
      <c r="CL9" s="152"/>
      <c r="CM9" s="152"/>
      <c r="CN9" s="147"/>
      <c r="CO9" s="147"/>
      <c r="CP9" s="147"/>
      <c r="CQ9" s="147"/>
      <c r="CR9" s="147"/>
      <c r="CS9" s="147"/>
      <c r="CT9" s="147"/>
      <c r="CU9" s="147"/>
      <c r="CV9" s="147"/>
      <c r="CW9" s="147"/>
      <c r="CX9" s="147"/>
      <c r="CY9" s="147"/>
      <c r="CZ9" s="147"/>
      <c r="DA9" s="147"/>
    </row>
    <row r="10" spans="1:107" s="153" customFormat="1" ht="18.75" x14ac:dyDescent="0.25">
      <c r="A10" s="260">
        <v>5</v>
      </c>
      <c r="B10" s="269" t="s">
        <v>28</v>
      </c>
      <c r="C10" s="399" t="s">
        <v>34</v>
      </c>
      <c r="D10" s="400" t="s">
        <v>1220</v>
      </c>
      <c r="E10" s="262" t="s">
        <v>648</v>
      </c>
      <c r="F10" s="93">
        <v>4</v>
      </c>
      <c r="G10" s="93">
        <v>4</v>
      </c>
      <c r="H10" s="144">
        <v>5</v>
      </c>
      <c r="I10" s="144">
        <v>3</v>
      </c>
      <c r="J10" s="144">
        <v>5</v>
      </c>
      <c r="K10" s="144">
        <v>5</v>
      </c>
      <c r="L10" s="144">
        <v>4</v>
      </c>
      <c r="M10" s="144">
        <v>5</v>
      </c>
      <c r="N10" s="144">
        <v>4</v>
      </c>
      <c r="O10" s="144">
        <v>5</v>
      </c>
      <c r="P10" s="144">
        <v>4</v>
      </c>
      <c r="Q10" s="144">
        <v>4</v>
      </c>
      <c r="R10" s="144">
        <v>4</v>
      </c>
      <c r="S10" s="370">
        <v>5</v>
      </c>
      <c r="T10" s="145">
        <v>4</v>
      </c>
      <c r="U10" s="146"/>
      <c r="V10" s="18">
        <f t="shared" si="24"/>
        <v>3</v>
      </c>
      <c r="W10" s="139">
        <f t="shared" si="25"/>
        <v>0</v>
      </c>
      <c r="X10" s="139">
        <f t="shared" si="26"/>
        <v>0</v>
      </c>
      <c r="Y10" s="139">
        <f t="shared" si="27"/>
        <v>0</v>
      </c>
      <c r="Z10" s="139">
        <f t="shared" si="28"/>
        <v>1</v>
      </c>
      <c r="AA10" s="139">
        <f t="shared" si="29"/>
        <v>8</v>
      </c>
      <c r="AB10" s="139">
        <f t="shared" si="30"/>
        <v>6</v>
      </c>
      <c r="AC10" s="139">
        <f t="shared" si="31"/>
        <v>15</v>
      </c>
      <c r="AD10" s="201">
        <f t="shared" si="32"/>
        <v>4.333333333333333</v>
      </c>
      <c r="AE10" s="208">
        <f t="shared" si="8"/>
        <v>0</v>
      </c>
      <c r="AF10" s="147"/>
      <c r="AG10" s="17">
        <f t="shared" si="33"/>
        <v>4</v>
      </c>
      <c r="AH10" s="17">
        <f t="shared" si="34"/>
        <v>4</v>
      </c>
      <c r="AI10" s="17">
        <f t="shared" si="35"/>
        <v>5</v>
      </c>
      <c r="AJ10" s="17">
        <f t="shared" si="36"/>
        <v>3</v>
      </c>
      <c r="AK10" s="17">
        <f t="shared" si="37"/>
        <v>5</v>
      </c>
      <c r="AL10" s="17">
        <f t="shared" si="38"/>
        <v>5</v>
      </c>
      <c r="AM10" s="17">
        <f t="shared" si="39"/>
        <v>4</v>
      </c>
      <c r="AN10" s="17">
        <f t="shared" si="40"/>
        <v>5</v>
      </c>
      <c r="AO10" s="17">
        <f t="shared" si="41"/>
        <v>4</v>
      </c>
      <c r="AP10" s="17">
        <f t="shared" si="42"/>
        <v>5</v>
      </c>
      <c r="AQ10" s="17">
        <f t="shared" si="43"/>
        <v>4</v>
      </c>
      <c r="AR10" s="17">
        <f t="shared" si="44"/>
        <v>4</v>
      </c>
      <c r="AS10" s="17">
        <f t="shared" si="45"/>
        <v>4</v>
      </c>
      <c r="AT10" s="17">
        <f t="shared" si="46"/>
        <v>5</v>
      </c>
      <c r="AU10" s="17">
        <f t="shared" si="47"/>
        <v>4</v>
      </c>
      <c r="AV10" s="17" t="str">
        <f t="shared" si="48"/>
        <v/>
      </c>
      <c r="AW10" s="149">
        <f t="shared" si="49"/>
        <v>0</v>
      </c>
      <c r="AX10" s="150"/>
      <c r="AY10" s="151"/>
      <c r="AZ10" s="151"/>
      <c r="BA10" s="151"/>
      <c r="BB10" s="151"/>
      <c r="BC10" s="151"/>
      <c r="BD10" s="151"/>
      <c r="BE10" s="151"/>
      <c r="BF10" s="151"/>
      <c r="BG10" s="151"/>
      <c r="BH10" s="151"/>
      <c r="BI10" s="151"/>
      <c r="BJ10" s="151"/>
      <c r="BK10" s="151"/>
      <c r="BL10" s="151"/>
      <c r="BM10" s="151"/>
      <c r="BN10" s="151"/>
      <c r="BO10" s="150"/>
      <c r="BP10" s="152"/>
      <c r="BQ10" s="152"/>
      <c r="BR10" s="152"/>
      <c r="BS10" s="152"/>
      <c r="BT10" s="152"/>
      <c r="BU10" s="152"/>
      <c r="BV10" s="152"/>
      <c r="BW10" s="152"/>
      <c r="BX10" s="152"/>
      <c r="BY10" s="152"/>
      <c r="BZ10" s="152"/>
      <c r="CA10" s="152"/>
      <c r="CB10" s="152"/>
      <c r="CC10" s="152"/>
      <c r="CD10" s="152"/>
      <c r="CE10" s="152"/>
      <c r="CF10" s="152"/>
      <c r="CG10" s="150"/>
      <c r="CH10" s="152"/>
      <c r="CI10" s="152"/>
      <c r="CJ10" s="152"/>
      <c r="CK10" s="152"/>
      <c r="CL10" s="152"/>
      <c r="CM10" s="152"/>
      <c r="CN10" s="147"/>
      <c r="CO10" s="147"/>
      <c r="CP10" s="147"/>
      <c r="CQ10" s="147"/>
      <c r="CR10" s="147"/>
      <c r="CS10" s="147"/>
      <c r="CT10" s="147"/>
      <c r="CU10" s="147"/>
      <c r="CV10" s="147"/>
      <c r="CW10" s="147"/>
      <c r="CX10" s="147"/>
      <c r="CY10" s="147"/>
      <c r="CZ10" s="147"/>
      <c r="DA10" s="147"/>
    </row>
    <row r="11" spans="1:107" s="153" customFormat="1" ht="18.75" x14ac:dyDescent="0.25">
      <c r="A11" s="260">
        <v>6</v>
      </c>
      <c r="B11" s="269" t="s">
        <v>28</v>
      </c>
      <c r="C11" s="399" t="s">
        <v>34</v>
      </c>
      <c r="D11" s="443" t="s">
        <v>1221</v>
      </c>
      <c r="E11" s="262" t="s">
        <v>648</v>
      </c>
      <c r="F11" s="93">
        <v>3</v>
      </c>
      <c r="G11" s="93">
        <v>3</v>
      </c>
      <c r="H11" s="144">
        <v>4</v>
      </c>
      <c r="I11" s="144">
        <v>4</v>
      </c>
      <c r="J11" s="144">
        <v>4</v>
      </c>
      <c r="K11" s="144">
        <v>4</v>
      </c>
      <c r="L11" s="144">
        <v>4</v>
      </c>
      <c r="M11" s="144">
        <v>4</v>
      </c>
      <c r="N11" s="144">
        <v>3</v>
      </c>
      <c r="O11" s="144">
        <v>3</v>
      </c>
      <c r="P11" s="144">
        <v>4</v>
      </c>
      <c r="Q11" s="144">
        <v>3</v>
      </c>
      <c r="R11" s="144">
        <v>4</v>
      </c>
      <c r="S11" s="370">
        <v>3</v>
      </c>
      <c r="T11" s="145">
        <v>4</v>
      </c>
      <c r="U11" s="146"/>
      <c r="V11" s="18">
        <f t="shared" si="24"/>
        <v>3</v>
      </c>
      <c r="W11" s="139">
        <f t="shared" si="25"/>
        <v>0</v>
      </c>
      <c r="X11" s="139">
        <f t="shared" si="26"/>
        <v>0</v>
      </c>
      <c r="Y11" s="139">
        <f t="shared" si="27"/>
        <v>0</v>
      </c>
      <c r="Z11" s="139">
        <f t="shared" si="28"/>
        <v>6</v>
      </c>
      <c r="AA11" s="139">
        <f t="shared" si="29"/>
        <v>9</v>
      </c>
      <c r="AB11" s="139">
        <f t="shared" si="30"/>
        <v>0</v>
      </c>
      <c r="AC11" s="139">
        <f t="shared" si="31"/>
        <v>15</v>
      </c>
      <c r="AD11" s="201">
        <f t="shared" si="32"/>
        <v>3.6</v>
      </c>
      <c r="AE11" s="208">
        <f t="shared" si="8"/>
        <v>0</v>
      </c>
      <c r="AF11" s="147"/>
      <c r="AG11" s="17">
        <f t="shared" si="33"/>
        <v>3</v>
      </c>
      <c r="AH11" s="17">
        <f t="shared" si="34"/>
        <v>3</v>
      </c>
      <c r="AI11" s="17">
        <f t="shared" si="35"/>
        <v>4</v>
      </c>
      <c r="AJ11" s="17">
        <f t="shared" si="36"/>
        <v>4</v>
      </c>
      <c r="AK11" s="17">
        <f t="shared" si="37"/>
        <v>4</v>
      </c>
      <c r="AL11" s="17">
        <f t="shared" si="38"/>
        <v>4</v>
      </c>
      <c r="AM11" s="17">
        <f t="shared" si="39"/>
        <v>4</v>
      </c>
      <c r="AN11" s="17">
        <f t="shared" si="40"/>
        <v>4</v>
      </c>
      <c r="AO11" s="17">
        <f t="shared" si="41"/>
        <v>3</v>
      </c>
      <c r="AP11" s="17">
        <f t="shared" si="42"/>
        <v>3</v>
      </c>
      <c r="AQ11" s="17">
        <f t="shared" si="43"/>
        <v>4</v>
      </c>
      <c r="AR11" s="17">
        <f t="shared" si="44"/>
        <v>3</v>
      </c>
      <c r="AS11" s="17">
        <f t="shared" si="45"/>
        <v>4</v>
      </c>
      <c r="AT11" s="17">
        <f t="shared" si="46"/>
        <v>3</v>
      </c>
      <c r="AU11" s="17">
        <f t="shared" si="47"/>
        <v>4</v>
      </c>
      <c r="AV11" s="17" t="str">
        <f t="shared" si="48"/>
        <v/>
      </c>
      <c r="AW11" s="149">
        <f t="shared" si="49"/>
        <v>0</v>
      </c>
      <c r="AX11" s="150"/>
      <c r="AY11" s="151"/>
      <c r="AZ11" s="151"/>
      <c r="BA11" s="151"/>
      <c r="BB11" s="151"/>
      <c r="BC11" s="151"/>
      <c r="BD11" s="151"/>
      <c r="BE11" s="151"/>
      <c r="BF11" s="151"/>
      <c r="BG11" s="151"/>
      <c r="BH11" s="151"/>
      <c r="BI11" s="151"/>
      <c r="BJ11" s="151"/>
      <c r="BK11" s="151"/>
      <c r="BL11" s="151"/>
      <c r="BM11" s="151"/>
      <c r="BN11" s="151"/>
      <c r="BO11" s="150"/>
      <c r="BP11" s="152"/>
      <c r="BQ11" s="152"/>
      <c r="BR11" s="152"/>
      <c r="BS11" s="152"/>
      <c r="BT11" s="152"/>
      <c r="BU11" s="152"/>
      <c r="BV11" s="152"/>
      <c r="BW11" s="152"/>
      <c r="BX11" s="152"/>
      <c r="BY11" s="152"/>
      <c r="BZ11" s="152"/>
      <c r="CA11" s="152"/>
      <c r="CB11" s="152"/>
      <c r="CC11" s="152"/>
      <c r="CD11" s="152"/>
      <c r="CE11" s="152"/>
      <c r="CF11" s="152"/>
      <c r="CG11" s="150"/>
      <c r="CH11" s="152"/>
      <c r="CI11" s="152"/>
      <c r="CJ11" s="152"/>
      <c r="CK11" s="152"/>
      <c r="CL11" s="152"/>
      <c r="CM11" s="152"/>
      <c r="CN11" s="147"/>
      <c r="CO11" s="147"/>
      <c r="CP11" s="147"/>
      <c r="CQ11" s="147"/>
      <c r="CR11" s="147"/>
      <c r="CS11" s="147"/>
      <c r="CT11" s="147"/>
      <c r="CU11" s="147"/>
      <c r="CV11" s="147"/>
      <c r="CW11" s="147"/>
      <c r="CX11" s="147"/>
      <c r="CY11" s="147"/>
      <c r="CZ11" s="147"/>
      <c r="DA11" s="147"/>
    </row>
    <row r="12" spans="1:107" s="153" customFormat="1" ht="18.75" x14ac:dyDescent="0.25">
      <c r="A12" s="260">
        <v>7</v>
      </c>
      <c r="B12" s="269" t="s">
        <v>28</v>
      </c>
      <c r="C12" s="399" t="s">
        <v>34</v>
      </c>
      <c r="D12" s="443" t="s">
        <v>1222</v>
      </c>
      <c r="E12" s="262" t="s">
        <v>648</v>
      </c>
      <c r="F12" s="93">
        <v>4</v>
      </c>
      <c r="G12" s="93">
        <v>3</v>
      </c>
      <c r="H12" s="144">
        <v>5</v>
      </c>
      <c r="I12" s="144">
        <v>3</v>
      </c>
      <c r="J12" s="144">
        <v>5</v>
      </c>
      <c r="K12" s="144">
        <v>4</v>
      </c>
      <c r="L12" s="144">
        <v>4</v>
      </c>
      <c r="M12" s="144">
        <v>4</v>
      </c>
      <c r="N12" s="144">
        <v>4</v>
      </c>
      <c r="O12" s="144">
        <v>3</v>
      </c>
      <c r="P12" s="144">
        <v>4</v>
      </c>
      <c r="Q12" s="144">
        <v>4</v>
      </c>
      <c r="R12" s="144">
        <v>4</v>
      </c>
      <c r="S12" s="370">
        <v>3</v>
      </c>
      <c r="T12" s="145">
        <v>4</v>
      </c>
      <c r="U12" s="146"/>
      <c r="V12" s="18">
        <f t="shared" si="24"/>
        <v>3</v>
      </c>
      <c r="W12" s="139">
        <f t="shared" si="25"/>
        <v>0</v>
      </c>
      <c r="X12" s="139">
        <f t="shared" si="26"/>
        <v>0</v>
      </c>
      <c r="Y12" s="139">
        <f t="shared" si="27"/>
        <v>0</v>
      </c>
      <c r="Z12" s="139">
        <f t="shared" si="28"/>
        <v>4</v>
      </c>
      <c r="AA12" s="139">
        <f t="shared" si="29"/>
        <v>9</v>
      </c>
      <c r="AB12" s="139">
        <f t="shared" si="30"/>
        <v>2</v>
      </c>
      <c r="AC12" s="139">
        <f t="shared" si="31"/>
        <v>15</v>
      </c>
      <c r="AD12" s="201">
        <f t="shared" si="32"/>
        <v>3.8666666666666667</v>
      </c>
      <c r="AE12" s="208">
        <f t="shared" si="8"/>
        <v>0</v>
      </c>
      <c r="AF12" s="147"/>
      <c r="AG12" s="17">
        <f t="shared" si="33"/>
        <v>4</v>
      </c>
      <c r="AH12" s="17">
        <f t="shared" si="34"/>
        <v>3</v>
      </c>
      <c r="AI12" s="17">
        <f t="shared" si="35"/>
        <v>5</v>
      </c>
      <c r="AJ12" s="17">
        <f t="shared" si="36"/>
        <v>3</v>
      </c>
      <c r="AK12" s="17">
        <f t="shared" si="37"/>
        <v>5</v>
      </c>
      <c r="AL12" s="17">
        <f t="shared" si="38"/>
        <v>4</v>
      </c>
      <c r="AM12" s="17">
        <f t="shared" si="39"/>
        <v>4</v>
      </c>
      <c r="AN12" s="17">
        <f t="shared" si="40"/>
        <v>4</v>
      </c>
      <c r="AO12" s="17">
        <f t="shared" si="41"/>
        <v>4</v>
      </c>
      <c r="AP12" s="17">
        <f t="shared" si="42"/>
        <v>3</v>
      </c>
      <c r="AQ12" s="17">
        <f t="shared" si="43"/>
        <v>4</v>
      </c>
      <c r="AR12" s="17">
        <f t="shared" si="44"/>
        <v>4</v>
      </c>
      <c r="AS12" s="17">
        <f t="shared" si="45"/>
        <v>4</v>
      </c>
      <c r="AT12" s="17">
        <f t="shared" si="46"/>
        <v>3</v>
      </c>
      <c r="AU12" s="17">
        <f t="shared" si="47"/>
        <v>4</v>
      </c>
      <c r="AV12" s="17" t="str">
        <f t="shared" si="48"/>
        <v/>
      </c>
      <c r="AW12" s="149">
        <f t="shared" si="49"/>
        <v>0</v>
      </c>
      <c r="AX12" s="150"/>
      <c r="AY12" s="151"/>
      <c r="AZ12" s="151"/>
      <c r="BA12" s="151"/>
      <c r="BB12" s="151"/>
      <c r="BC12" s="151"/>
      <c r="BD12" s="151"/>
      <c r="BE12" s="151"/>
      <c r="BF12" s="151"/>
      <c r="BG12" s="151"/>
      <c r="BH12" s="151"/>
      <c r="BI12" s="151"/>
      <c r="BJ12" s="151"/>
      <c r="BK12" s="151"/>
      <c r="BL12" s="151"/>
      <c r="BM12" s="151"/>
      <c r="BN12" s="151"/>
      <c r="BO12" s="150"/>
      <c r="BP12" s="152"/>
      <c r="BQ12" s="152"/>
      <c r="BR12" s="152"/>
      <c r="BS12" s="152"/>
      <c r="BT12" s="152"/>
      <c r="BU12" s="152"/>
      <c r="BV12" s="152"/>
      <c r="BW12" s="152"/>
      <c r="BX12" s="152"/>
      <c r="BY12" s="152"/>
      <c r="BZ12" s="152"/>
      <c r="CA12" s="152"/>
      <c r="CB12" s="152"/>
      <c r="CC12" s="152"/>
      <c r="CD12" s="152"/>
      <c r="CE12" s="152"/>
      <c r="CF12" s="152"/>
      <c r="CG12" s="150"/>
      <c r="CH12" s="152"/>
      <c r="CI12" s="152"/>
      <c r="CJ12" s="152"/>
      <c r="CK12" s="152"/>
      <c r="CL12" s="152"/>
      <c r="CM12" s="152"/>
      <c r="CN12" s="147"/>
      <c r="CO12" s="147"/>
      <c r="CP12" s="147"/>
      <c r="CQ12" s="147"/>
      <c r="CR12" s="147"/>
      <c r="CS12" s="147"/>
      <c r="CT12" s="147"/>
      <c r="CU12" s="147"/>
      <c r="CV12" s="147"/>
      <c r="CW12" s="147"/>
      <c r="CX12" s="147"/>
      <c r="CY12" s="147"/>
      <c r="CZ12" s="147"/>
      <c r="DA12" s="147"/>
    </row>
    <row r="13" spans="1:107" s="153" customFormat="1" ht="18.75" x14ac:dyDescent="0.25">
      <c r="A13" s="260">
        <v>8</v>
      </c>
      <c r="B13" s="269" t="s">
        <v>497</v>
      </c>
      <c r="C13" s="399" t="s">
        <v>34</v>
      </c>
      <c r="D13" s="443" t="s">
        <v>1223</v>
      </c>
      <c r="E13" s="262" t="s">
        <v>648</v>
      </c>
      <c r="F13" s="93">
        <v>3</v>
      </c>
      <c r="G13" s="93">
        <v>5</v>
      </c>
      <c r="H13" s="144">
        <v>4</v>
      </c>
      <c r="I13" s="144">
        <v>3</v>
      </c>
      <c r="J13" s="144">
        <v>5</v>
      </c>
      <c r="K13" s="144">
        <v>5</v>
      </c>
      <c r="L13" s="144">
        <v>4</v>
      </c>
      <c r="M13" s="144">
        <v>5</v>
      </c>
      <c r="N13" s="144">
        <v>5</v>
      </c>
      <c r="O13" s="144">
        <v>4</v>
      </c>
      <c r="P13" s="144">
        <v>5</v>
      </c>
      <c r="Q13" s="144">
        <v>3</v>
      </c>
      <c r="R13" s="144">
        <v>4</v>
      </c>
      <c r="S13" s="370">
        <v>3</v>
      </c>
      <c r="T13" s="145">
        <v>4</v>
      </c>
      <c r="U13" s="146"/>
      <c r="V13" s="18">
        <f t="shared" si="24"/>
        <v>3</v>
      </c>
      <c r="W13" s="139">
        <f t="shared" si="25"/>
        <v>0</v>
      </c>
      <c r="X13" s="139">
        <f t="shared" si="26"/>
        <v>0</v>
      </c>
      <c r="Y13" s="139">
        <f t="shared" si="27"/>
        <v>0</v>
      </c>
      <c r="Z13" s="139">
        <f t="shared" si="28"/>
        <v>4</v>
      </c>
      <c r="AA13" s="139">
        <f t="shared" si="29"/>
        <v>5</v>
      </c>
      <c r="AB13" s="139">
        <f t="shared" si="30"/>
        <v>6</v>
      </c>
      <c r="AC13" s="139">
        <f t="shared" si="31"/>
        <v>15</v>
      </c>
      <c r="AD13" s="201">
        <f t="shared" si="32"/>
        <v>4.1333333333333337</v>
      </c>
      <c r="AE13" s="208">
        <f t="shared" si="8"/>
        <v>0</v>
      </c>
      <c r="AF13" s="147"/>
      <c r="AG13" s="17">
        <f t="shared" si="33"/>
        <v>3</v>
      </c>
      <c r="AH13" s="17">
        <f t="shared" si="34"/>
        <v>5</v>
      </c>
      <c r="AI13" s="17">
        <f t="shared" si="35"/>
        <v>4</v>
      </c>
      <c r="AJ13" s="17">
        <f t="shared" si="36"/>
        <v>3</v>
      </c>
      <c r="AK13" s="17">
        <f t="shared" si="37"/>
        <v>5</v>
      </c>
      <c r="AL13" s="17">
        <f t="shared" si="38"/>
        <v>5</v>
      </c>
      <c r="AM13" s="17">
        <f t="shared" si="39"/>
        <v>4</v>
      </c>
      <c r="AN13" s="17">
        <f t="shared" si="40"/>
        <v>5</v>
      </c>
      <c r="AO13" s="17">
        <f t="shared" si="41"/>
        <v>5</v>
      </c>
      <c r="AP13" s="17">
        <f t="shared" si="42"/>
        <v>4</v>
      </c>
      <c r="AQ13" s="17">
        <f t="shared" si="43"/>
        <v>5</v>
      </c>
      <c r="AR13" s="17">
        <f t="shared" si="44"/>
        <v>3</v>
      </c>
      <c r="AS13" s="17">
        <f t="shared" si="45"/>
        <v>4</v>
      </c>
      <c r="AT13" s="17">
        <f t="shared" si="46"/>
        <v>3</v>
      </c>
      <c r="AU13" s="17">
        <f t="shared" si="47"/>
        <v>4</v>
      </c>
      <c r="AV13" s="17" t="str">
        <f t="shared" si="48"/>
        <v/>
      </c>
      <c r="AW13" s="149">
        <f t="shared" si="49"/>
        <v>0</v>
      </c>
      <c r="AX13" s="150"/>
      <c r="AY13" s="151"/>
      <c r="AZ13" s="151"/>
      <c r="BA13" s="151"/>
      <c r="BB13" s="151"/>
      <c r="BC13" s="151"/>
      <c r="BD13" s="151"/>
      <c r="BE13" s="151"/>
      <c r="BF13" s="151"/>
      <c r="BG13" s="151"/>
      <c r="BH13" s="151"/>
      <c r="BI13" s="151"/>
      <c r="BJ13" s="151"/>
      <c r="BK13" s="151"/>
      <c r="BL13" s="151"/>
      <c r="BM13" s="151"/>
      <c r="BN13" s="151"/>
      <c r="BO13" s="150"/>
      <c r="BP13" s="152"/>
      <c r="BQ13" s="152"/>
      <c r="BR13" s="152"/>
      <c r="BS13" s="152"/>
      <c r="BT13" s="152"/>
      <c r="BU13" s="152"/>
      <c r="BV13" s="152"/>
      <c r="BW13" s="152"/>
      <c r="BX13" s="152"/>
      <c r="BY13" s="152"/>
      <c r="BZ13" s="152"/>
      <c r="CA13" s="152"/>
      <c r="CB13" s="152"/>
      <c r="CC13" s="152"/>
      <c r="CD13" s="152"/>
      <c r="CE13" s="152"/>
      <c r="CF13" s="152"/>
      <c r="CG13" s="150"/>
      <c r="CH13" s="152"/>
      <c r="CI13" s="152"/>
      <c r="CJ13" s="152"/>
      <c r="CK13" s="152"/>
      <c r="CL13" s="152"/>
      <c r="CM13" s="152"/>
      <c r="CN13" s="147"/>
      <c r="CO13" s="147"/>
      <c r="CP13" s="147"/>
      <c r="CQ13" s="147"/>
      <c r="CR13" s="147"/>
      <c r="CS13" s="147"/>
      <c r="CT13" s="147"/>
      <c r="CU13" s="147"/>
      <c r="CV13" s="147"/>
      <c r="CW13" s="147"/>
      <c r="CX13" s="147"/>
      <c r="CY13" s="147"/>
      <c r="CZ13" s="147"/>
      <c r="DA13" s="147"/>
    </row>
    <row r="14" spans="1:107" s="153" customFormat="1" ht="18.75" x14ac:dyDescent="0.25">
      <c r="A14" s="260">
        <v>9</v>
      </c>
      <c r="B14" s="269" t="s">
        <v>28</v>
      </c>
      <c r="C14" s="399" t="s">
        <v>34</v>
      </c>
      <c r="D14" s="400" t="s">
        <v>1224</v>
      </c>
      <c r="E14" s="262" t="s">
        <v>648</v>
      </c>
      <c r="F14" s="93">
        <v>5</v>
      </c>
      <c r="G14" s="93">
        <v>3</v>
      </c>
      <c r="H14" s="144">
        <v>5</v>
      </c>
      <c r="I14" s="144">
        <v>4</v>
      </c>
      <c r="J14" s="144">
        <v>4</v>
      </c>
      <c r="K14" s="144">
        <v>5</v>
      </c>
      <c r="L14" s="144">
        <v>5</v>
      </c>
      <c r="M14" s="144">
        <v>5</v>
      </c>
      <c r="N14" s="144">
        <v>5</v>
      </c>
      <c r="O14" s="144">
        <v>5</v>
      </c>
      <c r="P14" s="144">
        <v>5</v>
      </c>
      <c r="Q14" s="144">
        <v>5</v>
      </c>
      <c r="R14" s="144">
        <v>5</v>
      </c>
      <c r="S14" s="370">
        <v>5</v>
      </c>
      <c r="T14" s="145">
        <v>4</v>
      </c>
      <c r="U14" s="146"/>
      <c r="V14" s="18">
        <f t="shared" si="24"/>
        <v>3</v>
      </c>
      <c r="W14" s="139">
        <f t="shared" si="25"/>
        <v>0</v>
      </c>
      <c r="X14" s="139">
        <f t="shared" si="26"/>
        <v>0</v>
      </c>
      <c r="Y14" s="139">
        <f t="shared" si="27"/>
        <v>0</v>
      </c>
      <c r="Z14" s="139">
        <f t="shared" si="28"/>
        <v>1</v>
      </c>
      <c r="AA14" s="139">
        <f t="shared" si="29"/>
        <v>3</v>
      </c>
      <c r="AB14" s="139">
        <f t="shared" si="30"/>
        <v>11</v>
      </c>
      <c r="AC14" s="139">
        <f t="shared" si="31"/>
        <v>15</v>
      </c>
      <c r="AD14" s="201">
        <f t="shared" si="32"/>
        <v>4.666666666666667</v>
      </c>
      <c r="AE14" s="208">
        <f t="shared" si="8"/>
        <v>0</v>
      </c>
      <c r="AF14" s="147"/>
      <c r="AG14" s="17">
        <f t="shared" si="33"/>
        <v>5</v>
      </c>
      <c r="AH14" s="17">
        <f t="shared" si="34"/>
        <v>3</v>
      </c>
      <c r="AI14" s="17">
        <f t="shared" si="35"/>
        <v>5</v>
      </c>
      <c r="AJ14" s="17">
        <f t="shared" si="36"/>
        <v>4</v>
      </c>
      <c r="AK14" s="17">
        <f t="shared" si="37"/>
        <v>4</v>
      </c>
      <c r="AL14" s="17">
        <f t="shared" si="38"/>
        <v>5</v>
      </c>
      <c r="AM14" s="17">
        <f t="shared" si="39"/>
        <v>5</v>
      </c>
      <c r="AN14" s="17">
        <f t="shared" si="40"/>
        <v>5</v>
      </c>
      <c r="AO14" s="17">
        <f t="shared" si="41"/>
        <v>5</v>
      </c>
      <c r="AP14" s="17">
        <f t="shared" si="42"/>
        <v>5</v>
      </c>
      <c r="AQ14" s="17">
        <f t="shared" si="43"/>
        <v>5</v>
      </c>
      <c r="AR14" s="17">
        <f t="shared" si="44"/>
        <v>5</v>
      </c>
      <c r="AS14" s="17">
        <f t="shared" si="45"/>
        <v>5</v>
      </c>
      <c r="AT14" s="17">
        <f t="shared" si="46"/>
        <v>5</v>
      </c>
      <c r="AU14" s="17">
        <f t="shared" si="47"/>
        <v>4</v>
      </c>
      <c r="AV14" s="17" t="str">
        <f t="shared" si="48"/>
        <v/>
      </c>
      <c r="AW14" s="149">
        <f t="shared" si="49"/>
        <v>0</v>
      </c>
      <c r="AX14" s="150"/>
      <c r="AY14" s="151"/>
      <c r="AZ14" s="151"/>
      <c r="BA14" s="151"/>
      <c r="BB14" s="151"/>
      <c r="BC14" s="151"/>
      <c r="BD14" s="151"/>
      <c r="BE14" s="151"/>
      <c r="BF14" s="151"/>
      <c r="BG14" s="151"/>
      <c r="BH14" s="151"/>
      <c r="BI14" s="151"/>
      <c r="BJ14" s="151"/>
      <c r="BK14" s="151"/>
      <c r="BL14" s="151"/>
      <c r="BM14" s="151"/>
      <c r="BN14" s="151"/>
      <c r="BO14" s="150"/>
      <c r="BP14" s="152"/>
      <c r="BQ14" s="152"/>
      <c r="BR14" s="152"/>
      <c r="BS14" s="152"/>
      <c r="BT14" s="152"/>
      <c r="BU14" s="152"/>
      <c r="BV14" s="152"/>
      <c r="BW14" s="152"/>
      <c r="BX14" s="152"/>
      <c r="BY14" s="152"/>
      <c r="BZ14" s="152"/>
      <c r="CA14" s="152"/>
      <c r="CB14" s="152"/>
      <c r="CC14" s="152"/>
      <c r="CD14" s="152"/>
      <c r="CE14" s="152"/>
      <c r="CF14" s="152"/>
      <c r="CG14" s="150"/>
      <c r="CH14" s="152"/>
      <c r="CI14" s="152"/>
      <c r="CJ14" s="152"/>
      <c r="CK14" s="152"/>
      <c r="CL14" s="152"/>
      <c r="CM14" s="152"/>
      <c r="CN14" s="147"/>
      <c r="CO14" s="147"/>
      <c r="CP14" s="147"/>
      <c r="CQ14" s="147"/>
      <c r="CR14" s="147"/>
      <c r="CS14" s="147"/>
      <c r="CT14" s="147"/>
      <c r="CU14" s="147"/>
      <c r="CV14" s="147"/>
      <c r="CW14" s="147"/>
      <c r="CX14" s="147"/>
      <c r="CY14" s="147"/>
      <c r="CZ14" s="147"/>
      <c r="DA14" s="147"/>
    </row>
    <row r="15" spans="1:107" s="153" customFormat="1" ht="18.75" x14ac:dyDescent="0.25">
      <c r="A15" s="260">
        <v>10</v>
      </c>
      <c r="B15" s="269" t="s">
        <v>28</v>
      </c>
      <c r="C15" s="399" t="s">
        <v>34</v>
      </c>
      <c r="D15" s="443" t="s">
        <v>1225</v>
      </c>
      <c r="E15" s="262" t="s">
        <v>648</v>
      </c>
      <c r="F15" s="93">
        <v>3</v>
      </c>
      <c r="G15" s="93">
        <v>3</v>
      </c>
      <c r="H15" s="144">
        <v>4</v>
      </c>
      <c r="I15" s="144">
        <v>3</v>
      </c>
      <c r="J15" s="144">
        <v>5</v>
      </c>
      <c r="K15" s="144">
        <v>4</v>
      </c>
      <c r="L15" s="144">
        <v>5</v>
      </c>
      <c r="M15" s="144">
        <v>5</v>
      </c>
      <c r="N15" s="144">
        <v>4</v>
      </c>
      <c r="O15" s="144">
        <v>4</v>
      </c>
      <c r="P15" s="144">
        <v>4</v>
      </c>
      <c r="Q15" s="144">
        <v>4</v>
      </c>
      <c r="R15" s="144">
        <v>4</v>
      </c>
      <c r="S15" s="370">
        <v>4</v>
      </c>
      <c r="T15" s="145">
        <v>4</v>
      </c>
      <c r="U15" s="146"/>
      <c r="V15" s="18">
        <f t="shared" si="24"/>
        <v>3</v>
      </c>
      <c r="W15" s="139">
        <f t="shared" si="25"/>
        <v>0</v>
      </c>
      <c r="X15" s="139">
        <f t="shared" si="26"/>
        <v>0</v>
      </c>
      <c r="Y15" s="139">
        <f t="shared" si="27"/>
        <v>0</v>
      </c>
      <c r="Z15" s="139">
        <f t="shared" si="28"/>
        <v>3</v>
      </c>
      <c r="AA15" s="139">
        <f t="shared" si="29"/>
        <v>9</v>
      </c>
      <c r="AB15" s="139">
        <f t="shared" si="30"/>
        <v>3</v>
      </c>
      <c r="AC15" s="139">
        <f t="shared" si="31"/>
        <v>15</v>
      </c>
      <c r="AD15" s="201">
        <f t="shared" si="32"/>
        <v>4</v>
      </c>
      <c r="AE15" s="208">
        <f>IF(AX15=5,0.5,IF(AX15=4,0.25,IF(AX15&lt;=3,0)))</f>
        <v>0</v>
      </c>
      <c r="AF15" s="147"/>
      <c r="AG15" s="17">
        <f t="shared" si="33"/>
        <v>3</v>
      </c>
      <c r="AH15" s="17">
        <f t="shared" si="34"/>
        <v>3</v>
      </c>
      <c r="AI15" s="17">
        <f t="shared" si="35"/>
        <v>4</v>
      </c>
      <c r="AJ15" s="17">
        <f t="shared" si="36"/>
        <v>3</v>
      </c>
      <c r="AK15" s="17">
        <f t="shared" si="37"/>
        <v>5</v>
      </c>
      <c r="AL15" s="17">
        <f t="shared" si="38"/>
        <v>4</v>
      </c>
      <c r="AM15" s="17">
        <f t="shared" si="39"/>
        <v>5</v>
      </c>
      <c r="AN15" s="17">
        <f t="shared" si="40"/>
        <v>5</v>
      </c>
      <c r="AO15" s="17">
        <f t="shared" si="41"/>
        <v>4</v>
      </c>
      <c r="AP15" s="17">
        <f t="shared" si="42"/>
        <v>4</v>
      </c>
      <c r="AQ15" s="17">
        <f t="shared" si="43"/>
        <v>4</v>
      </c>
      <c r="AR15" s="17">
        <f t="shared" si="44"/>
        <v>4</v>
      </c>
      <c r="AS15" s="17">
        <f t="shared" si="45"/>
        <v>4</v>
      </c>
      <c r="AT15" s="17">
        <f t="shared" si="46"/>
        <v>4</v>
      </c>
      <c r="AU15" s="17">
        <f t="shared" si="47"/>
        <v>4</v>
      </c>
      <c r="AV15" s="17" t="str">
        <f t="shared" si="48"/>
        <v/>
      </c>
      <c r="AW15" s="149">
        <f t="shared" si="49"/>
        <v>0</v>
      </c>
      <c r="AX15" s="150"/>
      <c r="AY15" s="151"/>
      <c r="AZ15" s="151"/>
      <c r="BA15" s="151"/>
      <c r="BB15" s="151"/>
      <c r="BC15" s="151"/>
      <c r="BD15" s="151"/>
      <c r="BE15" s="151"/>
      <c r="BF15" s="151"/>
      <c r="BG15" s="151"/>
      <c r="BH15" s="151"/>
      <c r="BI15" s="151"/>
      <c r="BJ15" s="151"/>
      <c r="BK15" s="151"/>
      <c r="BL15" s="151"/>
      <c r="BM15" s="151"/>
      <c r="BN15" s="151"/>
      <c r="BO15" s="150"/>
      <c r="BP15" s="152"/>
      <c r="BQ15" s="152"/>
      <c r="BR15" s="152"/>
      <c r="BS15" s="152"/>
      <c r="BT15" s="152"/>
      <c r="BU15" s="152"/>
      <c r="BV15" s="152"/>
      <c r="BW15" s="152"/>
      <c r="BX15" s="152"/>
      <c r="BY15" s="152"/>
      <c r="BZ15" s="152"/>
      <c r="CA15" s="152"/>
      <c r="CB15" s="152"/>
      <c r="CC15" s="152"/>
      <c r="CD15" s="152"/>
      <c r="CE15" s="152"/>
      <c r="CF15" s="152"/>
      <c r="CG15" s="150"/>
      <c r="CH15" s="152"/>
      <c r="CI15" s="152"/>
      <c r="CJ15" s="152"/>
      <c r="CK15" s="152"/>
      <c r="CL15" s="152"/>
      <c r="CM15" s="152"/>
      <c r="CN15" s="147"/>
      <c r="CO15" s="147"/>
      <c r="CP15" s="147"/>
      <c r="CQ15" s="147"/>
      <c r="CR15" s="147"/>
      <c r="CS15" s="147"/>
      <c r="CT15" s="147"/>
      <c r="CU15" s="147"/>
      <c r="CV15" s="147"/>
      <c r="CW15" s="147"/>
      <c r="CX15" s="147"/>
      <c r="CY15" s="147"/>
      <c r="CZ15" s="147"/>
      <c r="DA15" s="147"/>
    </row>
    <row r="16" spans="1:107" s="153" customFormat="1" ht="18.75" x14ac:dyDescent="0.25">
      <c r="A16" s="260">
        <v>11</v>
      </c>
      <c r="B16" s="269" t="s">
        <v>28</v>
      </c>
      <c r="C16" s="399" t="s">
        <v>34</v>
      </c>
      <c r="D16" s="443" t="s">
        <v>1226</v>
      </c>
      <c r="E16" s="262" t="s">
        <v>648</v>
      </c>
      <c r="F16" s="93">
        <v>3</v>
      </c>
      <c r="G16" s="93">
        <v>3</v>
      </c>
      <c r="H16" s="144">
        <v>4</v>
      </c>
      <c r="I16" s="144">
        <v>4</v>
      </c>
      <c r="J16" s="144">
        <v>3</v>
      </c>
      <c r="K16" s="144">
        <v>3</v>
      </c>
      <c r="L16" s="144">
        <v>3</v>
      </c>
      <c r="M16" s="144">
        <v>3</v>
      </c>
      <c r="N16" s="144">
        <v>4</v>
      </c>
      <c r="O16" s="144">
        <v>4</v>
      </c>
      <c r="P16" s="144">
        <v>4</v>
      </c>
      <c r="Q16" s="144">
        <v>4</v>
      </c>
      <c r="R16" s="144">
        <v>4</v>
      </c>
      <c r="S16" s="370">
        <v>3</v>
      </c>
      <c r="T16" s="145">
        <v>4</v>
      </c>
      <c r="U16" s="146"/>
      <c r="V16" s="18">
        <f t="shared" si="24"/>
        <v>3</v>
      </c>
      <c r="W16" s="139">
        <f t="shared" si="25"/>
        <v>0</v>
      </c>
      <c r="X16" s="139">
        <f t="shared" si="26"/>
        <v>0</v>
      </c>
      <c r="Y16" s="139">
        <f t="shared" si="27"/>
        <v>0</v>
      </c>
      <c r="Z16" s="139">
        <f t="shared" si="28"/>
        <v>7</v>
      </c>
      <c r="AA16" s="139">
        <f t="shared" si="29"/>
        <v>8</v>
      </c>
      <c r="AB16" s="139">
        <f t="shared" si="30"/>
        <v>0</v>
      </c>
      <c r="AC16" s="139">
        <f t="shared" si="31"/>
        <v>15</v>
      </c>
      <c r="AD16" s="201">
        <f t="shared" si="32"/>
        <v>3.5333333333333332</v>
      </c>
      <c r="AE16" s="208">
        <f t="shared" si="8"/>
        <v>0</v>
      </c>
      <c r="AF16" s="147"/>
      <c r="AG16" s="17">
        <f t="shared" si="33"/>
        <v>3</v>
      </c>
      <c r="AH16" s="17">
        <f t="shared" si="34"/>
        <v>3</v>
      </c>
      <c r="AI16" s="17">
        <f t="shared" si="35"/>
        <v>4</v>
      </c>
      <c r="AJ16" s="17">
        <f t="shared" si="36"/>
        <v>4</v>
      </c>
      <c r="AK16" s="17">
        <f t="shared" si="37"/>
        <v>3</v>
      </c>
      <c r="AL16" s="17">
        <f t="shared" si="38"/>
        <v>3</v>
      </c>
      <c r="AM16" s="17">
        <f t="shared" si="39"/>
        <v>3</v>
      </c>
      <c r="AN16" s="17">
        <f t="shared" si="40"/>
        <v>3</v>
      </c>
      <c r="AO16" s="17">
        <f t="shared" si="41"/>
        <v>4</v>
      </c>
      <c r="AP16" s="17">
        <f t="shared" si="42"/>
        <v>4</v>
      </c>
      <c r="AQ16" s="17">
        <f t="shared" si="43"/>
        <v>4</v>
      </c>
      <c r="AR16" s="17">
        <f t="shared" si="44"/>
        <v>4</v>
      </c>
      <c r="AS16" s="17">
        <f t="shared" si="45"/>
        <v>4</v>
      </c>
      <c r="AT16" s="17">
        <f t="shared" si="46"/>
        <v>3</v>
      </c>
      <c r="AU16" s="17">
        <f t="shared" si="47"/>
        <v>4</v>
      </c>
      <c r="AV16" s="17" t="str">
        <f t="shared" si="48"/>
        <v/>
      </c>
      <c r="AW16" s="149">
        <f t="shared" si="49"/>
        <v>0</v>
      </c>
      <c r="AX16" s="150"/>
      <c r="AY16" s="151"/>
      <c r="AZ16" s="151"/>
      <c r="BA16" s="151"/>
      <c r="BB16" s="151"/>
      <c r="BC16" s="151"/>
      <c r="BD16" s="151"/>
      <c r="BE16" s="151"/>
      <c r="BF16" s="151"/>
      <c r="BG16" s="151"/>
      <c r="BH16" s="151"/>
      <c r="BI16" s="151"/>
      <c r="BJ16" s="151"/>
      <c r="BK16" s="151"/>
      <c r="BL16" s="151"/>
      <c r="BM16" s="151"/>
      <c r="BN16" s="151"/>
      <c r="BO16" s="150"/>
      <c r="BP16" s="152"/>
      <c r="BQ16" s="152"/>
      <c r="BR16" s="152"/>
      <c r="BS16" s="152"/>
      <c r="BT16" s="152"/>
      <c r="BU16" s="152"/>
      <c r="BV16" s="152"/>
      <c r="BW16" s="152"/>
      <c r="BX16" s="152"/>
      <c r="BY16" s="152"/>
      <c r="BZ16" s="152"/>
      <c r="CA16" s="152"/>
      <c r="CB16" s="152"/>
      <c r="CC16" s="152"/>
      <c r="CD16" s="152"/>
      <c r="CE16" s="152"/>
      <c r="CF16" s="152"/>
      <c r="CG16" s="150"/>
      <c r="CH16" s="152"/>
      <c r="CI16" s="152"/>
      <c r="CJ16" s="152"/>
      <c r="CK16" s="152"/>
      <c r="CL16" s="152"/>
      <c r="CM16" s="152"/>
      <c r="CN16" s="147"/>
      <c r="CO16" s="147"/>
      <c r="CP16" s="147"/>
      <c r="CQ16" s="147"/>
      <c r="CR16" s="147"/>
      <c r="CS16" s="147"/>
      <c r="CT16" s="147"/>
      <c r="CU16" s="147"/>
      <c r="CV16" s="147"/>
      <c r="CW16" s="147"/>
      <c r="CX16" s="147"/>
      <c r="CY16" s="147"/>
      <c r="CZ16" s="147"/>
      <c r="DA16" s="147"/>
    </row>
    <row r="17" spans="1:105" s="153" customFormat="1" ht="18.75" x14ac:dyDescent="0.25">
      <c r="A17" s="260">
        <v>12</v>
      </c>
      <c r="B17" s="269" t="s">
        <v>28</v>
      </c>
      <c r="C17" s="399" t="s">
        <v>34</v>
      </c>
      <c r="D17" s="443" t="s">
        <v>1227</v>
      </c>
      <c r="E17" s="262" t="s">
        <v>648</v>
      </c>
      <c r="F17" s="93">
        <v>3</v>
      </c>
      <c r="G17" s="93">
        <v>3</v>
      </c>
      <c r="H17" s="144">
        <v>4</v>
      </c>
      <c r="I17" s="144">
        <v>4</v>
      </c>
      <c r="J17" s="144">
        <v>5</v>
      </c>
      <c r="K17" s="144">
        <v>4</v>
      </c>
      <c r="L17" s="144">
        <v>3</v>
      </c>
      <c r="M17" s="144">
        <v>4</v>
      </c>
      <c r="N17" s="144">
        <v>4</v>
      </c>
      <c r="O17" s="144">
        <v>5</v>
      </c>
      <c r="P17" s="144">
        <v>4</v>
      </c>
      <c r="Q17" s="144">
        <v>4</v>
      </c>
      <c r="R17" s="144">
        <v>4</v>
      </c>
      <c r="S17" s="370">
        <v>4</v>
      </c>
      <c r="T17" s="145">
        <v>4</v>
      </c>
      <c r="U17" s="146"/>
      <c r="V17" s="18">
        <f t="shared" si="24"/>
        <v>3</v>
      </c>
      <c r="W17" s="139">
        <f t="shared" si="25"/>
        <v>0</v>
      </c>
      <c r="X17" s="139">
        <f t="shared" si="26"/>
        <v>0</v>
      </c>
      <c r="Y17" s="139">
        <f t="shared" si="27"/>
        <v>0</v>
      </c>
      <c r="Z17" s="139">
        <f t="shared" si="28"/>
        <v>3</v>
      </c>
      <c r="AA17" s="139">
        <f t="shared" si="29"/>
        <v>10</v>
      </c>
      <c r="AB17" s="139">
        <f t="shared" si="30"/>
        <v>2</v>
      </c>
      <c r="AC17" s="139">
        <f t="shared" si="31"/>
        <v>15</v>
      </c>
      <c r="AD17" s="201">
        <f t="shared" si="32"/>
        <v>3.9333333333333331</v>
      </c>
      <c r="AE17" s="208">
        <f>IF(AX17=5,0.5,IF(AX17=4,0.25,IF(AX17&lt;=3,0)))</f>
        <v>0</v>
      </c>
      <c r="AF17" s="147"/>
      <c r="AG17" s="17">
        <f t="shared" si="33"/>
        <v>3</v>
      </c>
      <c r="AH17" s="17">
        <f t="shared" si="34"/>
        <v>3</v>
      </c>
      <c r="AI17" s="17">
        <f t="shared" si="35"/>
        <v>4</v>
      </c>
      <c r="AJ17" s="17">
        <f t="shared" si="36"/>
        <v>4</v>
      </c>
      <c r="AK17" s="17">
        <f t="shared" si="37"/>
        <v>5</v>
      </c>
      <c r="AL17" s="17">
        <f t="shared" si="38"/>
        <v>4</v>
      </c>
      <c r="AM17" s="17">
        <f t="shared" si="39"/>
        <v>3</v>
      </c>
      <c r="AN17" s="17">
        <f t="shared" si="40"/>
        <v>4</v>
      </c>
      <c r="AO17" s="17">
        <f t="shared" si="41"/>
        <v>4</v>
      </c>
      <c r="AP17" s="17">
        <f t="shared" si="42"/>
        <v>5</v>
      </c>
      <c r="AQ17" s="17">
        <f t="shared" si="43"/>
        <v>4</v>
      </c>
      <c r="AR17" s="17">
        <f t="shared" si="44"/>
        <v>4</v>
      </c>
      <c r="AS17" s="17">
        <f t="shared" si="45"/>
        <v>4</v>
      </c>
      <c r="AT17" s="17">
        <f t="shared" si="46"/>
        <v>4</v>
      </c>
      <c r="AU17" s="17">
        <f t="shared" si="47"/>
        <v>4</v>
      </c>
      <c r="AV17" s="17" t="str">
        <f t="shared" si="48"/>
        <v/>
      </c>
      <c r="AW17" s="149">
        <f t="shared" si="49"/>
        <v>0</v>
      </c>
      <c r="AX17" s="150"/>
      <c r="AY17" s="151"/>
      <c r="AZ17" s="151"/>
      <c r="BA17" s="151"/>
      <c r="BB17" s="151"/>
      <c r="BC17" s="151"/>
      <c r="BD17" s="151"/>
      <c r="BE17" s="151"/>
      <c r="BF17" s="151"/>
      <c r="BG17" s="151"/>
      <c r="BH17" s="151"/>
      <c r="BI17" s="151"/>
      <c r="BJ17" s="151"/>
      <c r="BK17" s="151"/>
      <c r="BL17" s="151"/>
      <c r="BM17" s="151"/>
      <c r="BN17" s="151"/>
      <c r="BO17" s="150"/>
      <c r="BP17" s="152"/>
      <c r="BQ17" s="152"/>
      <c r="BR17" s="152"/>
      <c r="BS17" s="152"/>
      <c r="BT17" s="152"/>
      <c r="BU17" s="152"/>
      <c r="BV17" s="152"/>
      <c r="BW17" s="152"/>
      <c r="BX17" s="152"/>
      <c r="BY17" s="152"/>
      <c r="BZ17" s="152"/>
      <c r="CA17" s="152"/>
      <c r="CB17" s="152"/>
      <c r="CC17" s="152"/>
      <c r="CD17" s="152"/>
      <c r="CE17" s="152"/>
      <c r="CF17" s="152"/>
      <c r="CG17" s="150"/>
      <c r="CH17" s="152"/>
      <c r="CI17" s="152"/>
      <c r="CJ17" s="152"/>
      <c r="CK17" s="152"/>
      <c r="CL17" s="152"/>
      <c r="CM17" s="152"/>
      <c r="CN17" s="147"/>
      <c r="CO17" s="147"/>
      <c r="CP17" s="147"/>
      <c r="CQ17" s="147"/>
      <c r="CR17" s="147"/>
      <c r="CS17" s="147"/>
      <c r="CT17" s="147"/>
      <c r="CU17" s="147"/>
      <c r="CV17" s="147"/>
      <c r="CW17" s="147"/>
      <c r="CX17" s="147"/>
      <c r="CY17" s="147"/>
      <c r="CZ17" s="147"/>
      <c r="DA17" s="147"/>
    </row>
    <row r="18" spans="1:105" s="153" customFormat="1" ht="18.75" x14ac:dyDescent="0.25">
      <c r="A18" s="260">
        <v>13</v>
      </c>
      <c r="B18" s="269" t="s">
        <v>28</v>
      </c>
      <c r="C18" s="399" t="s">
        <v>34</v>
      </c>
      <c r="D18" s="443" t="s">
        <v>1228</v>
      </c>
      <c r="E18" s="262" t="s">
        <v>648</v>
      </c>
      <c r="F18" s="93">
        <v>3</v>
      </c>
      <c r="G18" s="93">
        <v>4</v>
      </c>
      <c r="H18" s="144">
        <v>4</v>
      </c>
      <c r="I18" s="144">
        <v>3</v>
      </c>
      <c r="J18" s="144">
        <v>5</v>
      </c>
      <c r="K18" s="144" t="s">
        <v>1603</v>
      </c>
      <c r="L18" s="144">
        <v>3</v>
      </c>
      <c r="M18" s="144">
        <v>4</v>
      </c>
      <c r="N18" s="144">
        <v>3</v>
      </c>
      <c r="O18" s="144">
        <v>3</v>
      </c>
      <c r="P18" s="144">
        <v>4</v>
      </c>
      <c r="Q18" s="144">
        <v>3</v>
      </c>
      <c r="R18" s="144">
        <v>3</v>
      </c>
      <c r="S18" s="370">
        <v>3</v>
      </c>
      <c r="T18" s="145">
        <v>4</v>
      </c>
      <c r="U18" s="146"/>
      <c r="V18" s="18">
        <f t="shared" si="24"/>
        <v>3</v>
      </c>
      <c r="W18" s="139">
        <f t="shared" si="25"/>
        <v>1</v>
      </c>
      <c r="X18" s="139">
        <f t="shared" si="26"/>
        <v>0</v>
      </c>
      <c r="Y18" s="139">
        <f t="shared" si="27"/>
        <v>0</v>
      </c>
      <c r="Z18" s="139">
        <f t="shared" si="28"/>
        <v>8</v>
      </c>
      <c r="AA18" s="139">
        <f t="shared" si="29"/>
        <v>5</v>
      </c>
      <c r="AB18" s="139">
        <f t="shared" si="30"/>
        <v>1</v>
      </c>
      <c r="AC18" s="139">
        <f t="shared" si="31"/>
        <v>14</v>
      </c>
      <c r="AD18" s="201">
        <f t="shared" si="32"/>
        <v>3.5</v>
      </c>
      <c r="AE18" s="208">
        <f t="shared" si="8"/>
        <v>0</v>
      </c>
      <c r="AF18" s="147"/>
      <c r="AG18" s="17">
        <f t="shared" si="33"/>
        <v>3</v>
      </c>
      <c r="AH18" s="17">
        <f t="shared" si="34"/>
        <v>4</v>
      </c>
      <c r="AI18" s="17">
        <f t="shared" si="35"/>
        <v>4</v>
      </c>
      <c r="AJ18" s="17">
        <f t="shared" si="36"/>
        <v>3</v>
      </c>
      <c r="AK18" s="17">
        <f t="shared" si="37"/>
        <v>5</v>
      </c>
      <c r="AL18" s="17" t="str">
        <f t="shared" si="38"/>
        <v>б</v>
      </c>
      <c r="AM18" s="17">
        <f t="shared" si="39"/>
        <v>3</v>
      </c>
      <c r="AN18" s="17">
        <f t="shared" si="40"/>
        <v>4</v>
      </c>
      <c r="AO18" s="17">
        <f t="shared" si="41"/>
        <v>3</v>
      </c>
      <c r="AP18" s="17">
        <f t="shared" si="42"/>
        <v>3</v>
      </c>
      <c r="AQ18" s="17">
        <f t="shared" si="43"/>
        <v>4</v>
      </c>
      <c r="AR18" s="17">
        <f t="shared" si="44"/>
        <v>3</v>
      </c>
      <c r="AS18" s="17">
        <f t="shared" si="45"/>
        <v>3</v>
      </c>
      <c r="AT18" s="17">
        <f t="shared" si="46"/>
        <v>3</v>
      </c>
      <c r="AU18" s="17">
        <f t="shared" si="47"/>
        <v>4</v>
      </c>
      <c r="AV18" s="17" t="str">
        <f t="shared" si="48"/>
        <v/>
      </c>
      <c r="AW18" s="149">
        <f t="shared" si="49"/>
        <v>0</v>
      </c>
      <c r="AX18" s="150"/>
      <c r="AY18" s="151"/>
      <c r="AZ18" s="151"/>
      <c r="BA18" s="151"/>
      <c r="BB18" s="151"/>
      <c r="BC18" s="151"/>
      <c r="BD18" s="151"/>
      <c r="BE18" s="151"/>
      <c r="BF18" s="151"/>
      <c r="BG18" s="151"/>
      <c r="BH18" s="151"/>
      <c r="BI18" s="151"/>
      <c r="BJ18" s="151"/>
      <c r="BK18" s="151"/>
      <c r="BL18" s="151"/>
      <c r="BM18" s="151"/>
      <c r="BN18" s="151"/>
      <c r="BO18" s="150"/>
      <c r="BP18" s="152"/>
      <c r="BQ18" s="152"/>
      <c r="BR18" s="152"/>
      <c r="BS18" s="152"/>
      <c r="BT18" s="152"/>
      <c r="BU18" s="152"/>
      <c r="BV18" s="152"/>
      <c r="BW18" s="152"/>
      <c r="BX18" s="152"/>
      <c r="BY18" s="152"/>
      <c r="BZ18" s="152"/>
      <c r="CA18" s="152"/>
      <c r="CB18" s="152"/>
      <c r="CC18" s="152"/>
      <c r="CD18" s="152"/>
      <c r="CE18" s="152"/>
      <c r="CF18" s="152"/>
      <c r="CG18" s="150"/>
      <c r="CH18" s="152"/>
      <c r="CI18" s="152"/>
      <c r="CJ18" s="152"/>
      <c r="CK18" s="152"/>
      <c r="CL18" s="152"/>
      <c r="CM18" s="152"/>
      <c r="CN18" s="147"/>
      <c r="CO18" s="147"/>
      <c r="CP18" s="147"/>
      <c r="CQ18" s="147"/>
      <c r="CR18" s="147"/>
      <c r="CS18" s="147"/>
      <c r="CT18" s="147"/>
      <c r="CU18" s="147"/>
      <c r="CV18" s="147"/>
      <c r="CW18" s="147"/>
      <c r="CX18" s="147"/>
      <c r="CY18" s="147"/>
      <c r="CZ18" s="147"/>
      <c r="DA18" s="147"/>
    </row>
    <row r="19" spans="1:105" s="153" customFormat="1" ht="18.75" x14ac:dyDescent="0.25">
      <c r="A19" s="260">
        <v>14</v>
      </c>
      <c r="B19" s="269" t="s">
        <v>28</v>
      </c>
      <c r="C19" s="399" t="s">
        <v>34</v>
      </c>
      <c r="D19" s="443" t="s">
        <v>1229</v>
      </c>
      <c r="E19" s="262" t="s">
        <v>648</v>
      </c>
      <c r="F19" s="93">
        <v>5</v>
      </c>
      <c r="G19" s="93">
        <v>5</v>
      </c>
      <c r="H19" s="144">
        <v>4</v>
      </c>
      <c r="I19" s="144">
        <v>4</v>
      </c>
      <c r="J19" s="144">
        <v>3</v>
      </c>
      <c r="K19" s="144">
        <v>4</v>
      </c>
      <c r="L19" s="144">
        <v>5</v>
      </c>
      <c r="M19" s="144">
        <v>4</v>
      </c>
      <c r="N19" s="144">
        <v>4</v>
      </c>
      <c r="O19" s="144">
        <v>3</v>
      </c>
      <c r="P19" s="144">
        <v>4</v>
      </c>
      <c r="Q19" s="144">
        <v>4</v>
      </c>
      <c r="R19" s="144">
        <v>4</v>
      </c>
      <c r="S19" s="370">
        <v>3</v>
      </c>
      <c r="T19" s="145">
        <v>4</v>
      </c>
      <c r="U19" s="146"/>
      <c r="V19" s="18">
        <f t="shared" si="24"/>
        <v>3</v>
      </c>
      <c r="W19" s="139">
        <f t="shared" si="25"/>
        <v>0</v>
      </c>
      <c r="X19" s="139">
        <f t="shared" si="26"/>
        <v>0</v>
      </c>
      <c r="Y19" s="139">
        <f t="shared" si="27"/>
        <v>0</v>
      </c>
      <c r="Z19" s="139">
        <f t="shared" si="28"/>
        <v>3</v>
      </c>
      <c r="AA19" s="139">
        <f t="shared" si="29"/>
        <v>9</v>
      </c>
      <c r="AB19" s="139">
        <f t="shared" si="30"/>
        <v>3</v>
      </c>
      <c r="AC19" s="139">
        <f t="shared" si="31"/>
        <v>15</v>
      </c>
      <c r="AD19" s="201">
        <f t="shared" si="32"/>
        <v>4</v>
      </c>
      <c r="AE19" s="208">
        <f t="shared" si="8"/>
        <v>0</v>
      </c>
      <c r="AF19" s="147"/>
      <c r="AG19" s="17">
        <f t="shared" si="33"/>
        <v>5</v>
      </c>
      <c r="AH19" s="17">
        <f t="shared" si="34"/>
        <v>5</v>
      </c>
      <c r="AI19" s="17">
        <f t="shared" si="35"/>
        <v>4</v>
      </c>
      <c r="AJ19" s="17">
        <f t="shared" si="36"/>
        <v>4</v>
      </c>
      <c r="AK19" s="17">
        <f t="shared" si="37"/>
        <v>3</v>
      </c>
      <c r="AL19" s="17">
        <f t="shared" si="38"/>
        <v>4</v>
      </c>
      <c r="AM19" s="17">
        <f t="shared" si="39"/>
        <v>5</v>
      </c>
      <c r="AN19" s="17">
        <f t="shared" si="40"/>
        <v>4</v>
      </c>
      <c r="AO19" s="17">
        <f t="shared" si="41"/>
        <v>4</v>
      </c>
      <c r="AP19" s="17">
        <f t="shared" si="42"/>
        <v>3</v>
      </c>
      <c r="AQ19" s="17">
        <f t="shared" si="43"/>
        <v>4</v>
      </c>
      <c r="AR19" s="17">
        <f t="shared" si="44"/>
        <v>4</v>
      </c>
      <c r="AS19" s="17">
        <f t="shared" si="45"/>
        <v>4</v>
      </c>
      <c r="AT19" s="17">
        <f t="shared" si="46"/>
        <v>3</v>
      </c>
      <c r="AU19" s="17">
        <f t="shared" si="47"/>
        <v>4</v>
      </c>
      <c r="AV19" s="17" t="str">
        <f t="shared" si="48"/>
        <v/>
      </c>
      <c r="AW19" s="149">
        <f t="shared" si="49"/>
        <v>0</v>
      </c>
      <c r="AX19" s="150"/>
      <c r="AY19" s="151"/>
      <c r="AZ19" s="151"/>
      <c r="BA19" s="151"/>
      <c r="BB19" s="151"/>
      <c r="BC19" s="151"/>
      <c r="BD19" s="151"/>
      <c r="BE19" s="151"/>
      <c r="BF19" s="151"/>
      <c r="BG19" s="151"/>
      <c r="BH19" s="151"/>
      <c r="BI19" s="151"/>
      <c r="BJ19" s="151"/>
      <c r="BK19" s="151"/>
      <c r="BL19" s="151"/>
      <c r="BM19" s="151"/>
      <c r="BN19" s="151"/>
      <c r="BO19" s="150"/>
      <c r="BP19" s="152"/>
      <c r="BQ19" s="152"/>
      <c r="BR19" s="152"/>
      <c r="BS19" s="152"/>
      <c r="BT19" s="152"/>
      <c r="BU19" s="152"/>
      <c r="BV19" s="152"/>
      <c r="BW19" s="152"/>
      <c r="BX19" s="152"/>
      <c r="BY19" s="152"/>
      <c r="BZ19" s="152"/>
      <c r="CA19" s="152"/>
      <c r="CB19" s="152"/>
      <c r="CC19" s="152"/>
      <c r="CD19" s="152"/>
      <c r="CE19" s="152"/>
      <c r="CF19" s="152"/>
      <c r="CG19" s="150"/>
      <c r="CH19" s="152"/>
      <c r="CI19" s="152"/>
      <c r="CJ19" s="152"/>
      <c r="CK19" s="152"/>
      <c r="CL19" s="152"/>
      <c r="CM19" s="152"/>
      <c r="CN19" s="147"/>
      <c r="CO19" s="147"/>
      <c r="CP19" s="147"/>
      <c r="CQ19" s="147"/>
      <c r="CR19" s="147"/>
      <c r="CS19" s="147"/>
      <c r="CT19" s="147"/>
      <c r="CU19" s="147"/>
      <c r="CV19" s="147"/>
      <c r="CW19" s="147"/>
      <c r="CX19" s="147"/>
      <c r="CY19" s="147"/>
      <c r="CZ19" s="147"/>
      <c r="DA19" s="147"/>
    </row>
    <row r="20" spans="1:105" s="153" customFormat="1" ht="18.75" x14ac:dyDescent="0.25">
      <c r="A20" s="260">
        <v>15</v>
      </c>
      <c r="B20" s="269" t="s">
        <v>498</v>
      </c>
      <c r="C20" s="399" t="s">
        <v>34</v>
      </c>
      <c r="D20" s="443" t="s">
        <v>1230</v>
      </c>
      <c r="E20" s="262" t="s">
        <v>648</v>
      </c>
      <c r="F20" s="93">
        <v>4</v>
      </c>
      <c r="G20" s="93">
        <v>4</v>
      </c>
      <c r="H20" s="144">
        <v>5</v>
      </c>
      <c r="I20" s="144">
        <v>4</v>
      </c>
      <c r="J20" s="144">
        <v>4</v>
      </c>
      <c r="K20" s="144">
        <v>4</v>
      </c>
      <c r="L20" s="144">
        <v>5</v>
      </c>
      <c r="M20" s="144">
        <v>5</v>
      </c>
      <c r="N20" s="144">
        <v>5</v>
      </c>
      <c r="O20" s="144">
        <v>4</v>
      </c>
      <c r="P20" s="144">
        <v>5</v>
      </c>
      <c r="Q20" s="144">
        <v>5</v>
      </c>
      <c r="R20" s="144">
        <v>5</v>
      </c>
      <c r="S20" s="370">
        <v>5</v>
      </c>
      <c r="T20" s="145">
        <v>4</v>
      </c>
      <c r="U20" s="146"/>
      <c r="V20" s="18">
        <f t="shared" si="24"/>
        <v>4</v>
      </c>
      <c r="W20" s="139">
        <f t="shared" si="25"/>
        <v>0</v>
      </c>
      <c r="X20" s="139">
        <f t="shared" si="26"/>
        <v>0</v>
      </c>
      <c r="Y20" s="139">
        <f t="shared" si="27"/>
        <v>0</v>
      </c>
      <c r="Z20" s="139">
        <f t="shared" si="28"/>
        <v>0</v>
      </c>
      <c r="AA20" s="139">
        <f t="shared" si="29"/>
        <v>7</v>
      </c>
      <c r="AB20" s="139">
        <f t="shared" si="30"/>
        <v>8</v>
      </c>
      <c r="AC20" s="139">
        <f t="shared" si="31"/>
        <v>15</v>
      </c>
      <c r="AD20" s="201">
        <f t="shared" si="32"/>
        <v>4.5333333333333332</v>
      </c>
      <c r="AE20" s="208">
        <f t="shared" si="8"/>
        <v>0</v>
      </c>
      <c r="AF20" s="147"/>
      <c r="AG20" s="17">
        <f t="shared" si="33"/>
        <v>4</v>
      </c>
      <c r="AH20" s="17">
        <f t="shared" si="34"/>
        <v>4</v>
      </c>
      <c r="AI20" s="17">
        <f t="shared" si="35"/>
        <v>5</v>
      </c>
      <c r="AJ20" s="17">
        <f t="shared" si="36"/>
        <v>4</v>
      </c>
      <c r="AK20" s="17">
        <f t="shared" si="37"/>
        <v>4</v>
      </c>
      <c r="AL20" s="17">
        <f t="shared" si="38"/>
        <v>4</v>
      </c>
      <c r="AM20" s="17">
        <f t="shared" si="39"/>
        <v>5</v>
      </c>
      <c r="AN20" s="17">
        <f t="shared" si="40"/>
        <v>5</v>
      </c>
      <c r="AO20" s="17">
        <f t="shared" si="41"/>
        <v>5</v>
      </c>
      <c r="AP20" s="17">
        <f t="shared" si="42"/>
        <v>4</v>
      </c>
      <c r="AQ20" s="17">
        <f t="shared" si="43"/>
        <v>5</v>
      </c>
      <c r="AR20" s="17">
        <f t="shared" si="44"/>
        <v>5</v>
      </c>
      <c r="AS20" s="17">
        <f t="shared" si="45"/>
        <v>5</v>
      </c>
      <c r="AT20" s="17">
        <f t="shared" si="46"/>
        <v>5</v>
      </c>
      <c r="AU20" s="17">
        <f t="shared" si="47"/>
        <v>4</v>
      </c>
      <c r="AV20" s="17" t="str">
        <f t="shared" si="48"/>
        <v/>
      </c>
      <c r="AW20" s="149">
        <f t="shared" si="49"/>
        <v>0</v>
      </c>
      <c r="AX20" s="150"/>
      <c r="AY20" s="151"/>
      <c r="AZ20" s="151"/>
      <c r="BA20" s="151"/>
      <c r="BB20" s="151"/>
      <c r="BC20" s="151"/>
      <c r="BD20" s="151"/>
      <c r="BE20" s="151"/>
      <c r="BF20" s="151"/>
      <c r="BG20" s="151"/>
      <c r="BH20" s="151"/>
      <c r="BI20" s="151"/>
      <c r="BJ20" s="151"/>
      <c r="BK20" s="151"/>
      <c r="BL20" s="151"/>
      <c r="BM20" s="151"/>
      <c r="BN20" s="151"/>
      <c r="BO20" s="150"/>
      <c r="BP20" s="152"/>
      <c r="BQ20" s="152"/>
      <c r="BR20" s="152"/>
      <c r="BS20" s="152"/>
      <c r="BT20" s="152"/>
      <c r="BU20" s="152"/>
      <c r="BV20" s="152"/>
      <c r="BW20" s="152"/>
      <c r="BX20" s="152"/>
      <c r="BY20" s="152"/>
      <c r="BZ20" s="152"/>
      <c r="CA20" s="152"/>
      <c r="CB20" s="152"/>
      <c r="CC20" s="152"/>
      <c r="CD20" s="152"/>
      <c r="CE20" s="152"/>
      <c r="CF20" s="152"/>
      <c r="CG20" s="150"/>
      <c r="CH20" s="152"/>
      <c r="CI20" s="152"/>
      <c r="CJ20" s="152"/>
      <c r="CK20" s="152"/>
      <c r="CL20" s="152"/>
      <c r="CM20" s="152"/>
      <c r="CN20" s="147"/>
      <c r="CO20" s="147"/>
      <c r="CP20" s="147"/>
      <c r="CQ20" s="147"/>
      <c r="CR20" s="147"/>
      <c r="CS20" s="147"/>
      <c r="CT20" s="147"/>
      <c r="CU20" s="147"/>
      <c r="CV20" s="147"/>
      <c r="CW20" s="147"/>
      <c r="CX20" s="147"/>
      <c r="CY20" s="147"/>
      <c r="CZ20" s="147"/>
      <c r="DA20" s="147"/>
    </row>
    <row r="21" spans="1:105" s="153" customFormat="1" ht="18.75" customHeight="1" x14ac:dyDescent="0.25">
      <c r="A21" s="260">
        <v>16</v>
      </c>
      <c r="B21" s="269" t="s">
        <v>28</v>
      </c>
      <c r="C21" s="479" t="s">
        <v>34</v>
      </c>
      <c r="D21" s="482" t="s">
        <v>1231</v>
      </c>
      <c r="E21" s="262" t="s">
        <v>648</v>
      </c>
      <c r="F21" s="93">
        <v>5</v>
      </c>
      <c r="G21" s="93">
        <v>5</v>
      </c>
      <c r="H21" s="144">
        <v>5</v>
      </c>
      <c r="I21" s="144">
        <v>5</v>
      </c>
      <c r="J21" s="144">
        <v>5</v>
      </c>
      <c r="K21" s="144">
        <v>5</v>
      </c>
      <c r="L21" s="144">
        <v>5</v>
      </c>
      <c r="M21" s="144">
        <v>5</v>
      </c>
      <c r="N21" s="144">
        <v>5</v>
      </c>
      <c r="O21" s="144">
        <v>5</v>
      </c>
      <c r="P21" s="144">
        <v>5</v>
      </c>
      <c r="Q21" s="144">
        <v>5</v>
      </c>
      <c r="R21" s="144">
        <v>5</v>
      </c>
      <c r="S21" s="370">
        <v>5</v>
      </c>
      <c r="T21" s="145">
        <v>5</v>
      </c>
      <c r="U21" s="146"/>
      <c r="V21" s="18">
        <f t="shared" si="24"/>
        <v>5</v>
      </c>
      <c r="W21" s="139">
        <f t="shared" si="25"/>
        <v>0</v>
      </c>
      <c r="X21" s="139">
        <f t="shared" si="26"/>
        <v>0</v>
      </c>
      <c r="Y21" s="139">
        <f t="shared" si="27"/>
        <v>0</v>
      </c>
      <c r="Z21" s="139">
        <f t="shared" si="28"/>
        <v>0</v>
      </c>
      <c r="AA21" s="139">
        <f t="shared" si="29"/>
        <v>0</v>
      </c>
      <c r="AB21" s="139">
        <f t="shared" si="30"/>
        <v>15</v>
      </c>
      <c r="AC21" s="139">
        <f t="shared" si="31"/>
        <v>15</v>
      </c>
      <c r="AD21" s="201">
        <f t="shared" si="32"/>
        <v>5</v>
      </c>
      <c r="AE21" s="208">
        <f>IF(AX21=5,0.5,IF(AX21=4,0.25,IF(AX21&lt;=3,0)))</f>
        <v>0</v>
      </c>
      <c r="AF21" s="147"/>
      <c r="AG21" s="17">
        <f t="shared" si="33"/>
        <v>5</v>
      </c>
      <c r="AH21" s="17">
        <f t="shared" si="34"/>
        <v>5</v>
      </c>
      <c r="AI21" s="17">
        <f t="shared" si="35"/>
        <v>5</v>
      </c>
      <c r="AJ21" s="17">
        <f t="shared" si="36"/>
        <v>5</v>
      </c>
      <c r="AK21" s="17">
        <f t="shared" si="37"/>
        <v>5</v>
      </c>
      <c r="AL21" s="17">
        <f t="shared" si="38"/>
        <v>5</v>
      </c>
      <c r="AM21" s="17">
        <f t="shared" si="39"/>
        <v>5</v>
      </c>
      <c r="AN21" s="17">
        <f t="shared" si="40"/>
        <v>5</v>
      </c>
      <c r="AO21" s="17">
        <f t="shared" si="41"/>
        <v>5</v>
      </c>
      <c r="AP21" s="17">
        <f t="shared" si="42"/>
        <v>5</v>
      </c>
      <c r="AQ21" s="17">
        <f t="shared" si="43"/>
        <v>5</v>
      </c>
      <c r="AR21" s="17">
        <f t="shared" si="44"/>
        <v>5</v>
      </c>
      <c r="AS21" s="17">
        <f t="shared" si="45"/>
        <v>5</v>
      </c>
      <c r="AT21" s="17">
        <f t="shared" si="46"/>
        <v>5</v>
      </c>
      <c r="AU21" s="17">
        <f t="shared" si="47"/>
        <v>5</v>
      </c>
      <c r="AV21" s="17" t="str">
        <f t="shared" si="48"/>
        <v/>
      </c>
      <c r="AW21" s="149">
        <f t="shared" si="49"/>
        <v>0</v>
      </c>
      <c r="AX21" s="150"/>
      <c r="AY21" s="151"/>
      <c r="AZ21" s="151"/>
      <c r="BA21" s="151"/>
      <c r="BB21" s="151"/>
      <c r="BC21" s="151"/>
      <c r="BD21" s="151"/>
      <c r="BE21" s="151"/>
      <c r="BF21" s="151"/>
      <c r="BG21" s="151"/>
      <c r="BH21" s="151"/>
      <c r="BI21" s="151"/>
      <c r="BJ21" s="151"/>
      <c r="BK21" s="151"/>
      <c r="BL21" s="151"/>
      <c r="BM21" s="151"/>
      <c r="BN21" s="151"/>
      <c r="BO21" s="150"/>
      <c r="BP21" s="152"/>
      <c r="BQ21" s="152"/>
      <c r="BR21" s="152"/>
      <c r="BS21" s="152"/>
      <c r="BT21" s="152"/>
      <c r="BU21" s="152"/>
      <c r="BV21" s="152"/>
      <c r="BW21" s="152"/>
      <c r="BX21" s="152"/>
      <c r="BY21" s="152"/>
      <c r="BZ21" s="152"/>
      <c r="CA21" s="152"/>
      <c r="CB21" s="152"/>
      <c r="CC21" s="152"/>
      <c r="CD21" s="152"/>
      <c r="CE21" s="152"/>
      <c r="CF21" s="152"/>
      <c r="CG21" s="150"/>
      <c r="CH21" s="152"/>
      <c r="CI21" s="152"/>
      <c r="CJ21" s="152"/>
      <c r="CK21" s="152"/>
      <c r="CL21" s="152"/>
      <c r="CM21" s="152"/>
      <c r="CN21" s="147"/>
      <c r="CO21" s="147"/>
      <c r="CP21" s="147"/>
      <c r="CQ21" s="147"/>
      <c r="CR21" s="147"/>
      <c r="CS21" s="147"/>
      <c r="CT21" s="147"/>
      <c r="CU21" s="147"/>
      <c r="CV21" s="147"/>
      <c r="CW21" s="147"/>
      <c r="CX21" s="147"/>
      <c r="CY21" s="147"/>
      <c r="CZ21" s="147"/>
      <c r="DA21" s="147"/>
    </row>
    <row r="22" spans="1:105" s="153" customFormat="1" ht="18.75" x14ac:dyDescent="0.25">
      <c r="A22" s="260">
        <v>17</v>
      </c>
      <c r="B22" s="269" t="s">
        <v>28</v>
      </c>
      <c r="C22" s="399" t="s">
        <v>34</v>
      </c>
      <c r="D22" s="400" t="s">
        <v>1232</v>
      </c>
      <c r="E22" s="262" t="s">
        <v>648</v>
      </c>
      <c r="F22" s="93">
        <v>5</v>
      </c>
      <c r="G22" s="93">
        <v>5</v>
      </c>
      <c r="H22" s="144">
        <v>4</v>
      </c>
      <c r="I22" s="144">
        <v>4</v>
      </c>
      <c r="J22" s="144">
        <v>4</v>
      </c>
      <c r="K22" s="144">
        <v>4</v>
      </c>
      <c r="L22" s="574">
        <v>4</v>
      </c>
      <c r="M22" s="574">
        <v>4</v>
      </c>
      <c r="N22" s="144">
        <v>5</v>
      </c>
      <c r="O22" s="144">
        <v>5</v>
      </c>
      <c r="P22" s="144">
        <v>5</v>
      </c>
      <c r="Q22" s="144">
        <v>5</v>
      </c>
      <c r="R22" s="144">
        <v>5</v>
      </c>
      <c r="S22" s="370">
        <v>5</v>
      </c>
      <c r="T22" s="145">
        <v>5</v>
      </c>
      <c r="U22" s="146"/>
      <c r="V22" s="18">
        <f t="shared" si="24"/>
        <v>4</v>
      </c>
      <c r="W22" s="139">
        <f t="shared" si="25"/>
        <v>0</v>
      </c>
      <c r="X22" s="139">
        <f t="shared" si="26"/>
        <v>0</v>
      </c>
      <c r="Y22" s="139">
        <f t="shared" si="27"/>
        <v>0</v>
      </c>
      <c r="Z22" s="139">
        <f t="shared" si="28"/>
        <v>0</v>
      </c>
      <c r="AA22" s="139">
        <f t="shared" si="29"/>
        <v>6</v>
      </c>
      <c r="AB22" s="139">
        <f t="shared" si="30"/>
        <v>9</v>
      </c>
      <c r="AC22" s="139">
        <f t="shared" si="31"/>
        <v>15</v>
      </c>
      <c r="AD22" s="201">
        <f t="shared" si="32"/>
        <v>4.5999999999999996</v>
      </c>
      <c r="AE22" s="208">
        <f t="shared" si="8"/>
        <v>0</v>
      </c>
      <c r="AF22" s="147"/>
      <c r="AG22" s="17">
        <f t="shared" si="33"/>
        <v>5</v>
      </c>
      <c r="AH22" s="17">
        <f t="shared" si="34"/>
        <v>5</v>
      </c>
      <c r="AI22" s="17">
        <f t="shared" si="35"/>
        <v>4</v>
      </c>
      <c r="AJ22" s="17">
        <f t="shared" si="36"/>
        <v>4</v>
      </c>
      <c r="AK22" s="17">
        <f t="shared" si="37"/>
        <v>4</v>
      </c>
      <c r="AL22" s="17">
        <f t="shared" si="38"/>
        <v>4</v>
      </c>
      <c r="AM22" s="17">
        <f t="shared" si="39"/>
        <v>4</v>
      </c>
      <c r="AN22" s="17">
        <f t="shared" si="40"/>
        <v>4</v>
      </c>
      <c r="AO22" s="17">
        <f t="shared" si="41"/>
        <v>5</v>
      </c>
      <c r="AP22" s="17">
        <f t="shared" si="42"/>
        <v>5</v>
      </c>
      <c r="AQ22" s="17">
        <f t="shared" si="43"/>
        <v>5</v>
      </c>
      <c r="AR22" s="17">
        <f t="shared" si="44"/>
        <v>5</v>
      </c>
      <c r="AS22" s="17">
        <f t="shared" si="45"/>
        <v>5</v>
      </c>
      <c r="AT22" s="17">
        <f t="shared" si="46"/>
        <v>5</v>
      </c>
      <c r="AU22" s="17">
        <f t="shared" si="47"/>
        <v>5</v>
      </c>
      <c r="AV22" s="17" t="str">
        <f t="shared" si="48"/>
        <v/>
      </c>
      <c r="AW22" s="149">
        <f t="shared" si="49"/>
        <v>0</v>
      </c>
      <c r="AX22" s="150"/>
      <c r="AY22" s="151"/>
      <c r="AZ22" s="151"/>
      <c r="BA22" s="151"/>
      <c r="BB22" s="151"/>
      <c r="BC22" s="151"/>
      <c r="BD22" s="151"/>
      <c r="BE22" s="151"/>
      <c r="BF22" s="151"/>
      <c r="BG22" s="151"/>
      <c r="BH22" s="151"/>
      <c r="BI22" s="151"/>
      <c r="BJ22" s="151"/>
      <c r="BK22" s="151"/>
      <c r="BL22" s="151"/>
      <c r="BM22" s="151"/>
      <c r="BN22" s="151"/>
      <c r="BO22" s="150"/>
      <c r="BP22" s="152"/>
      <c r="BQ22" s="152"/>
      <c r="BR22" s="152"/>
      <c r="BS22" s="152"/>
      <c r="BT22" s="152"/>
      <c r="BU22" s="152"/>
      <c r="BV22" s="152"/>
      <c r="BW22" s="152"/>
      <c r="BX22" s="152"/>
      <c r="BY22" s="152"/>
      <c r="BZ22" s="152"/>
      <c r="CA22" s="152"/>
      <c r="CB22" s="152"/>
      <c r="CC22" s="152"/>
      <c r="CD22" s="152"/>
      <c r="CE22" s="152"/>
      <c r="CF22" s="152"/>
      <c r="CG22" s="150"/>
      <c r="CH22" s="152"/>
      <c r="CI22" s="152"/>
      <c r="CJ22" s="152"/>
      <c r="CK22" s="152"/>
      <c r="CL22" s="152"/>
      <c r="CM22" s="152"/>
      <c r="CN22" s="147"/>
      <c r="CO22" s="147"/>
      <c r="CP22" s="147"/>
      <c r="CQ22" s="147"/>
      <c r="CR22" s="147"/>
      <c r="CS22" s="147"/>
      <c r="CT22" s="147"/>
      <c r="CU22" s="147"/>
      <c r="CV22" s="147"/>
      <c r="CW22" s="147"/>
      <c r="CX22" s="147"/>
      <c r="CY22" s="147"/>
      <c r="CZ22" s="147"/>
      <c r="DA22" s="147"/>
    </row>
    <row r="23" spans="1:105" s="153" customFormat="1" ht="18.75" x14ac:dyDescent="0.25">
      <c r="A23" s="260">
        <v>18</v>
      </c>
      <c r="B23" s="269" t="s">
        <v>28</v>
      </c>
      <c r="C23" s="399" t="s">
        <v>34</v>
      </c>
      <c r="D23" s="443" t="s">
        <v>1233</v>
      </c>
      <c r="E23" s="262" t="s">
        <v>648</v>
      </c>
      <c r="F23" s="93">
        <v>4</v>
      </c>
      <c r="G23" s="93">
        <v>3</v>
      </c>
      <c r="H23" s="144">
        <v>4</v>
      </c>
      <c r="I23" s="144">
        <v>3</v>
      </c>
      <c r="J23" s="144">
        <v>5</v>
      </c>
      <c r="K23" s="144">
        <v>4</v>
      </c>
      <c r="L23" s="574">
        <v>4</v>
      </c>
      <c r="M23" s="574">
        <v>4</v>
      </c>
      <c r="N23" s="144">
        <v>3</v>
      </c>
      <c r="O23" s="144">
        <v>4</v>
      </c>
      <c r="P23" s="144">
        <v>4</v>
      </c>
      <c r="Q23" s="144">
        <v>4</v>
      </c>
      <c r="R23" s="144">
        <v>3</v>
      </c>
      <c r="S23" s="370">
        <v>4</v>
      </c>
      <c r="T23" s="145">
        <v>3</v>
      </c>
      <c r="U23" s="146"/>
      <c r="V23" s="18">
        <f t="shared" si="24"/>
        <v>3</v>
      </c>
      <c r="W23" s="139">
        <f t="shared" si="25"/>
        <v>0</v>
      </c>
      <c r="X23" s="139">
        <f t="shared" si="26"/>
        <v>0</v>
      </c>
      <c r="Y23" s="139">
        <f t="shared" si="27"/>
        <v>0</v>
      </c>
      <c r="Z23" s="139">
        <f t="shared" si="28"/>
        <v>5</v>
      </c>
      <c r="AA23" s="139">
        <f t="shared" si="29"/>
        <v>9</v>
      </c>
      <c r="AB23" s="139">
        <f t="shared" si="30"/>
        <v>1</v>
      </c>
      <c r="AC23" s="139">
        <f t="shared" si="31"/>
        <v>15</v>
      </c>
      <c r="AD23" s="201">
        <f t="shared" si="32"/>
        <v>3.7333333333333334</v>
      </c>
      <c r="AE23" s="208">
        <f t="shared" ref="AE23:AE30" si="50">IF(AX23=5,0.5,IF(AX23=4,0.25,IF(AX23&lt;=3,0)))</f>
        <v>0</v>
      </c>
      <c r="AF23" s="147"/>
      <c r="AG23" s="17">
        <f t="shared" si="33"/>
        <v>4</v>
      </c>
      <c r="AH23" s="17">
        <f t="shared" si="34"/>
        <v>3</v>
      </c>
      <c r="AI23" s="17">
        <f t="shared" si="35"/>
        <v>4</v>
      </c>
      <c r="AJ23" s="17">
        <f t="shared" si="36"/>
        <v>3</v>
      </c>
      <c r="AK23" s="17">
        <f t="shared" si="37"/>
        <v>5</v>
      </c>
      <c r="AL23" s="17">
        <f t="shared" si="38"/>
        <v>4</v>
      </c>
      <c r="AM23" s="17">
        <f t="shared" si="39"/>
        <v>4</v>
      </c>
      <c r="AN23" s="17">
        <f t="shared" si="40"/>
        <v>4</v>
      </c>
      <c r="AO23" s="17">
        <f t="shared" si="41"/>
        <v>3</v>
      </c>
      <c r="AP23" s="17">
        <f t="shared" si="42"/>
        <v>4</v>
      </c>
      <c r="AQ23" s="17">
        <f t="shared" si="43"/>
        <v>4</v>
      </c>
      <c r="AR23" s="17">
        <f t="shared" si="44"/>
        <v>4</v>
      </c>
      <c r="AS23" s="17">
        <f>IF(ISERROR(VALUE(LEFT(R23))),LEFT(R23),VALUE(LEFT(R23)))</f>
        <v>3</v>
      </c>
      <c r="AT23" s="17">
        <f>IF(ISERROR(VALUE(LEFT(S23))),LEFT(S23),VALUE(LEFT(S23)))</f>
        <v>4</v>
      </c>
      <c r="AU23" s="17">
        <f t="shared" si="47"/>
        <v>3</v>
      </c>
      <c r="AV23" s="17" t="str">
        <f t="shared" si="48"/>
        <v/>
      </c>
      <c r="AW23" s="149">
        <f t="shared" si="49"/>
        <v>0</v>
      </c>
      <c r="AX23" s="150"/>
      <c r="AY23" s="151"/>
      <c r="AZ23" s="151"/>
      <c r="BA23" s="151"/>
      <c r="BB23" s="151"/>
      <c r="BC23" s="151"/>
      <c r="BD23" s="151"/>
      <c r="BE23" s="151"/>
      <c r="BF23" s="151"/>
      <c r="BG23" s="151"/>
      <c r="BH23" s="151"/>
      <c r="BI23" s="151"/>
      <c r="BJ23" s="151"/>
      <c r="BK23" s="151"/>
      <c r="BL23" s="151"/>
      <c r="BM23" s="151"/>
      <c r="BN23" s="151"/>
      <c r="BO23" s="150"/>
      <c r="BP23" s="152"/>
      <c r="BQ23" s="152"/>
      <c r="BR23" s="152"/>
      <c r="BS23" s="152"/>
      <c r="BT23" s="152"/>
      <c r="BU23" s="152"/>
      <c r="BV23" s="152"/>
      <c r="BW23" s="152"/>
      <c r="BX23" s="152"/>
      <c r="BY23" s="152"/>
      <c r="BZ23" s="152"/>
      <c r="CA23" s="152"/>
      <c r="CB23" s="152"/>
      <c r="CC23" s="152"/>
      <c r="CD23" s="152"/>
      <c r="CE23" s="152"/>
      <c r="CF23" s="152"/>
      <c r="CG23" s="150"/>
      <c r="CH23" s="152"/>
      <c r="CI23" s="152"/>
      <c r="CJ23" s="152"/>
      <c r="CK23" s="152"/>
      <c r="CL23" s="152"/>
      <c r="CM23" s="152"/>
      <c r="CN23" s="147"/>
      <c r="CO23" s="147"/>
      <c r="CP23" s="147"/>
      <c r="CQ23" s="147"/>
      <c r="CR23" s="147"/>
      <c r="CS23" s="147"/>
      <c r="CT23" s="147"/>
      <c r="CU23" s="147"/>
      <c r="CV23" s="147"/>
      <c r="CW23" s="147"/>
      <c r="CX23" s="147"/>
      <c r="CY23" s="147"/>
      <c r="CZ23" s="147"/>
      <c r="DA23" s="147"/>
    </row>
    <row r="24" spans="1:105" s="153" customFormat="1" ht="21.75" hidden="1" customHeight="1" x14ac:dyDescent="0.25">
      <c r="A24" s="260"/>
      <c r="B24" s="264"/>
      <c r="C24" s="399"/>
      <c r="D24" s="399"/>
      <c r="E24" s="262"/>
      <c r="F24" s="93"/>
      <c r="G24" s="93"/>
      <c r="H24" s="144"/>
      <c r="I24" s="144"/>
      <c r="J24" s="144"/>
      <c r="K24" s="144"/>
      <c r="L24" s="144"/>
      <c r="M24" s="144"/>
      <c r="N24" s="144"/>
      <c r="O24" s="144"/>
      <c r="P24" s="144"/>
      <c r="Q24" s="144"/>
      <c r="R24" s="145"/>
      <c r="S24" s="145"/>
      <c r="T24" s="145"/>
      <c r="U24" s="146"/>
      <c r="V24" s="18">
        <f t="shared" si="24"/>
        <v>0</v>
      </c>
      <c r="W24" s="139">
        <f t="shared" si="25"/>
        <v>0</v>
      </c>
      <c r="X24" s="139">
        <f t="shared" si="26"/>
        <v>0</v>
      </c>
      <c r="Y24" s="139">
        <f t="shared" si="27"/>
        <v>0</v>
      </c>
      <c r="Z24" s="139">
        <f t="shared" si="28"/>
        <v>0</v>
      </c>
      <c r="AA24" s="139">
        <f t="shared" si="29"/>
        <v>0</v>
      </c>
      <c r="AB24" s="139">
        <f t="shared" si="30"/>
        <v>0</v>
      </c>
      <c r="AC24" s="139">
        <f t="shared" si="31"/>
        <v>0</v>
      </c>
      <c r="AD24" s="201" t="str">
        <f t="shared" si="32"/>
        <v/>
      </c>
      <c r="AE24" s="208">
        <f t="shared" si="50"/>
        <v>0</v>
      </c>
      <c r="AF24" s="147"/>
      <c r="AG24" s="17" t="str">
        <f t="shared" si="33"/>
        <v/>
      </c>
      <c r="AH24" s="17" t="str">
        <f t="shared" si="34"/>
        <v/>
      </c>
      <c r="AI24" s="17" t="str">
        <f t="shared" si="35"/>
        <v/>
      </c>
      <c r="AJ24" s="17" t="str">
        <f t="shared" si="36"/>
        <v/>
      </c>
      <c r="AK24" s="17" t="str">
        <f t="shared" si="37"/>
        <v/>
      </c>
      <c r="AL24" s="17" t="str">
        <f t="shared" si="38"/>
        <v/>
      </c>
      <c r="AM24" s="17" t="str">
        <f t="shared" si="39"/>
        <v/>
      </c>
      <c r="AN24" s="17" t="str">
        <f t="shared" si="40"/>
        <v/>
      </c>
      <c r="AO24" s="17" t="str">
        <f t="shared" si="41"/>
        <v/>
      </c>
      <c r="AP24" s="17" t="str">
        <f t="shared" si="42"/>
        <v/>
      </c>
      <c r="AQ24" s="17" t="str">
        <f t="shared" si="43"/>
        <v/>
      </c>
      <c r="AR24" s="17" t="str">
        <f t="shared" si="44"/>
        <v/>
      </c>
      <c r="AS24" s="17" t="str">
        <f t="shared" si="45"/>
        <v/>
      </c>
      <c r="AT24" s="17" t="str">
        <f t="shared" si="46"/>
        <v/>
      </c>
      <c r="AU24" s="17" t="str">
        <f t="shared" si="47"/>
        <v/>
      </c>
      <c r="AV24" s="17" t="str">
        <f t="shared" si="48"/>
        <v/>
      </c>
      <c r="AW24" s="149">
        <f t="shared" si="49"/>
        <v>0</v>
      </c>
      <c r="AX24" s="150"/>
      <c r="AY24" s="151"/>
      <c r="AZ24" s="151"/>
      <c r="BA24" s="151"/>
      <c r="BB24" s="151"/>
      <c r="BC24" s="151"/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0"/>
      <c r="BP24" s="152"/>
      <c r="BQ24" s="152"/>
      <c r="BR24" s="152"/>
      <c r="BS24" s="152"/>
      <c r="BT24" s="152"/>
      <c r="BU24" s="152"/>
      <c r="BV24" s="152"/>
      <c r="BW24" s="152"/>
      <c r="BX24" s="152"/>
      <c r="BY24" s="152"/>
      <c r="BZ24" s="152"/>
      <c r="CA24" s="152"/>
      <c r="CB24" s="152"/>
      <c r="CC24" s="152"/>
      <c r="CD24" s="152"/>
      <c r="CE24" s="152"/>
      <c r="CF24" s="152"/>
      <c r="CG24" s="150"/>
      <c r="CH24" s="152"/>
      <c r="CI24" s="152"/>
      <c r="CJ24" s="152"/>
      <c r="CK24" s="152"/>
      <c r="CL24" s="152"/>
      <c r="CM24" s="152"/>
      <c r="CN24" s="147"/>
      <c r="CO24" s="147"/>
      <c r="CP24" s="147"/>
      <c r="CQ24" s="147"/>
      <c r="CR24" s="147"/>
      <c r="CS24" s="147"/>
      <c r="CT24" s="147"/>
      <c r="CU24" s="147"/>
      <c r="CV24" s="147"/>
      <c r="CW24" s="147"/>
      <c r="CX24" s="147"/>
      <c r="CY24" s="147"/>
      <c r="CZ24" s="147"/>
      <c r="DA24" s="147"/>
    </row>
    <row r="25" spans="1:105" s="153" customFormat="1" ht="21.75" hidden="1" customHeight="1" x14ac:dyDescent="0.25">
      <c r="A25" s="260">
        <v>20</v>
      </c>
      <c r="B25" s="264"/>
      <c r="C25" s="399"/>
      <c r="D25" s="399"/>
      <c r="E25" s="262"/>
      <c r="F25" s="144"/>
      <c r="G25" s="144"/>
      <c r="H25" s="144"/>
      <c r="I25" s="144"/>
      <c r="J25" s="144"/>
      <c r="K25" s="144"/>
      <c r="L25" s="144"/>
      <c r="M25" s="144"/>
      <c r="N25" s="144"/>
      <c r="O25" s="144"/>
      <c r="P25" s="144"/>
      <c r="Q25" s="144"/>
      <c r="R25" s="145"/>
      <c r="S25" s="145"/>
      <c r="T25" s="145"/>
      <c r="U25" s="146"/>
      <c r="V25" s="18">
        <f t="shared" si="24"/>
        <v>0</v>
      </c>
      <c r="W25" s="139">
        <f t="shared" si="25"/>
        <v>0</v>
      </c>
      <c r="X25" s="139">
        <f t="shared" si="26"/>
        <v>0</v>
      </c>
      <c r="Y25" s="139">
        <f t="shared" si="27"/>
        <v>0</v>
      </c>
      <c r="Z25" s="139">
        <f t="shared" si="28"/>
        <v>0</v>
      </c>
      <c r="AA25" s="139">
        <f t="shared" si="29"/>
        <v>0</v>
      </c>
      <c r="AB25" s="139">
        <f t="shared" si="30"/>
        <v>0</v>
      </c>
      <c r="AC25" s="139">
        <f t="shared" si="31"/>
        <v>0</v>
      </c>
      <c r="AD25" s="201" t="str">
        <f t="shared" si="32"/>
        <v/>
      </c>
      <c r="AE25" s="208">
        <f t="shared" si="50"/>
        <v>0</v>
      </c>
      <c r="AF25" s="147"/>
      <c r="AG25" s="17" t="str">
        <f t="shared" si="33"/>
        <v/>
      </c>
      <c r="AH25" s="17" t="str">
        <f t="shared" si="34"/>
        <v/>
      </c>
      <c r="AI25" s="17" t="str">
        <f t="shared" si="35"/>
        <v/>
      </c>
      <c r="AJ25" s="17" t="str">
        <f t="shared" si="36"/>
        <v/>
      </c>
      <c r="AK25" s="17" t="str">
        <f t="shared" si="37"/>
        <v/>
      </c>
      <c r="AL25" s="17" t="str">
        <f t="shared" si="38"/>
        <v/>
      </c>
      <c r="AM25" s="17" t="str">
        <f t="shared" si="39"/>
        <v/>
      </c>
      <c r="AN25" s="17" t="str">
        <f t="shared" si="40"/>
        <v/>
      </c>
      <c r="AO25" s="17" t="str">
        <f t="shared" si="41"/>
        <v/>
      </c>
      <c r="AP25" s="17" t="str">
        <f t="shared" si="42"/>
        <v/>
      </c>
      <c r="AQ25" s="17" t="str">
        <f t="shared" si="43"/>
        <v/>
      </c>
      <c r="AR25" s="17" t="str">
        <f t="shared" si="44"/>
        <v/>
      </c>
      <c r="AS25" s="17" t="str">
        <f t="shared" si="45"/>
        <v/>
      </c>
      <c r="AT25" s="17" t="str">
        <f t="shared" si="46"/>
        <v/>
      </c>
      <c r="AU25" s="17" t="str">
        <f t="shared" si="47"/>
        <v/>
      </c>
      <c r="AV25" s="17" t="str">
        <f t="shared" si="48"/>
        <v/>
      </c>
      <c r="AW25" s="149">
        <f t="shared" si="49"/>
        <v>0</v>
      </c>
      <c r="AX25" s="150"/>
      <c r="AY25" s="151"/>
      <c r="AZ25" s="151"/>
      <c r="BA25" s="151"/>
      <c r="BB25" s="151"/>
      <c r="BC25" s="151"/>
      <c r="BD25" s="151"/>
      <c r="BE25" s="151"/>
      <c r="BF25" s="151"/>
      <c r="BG25" s="151"/>
      <c r="BH25" s="151"/>
      <c r="BI25" s="151"/>
      <c r="BJ25" s="151"/>
      <c r="BK25" s="151"/>
      <c r="BL25" s="151"/>
      <c r="BM25" s="151"/>
      <c r="BN25" s="151"/>
      <c r="BO25" s="150"/>
      <c r="BP25" s="152"/>
      <c r="BQ25" s="152"/>
      <c r="BR25" s="152"/>
      <c r="BS25" s="152"/>
      <c r="BT25" s="152"/>
      <c r="BU25" s="152"/>
      <c r="BV25" s="152"/>
      <c r="BW25" s="152"/>
      <c r="BX25" s="152"/>
      <c r="BY25" s="152"/>
      <c r="BZ25" s="152"/>
      <c r="CA25" s="152"/>
      <c r="CB25" s="152"/>
      <c r="CC25" s="152"/>
      <c r="CD25" s="152"/>
      <c r="CE25" s="152"/>
      <c r="CF25" s="152"/>
      <c r="CG25" s="150"/>
      <c r="CH25" s="152"/>
      <c r="CI25" s="152"/>
      <c r="CJ25" s="152"/>
      <c r="CK25" s="152"/>
      <c r="CL25" s="152"/>
      <c r="CM25" s="152"/>
      <c r="CN25" s="147"/>
      <c r="CO25" s="147"/>
      <c r="CP25" s="147"/>
      <c r="CQ25" s="147"/>
      <c r="CR25" s="147"/>
      <c r="CS25" s="147"/>
      <c r="CT25" s="147"/>
      <c r="CU25" s="147"/>
      <c r="CV25" s="147"/>
      <c r="CW25" s="147"/>
      <c r="CX25" s="147"/>
      <c r="CY25" s="147"/>
      <c r="CZ25" s="147"/>
      <c r="DA25" s="147"/>
    </row>
    <row r="26" spans="1:105" s="153" customFormat="1" ht="22.5" hidden="1" customHeight="1" x14ac:dyDescent="0.25">
      <c r="A26" s="188"/>
      <c r="B26" s="265"/>
      <c r="E26" s="262"/>
      <c r="F26" s="144"/>
      <c r="G26" s="144"/>
      <c r="H26" s="144"/>
      <c r="I26" s="144"/>
      <c r="J26" s="144"/>
      <c r="K26" s="144"/>
      <c r="L26" s="144"/>
      <c r="M26" s="144"/>
      <c r="N26" s="144"/>
      <c r="O26" s="144"/>
      <c r="P26" s="144"/>
      <c r="Q26" s="144"/>
      <c r="R26" s="145"/>
      <c r="S26" s="145"/>
      <c r="T26" s="145"/>
      <c r="U26" s="146"/>
      <c r="V26" s="18">
        <f t="shared" si="24"/>
        <v>0</v>
      </c>
      <c r="W26" s="139">
        <f t="shared" si="25"/>
        <v>0</v>
      </c>
      <c r="X26" s="139">
        <f t="shared" si="26"/>
        <v>0</v>
      </c>
      <c r="Y26" s="139">
        <f t="shared" si="27"/>
        <v>0</v>
      </c>
      <c r="Z26" s="139">
        <f t="shared" si="28"/>
        <v>0</v>
      </c>
      <c r="AA26" s="139">
        <f t="shared" si="29"/>
        <v>0</v>
      </c>
      <c r="AB26" s="139">
        <f t="shared" si="30"/>
        <v>0</v>
      </c>
      <c r="AC26" s="139">
        <f t="shared" si="31"/>
        <v>0</v>
      </c>
      <c r="AD26" s="201" t="str">
        <f t="shared" si="32"/>
        <v/>
      </c>
      <c r="AE26" s="208">
        <f t="shared" si="50"/>
        <v>0</v>
      </c>
      <c r="AF26" s="147"/>
      <c r="AG26" s="17" t="str">
        <f t="shared" si="33"/>
        <v/>
      </c>
      <c r="AH26" s="17" t="str">
        <f t="shared" si="34"/>
        <v/>
      </c>
      <c r="AI26" s="17" t="str">
        <f t="shared" si="35"/>
        <v/>
      </c>
      <c r="AJ26" s="17" t="str">
        <f t="shared" si="36"/>
        <v/>
      </c>
      <c r="AK26" s="17" t="str">
        <f t="shared" si="37"/>
        <v/>
      </c>
      <c r="AL26" s="17" t="str">
        <f t="shared" si="38"/>
        <v/>
      </c>
      <c r="AM26" s="17" t="str">
        <f t="shared" si="39"/>
        <v/>
      </c>
      <c r="AN26" s="17" t="str">
        <f t="shared" si="40"/>
        <v/>
      </c>
      <c r="AO26" s="17" t="str">
        <f t="shared" si="41"/>
        <v/>
      </c>
      <c r="AP26" s="17" t="str">
        <f t="shared" si="42"/>
        <v/>
      </c>
      <c r="AQ26" s="17" t="str">
        <f t="shared" si="43"/>
        <v/>
      </c>
      <c r="AR26" s="17" t="str">
        <f t="shared" si="44"/>
        <v/>
      </c>
      <c r="AS26" s="17" t="str">
        <f t="shared" si="45"/>
        <v/>
      </c>
      <c r="AT26" s="17" t="str">
        <f t="shared" si="46"/>
        <v/>
      </c>
      <c r="AU26" s="17" t="str">
        <f t="shared" si="47"/>
        <v/>
      </c>
      <c r="AV26" s="17" t="str">
        <f t="shared" si="48"/>
        <v/>
      </c>
      <c r="AW26" s="149">
        <f t="shared" si="49"/>
        <v>0</v>
      </c>
      <c r="AX26" s="150"/>
      <c r="AY26" s="151"/>
      <c r="AZ26" s="151"/>
      <c r="BA26" s="151"/>
      <c r="BB26" s="151"/>
      <c r="BC26" s="151"/>
      <c r="BD26" s="151"/>
      <c r="BE26" s="151"/>
      <c r="BF26" s="151"/>
      <c r="BG26" s="151"/>
      <c r="BH26" s="151"/>
      <c r="BI26" s="151"/>
      <c r="BJ26" s="151"/>
      <c r="BK26" s="151"/>
      <c r="BL26" s="151"/>
      <c r="BM26" s="151"/>
      <c r="BN26" s="151"/>
      <c r="BO26" s="150"/>
      <c r="BP26" s="152"/>
      <c r="BQ26" s="152"/>
      <c r="BR26" s="152"/>
      <c r="BS26" s="152"/>
      <c r="BT26" s="152"/>
      <c r="BU26" s="152"/>
      <c r="BV26" s="152"/>
      <c r="BW26" s="152"/>
      <c r="BX26" s="152"/>
      <c r="BY26" s="152"/>
      <c r="BZ26" s="152"/>
      <c r="CA26" s="152"/>
      <c r="CB26" s="152"/>
      <c r="CC26" s="152"/>
      <c r="CD26" s="152"/>
      <c r="CE26" s="152"/>
      <c r="CF26" s="152"/>
      <c r="CG26" s="150"/>
      <c r="CH26" s="152"/>
      <c r="CI26" s="152"/>
      <c r="CJ26" s="152"/>
      <c r="CK26" s="152"/>
      <c r="CL26" s="152"/>
      <c r="CM26" s="152"/>
      <c r="CN26" s="147"/>
      <c r="CO26" s="147"/>
      <c r="CP26" s="147"/>
      <c r="CQ26" s="147"/>
      <c r="CR26" s="147"/>
      <c r="CS26" s="147"/>
      <c r="CT26" s="147"/>
      <c r="CU26" s="147"/>
      <c r="CV26" s="147"/>
      <c r="CW26" s="147"/>
      <c r="CX26" s="147"/>
      <c r="CY26" s="147"/>
      <c r="CZ26" s="147"/>
      <c r="DA26" s="147"/>
    </row>
    <row r="27" spans="1:105" s="153" customFormat="1" ht="22.5" hidden="1" customHeight="1" x14ac:dyDescent="0.25">
      <c r="A27" s="188"/>
      <c r="B27" s="186"/>
      <c r="E27" s="262"/>
      <c r="F27" s="144"/>
      <c r="G27" s="145"/>
      <c r="H27" s="144"/>
      <c r="I27" s="145"/>
      <c r="J27" s="145"/>
      <c r="K27" s="144"/>
      <c r="L27" s="154"/>
      <c r="M27" s="145"/>
      <c r="N27" s="145"/>
      <c r="O27" s="145"/>
      <c r="P27" s="145"/>
      <c r="Q27" s="309"/>
      <c r="R27" s="145"/>
      <c r="S27" s="145"/>
      <c r="T27" s="145"/>
      <c r="U27" s="146"/>
      <c r="V27" s="18">
        <f t="shared" si="24"/>
        <v>0</v>
      </c>
      <c r="W27" s="139">
        <f t="shared" si="25"/>
        <v>0</v>
      </c>
      <c r="X27" s="139">
        <f t="shared" si="26"/>
        <v>0</v>
      </c>
      <c r="Y27" s="139">
        <f t="shared" si="27"/>
        <v>0</v>
      </c>
      <c r="Z27" s="139">
        <f t="shared" si="28"/>
        <v>0</v>
      </c>
      <c r="AA27" s="139">
        <f t="shared" si="29"/>
        <v>0</v>
      </c>
      <c r="AB27" s="139">
        <f t="shared" si="30"/>
        <v>0</v>
      </c>
      <c r="AC27" s="139">
        <f t="shared" si="31"/>
        <v>0</v>
      </c>
      <c r="AD27" s="201" t="str">
        <f t="shared" si="32"/>
        <v/>
      </c>
      <c r="AE27" s="208">
        <f t="shared" si="50"/>
        <v>0</v>
      </c>
      <c r="AF27" s="147"/>
      <c r="AG27" s="17" t="str">
        <f t="shared" si="33"/>
        <v/>
      </c>
      <c r="AH27" s="17" t="str">
        <f t="shared" si="34"/>
        <v/>
      </c>
      <c r="AI27" s="17" t="str">
        <f t="shared" si="35"/>
        <v/>
      </c>
      <c r="AJ27" s="17" t="str">
        <f t="shared" si="36"/>
        <v/>
      </c>
      <c r="AK27" s="17" t="str">
        <f t="shared" si="37"/>
        <v/>
      </c>
      <c r="AL27" s="17" t="str">
        <f t="shared" si="38"/>
        <v/>
      </c>
      <c r="AM27" s="17" t="str">
        <f t="shared" si="39"/>
        <v/>
      </c>
      <c r="AN27" s="17" t="str">
        <f t="shared" si="40"/>
        <v/>
      </c>
      <c r="AO27" s="17" t="str">
        <f t="shared" si="41"/>
        <v/>
      </c>
      <c r="AP27" s="17" t="str">
        <f t="shared" si="42"/>
        <v/>
      </c>
      <c r="AQ27" s="17" t="str">
        <f t="shared" si="43"/>
        <v/>
      </c>
      <c r="AR27" s="17" t="str">
        <f t="shared" si="44"/>
        <v/>
      </c>
      <c r="AS27" s="17" t="str">
        <f t="shared" si="45"/>
        <v/>
      </c>
      <c r="AT27" s="17" t="str">
        <f t="shared" si="46"/>
        <v/>
      </c>
      <c r="AU27" s="17" t="str">
        <f t="shared" si="47"/>
        <v/>
      </c>
      <c r="AV27" s="17" t="str">
        <f t="shared" si="48"/>
        <v/>
      </c>
      <c r="AW27" s="149">
        <f t="shared" si="49"/>
        <v>0</v>
      </c>
      <c r="AX27" s="150"/>
      <c r="AY27" s="151"/>
      <c r="AZ27" s="151"/>
      <c r="BA27" s="151"/>
      <c r="BB27" s="151"/>
      <c r="BC27" s="151"/>
      <c r="BD27" s="151"/>
      <c r="BE27" s="151"/>
      <c r="BF27" s="151"/>
      <c r="BG27" s="151"/>
      <c r="BH27" s="151"/>
      <c r="BI27" s="151"/>
      <c r="BJ27" s="151"/>
      <c r="BK27" s="151"/>
      <c r="BL27" s="151"/>
      <c r="BM27" s="151"/>
      <c r="BN27" s="151"/>
      <c r="BO27" s="150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0"/>
      <c r="CH27" s="152"/>
      <c r="CI27" s="152"/>
      <c r="CJ27" s="152"/>
      <c r="CK27" s="152"/>
      <c r="CL27" s="152"/>
      <c r="CM27" s="152"/>
      <c r="CN27" s="147"/>
      <c r="CO27" s="147"/>
      <c r="CP27" s="147"/>
      <c r="CQ27" s="147"/>
      <c r="CR27" s="147"/>
      <c r="CS27" s="147"/>
      <c r="CT27" s="147"/>
      <c r="CU27" s="147"/>
      <c r="CV27" s="147"/>
      <c r="CW27" s="147"/>
      <c r="CX27" s="147"/>
      <c r="CY27" s="147"/>
      <c r="CZ27" s="147"/>
      <c r="DA27" s="147"/>
    </row>
    <row r="28" spans="1:105" s="153" customFormat="1" ht="22.5" hidden="1" customHeight="1" x14ac:dyDescent="0.25">
      <c r="A28" s="188"/>
      <c r="B28" s="87"/>
      <c r="E28" s="262"/>
      <c r="F28" s="144"/>
      <c r="G28" s="144"/>
      <c r="H28" s="144"/>
      <c r="I28" s="144"/>
      <c r="J28" s="144"/>
      <c r="K28" s="144"/>
      <c r="L28" s="144"/>
      <c r="M28" s="144"/>
      <c r="N28" s="144"/>
      <c r="O28" s="144"/>
      <c r="P28" s="144"/>
      <c r="Q28" s="144"/>
      <c r="R28" s="145"/>
      <c r="S28" s="145"/>
      <c r="T28" s="145"/>
      <c r="U28" s="146"/>
      <c r="V28" s="18">
        <f t="shared" si="24"/>
        <v>0</v>
      </c>
      <c r="W28" s="139">
        <f t="shared" si="25"/>
        <v>0</v>
      </c>
      <c r="X28" s="139">
        <f t="shared" si="26"/>
        <v>0</v>
      </c>
      <c r="Y28" s="139">
        <f t="shared" si="27"/>
        <v>0</v>
      </c>
      <c r="Z28" s="139">
        <f t="shared" si="28"/>
        <v>0</v>
      </c>
      <c r="AA28" s="139">
        <f t="shared" si="29"/>
        <v>0</v>
      </c>
      <c r="AB28" s="139">
        <f t="shared" si="30"/>
        <v>0</v>
      </c>
      <c r="AC28" s="139">
        <f t="shared" si="31"/>
        <v>0</v>
      </c>
      <c r="AD28" s="201" t="str">
        <f t="shared" si="32"/>
        <v/>
      </c>
      <c r="AE28" s="208">
        <f t="shared" si="50"/>
        <v>0</v>
      </c>
      <c r="AF28" s="147"/>
      <c r="AG28" s="17" t="str">
        <f t="shared" si="33"/>
        <v/>
      </c>
      <c r="AH28" s="17" t="str">
        <f t="shared" si="34"/>
        <v/>
      </c>
      <c r="AI28" s="17" t="str">
        <f t="shared" si="35"/>
        <v/>
      </c>
      <c r="AJ28" s="17" t="str">
        <f t="shared" si="36"/>
        <v/>
      </c>
      <c r="AK28" s="17" t="str">
        <f t="shared" si="37"/>
        <v/>
      </c>
      <c r="AL28" s="17" t="str">
        <f t="shared" si="38"/>
        <v/>
      </c>
      <c r="AM28" s="17" t="str">
        <f t="shared" si="39"/>
        <v/>
      </c>
      <c r="AN28" s="17" t="str">
        <f t="shared" si="40"/>
        <v/>
      </c>
      <c r="AO28" s="17" t="str">
        <f t="shared" si="41"/>
        <v/>
      </c>
      <c r="AP28" s="17" t="str">
        <f t="shared" si="42"/>
        <v/>
      </c>
      <c r="AQ28" s="17" t="str">
        <f t="shared" si="43"/>
        <v/>
      </c>
      <c r="AR28" s="17" t="str">
        <f t="shared" si="44"/>
        <v/>
      </c>
      <c r="AS28" s="17" t="str">
        <f t="shared" si="45"/>
        <v/>
      </c>
      <c r="AT28" s="17" t="str">
        <f t="shared" si="46"/>
        <v/>
      </c>
      <c r="AU28" s="17" t="str">
        <f t="shared" si="47"/>
        <v/>
      </c>
      <c r="AV28" s="17" t="str">
        <f t="shared" si="48"/>
        <v/>
      </c>
      <c r="AW28" s="149">
        <f t="shared" si="49"/>
        <v>0</v>
      </c>
      <c r="AX28" s="150"/>
      <c r="AY28" s="151"/>
      <c r="AZ28" s="151"/>
      <c r="BA28" s="151"/>
      <c r="BB28" s="151"/>
      <c r="BC28" s="151"/>
      <c r="BD28" s="151"/>
      <c r="BE28" s="151"/>
      <c r="BF28" s="151"/>
      <c r="BG28" s="151"/>
      <c r="BH28" s="151"/>
      <c r="BI28" s="151"/>
      <c r="BJ28" s="151"/>
      <c r="BK28" s="151"/>
      <c r="BL28" s="151"/>
      <c r="BM28" s="151"/>
      <c r="BN28" s="151"/>
      <c r="BO28" s="150"/>
      <c r="BP28" s="152"/>
      <c r="BQ28" s="152"/>
      <c r="BR28" s="152"/>
      <c r="BS28" s="152"/>
      <c r="BT28" s="152"/>
      <c r="BU28" s="152"/>
      <c r="BV28" s="152"/>
      <c r="BW28" s="152"/>
      <c r="BX28" s="152"/>
      <c r="BY28" s="152"/>
      <c r="BZ28" s="152"/>
      <c r="CA28" s="152"/>
      <c r="CB28" s="152"/>
      <c r="CC28" s="152"/>
      <c r="CD28" s="152"/>
      <c r="CE28" s="152"/>
      <c r="CF28" s="152"/>
      <c r="CG28" s="150"/>
      <c r="CH28" s="152"/>
      <c r="CI28" s="152"/>
      <c r="CJ28" s="152"/>
      <c r="CK28" s="152"/>
      <c r="CL28" s="152"/>
      <c r="CM28" s="152"/>
      <c r="CN28" s="147"/>
      <c r="CO28" s="147"/>
      <c r="CP28" s="147"/>
      <c r="CQ28" s="147"/>
      <c r="CR28" s="147"/>
      <c r="CS28" s="147"/>
      <c r="CT28" s="147"/>
      <c r="CU28" s="147"/>
      <c r="CV28" s="147"/>
      <c r="CW28" s="147"/>
      <c r="CX28" s="147"/>
      <c r="CY28" s="147"/>
      <c r="CZ28" s="147"/>
      <c r="DA28" s="147"/>
    </row>
    <row r="29" spans="1:105" s="153" customFormat="1" ht="22.5" hidden="1" customHeight="1" x14ac:dyDescent="0.25">
      <c r="A29" s="188"/>
      <c r="B29" s="87"/>
      <c r="C29" s="88"/>
      <c r="D29" s="89"/>
      <c r="E29" s="262"/>
      <c r="F29" s="144"/>
      <c r="G29" s="144"/>
      <c r="H29" s="144"/>
      <c r="I29" s="144"/>
      <c r="J29" s="144"/>
      <c r="K29" s="144"/>
      <c r="L29" s="144"/>
      <c r="M29" s="144"/>
      <c r="N29" s="144"/>
      <c r="O29" s="144"/>
      <c r="P29" s="144"/>
      <c r="Q29" s="144"/>
      <c r="R29" s="145"/>
      <c r="S29" s="145"/>
      <c r="T29" s="145"/>
      <c r="U29" s="146"/>
      <c r="V29" s="18">
        <f t="shared" si="24"/>
        <v>0</v>
      </c>
      <c r="W29" s="139">
        <f t="shared" si="25"/>
        <v>0</v>
      </c>
      <c r="X29" s="139">
        <f t="shared" si="26"/>
        <v>0</v>
      </c>
      <c r="Y29" s="139">
        <f t="shared" si="27"/>
        <v>0</v>
      </c>
      <c r="Z29" s="139">
        <f t="shared" si="28"/>
        <v>0</v>
      </c>
      <c r="AA29" s="139">
        <f t="shared" si="29"/>
        <v>0</v>
      </c>
      <c r="AB29" s="139">
        <f t="shared" si="30"/>
        <v>0</v>
      </c>
      <c r="AC29" s="139">
        <f t="shared" si="31"/>
        <v>0</v>
      </c>
      <c r="AD29" s="201" t="str">
        <f t="shared" si="32"/>
        <v/>
      </c>
      <c r="AE29" s="208">
        <f t="shared" si="50"/>
        <v>0</v>
      </c>
      <c r="AF29" s="147"/>
      <c r="AG29" s="17" t="str">
        <f t="shared" si="33"/>
        <v/>
      </c>
      <c r="AH29" s="17" t="str">
        <f t="shared" si="34"/>
        <v/>
      </c>
      <c r="AI29" s="17" t="str">
        <f t="shared" si="35"/>
        <v/>
      </c>
      <c r="AJ29" s="17" t="str">
        <f t="shared" si="36"/>
        <v/>
      </c>
      <c r="AK29" s="17" t="str">
        <f t="shared" si="37"/>
        <v/>
      </c>
      <c r="AL29" s="17" t="str">
        <f t="shared" si="38"/>
        <v/>
      </c>
      <c r="AM29" s="17" t="str">
        <f t="shared" si="39"/>
        <v/>
      </c>
      <c r="AN29" s="17" t="str">
        <f t="shared" si="40"/>
        <v/>
      </c>
      <c r="AO29" s="17" t="str">
        <f t="shared" si="41"/>
        <v/>
      </c>
      <c r="AP29" s="17" t="str">
        <f t="shared" si="42"/>
        <v/>
      </c>
      <c r="AQ29" s="17" t="str">
        <f t="shared" si="43"/>
        <v/>
      </c>
      <c r="AR29" s="17" t="str">
        <f t="shared" si="44"/>
        <v/>
      </c>
      <c r="AS29" s="17" t="str">
        <f t="shared" si="45"/>
        <v/>
      </c>
      <c r="AT29" s="17" t="str">
        <f t="shared" si="46"/>
        <v/>
      </c>
      <c r="AU29" s="17" t="str">
        <f t="shared" si="47"/>
        <v/>
      </c>
      <c r="AV29" s="17" t="str">
        <f t="shared" si="48"/>
        <v/>
      </c>
      <c r="AW29" s="149">
        <f t="shared" si="49"/>
        <v>0</v>
      </c>
      <c r="AX29" s="150"/>
      <c r="AY29" s="151"/>
      <c r="AZ29" s="151"/>
      <c r="BA29" s="151"/>
      <c r="BB29" s="151"/>
      <c r="BC29" s="151"/>
      <c r="BD29" s="151"/>
      <c r="BE29" s="151"/>
      <c r="BF29" s="151"/>
      <c r="BG29" s="151"/>
      <c r="BH29" s="151"/>
      <c r="BI29" s="151"/>
      <c r="BJ29" s="151"/>
      <c r="BK29" s="151"/>
      <c r="BL29" s="151"/>
      <c r="BM29" s="151"/>
      <c r="BN29" s="151"/>
      <c r="BO29" s="150"/>
      <c r="BP29" s="152"/>
      <c r="BQ29" s="152"/>
      <c r="BR29" s="152"/>
      <c r="BS29" s="152"/>
      <c r="BT29" s="152"/>
      <c r="BU29" s="152"/>
      <c r="BV29" s="152"/>
      <c r="BW29" s="152"/>
      <c r="BX29" s="152"/>
      <c r="BY29" s="152"/>
      <c r="BZ29" s="152"/>
      <c r="CA29" s="152"/>
      <c r="CB29" s="152"/>
      <c r="CC29" s="152"/>
      <c r="CD29" s="152"/>
      <c r="CE29" s="152"/>
      <c r="CF29" s="152"/>
      <c r="CG29" s="150"/>
      <c r="CH29" s="152"/>
      <c r="CI29" s="152"/>
      <c r="CJ29" s="152"/>
      <c r="CK29" s="152"/>
      <c r="CL29" s="152"/>
      <c r="CM29" s="152"/>
      <c r="CN29" s="147"/>
      <c r="CO29" s="147"/>
      <c r="CP29" s="147"/>
      <c r="CQ29" s="147"/>
      <c r="CR29" s="147"/>
      <c r="CS29" s="147"/>
      <c r="CT29" s="147"/>
      <c r="CU29" s="147"/>
      <c r="CV29" s="147"/>
      <c r="CW29" s="147"/>
      <c r="CX29" s="147"/>
      <c r="CY29" s="147"/>
      <c r="CZ29" s="147"/>
      <c r="DA29" s="147"/>
    </row>
    <row r="30" spans="1:105" s="153" customFormat="1" ht="22.5" hidden="1" customHeight="1" x14ac:dyDescent="0.25">
      <c r="A30" s="188"/>
      <c r="B30" s="87"/>
      <c r="C30" s="88"/>
      <c r="D30" s="89"/>
      <c r="E30" s="262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5"/>
      <c r="S30" s="145"/>
      <c r="T30" s="145"/>
      <c r="U30" s="146"/>
      <c r="V30" s="18">
        <f t="shared" si="24"/>
        <v>0</v>
      </c>
      <c r="W30" s="139">
        <f t="shared" si="25"/>
        <v>0</v>
      </c>
      <c r="X30" s="139">
        <f t="shared" si="26"/>
        <v>0</v>
      </c>
      <c r="Y30" s="139">
        <f t="shared" si="27"/>
        <v>0</v>
      </c>
      <c r="Z30" s="139">
        <f t="shared" si="28"/>
        <v>0</v>
      </c>
      <c r="AA30" s="139">
        <f t="shared" si="29"/>
        <v>0</v>
      </c>
      <c r="AB30" s="139">
        <f t="shared" si="30"/>
        <v>0</v>
      </c>
      <c r="AC30" s="139">
        <f t="shared" si="31"/>
        <v>0</v>
      </c>
      <c r="AD30" s="201" t="str">
        <f t="shared" si="32"/>
        <v/>
      </c>
      <c r="AE30" s="208">
        <f t="shared" si="50"/>
        <v>0</v>
      </c>
      <c r="AF30" s="147"/>
      <c r="AG30" s="17" t="str">
        <f t="shared" si="33"/>
        <v/>
      </c>
      <c r="AH30" s="17" t="str">
        <f t="shared" si="34"/>
        <v/>
      </c>
      <c r="AI30" s="17" t="str">
        <f t="shared" si="35"/>
        <v/>
      </c>
      <c r="AJ30" s="17" t="str">
        <f t="shared" si="36"/>
        <v/>
      </c>
      <c r="AK30" s="17" t="str">
        <f t="shared" si="37"/>
        <v/>
      </c>
      <c r="AL30" s="17" t="str">
        <f t="shared" si="38"/>
        <v/>
      </c>
      <c r="AM30" s="17" t="str">
        <f t="shared" si="39"/>
        <v/>
      </c>
      <c r="AN30" s="17" t="str">
        <f t="shared" si="40"/>
        <v/>
      </c>
      <c r="AO30" s="17" t="str">
        <f t="shared" si="41"/>
        <v/>
      </c>
      <c r="AP30" s="17" t="str">
        <f t="shared" si="42"/>
        <v/>
      </c>
      <c r="AQ30" s="17" t="str">
        <f t="shared" si="43"/>
        <v/>
      </c>
      <c r="AR30" s="17" t="str">
        <f t="shared" si="44"/>
        <v/>
      </c>
      <c r="AS30" s="17" t="str">
        <f t="shared" si="45"/>
        <v/>
      </c>
      <c r="AT30" s="17" t="str">
        <f t="shared" si="46"/>
        <v/>
      </c>
      <c r="AU30" s="17" t="str">
        <f t="shared" si="47"/>
        <v/>
      </c>
      <c r="AV30" s="17" t="str">
        <f t="shared" si="48"/>
        <v/>
      </c>
      <c r="AW30" s="149">
        <f t="shared" si="49"/>
        <v>0</v>
      </c>
      <c r="AX30" s="150"/>
      <c r="AY30" s="151"/>
      <c r="AZ30" s="151"/>
      <c r="BA30" s="151"/>
      <c r="BB30" s="151"/>
      <c r="BC30" s="151"/>
      <c r="BD30" s="151"/>
      <c r="BE30" s="151"/>
      <c r="BF30" s="151"/>
      <c r="BG30" s="151"/>
      <c r="BH30" s="151"/>
      <c r="BI30" s="151"/>
      <c r="BJ30" s="151"/>
      <c r="BK30" s="151"/>
      <c r="BL30" s="151"/>
      <c r="BM30" s="151"/>
      <c r="BN30" s="151"/>
      <c r="BO30" s="150"/>
      <c r="BP30" s="152"/>
      <c r="BQ30" s="152"/>
      <c r="BR30" s="152"/>
      <c r="BS30" s="152"/>
      <c r="BT30" s="152"/>
      <c r="BU30" s="152"/>
      <c r="BV30" s="152"/>
      <c r="BW30" s="152"/>
      <c r="BX30" s="152"/>
      <c r="BY30" s="152"/>
      <c r="BZ30" s="152"/>
      <c r="CA30" s="152"/>
      <c r="CB30" s="152"/>
      <c r="CC30" s="152"/>
      <c r="CD30" s="152"/>
      <c r="CE30" s="152"/>
      <c r="CF30" s="152"/>
      <c r="CG30" s="150"/>
      <c r="CH30" s="152"/>
      <c r="CI30" s="152"/>
      <c r="CJ30" s="152"/>
      <c r="CK30" s="152"/>
      <c r="CL30" s="152"/>
      <c r="CM30" s="152"/>
      <c r="CN30" s="147"/>
      <c r="CO30" s="147"/>
      <c r="CP30" s="147"/>
      <c r="CQ30" s="147"/>
      <c r="CR30" s="147"/>
      <c r="CS30" s="147"/>
      <c r="CT30" s="147"/>
      <c r="CU30" s="147"/>
      <c r="CV30" s="147"/>
      <c r="CW30" s="147"/>
      <c r="CX30" s="147"/>
      <c r="CY30" s="147"/>
      <c r="CZ30" s="147"/>
      <c r="DA30" s="147"/>
    </row>
    <row r="31" spans="1:105" s="153" customFormat="1" ht="22.5" hidden="1" customHeight="1" x14ac:dyDescent="0.25">
      <c r="A31" s="188"/>
      <c r="B31" s="87"/>
      <c r="C31" s="88"/>
      <c r="D31" s="89"/>
      <c r="E31" s="262"/>
      <c r="F31" s="144"/>
      <c r="G31" s="144"/>
      <c r="H31" s="144"/>
      <c r="I31" s="144"/>
      <c r="J31" s="144"/>
      <c r="K31" s="144"/>
      <c r="L31" s="144"/>
      <c r="M31" s="144"/>
      <c r="N31" s="144"/>
      <c r="O31" s="144"/>
      <c r="P31" s="144"/>
      <c r="Q31" s="144"/>
      <c r="R31" s="145"/>
      <c r="S31" s="145"/>
      <c r="T31" s="145"/>
      <c r="U31" s="146"/>
      <c r="V31" s="18">
        <f t="shared" si="24"/>
        <v>0</v>
      </c>
      <c r="W31" s="139">
        <f t="shared" si="25"/>
        <v>0</v>
      </c>
      <c r="X31" s="139">
        <f t="shared" si="26"/>
        <v>0</v>
      </c>
      <c r="Y31" s="139">
        <f t="shared" si="27"/>
        <v>0</v>
      </c>
      <c r="Z31" s="139">
        <f t="shared" si="28"/>
        <v>0</v>
      </c>
      <c r="AA31" s="139">
        <f t="shared" si="29"/>
        <v>0</v>
      </c>
      <c r="AB31" s="139">
        <f t="shared" si="30"/>
        <v>0</v>
      </c>
      <c r="AC31" s="139">
        <f t="shared" si="31"/>
        <v>0</v>
      </c>
      <c r="AD31" s="201" t="str">
        <f t="shared" si="32"/>
        <v/>
      </c>
      <c r="AE31" s="208">
        <f>IF(AX31=5,0.5,IF(AX31=4,0.25,IF(AX31&lt;=3,0)))</f>
        <v>0</v>
      </c>
      <c r="AF31" s="147"/>
      <c r="AG31" s="17" t="str">
        <f t="shared" si="33"/>
        <v/>
      </c>
      <c r="AH31" s="17" t="str">
        <f t="shared" si="34"/>
        <v/>
      </c>
      <c r="AI31" s="17" t="str">
        <f t="shared" si="35"/>
        <v/>
      </c>
      <c r="AJ31" s="17" t="str">
        <f t="shared" si="36"/>
        <v/>
      </c>
      <c r="AK31" s="17" t="str">
        <f t="shared" si="37"/>
        <v/>
      </c>
      <c r="AL31" s="17" t="str">
        <f t="shared" si="38"/>
        <v/>
      </c>
      <c r="AM31" s="17" t="str">
        <f t="shared" si="39"/>
        <v/>
      </c>
      <c r="AN31" s="17" t="str">
        <f t="shared" si="40"/>
        <v/>
      </c>
      <c r="AO31" s="17" t="str">
        <f t="shared" si="41"/>
        <v/>
      </c>
      <c r="AP31" s="17" t="str">
        <f t="shared" si="42"/>
        <v/>
      </c>
      <c r="AQ31" s="17" t="str">
        <f t="shared" si="43"/>
        <v/>
      </c>
      <c r="AR31" s="17" t="str">
        <f t="shared" si="44"/>
        <v/>
      </c>
      <c r="AS31" s="17" t="str">
        <f t="shared" si="45"/>
        <v/>
      </c>
      <c r="AT31" s="17" t="str">
        <f t="shared" si="46"/>
        <v/>
      </c>
      <c r="AU31" s="17" t="str">
        <f t="shared" si="47"/>
        <v/>
      </c>
      <c r="AV31" s="17" t="str">
        <f t="shared" si="48"/>
        <v/>
      </c>
      <c r="AW31" s="149">
        <f t="shared" si="49"/>
        <v>0</v>
      </c>
      <c r="AX31" s="150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0"/>
      <c r="BP31" s="152"/>
      <c r="BQ31" s="152"/>
      <c r="BR31" s="152"/>
      <c r="BS31" s="152"/>
      <c r="BT31" s="152"/>
      <c r="BU31" s="152"/>
      <c r="BV31" s="152"/>
      <c r="BW31" s="152"/>
      <c r="BX31" s="152"/>
      <c r="BY31" s="152"/>
      <c r="BZ31" s="152"/>
      <c r="CA31" s="152"/>
      <c r="CB31" s="152"/>
      <c r="CC31" s="152"/>
      <c r="CD31" s="152"/>
      <c r="CE31" s="152"/>
      <c r="CF31" s="152"/>
      <c r="CG31" s="150"/>
      <c r="CH31" s="152"/>
      <c r="CI31" s="152"/>
      <c r="CJ31" s="152"/>
      <c r="CK31" s="152"/>
      <c r="CL31" s="152"/>
      <c r="CM31" s="152"/>
      <c r="CN31" s="147"/>
      <c r="CO31" s="147"/>
      <c r="CP31" s="147"/>
      <c r="CQ31" s="147"/>
      <c r="CR31" s="147"/>
      <c r="CS31" s="147"/>
      <c r="CT31" s="147"/>
      <c r="CU31" s="147"/>
      <c r="CV31" s="147"/>
      <c r="CW31" s="147"/>
      <c r="CX31" s="147"/>
      <c r="CY31" s="147"/>
      <c r="CZ31" s="147"/>
      <c r="DA31" s="147"/>
    </row>
    <row r="32" spans="1:105" s="153" customFormat="1" ht="22.5" hidden="1" customHeight="1" x14ac:dyDescent="0.25">
      <c r="A32" s="188"/>
      <c r="B32" s="87"/>
      <c r="C32" s="88"/>
      <c r="D32" s="89"/>
      <c r="E32" s="262"/>
      <c r="F32" s="144"/>
      <c r="G32" s="144"/>
      <c r="H32" s="144"/>
      <c r="I32" s="144"/>
      <c r="J32" s="144"/>
      <c r="K32" s="144"/>
      <c r="L32" s="144"/>
      <c r="M32" s="144"/>
      <c r="N32" s="144"/>
      <c r="O32" s="144"/>
      <c r="P32" s="144"/>
      <c r="Q32" s="144"/>
      <c r="R32" s="145"/>
      <c r="S32" s="145"/>
      <c r="T32" s="145"/>
      <c r="U32" s="146"/>
      <c r="V32" s="18">
        <f t="shared" si="24"/>
        <v>0</v>
      </c>
      <c r="W32" s="139">
        <f t="shared" si="25"/>
        <v>0</v>
      </c>
      <c r="X32" s="139">
        <f t="shared" si="26"/>
        <v>0</v>
      </c>
      <c r="Y32" s="139">
        <f t="shared" si="27"/>
        <v>0</v>
      </c>
      <c r="Z32" s="139">
        <f t="shared" si="28"/>
        <v>0</v>
      </c>
      <c r="AA32" s="139">
        <f t="shared" si="29"/>
        <v>0</v>
      </c>
      <c r="AB32" s="139">
        <f t="shared" si="30"/>
        <v>0</v>
      </c>
      <c r="AC32" s="139">
        <f t="shared" si="31"/>
        <v>0</v>
      </c>
      <c r="AD32" s="201" t="str">
        <f t="shared" si="32"/>
        <v/>
      </c>
      <c r="AE32" s="208">
        <f>IF(AX32=5,0.5,IF(AX32=4,0.25,IF(AX32&lt;=3,0)))</f>
        <v>0</v>
      </c>
      <c r="AF32" s="147"/>
      <c r="AG32" s="17" t="str">
        <f t="shared" si="33"/>
        <v/>
      </c>
      <c r="AH32" s="17" t="str">
        <f t="shared" si="34"/>
        <v/>
      </c>
      <c r="AI32" s="17" t="str">
        <f t="shared" si="35"/>
        <v/>
      </c>
      <c r="AJ32" s="17" t="str">
        <f t="shared" si="36"/>
        <v/>
      </c>
      <c r="AK32" s="17" t="str">
        <f t="shared" si="37"/>
        <v/>
      </c>
      <c r="AL32" s="17" t="str">
        <f t="shared" si="38"/>
        <v/>
      </c>
      <c r="AM32" s="17" t="str">
        <f t="shared" si="39"/>
        <v/>
      </c>
      <c r="AN32" s="17" t="str">
        <f t="shared" si="40"/>
        <v/>
      </c>
      <c r="AO32" s="17" t="str">
        <f t="shared" si="41"/>
        <v/>
      </c>
      <c r="AP32" s="17" t="str">
        <f t="shared" si="42"/>
        <v/>
      </c>
      <c r="AQ32" s="17" t="str">
        <f t="shared" si="43"/>
        <v/>
      </c>
      <c r="AR32" s="17" t="str">
        <f t="shared" si="44"/>
        <v/>
      </c>
      <c r="AS32" s="17" t="str">
        <f t="shared" si="45"/>
        <v/>
      </c>
      <c r="AT32" s="17" t="str">
        <f t="shared" si="46"/>
        <v/>
      </c>
      <c r="AU32" s="17" t="str">
        <f t="shared" si="47"/>
        <v/>
      </c>
      <c r="AV32" s="17" t="str">
        <f t="shared" si="48"/>
        <v/>
      </c>
      <c r="AW32" s="149">
        <f t="shared" si="49"/>
        <v>0</v>
      </c>
      <c r="AX32" s="150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0"/>
      <c r="BP32" s="152"/>
      <c r="BQ32" s="152"/>
      <c r="BR32" s="152"/>
      <c r="BS32" s="152"/>
      <c r="BT32" s="152"/>
      <c r="BU32" s="152"/>
      <c r="BV32" s="152"/>
      <c r="BW32" s="152"/>
      <c r="BX32" s="152"/>
      <c r="BY32" s="152"/>
      <c r="BZ32" s="152"/>
      <c r="CA32" s="152"/>
      <c r="CB32" s="152"/>
      <c r="CC32" s="152"/>
      <c r="CD32" s="152"/>
      <c r="CE32" s="152"/>
      <c r="CF32" s="152"/>
      <c r="CG32" s="150"/>
      <c r="CH32" s="152"/>
      <c r="CI32" s="152"/>
      <c r="CJ32" s="152"/>
      <c r="CK32" s="152"/>
      <c r="CL32" s="152"/>
      <c r="CM32" s="152"/>
      <c r="CN32" s="147"/>
      <c r="CO32" s="147"/>
      <c r="CP32" s="147"/>
      <c r="CQ32" s="147"/>
      <c r="CR32" s="147"/>
      <c r="CS32" s="147"/>
      <c r="CT32" s="147"/>
      <c r="CU32" s="147"/>
      <c r="CV32" s="147"/>
      <c r="CW32" s="147"/>
      <c r="CX32" s="147"/>
      <c r="CY32" s="147"/>
      <c r="CZ32" s="147"/>
      <c r="DA32" s="147"/>
    </row>
    <row r="33" spans="1:157" ht="22.5" hidden="1" customHeight="1" x14ac:dyDescent="0.2">
      <c r="A33" s="112"/>
      <c r="B33" s="187"/>
      <c r="C33" s="81"/>
      <c r="D33" s="191"/>
      <c r="E33" s="262"/>
      <c r="F33" s="23"/>
      <c r="G33" s="23"/>
      <c r="H33" s="23"/>
      <c r="I33" s="23"/>
      <c r="J33" s="23"/>
      <c r="K33" s="93"/>
      <c r="L33" s="24"/>
      <c r="M33" s="23"/>
      <c r="N33" s="23"/>
      <c r="O33" s="23"/>
      <c r="P33" s="23"/>
      <c r="Q33" s="310"/>
      <c r="R33" s="23"/>
      <c r="S33" s="23"/>
      <c r="T33" s="23"/>
      <c r="U33" s="94"/>
      <c r="V33" s="18">
        <f t="shared" si="24"/>
        <v>0</v>
      </c>
      <c r="W33" s="139">
        <f t="shared" si="25"/>
        <v>0</v>
      </c>
      <c r="X33" s="139">
        <f t="shared" si="26"/>
        <v>0</v>
      </c>
      <c r="Y33" s="139">
        <f t="shared" si="27"/>
        <v>0</v>
      </c>
      <c r="Z33" s="139">
        <f t="shared" si="28"/>
        <v>0</v>
      </c>
      <c r="AA33" s="139">
        <f t="shared" si="29"/>
        <v>0</v>
      </c>
      <c r="AB33" s="139">
        <f t="shared" si="30"/>
        <v>0</v>
      </c>
      <c r="AC33" s="139">
        <f t="shared" si="31"/>
        <v>0</v>
      </c>
      <c r="AD33" s="206" t="str">
        <f t="shared" ref="AD33:AD36" si="51">IF(ISERROR(((X33+Y33)*2+Z33*3+AA33*4+AB33*5)/SUM(X33,Y33:AB33)),"",((X33+Y33)*2+Z33*3+AA33*4+AB33*5)/SUM(X33,Y33:AB33))</f>
        <v/>
      </c>
      <c r="AE33" s="207">
        <f>IF(AX33=5,0.5,IF(AX33=4,0.25,IF(AX33&lt;=3,0)))</f>
        <v>0</v>
      </c>
      <c r="AF33" s="127"/>
      <c r="AG33" s="17" t="str">
        <f t="shared" si="33"/>
        <v/>
      </c>
      <c r="AH33" s="17" t="str">
        <f t="shared" si="34"/>
        <v/>
      </c>
      <c r="AI33" s="17" t="str">
        <f t="shared" si="35"/>
        <v/>
      </c>
      <c r="AJ33" s="17" t="str">
        <f t="shared" si="36"/>
        <v/>
      </c>
      <c r="AK33" s="17" t="str">
        <f t="shared" si="37"/>
        <v/>
      </c>
      <c r="AL33" s="17" t="str">
        <f t="shared" si="38"/>
        <v/>
      </c>
      <c r="AM33" s="17" t="str">
        <f t="shared" si="39"/>
        <v/>
      </c>
      <c r="AN33" s="17" t="str">
        <f t="shared" si="40"/>
        <v/>
      </c>
      <c r="AO33" s="17" t="str">
        <f t="shared" si="41"/>
        <v/>
      </c>
      <c r="AP33" s="17" t="str">
        <f t="shared" si="42"/>
        <v/>
      </c>
      <c r="AQ33" s="17" t="str">
        <f t="shared" si="43"/>
        <v/>
      </c>
      <c r="AR33" s="17" t="str">
        <f t="shared" si="44"/>
        <v/>
      </c>
      <c r="AS33" s="17" t="str">
        <f t="shared" si="45"/>
        <v/>
      </c>
      <c r="AT33" s="17" t="str">
        <f t="shared" si="46"/>
        <v/>
      </c>
      <c r="AU33" s="17" t="str">
        <f t="shared" si="47"/>
        <v/>
      </c>
      <c r="AV33" s="17" t="str">
        <f t="shared" si="48"/>
        <v/>
      </c>
      <c r="AW33" s="18">
        <f t="shared" si="49"/>
        <v>0</v>
      </c>
      <c r="AX33" s="135"/>
      <c r="AY33" s="136"/>
      <c r="AZ33" s="136"/>
      <c r="BA33" s="136"/>
      <c r="BB33" s="136"/>
      <c r="BC33" s="136"/>
      <c r="BD33" s="136"/>
      <c r="BE33" s="136"/>
      <c r="BF33" s="136"/>
      <c r="BG33" s="136"/>
      <c r="BH33" s="136"/>
      <c r="BI33" s="136"/>
      <c r="BJ33" s="136"/>
      <c r="BK33" s="136"/>
      <c r="BL33" s="136"/>
      <c r="BM33" s="136"/>
      <c r="BN33" s="136"/>
      <c r="BO33" s="135"/>
      <c r="BP33" s="129"/>
      <c r="BQ33" s="129"/>
      <c r="BR33" s="129"/>
      <c r="BS33" s="129"/>
      <c r="BT33" s="129"/>
      <c r="BU33" s="129"/>
      <c r="BV33" s="129"/>
      <c r="BW33" s="129"/>
      <c r="BX33" s="129"/>
      <c r="BY33" s="129"/>
      <c r="BZ33" s="129"/>
      <c r="CA33" s="129"/>
      <c r="CB33" s="129"/>
      <c r="CC33" s="129"/>
      <c r="CD33" s="129"/>
      <c r="CE33" s="129"/>
      <c r="CF33" s="129"/>
      <c r="CG33" s="135"/>
      <c r="CH33" s="129"/>
      <c r="CI33" s="129"/>
      <c r="CJ33" s="129"/>
      <c r="CK33" s="129"/>
      <c r="CL33" s="129"/>
      <c r="CM33" s="129"/>
      <c r="CN33" s="127"/>
      <c r="CO33" s="127"/>
      <c r="CP33" s="127"/>
      <c r="CQ33" s="127"/>
      <c r="CR33" s="127"/>
      <c r="CS33" s="127"/>
      <c r="CT33" s="127"/>
      <c r="CU33" s="127"/>
      <c r="CV33" s="127"/>
      <c r="CW33" s="127"/>
      <c r="CX33" s="127"/>
      <c r="CY33" s="127"/>
      <c r="CZ33" s="127"/>
      <c r="DA33" s="127"/>
    </row>
    <row r="34" spans="1:157" ht="22.5" hidden="1" customHeight="1" x14ac:dyDescent="0.2">
      <c r="A34" s="112"/>
      <c r="B34" s="187"/>
      <c r="C34" s="81"/>
      <c r="D34" s="191"/>
      <c r="E34" s="262"/>
      <c r="F34" s="23"/>
      <c r="G34" s="23"/>
      <c r="H34" s="23"/>
      <c r="I34" s="23"/>
      <c r="J34" s="23"/>
      <c r="K34" s="93"/>
      <c r="L34" s="24"/>
      <c r="M34" s="23"/>
      <c r="N34" s="23"/>
      <c r="O34" s="23"/>
      <c r="P34" s="23"/>
      <c r="Q34" s="310"/>
      <c r="R34" s="23"/>
      <c r="S34" s="23"/>
      <c r="T34" s="23"/>
      <c r="U34" s="94"/>
      <c r="V34" s="18">
        <f t="shared" si="24"/>
        <v>0</v>
      </c>
      <c r="W34" s="139">
        <f t="shared" si="25"/>
        <v>0</v>
      </c>
      <c r="X34" s="139">
        <f t="shared" si="26"/>
        <v>0</v>
      </c>
      <c r="Y34" s="139">
        <f t="shared" si="27"/>
        <v>0</v>
      </c>
      <c r="Z34" s="139">
        <f t="shared" si="28"/>
        <v>0</v>
      </c>
      <c r="AA34" s="139">
        <f t="shared" si="29"/>
        <v>0</v>
      </c>
      <c r="AB34" s="139">
        <f t="shared" si="30"/>
        <v>0</v>
      </c>
      <c r="AC34" s="139">
        <f t="shared" si="31"/>
        <v>0</v>
      </c>
      <c r="AD34" s="206" t="str">
        <f t="shared" si="51"/>
        <v/>
      </c>
      <c r="AE34" s="207">
        <f>IF(AX34=5,0.5,IF(AX34=4,0.25,IF(AX34&lt;=3,0)))</f>
        <v>0</v>
      </c>
      <c r="AF34" s="127"/>
      <c r="AG34" s="17" t="str">
        <f t="shared" si="33"/>
        <v/>
      </c>
      <c r="AH34" s="17" t="str">
        <f t="shared" si="34"/>
        <v/>
      </c>
      <c r="AI34" s="17" t="str">
        <f t="shared" si="35"/>
        <v/>
      </c>
      <c r="AJ34" s="17" t="str">
        <f t="shared" si="36"/>
        <v/>
      </c>
      <c r="AK34" s="17" t="str">
        <f t="shared" si="37"/>
        <v/>
      </c>
      <c r="AL34" s="17" t="str">
        <f t="shared" si="38"/>
        <v/>
      </c>
      <c r="AM34" s="17" t="str">
        <f t="shared" si="39"/>
        <v/>
      </c>
      <c r="AN34" s="17" t="str">
        <f t="shared" si="40"/>
        <v/>
      </c>
      <c r="AO34" s="17" t="str">
        <f t="shared" si="41"/>
        <v/>
      </c>
      <c r="AP34" s="17" t="str">
        <f t="shared" si="42"/>
        <v/>
      </c>
      <c r="AQ34" s="17" t="str">
        <f t="shared" si="43"/>
        <v/>
      </c>
      <c r="AR34" s="17" t="str">
        <f t="shared" si="44"/>
        <v/>
      </c>
      <c r="AS34" s="17" t="str">
        <f t="shared" si="45"/>
        <v/>
      </c>
      <c r="AT34" s="17" t="str">
        <f t="shared" si="46"/>
        <v/>
      </c>
      <c r="AU34" s="17" t="str">
        <f t="shared" si="47"/>
        <v/>
      </c>
      <c r="AV34" s="17" t="str">
        <f t="shared" si="48"/>
        <v/>
      </c>
      <c r="AW34" s="18">
        <f t="shared" si="49"/>
        <v>0</v>
      </c>
      <c r="AX34" s="135"/>
      <c r="AY34" s="136"/>
      <c r="AZ34" s="136"/>
      <c r="BA34" s="136"/>
      <c r="BB34" s="136"/>
      <c r="BC34" s="136"/>
      <c r="BD34" s="136"/>
      <c r="BE34" s="136"/>
      <c r="BF34" s="136"/>
      <c r="BG34" s="136"/>
      <c r="BH34" s="136"/>
      <c r="BI34" s="136"/>
      <c r="BJ34" s="136"/>
      <c r="BK34" s="136"/>
      <c r="BL34" s="136"/>
      <c r="BM34" s="136"/>
      <c r="BN34" s="136"/>
      <c r="BO34" s="135"/>
      <c r="BP34" s="129"/>
      <c r="BQ34" s="129"/>
      <c r="BR34" s="129"/>
      <c r="BS34" s="129"/>
      <c r="BT34" s="129"/>
      <c r="BU34" s="129"/>
      <c r="BV34" s="129"/>
      <c r="BW34" s="129"/>
      <c r="BX34" s="129"/>
      <c r="BY34" s="129"/>
      <c r="BZ34" s="129"/>
      <c r="CA34" s="129"/>
      <c r="CB34" s="129"/>
      <c r="CC34" s="129"/>
      <c r="CD34" s="129"/>
      <c r="CE34" s="129"/>
      <c r="CF34" s="129"/>
      <c r="CG34" s="135"/>
      <c r="CH34" s="129"/>
      <c r="CI34" s="129"/>
      <c r="CJ34" s="129"/>
      <c r="CK34" s="129"/>
      <c r="CL34" s="129"/>
      <c r="CM34" s="129"/>
      <c r="CN34" s="127"/>
      <c r="CO34" s="127"/>
      <c r="CP34" s="127"/>
      <c r="CQ34" s="127"/>
      <c r="CR34" s="127"/>
      <c r="CS34" s="127"/>
      <c r="CT34" s="127"/>
      <c r="CU34" s="127"/>
      <c r="CV34" s="127"/>
      <c r="CW34" s="127"/>
      <c r="CX34" s="127"/>
      <c r="CY34" s="127"/>
      <c r="CZ34" s="127"/>
      <c r="DA34" s="127"/>
    </row>
    <row r="35" spans="1:157" ht="22.5" hidden="1" customHeight="1" x14ac:dyDescent="0.2">
      <c r="A35" s="112"/>
      <c r="B35" s="187"/>
      <c r="C35" s="81"/>
      <c r="D35" s="191"/>
      <c r="E35" s="262"/>
      <c r="F35" s="23"/>
      <c r="G35" s="23"/>
      <c r="H35" s="23"/>
      <c r="I35" s="23"/>
      <c r="J35" s="23"/>
      <c r="K35" s="93"/>
      <c r="L35" s="24"/>
      <c r="M35" s="23"/>
      <c r="N35" s="23"/>
      <c r="O35" s="23"/>
      <c r="P35" s="23"/>
      <c r="Q35" s="310"/>
      <c r="R35" s="23"/>
      <c r="S35" s="23"/>
      <c r="T35" s="23"/>
      <c r="U35" s="94"/>
      <c r="V35" s="18">
        <f t="shared" si="24"/>
        <v>0</v>
      </c>
      <c r="W35" s="139">
        <f t="shared" si="25"/>
        <v>0</v>
      </c>
      <c r="X35" s="139">
        <f t="shared" si="26"/>
        <v>0</v>
      </c>
      <c r="Y35" s="139">
        <f t="shared" si="27"/>
        <v>0</v>
      </c>
      <c r="Z35" s="139">
        <f t="shared" si="28"/>
        <v>0</v>
      </c>
      <c r="AA35" s="139">
        <f t="shared" si="29"/>
        <v>0</v>
      </c>
      <c r="AB35" s="139">
        <f t="shared" si="30"/>
        <v>0</v>
      </c>
      <c r="AC35" s="139">
        <f t="shared" si="31"/>
        <v>0</v>
      </c>
      <c r="AD35" s="206" t="str">
        <f t="shared" si="51"/>
        <v/>
      </c>
      <c r="AE35" s="207">
        <f t="shared" ref="AE35:AE36" si="52">IF(AX35=5,0.5,IF(AX35=4,0.25,IF(AX35&lt;=3,0)))</f>
        <v>0</v>
      </c>
      <c r="AF35" s="127"/>
      <c r="AG35" s="17" t="str">
        <f t="shared" si="33"/>
        <v/>
      </c>
      <c r="AH35" s="17" t="str">
        <f t="shared" si="34"/>
        <v/>
      </c>
      <c r="AI35" s="17" t="str">
        <f t="shared" si="35"/>
        <v/>
      </c>
      <c r="AJ35" s="17" t="str">
        <f t="shared" si="36"/>
        <v/>
      </c>
      <c r="AK35" s="17" t="str">
        <f t="shared" si="37"/>
        <v/>
      </c>
      <c r="AL35" s="17" t="str">
        <f t="shared" si="38"/>
        <v/>
      </c>
      <c r="AM35" s="17" t="str">
        <f t="shared" si="39"/>
        <v/>
      </c>
      <c r="AN35" s="17" t="str">
        <f t="shared" si="40"/>
        <v/>
      </c>
      <c r="AO35" s="17" t="str">
        <f t="shared" si="41"/>
        <v/>
      </c>
      <c r="AP35" s="17" t="str">
        <f t="shared" si="42"/>
        <v/>
      </c>
      <c r="AQ35" s="17" t="str">
        <f t="shared" si="43"/>
        <v/>
      </c>
      <c r="AR35" s="17" t="str">
        <f t="shared" si="44"/>
        <v/>
      </c>
      <c r="AS35" s="17" t="str">
        <f t="shared" si="45"/>
        <v/>
      </c>
      <c r="AT35" s="17" t="str">
        <f t="shared" si="46"/>
        <v/>
      </c>
      <c r="AU35" s="17" t="str">
        <f t="shared" si="47"/>
        <v/>
      </c>
      <c r="AV35" s="17" t="str">
        <f t="shared" si="48"/>
        <v/>
      </c>
      <c r="AW35" s="18">
        <f t="shared" si="49"/>
        <v>0</v>
      </c>
      <c r="AX35" s="135"/>
      <c r="AY35" s="136"/>
      <c r="AZ35" s="136"/>
      <c r="BA35" s="136"/>
      <c r="BB35" s="136"/>
      <c r="BC35" s="136"/>
      <c r="BD35" s="136"/>
      <c r="BE35" s="136"/>
      <c r="BF35" s="136"/>
      <c r="BG35" s="136"/>
      <c r="BH35" s="136"/>
      <c r="BI35" s="136"/>
      <c r="BJ35" s="136"/>
      <c r="BK35" s="136"/>
      <c r="BL35" s="136"/>
      <c r="BM35" s="136"/>
      <c r="BN35" s="136"/>
      <c r="BO35" s="135"/>
      <c r="BP35" s="129"/>
      <c r="BQ35" s="129"/>
      <c r="BR35" s="129"/>
      <c r="BS35" s="129"/>
      <c r="BT35" s="129"/>
      <c r="BU35" s="129"/>
      <c r="BV35" s="129"/>
      <c r="BW35" s="129"/>
      <c r="BX35" s="129"/>
      <c r="BY35" s="129"/>
      <c r="BZ35" s="129"/>
      <c r="CA35" s="129"/>
      <c r="CB35" s="129"/>
      <c r="CC35" s="129"/>
      <c r="CD35" s="129"/>
      <c r="CE35" s="129"/>
      <c r="CF35" s="129"/>
      <c r="CG35" s="135"/>
      <c r="CH35" s="129"/>
      <c r="CI35" s="129"/>
      <c r="CJ35" s="129"/>
      <c r="CK35" s="129"/>
      <c r="CL35" s="129"/>
      <c r="CM35" s="129"/>
      <c r="CN35" s="127"/>
      <c r="CO35" s="127"/>
      <c r="CP35" s="127"/>
      <c r="CQ35" s="127"/>
      <c r="CR35" s="127"/>
      <c r="CS35" s="127"/>
      <c r="CT35" s="127"/>
      <c r="CU35" s="127"/>
      <c r="CV35" s="127"/>
      <c r="CW35" s="127"/>
      <c r="CX35" s="127"/>
      <c r="CY35" s="127"/>
      <c r="CZ35" s="127"/>
      <c r="DA35" s="127"/>
    </row>
    <row r="36" spans="1:157" ht="22.5" hidden="1" customHeight="1" x14ac:dyDescent="0.2">
      <c r="A36" s="112"/>
      <c r="B36" s="82"/>
      <c r="C36" s="81"/>
      <c r="D36" s="84"/>
      <c r="E36" s="262">
        <f>COUNTIF(E6:E32,"С2331")</f>
        <v>18</v>
      </c>
      <c r="F36" s="23"/>
      <c r="G36" s="23"/>
      <c r="H36" s="23"/>
      <c r="I36" s="23"/>
      <c r="J36" s="23"/>
      <c r="K36" s="23"/>
      <c r="L36" s="24"/>
      <c r="M36" s="23"/>
      <c r="N36" s="23"/>
      <c r="O36" s="23"/>
      <c r="P36" s="23"/>
      <c r="Q36" s="23"/>
      <c r="R36" s="23"/>
      <c r="S36" s="23"/>
      <c r="T36" s="23"/>
      <c r="U36" s="94"/>
      <c r="V36" s="18">
        <f t="shared" si="24"/>
        <v>0</v>
      </c>
      <c r="W36" s="139">
        <f t="shared" si="25"/>
        <v>0</v>
      </c>
      <c r="X36" s="139">
        <f t="shared" si="26"/>
        <v>0</v>
      </c>
      <c r="Y36" s="139">
        <f t="shared" si="27"/>
        <v>0</v>
      </c>
      <c r="Z36" s="139">
        <f t="shared" si="28"/>
        <v>0</v>
      </c>
      <c r="AA36" s="139">
        <f t="shared" si="29"/>
        <v>0</v>
      </c>
      <c r="AB36" s="139">
        <f t="shared" si="30"/>
        <v>0</v>
      </c>
      <c r="AC36" s="139">
        <f t="shared" si="31"/>
        <v>0</v>
      </c>
      <c r="AD36" s="206" t="str">
        <f t="shared" si="51"/>
        <v/>
      </c>
      <c r="AE36" s="207">
        <f t="shared" si="52"/>
        <v>0</v>
      </c>
      <c r="AF36" s="127"/>
      <c r="AG36" s="17" t="str">
        <f t="shared" si="33"/>
        <v/>
      </c>
      <c r="AH36" s="17" t="str">
        <f t="shared" si="34"/>
        <v/>
      </c>
      <c r="AI36" s="17" t="str">
        <f t="shared" si="35"/>
        <v/>
      </c>
      <c r="AJ36" s="17" t="str">
        <f t="shared" si="36"/>
        <v/>
      </c>
      <c r="AK36" s="17" t="str">
        <f t="shared" si="37"/>
        <v/>
      </c>
      <c r="AL36" s="17" t="str">
        <f t="shared" si="38"/>
        <v/>
      </c>
      <c r="AM36" s="17" t="str">
        <f t="shared" si="39"/>
        <v/>
      </c>
      <c r="AN36" s="17" t="str">
        <f t="shared" si="40"/>
        <v/>
      </c>
      <c r="AO36" s="17" t="str">
        <f t="shared" si="41"/>
        <v/>
      </c>
      <c r="AP36" s="17" t="str">
        <f t="shared" si="42"/>
        <v/>
      </c>
      <c r="AQ36" s="17" t="str">
        <f t="shared" si="43"/>
        <v/>
      </c>
      <c r="AR36" s="17" t="str">
        <f t="shared" si="44"/>
        <v/>
      </c>
      <c r="AS36" s="17" t="str">
        <f t="shared" si="45"/>
        <v/>
      </c>
      <c r="AT36" s="17" t="str">
        <f t="shared" si="46"/>
        <v/>
      </c>
      <c r="AU36" s="17" t="str">
        <f t="shared" si="47"/>
        <v/>
      </c>
      <c r="AV36" s="17" t="str">
        <f t="shared" si="48"/>
        <v/>
      </c>
      <c r="AW36" s="18"/>
      <c r="AX36" s="135"/>
      <c r="AY36" s="136"/>
      <c r="AZ36" s="136"/>
      <c r="BA36" s="136"/>
      <c r="BB36" s="136"/>
      <c r="BC36" s="136"/>
      <c r="BD36" s="136"/>
      <c r="BE36" s="136"/>
      <c r="BF36" s="136"/>
      <c r="BG36" s="136"/>
      <c r="BH36" s="136"/>
      <c r="BI36" s="136"/>
      <c r="BJ36" s="136"/>
      <c r="BK36" s="136"/>
      <c r="BL36" s="136"/>
      <c r="BM36" s="136"/>
      <c r="BN36" s="136"/>
      <c r="BO36" s="135"/>
      <c r="BP36" s="129"/>
      <c r="BQ36" s="129"/>
      <c r="BR36" s="129"/>
      <c r="BS36" s="129"/>
      <c r="BT36" s="129"/>
      <c r="BU36" s="129"/>
      <c r="BV36" s="129"/>
      <c r="BW36" s="129"/>
      <c r="BX36" s="129"/>
      <c r="BY36" s="129"/>
      <c r="BZ36" s="129"/>
      <c r="CA36" s="129"/>
      <c r="CB36" s="129"/>
      <c r="CC36" s="129"/>
      <c r="CD36" s="129"/>
      <c r="CE36" s="129"/>
      <c r="CF36" s="129"/>
      <c r="CG36" s="135"/>
      <c r="CH36" s="129"/>
      <c r="CI36" s="129"/>
      <c r="CJ36" s="129"/>
      <c r="CK36" s="129"/>
      <c r="CL36" s="129"/>
      <c r="CM36" s="129"/>
      <c r="CN36" s="127"/>
      <c r="CO36" s="127"/>
      <c r="CP36" s="127"/>
      <c r="CQ36" s="127"/>
      <c r="CR36" s="127"/>
      <c r="CS36" s="127"/>
      <c r="CT36" s="127"/>
      <c r="CU36" s="127"/>
      <c r="CV36" s="127"/>
      <c r="CW36" s="127"/>
      <c r="CX36" s="127"/>
      <c r="CY36" s="127"/>
      <c r="CZ36" s="127"/>
      <c r="DA36" s="127"/>
    </row>
    <row r="37" spans="1:157" ht="17.25" customHeight="1" x14ac:dyDescent="0.2">
      <c r="A37" s="140"/>
      <c r="B37" s="140"/>
      <c r="C37" s="83" t="s">
        <v>12</v>
      </c>
      <c r="D37" s="83"/>
      <c r="E37" s="27"/>
      <c r="F37" s="213">
        <f t="array" ref="F37:U44">AG37:AV44</f>
        <v>3.7777777777777777</v>
      </c>
      <c r="G37" s="213">
        <v>3.8333333333333335</v>
      </c>
      <c r="H37" s="213">
        <v>4.3888888888888893</v>
      </c>
      <c r="I37" s="213">
        <v>3.6666666666666665</v>
      </c>
      <c r="J37" s="213">
        <v>4.3888888888888893</v>
      </c>
      <c r="K37" s="213">
        <v>4.2941176470588234</v>
      </c>
      <c r="L37" s="213">
        <v>4.1111111111111107</v>
      </c>
      <c r="M37" s="213">
        <v>4.2777777777777777</v>
      </c>
      <c r="N37" s="213">
        <v>4.1111111111111107</v>
      </c>
      <c r="O37" s="311">
        <v>4.166666666666667</v>
      </c>
      <c r="P37" s="213">
        <v>4.2222222222222223</v>
      </c>
      <c r="Q37" s="213">
        <v>4.0555555555555554</v>
      </c>
      <c r="R37" s="213">
        <v>4.166666666666667</v>
      </c>
      <c r="S37" s="213">
        <v>4.0555555555555554</v>
      </c>
      <c r="T37" s="213">
        <v>4.1111111111111107</v>
      </c>
      <c r="U37" s="213" t="str">
        <v xml:space="preserve"> </v>
      </c>
      <c r="V37" s="18">
        <f>сводн.!T46</f>
        <v>3</v>
      </c>
      <c r="W37" s="139">
        <f>SUM(W6:W36)</f>
        <v>1</v>
      </c>
      <c r="X37" s="139">
        <f>SUM(X6:X36)</f>
        <v>0</v>
      </c>
      <c r="Y37" s="139">
        <f t="shared" ref="Y37:AC37" si="53">SUM(Y6:Y36)</f>
        <v>0</v>
      </c>
      <c r="Z37" s="139">
        <f t="shared" si="53"/>
        <v>59</v>
      </c>
      <c r="AA37" s="139">
        <f t="shared" si="53"/>
        <v>122</v>
      </c>
      <c r="AB37" s="139">
        <f t="shared" si="53"/>
        <v>88</v>
      </c>
      <c r="AC37" s="139">
        <f t="shared" si="53"/>
        <v>269</v>
      </c>
      <c r="AD37" s="206">
        <f>IF(ISERROR(((X37+Y37)*2+Z37*3+AA37*4+AB37*5)/SUM(X37,Y37:AB37)),"",((X37+Y37)*2+Z37*3+AA37*4+AB37*5)/SUM(X37,Y37:AB37))</f>
        <v>4.1078066914498139</v>
      </c>
      <c r="AE37" s="207"/>
      <c r="AF37" s="127"/>
      <c r="AG37" s="33">
        <f t="shared" ref="AG37:AV37" si="54">IF(COUNT(AG6:AG36)=0," ",SUM(AG6:AG36)/COUNT(AG6:AG36))</f>
        <v>3.7777777777777777</v>
      </c>
      <c r="AH37" s="33">
        <f t="shared" si="54"/>
        <v>3.8333333333333335</v>
      </c>
      <c r="AI37" s="33">
        <f t="shared" si="54"/>
        <v>4.3888888888888893</v>
      </c>
      <c r="AJ37" s="33">
        <f t="shared" si="54"/>
        <v>3.6666666666666665</v>
      </c>
      <c r="AK37" s="33">
        <f t="shared" si="54"/>
        <v>4.3888888888888893</v>
      </c>
      <c r="AL37" s="33">
        <f t="shared" si="54"/>
        <v>4.2941176470588234</v>
      </c>
      <c r="AM37" s="33">
        <f t="shared" si="54"/>
        <v>4.1111111111111107</v>
      </c>
      <c r="AN37" s="33">
        <f t="shared" si="54"/>
        <v>4.2777777777777777</v>
      </c>
      <c r="AO37" s="33">
        <f t="shared" si="54"/>
        <v>4.1111111111111107</v>
      </c>
      <c r="AP37" s="33">
        <f t="shared" si="54"/>
        <v>4.166666666666667</v>
      </c>
      <c r="AQ37" s="33">
        <f t="shared" si="54"/>
        <v>4.2222222222222223</v>
      </c>
      <c r="AR37" s="33">
        <f t="shared" si="54"/>
        <v>4.0555555555555554</v>
      </c>
      <c r="AS37" s="33">
        <f t="shared" si="54"/>
        <v>4.166666666666667</v>
      </c>
      <c r="AT37" s="33">
        <f t="shared" si="54"/>
        <v>4.0555555555555554</v>
      </c>
      <c r="AU37" s="33">
        <f t="shared" si="54"/>
        <v>4.1111111111111107</v>
      </c>
      <c r="AV37" s="34" t="str">
        <f t="shared" si="54"/>
        <v xml:space="preserve"> </v>
      </c>
      <c r="AW37" s="35"/>
      <c r="AX37" s="135"/>
      <c r="AY37" s="136"/>
      <c r="AZ37" s="136"/>
      <c r="BA37" s="136"/>
      <c r="BB37" s="136"/>
      <c r="BC37" s="136"/>
      <c r="BD37" s="136"/>
      <c r="BE37" s="136"/>
      <c r="BF37" s="136"/>
      <c r="BG37" s="136"/>
      <c r="BH37" s="136"/>
      <c r="BI37" s="136"/>
      <c r="BJ37" s="136"/>
      <c r="BK37" s="136"/>
      <c r="BL37" s="136"/>
      <c r="BM37" s="136"/>
      <c r="BN37" s="136"/>
      <c r="BO37" s="135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  <c r="CE37" s="129"/>
      <c r="CF37" s="129"/>
      <c r="CG37" s="135"/>
      <c r="CH37" s="129"/>
      <c r="CI37" s="129"/>
      <c r="CJ37" s="129"/>
      <c r="CK37" s="129"/>
      <c r="CL37" s="129"/>
      <c r="CM37" s="129"/>
      <c r="CN37" s="127"/>
      <c r="CO37" s="127"/>
      <c r="CP37" s="127"/>
      <c r="CQ37" s="127"/>
      <c r="CR37" s="127"/>
      <c r="CS37" s="127"/>
      <c r="CT37" s="127"/>
      <c r="CU37" s="127"/>
      <c r="CV37" s="127"/>
      <c r="CW37" s="127"/>
      <c r="CX37" s="127"/>
      <c r="CY37" s="127"/>
      <c r="CZ37" s="127"/>
      <c r="DA37" s="127"/>
    </row>
    <row r="38" spans="1:157" ht="17.25" customHeight="1" x14ac:dyDescent="0.2">
      <c r="A38" s="216"/>
      <c r="B38" s="216"/>
      <c r="C38" s="217" t="s">
        <v>13</v>
      </c>
      <c r="D38" s="218"/>
      <c r="E38" s="219"/>
      <c r="F38" s="105">
        <v>5</v>
      </c>
      <c r="G38" s="105">
        <v>5</v>
      </c>
      <c r="H38" s="105">
        <v>7</v>
      </c>
      <c r="I38" s="105">
        <v>1</v>
      </c>
      <c r="J38" s="105">
        <v>10</v>
      </c>
      <c r="K38" s="105">
        <v>6</v>
      </c>
      <c r="L38" s="105">
        <v>6</v>
      </c>
      <c r="M38" s="105">
        <v>7</v>
      </c>
      <c r="N38" s="105">
        <v>7</v>
      </c>
      <c r="O38" s="105">
        <v>7</v>
      </c>
      <c r="P38" s="105">
        <v>6</v>
      </c>
      <c r="Q38" s="105">
        <v>4</v>
      </c>
      <c r="R38" s="105">
        <v>6</v>
      </c>
      <c r="S38" s="105">
        <v>7</v>
      </c>
      <c r="T38" s="105">
        <v>4</v>
      </c>
      <c r="U38" s="105" t="str">
        <v xml:space="preserve"> </v>
      </c>
      <c r="V38" s="38">
        <f>IF(COUNTIF(V6:V36,5)=0,"0",COUNTIF(V6:V36,5))</f>
        <v>1</v>
      </c>
      <c r="W38" s="209"/>
      <c r="X38" s="580">
        <f>SUM(X37:AB37)</f>
        <v>269</v>
      </c>
      <c r="Y38" s="580"/>
      <c r="Z38" s="580"/>
      <c r="AA38" s="580"/>
      <c r="AB38" s="580"/>
      <c r="AC38" s="210"/>
      <c r="AD38" s="211"/>
      <c r="AE38" s="207"/>
      <c r="AF38" s="127"/>
      <c r="AG38" s="38">
        <f t="shared" ref="AG38:AU38" si="55">IF(COUNTIF(AG6:AG36,5)=0,"0",COUNTIF(AG6:AG36,5))</f>
        <v>5</v>
      </c>
      <c r="AH38" s="38">
        <f t="shared" si="55"/>
        <v>5</v>
      </c>
      <c r="AI38" s="38">
        <f t="shared" si="55"/>
        <v>7</v>
      </c>
      <c r="AJ38" s="38">
        <f t="shared" si="55"/>
        <v>1</v>
      </c>
      <c r="AK38" s="38">
        <f t="shared" si="55"/>
        <v>10</v>
      </c>
      <c r="AL38" s="38">
        <f t="shared" si="55"/>
        <v>6</v>
      </c>
      <c r="AM38" s="38">
        <f t="shared" si="55"/>
        <v>6</v>
      </c>
      <c r="AN38" s="38">
        <f t="shared" si="55"/>
        <v>7</v>
      </c>
      <c r="AO38" s="38">
        <f t="shared" si="55"/>
        <v>7</v>
      </c>
      <c r="AP38" s="38">
        <f t="shared" si="55"/>
        <v>7</v>
      </c>
      <c r="AQ38" s="38">
        <f t="shared" si="55"/>
        <v>6</v>
      </c>
      <c r="AR38" s="38">
        <f t="shared" si="55"/>
        <v>4</v>
      </c>
      <c r="AS38" s="38">
        <f t="shared" si="55"/>
        <v>6</v>
      </c>
      <c r="AT38" s="38">
        <f t="shared" si="55"/>
        <v>7</v>
      </c>
      <c r="AU38" s="38">
        <f t="shared" si="55"/>
        <v>4</v>
      </c>
      <c r="AV38" s="39" t="str">
        <f>IF(COUNTIF(AV6:AV36,5)=0," ",COUNTIF(AV6:AV36,5))</f>
        <v xml:space="preserve"> </v>
      </c>
      <c r="AW38" s="38"/>
      <c r="AX38" s="135"/>
      <c r="AY38" s="136"/>
      <c r="AZ38" s="136"/>
      <c r="BA38" s="136"/>
      <c r="BB38" s="136"/>
      <c r="BC38" s="136"/>
      <c r="BD38" s="136"/>
      <c r="BE38" s="136"/>
      <c r="BF38" s="136"/>
      <c r="BG38" s="136"/>
      <c r="BH38" s="136"/>
      <c r="BI38" s="136"/>
      <c r="BJ38" s="136"/>
      <c r="BK38" s="136"/>
      <c r="BL38" s="136"/>
      <c r="BM38" s="136"/>
      <c r="BN38" s="136"/>
      <c r="BO38" s="135"/>
      <c r="BP38" s="129"/>
      <c r="BQ38" s="129"/>
      <c r="BR38" s="129"/>
      <c r="BS38" s="129"/>
      <c r="BT38" s="129"/>
      <c r="BU38" s="129"/>
      <c r="BV38" s="129"/>
      <c r="BW38" s="129"/>
      <c r="BX38" s="129"/>
      <c r="BY38" s="129"/>
      <c r="BZ38" s="129"/>
      <c r="CA38" s="129"/>
      <c r="CB38" s="129"/>
      <c r="CC38" s="129"/>
      <c r="CD38" s="129"/>
      <c r="CE38" s="129"/>
      <c r="CF38" s="129"/>
      <c r="CG38" s="135"/>
      <c r="CH38" s="129"/>
      <c r="CI38" s="129"/>
      <c r="CJ38" s="129"/>
      <c r="CK38" s="129"/>
      <c r="CL38" s="129"/>
      <c r="CM38" s="129"/>
      <c r="CN38" s="127"/>
      <c r="CO38" s="127"/>
      <c r="CP38" s="127"/>
      <c r="CQ38" s="127"/>
      <c r="CR38" s="127"/>
      <c r="CS38" s="127"/>
      <c r="CT38" s="127"/>
      <c r="CU38" s="127"/>
      <c r="CV38" s="127"/>
      <c r="CW38" s="127"/>
      <c r="CX38" s="127"/>
      <c r="CY38" s="127"/>
      <c r="CZ38" s="127"/>
      <c r="DA38" s="127"/>
    </row>
    <row r="39" spans="1:157" ht="17.25" customHeight="1" x14ac:dyDescent="0.2">
      <c r="A39" s="220"/>
      <c r="B39" s="220"/>
      <c r="C39" s="221" t="s">
        <v>14</v>
      </c>
      <c r="D39" s="222"/>
      <c r="E39" s="223"/>
      <c r="F39" s="107">
        <v>4</v>
      </c>
      <c r="G39" s="107">
        <v>5</v>
      </c>
      <c r="H39" s="107">
        <v>11</v>
      </c>
      <c r="I39" s="107">
        <v>10</v>
      </c>
      <c r="J39" s="107">
        <v>5</v>
      </c>
      <c r="K39" s="107">
        <v>10</v>
      </c>
      <c r="L39" s="107">
        <v>8</v>
      </c>
      <c r="M39" s="107">
        <v>9</v>
      </c>
      <c r="N39" s="107">
        <v>6</v>
      </c>
      <c r="O39" s="107">
        <v>7</v>
      </c>
      <c r="P39" s="107">
        <v>10</v>
      </c>
      <c r="Q39" s="107">
        <v>11</v>
      </c>
      <c r="R39" s="107">
        <v>9</v>
      </c>
      <c r="S39" s="107">
        <v>5</v>
      </c>
      <c r="T39" s="107">
        <v>12</v>
      </c>
      <c r="U39" s="107" t="str">
        <v xml:space="preserve"> </v>
      </c>
      <c r="V39" s="44">
        <f>IF(COUNTIF(V6:V36,4)=0,"0",COUNTIF(V6:V36,4))</f>
        <v>3</v>
      </c>
      <c r="W39" s="44"/>
      <c r="X39" s="44"/>
      <c r="Y39" s="44" t="str">
        <f>IF(COUNTIF(Y6:Y36,4)=0," ",COUNTIF(Y6:Y36,4))</f>
        <v xml:space="preserve"> </v>
      </c>
      <c r="Z39" s="44">
        <f>IF(COUNTIF(Z6:Z36,4)=0," ",COUNTIF(Z6:Z36,4))</f>
        <v>2</v>
      </c>
      <c r="AA39" s="44" t="str">
        <f>IF(COUNTIF(AA6:AA36,4)=0," ",COUNTIF(AA6:AA36,4))</f>
        <v xml:space="preserve"> </v>
      </c>
      <c r="AB39" s="44" t="str">
        <f>IF(COUNTIF(AB6:AB36,4)=0," ",COUNTIF(AB6:AB36,4))</f>
        <v xml:space="preserve"> </v>
      </c>
      <c r="AC39" s="44"/>
      <c r="AD39" s="44"/>
      <c r="AE39" s="207"/>
      <c r="AF39" s="127"/>
      <c r="AG39" s="44">
        <f t="shared" ref="AG39:AU39" si="56">IF(COUNTIF(AG6:AG36,4)=0,"0",COUNTIF(AG6:AG36,4))</f>
        <v>4</v>
      </c>
      <c r="AH39" s="44">
        <f t="shared" si="56"/>
        <v>5</v>
      </c>
      <c r="AI39" s="44">
        <f t="shared" si="56"/>
        <v>11</v>
      </c>
      <c r="AJ39" s="44">
        <f t="shared" si="56"/>
        <v>10</v>
      </c>
      <c r="AK39" s="44">
        <f t="shared" si="56"/>
        <v>5</v>
      </c>
      <c r="AL39" s="44">
        <f t="shared" si="56"/>
        <v>10</v>
      </c>
      <c r="AM39" s="44">
        <f t="shared" si="56"/>
        <v>8</v>
      </c>
      <c r="AN39" s="44">
        <f t="shared" si="56"/>
        <v>9</v>
      </c>
      <c r="AO39" s="44">
        <f t="shared" si="56"/>
        <v>6</v>
      </c>
      <c r="AP39" s="44">
        <f t="shared" si="56"/>
        <v>7</v>
      </c>
      <c r="AQ39" s="44">
        <f t="shared" si="56"/>
        <v>10</v>
      </c>
      <c r="AR39" s="44">
        <f t="shared" si="56"/>
        <v>11</v>
      </c>
      <c r="AS39" s="44">
        <f t="shared" si="56"/>
        <v>9</v>
      </c>
      <c r="AT39" s="44">
        <f t="shared" si="56"/>
        <v>5</v>
      </c>
      <c r="AU39" s="44">
        <f t="shared" si="56"/>
        <v>12</v>
      </c>
      <c r="AV39" s="46" t="str">
        <f>IF(COUNTIF(AV6:AV36,4)=0," ",COUNTIF(AV6:AV36,4))</f>
        <v xml:space="preserve"> </v>
      </c>
      <c r="AW39" s="44"/>
      <c r="AX39" s="135"/>
      <c r="AY39" s="136"/>
      <c r="AZ39" s="136"/>
      <c r="BA39" s="136"/>
      <c r="BB39" s="136"/>
      <c r="BC39" s="136"/>
      <c r="BD39" s="136"/>
      <c r="BE39" s="136"/>
      <c r="BF39" s="136"/>
      <c r="BG39" s="136"/>
      <c r="BH39" s="136"/>
      <c r="BI39" s="136"/>
      <c r="BJ39" s="136"/>
      <c r="BK39" s="136"/>
      <c r="BL39" s="136"/>
      <c r="BM39" s="136"/>
      <c r="BN39" s="136"/>
      <c r="BO39" s="135"/>
      <c r="BP39" s="129"/>
      <c r="BQ39" s="129"/>
      <c r="BR39" s="129"/>
      <c r="BS39" s="129"/>
      <c r="BT39" s="129"/>
      <c r="BU39" s="129"/>
      <c r="BV39" s="129"/>
      <c r="BW39" s="129"/>
      <c r="BX39" s="129"/>
      <c r="BY39" s="129"/>
      <c r="BZ39" s="129"/>
      <c r="CA39" s="129"/>
      <c r="CB39" s="129"/>
      <c r="CC39" s="129"/>
      <c r="CD39" s="129"/>
      <c r="CE39" s="129"/>
      <c r="CF39" s="129"/>
      <c r="CG39" s="135"/>
      <c r="CH39" s="129"/>
      <c r="CI39" s="129"/>
      <c r="CJ39" s="129"/>
      <c r="CK39" s="129"/>
      <c r="CL39" s="129"/>
      <c r="CM39" s="129"/>
      <c r="CN39" s="127"/>
      <c r="CO39" s="127"/>
      <c r="CP39" s="127"/>
      <c r="CQ39" s="127"/>
      <c r="CR39" s="127"/>
      <c r="CS39" s="127"/>
      <c r="CT39" s="127"/>
      <c r="CU39" s="127"/>
      <c r="CV39" s="127"/>
      <c r="CW39" s="127"/>
      <c r="CX39" s="127"/>
      <c r="CY39" s="127"/>
      <c r="CZ39" s="127"/>
      <c r="DA39" s="127"/>
    </row>
    <row r="40" spans="1:157" ht="17.25" customHeight="1" x14ac:dyDescent="0.2">
      <c r="A40" s="85"/>
      <c r="B40" s="85"/>
      <c r="C40" s="224" t="s">
        <v>15</v>
      </c>
      <c r="D40" s="225"/>
      <c r="E40" s="226"/>
      <c r="F40" s="109">
        <v>9</v>
      </c>
      <c r="G40" s="109">
        <v>8</v>
      </c>
      <c r="H40" s="109" t="str">
        <v>0</v>
      </c>
      <c r="I40" s="109">
        <v>7</v>
      </c>
      <c r="J40" s="109">
        <v>3</v>
      </c>
      <c r="K40" s="109">
        <v>1</v>
      </c>
      <c r="L40" s="109">
        <v>4</v>
      </c>
      <c r="M40" s="109">
        <v>2</v>
      </c>
      <c r="N40" s="109">
        <v>5</v>
      </c>
      <c r="O40" s="109">
        <v>4</v>
      </c>
      <c r="P40" s="109">
        <v>2</v>
      </c>
      <c r="Q40" s="109">
        <v>3</v>
      </c>
      <c r="R40" s="109">
        <v>3</v>
      </c>
      <c r="S40" s="109">
        <v>6</v>
      </c>
      <c r="T40" s="109">
        <v>2</v>
      </c>
      <c r="U40" s="109" t="str">
        <v xml:space="preserve"> </v>
      </c>
      <c r="V40" s="52">
        <f>IF(COUNTIF(V6:V36,3)=0,"0",COUNTIF(V6:V36,3))</f>
        <v>14</v>
      </c>
      <c r="W40" s="52"/>
      <c r="X40" s="52"/>
      <c r="Y40" s="52" t="str">
        <f>IF(COUNTIF(Y6:Y36,3)=0," ",COUNTIF(Y6:Y36,3))</f>
        <v xml:space="preserve"> </v>
      </c>
      <c r="Z40" s="52">
        <f>IF(COUNTIF(Z6:Z36,3)=0," ",COUNTIF(Z6:Z36,3))</f>
        <v>3</v>
      </c>
      <c r="AA40" s="52">
        <f>IF(COUNTIF(AA6:AA36,3)=0," ",COUNTIF(AA6:AA36,3))</f>
        <v>1</v>
      </c>
      <c r="AB40" s="52">
        <f>IF(COUNTIF(AB6:AB36,3)=0," ",COUNTIF(AB6:AB36,3))</f>
        <v>2</v>
      </c>
      <c r="AC40" s="52"/>
      <c r="AD40" s="52"/>
      <c r="AE40" s="207"/>
      <c r="AF40" s="127"/>
      <c r="AG40" s="52">
        <f t="shared" ref="AG40:AU40" si="57">IF(COUNTIF(AG6:AG36,3)=0,"0",COUNTIF(AG6:AG36,3))</f>
        <v>9</v>
      </c>
      <c r="AH40" s="52">
        <f t="shared" si="57"/>
        <v>8</v>
      </c>
      <c r="AI40" s="52" t="str">
        <f t="shared" si="57"/>
        <v>0</v>
      </c>
      <c r="AJ40" s="52">
        <f t="shared" si="57"/>
        <v>7</v>
      </c>
      <c r="AK40" s="52">
        <f t="shared" si="57"/>
        <v>3</v>
      </c>
      <c r="AL40" s="52">
        <f t="shared" si="57"/>
        <v>1</v>
      </c>
      <c r="AM40" s="52">
        <f t="shared" si="57"/>
        <v>4</v>
      </c>
      <c r="AN40" s="52">
        <f t="shared" si="57"/>
        <v>2</v>
      </c>
      <c r="AO40" s="52">
        <f t="shared" si="57"/>
        <v>5</v>
      </c>
      <c r="AP40" s="52">
        <f t="shared" si="57"/>
        <v>4</v>
      </c>
      <c r="AQ40" s="52">
        <f t="shared" si="57"/>
        <v>2</v>
      </c>
      <c r="AR40" s="52">
        <f t="shared" si="57"/>
        <v>3</v>
      </c>
      <c r="AS40" s="52">
        <f t="shared" si="57"/>
        <v>3</v>
      </c>
      <c r="AT40" s="52">
        <f t="shared" si="57"/>
        <v>6</v>
      </c>
      <c r="AU40" s="52">
        <f t="shared" si="57"/>
        <v>2</v>
      </c>
      <c r="AV40" s="54" t="str">
        <f>IF(COUNTIF(AV6:AV36,3)=0," ",COUNTIF(AV6:AV36,3))</f>
        <v xml:space="preserve"> </v>
      </c>
      <c r="AW40" s="52"/>
      <c r="AX40" s="135"/>
      <c r="AY40" s="136"/>
      <c r="AZ40" s="136"/>
      <c r="BA40" s="136"/>
      <c r="BB40" s="136"/>
      <c r="BC40" s="136"/>
      <c r="BD40" s="136"/>
      <c r="BE40" s="136"/>
      <c r="BF40" s="136"/>
      <c r="BG40" s="136"/>
      <c r="BH40" s="136"/>
      <c r="BI40" s="136"/>
      <c r="BJ40" s="136"/>
      <c r="BK40" s="136"/>
      <c r="BL40" s="136"/>
      <c r="BM40" s="136"/>
      <c r="BN40" s="136"/>
      <c r="BO40" s="129"/>
      <c r="BP40" s="129"/>
      <c r="BQ40" s="129"/>
      <c r="BR40" s="129"/>
      <c r="BS40" s="129"/>
      <c r="BT40" s="129"/>
      <c r="BU40" s="129"/>
      <c r="BV40" s="129"/>
      <c r="BW40" s="129"/>
      <c r="BX40" s="129"/>
      <c r="BY40" s="129"/>
      <c r="BZ40" s="129"/>
      <c r="CA40" s="129"/>
      <c r="CB40" s="129"/>
      <c r="CC40" s="129"/>
      <c r="CD40" s="129"/>
      <c r="CE40" s="129"/>
      <c r="CF40" s="129"/>
      <c r="CG40" s="129"/>
      <c r="CH40" s="129"/>
      <c r="CI40" s="129"/>
      <c r="CJ40" s="129"/>
      <c r="CK40" s="129"/>
      <c r="CL40" s="129"/>
      <c r="CM40" s="129"/>
      <c r="CN40" s="127"/>
      <c r="CO40" s="127"/>
      <c r="CP40" s="127"/>
      <c r="CQ40" s="127"/>
      <c r="CR40" s="127"/>
      <c r="CS40" s="127"/>
      <c r="CT40" s="127"/>
      <c r="CU40" s="127"/>
      <c r="CV40" s="127"/>
      <c r="CW40" s="127"/>
      <c r="CX40" s="127"/>
      <c r="CY40" s="127"/>
      <c r="CZ40" s="127"/>
      <c r="DA40" s="127"/>
    </row>
    <row r="41" spans="1:157" s="43" customFormat="1" ht="17.25" customHeight="1" x14ac:dyDescent="0.2">
      <c r="A41" s="140"/>
      <c r="B41" s="140"/>
      <c r="C41" s="83" t="s">
        <v>16</v>
      </c>
      <c r="D41" s="83"/>
      <c r="E41" s="27"/>
      <c r="F41" s="141">
        <v>0</v>
      </c>
      <c r="G41" s="141">
        <v>0</v>
      </c>
      <c r="H41" s="141">
        <v>0</v>
      </c>
      <c r="I41" s="141">
        <v>0</v>
      </c>
      <c r="J41" s="141">
        <v>0</v>
      </c>
      <c r="K41" s="141">
        <v>0</v>
      </c>
      <c r="L41" s="141">
        <v>0</v>
      </c>
      <c r="M41" s="141">
        <v>0</v>
      </c>
      <c r="N41" s="141">
        <v>0</v>
      </c>
      <c r="O41" s="141">
        <v>0</v>
      </c>
      <c r="P41" s="141">
        <v>0</v>
      </c>
      <c r="Q41" s="141">
        <v>0</v>
      </c>
      <c r="R41" s="141">
        <v>0</v>
      </c>
      <c r="S41" s="141">
        <v>0</v>
      </c>
      <c r="T41" s="141">
        <v>0</v>
      </c>
      <c r="U41" s="141">
        <v>0</v>
      </c>
      <c r="V41" s="199" t="str">
        <f>IF(COUNTIF(V6:V36,2)=0,"0",COUNTIF(V6:V36,2))</f>
        <v>0</v>
      </c>
      <c r="W41" s="35"/>
      <c r="X41" s="35"/>
      <c r="Y41" s="35" t="str">
        <f>IF(COUNTIF(Y6:Y36,2)=0," ",COUNTIF(Y6:Y36,2))</f>
        <v xml:space="preserve"> </v>
      </c>
      <c r="Z41" s="35" t="str">
        <f>IF(COUNTIF(Z6:Z36,2)=0," ",COUNTIF(Z6:Z36,2))</f>
        <v xml:space="preserve"> </v>
      </c>
      <c r="AA41" s="35">
        <f>IF(COUNTIF(AA6:AA36,2)=0," ",COUNTIF(AA6:AA36,2))</f>
        <v>1</v>
      </c>
      <c r="AB41" s="35">
        <f>IF(COUNTIF(AB6:AB36,2)=0," ",COUNTIF(AB6:AB36,2))</f>
        <v>2</v>
      </c>
      <c r="AC41" s="35"/>
      <c r="AD41" s="35" t="str">
        <f>IF(COUNTIF(AD6:AD36,2)=0," ",COUNTIF(AD6:AD36,2))</f>
        <v xml:space="preserve"> </v>
      </c>
      <c r="AE41" s="212"/>
      <c r="AF41" s="37"/>
      <c r="AG41" s="35">
        <f t="shared" ref="AG41:AV41" si="58">COUNTIF(AG6:AG36,2)+COUNTIF(AG6:AG36,"д")</f>
        <v>0</v>
      </c>
      <c r="AH41" s="35">
        <f t="shared" si="58"/>
        <v>0</v>
      </c>
      <c r="AI41" s="35">
        <f t="shared" si="58"/>
        <v>0</v>
      </c>
      <c r="AJ41" s="35">
        <f t="shared" si="58"/>
        <v>0</v>
      </c>
      <c r="AK41" s="35">
        <f t="shared" si="58"/>
        <v>0</v>
      </c>
      <c r="AL41" s="35">
        <f t="shared" si="58"/>
        <v>0</v>
      </c>
      <c r="AM41" s="35">
        <f t="shared" si="58"/>
        <v>0</v>
      </c>
      <c r="AN41" s="35">
        <f t="shared" si="58"/>
        <v>0</v>
      </c>
      <c r="AO41" s="35">
        <f t="shared" si="58"/>
        <v>0</v>
      </c>
      <c r="AP41" s="35">
        <f t="shared" si="58"/>
        <v>0</v>
      </c>
      <c r="AQ41" s="35">
        <f t="shared" si="58"/>
        <v>0</v>
      </c>
      <c r="AR41" s="35">
        <f t="shared" si="58"/>
        <v>0</v>
      </c>
      <c r="AS41" s="35">
        <f t="shared" si="58"/>
        <v>0</v>
      </c>
      <c r="AT41" s="35">
        <f t="shared" si="58"/>
        <v>0</v>
      </c>
      <c r="AU41" s="35">
        <f t="shared" si="58"/>
        <v>0</v>
      </c>
      <c r="AV41" s="35">
        <f t="shared" si="58"/>
        <v>0</v>
      </c>
      <c r="AW41" s="35"/>
      <c r="AX41" s="40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37"/>
      <c r="CO41" s="37"/>
      <c r="CP41" s="37"/>
      <c r="CQ41" s="37"/>
      <c r="CR41" s="37"/>
      <c r="CS41" s="37"/>
      <c r="CT41" s="37"/>
      <c r="CU41" s="37"/>
      <c r="CV41" s="37"/>
      <c r="CW41" s="37"/>
      <c r="CX41" s="37"/>
      <c r="CY41" s="37"/>
      <c r="CZ41" s="37"/>
      <c r="DA41" s="37"/>
    </row>
    <row r="42" spans="1:157" s="51" customFormat="1" ht="17.25" customHeight="1" x14ac:dyDescent="0.2">
      <c r="A42" s="140"/>
      <c r="B42" s="140"/>
      <c r="C42" s="83" t="s">
        <v>17</v>
      </c>
      <c r="D42" s="83"/>
      <c r="E42" s="27"/>
      <c r="F42" s="141">
        <v>0</v>
      </c>
      <c r="G42" s="141">
        <v>0</v>
      </c>
      <c r="H42" s="141">
        <v>0</v>
      </c>
      <c r="I42" s="141">
        <v>0</v>
      </c>
      <c r="J42" s="141">
        <v>0</v>
      </c>
      <c r="K42" s="141">
        <v>1</v>
      </c>
      <c r="L42" s="141">
        <v>0</v>
      </c>
      <c r="M42" s="141">
        <v>0</v>
      </c>
      <c r="N42" s="141">
        <v>0</v>
      </c>
      <c r="O42" s="141">
        <v>0</v>
      </c>
      <c r="P42" s="141">
        <v>0</v>
      </c>
      <c r="Q42" s="141">
        <v>0</v>
      </c>
      <c r="R42" s="141">
        <v>0</v>
      </c>
      <c r="S42" s="141">
        <v>0</v>
      </c>
      <c r="T42" s="141">
        <v>0</v>
      </c>
      <c r="U42" s="141">
        <v>0</v>
      </c>
      <c r="V42" s="199">
        <f t="shared" ref="V42:AB42" si="59">COUNTBLANK(V6:V26)</f>
        <v>0</v>
      </c>
      <c r="W42" s="35">
        <f t="shared" si="59"/>
        <v>0</v>
      </c>
      <c r="X42" s="35">
        <f t="shared" si="59"/>
        <v>0</v>
      </c>
      <c r="Y42" s="35">
        <f t="shared" si="59"/>
        <v>0</v>
      </c>
      <c r="Z42" s="35">
        <f t="shared" si="59"/>
        <v>0</v>
      </c>
      <c r="AA42" s="35">
        <f t="shared" si="59"/>
        <v>0</v>
      </c>
      <c r="AB42" s="35">
        <f t="shared" si="59"/>
        <v>0</v>
      </c>
      <c r="AC42" s="35"/>
      <c r="AD42" s="35">
        <f>COUNTBLANK(AD6:AD23)</f>
        <v>0</v>
      </c>
      <c r="AE42" s="44" t="str">
        <f>IF(COUNTIF(AE6:AE39,4)=0," ",COUNTIF(AE6:AE39,4))</f>
        <v xml:space="preserve"> </v>
      </c>
      <c r="AF42" s="45" t="str">
        <f>IF(COUNTIF(AF6:AF39,4)=0," ",COUNTIF(AF6:AF39,4))</f>
        <v xml:space="preserve"> </v>
      </c>
      <c r="AG42" s="60">
        <f t="shared" ref="AG42:AW42" si="60">IF(COUNTIF(AG6:AG36,"б")=0+COUNTIF(AG6:AG36,"а")=0,"0",COUNTIF(AG6:AG36,"б")+COUNTIF(AG6:AG36,"а"))</f>
        <v>0</v>
      </c>
      <c r="AH42" s="60">
        <f t="shared" si="60"/>
        <v>0</v>
      </c>
      <c r="AI42" s="60">
        <f t="shared" si="60"/>
        <v>0</v>
      </c>
      <c r="AJ42" s="60">
        <f t="shared" si="60"/>
        <v>0</v>
      </c>
      <c r="AK42" s="60">
        <f t="shared" si="60"/>
        <v>0</v>
      </c>
      <c r="AL42" s="60">
        <f t="shared" si="60"/>
        <v>1</v>
      </c>
      <c r="AM42" s="60">
        <f t="shared" si="60"/>
        <v>0</v>
      </c>
      <c r="AN42" s="60">
        <f t="shared" si="60"/>
        <v>0</v>
      </c>
      <c r="AO42" s="60">
        <f t="shared" si="60"/>
        <v>0</v>
      </c>
      <c r="AP42" s="60">
        <f t="shared" si="60"/>
        <v>0</v>
      </c>
      <c r="AQ42" s="60">
        <f t="shared" si="60"/>
        <v>0</v>
      </c>
      <c r="AR42" s="60">
        <f t="shared" si="60"/>
        <v>0</v>
      </c>
      <c r="AS42" s="60">
        <f t="shared" si="60"/>
        <v>0</v>
      </c>
      <c r="AT42" s="60">
        <f t="shared" si="60"/>
        <v>0</v>
      </c>
      <c r="AU42" s="60">
        <f t="shared" si="60"/>
        <v>0</v>
      </c>
      <c r="AV42" s="60">
        <f t="shared" si="60"/>
        <v>0</v>
      </c>
      <c r="AW42" s="68">
        <f t="shared" si="60"/>
        <v>0</v>
      </c>
      <c r="AX42" s="47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</row>
    <row r="43" spans="1:157" s="59" customFormat="1" ht="17.25" customHeight="1" x14ac:dyDescent="0.2">
      <c r="A43" s="140"/>
      <c r="B43" s="140"/>
      <c r="C43" s="83" t="s">
        <v>18</v>
      </c>
      <c r="D43" s="83"/>
      <c r="E43" s="27"/>
      <c r="F43" s="141" t="str">
        <v>0</v>
      </c>
      <c r="G43" s="141" t="str">
        <v>0</v>
      </c>
      <c r="H43" s="141" t="str">
        <v>0</v>
      </c>
      <c r="I43" s="141" t="str">
        <v>0</v>
      </c>
      <c r="J43" s="141" t="str">
        <v>0</v>
      </c>
      <c r="K43" s="141" t="str">
        <v>0</v>
      </c>
      <c r="L43" s="141" t="str">
        <v>0</v>
      </c>
      <c r="M43" s="141" t="str">
        <v>0</v>
      </c>
      <c r="N43" s="141" t="str">
        <v>0</v>
      </c>
      <c r="O43" s="141" t="str">
        <v>0</v>
      </c>
      <c r="P43" s="141" t="str">
        <v>0</v>
      </c>
      <c r="Q43" s="141" t="str">
        <v>0</v>
      </c>
      <c r="R43" s="141" t="str">
        <v>0</v>
      </c>
      <c r="S43" s="141" t="str">
        <v>0</v>
      </c>
      <c r="T43" s="141" t="str">
        <v>0</v>
      </c>
      <c r="U43" s="141" t="str">
        <v xml:space="preserve"> </v>
      </c>
      <c r="V43" s="199" t="str">
        <f>IF(COUNTIF(V6:V36,"з")=0,"0",COUNTIF(V6:V36,"з"))</f>
        <v>0</v>
      </c>
      <c r="W43" s="35"/>
      <c r="X43" s="35"/>
      <c r="Y43" s="35" t="str">
        <f>IF(COUNTIF(Y6:Y36,"з")=0," ",COUNTIF(Y6:Y36,"з"))</f>
        <v xml:space="preserve"> </v>
      </c>
      <c r="Z43" s="35" t="str">
        <f>IF(COUNTIF(Z6:Z36,"з")=0," ",COUNTIF(Z6:Z36,"з"))</f>
        <v xml:space="preserve"> </v>
      </c>
      <c r="AA43" s="35" t="str">
        <f>IF(COUNTIF(AA6:AA36,"з")=0," ",COUNTIF(AA6:AA36,"з"))</f>
        <v xml:space="preserve"> </v>
      </c>
      <c r="AB43" s="35" t="str">
        <f>IF(COUNTIF(AB6:AB36,"з")=0," ",COUNTIF(AB6:AB36,"з"))</f>
        <v xml:space="preserve"> </v>
      </c>
      <c r="AC43" s="35"/>
      <c r="AD43" s="35" t="str">
        <f>IF(COUNTIF(AD6:AD36,"з")=0," ",COUNTIF(AD6:AD36,"з"))</f>
        <v xml:space="preserve"> </v>
      </c>
      <c r="AE43" s="52" t="str">
        <f>IF(COUNTIF(AE6:AE39,3)=0," ",COUNTIF(AE6:AE39,3))</f>
        <v xml:space="preserve"> </v>
      </c>
      <c r="AF43" s="53" t="str">
        <f>IF(COUNTIF(AF6:AF39,3)=0," ",COUNTIF(AF6:AF39,3))</f>
        <v xml:space="preserve"> </v>
      </c>
      <c r="AG43" s="35" t="str">
        <f t="shared" ref="AG43:AU43" si="61">IF(COUNTIF(AG6:AG36,"з")=0,"0",COUNTIF(AG6:AG36,"з"))</f>
        <v>0</v>
      </c>
      <c r="AH43" s="35" t="str">
        <f t="shared" si="61"/>
        <v>0</v>
      </c>
      <c r="AI43" s="35" t="str">
        <f t="shared" si="61"/>
        <v>0</v>
      </c>
      <c r="AJ43" s="35" t="str">
        <f t="shared" si="61"/>
        <v>0</v>
      </c>
      <c r="AK43" s="35" t="str">
        <f t="shared" si="61"/>
        <v>0</v>
      </c>
      <c r="AL43" s="35" t="str">
        <f t="shared" si="61"/>
        <v>0</v>
      </c>
      <c r="AM43" s="35" t="str">
        <f t="shared" si="61"/>
        <v>0</v>
      </c>
      <c r="AN43" s="35" t="str">
        <f t="shared" si="61"/>
        <v>0</v>
      </c>
      <c r="AO43" s="35" t="str">
        <f t="shared" si="61"/>
        <v>0</v>
      </c>
      <c r="AP43" s="35" t="str">
        <f t="shared" si="61"/>
        <v>0</v>
      </c>
      <c r="AQ43" s="35" t="str">
        <f t="shared" si="61"/>
        <v>0</v>
      </c>
      <c r="AR43" s="35" t="str">
        <f t="shared" si="61"/>
        <v>0</v>
      </c>
      <c r="AS43" s="35" t="str">
        <f t="shared" si="61"/>
        <v>0</v>
      </c>
      <c r="AT43" s="35" t="str">
        <f t="shared" si="61"/>
        <v>0</v>
      </c>
      <c r="AU43" s="35" t="str">
        <f t="shared" si="61"/>
        <v>0</v>
      </c>
      <c r="AV43" s="35" t="str">
        <f>IF(COUNTIF(AV6:AV36,"з")=0," ",COUNTIF(AV6:AV36,"з"))</f>
        <v xml:space="preserve"> </v>
      </c>
      <c r="AW43" s="35"/>
      <c r="AX43" s="55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7"/>
      <c r="BP43" s="57"/>
      <c r="BQ43" s="57"/>
      <c r="BR43" s="57"/>
      <c r="BS43" s="57"/>
      <c r="BT43" s="57"/>
      <c r="BU43" s="57"/>
      <c r="BV43" s="57"/>
      <c r="BW43" s="57"/>
      <c r="BX43" s="57"/>
      <c r="BY43" s="57"/>
      <c r="BZ43" s="57"/>
      <c r="CA43" s="57"/>
      <c r="CB43" s="57"/>
      <c r="CC43" s="57"/>
      <c r="CD43" s="57"/>
      <c r="CE43" s="57"/>
      <c r="CF43" s="57"/>
      <c r="CG43" s="57"/>
      <c r="CH43" s="57"/>
      <c r="CI43" s="57"/>
      <c r="CJ43" s="57"/>
      <c r="CK43" s="57"/>
      <c r="CL43" s="57"/>
      <c r="CM43" s="57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</row>
    <row r="44" spans="1:157" ht="17.25" customHeight="1" x14ac:dyDescent="0.2">
      <c r="A44" s="140"/>
      <c r="B44" s="140"/>
      <c r="C44" s="83" t="s">
        <v>19</v>
      </c>
      <c r="D44" s="83"/>
      <c r="E44" s="27"/>
      <c r="F44" s="141" t="str">
        <v>0</v>
      </c>
      <c r="G44" s="141" t="str">
        <v>0</v>
      </c>
      <c r="H44" s="141" t="str">
        <v>0</v>
      </c>
      <c r="I44" s="141" t="str">
        <v>0</v>
      </c>
      <c r="J44" s="141" t="str">
        <v>0</v>
      </c>
      <c r="K44" s="141" t="str">
        <v>0</v>
      </c>
      <c r="L44" s="141" t="str">
        <v>0</v>
      </c>
      <c r="M44" s="141" t="str">
        <v>0</v>
      </c>
      <c r="N44" s="141" t="str">
        <v>0</v>
      </c>
      <c r="O44" s="141" t="str">
        <v>0</v>
      </c>
      <c r="P44" s="141" t="str">
        <v>0</v>
      </c>
      <c r="Q44" s="141" t="str">
        <v>0</v>
      </c>
      <c r="R44" s="141" t="str">
        <v>0</v>
      </c>
      <c r="S44" s="141" t="str">
        <v>0</v>
      </c>
      <c r="T44" s="141" t="str">
        <v>0</v>
      </c>
      <c r="U44" s="141" t="str">
        <v xml:space="preserve"> </v>
      </c>
      <c r="V44" s="199" t="str">
        <f>IF(COUNTIF(V6:V36,"н")=0,"0",COUNTIF(V6:V36,"н"))</f>
        <v>0</v>
      </c>
      <c r="W44" s="35"/>
      <c r="X44" s="35"/>
      <c r="Y44" s="35" t="str">
        <f>IF(COUNTIF(Y6:Y36,"н")=0," ",COUNTIF(Y6:Y36,"н"))</f>
        <v xml:space="preserve"> </v>
      </c>
      <c r="Z44" s="35" t="str">
        <f>IF(COUNTIF(Z6:Z36,"н")=0," ",COUNTIF(Z6:Z36,"н"))</f>
        <v xml:space="preserve"> </v>
      </c>
      <c r="AA44" s="35" t="str">
        <f>IF(COUNTIF(AA6:AA36,"н")=0," ",COUNTIF(AA6:AA36,"н"))</f>
        <v xml:space="preserve"> </v>
      </c>
      <c r="AB44" s="35" t="str">
        <f>IF(COUNTIF(AB6:AB36,"н")=0," ",COUNTIF(AB6:AB36,"н"))</f>
        <v xml:space="preserve"> </v>
      </c>
      <c r="AC44" s="35"/>
      <c r="AD44" s="35" t="str">
        <f>IF(COUNTIF(AD6:AD36,"н")=0," ",COUNTIF(AD6:AD36,"н"))</f>
        <v xml:space="preserve"> </v>
      </c>
      <c r="AE44" s="35" t="str">
        <f>IF(COUNTIF(AE6:AE39,2)=0," ",COUNTIF(AE6:AE39,2))</f>
        <v xml:space="preserve"> </v>
      </c>
      <c r="AF44" s="61" t="str">
        <f>IF(COUNTIF(AF6:AF39,2)=0," ",COUNTIF(AF6:AF39,2))</f>
        <v xml:space="preserve"> </v>
      </c>
      <c r="AG44" s="35" t="str">
        <f t="shared" ref="AG44:AU44" si="62">IF(COUNTIF(AG6:AG36,"н")=0,"0",COUNTIF(AG6:AG36,"н"))</f>
        <v>0</v>
      </c>
      <c r="AH44" s="35" t="str">
        <f t="shared" si="62"/>
        <v>0</v>
      </c>
      <c r="AI44" s="35" t="str">
        <f t="shared" si="62"/>
        <v>0</v>
      </c>
      <c r="AJ44" s="35" t="str">
        <f t="shared" si="62"/>
        <v>0</v>
      </c>
      <c r="AK44" s="35" t="str">
        <f t="shared" si="62"/>
        <v>0</v>
      </c>
      <c r="AL44" s="35" t="str">
        <f t="shared" si="62"/>
        <v>0</v>
      </c>
      <c r="AM44" s="35" t="str">
        <f t="shared" si="62"/>
        <v>0</v>
      </c>
      <c r="AN44" s="35" t="str">
        <f t="shared" si="62"/>
        <v>0</v>
      </c>
      <c r="AO44" s="35" t="str">
        <f t="shared" si="62"/>
        <v>0</v>
      </c>
      <c r="AP44" s="35" t="str">
        <f t="shared" si="62"/>
        <v>0</v>
      </c>
      <c r="AQ44" s="35" t="str">
        <f t="shared" si="62"/>
        <v>0</v>
      </c>
      <c r="AR44" s="35" t="str">
        <f t="shared" si="62"/>
        <v>0</v>
      </c>
      <c r="AS44" s="35" t="str">
        <f t="shared" si="62"/>
        <v>0</v>
      </c>
      <c r="AT44" s="35" t="str">
        <f t="shared" si="62"/>
        <v>0</v>
      </c>
      <c r="AU44" s="35" t="str">
        <f t="shared" si="62"/>
        <v>0</v>
      </c>
      <c r="AV44" s="35" t="str">
        <f>IF(COUNTIF(AV6:AV36,"н")=0," ",COUNTIF(AV6:AV36,"н"))</f>
        <v xml:space="preserve"> </v>
      </c>
      <c r="AW44" s="35"/>
      <c r="AX44" s="135"/>
      <c r="AY44" s="136"/>
      <c r="AZ44" s="136"/>
      <c r="BA44" s="136"/>
      <c r="BB44" s="136"/>
      <c r="BC44" s="136"/>
      <c r="BD44" s="136"/>
      <c r="BE44" s="136"/>
      <c r="BF44" s="136"/>
      <c r="BG44" s="136"/>
      <c r="BH44" s="136"/>
      <c r="BI44" s="136"/>
      <c r="BJ44" s="136"/>
      <c r="BK44" s="136"/>
      <c r="BL44" s="136"/>
      <c r="BM44" s="136"/>
      <c r="BN44" s="136"/>
      <c r="BO44" s="129"/>
      <c r="BP44" s="129"/>
      <c r="BQ44" s="129"/>
      <c r="BR44" s="129"/>
      <c r="BS44" s="129"/>
      <c r="BT44" s="129"/>
      <c r="BU44" s="129"/>
      <c r="BV44" s="129"/>
      <c r="BW44" s="129"/>
      <c r="BX44" s="129"/>
      <c r="BY44" s="129"/>
      <c r="BZ44" s="129"/>
      <c r="CA44" s="129"/>
      <c r="CB44" s="129"/>
      <c r="CC44" s="129"/>
      <c r="CD44" s="129"/>
      <c r="CE44" s="129"/>
      <c r="CF44" s="129"/>
      <c r="CG44" s="129"/>
      <c r="CH44" s="129"/>
      <c r="CI44" s="129"/>
      <c r="CJ44" s="129"/>
      <c r="CK44" s="129"/>
      <c r="CL44" s="129"/>
      <c r="CM44" s="129"/>
      <c r="CN44" s="127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G44" s="142"/>
    </row>
    <row r="45" spans="1:157" ht="35.1" customHeight="1" x14ac:dyDescent="0.2">
      <c r="F45" s="127"/>
      <c r="G45" s="127"/>
      <c r="H45" s="127"/>
      <c r="I45" s="127"/>
      <c r="J45" s="127"/>
      <c r="K45" s="127"/>
      <c r="L45" s="127"/>
      <c r="M45" s="127"/>
      <c r="N45" s="306"/>
      <c r="O45" s="306"/>
      <c r="P45" s="306"/>
      <c r="Q45" s="306"/>
      <c r="R45" s="306"/>
      <c r="S45" s="127"/>
      <c r="T45" s="127"/>
      <c r="U45" s="127"/>
      <c r="V45" s="127"/>
      <c r="W45" s="126"/>
      <c r="X45" s="126"/>
      <c r="Y45" s="126"/>
      <c r="Z45" s="126"/>
      <c r="AA45" s="126"/>
      <c r="AB45" s="126"/>
      <c r="AC45" s="126"/>
      <c r="AD45" s="126"/>
      <c r="AE45" s="204" t="str">
        <f>IF(COUNTIF(AE6:AE39,"б")=0," ",COUNTIF(AE6:AE39,"б"))</f>
        <v xml:space="preserve"> </v>
      </c>
      <c r="AF45" s="60">
        <f t="shared" ref="AF45" si="63">IF(COUNTIF(AF6:AF39,"б")=0+COUNTIF(AF6:AF39,"а")=0,"0",COUNTIF(AF6:AF39,"б")+COUNTIF(AF6:AF39,"а"))</f>
        <v>0</v>
      </c>
      <c r="AX45" s="86"/>
      <c r="AY45" s="86"/>
      <c r="AZ45" s="86"/>
      <c r="BA45" s="86"/>
      <c r="BB45" s="86"/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86"/>
      <c r="BN45" s="86"/>
      <c r="BO45" s="86"/>
      <c r="BP45" s="86"/>
      <c r="BQ45" s="86"/>
      <c r="BR45" s="86"/>
      <c r="BS45" s="86"/>
      <c r="BT45" s="86"/>
      <c r="BU45" s="86"/>
      <c r="BV45" s="86"/>
      <c r="BW45" s="86"/>
      <c r="BX45" s="86"/>
      <c r="BY45" s="86"/>
      <c r="BZ45" s="86"/>
      <c r="CA45" s="86"/>
      <c r="CB45" s="86"/>
      <c r="CC45" s="142"/>
      <c r="CD45" s="142"/>
      <c r="CE45" s="142"/>
      <c r="CF45" s="142"/>
      <c r="CG45" s="142"/>
      <c r="CH45" s="142"/>
      <c r="CI45" s="142"/>
      <c r="CJ45" s="142"/>
      <c r="CK45" s="142"/>
      <c r="CL45" s="142"/>
      <c r="CM45" s="142"/>
      <c r="CN45" s="142"/>
      <c r="CO45" s="142"/>
      <c r="CP45" s="142"/>
      <c r="CQ45" s="142"/>
      <c r="CR45" s="142"/>
      <c r="CS45" s="142"/>
      <c r="CT45" s="142"/>
      <c r="CU45" s="142"/>
      <c r="CV45" s="142"/>
      <c r="CW45" s="142"/>
      <c r="CX45" s="142"/>
      <c r="CY45" s="142"/>
      <c r="CZ45" s="142"/>
      <c r="DA45" s="142"/>
      <c r="DB45" s="142"/>
      <c r="DC45" s="142"/>
      <c r="DD45" s="142"/>
      <c r="DE45" s="142"/>
      <c r="DF45" s="142"/>
      <c r="DG45" s="142"/>
      <c r="DH45" s="142"/>
      <c r="DI45" s="142"/>
      <c r="DJ45" s="142"/>
      <c r="DK45" s="142"/>
      <c r="DL45" s="142"/>
      <c r="DM45" s="142"/>
      <c r="DN45" s="142"/>
      <c r="DO45" s="142"/>
      <c r="DP45" s="142"/>
      <c r="DQ45" s="142"/>
      <c r="DR45" s="142"/>
      <c r="DS45" s="142"/>
      <c r="DT45" s="142"/>
      <c r="DU45" s="142"/>
      <c r="DV45" s="142"/>
      <c r="DW45" s="142"/>
      <c r="DX45" s="142"/>
      <c r="DY45" s="142"/>
      <c r="DZ45" s="142"/>
      <c r="EA45" s="142"/>
      <c r="EB45" s="142"/>
      <c r="EC45" s="142"/>
      <c r="ED45" s="142"/>
      <c r="EE45" s="142"/>
      <c r="EF45" s="142"/>
      <c r="EG45" s="142"/>
      <c r="EH45" s="142"/>
      <c r="EI45" s="142"/>
      <c r="EJ45" s="142"/>
      <c r="EK45" s="142"/>
      <c r="EL45" s="142"/>
      <c r="EM45" s="142"/>
      <c r="EN45" s="142"/>
      <c r="EO45" s="142"/>
      <c r="EP45" s="142"/>
      <c r="EQ45" s="142"/>
      <c r="ER45" s="142"/>
      <c r="ES45" s="142"/>
      <c r="ET45" s="142"/>
      <c r="EU45" s="142"/>
      <c r="EV45" s="142"/>
      <c r="EW45" s="142"/>
      <c r="EX45" s="142"/>
      <c r="EY45" s="142"/>
      <c r="EZ45" s="142"/>
      <c r="FA45" s="142"/>
    </row>
    <row r="46" spans="1:157" ht="35.1" customHeight="1" x14ac:dyDescent="0.2">
      <c r="F46" s="127"/>
      <c r="G46" s="127"/>
      <c r="H46" s="127"/>
      <c r="I46" s="127"/>
      <c r="J46" s="127"/>
      <c r="K46" s="127"/>
      <c r="L46" s="127"/>
      <c r="M46" s="127"/>
      <c r="N46" s="306"/>
      <c r="O46" s="306"/>
      <c r="P46" s="306"/>
      <c r="Q46" s="306"/>
      <c r="R46" s="306"/>
      <c r="S46" s="127"/>
      <c r="T46" s="127"/>
      <c r="U46" s="127"/>
      <c r="V46" s="127"/>
      <c r="W46" s="126"/>
      <c r="X46" s="126"/>
      <c r="Y46" s="126"/>
      <c r="Z46" s="126"/>
      <c r="AA46" s="126"/>
      <c r="AB46" s="126"/>
      <c r="AC46" s="126"/>
      <c r="AD46" s="126"/>
      <c r="AE46" s="61" t="str">
        <f>IF(COUNTIF(AE6:AE39,"з")=0," ",COUNTIF(AE6:AE39,"з"))</f>
        <v xml:space="preserve"> </v>
      </c>
      <c r="AF46" s="35" t="str">
        <f>IF(COUNTIF(AF6:AF39,"з")=0," ",COUNTIF(AF6:AF39,"з"))</f>
        <v xml:space="preserve"> </v>
      </c>
      <c r="AX46" s="129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  <c r="BL46" s="130"/>
      <c r="BM46" s="130"/>
      <c r="BN46" s="130"/>
      <c r="BO46" s="129"/>
      <c r="BP46" s="129"/>
      <c r="BQ46" s="129"/>
      <c r="BR46" s="129"/>
      <c r="BS46" s="129"/>
      <c r="BT46" s="129"/>
      <c r="BU46" s="129"/>
      <c r="BV46" s="129"/>
      <c r="BW46" s="129"/>
      <c r="BX46" s="129"/>
      <c r="BY46" s="129"/>
      <c r="BZ46" s="129"/>
      <c r="CA46" s="129"/>
      <c r="CB46" s="129"/>
      <c r="CC46" s="129"/>
      <c r="CD46" s="129"/>
      <c r="CE46" s="129"/>
      <c r="CF46" s="129"/>
      <c r="CG46" s="129"/>
      <c r="CH46" s="129"/>
      <c r="CI46" s="129"/>
      <c r="CJ46" s="129"/>
      <c r="CK46" s="129"/>
      <c r="CL46" s="129"/>
      <c r="CM46" s="129"/>
      <c r="CN46" s="127"/>
      <c r="CO46" s="127"/>
      <c r="CP46" s="127"/>
      <c r="CQ46" s="127"/>
      <c r="CR46" s="127"/>
      <c r="CS46" s="127"/>
      <c r="CT46" s="127"/>
      <c r="CU46" s="127"/>
      <c r="CV46" s="127"/>
      <c r="CW46" s="127"/>
      <c r="CX46" s="127"/>
      <c r="CY46" s="127"/>
      <c r="CZ46" s="127"/>
      <c r="DA46" s="127"/>
      <c r="DG46" s="142"/>
    </row>
    <row r="47" spans="1:157" s="143" customFormat="1" ht="35.1" customHeight="1" x14ac:dyDescent="0.2">
      <c r="A47" s="131"/>
      <c r="B47" s="131"/>
      <c r="C47" s="131"/>
      <c r="D47" s="131"/>
      <c r="E47" s="131"/>
      <c r="F47" s="127"/>
      <c r="G47" s="127"/>
      <c r="H47" s="127"/>
      <c r="I47" s="127"/>
      <c r="J47" s="127"/>
      <c r="K47" s="127"/>
      <c r="L47" s="127"/>
      <c r="M47" s="127"/>
      <c r="N47" s="306"/>
      <c r="O47" s="306"/>
      <c r="P47" s="306"/>
      <c r="Q47" s="306"/>
      <c r="R47" s="306"/>
      <c r="S47" s="127"/>
      <c r="T47" s="127"/>
      <c r="U47" s="127"/>
      <c r="V47" s="127"/>
      <c r="W47" s="126"/>
      <c r="X47" s="126"/>
      <c r="Y47" s="126"/>
      <c r="Z47" s="126"/>
      <c r="AA47" s="126"/>
      <c r="AB47" s="126"/>
      <c r="AC47" s="126"/>
      <c r="AD47" s="126"/>
      <c r="AE47" s="61" t="str">
        <f>IF(COUNTIF(AE6:AE39,"н")=0," ",COUNTIF(AE6:AE39,"н"))</f>
        <v xml:space="preserve"> </v>
      </c>
      <c r="AF47" s="35" t="str">
        <f>IF(COUNTIF(AF6:AF39,"н")=0," ",COUNTIF(AF6:AF39,"н"))</f>
        <v xml:space="preserve"> </v>
      </c>
      <c r="AX47" s="129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  <c r="BL47" s="130"/>
      <c r="BM47" s="130"/>
      <c r="BN47" s="130"/>
      <c r="BO47" s="129"/>
      <c r="BP47" s="129"/>
      <c r="BQ47" s="129"/>
      <c r="BR47" s="129"/>
      <c r="BS47" s="129"/>
      <c r="BT47" s="129"/>
      <c r="BU47" s="129"/>
      <c r="BV47" s="129"/>
      <c r="BW47" s="129"/>
      <c r="BX47" s="129"/>
      <c r="BY47" s="129"/>
      <c r="BZ47" s="129"/>
      <c r="CA47" s="129"/>
      <c r="CB47" s="129"/>
      <c r="CC47" s="129"/>
      <c r="CD47" s="129"/>
      <c r="CE47" s="129"/>
      <c r="CF47" s="129"/>
      <c r="CG47" s="129"/>
      <c r="CH47" s="129"/>
      <c r="CI47" s="129"/>
      <c r="CJ47" s="129"/>
      <c r="CK47" s="129"/>
      <c r="CL47" s="129"/>
      <c r="CM47" s="129"/>
      <c r="CN47" s="129"/>
      <c r="CO47" s="129"/>
      <c r="CP47" s="129"/>
      <c r="CQ47" s="129"/>
      <c r="CR47" s="129"/>
      <c r="CS47" s="129"/>
      <c r="CT47" s="129"/>
      <c r="CU47" s="129"/>
      <c r="CV47" s="129"/>
      <c r="CW47" s="129"/>
      <c r="CX47" s="129"/>
      <c r="CY47" s="129"/>
      <c r="CZ47" s="129"/>
      <c r="DA47" s="129"/>
    </row>
    <row r="48" spans="1:157" x14ac:dyDescent="0.2">
      <c r="F48" s="127"/>
      <c r="G48" s="127"/>
      <c r="H48" s="127"/>
      <c r="I48" s="127"/>
      <c r="J48" s="127"/>
      <c r="K48" s="127"/>
      <c r="L48" s="127"/>
      <c r="M48" s="127"/>
      <c r="N48" s="306"/>
      <c r="O48" s="306"/>
      <c r="P48" s="306"/>
      <c r="Q48" s="306"/>
      <c r="R48" s="306"/>
      <c r="S48" s="127"/>
      <c r="T48" s="127"/>
      <c r="U48" s="127"/>
      <c r="V48" s="127"/>
      <c r="W48" s="126"/>
      <c r="X48" s="126"/>
      <c r="Y48" s="126"/>
      <c r="Z48" s="126"/>
      <c r="AA48" s="126"/>
      <c r="AB48" s="126"/>
      <c r="AC48" s="126"/>
      <c r="AD48" s="126"/>
      <c r="AE48" s="127"/>
      <c r="AF48" s="127"/>
      <c r="AG48" s="128"/>
      <c r="AH48" s="128"/>
      <c r="AI48" s="128"/>
      <c r="AJ48" s="128"/>
      <c r="AK48" s="128"/>
      <c r="AL48" s="128"/>
      <c r="AM48" s="128"/>
      <c r="AN48" s="128"/>
      <c r="AO48" s="128"/>
      <c r="AP48" s="128"/>
      <c r="AQ48" s="128"/>
      <c r="AR48" s="128"/>
      <c r="AS48" s="128"/>
      <c r="AT48" s="128"/>
      <c r="AU48" s="128"/>
      <c r="AV48" s="128"/>
      <c r="AW48" s="128"/>
      <c r="AX48" s="129"/>
      <c r="AY48" s="130"/>
      <c r="AZ48" s="130"/>
      <c r="BA48" s="130"/>
      <c r="BB48" s="130"/>
      <c r="BC48" s="130"/>
      <c r="BD48" s="130"/>
      <c r="BE48" s="130"/>
      <c r="BF48" s="130"/>
      <c r="BG48" s="130"/>
      <c r="BH48" s="130"/>
      <c r="BI48" s="130"/>
      <c r="BJ48" s="130"/>
      <c r="BK48" s="130"/>
      <c r="BL48" s="130"/>
      <c r="BM48" s="130"/>
      <c r="BN48" s="130"/>
      <c r="BO48" s="129"/>
      <c r="BP48" s="129"/>
      <c r="BQ48" s="129"/>
      <c r="BR48" s="129"/>
      <c r="BS48" s="129"/>
      <c r="BT48" s="129"/>
      <c r="BU48" s="129"/>
      <c r="BV48" s="129"/>
      <c r="BW48" s="129"/>
      <c r="BX48" s="129"/>
      <c r="BY48" s="129"/>
      <c r="BZ48" s="129"/>
      <c r="CA48" s="129"/>
      <c r="CB48" s="129"/>
      <c r="CC48" s="129"/>
      <c r="CD48" s="129"/>
      <c r="CE48" s="129"/>
      <c r="CF48" s="129"/>
      <c r="CG48" s="129"/>
      <c r="CH48" s="129"/>
      <c r="CI48" s="129"/>
      <c r="CJ48" s="129"/>
      <c r="CK48" s="129"/>
      <c r="CL48" s="129"/>
      <c r="CM48" s="129"/>
      <c r="CN48" s="127"/>
      <c r="CO48" s="127"/>
      <c r="CP48" s="127"/>
      <c r="CQ48" s="127"/>
      <c r="CR48" s="127"/>
      <c r="CS48" s="127"/>
      <c r="CT48" s="127"/>
      <c r="CU48" s="127"/>
      <c r="CV48" s="127"/>
      <c r="CW48" s="127"/>
      <c r="CX48" s="127"/>
      <c r="CY48" s="127"/>
      <c r="CZ48" s="127"/>
      <c r="DA48" s="127"/>
    </row>
    <row r="49" spans="6:105" x14ac:dyDescent="0.2">
      <c r="F49" s="127"/>
      <c r="G49" s="127"/>
      <c r="H49" s="127"/>
      <c r="I49" s="127"/>
      <c r="J49" s="127"/>
      <c r="K49" s="127"/>
      <c r="L49" s="127"/>
      <c r="M49" s="127"/>
      <c r="N49" s="306"/>
      <c r="O49" s="306"/>
      <c r="P49" s="306"/>
      <c r="Q49" s="306"/>
      <c r="R49" s="306"/>
      <c r="S49" s="127"/>
      <c r="T49" s="127"/>
      <c r="U49" s="127"/>
      <c r="V49" s="127"/>
      <c r="W49" s="126"/>
      <c r="X49" s="126"/>
      <c r="Y49" s="126"/>
      <c r="Z49" s="126"/>
      <c r="AA49" s="126"/>
      <c r="AB49" s="126"/>
      <c r="AC49" s="126"/>
      <c r="AD49" s="126"/>
      <c r="AE49" s="127"/>
      <c r="AF49" s="127"/>
      <c r="AG49" s="128"/>
      <c r="AH49" s="128"/>
      <c r="AI49" s="128"/>
      <c r="AJ49" s="128"/>
      <c r="AK49" s="128"/>
      <c r="AL49" s="128"/>
      <c r="AM49" s="128"/>
      <c r="AN49" s="128"/>
      <c r="AO49" s="128"/>
      <c r="AP49" s="128"/>
      <c r="AQ49" s="128"/>
      <c r="AR49" s="128"/>
      <c r="AS49" s="128"/>
      <c r="AT49" s="128"/>
      <c r="AU49" s="128"/>
      <c r="AV49" s="128"/>
      <c r="AW49" s="128"/>
      <c r="AX49" s="129"/>
      <c r="AY49" s="130"/>
      <c r="AZ49" s="130"/>
      <c r="BA49" s="130"/>
      <c r="BB49" s="130"/>
      <c r="BC49" s="130"/>
      <c r="BD49" s="130"/>
      <c r="BE49" s="130"/>
      <c r="BF49" s="130"/>
      <c r="BG49" s="130"/>
      <c r="BH49" s="130"/>
      <c r="BI49" s="130"/>
      <c r="BJ49" s="130"/>
      <c r="BK49" s="130"/>
      <c r="BL49" s="130"/>
      <c r="BM49" s="130"/>
      <c r="BN49" s="130"/>
      <c r="BO49" s="129"/>
      <c r="BP49" s="129"/>
      <c r="BQ49" s="129"/>
      <c r="BR49" s="129"/>
      <c r="BS49" s="129"/>
      <c r="BT49" s="129"/>
      <c r="BU49" s="129"/>
      <c r="BV49" s="129"/>
      <c r="BW49" s="129"/>
      <c r="BX49" s="129"/>
      <c r="BY49" s="129"/>
      <c r="BZ49" s="129"/>
      <c r="CA49" s="129"/>
      <c r="CB49" s="129"/>
      <c r="CC49" s="129"/>
      <c r="CD49" s="129"/>
      <c r="CE49" s="129"/>
      <c r="CF49" s="129"/>
      <c r="CG49" s="129"/>
      <c r="CH49" s="129"/>
      <c r="CI49" s="129"/>
      <c r="CJ49" s="129"/>
      <c r="CK49" s="129"/>
      <c r="CL49" s="129"/>
      <c r="CM49" s="129"/>
      <c r="CN49" s="127"/>
      <c r="CO49" s="127"/>
      <c r="CP49" s="127"/>
      <c r="CQ49" s="127"/>
      <c r="CR49" s="127"/>
      <c r="CS49" s="127"/>
      <c r="CT49" s="127"/>
      <c r="CU49" s="127"/>
      <c r="CV49" s="127"/>
      <c r="CW49" s="127"/>
      <c r="CX49" s="127"/>
      <c r="CY49" s="127"/>
      <c r="CZ49" s="127"/>
      <c r="DA49" s="127"/>
    </row>
    <row r="50" spans="6:105" x14ac:dyDescent="0.2">
      <c r="F50" s="127"/>
      <c r="G50" s="127"/>
      <c r="H50" s="127"/>
      <c r="I50" s="127"/>
      <c r="J50" s="127"/>
      <c r="K50" s="127"/>
      <c r="L50" s="127"/>
      <c r="M50" s="127"/>
      <c r="N50" s="306"/>
      <c r="O50" s="306"/>
      <c r="P50" s="306"/>
      <c r="Q50" s="306"/>
      <c r="R50" s="306"/>
      <c r="S50" s="127"/>
      <c r="T50" s="127"/>
      <c r="U50" s="127"/>
      <c r="V50" s="127"/>
      <c r="W50" s="126"/>
      <c r="X50" s="126"/>
      <c r="Y50" s="126"/>
      <c r="Z50" s="126"/>
      <c r="AA50" s="126"/>
      <c r="AB50" s="126"/>
      <c r="AC50" s="126"/>
      <c r="AD50" s="126"/>
      <c r="AE50" s="127"/>
      <c r="AF50" s="127"/>
      <c r="AG50" s="128"/>
      <c r="AH50" s="128"/>
      <c r="AI50" s="128"/>
      <c r="AJ50" s="128"/>
      <c r="AK50" s="128"/>
      <c r="AL50" s="128"/>
      <c r="AM50" s="128"/>
      <c r="AN50" s="128"/>
      <c r="AO50" s="128"/>
      <c r="AP50" s="128"/>
      <c r="AQ50" s="128"/>
      <c r="AR50" s="128"/>
      <c r="AS50" s="128"/>
      <c r="AT50" s="128"/>
      <c r="AU50" s="128"/>
      <c r="AV50" s="128"/>
      <c r="AW50" s="128"/>
      <c r="AX50" s="129"/>
      <c r="AY50" s="130"/>
      <c r="AZ50" s="130"/>
      <c r="BA50" s="130"/>
      <c r="BB50" s="130"/>
      <c r="BC50" s="130"/>
      <c r="BD50" s="130"/>
      <c r="BE50" s="130"/>
      <c r="BF50" s="130"/>
      <c r="BG50" s="130"/>
      <c r="BH50" s="130"/>
      <c r="BI50" s="130"/>
      <c r="BJ50" s="130"/>
      <c r="BK50" s="130"/>
      <c r="BL50" s="130"/>
      <c r="BM50" s="130"/>
      <c r="BN50" s="130"/>
      <c r="BO50" s="129"/>
      <c r="BP50" s="129"/>
      <c r="BQ50" s="129"/>
      <c r="BR50" s="129"/>
      <c r="BS50" s="129"/>
      <c r="BT50" s="129"/>
      <c r="BU50" s="129"/>
      <c r="BV50" s="129"/>
      <c r="BW50" s="129"/>
      <c r="BX50" s="129"/>
      <c r="BY50" s="129"/>
      <c r="BZ50" s="129"/>
      <c r="CA50" s="129"/>
      <c r="CB50" s="129"/>
      <c r="CC50" s="129"/>
      <c r="CD50" s="129"/>
      <c r="CE50" s="129"/>
      <c r="CF50" s="129"/>
      <c r="CG50" s="129"/>
      <c r="CH50" s="129"/>
      <c r="CI50" s="129"/>
      <c r="CJ50" s="129"/>
      <c r="CK50" s="129"/>
      <c r="CL50" s="129"/>
      <c r="CM50" s="129"/>
      <c r="CN50" s="127"/>
      <c r="CO50" s="127"/>
      <c r="CP50" s="127"/>
      <c r="CQ50" s="127"/>
      <c r="CR50" s="127"/>
      <c r="CS50" s="127"/>
      <c r="CT50" s="127"/>
      <c r="CU50" s="127"/>
      <c r="CV50" s="127"/>
      <c r="CW50" s="127"/>
      <c r="CX50" s="127"/>
      <c r="CY50" s="127"/>
      <c r="CZ50" s="127"/>
      <c r="DA50" s="127"/>
    </row>
    <row r="51" spans="6:105" x14ac:dyDescent="0.2">
      <c r="F51" s="127"/>
      <c r="G51" s="127"/>
      <c r="H51" s="127"/>
      <c r="I51" s="127"/>
      <c r="J51" s="127"/>
      <c r="K51" s="127"/>
      <c r="L51" s="127"/>
      <c r="M51" s="127"/>
      <c r="N51" s="306"/>
      <c r="O51" s="306"/>
      <c r="P51" s="306"/>
      <c r="Q51" s="306"/>
      <c r="R51" s="306"/>
      <c r="S51" s="127"/>
      <c r="T51" s="127"/>
      <c r="U51" s="127"/>
      <c r="V51" s="127"/>
      <c r="W51" s="126"/>
      <c r="X51" s="126"/>
      <c r="Y51" s="126"/>
      <c r="Z51" s="126"/>
      <c r="AA51" s="126"/>
      <c r="AB51" s="126"/>
      <c r="AC51" s="126"/>
      <c r="AD51" s="126"/>
      <c r="AE51" s="127"/>
      <c r="AF51" s="127"/>
      <c r="AG51" s="128"/>
      <c r="AH51" s="128"/>
      <c r="AI51" s="128"/>
      <c r="AJ51" s="128"/>
      <c r="AK51" s="128"/>
      <c r="AL51" s="128"/>
      <c r="AM51" s="128"/>
      <c r="AN51" s="128"/>
      <c r="AO51" s="128"/>
      <c r="AP51" s="128"/>
      <c r="AQ51" s="128"/>
      <c r="AR51" s="128"/>
      <c r="AS51" s="128"/>
      <c r="AT51" s="128"/>
      <c r="AU51" s="128"/>
      <c r="AV51" s="128"/>
      <c r="AW51" s="128"/>
      <c r="AX51" s="129"/>
      <c r="AY51" s="130"/>
      <c r="AZ51" s="130"/>
      <c r="BA51" s="130"/>
      <c r="BB51" s="130"/>
      <c r="BC51" s="130"/>
      <c r="BD51" s="130"/>
      <c r="BE51" s="130"/>
      <c r="BF51" s="130"/>
      <c r="BG51" s="130"/>
      <c r="BH51" s="130"/>
      <c r="BI51" s="130"/>
      <c r="BJ51" s="130"/>
      <c r="BK51" s="130"/>
      <c r="BL51" s="130"/>
      <c r="BM51" s="130"/>
      <c r="BN51" s="130"/>
      <c r="BO51" s="129"/>
      <c r="BP51" s="129"/>
      <c r="BQ51" s="129"/>
      <c r="BR51" s="129"/>
      <c r="BS51" s="129"/>
      <c r="BT51" s="129"/>
      <c r="BU51" s="129"/>
      <c r="BV51" s="129"/>
      <c r="BW51" s="129"/>
      <c r="BX51" s="129"/>
      <c r="BY51" s="129"/>
      <c r="BZ51" s="129"/>
      <c r="CA51" s="129"/>
      <c r="CB51" s="129"/>
      <c r="CC51" s="129"/>
      <c r="CD51" s="129"/>
      <c r="CE51" s="129"/>
      <c r="CF51" s="129"/>
      <c r="CG51" s="129"/>
      <c r="CH51" s="129"/>
      <c r="CI51" s="129"/>
      <c r="CJ51" s="129"/>
      <c r="CK51" s="129"/>
      <c r="CL51" s="129"/>
      <c r="CM51" s="129"/>
      <c r="CN51" s="127"/>
      <c r="CO51" s="127"/>
      <c r="CP51" s="127"/>
      <c r="CQ51" s="127"/>
      <c r="CR51" s="127"/>
      <c r="CS51" s="127"/>
      <c r="CT51" s="127"/>
      <c r="CU51" s="127"/>
      <c r="CV51" s="127"/>
      <c r="CW51" s="127"/>
      <c r="CX51" s="127"/>
      <c r="CY51" s="127"/>
      <c r="CZ51" s="127"/>
      <c r="DA51" s="127"/>
    </row>
    <row r="52" spans="6:105" x14ac:dyDescent="0.2">
      <c r="F52" s="127"/>
      <c r="G52" s="127"/>
      <c r="H52" s="127"/>
      <c r="I52" s="127"/>
      <c r="J52" s="127"/>
      <c r="K52" s="127"/>
      <c r="L52" s="127"/>
      <c r="M52" s="127"/>
      <c r="N52" s="306"/>
      <c r="O52" s="306"/>
      <c r="P52" s="306"/>
      <c r="Q52" s="306"/>
      <c r="R52" s="306"/>
      <c r="S52" s="127"/>
      <c r="T52" s="127"/>
      <c r="U52" s="127"/>
      <c r="V52" s="127"/>
      <c r="W52" s="126"/>
      <c r="X52" s="126"/>
      <c r="Y52" s="126"/>
      <c r="Z52" s="126"/>
      <c r="AA52" s="126"/>
      <c r="AB52" s="126"/>
      <c r="AC52" s="126"/>
      <c r="AD52" s="126"/>
      <c r="AE52" s="127"/>
      <c r="AF52" s="127"/>
      <c r="AG52" s="128"/>
      <c r="AH52" s="128"/>
      <c r="AI52" s="128"/>
      <c r="AJ52" s="128"/>
      <c r="AK52" s="128"/>
      <c r="AL52" s="128"/>
      <c r="AM52" s="128"/>
      <c r="AN52" s="128"/>
      <c r="AO52" s="128"/>
      <c r="AP52" s="128"/>
      <c r="AQ52" s="128"/>
      <c r="AR52" s="128"/>
      <c r="AS52" s="128"/>
      <c r="AT52" s="128"/>
      <c r="AU52" s="128"/>
      <c r="AV52" s="128"/>
      <c r="AW52" s="128"/>
      <c r="AX52" s="129"/>
      <c r="AY52" s="130"/>
      <c r="AZ52" s="130"/>
      <c r="BA52" s="130"/>
      <c r="BB52" s="130"/>
      <c r="BC52" s="130"/>
      <c r="BD52" s="130"/>
      <c r="BE52" s="130"/>
      <c r="BF52" s="130"/>
      <c r="BG52" s="130"/>
      <c r="BH52" s="130"/>
      <c r="BI52" s="130"/>
      <c r="BJ52" s="130"/>
      <c r="BK52" s="130"/>
      <c r="BL52" s="130"/>
      <c r="BM52" s="130"/>
      <c r="BN52" s="130"/>
      <c r="BO52" s="129"/>
      <c r="BP52" s="129"/>
      <c r="BQ52" s="129"/>
      <c r="BR52" s="129"/>
      <c r="BS52" s="129"/>
      <c r="BT52" s="129"/>
      <c r="BU52" s="129"/>
      <c r="BV52" s="129"/>
      <c r="BW52" s="129"/>
      <c r="BX52" s="129"/>
      <c r="BY52" s="129"/>
      <c r="BZ52" s="129"/>
      <c r="CA52" s="129"/>
      <c r="CB52" s="129"/>
      <c r="CC52" s="129"/>
      <c r="CD52" s="129"/>
      <c r="CE52" s="129"/>
      <c r="CF52" s="129"/>
      <c r="CG52" s="129"/>
      <c r="CH52" s="129"/>
      <c r="CI52" s="129"/>
      <c r="CJ52" s="129"/>
      <c r="CK52" s="129"/>
      <c r="CL52" s="129"/>
      <c r="CM52" s="129"/>
      <c r="CN52" s="127"/>
      <c r="CO52" s="127"/>
      <c r="CP52" s="127"/>
      <c r="CQ52" s="127"/>
      <c r="CR52" s="127"/>
      <c r="CS52" s="127"/>
      <c r="CT52" s="127"/>
      <c r="CU52" s="127"/>
      <c r="CV52" s="127"/>
      <c r="CW52" s="127"/>
      <c r="CX52" s="127"/>
      <c r="CY52" s="127"/>
      <c r="CZ52" s="127"/>
      <c r="DA52" s="127"/>
    </row>
    <row r="53" spans="6:105" x14ac:dyDescent="0.2">
      <c r="F53" s="127"/>
      <c r="G53" s="127"/>
      <c r="H53" s="127"/>
      <c r="I53" s="127"/>
      <c r="J53" s="127"/>
      <c r="K53" s="127"/>
      <c r="L53" s="127"/>
      <c r="M53" s="127"/>
      <c r="N53" s="306"/>
      <c r="O53" s="306"/>
      <c r="P53" s="306"/>
      <c r="Q53" s="306"/>
      <c r="R53" s="306"/>
      <c r="S53" s="127"/>
      <c r="T53" s="127"/>
      <c r="U53" s="127"/>
      <c r="V53" s="127"/>
      <c r="W53" s="126"/>
      <c r="X53" s="126"/>
      <c r="Y53" s="126"/>
      <c r="Z53" s="126"/>
      <c r="AA53" s="126"/>
      <c r="AB53" s="126"/>
      <c r="AC53" s="126"/>
      <c r="AD53" s="126"/>
      <c r="AE53" s="127"/>
      <c r="AF53" s="127"/>
      <c r="AG53" s="128"/>
      <c r="AH53" s="128"/>
      <c r="AI53" s="128"/>
      <c r="AJ53" s="128"/>
      <c r="AK53" s="128"/>
      <c r="AL53" s="128"/>
      <c r="AM53" s="128"/>
      <c r="AN53" s="128"/>
      <c r="AO53" s="128"/>
      <c r="AP53" s="128"/>
      <c r="AQ53" s="128"/>
      <c r="AR53" s="128"/>
      <c r="AS53" s="128"/>
      <c r="AT53" s="128"/>
      <c r="AU53" s="128"/>
      <c r="AV53" s="128"/>
      <c r="AW53" s="128"/>
      <c r="AX53" s="129"/>
      <c r="AY53" s="130"/>
      <c r="AZ53" s="130"/>
      <c r="BA53" s="130"/>
      <c r="BB53" s="130"/>
      <c r="BC53" s="130"/>
      <c r="BD53" s="130"/>
      <c r="BE53" s="130"/>
      <c r="BF53" s="130"/>
      <c r="BG53" s="130"/>
      <c r="BH53" s="130"/>
      <c r="BI53" s="130"/>
      <c r="BJ53" s="130"/>
      <c r="BK53" s="130"/>
      <c r="BL53" s="130"/>
      <c r="BM53" s="130"/>
      <c r="BN53" s="130"/>
      <c r="BO53" s="129"/>
      <c r="BP53" s="129"/>
      <c r="BQ53" s="129"/>
      <c r="BR53" s="129"/>
      <c r="BS53" s="129"/>
      <c r="BT53" s="129"/>
      <c r="BU53" s="129"/>
      <c r="BV53" s="129"/>
      <c r="BW53" s="129"/>
      <c r="BX53" s="129"/>
      <c r="BY53" s="129"/>
      <c r="BZ53" s="129"/>
      <c r="CA53" s="129"/>
      <c r="CB53" s="129"/>
      <c r="CC53" s="129"/>
      <c r="CD53" s="129"/>
      <c r="CE53" s="129"/>
      <c r="CF53" s="129"/>
      <c r="CG53" s="129"/>
      <c r="CH53" s="129"/>
      <c r="CI53" s="129"/>
      <c r="CJ53" s="129"/>
      <c r="CK53" s="129"/>
      <c r="CL53" s="129"/>
      <c r="CM53" s="129"/>
      <c r="CN53" s="127"/>
      <c r="CO53" s="127"/>
      <c r="CP53" s="127"/>
      <c r="CQ53" s="127"/>
      <c r="CR53" s="127"/>
      <c r="CS53" s="127"/>
      <c r="CT53" s="127"/>
      <c r="CU53" s="127"/>
      <c r="CV53" s="127"/>
      <c r="CW53" s="127"/>
      <c r="CX53" s="127"/>
      <c r="CY53" s="127"/>
      <c r="CZ53" s="127"/>
      <c r="DA53" s="127"/>
    </row>
    <row r="54" spans="6:105" x14ac:dyDescent="0.2">
      <c r="AE54" s="127"/>
      <c r="AF54" s="127"/>
      <c r="AG54" s="128"/>
      <c r="AH54" s="128"/>
      <c r="AI54" s="128"/>
      <c r="AJ54" s="128"/>
      <c r="AK54" s="128"/>
      <c r="AL54" s="128"/>
      <c r="AM54" s="128"/>
      <c r="AN54" s="128"/>
      <c r="AO54" s="128"/>
      <c r="AP54" s="128"/>
      <c r="AQ54" s="128"/>
      <c r="AR54" s="128"/>
      <c r="AS54" s="128"/>
      <c r="AT54" s="128"/>
      <c r="AU54" s="128"/>
      <c r="AV54" s="128"/>
      <c r="AW54" s="128"/>
      <c r="AX54" s="129"/>
      <c r="AY54" s="130"/>
      <c r="AZ54" s="130"/>
      <c r="BA54" s="130"/>
      <c r="BB54" s="130"/>
      <c r="BC54" s="130"/>
      <c r="BD54" s="130"/>
      <c r="BE54" s="130"/>
      <c r="BF54" s="130"/>
      <c r="BG54" s="130"/>
      <c r="BH54" s="130"/>
      <c r="BI54" s="130"/>
      <c r="BJ54" s="130"/>
      <c r="BK54" s="130"/>
      <c r="BL54" s="130"/>
      <c r="BM54" s="130"/>
      <c r="BN54" s="130"/>
      <c r="BO54" s="129"/>
      <c r="BP54" s="129"/>
      <c r="BQ54" s="129"/>
      <c r="BR54" s="129"/>
      <c r="BS54" s="129"/>
      <c r="BT54" s="129"/>
      <c r="BU54" s="129"/>
      <c r="BV54" s="129"/>
      <c r="BW54" s="129"/>
      <c r="BX54" s="129"/>
      <c r="BY54" s="129"/>
      <c r="BZ54" s="129"/>
      <c r="CA54" s="129"/>
      <c r="CB54" s="129"/>
      <c r="CC54" s="129"/>
      <c r="CD54" s="129"/>
      <c r="CE54" s="129"/>
      <c r="CF54" s="129"/>
      <c r="CG54" s="129"/>
      <c r="CH54" s="129"/>
      <c r="CI54" s="129"/>
      <c r="CJ54" s="129"/>
      <c r="CK54" s="129"/>
      <c r="CL54" s="129"/>
      <c r="CM54" s="129"/>
      <c r="CN54" s="127"/>
      <c r="CO54" s="127"/>
      <c r="CP54" s="127"/>
      <c r="CQ54" s="127"/>
      <c r="CR54" s="127"/>
      <c r="CS54" s="127"/>
      <c r="CT54" s="127"/>
      <c r="CU54" s="127"/>
      <c r="CV54" s="127"/>
      <c r="CW54" s="127"/>
      <c r="CX54" s="127"/>
      <c r="CY54" s="127"/>
      <c r="CZ54" s="127"/>
      <c r="DA54" s="127"/>
    </row>
    <row r="55" spans="6:105" x14ac:dyDescent="0.2">
      <c r="AE55" s="127"/>
      <c r="AF55" s="127"/>
      <c r="AG55" s="128"/>
      <c r="AH55" s="128"/>
      <c r="AI55" s="128"/>
      <c r="AJ55" s="128"/>
      <c r="AK55" s="128"/>
      <c r="AL55" s="128"/>
      <c r="AM55" s="128"/>
      <c r="AN55" s="128"/>
      <c r="AO55" s="128"/>
      <c r="AP55" s="128"/>
      <c r="AQ55" s="128"/>
      <c r="AR55" s="128"/>
      <c r="AS55" s="128"/>
      <c r="AT55" s="128"/>
      <c r="AU55" s="128"/>
      <c r="AV55" s="128"/>
      <c r="AW55" s="128"/>
      <c r="AX55" s="129"/>
      <c r="AY55" s="130"/>
      <c r="AZ55" s="130"/>
      <c r="BA55" s="130"/>
      <c r="BB55" s="130"/>
      <c r="BC55" s="130"/>
      <c r="BD55" s="130"/>
      <c r="BE55" s="130"/>
      <c r="BF55" s="130"/>
      <c r="BG55" s="130"/>
      <c r="BH55" s="130"/>
      <c r="BI55" s="130"/>
      <c r="BJ55" s="130"/>
      <c r="BK55" s="130"/>
      <c r="BL55" s="130"/>
      <c r="BM55" s="130"/>
      <c r="BN55" s="130"/>
      <c r="BO55" s="129"/>
      <c r="BP55" s="129"/>
      <c r="BQ55" s="129"/>
      <c r="BR55" s="129"/>
      <c r="BS55" s="129"/>
      <c r="BT55" s="129"/>
      <c r="BU55" s="129"/>
      <c r="BV55" s="129"/>
      <c r="BW55" s="129"/>
      <c r="BX55" s="129"/>
      <c r="BY55" s="129"/>
      <c r="BZ55" s="129"/>
      <c r="CA55" s="129"/>
      <c r="CB55" s="129"/>
      <c r="CC55" s="129"/>
      <c r="CD55" s="129"/>
      <c r="CE55" s="129"/>
      <c r="CF55" s="129"/>
      <c r="CG55" s="129"/>
      <c r="CH55" s="129"/>
      <c r="CI55" s="129"/>
      <c r="CJ55" s="129"/>
      <c r="CK55" s="129"/>
      <c r="CL55" s="129"/>
      <c r="CM55" s="129"/>
      <c r="CN55" s="127"/>
      <c r="CO55" s="127"/>
      <c r="CP55" s="127"/>
      <c r="CQ55" s="127"/>
      <c r="CR55" s="127"/>
      <c r="CS55" s="127"/>
      <c r="CT55" s="127"/>
      <c r="CU55" s="127"/>
      <c r="CV55" s="127"/>
      <c r="CW55" s="127"/>
      <c r="CX55" s="127"/>
      <c r="CY55" s="127"/>
      <c r="CZ55" s="127"/>
      <c r="DA55" s="127"/>
    </row>
    <row r="56" spans="6:105" x14ac:dyDescent="0.2">
      <c r="AE56" s="127"/>
      <c r="AF56" s="127"/>
      <c r="AG56" s="128"/>
      <c r="AH56" s="128"/>
      <c r="AI56" s="128"/>
      <c r="AJ56" s="128"/>
      <c r="AK56" s="128"/>
      <c r="AL56" s="128"/>
      <c r="AM56" s="128"/>
      <c r="AN56" s="128"/>
      <c r="AO56" s="128"/>
      <c r="AP56" s="128"/>
      <c r="AQ56" s="128"/>
      <c r="AR56" s="128"/>
      <c r="AS56" s="128"/>
      <c r="AT56" s="128"/>
      <c r="AU56" s="128"/>
      <c r="AV56" s="128"/>
      <c r="AW56" s="128"/>
      <c r="AX56" s="129"/>
      <c r="AY56" s="130"/>
      <c r="AZ56" s="130"/>
      <c r="BA56" s="130"/>
      <c r="BB56" s="130"/>
      <c r="BC56" s="130"/>
      <c r="BD56" s="130"/>
      <c r="BE56" s="130"/>
      <c r="BF56" s="130"/>
      <c r="BG56" s="130"/>
      <c r="BH56" s="130"/>
      <c r="BI56" s="130"/>
      <c r="BJ56" s="130"/>
      <c r="BK56" s="130"/>
      <c r="BL56" s="130"/>
      <c r="BM56" s="130"/>
      <c r="BN56" s="130"/>
      <c r="BO56" s="129"/>
      <c r="BP56" s="129"/>
      <c r="BQ56" s="129"/>
      <c r="BR56" s="129"/>
      <c r="BS56" s="129"/>
      <c r="BT56" s="129"/>
      <c r="BU56" s="129"/>
      <c r="BV56" s="129"/>
      <c r="BW56" s="129"/>
      <c r="BX56" s="129"/>
      <c r="BY56" s="129"/>
      <c r="BZ56" s="129"/>
      <c r="CA56" s="129"/>
      <c r="CB56" s="129"/>
      <c r="CC56" s="129"/>
      <c r="CD56" s="129"/>
      <c r="CE56" s="129"/>
      <c r="CF56" s="129"/>
      <c r="CG56" s="129"/>
      <c r="CH56" s="129"/>
      <c r="CI56" s="129"/>
      <c r="CJ56" s="129"/>
      <c r="CK56" s="129"/>
      <c r="CL56" s="129"/>
      <c r="CM56" s="129"/>
      <c r="CN56" s="127"/>
      <c r="CO56" s="127"/>
      <c r="CP56" s="127"/>
      <c r="CQ56" s="127"/>
      <c r="CR56" s="127"/>
      <c r="CS56" s="127"/>
      <c r="CT56" s="127"/>
      <c r="CU56" s="127"/>
      <c r="CV56" s="127"/>
      <c r="CW56" s="127"/>
      <c r="CX56" s="127"/>
      <c r="CY56" s="127"/>
      <c r="CZ56" s="127"/>
      <c r="DA56" s="127"/>
    </row>
  </sheetData>
  <mergeCells count="9">
    <mergeCell ref="X38:AB38"/>
    <mergeCell ref="AG3:AW3"/>
    <mergeCell ref="AX3:BM3"/>
    <mergeCell ref="AD3:AD5"/>
    <mergeCell ref="F2:M2"/>
    <mergeCell ref="N2:T2"/>
    <mergeCell ref="BP3:CE3"/>
    <mergeCell ref="V3:V5"/>
    <mergeCell ref="A3:C4"/>
  </mergeCells>
  <phoneticPr fontId="29" type="noConversion"/>
  <conditionalFormatting sqref="AF6:AF39">
    <cfRule type="expression" dxfId="1485" priority="237" stopIfTrue="1">
      <formula>VALUE(RIGHT(AF6))&gt;AE6</formula>
    </cfRule>
    <cfRule type="expression" dxfId="1484" priority="238" stopIfTrue="1">
      <formula>EXACT(RIGHT(AF6,3),"зач")</formula>
    </cfRule>
  </conditionalFormatting>
  <conditionalFormatting sqref="W38 W39:AD44 AX45:CB45 AE42:AF47 Z5:AC5 I9:I44 AE6:AE41 AG6:AW44 J24:V44 F24:Q24 F6:H44 H6:K16 T6:V23 N6:R23 F17:K23">
    <cfRule type="cellIs" dxfId="1483" priority="239" stopIfTrue="1" operator="equal">
      <formula>5</formula>
    </cfRule>
    <cfRule type="cellIs" dxfId="1482" priority="240" stopIfTrue="1" operator="equal">
      <formula>4</formula>
    </cfRule>
    <cfRule type="cellIs" dxfId="1481" priority="241" stopIfTrue="1" operator="equal">
      <formula>3</formula>
    </cfRule>
  </conditionalFormatting>
  <conditionalFormatting sqref="E6:E44">
    <cfRule type="cellIs" dxfId="1480" priority="242" stopIfTrue="1" operator="equal">
      <formula>4</formula>
    </cfRule>
    <cfRule type="cellIs" dxfId="1479" priority="243" stopIfTrue="1" operator="equal">
      <formula>3</formula>
    </cfRule>
  </conditionalFormatting>
  <conditionalFormatting sqref="C5 Y5 AI5 AG5 H8:K8 U5 N8:R8">
    <cfRule type="cellIs" dxfId="1478" priority="244" stopIfTrue="1" operator="equal">
      <formula>5</formula>
    </cfRule>
    <cfRule type="cellIs" dxfId="1477" priority="245" stopIfTrue="1" operator="equal">
      <formula>4</formula>
    </cfRule>
    <cfRule type="cellIs" dxfId="1476" priority="246" stopIfTrue="1" operator="equal">
      <formula>3</formula>
    </cfRule>
  </conditionalFormatting>
  <conditionalFormatting sqref="AE3:AJ4 W3:AC4 H7:J7 U3:U4">
    <cfRule type="expression" dxfId="1475" priority="247" stopIfTrue="1">
      <formula>$D$1&lt;H3</formula>
    </cfRule>
    <cfRule type="expression" dxfId="1474" priority="248" stopIfTrue="1">
      <formula>$D$1&gt;H3</formula>
    </cfRule>
  </conditionalFormatting>
  <conditionalFormatting sqref="J4">
    <cfRule type="expression" dxfId="1473" priority="54" stopIfTrue="1">
      <formula>$D$1&lt;J4</formula>
    </cfRule>
    <cfRule type="expression" dxfId="1472" priority="55" stopIfTrue="1">
      <formula>$D$1&gt;J4</formula>
    </cfRule>
  </conditionalFormatting>
  <conditionalFormatting sqref="M3">
    <cfRule type="expression" dxfId="1471" priority="52" stopIfTrue="1">
      <formula>$D$1&lt;M3</formula>
    </cfRule>
    <cfRule type="expression" dxfId="1470" priority="53" stopIfTrue="1">
      <formula>$D$1&gt;M3</formula>
    </cfRule>
  </conditionalFormatting>
  <conditionalFormatting sqref="N5:S5 L5">
    <cfRule type="cellIs" dxfId="1469" priority="58" stopIfTrue="1" operator="equal">
      <formula>5</formula>
    </cfRule>
    <cfRule type="cellIs" dxfId="1468" priority="59" stopIfTrue="1" operator="equal">
      <formula>4</formula>
    </cfRule>
    <cfRule type="cellIs" dxfId="1467" priority="60" stopIfTrue="1" operator="equal">
      <formula>3</formula>
    </cfRule>
  </conditionalFormatting>
  <conditionalFormatting sqref="F4:I4 K4 L3:L4 F3:K3 M4 N3:T4">
    <cfRule type="expression" dxfId="1466" priority="56" stopIfTrue="1">
      <formula>$D$1&lt;F3</formula>
    </cfRule>
    <cfRule type="expression" dxfId="1465" priority="57" stopIfTrue="1">
      <formula>$D$1&gt;F3</formula>
    </cfRule>
  </conditionalFormatting>
  <conditionalFormatting sqref="S21">
    <cfRule type="cellIs" dxfId="1464" priority="49" stopIfTrue="1" operator="equal">
      <formula>5</formula>
    </cfRule>
    <cfRule type="cellIs" dxfId="1463" priority="50" stopIfTrue="1" operator="equal">
      <formula>4</formula>
    </cfRule>
    <cfRule type="cellIs" dxfId="1462" priority="51" stopIfTrue="1" operator="equal">
      <formula>3</formula>
    </cfRule>
  </conditionalFormatting>
  <conditionalFormatting sqref="S7">
    <cfRule type="cellIs" dxfId="1461" priority="46" stopIfTrue="1" operator="equal">
      <formula>5</formula>
    </cfRule>
    <cfRule type="cellIs" dxfId="1460" priority="47" stopIfTrue="1" operator="equal">
      <formula>4</formula>
    </cfRule>
    <cfRule type="cellIs" dxfId="1459" priority="48" stopIfTrue="1" operator="equal">
      <formula>3</formula>
    </cfRule>
  </conditionalFormatting>
  <conditionalFormatting sqref="S8:S9">
    <cfRule type="cellIs" dxfId="1458" priority="43" stopIfTrue="1" operator="equal">
      <formula>5</formula>
    </cfRule>
    <cfRule type="cellIs" dxfId="1457" priority="44" stopIfTrue="1" operator="equal">
      <formula>4</formula>
    </cfRule>
    <cfRule type="cellIs" dxfId="1456" priority="45" stopIfTrue="1" operator="equal">
      <formula>3</formula>
    </cfRule>
  </conditionalFormatting>
  <conditionalFormatting sqref="S6">
    <cfRule type="cellIs" dxfId="1455" priority="40" stopIfTrue="1" operator="equal">
      <formula>5</formula>
    </cfRule>
    <cfRule type="cellIs" dxfId="1454" priority="41" stopIfTrue="1" operator="equal">
      <formula>4</formula>
    </cfRule>
    <cfRule type="cellIs" dxfId="1453" priority="42" stopIfTrue="1" operator="equal">
      <formula>3</formula>
    </cfRule>
  </conditionalFormatting>
  <conditionalFormatting sqref="S10">
    <cfRule type="cellIs" dxfId="1452" priority="37" stopIfTrue="1" operator="equal">
      <formula>5</formula>
    </cfRule>
    <cfRule type="cellIs" dxfId="1451" priority="38" stopIfTrue="1" operator="equal">
      <formula>4</formula>
    </cfRule>
    <cfRule type="cellIs" dxfId="1450" priority="39" stopIfTrue="1" operator="equal">
      <formula>3</formula>
    </cfRule>
  </conditionalFormatting>
  <conditionalFormatting sqref="S11:S13">
    <cfRule type="cellIs" dxfId="1449" priority="34" stopIfTrue="1" operator="equal">
      <formula>5</formula>
    </cfRule>
    <cfRule type="cellIs" dxfId="1448" priority="35" stopIfTrue="1" operator="equal">
      <formula>4</formula>
    </cfRule>
    <cfRule type="cellIs" dxfId="1447" priority="36" stopIfTrue="1" operator="equal">
      <formula>3</formula>
    </cfRule>
  </conditionalFormatting>
  <conditionalFormatting sqref="S14">
    <cfRule type="cellIs" dxfId="1446" priority="31" stopIfTrue="1" operator="equal">
      <formula>5</formula>
    </cfRule>
    <cfRule type="cellIs" dxfId="1445" priority="32" stopIfTrue="1" operator="equal">
      <formula>4</formula>
    </cfRule>
    <cfRule type="cellIs" dxfId="1444" priority="33" stopIfTrue="1" operator="equal">
      <formula>3</formula>
    </cfRule>
  </conditionalFormatting>
  <conditionalFormatting sqref="S15">
    <cfRule type="cellIs" dxfId="1443" priority="28" stopIfTrue="1" operator="equal">
      <formula>5</formula>
    </cfRule>
    <cfRule type="cellIs" dxfId="1442" priority="29" stopIfTrue="1" operator="equal">
      <formula>4</formula>
    </cfRule>
    <cfRule type="cellIs" dxfId="1441" priority="30" stopIfTrue="1" operator="equal">
      <formula>3</formula>
    </cfRule>
  </conditionalFormatting>
  <conditionalFormatting sqref="S16">
    <cfRule type="cellIs" dxfId="1440" priority="25" stopIfTrue="1" operator="equal">
      <formula>5</formula>
    </cfRule>
    <cfRule type="cellIs" dxfId="1439" priority="26" stopIfTrue="1" operator="equal">
      <formula>4</formula>
    </cfRule>
    <cfRule type="cellIs" dxfId="1438" priority="27" stopIfTrue="1" operator="equal">
      <formula>3</formula>
    </cfRule>
  </conditionalFormatting>
  <conditionalFormatting sqref="S17">
    <cfRule type="cellIs" dxfId="1437" priority="22" stopIfTrue="1" operator="equal">
      <formula>5</formula>
    </cfRule>
    <cfRule type="cellIs" dxfId="1436" priority="23" stopIfTrue="1" operator="equal">
      <formula>4</formula>
    </cfRule>
    <cfRule type="cellIs" dxfId="1435" priority="24" stopIfTrue="1" operator="equal">
      <formula>3</formula>
    </cfRule>
  </conditionalFormatting>
  <conditionalFormatting sqref="S18:S19">
    <cfRule type="cellIs" dxfId="1434" priority="19" stopIfTrue="1" operator="equal">
      <formula>5</formula>
    </cfRule>
    <cfRule type="cellIs" dxfId="1433" priority="20" stopIfTrue="1" operator="equal">
      <formula>4</formula>
    </cfRule>
    <cfRule type="cellIs" dxfId="1432" priority="21" stopIfTrue="1" operator="equal">
      <formula>3</formula>
    </cfRule>
  </conditionalFormatting>
  <conditionalFormatting sqref="S20">
    <cfRule type="cellIs" dxfId="1431" priority="16" stopIfTrue="1" operator="equal">
      <formula>5</formula>
    </cfRule>
    <cfRule type="cellIs" dxfId="1430" priority="17" stopIfTrue="1" operator="equal">
      <formula>4</formula>
    </cfRule>
    <cfRule type="cellIs" dxfId="1429" priority="18" stopIfTrue="1" operator="equal">
      <formula>3</formula>
    </cfRule>
  </conditionalFormatting>
  <conditionalFormatting sqref="S22">
    <cfRule type="cellIs" dxfId="1428" priority="13" stopIfTrue="1" operator="equal">
      <formula>5</formula>
    </cfRule>
    <cfRule type="cellIs" dxfId="1427" priority="14" stopIfTrue="1" operator="equal">
      <formula>4</formula>
    </cfRule>
    <cfRule type="cellIs" dxfId="1426" priority="15" stopIfTrue="1" operator="equal">
      <formula>3</formula>
    </cfRule>
  </conditionalFormatting>
  <conditionalFormatting sqref="S23">
    <cfRule type="cellIs" dxfId="1425" priority="10" stopIfTrue="1" operator="equal">
      <formula>5</formula>
    </cfRule>
    <cfRule type="cellIs" dxfId="1424" priority="11" stopIfTrue="1" operator="equal">
      <formula>4</formula>
    </cfRule>
    <cfRule type="cellIs" dxfId="1423" priority="12" stopIfTrue="1" operator="equal">
      <formula>3</formula>
    </cfRule>
  </conditionalFormatting>
  <conditionalFormatting sqref="M6:M23">
    <cfRule type="cellIs" dxfId="1422" priority="7" stopIfTrue="1" operator="equal">
      <formula>5</formula>
    </cfRule>
    <cfRule type="cellIs" dxfId="1421" priority="8" stopIfTrue="1" operator="equal">
      <formula>4</formula>
    </cfRule>
    <cfRule type="cellIs" dxfId="1420" priority="9" stopIfTrue="1" operator="equal">
      <formula>3</formula>
    </cfRule>
  </conditionalFormatting>
  <conditionalFormatting sqref="M7">
    <cfRule type="cellIs" dxfId="1419" priority="4" stopIfTrue="1" operator="equal">
      <formula>5</formula>
    </cfRule>
    <cfRule type="cellIs" dxfId="1418" priority="5" stopIfTrue="1" operator="equal">
      <formula>4</formula>
    </cfRule>
    <cfRule type="cellIs" dxfId="1417" priority="6" stopIfTrue="1" operator="equal">
      <formula>3</formula>
    </cfRule>
  </conditionalFormatting>
  <conditionalFormatting sqref="L6:L23">
    <cfRule type="cellIs" dxfId="1416" priority="1" stopIfTrue="1" operator="equal">
      <formula>5</formula>
    </cfRule>
    <cfRule type="cellIs" dxfId="1415" priority="2" stopIfTrue="1" operator="equal">
      <formula>4</formula>
    </cfRule>
    <cfRule type="cellIs" dxfId="1414" priority="3" stopIfTrue="1" operator="equal">
      <formula>3</formula>
    </cfRule>
  </conditionalFormatting>
  <pageMargins left="0.62992125984251968" right="0.15748031496062992" top="0.31496062992125984" bottom="0.23622047244094491" header="0.51181102362204722" footer="0.23622047244094491"/>
  <pageSetup paperSize="9" scale="52" orientation="portrait" horizontalDpi="300" verticalDpi="300" r:id="rId1"/>
  <headerFooter alignWithMargins="0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3">
    <pageSetUpPr fitToPage="1"/>
  </sheetPr>
  <dimension ref="A1:FA56"/>
  <sheetViews>
    <sheetView view="pageBreakPreview" zoomScale="85" zoomScaleSheetLayoutView="85" workbookViewId="0">
      <selection activeCell="R18" sqref="R18"/>
    </sheetView>
  </sheetViews>
  <sheetFormatPr defaultRowHeight="12.75" x14ac:dyDescent="0.2"/>
  <cols>
    <col min="1" max="1" width="4.140625" style="131" customWidth="1"/>
    <col min="2" max="2" width="10.28515625" style="131" hidden="1" customWidth="1"/>
    <col min="3" max="3" width="9.42578125" style="131" customWidth="1"/>
    <col min="4" max="4" width="43.85546875" style="131" customWidth="1"/>
    <col min="5" max="5" width="9.5703125" style="131" hidden="1" customWidth="1"/>
    <col min="6" max="6" width="7.5703125" style="142" customWidth="1"/>
    <col min="7" max="7" width="6.7109375" style="142" customWidth="1"/>
    <col min="8" max="8" width="7.5703125" style="142" customWidth="1"/>
    <col min="9" max="9" width="7.42578125" style="142" customWidth="1"/>
    <col min="10" max="10" width="7.28515625" style="142" customWidth="1"/>
    <col min="11" max="11" width="6.85546875" style="142" customWidth="1"/>
    <col min="12" max="12" width="7.28515625" style="142" customWidth="1"/>
    <col min="13" max="13" width="7.42578125" style="142" customWidth="1"/>
    <col min="14" max="14" width="6.85546875" style="307" customWidth="1"/>
    <col min="15" max="15" width="7.42578125" style="307" customWidth="1"/>
    <col min="16" max="17" width="7.140625" style="307" customWidth="1"/>
    <col min="18" max="18" width="7.5703125" style="307" customWidth="1"/>
    <col min="19" max="19" width="7.42578125" style="142" customWidth="1"/>
    <col min="20" max="20" width="7" style="142" customWidth="1"/>
    <col min="21" max="21" width="7.7109375" style="142" hidden="1" customWidth="1"/>
    <col min="22" max="22" width="6.140625" style="142" customWidth="1"/>
    <col min="23" max="29" width="4.85546875" style="142" hidden="1" customWidth="1"/>
    <col min="30" max="30" width="6.5703125" style="142" customWidth="1" collapsed="1"/>
    <col min="31" max="49" width="5.28515625" style="142" hidden="1" customWidth="1"/>
    <col min="50" max="50" width="5.28515625" style="142" hidden="1" customWidth="1" collapsed="1"/>
    <col min="51" max="67" width="5.28515625" style="142" hidden="1" customWidth="1"/>
    <col min="68" max="79" width="5.28515625" style="143" hidden="1" customWidth="1"/>
    <col min="80" max="102" width="5.28515625" style="143" customWidth="1"/>
    <col min="103" max="105" width="5.28515625" style="131" customWidth="1"/>
    <col min="106" max="111" width="8" style="131" customWidth="1"/>
    <col min="112" max="16384" width="9.140625" style="131"/>
  </cols>
  <sheetData>
    <row r="1" spans="1:107" x14ac:dyDescent="0.2">
      <c r="A1" s="1"/>
      <c r="B1" s="1"/>
      <c r="C1" s="114"/>
      <c r="D1" s="115">
        <f ca="1">NOW()</f>
        <v>43659.50692349537</v>
      </c>
      <c r="E1" s="116"/>
      <c r="F1" s="117"/>
      <c r="G1" s="118"/>
      <c r="H1" s="118"/>
      <c r="I1" s="118"/>
      <c r="J1" s="118"/>
      <c r="K1" s="118"/>
      <c r="L1" s="118"/>
      <c r="M1" s="119"/>
      <c r="N1" s="308"/>
      <c r="O1" s="308"/>
      <c r="P1" s="308"/>
      <c r="Q1" s="303"/>
      <c r="R1" s="304"/>
      <c r="S1" s="122"/>
      <c r="T1" s="122"/>
      <c r="U1" s="123"/>
      <c r="V1" s="124"/>
      <c r="W1" s="125"/>
      <c r="X1" s="125"/>
      <c r="Y1" s="394"/>
      <c r="Z1" s="394"/>
      <c r="AA1" s="394"/>
      <c r="AB1" s="394"/>
      <c r="AC1" s="394"/>
      <c r="AD1" s="394"/>
      <c r="AE1" s="124"/>
      <c r="AF1" s="127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8"/>
      <c r="AX1" s="129"/>
      <c r="AY1" s="130"/>
      <c r="AZ1" s="130"/>
      <c r="BA1" s="130"/>
      <c r="BB1" s="130"/>
      <c r="BC1" s="130"/>
      <c r="BD1" s="130"/>
      <c r="BE1" s="130"/>
      <c r="BF1" s="130"/>
      <c r="BG1" s="130"/>
      <c r="BH1" s="130"/>
      <c r="BI1" s="130"/>
      <c r="BJ1" s="130"/>
      <c r="BK1" s="130"/>
      <c r="BL1" s="130"/>
      <c r="BM1" s="130"/>
      <c r="BN1" s="130"/>
      <c r="BO1" s="129"/>
      <c r="BP1" s="129"/>
      <c r="BQ1" s="129"/>
      <c r="BR1" s="129"/>
      <c r="BS1" s="129"/>
      <c r="BT1" s="129"/>
      <c r="BU1" s="129"/>
      <c r="BV1" s="129"/>
      <c r="BW1" s="129"/>
      <c r="BX1" s="129"/>
      <c r="BY1" s="129"/>
      <c r="BZ1" s="129"/>
      <c r="CA1" s="129"/>
      <c r="CB1" s="129"/>
      <c r="CC1" s="129"/>
      <c r="CD1" s="129"/>
      <c r="CE1" s="129"/>
      <c r="CF1" s="129"/>
      <c r="CG1" s="129"/>
      <c r="CH1" s="129"/>
      <c r="CI1" s="129"/>
      <c r="CJ1" s="129"/>
      <c r="CK1" s="129"/>
      <c r="CL1" s="129"/>
      <c r="CM1" s="129"/>
      <c r="CN1" s="127"/>
      <c r="CO1" s="127"/>
      <c r="CP1" s="127"/>
      <c r="CQ1" s="127"/>
      <c r="CR1" s="127"/>
      <c r="CS1" s="127"/>
      <c r="CT1" s="127"/>
      <c r="CU1" s="127"/>
      <c r="CV1" s="127"/>
      <c r="CW1" s="127"/>
      <c r="CX1" s="127"/>
      <c r="CY1" s="127"/>
      <c r="CZ1" s="127"/>
      <c r="DA1" s="127"/>
    </row>
    <row r="2" spans="1:107" ht="18" customHeight="1" x14ac:dyDescent="0.2">
      <c r="A2" s="1"/>
      <c r="B2" s="1"/>
      <c r="C2" s="114"/>
      <c r="D2" s="115"/>
      <c r="E2" s="116"/>
      <c r="F2" s="585" t="s">
        <v>537</v>
      </c>
      <c r="G2" s="586"/>
      <c r="H2" s="586"/>
      <c r="I2" s="586"/>
      <c r="J2" s="586"/>
      <c r="K2" s="586"/>
      <c r="L2" s="586"/>
      <c r="M2" s="587"/>
      <c r="N2" s="585" t="s">
        <v>545</v>
      </c>
      <c r="O2" s="586"/>
      <c r="P2" s="586"/>
      <c r="Q2" s="586"/>
      <c r="R2" s="586"/>
      <c r="S2" s="586"/>
      <c r="T2" s="587"/>
      <c r="U2" s="314" t="s">
        <v>540</v>
      </c>
      <c r="V2" s="124"/>
      <c r="W2" s="125"/>
      <c r="X2" s="125"/>
      <c r="Y2" s="394"/>
      <c r="Z2" s="394"/>
      <c r="AA2" s="394"/>
      <c r="AB2" s="394"/>
      <c r="AC2" s="394"/>
      <c r="AD2" s="394"/>
      <c r="AE2" s="124"/>
      <c r="AF2" s="127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128"/>
      <c r="AV2" s="128"/>
      <c r="AW2" s="128"/>
      <c r="AX2" s="129"/>
      <c r="AY2" s="130"/>
      <c r="AZ2" s="130"/>
      <c r="BA2" s="130"/>
      <c r="BB2" s="130"/>
      <c r="BC2" s="130"/>
      <c r="BD2" s="130"/>
      <c r="BE2" s="130"/>
      <c r="BF2" s="130"/>
      <c r="BG2" s="130"/>
      <c r="BH2" s="130"/>
      <c r="BI2" s="130"/>
      <c r="BJ2" s="130"/>
      <c r="BK2" s="130"/>
      <c r="BL2" s="130"/>
      <c r="BM2" s="130"/>
      <c r="BN2" s="130"/>
      <c r="BO2" s="129"/>
      <c r="BP2" s="129"/>
      <c r="BQ2" s="129"/>
      <c r="BR2" s="129"/>
      <c r="BS2" s="129"/>
      <c r="BT2" s="129"/>
      <c r="BU2" s="129"/>
      <c r="BV2" s="129"/>
      <c r="BW2" s="129"/>
      <c r="BX2" s="129"/>
      <c r="BY2" s="129"/>
      <c r="BZ2" s="129"/>
      <c r="CA2" s="129"/>
      <c r="CB2" s="129"/>
      <c r="CC2" s="129"/>
      <c r="CD2" s="129"/>
      <c r="CE2" s="129"/>
      <c r="CF2" s="129"/>
      <c r="CG2" s="129"/>
      <c r="CH2" s="129"/>
      <c r="CI2" s="129"/>
      <c r="CJ2" s="129"/>
      <c r="CK2" s="129"/>
      <c r="CL2" s="129"/>
      <c r="CM2" s="129"/>
      <c r="CN2" s="127"/>
      <c r="CO2" s="127"/>
      <c r="CP2" s="127"/>
      <c r="CQ2" s="127"/>
      <c r="CR2" s="127"/>
      <c r="CS2" s="127"/>
      <c r="CT2" s="127"/>
      <c r="CU2" s="127"/>
      <c r="CV2" s="127"/>
      <c r="CW2" s="127"/>
      <c r="CX2" s="127"/>
      <c r="CY2" s="127"/>
      <c r="CZ2" s="127"/>
      <c r="DA2" s="127"/>
    </row>
    <row r="3" spans="1:107" ht="18.75" customHeight="1" x14ac:dyDescent="0.2">
      <c r="A3" s="576" t="s">
        <v>651</v>
      </c>
      <c r="B3" s="576"/>
      <c r="C3" s="576"/>
      <c r="D3" s="174" t="s">
        <v>0</v>
      </c>
      <c r="E3" s="175"/>
      <c r="F3" s="176">
        <v>42353</v>
      </c>
      <c r="G3" s="176">
        <v>42348</v>
      </c>
      <c r="H3" s="176"/>
      <c r="I3" s="177">
        <v>42349</v>
      </c>
      <c r="J3" s="176">
        <v>42360</v>
      </c>
      <c r="K3" s="176">
        <v>42277</v>
      </c>
      <c r="L3" s="176"/>
      <c r="M3" s="176"/>
      <c r="N3" s="176">
        <v>42398</v>
      </c>
      <c r="O3" s="176">
        <v>42394</v>
      </c>
      <c r="P3" s="176">
        <v>42403</v>
      </c>
      <c r="Q3" s="176">
        <v>42383</v>
      </c>
      <c r="R3" s="176"/>
      <c r="S3" s="543"/>
      <c r="T3" s="543"/>
      <c r="U3" s="176"/>
      <c r="V3" s="577" t="s">
        <v>5</v>
      </c>
      <c r="W3" s="139"/>
      <c r="X3" s="139"/>
      <c r="Y3" s="196"/>
      <c r="Z3" s="196"/>
      <c r="AA3" s="196"/>
      <c r="AB3" s="197"/>
      <c r="AC3" s="197"/>
      <c r="AD3" s="577" t="s">
        <v>9</v>
      </c>
      <c r="AE3" s="181"/>
      <c r="AF3" s="394"/>
      <c r="AG3" s="597"/>
      <c r="AH3" s="597"/>
      <c r="AI3" s="597"/>
      <c r="AJ3" s="597"/>
      <c r="AK3" s="597"/>
      <c r="AL3" s="597"/>
      <c r="AM3" s="597"/>
      <c r="AN3" s="597"/>
      <c r="AO3" s="597"/>
      <c r="AP3" s="597"/>
      <c r="AQ3" s="597"/>
      <c r="AR3" s="597"/>
      <c r="AS3" s="597"/>
      <c r="AT3" s="597"/>
      <c r="AU3" s="597"/>
      <c r="AV3" s="597"/>
      <c r="AW3" s="597"/>
      <c r="AX3" s="595"/>
      <c r="AY3" s="595"/>
      <c r="AZ3" s="595"/>
      <c r="BA3" s="595"/>
      <c r="BB3" s="595"/>
      <c r="BC3" s="595"/>
      <c r="BD3" s="595"/>
      <c r="BE3" s="595"/>
      <c r="BF3" s="595"/>
      <c r="BG3" s="595"/>
      <c r="BH3" s="595"/>
      <c r="BI3" s="595"/>
      <c r="BJ3" s="595"/>
      <c r="BK3" s="595"/>
      <c r="BL3" s="595"/>
      <c r="BM3" s="595"/>
      <c r="BN3" s="129"/>
      <c r="BO3" s="129"/>
      <c r="BP3" s="595"/>
      <c r="BQ3" s="595"/>
      <c r="BR3" s="595"/>
      <c r="BS3" s="595"/>
      <c r="BT3" s="595"/>
      <c r="BU3" s="595"/>
      <c r="BV3" s="595"/>
      <c r="BW3" s="595"/>
      <c r="BX3" s="595"/>
      <c r="BY3" s="595"/>
      <c r="BZ3" s="595"/>
      <c r="CA3" s="595"/>
      <c r="CB3" s="595"/>
      <c r="CC3" s="595"/>
      <c r="CD3" s="595"/>
      <c r="CE3" s="595"/>
      <c r="CF3" s="129"/>
      <c r="CG3" s="129"/>
      <c r="CH3" s="129"/>
      <c r="CI3" s="129"/>
      <c r="CJ3" s="129"/>
      <c r="CK3" s="129"/>
      <c r="CL3" s="129"/>
      <c r="CM3" s="129"/>
      <c r="CN3" s="127"/>
      <c r="CO3" s="127"/>
      <c r="CP3" s="127"/>
      <c r="CQ3" s="127"/>
      <c r="CR3" s="127"/>
      <c r="CS3" s="127"/>
      <c r="CT3" s="127"/>
      <c r="CU3" s="127"/>
      <c r="CV3" s="127"/>
      <c r="CW3" s="127"/>
      <c r="CX3" s="127"/>
      <c r="CY3" s="127"/>
      <c r="CZ3" s="127"/>
      <c r="DA3" s="127"/>
    </row>
    <row r="4" spans="1:107" ht="29.25" customHeight="1" x14ac:dyDescent="0.2">
      <c r="A4" s="576"/>
      <c r="B4" s="576"/>
      <c r="C4" s="576"/>
      <c r="D4" s="179" t="s">
        <v>1</v>
      </c>
      <c r="E4" s="175"/>
      <c r="F4" s="180" t="s">
        <v>1620</v>
      </c>
      <c r="G4" s="489" t="s">
        <v>675</v>
      </c>
      <c r="H4" s="180" t="s">
        <v>1302</v>
      </c>
      <c r="I4" s="180" t="s">
        <v>917</v>
      </c>
      <c r="J4" s="489" t="s">
        <v>1020</v>
      </c>
      <c r="K4" s="180" t="s">
        <v>1029</v>
      </c>
      <c r="L4" s="180" t="s">
        <v>1298</v>
      </c>
      <c r="M4" s="180" t="s">
        <v>1305</v>
      </c>
      <c r="N4" s="180" t="s">
        <v>1256</v>
      </c>
      <c r="O4" s="180" t="s">
        <v>918</v>
      </c>
      <c r="P4" s="180" t="s">
        <v>1274</v>
      </c>
      <c r="Q4" s="180" t="s">
        <v>1638</v>
      </c>
      <c r="R4" s="180" t="s">
        <v>1637</v>
      </c>
      <c r="S4" s="180" t="s">
        <v>1640</v>
      </c>
      <c r="T4" s="180" t="s">
        <v>1639</v>
      </c>
      <c r="U4" s="180"/>
      <c r="V4" s="577"/>
      <c r="W4" s="178"/>
      <c r="X4" s="178"/>
      <c r="Y4" s="139"/>
      <c r="Z4" s="196"/>
      <c r="AA4" s="196"/>
      <c r="AB4" s="196"/>
      <c r="AC4" s="196"/>
      <c r="AD4" s="577"/>
      <c r="AE4" s="178"/>
      <c r="AF4" s="394"/>
      <c r="AG4" s="394"/>
      <c r="AH4" s="394"/>
      <c r="AI4" s="394"/>
      <c r="AJ4" s="394"/>
      <c r="AK4" s="394"/>
      <c r="AL4" s="394"/>
      <c r="AM4" s="394"/>
      <c r="AN4" s="394"/>
      <c r="AO4" s="394"/>
      <c r="AP4" s="394"/>
      <c r="AQ4" s="394"/>
      <c r="AR4" s="394"/>
      <c r="AS4" s="394"/>
      <c r="AT4" s="394"/>
      <c r="AU4" s="394"/>
      <c r="AV4" s="394"/>
      <c r="AW4" s="127"/>
      <c r="AX4" s="393"/>
      <c r="AY4" s="393"/>
      <c r="AZ4" s="393"/>
      <c r="BA4" s="393"/>
      <c r="BB4" s="393"/>
      <c r="BC4" s="393"/>
      <c r="BD4" s="393"/>
      <c r="BE4" s="393"/>
      <c r="BF4" s="393"/>
      <c r="BG4" s="393"/>
      <c r="BH4" s="393"/>
      <c r="BI4" s="393"/>
      <c r="BJ4" s="393"/>
      <c r="BK4" s="393"/>
      <c r="BL4" s="393"/>
      <c r="BM4" s="393"/>
      <c r="BN4" s="129"/>
      <c r="BO4" s="129"/>
      <c r="BP4" s="393"/>
      <c r="BQ4" s="393"/>
      <c r="BR4" s="393"/>
      <c r="BS4" s="393"/>
      <c r="BT4" s="393"/>
      <c r="BU4" s="393"/>
      <c r="BV4" s="393"/>
      <c r="BW4" s="393"/>
      <c r="BX4" s="393"/>
      <c r="BY4" s="393"/>
      <c r="BZ4" s="393"/>
      <c r="CA4" s="393"/>
      <c r="CB4" s="393"/>
      <c r="CC4" s="393"/>
      <c r="CD4" s="393"/>
      <c r="CE4" s="393"/>
      <c r="CF4" s="129"/>
      <c r="CG4" s="129"/>
      <c r="CH4" s="129"/>
      <c r="CI4" s="129"/>
      <c r="CJ4" s="129"/>
      <c r="CK4" s="129"/>
      <c r="CL4" s="129"/>
      <c r="CM4" s="129"/>
      <c r="CN4" s="127"/>
      <c r="CO4" s="127"/>
      <c r="CP4" s="127"/>
      <c r="CQ4" s="127"/>
      <c r="CR4" s="127"/>
      <c r="CS4" s="127"/>
      <c r="CT4" s="127"/>
      <c r="CU4" s="127"/>
      <c r="CV4" s="127"/>
      <c r="CW4" s="127"/>
      <c r="CX4" s="127"/>
      <c r="CY4" s="127"/>
      <c r="CZ4" s="127"/>
      <c r="DA4" s="127"/>
    </row>
    <row r="5" spans="1:107" s="75" customFormat="1" ht="92.25" customHeight="1" x14ac:dyDescent="0.2">
      <c r="A5" s="182"/>
      <c r="B5" s="257" t="s">
        <v>2</v>
      </c>
      <c r="C5" s="257" t="s">
        <v>27</v>
      </c>
      <c r="D5" s="258" t="s">
        <v>3</v>
      </c>
      <c r="E5" s="184" t="s">
        <v>4</v>
      </c>
      <c r="F5" s="408" t="s">
        <v>1303</v>
      </c>
      <c r="G5" s="544" t="s">
        <v>676</v>
      </c>
      <c r="H5" s="408" t="s">
        <v>677</v>
      </c>
      <c r="I5" s="544" t="s">
        <v>916</v>
      </c>
      <c r="J5" s="545" t="s">
        <v>1005</v>
      </c>
      <c r="K5" s="408" t="s">
        <v>670</v>
      </c>
      <c r="L5" s="408" t="s">
        <v>1304</v>
      </c>
      <c r="M5" s="546" t="s">
        <v>1258</v>
      </c>
      <c r="N5" s="408" t="s">
        <v>1257</v>
      </c>
      <c r="O5" s="408" t="s">
        <v>672</v>
      </c>
      <c r="P5" s="408" t="s">
        <v>1272</v>
      </c>
      <c r="Q5" s="408" t="s">
        <v>1281</v>
      </c>
      <c r="R5" s="408" t="s">
        <v>1301</v>
      </c>
      <c r="S5" s="408" t="s">
        <v>1299</v>
      </c>
      <c r="T5" s="547" t="s">
        <v>1300</v>
      </c>
      <c r="U5" s="183"/>
      <c r="V5" s="577"/>
      <c r="W5" s="198" t="s">
        <v>6</v>
      </c>
      <c r="X5" s="198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205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458" customFormat="1" ht="18.75" x14ac:dyDescent="0.2">
      <c r="A6" s="445">
        <v>1</v>
      </c>
      <c r="B6" s="264" t="s">
        <v>28</v>
      </c>
      <c r="C6" s="399" t="s">
        <v>34</v>
      </c>
      <c r="D6" s="264" t="s">
        <v>1234</v>
      </c>
      <c r="E6" s="262" t="s">
        <v>651</v>
      </c>
      <c r="F6" s="93">
        <v>3</v>
      </c>
      <c r="G6" s="93">
        <v>3</v>
      </c>
      <c r="H6" s="93">
        <v>4</v>
      </c>
      <c r="I6" s="93">
        <v>3</v>
      </c>
      <c r="J6" s="93">
        <v>4</v>
      </c>
      <c r="K6" s="93">
        <v>3</v>
      </c>
      <c r="L6" s="575">
        <v>4</v>
      </c>
      <c r="M6" s="575">
        <v>3</v>
      </c>
      <c r="N6" s="93">
        <v>3</v>
      </c>
      <c r="O6" s="93">
        <v>3</v>
      </c>
      <c r="P6" s="93">
        <v>4</v>
      </c>
      <c r="Q6" s="93">
        <v>3</v>
      </c>
      <c r="R6" s="93">
        <v>3</v>
      </c>
      <c r="S6" s="370">
        <v>4</v>
      </c>
      <c r="T6" s="23">
        <v>3</v>
      </c>
      <c r="U6" s="447"/>
      <c r="V6" s="356">
        <f t="shared" ref="V6" si="0">IF(AC6&gt;0,IF(SUM(X6:Y6)/AC6&gt;0,2,IF(AND(SUM(X6:Y6)/AC6=0,Z6/AC6&gt;0),3,IF(AND((AB6/AC6+AA6/AC6)=1,AA6/AC6&gt;0),4,5))),0)</f>
        <v>3</v>
      </c>
      <c r="W6" s="449">
        <f t="shared" ref="W6:W36" si="1">COUNTIF(AG6:AV6,"б")</f>
        <v>0</v>
      </c>
      <c r="X6" s="449">
        <f>COUNTIF(AG6:AV6,"д")</f>
        <v>0</v>
      </c>
      <c r="Y6" s="449">
        <f t="shared" ref="Y6:Y36" si="2">COUNTIF(AG6:AV6,2)+COUNTIF(AG6:AV6,"н")+COUNTIF(AG6:AV6,"д")</f>
        <v>0</v>
      </c>
      <c r="Z6" s="449">
        <f t="shared" ref="Z6:Z36" si="3">COUNTIF(AG6:AV6,Z$5)</f>
        <v>10</v>
      </c>
      <c r="AA6" s="449">
        <f t="shared" ref="AA6:AA36" si="4">COUNTIF(AG6:AV6,AA$5)</f>
        <v>5</v>
      </c>
      <c r="AB6" s="449">
        <f t="shared" ref="AB6:AB36" si="5">COUNTIF(AG6:AV6,AB$5)</f>
        <v>0</v>
      </c>
      <c r="AC6" s="449">
        <f t="shared" ref="AC6:AC36" si="6">SUM(X6:AB6)</f>
        <v>15</v>
      </c>
      <c r="AD6" s="450">
        <f t="shared" ref="AD6:AD36" si="7">IF(ISERROR(((X6+Y6)*2+Z6*3+AA6*4+AB6*5)/SUM(X6,Y6:AB6)),"",((X6+Y6)*2+Z6*3+AA6*4+AB6*5)/SUM(X6,Y6:AB6))</f>
        <v>3.3333333333333335</v>
      </c>
      <c r="AE6" s="451">
        <f t="shared" ref="AE6:AE30" si="8">IF(AX6=5,0.5,IF(AX6=4,0.25,IF(AX6&lt;=3,0)))</f>
        <v>0</v>
      </c>
      <c r="AF6" s="452"/>
      <c r="AG6" s="453">
        <f t="shared" ref="AG6:AV21" si="9">IF(ISERROR(VALUE(LEFT(F6))),LEFT(F6),VALUE(LEFT(F6)))</f>
        <v>3</v>
      </c>
      <c r="AH6" s="453">
        <f t="shared" si="9"/>
        <v>3</v>
      </c>
      <c r="AI6" s="453">
        <f t="shared" si="9"/>
        <v>4</v>
      </c>
      <c r="AJ6" s="453">
        <f t="shared" si="9"/>
        <v>3</v>
      </c>
      <c r="AK6" s="453">
        <f t="shared" si="9"/>
        <v>4</v>
      </c>
      <c r="AL6" s="453">
        <f t="shared" si="9"/>
        <v>3</v>
      </c>
      <c r="AM6" s="453">
        <f t="shared" si="9"/>
        <v>4</v>
      </c>
      <c r="AN6" s="453">
        <f t="shared" si="9"/>
        <v>3</v>
      </c>
      <c r="AO6" s="453">
        <f t="shared" si="9"/>
        <v>3</v>
      </c>
      <c r="AP6" s="453">
        <f t="shared" si="9"/>
        <v>3</v>
      </c>
      <c r="AQ6" s="453">
        <f t="shared" si="9"/>
        <v>4</v>
      </c>
      <c r="AR6" s="453">
        <f t="shared" si="9"/>
        <v>3</v>
      </c>
      <c r="AS6" s="453">
        <f t="shared" si="9"/>
        <v>3</v>
      </c>
      <c r="AT6" s="453">
        <f t="shared" si="9"/>
        <v>4</v>
      </c>
      <c r="AU6" s="453">
        <f t="shared" si="9"/>
        <v>3</v>
      </c>
      <c r="AV6" s="453" t="str">
        <f t="shared" si="9"/>
        <v/>
      </c>
      <c r="AW6" s="448">
        <f t="shared" ref="AW6:AW35" si="10">COUNTIF(AG6:AV6,"з")</f>
        <v>0</v>
      </c>
      <c r="AX6" s="454"/>
      <c r="AY6" s="454"/>
      <c r="AZ6" s="454"/>
      <c r="BA6" s="454"/>
      <c r="BB6" s="454"/>
      <c r="BC6" s="454"/>
      <c r="BD6" s="454"/>
      <c r="BE6" s="454"/>
      <c r="BF6" s="454"/>
      <c r="BG6" s="454"/>
      <c r="BH6" s="454"/>
      <c r="BI6" s="454"/>
      <c r="BJ6" s="454"/>
      <c r="BK6" s="454"/>
      <c r="BL6" s="454"/>
      <c r="BM6" s="454"/>
      <c r="BN6" s="454"/>
      <c r="BO6" s="454"/>
      <c r="BP6" s="455"/>
      <c r="BQ6" s="455"/>
      <c r="BR6" s="455"/>
      <c r="BS6" s="455"/>
      <c r="BT6" s="455"/>
      <c r="BU6" s="455"/>
      <c r="BV6" s="455"/>
      <c r="BW6" s="455"/>
      <c r="BX6" s="455"/>
      <c r="BY6" s="455"/>
      <c r="BZ6" s="455"/>
      <c r="CA6" s="455"/>
      <c r="CB6" s="455"/>
      <c r="CC6" s="455"/>
      <c r="CD6" s="455"/>
      <c r="CE6" s="455"/>
      <c r="CF6" s="455"/>
      <c r="CG6" s="454"/>
      <c r="CH6" s="454"/>
      <c r="CI6" s="454"/>
      <c r="CJ6" s="454"/>
      <c r="CK6" s="454"/>
      <c r="CL6" s="454"/>
      <c r="CM6" s="454"/>
      <c r="CN6" s="456"/>
      <c r="CO6" s="456"/>
      <c r="CP6" s="456"/>
      <c r="CQ6" s="456"/>
      <c r="CR6" s="456"/>
      <c r="CS6" s="456"/>
      <c r="CT6" s="456"/>
      <c r="CU6" s="456"/>
      <c r="CV6" s="456"/>
      <c r="CW6" s="456"/>
      <c r="CX6" s="456"/>
      <c r="CY6" s="456"/>
      <c r="CZ6" s="456"/>
      <c r="DA6" s="456"/>
      <c r="DB6" s="457"/>
      <c r="DC6" s="457"/>
    </row>
    <row r="7" spans="1:107" s="469" customFormat="1" ht="18.75" x14ac:dyDescent="0.2">
      <c r="A7" s="459">
        <v>2</v>
      </c>
      <c r="B7" s="264" t="s">
        <v>28</v>
      </c>
      <c r="C7" s="399" t="s">
        <v>34</v>
      </c>
      <c r="D7" s="264" t="s">
        <v>1235</v>
      </c>
      <c r="E7" s="262" t="s">
        <v>651</v>
      </c>
      <c r="F7" s="93">
        <v>3</v>
      </c>
      <c r="G7" s="93">
        <v>3</v>
      </c>
      <c r="H7" s="144">
        <v>4</v>
      </c>
      <c r="I7" s="180">
        <v>4</v>
      </c>
      <c r="J7" s="144">
        <v>4</v>
      </c>
      <c r="K7" s="144">
        <v>3</v>
      </c>
      <c r="L7" s="575">
        <v>4</v>
      </c>
      <c r="M7" s="575">
        <v>3</v>
      </c>
      <c r="N7" s="144" t="s">
        <v>1649</v>
      </c>
      <c r="O7" s="144">
        <v>4</v>
      </c>
      <c r="P7" s="144">
        <v>3</v>
      </c>
      <c r="Q7" s="144" t="s">
        <v>1649</v>
      </c>
      <c r="R7" s="144">
        <v>3</v>
      </c>
      <c r="S7" s="370">
        <v>4</v>
      </c>
      <c r="T7" s="145">
        <v>3</v>
      </c>
      <c r="U7" s="462"/>
      <c r="V7" s="356">
        <f t="shared" ref="V7:V36" si="11">IF(AC7&gt;0,IF(SUM(X7:Y7)/AC7&gt;0,2,IF(AND(SUM(X7:Y7)/AC7=0,Z7/AC7&gt;0),3,IF(AND((AB7/AC7+AA7/AC7)=1,AA7/AC7&gt;0),4,5))),0)</f>
        <v>2</v>
      </c>
      <c r="W7" s="449">
        <f t="shared" si="1"/>
        <v>0</v>
      </c>
      <c r="X7" s="449">
        <f t="shared" ref="X7:X36" si="12">COUNTIF(AG7:AV7,"д")</f>
        <v>0</v>
      </c>
      <c r="Y7" s="449">
        <f t="shared" si="2"/>
        <v>2</v>
      </c>
      <c r="Z7" s="449">
        <f t="shared" si="3"/>
        <v>7</v>
      </c>
      <c r="AA7" s="449">
        <f t="shared" si="4"/>
        <v>6</v>
      </c>
      <c r="AB7" s="449">
        <f t="shared" si="5"/>
        <v>0</v>
      </c>
      <c r="AC7" s="449">
        <f t="shared" si="6"/>
        <v>15</v>
      </c>
      <c r="AD7" s="463">
        <f t="shared" si="7"/>
        <v>3.2666666666666666</v>
      </c>
      <c r="AE7" s="464">
        <f>IF(AX7=5,0.5,IF(AX7=4,0.25,IF(AX7&lt;=3,0)))</f>
        <v>0</v>
      </c>
      <c r="AF7" s="465"/>
      <c r="AG7" s="453">
        <f t="shared" si="9"/>
        <v>3</v>
      </c>
      <c r="AH7" s="453">
        <f t="shared" si="9"/>
        <v>3</v>
      </c>
      <c r="AI7" s="453">
        <f t="shared" si="9"/>
        <v>4</v>
      </c>
      <c r="AJ7" s="453">
        <f t="shared" si="9"/>
        <v>4</v>
      </c>
      <c r="AK7" s="453">
        <f t="shared" si="9"/>
        <v>4</v>
      </c>
      <c r="AL7" s="453">
        <f t="shared" si="9"/>
        <v>3</v>
      </c>
      <c r="AM7" s="453">
        <f t="shared" si="9"/>
        <v>4</v>
      </c>
      <c r="AN7" s="453">
        <f t="shared" si="9"/>
        <v>3</v>
      </c>
      <c r="AO7" s="453">
        <f t="shared" si="9"/>
        <v>2</v>
      </c>
      <c r="AP7" s="453">
        <f t="shared" si="9"/>
        <v>4</v>
      </c>
      <c r="AQ7" s="453">
        <f t="shared" si="9"/>
        <v>3</v>
      </c>
      <c r="AR7" s="453">
        <f t="shared" si="9"/>
        <v>2</v>
      </c>
      <c r="AS7" s="453">
        <f t="shared" si="9"/>
        <v>3</v>
      </c>
      <c r="AT7" s="453">
        <f t="shared" si="9"/>
        <v>4</v>
      </c>
      <c r="AU7" s="453">
        <f t="shared" si="9"/>
        <v>3</v>
      </c>
      <c r="AV7" s="453" t="str">
        <f t="shared" si="9"/>
        <v/>
      </c>
      <c r="AW7" s="466">
        <f t="shared" si="10"/>
        <v>0</v>
      </c>
      <c r="AX7" s="467"/>
      <c r="AY7" s="467"/>
      <c r="AZ7" s="467"/>
      <c r="BA7" s="467"/>
      <c r="BB7" s="467"/>
      <c r="BC7" s="467"/>
      <c r="BD7" s="467"/>
      <c r="BE7" s="467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8"/>
      <c r="BQ7" s="468"/>
      <c r="BR7" s="468"/>
      <c r="BS7" s="468"/>
      <c r="BT7" s="468"/>
      <c r="BU7" s="468"/>
      <c r="BV7" s="468"/>
      <c r="BW7" s="468"/>
      <c r="BX7" s="468"/>
      <c r="BY7" s="468"/>
      <c r="BZ7" s="468"/>
      <c r="CA7" s="468"/>
      <c r="CB7" s="468"/>
      <c r="CC7" s="468"/>
      <c r="CD7" s="468"/>
      <c r="CE7" s="468"/>
      <c r="CF7" s="468"/>
      <c r="CG7" s="467"/>
      <c r="CH7" s="468"/>
      <c r="CI7" s="468"/>
      <c r="CJ7" s="468"/>
      <c r="CK7" s="468"/>
      <c r="CL7" s="468"/>
      <c r="CM7" s="468"/>
      <c r="CN7" s="465"/>
      <c r="CO7" s="465"/>
      <c r="CP7" s="465"/>
      <c r="CQ7" s="465"/>
      <c r="CR7" s="465"/>
      <c r="CS7" s="465"/>
      <c r="CT7" s="465"/>
      <c r="CU7" s="465"/>
      <c r="CV7" s="465"/>
      <c r="CW7" s="465"/>
      <c r="CX7" s="465"/>
      <c r="CY7" s="465"/>
      <c r="CZ7" s="465"/>
      <c r="DA7" s="465"/>
    </row>
    <row r="8" spans="1:107" s="469" customFormat="1" ht="18.75" x14ac:dyDescent="0.2">
      <c r="A8" s="445">
        <v>3</v>
      </c>
      <c r="B8" s="264" t="s">
        <v>28</v>
      </c>
      <c r="C8" s="399" t="s">
        <v>34</v>
      </c>
      <c r="D8" s="400" t="s">
        <v>1236</v>
      </c>
      <c r="E8" s="262" t="s">
        <v>651</v>
      </c>
      <c r="F8" s="93">
        <v>3</v>
      </c>
      <c r="G8" s="93">
        <v>3</v>
      </c>
      <c r="H8" s="144">
        <v>4</v>
      </c>
      <c r="I8" s="144">
        <v>3</v>
      </c>
      <c r="J8" s="144">
        <v>5</v>
      </c>
      <c r="K8" s="144">
        <v>4</v>
      </c>
      <c r="L8" s="575">
        <v>3</v>
      </c>
      <c r="M8" s="575">
        <v>4</v>
      </c>
      <c r="N8" s="144">
        <v>3</v>
      </c>
      <c r="O8" s="144">
        <v>4</v>
      </c>
      <c r="P8" s="144">
        <v>4</v>
      </c>
      <c r="Q8" s="144">
        <v>4</v>
      </c>
      <c r="R8" s="144">
        <v>4</v>
      </c>
      <c r="S8" s="370">
        <v>4</v>
      </c>
      <c r="T8" s="145">
        <v>3</v>
      </c>
      <c r="U8" s="462"/>
      <c r="V8" s="356">
        <f t="shared" si="11"/>
        <v>3</v>
      </c>
      <c r="W8" s="449">
        <f t="shared" si="1"/>
        <v>0</v>
      </c>
      <c r="X8" s="449">
        <f t="shared" si="12"/>
        <v>0</v>
      </c>
      <c r="Y8" s="449">
        <f t="shared" si="2"/>
        <v>0</v>
      </c>
      <c r="Z8" s="449">
        <f t="shared" si="3"/>
        <v>6</v>
      </c>
      <c r="AA8" s="449">
        <f t="shared" si="4"/>
        <v>8</v>
      </c>
      <c r="AB8" s="449">
        <f t="shared" si="5"/>
        <v>1</v>
      </c>
      <c r="AC8" s="449">
        <f t="shared" si="6"/>
        <v>15</v>
      </c>
      <c r="AD8" s="463">
        <f t="shared" si="7"/>
        <v>3.6666666666666665</v>
      </c>
      <c r="AE8" s="464">
        <f>IF(AX8=5,0.5,IF(AX8=4,0.25,IF(AX8&lt;=3,0)))</f>
        <v>0</v>
      </c>
      <c r="AF8" s="465"/>
      <c r="AG8" s="453">
        <f t="shared" si="9"/>
        <v>3</v>
      </c>
      <c r="AH8" s="453">
        <f t="shared" si="9"/>
        <v>3</v>
      </c>
      <c r="AI8" s="453">
        <f t="shared" si="9"/>
        <v>4</v>
      </c>
      <c r="AJ8" s="453">
        <f t="shared" si="9"/>
        <v>3</v>
      </c>
      <c r="AK8" s="453">
        <f t="shared" si="9"/>
        <v>5</v>
      </c>
      <c r="AL8" s="453">
        <f t="shared" si="9"/>
        <v>4</v>
      </c>
      <c r="AM8" s="453">
        <f t="shared" si="9"/>
        <v>3</v>
      </c>
      <c r="AN8" s="453">
        <f t="shared" si="9"/>
        <v>4</v>
      </c>
      <c r="AO8" s="453">
        <f t="shared" si="9"/>
        <v>3</v>
      </c>
      <c r="AP8" s="453">
        <f t="shared" si="9"/>
        <v>4</v>
      </c>
      <c r="AQ8" s="453">
        <f t="shared" si="9"/>
        <v>4</v>
      </c>
      <c r="AR8" s="453">
        <f t="shared" si="9"/>
        <v>4</v>
      </c>
      <c r="AS8" s="453">
        <f t="shared" si="9"/>
        <v>4</v>
      </c>
      <c r="AT8" s="453">
        <f t="shared" si="9"/>
        <v>4</v>
      </c>
      <c r="AU8" s="453">
        <f t="shared" si="9"/>
        <v>3</v>
      </c>
      <c r="AV8" s="453" t="str">
        <f t="shared" si="9"/>
        <v/>
      </c>
      <c r="AW8" s="466">
        <f t="shared" si="10"/>
        <v>0</v>
      </c>
      <c r="AX8" s="467"/>
      <c r="AY8" s="467"/>
      <c r="AZ8" s="467"/>
      <c r="BA8" s="467"/>
      <c r="BB8" s="467"/>
      <c r="BC8" s="467"/>
      <c r="BD8" s="467"/>
      <c r="BE8" s="467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8"/>
      <c r="BQ8" s="468"/>
      <c r="BR8" s="468"/>
      <c r="BS8" s="468"/>
      <c r="BT8" s="468"/>
      <c r="BU8" s="468"/>
      <c r="BV8" s="468"/>
      <c r="BW8" s="468"/>
      <c r="BX8" s="468"/>
      <c r="BY8" s="468"/>
      <c r="BZ8" s="468"/>
      <c r="CA8" s="468"/>
      <c r="CB8" s="468"/>
      <c r="CC8" s="468"/>
      <c r="CD8" s="468"/>
      <c r="CE8" s="468"/>
      <c r="CF8" s="468"/>
      <c r="CG8" s="467"/>
      <c r="CH8" s="468"/>
      <c r="CI8" s="468"/>
      <c r="CJ8" s="468"/>
      <c r="CK8" s="468"/>
      <c r="CL8" s="468"/>
      <c r="CM8" s="468"/>
      <c r="CN8" s="465"/>
      <c r="CO8" s="465"/>
      <c r="CP8" s="465"/>
      <c r="CQ8" s="465"/>
      <c r="CR8" s="465"/>
      <c r="CS8" s="465"/>
      <c r="CT8" s="465"/>
      <c r="CU8" s="465"/>
      <c r="CV8" s="465"/>
      <c r="CW8" s="465"/>
      <c r="CX8" s="465"/>
      <c r="CY8" s="465"/>
      <c r="CZ8" s="465"/>
      <c r="DA8" s="465"/>
    </row>
    <row r="9" spans="1:107" s="469" customFormat="1" ht="18.75" x14ac:dyDescent="0.2">
      <c r="A9" s="459">
        <v>4</v>
      </c>
      <c r="B9" s="264" t="s">
        <v>28</v>
      </c>
      <c r="C9" s="399" t="s">
        <v>34</v>
      </c>
      <c r="D9" s="264" t="s">
        <v>1237</v>
      </c>
      <c r="E9" s="262" t="s">
        <v>651</v>
      </c>
      <c r="F9" s="93">
        <v>5</v>
      </c>
      <c r="G9" s="93">
        <v>4</v>
      </c>
      <c r="H9" s="144">
        <v>4</v>
      </c>
      <c r="I9" s="144">
        <v>3</v>
      </c>
      <c r="J9" s="144">
        <v>4</v>
      </c>
      <c r="K9" s="144">
        <v>4</v>
      </c>
      <c r="L9" s="575">
        <v>4</v>
      </c>
      <c r="M9" s="575">
        <v>5</v>
      </c>
      <c r="N9" s="144">
        <v>4</v>
      </c>
      <c r="O9" s="144">
        <v>4</v>
      </c>
      <c r="P9" s="144">
        <v>4</v>
      </c>
      <c r="Q9" s="144">
        <v>4</v>
      </c>
      <c r="R9" s="144">
        <v>4</v>
      </c>
      <c r="S9" s="370">
        <v>5</v>
      </c>
      <c r="T9" s="145">
        <v>4</v>
      </c>
      <c r="U9" s="462"/>
      <c r="V9" s="356">
        <f t="shared" si="11"/>
        <v>3</v>
      </c>
      <c r="W9" s="449">
        <f t="shared" si="1"/>
        <v>0</v>
      </c>
      <c r="X9" s="449">
        <f t="shared" si="12"/>
        <v>0</v>
      </c>
      <c r="Y9" s="449">
        <f t="shared" si="2"/>
        <v>0</v>
      </c>
      <c r="Z9" s="449">
        <f t="shared" si="3"/>
        <v>1</v>
      </c>
      <c r="AA9" s="449">
        <f t="shared" si="4"/>
        <v>11</v>
      </c>
      <c r="AB9" s="449">
        <f t="shared" si="5"/>
        <v>3</v>
      </c>
      <c r="AC9" s="449">
        <f t="shared" si="6"/>
        <v>15</v>
      </c>
      <c r="AD9" s="463">
        <f t="shared" si="7"/>
        <v>4.1333333333333337</v>
      </c>
      <c r="AE9" s="464">
        <f t="shared" si="8"/>
        <v>0</v>
      </c>
      <c r="AF9" s="465"/>
      <c r="AG9" s="453">
        <f t="shared" si="9"/>
        <v>5</v>
      </c>
      <c r="AH9" s="453">
        <f t="shared" si="9"/>
        <v>4</v>
      </c>
      <c r="AI9" s="453">
        <f t="shared" si="9"/>
        <v>4</v>
      </c>
      <c r="AJ9" s="453">
        <f t="shared" si="9"/>
        <v>3</v>
      </c>
      <c r="AK9" s="453">
        <f t="shared" si="9"/>
        <v>4</v>
      </c>
      <c r="AL9" s="453">
        <f t="shared" si="9"/>
        <v>4</v>
      </c>
      <c r="AM9" s="453">
        <f t="shared" si="9"/>
        <v>4</v>
      </c>
      <c r="AN9" s="453">
        <f t="shared" si="9"/>
        <v>5</v>
      </c>
      <c r="AO9" s="453">
        <f t="shared" si="9"/>
        <v>4</v>
      </c>
      <c r="AP9" s="453">
        <f t="shared" si="9"/>
        <v>4</v>
      </c>
      <c r="AQ9" s="453">
        <f t="shared" si="9"/>
        <v>4</v>
      </c>
      <c r="AR9" s="453">
        <f t="shared" si="9"/>
        <v>4</v>
      </c>
      <c r="AS9" s="453">
        <f t="shared" si="9"/>
        <v>4</v>
      </c>
      <c r="AT9" s="453">
        <f t="shared" si="9"/>
        <v>5</v>
      </c>
      <c r="AU9" s="453">
        <f t="shared" si="9"/>
        <v>4</v>
      </c>
      <c r="AV9" s="453" t="str">
        <f t="shared" si="9"/>
        <v/>
      </c>
      <c r="AW9" s="466">
        <f t="shared" si="10"/>
        <v>0</v>
      </c>
      <c r="AX9" s="467"/>
      <c r="AY9" s="467"/>
      <c r="AZ9" s="467"/>
      <c r="BA9" s="467"/>
      <c r="BB9" s="467"/>
      <c r="BC9" s="467"/>
      <c r="BD9" s="467"/>
      <c r="BE9" s="467"/>
      <c r="BF9" s="467"/>
      <c r="BG9" s="467"/>
      <c r="BH9" s="467"/>
      <c r="BI9" s="467"/>
      <c r="BJ9" s="467"/>
      <c r="BK9" s="467"/>
      <c r="BL9" s="467"/>
      <c r="BM9" s="467"/>
      <c r="BN9" s="467"/>
      <c r="BO9" s="467"/>
      <c r="BP9" s="468"/>
      <c r="BQ9" s="468"/>
      <c r="BR9" s="468"/>
      <c r="BS9" s="468"/>
      <c r="BT9" s="468"/>
      <c r="BU9" s="468"/>
      <c r="BV9" s="468"/>
      <c r="BW9" s="468"/>
      <c r="BX9" s="468"/>
      <c r="BY9" s="468"/>
      <c r="BZ9" s="468"/>
      <c r="CA9" s="468"/>
      <c r="CB9" s="468"/>
      <c r="CC9" s="468"/>
      <c r="CD9" s="468"/>
      <c r="CE9" s="468"/>
      <c r="CF9" s="468"/>
      <c r="CG9" s="467"/>
      <c r="CH9" s="468"/>
      <c r="CI9" s="468"/>
      <c r="CJ9" s="468"/>
      <c r="CK9" s="468"/>
      <c r="CL9" s="468"/>
      <c r="CM9" s="468"/>
      <c r="CN9" s="465"/>
      <c r="CO9" s="465"/>
      <c r="CP9" s="465"/>
      <c r="CQ9" s="465"/>
      <c r="CR9" s="465"/>
      <c r="CS9" s="465"/>
      <c r="CT9" s="465"/>
      <c r="CU9" s="465"/>
      <c r="CV9" s="465"/>
      <c r="CW9" s="465"/>
      <c r="CX9" s="465"/>
      <c r="CY9" s="465"/>
      <c r="CZ9" s="465"/>
      <c r="DA9" s="465"/>
    </row>
    <row r="10" spans="1:107" s="469" customFormat="1" ht="18.75" x14ac:dyDescent="0.2">
      <c r="A10" s="445">
        <v>5</v>
      </c>
      <c r="B10" s="264" t="s">
        <v>28</v>
      </c>
      <c r="C10" s="399" t="s">
        <v>34</v>
      </c>
      <c r="D10" s="264" t="s">
        <v>1238</v>
      </c>
      <c r="E10" s="262" t="s">
        <v>651</v>
      </c>
      <c r="F10" s="93">
        <v>4</v>
      </c>
      <c r="G10" s="93">
        <v>5</v>
      </c>
      <c r="H10" s="144">
        <v>5</v>
      </c>
      <c r="I10" s="144">
        <v>5</v>
      </c>
      <c r="J10" s="144">
        <v>5</v>
      </c>
      <c r="K10" s="144">
        <v>5</v>
      </c>
      <c r="L10" s="575">
        <v>5</v>
      </c>
      <c r="M10" s="575">
        <v>5</v>
      </c>
      <c r="N10" s="144">
        <v>5</v>
      </c>
      <c r="O10" s="144">
        <v>4</v>
      </c>
      <c r="P10" s="144">
        <v>5</v>
      </c>
      <c r="Q10" s="144">
        <v>4</v>
      </c>
      <c r="R10" s="144">
        <v>5</v>
      </c>
      <c r="S10" s="370">
        <v>5</v>
      </c>
      <c r="T10" s="145">
        <v>5</v>
      </c>
      <c r="U10" s="462"/>
      <c r="V10" s="356">
        <f t="shared" si="11"/>
        <v>4</v>
      </c>
      <c r="W10" s="449">
        <f t="shared" si="1"/>
        <v>0</v>
      </c>
      <c r="X10" s="449">
        <f t="shared" si="12"/>
        <v>0</v>
      </c>
      <c r="Y10" s="449">
        <f t="shared" si="2"/>
        <v>0</v>
      </c>
      <c r="Z10" s="449">
        <f t="shared" si="3"/>
        <v>0</v>
      </c>
      <c r="AA10" s="449">
        <f t="shared" si="4"/>
        <v>3</v>
      </c>
      <c r="AB10" s="449">
        <f t="shared" si="5"/>
        <v>12</v>
      </c>
      <c r="AC10" s="449">
        <f t="shared" si="6"/>
        <v>15</v>
      </c>
      <c r="AD10" s="463">
        <f t="shared" si="7"/>
        <v>4.8</v>
      </c>
      <c r="AE10" s="464">
        <f t="shared" si="8"/>
        <v>0</v>
      </c>
      <c r="AF10" s="465"/>
      <c r="AG10" s="453">
        <f t="shared" si="9"/>
        <v>4</v>
      </c>
      <c r="AH10" s="453">
        <f t="shared" si="9"/>
        <v>5</v>
      </c>
      <c r="AI10" s="453">
        <f t="shared" si="9"/>
        <v>5</v>
      </c>
      <c r="AJ10" s="453">
        <f t="shared" si="9"/>
        <v>5</v>
      </c>
      <c r="AK10" s="453">
        <f t="shared" si="9"/>
        <v>5</v>
      </c>
      <c r="AL10" s="453">
        <f t="shared" si="9"/>
        <v>5</v>
      </c>
      <c r="AM10" s="453">
        <f t="shared" si="9"/>
        <v>5</v>
      </c>
      <c r="AN10" s="453">
        <f t="shared" si="9"/>
        <v>5</v>
      </c>
      <c r="AO10" s="453">
        <f t="shared" si="9"/>
        <v>5</v>
      </c>
      <c r="AP10" s="453">
        <f t="shared" si="9"/>
        <v>4</v>
      </c>
      <c r="AQ10" s="453">
        <f t="shared" si="9"/>
        <v>5</v>
      </c>
      <c r="AR10" s="453">
        <f t="shared" si="9"/>
        <v>4</v>
      </c>
      <c r="AS10" s="453">
        <f t="shared" si="9"/>
        <v>5</v>
      </c>
      <c r="AT10" s="453">
        <f t="shared" si="9"/>
        <v>5</v>
      </c>
      <c r="AU10" s="453">
        <f t="shared" si="9"/>
        <v>5</v>
      </c>
      <c r="AV10" s="453" t="str">
        <f t="shared" si="9"/>
        <v/>
      </c>
      <c r="AW10" s="466">
        <f t="shared" si="10"/>
        <v>0</v>
      </c>
      <c r="AX10" s="467"/>
      <c r="AY10" s="467"/>
      <c r="AZ10" s="467"/>
      <c r="BA10" s="467"/>
      <c r="BB10" s="467"/>
      <c r="BC10" s="467"/>
      <c r="BD10" s="467"/>
      <c r="BE10" s="467"/>
      <c r="BF10" s="467"/>
      <c r="BG10" s="467"/>
      <c r="BH10" s="467"/>
      <c r="BI10" s="467"/>
      <c r="BJ10" s="467"/>
      <c r="BK10" s="467"/>
      <c r="BL10" s="467"/>
      <c r="BM10" s="467"/>
      <c r="BN10" s="467"/>
      <c r="BO10" s="467"/>
      <c r="BP10" s="468"/>
      <c r="BQ10" s="468"/>
      <c r="BR10" s="468"/>
      <c r="BS10" s="468"/>
      <c r="BT10" s="468"/>
      <c r="BU10" s="468"/>
      <c r="BV10" s="468"/>
      <c r="BW10" s="468"/>
      <c r="BX10" s="468"/>
      <c r="BY10" s="468"/>
      <c r="BZ10" s="468"/>
      <c r="CA10" s="468"/>
      <c r="CB10" s="468"/>
      <c r="CC10" s="468"/>
      <c r="CD10" s="468"/>
      <c r="CE10" s="468"/>
      <c r="CF10" s="468"/>
      <c r="CG10" s="467"/>
      <c r="CH10" s="468"/>
      <c r="CI10" s="468"/>
      <c r="CJ10" s="468"/>
      <c r="CK10" s="468"/>
      <c r="CL10" s="468"/>
      <c r="CM10" s="468"/>
      <c r="CN10" s="465"/>
      <c r="CO10" s="465"/>
      <c r="CP10" s="465"/>
      <c r="CQ10" s="465"/>
      <c r="CR10" s="465"/>
      <c r="CS10" s="465"/>
      <c r="CT10" s="465"/>
      <c r="CU10" s="465"/>
      <c r="CV10" s="465"/>
      <c r="CW10" s="465"/>
      <c r="CX10" s="465"/>
      <c r="CY10" s="465"/>
      <c r="CZ10" s="465"/>
      <c r="DA10" s="465"/>
    </row>
    <row r="11" spans="1:107" s="469" customFormat="1" ht="18.75" x14ac:dyDescent="0.2">
      <c r="A11" s="459">
        <v>6</v>
      </c>
      <c r="B11" s="264" t="s">
        <v>28</v>
      </c>
      <c r="C11" s="399" t="s">
        <v>34</v>
      </c>
      <c r="D11" s="264" t="s">
        <v>1239</v>
      </c>
      <c r="E11" s="262" t="s">
        <v>651</v>
      </c>
      <c r="F11" s="93">
        <v>3</v>
      </c>
      <c r="G11" s="93">
        <v>4</v>
      </c>
      <c r="H11" s="144">
        <v>4</v>
      </c>
      <c r="I11" s="144">
        <v>3</v>
      </c>
      <c r="J11" s="144">
        <v>4</v>
      </c>
      <c r="K11" s="144">
        <v>4</v>
      </c>
      <c r="L11" s="575">
        <v>3</v>
      </c>
      <c r="M11" s="575">
        <v>4</v>
      </c>
      <c r="N11" s="144">
        <v>4</v>
      </c>
      <c r="O11" s="144">
        <v>4</v>
      </c>
      <c r="P11" s="144">
        <v>4</v>
      </c>
      <c r="Q11" s="144">
        <v>4</v>
      </c>
      <c r="R11" s="144">
        <v>3</v>
      </c>
      <c r="S11" s="370">
        <v>4</v>
      </c>
      <c r="T11" s="145">
        <v>4</v>
      </c>
      <c r="U11" s="462"/>
      <c r="V11" s="356">
        <f t="shared" si="11"/>
        <v>3</v>
      </c>
      <c r="W11" s="449">
        <f t="shared" si="1"/>
        <v>0</v>
      </c>
      <c r="X11" s="449">
        <f t="shared" si="12"/>
        <v>0</v>
      </c>
      <c r="Y11" s="449">
        <f t="shared" si="2"/>
        <v>0</v>
      </c>
      <c r="Z11" s="449">
        <f t="shared" si="3"/>
        <v>4</v>
      </c>
      <c r="AA11" s="449">
        <f t="shared" si="4"/>
        <v>11</v>
      </c>
      <c r="AB11" s="449">
        <f t="shared" si="5"/>
        <v>0</v>
      </c>
      <c r="AC11" s="449">
        <f t="shared" si="6"/>
        <v>15</v>
      </c>
      <c r="AD11" s="463">
        <f t="shared" si="7"/>
        <v>3.7333333333333334</v>
      </c>
      <c r="AE11" s="464">
        <f t="shared" si="8"/>
        <v>0</v>
      </c>
      <c r="AF11" s="465"/>
      <c r="AG11" s="453">
        <f t="shared" si="9"/>
        <v>3</v>
      </c>
      <c r="AH11" s="453">
        <f t="shared" si="9"/>
        <v>4</v>
      </c>
      <c r="AI11" s="453">
        <f t="shared" si="9"/>
        <v>4</v>
      </c>
      <c r="AJ11" s="453">
        <f t="shared" si="9"/>
        <v>3</v>
      </c>
      <c r="AK11" s="453">
        <f t="shared" si="9"/>
        <v>4</v>
      </c>
      <c r="AL11" s="453">
        <f t="shared" si="9"/>
        <v>4</v>
      </c>
      <c r="AM11" s="453">
        <f t="shared" si="9"/>
        <v>3</v>
      </c>
      <c r="AN11" s="453">
        <f t="shared" si="9"/>
        <v>4</v>
      </c>
      <c r="AO11" s="453">
        <f t="shared" si="9"/>
        <v>4</v>
      </c>
      <c r="AP11" s="453">
        <f t="shared" si="9"/>
        <v>4</v>
      </c>
      <c r="AQ11" s="453">
        <f t="shared" si="9"/>
        <v>4</v>
      </c>
      <c r="AR11" s="453">
        <f t="shared" si="9"/>
        <v>4</v>
      </c>
      <c r="AS11" s="453">
        <f t="shared" si="9"/>
        <v>3</v>
      </c>
      <c r="AT11" s="453">
        <f t="shared" si="9"/>
        <v>4</v>
      </c>
      <c r="AU11" s="453">
        <f t="shared" si="9"/>
        <v>4</v>
      </c>
      <c r="AV11" s="453" t="str">
        <f t="shared" si="9"/>
        <v/>
      </c>
      <c r="AW11" s="466">
        <f t="shared" si="10"/>
        <v>0</v>
      </c>
      <c r="AX11" s="467"/>
      <c r="AY11" s="467"/>
      <c r="AZ11" s="467"/>
      <c r="BA11" s="467"/>
      <c r="BB11" s="467"/>
      <c r="BC11" s="467"/>
      <c r="BD11" s="467"/>
      <c r="BE11" s="467"/>
      <c r="BF11" s="467"/>
      <c r="BG11" s="467"/>
      <c r="BH11" s="467"/>
      <c r="BI11" s="467"/>
      <c r="BJ11" s="467"/>
      <c r="BK11" s="467"/>
      <c r="BL11" s="467"/>
      <c r="BM11" s="467"/>
      <c r="BN11" s="467"/>
      <c r="BO11" s="467"/>
      <c r="BP11" s="468"/>
      <c r="BQ11" s="468"/>
      <c r="BR11" s="468"/>
      <c r="BS11" s="468"/>
      <c r="BT11" s="468"/>
      <c r="BU11" s="468"/>
      <c r="BV11" s="468"/>
      <c r="BW11" s="468"/>
      <c r="BX11" s="468"/>
      <c r="BY11" s="468"/>
      <c r="BZ11" s="468"/>
      <c r="CA11" s="468"/>
      <c r="CB11" s="468"/>
      <c r="CC11" s="468"/>
      <c r="CD11" s="468"/>
      <c r="CE11" s="468"/>
      <c r="CF11" s="468"/>
      <c r="CG11" s="467"/>
      <c r="CH11" s="468"/>
      <c r="CI11" s="468"/>
      <c r="CJ11" s="468"/>
      <c r="CK11" s="468"/>
      <c r="CL11" s="468"/>
      <c r="CM11" s="468"/>
      <c r="CN11" s="465"/>
      <c r="CO11" s="465"/>
      <c r="CP11" s="465"/>
      <c r="CQ11" s="465"/>
      <c r="CR11" s="465"/>
      <c r="CS11" s="465"/>
      <c r="CT11" s="465"/>
      <c r="CU11" s="465"/>
      <c r="CV11" s="465"/>
      <c r="CW11" s="465"/>
      <c r="CX11" s="465"/>
      <c r="CY11" s="465"/>
      <c r="CZ11" s="465"/>
      <c r="DA11" s="465"/>
    </row>
    <row r="12" spans="1:107" s="469" customFormat="1" ht="18.75" x14ac:dyDescent="0.2">
      <c r="A12" s="445">
        <v>7</v>
      </c>
      <c r="B12" s="264" t="s">
        <v>28</v>
      </c>
      <c r="C12" s="399" t="s">
        <v>34</v>
      </c>
      <c r="D12" s="418" t="s">
        <v>1240</v>
      </c>
      <c r="E12" s="262" t="s">
        <v>651</v>
      </c>
      <c r="F12" s="93">
        <v>5</v>
      </c>
      <c r="G12" s="93">
        <v>5</v>
      </c>
      <c r="H12" s="144">
        <v>5</v>
      </c>
      <c r="I12" s="144">
        <v>5</v>
      </c>
      <c r="J12" s="144">
        <v>3</v>
      </c>
      <c r="K12" s="144">
        <v>4</v>
      </c>
      <c r="L12" s="575">
        <v>4</v>
      </c>
      <c r="M12" s="575">
        <v>5</v>
      </c>
      <c r="N12" s="144">
        <v>5</v>
      </c>
      <c r="O12" s="144">
        <v>5</v>
      </c>
      <c r="P12" s="144">
        <v>5</v>
      </c>
      <c r="Q12" s="144">
        <v>5</v>
      </c>
      <c r="R12" s="144">
        <v>5</v>
      </c>
      <c r="S12" s="370">
        <v>5</v>
      </c>
      <c r="T12" s="145">
        <v>5</v>
      </c>
      <c r="U12" s="462"/>
      <c r="V12" s="356">
        <f t="shared" si="11"/>
        <v>3</v>
      </c>
      <c r="W12" s="449">
        <f t="shared" si="1"/>
        <v>0</v>
      </c>
      <c r="X12" s="449">
        <f t="shared" si="12"/>
        <v>0</v>
      </c>
      <c r="Y12" s="449">
        <f t="shared" si="2"/>
        <v>0</v>
      </c>
      <c r="Z12" s="449">
        <f t="shared" si="3"/>
        <v>1</v>
      </c>
      <c r="AA12" s="449">
        <f t="shared" si="4"/>
        <v>2</v>
      </c>
      <c r="AB12" s="449">
        <f t="shared" si="5"/>
        <v>12</v>
      </c>
      <c r="AC12" s="449">
        <f t="shared" si="6"/>
        <v>15</v>
      </c>
      <c r="AD12" s="463">
        <f t="shared" si="7"/>
        <v>4.7333333333333334</v>
      </c>
      <c r="AE12" s="464">
        <f t="shared" si="8"/>
        <v>0</v>
      </c>
      <c r="AF12" s="465"/>
      <c r="AG12" s="453">
        <f t="shared" si="9"/>
        <v>5</v>
      </c>
      <c r="AH12" s="453">
        <f t="shared" si="9"/>
        <v>5</v>
      </c>
      <c r="AI12" s="453">
        <f t="shared" si="9"/>
        <v>5</v>
      </c>
      <c r="AJ12" s="453">
        <f t="shared" si="9"/>
        <v>5</v>
      </c>
      <c r="AK12" s="453">
        <f t="shared" si="9"/>
        <v>3</v>
      </c>
      <c r="AL12" s="453">
        <f t="shared" si="9"/>
        <v>4</v>
      </c>
      <c r="AM12" s="453">
        <f t="shared" si="9"/>
        <v>4</v>
      </c>
      <c r="AN12" s="453">
        <f t="shared" si="9"/>
        <v>5</v>
      </c>
      <c r="AO12" s="453">
        <f t="shared" si="9"/>
        <v>5</v>
      </c>
      <c r="AP12" s="453">
        <f t="shared" si="9"/>
        <v>5</v>
      </c>
      <c r="AQ12" s="453">
        <f t="shared" si="9"/>
        <v>5</v>
      </c>
      <c r="AR12" s="453">
        <f t="shared" si="9"/>
        <v>5</v>
      </c>
      <c r="AS12" s="453">
        <f t="shared" si="9"/>
        <v>5</v>
      </c>
      <c r="AT12" s="453">
        <f t="shared" si="9"/>
        <v>5</v>
      </c>
      <c r="AU12" s="453">
        <f t="shared" si="9"/>
        <v>5</v>
      </c>
      <c r="AV12" s="453" t="str">
        <f t="shared" si="9"/>
        <v/>
      </c>
      <c r="AW12" s="466">
        <f t="shared" si="10"/>
        <v>0</v>
      </c>
      <c r="AX12" s="467"/>
      <c r="AY12" s="467"/>
      <c r="AZ12" s="467"/>
      <c r="BA12" s="467"/>
      <c r="BB12" s="467"/>
      <c r="BC12" s="467"/>
      <c r="BD12" s="467"/>
      <c r="BE12" s="467"/>
      <c r="BF12" s="467"/>
      <c r="BG12" s="467"/>
      <c r="BH12" s="467"/>
      <c r="BI12" s="467"/>
      <c r="BJ12" s="467"/>
      <c r="BK12" s="467"/>
      <c r="BL12" s="467"/>
      <c r="BM12" s="467"/>
      <c r="BN12" s="467"/>
      <c r="BO12" s="467"/>
      <c r="BP12" s="468"/>
      <c r="BQ12" s="468"/>
      <c r="BR12" s="468"/>
      <c r="BS12" s="468"/>
      <c r="BT12" s="468"/>
      <c r="BU12" s="468"/>
      <c r="BV12" s="468"/>
      <c r="BW12" s="468"/>
      <c r="BX12" s="468"/>
      <c r="BY12" s="468"/>
      <c r="BZ12" s="468"/>
      <c r="CA12" s="468"/>
      <c r="CB12" s="468"/>
      <c r="CC12" s="468"/>
      <c r="CD12" s="468"/>
      <c r="CE12" s="468"/>
      <c r="CF12" s="468"/>
      <c r="CG12" s="467"/>
      <c r="CH12" s="468"/>
      <c r="CI12" s="468"/>
      <c r="CJ12" s="468"/>
      <c r="CK12" s="468"/>
      <c r="CL12" s="468"/>
      <c r="CM12" s="468"/>
      <c r="CN12" s="465"/>
      <c r="CO12" s="465"/>
      <c r="CP12" s="465"/>
      <c r="CQ12" s="465"/>
      <c r="CR12" s="465"/>
      <c r="CS12" s="465"/>
      <c r="CT12" s="465"/>
      <c r="CU12" s="465"/>
      <c r="CV12" s="465"/>
      <c r="CW12" s="465"/>
      <c r="CX12" s="465"/>
      <c r="CY12" s="465"/>
      <c r="CZ12" s="465"/>
      <c r="DA12" s="465"/>
    </row>
    <row r="13" spans="1:107" s="469" customFormat="1" ht="18.75" x14ac:dyDescent="0.2">
      <c r="A13" s="459">
        <v>8</v>
      </c>
      <c r="B13" s="264" t="s">
        <v>497</v>
      </c>
      <c r="C13" s="399" t="s">
        <v>34</v>
      </c>
      <c r="D13" s="264" t="s">
        <v>1241</v>
      </c>
      <c r="E13" s="262" t="s">
        <v>651</v>
      </c>
      <c r="F13" s="93">
        <v>4</v>
      </c>
      <c r="G13" s="93">
        <v>4</v>
      </c>
      <c r="H13" s="144">
        <v>5</v>
      </c>
      <c r="I13" s="144">
        <v>4</v>
      </c>
      <c r="J13" s="144">
        <v>4</v>
      </c>
      <c r="K13" s="144">
        <v>4</v>
      </c>
      <c r="L13" s="575">
        <v>3</v>
      </c>
      <c r="M13" s="575">
        <v>5</v>
      </c>
      <c r="N13" s="144">
        <v>4</v>
      </c>
      <c r="O13" s="144">
        <v>5</v>
      </c>
      <c r="P13" s="144">
        <v>5</v>
      </c>
      <c r="Q13" s="144">
        <v>5</v>
      </c>
      <c r="R13" s="144">
        <v>4</v>
      </c>
      <c r="S13" s="370">
        <v>4</v>
      </c>
      <c r="T13" s="145">
        <v>4</v>
      </c>
      <c r="U13" s="462"/>
      <c r="V13" s="356">
        <f t="shared" si="11"/>
        <v>3</v>
      </c>
      <c r="W13" s="449">
        <f t="shared" si="1"/>
        <v>0</v>
      </c>
      <c r="X13" s="449">
        <f t="shared" si="12"/>
        <v>0</v>
      </c>
      <c r="Y13" s="449">
        <f t="shared" si="2"/>
        <v>0</v>
      </c>
      <c r="Z13" s="449">
        <f t="shared" si="3"/>
        <v>1</v>
      </c>
      <c r="AA13" s="449">
        <f t="shared" si="4"/>
        <v>9</v>
      </c>
      <c r="AB13" s="449">
        <f t="shared" si="5"/>
        <v>5</v>
      </c>
      <c r="AC13" s="449">
        <f t="shared" si="6"/>
        <v>15</v>
      </c>
      <c r="AD13" s="463">
        <f t="shared" si="7"/>
        <v>4.2666666666666666</v>
      </c>
      <c r="AE13" s="464">
        <f t="shared" si="8"/>
        <v>0</v>
      </c>
      <c r="AF13" s="465"/>
      <c r="AG13" s="453">
        <f t="shared" si="9"/>
        <v>4</v>
      </c>
      <c r="AH13" s="453">
        <f t="shared" si="9"/>
        <v>4</v>
      </c>
      <c r="AI13" s="453">
        <f t="shared" si="9"/>
        <v>5</v>
      </c>
      <c r="AJ13" s="453">
        <f t="shared" si="9"/>
        <v>4</v>
      </c>
      <c r="AK13" s="453">
        <f t="shared" si="9"/>
        <v>4</v>
      </c>
      <c r="AL13" s="453">
        <f t="shared" si="9"/>
        <v>4</v>
      </c>
      <c r="AM13" s="453">
        <f t="shared" si="9"/>
        <v>3</v>
      </c>
      <c r="AN13" s="453">
        <f t="shared" si="9"/>
        <v>5</v>
      </c>
      <c r="AO13" s="453">
        <f t="shared" si="9"/>
        <v>4</v>
      </c>
      <c r="AP13" s="453">
        <f t="shared" si="9"/>
        <v>5</v>
      </c>
      <c r="AQ13" s="453">
        <f t="shared" si="9"/>
        <v>5</v>
      </c>
      <c r="AR13" s="453">
        <f t="shared" si="9"/>
        <v>5</v>
      </c>
      <c r="AS13" s="453">
        <f t="shared" si="9"/>
        <v>4</v>
      </c>
      <c r="AT13" s="453">
        <f t="shared" si="9"/>
        <v>4</v>
      </c>
      <c r="AU13" s="453">
        <f t="shared" si="9"/>
        <v>4</v>
      </c>
      <c r="AV13" s="453" t="str">
        <f t="shared" si="9"/>
        <v/>
      </c>
      <c r="AW13" s="466">
        <f t="shared" si="10"/>
        <v>0</v>
      </c>
      <c r="AX13" s="467"/>
      <c r="AY13" s="467"/>
      <c r="AZ13" s="467"/>
      <c r="BA13" s="467"/>
      <c r="BB13" s="467"/>
      <c r="BC13" s="467"/>
      <c r="BD13" s="467"/>
      <c r="BE13" s="467"/>
      <c r="BF13" s="467"/>
      <c r="BG13" s="467"/>
      <c r="BH13" s="467"/>
      <c r="BI13" s="467"/>
      <c r="BJ13" s="467"/>
      <c r="BK13" s="467"/>
      <c r="BL13" s="467"/>
      <c r="BM13" s="467"/>
      <c r="BN13" s="467"/>
      <c r="BO13" s="467"/>
      <c r="BP13" s="468"/>
      <c r="BQ13" s="468"/>
      <c r="BR13" s="468"/>
      <c r="BS13" s="468"/>
      <c r="BT13" s="468"/>
      <c r="BU13" s="468"/>
      <c r="BV13" s="468"/>
      <c r="BW13" s="468"/>
      <c r="BX13" s="468"/>
      <c r="BY13" s="468"/>
      <c r="BZ13" s="468"/>
      <c r="CA13" s="468"/>
      <c r="CB13" s="468"/>
      <c r="CC13" s="468"/>
      <c r="CD13" s="468"/>
      <c r="CE13" s="468"/>
      <c r="CF13" s="468"/>
      <c r="CG13" s="467"/>
      <c r="CH13" s="468"/>
      <c r="CI13" s="468"/>
      <c r="CJ13" s="468"/>
      <c r="CK13" s="468"/>
      <c r="CL13" s="468"/>
      <c r="CM13" s="468"/>
      <c r="CN13" s="465"/>
      <c r="CO13" s="465"/>
      <c r="CP13" s="465"/>
      <c r="CQ13" s="465"/>
      <c r="CR13" s="465"/>
      <c r="CS13" s="465"/>
      <c r="CT13" s="465"/>
      <c r="CU13" s="465"/>
      <c r="CV13" s="465"/>
      <c r="CW13" s="465"/>
      <c r="CX13" s="465"/>
      <c r="CY13" s="465"/>
      <c r="CZ13" s="465"/>
      <c r="DA13" s="465"/>
    </row>
    <row r="14" spans="1:107" s="469" customFormat="1" ht="18.75" x14ac:dyDescent="0.2">
      <c r="A14" s="445">
        <v>9</v>
      </c>
      <c r="B14" s="264" t="s">
        <v>28</v>
      </c>
      <c r="C14" s="399" t="s">
        <v>34</v>
      </c>
      <c r="D14" s="264" t="s">
        <v>1242</v>
      </c>
      <c r="E14" s="262" t="s">
        <v>651</v>
      </c>
      <c r="F14" s="93">
        <v>4</v>
      </c>
      <c r="G14" s="93">
        <v>4</v>
      </c>
      <c r="H14" s="144">
        <v>4</v>
      </c>
      <c r="I14" s="144">
        <v>3</v>
      </c>
      <c r="J14" s="144">
        <v>4</v>
      </c>
      <c r="K14" s="144">
        <v>4</v>
      </c>
      <c r="L14" s="575">
        <v>5</v>
      </c>
      <c r="M14" s="575">
        <v>4</v>
      </c>
      <c r="N14" s="144">
        <v>4</v>
      </c>
      <c r="O14" s="144">
        <v>4</v>
      </c>
      <c r="P14" s="144">
        <v>5</v>
      </c>
      <c r="Q14" s="144">
        <v>4</v>
      </c>
      <c r="R14" s="144">
        <v>3</v>
      </c>
      <c r="S14" s="370">
        <v>4</v>
      </c>
      <c r="T14" s="145">
        <v>4</v>
      </c>
      <c r="U14" s="462"/>
      <c r="V14" s="356">
        <f t="shared" si="11"/>
        <v>3</v>
      </c>
      <c r="W14" s="449">
        <f t="shared" si="1"/>
        <v>0</v>
      </c>
      <c r="X14" s="449">
        <f t="shared" si="12"/>
        <v>0</v>
      </c>
      <c r="Y14" s="449">
        <f t="shared" si="2"/>
        <v>0</v>
      </c>
      <c r="Z14" s="449">
        <f t="shared" si="3"/>
        <v>2</v>
      </c>
      <c r="AA14" s="449">
        <f t="shared" si="4"/>
        <v>11</v>
      </c>
      <c r="AB14" s="449">
        <f t="shared" si="5"/>
        <v>2</v>
      </c>
      <c r="AC14" s="449">
        <f t="shared" si="6"/>
        <v>15</v>
      </c>
      <c r="AD14" s="463">
        <f t="shared" si="7"/>
        <v>4</v>
      </c>
      <c r="AE14" s="464">
        <f t="shared" si="8"/>
        <v>0</v>
      </c>
      <c r="AF14" s="465"/>
      <c r="AG14" s="453">
        <f t="shared" si="9"/>
        <v>4</v>
      </c>
      <c r="AH14" s="453">
        <f t="shared" si="9"/>
        <v>4</v>
      </c>
      <c r="AI14" s="453">
        <f t="shared" si="9"/>
        <v>4</v>
      </c>
      <c r="AJ14" s="453">
        <f t="shared" si="9"/>
        <v>3</v>
      </c>
      <c r="AK14" s="453">
        <f t="shared" si="9"/>
        <v>4</v>
      </c>
      <c r="AL14" s="453">
        <f t="shared" si="9"/>
        <v>4</v>
      </c>
      <c r="AM14" s="453">
        <f t="shared" si="9"/>
        <v>5</v>
      </c>
      <c r="AN14" s="453">
        <f t="shared" si="9"/>
        <v>4</v>
      </c>
      <c r="AO14" s="453">
        <f t="shared" si="9"/>
        <v>4</v>
      </c>
      <c r="AP14" s="453">
        <f t="shared" si="9"/>
        <v>4</v>
      </c>
      <c r="AQ14" s="453">
        <f t="shared" si="9"/>
        <v>5</v>
      </c>
      <c r="AR14" s="453">
        <f t="shared" si="9"/>
        <v>4</v>
      </c>
      <c r="AS14" s="453">
        <f t="shared" si="9"/>
        <v>3</v>
      </c>
      <c r="AT14" s="453">
        <f t="shared" si="9"/>
        <v>4</v>
      </c>
      <c r="AU14" s="453">
        <f t="shared" si="9"/>
        <v>4</v>
      </c>
      <c r="AV14" s="453" t="str">
        <f t="shared" si="9"/>
        <v/>
      </c>
      <c r="AW14" s="466">
        <f t="shared" si="10"/>
        <v>0</v>
      </c>
      <c r="AX14" s="467"/>
      <c r="AY14" s="467"/>
      <c r="AZ14" s="467"/>
      <c r="BA14" s="467"/>
      <c r="BB14" s="467"/>
      <c r="BC14" s="467"/>
      <c r="BD14" s="467"/>
      <c r="BE14" s="467"/>
      <c r="BF14" s="467"/>
      <c r="BG14" s="467"/>
      <c r="BH14" s="467"/>
      <c r="BI14" s="467"/>
      <c r="BJ14" s="467"/>
      <c r="BK14" s="467"/>
      <c r="BL14" s="467"/>
      <c r="BM14" s="467"/>
      <c r="BN14" s="467"/>
      <c r="BO14" s="467"/>
      <c r="BP14" s="468"/>
      <c r="BQ14" s="468"/>
      <c r="BR14" s="468"/>
      <c r="BS14" s="468"/>
      <c r="BT14" s="468"/>
      <c r="BU14" s="468"/>
      <c r="BV14" s="468"/>
      <c r="BW14" s="468"/>
      <c r="BX14" s="468"/>
      <c r="BY14" s="468"/>
      <c r="BZ14" s="468"/>
      <c r="CA14" s="468"/>
      <c r="CB14" s="468"/>
      <c r="CC14" s="468"/>
      <c r="CD14" s="468"/>
      <c r="CE14" s="468"/>
      <c r="CF14" s="468"/>
      <c r="CG14" s="467"/>
      <c r="CH14" s="468"/>
      <c r="CI14" s="468"/>
      <c r="CJ14" s="468"/>
      <c r="CK14" s="468"/>
      <c r="CL14" s="468"/>
      <c r="CM14" s="468"/>
      <c r="CN14" s="465"/>
      <c r="CO14" s="465"/>
      <c r="CP14" s="465"/>
      <c r="CQ14" s="465"/>
      <c r="CR14" s="465"/>
      <c r="CS14" s="465"/>
      <c r="CT14" s="465"/>
      <c r="CU14" s="465"/>
      <c r="CV14" s="465"/>
      <c r="CW14" s="465"/>
      <c r="CX14" s="465"/>
      <c r="CY14" s="465"/>
      <c r="CZ14" s="465"/>
      <c r="DA14" s="465"/>
    </row>
    <row r="15" spans="1:107" s="469" customFormat="1" ht="18.75" x14ac:dyDescent="0.2">
      <c r="A15" s="459">
        <v>10</v>
      </c>
      <c r="B15" s="264" t="s">
        <v>28</v>
      </c>
      <c r="C15" s="479" t="s">
        <v>34</v>
      </c>
      <c r="D15" s="483" t="s">
        <v>1243</v>
      </c>
      <c r="E15" s="262" t="s">
        <v>651</v>
      </c>
      <c r="F15" s="93">
        <v>3</v>
      </c>
      <c r="G15" s="93">
        <v>5</v>
      </c>
      <c r="H15" s="144">
        <v>4</v>
      </c>
      <c r="I15" s="144">
        <v>4</v>
      </c>
      <c r="J15" s="144">
        <v>5</v>
      </c>
      <c r="K15" s="144">
        <v>5</v>
      </c>
      <c r="L15" s="575">
        <v>5</v>
      </c>
      <c r="M15" s="575">
        <v>5</v>
      </c>
      <c r="N15" s="144">
        <v>5</v>
      </c>
      <c r="O15" s="144">
        <v>4</v>
      </c>
      <c r="P15" s="144">
        <v>5</v>
      </c>
      <c r="Q15" s="144">
        <v>5</v>
      </c>
      <c r="R15" s="144">
        <v>5</v>
      </c>
      <c r="S15" s="370">
        <v>4</v>
      </c>
      <c r="T15" s="145">
        <v>5</v>
      </c>
      <c r="U15" s="462"/>
      <c r="V15" s="356">
        <f t="shared" si="11"/>
        <v>3</v>
      </c>
      <c r="W15" s="449">
        <f t="shared" si="1"/>
        <v>0</v>
      </c>
      <c r="X15" s="449">
        <f t="shared" si="12"/>
        <v>0</v>
      </c>
      <c r="Y15" s="449">
        <f t="shared" si="2"/>
        <v>0</v>
      </c>
      <c r="Z15" s="449">
        <f t="shared" si="3"/>
        <v>1</v>
      </c>
      <c r="AA15" s="449">
        <f t="shared" si="4"/>
        <v>4</v>
      </c>
      <c r="AB15" s="449">
        <f t="shared" si="5"/>
        <v>10</v>
      </c>
      <c r="AC15" s="449">
        <f t="shared" si="6"/>
        <v>15</v>
      </c>
      <c r="AD15" s="463">
        <f t="shared" si="7"/>
        <v>4.5999999999999996</v>
      </c>
      <c r="AE15" s="464">
        <f>IF(AX15=5,0.5,IF(AX15=4,0.25,IF(AX15&lt;=3,0)))</f>
        <v>0</v>
      </c>
      <c r="AF15" s="465"/>
      <c r="AG15" s="453">
        <f t="shared" si="9"/>
        <v>3</v>
      </c>
      <c r="AH15" s="453">
        <f t="shared" si="9"/>
        <v>5</v>
      </c>
      <c r="AI15" s="453">
        <f t="shared" si="9"/>
        <v>4</v>
      </c>
      <c r="AJ15" s="453">
        <f t="shared" si="9"/>
        <v>4</v>
      </c>
      <c r="AK15" s="453">
        <f t="shared" si="9"/>
        <v>5</v>
      </c>
      <c r="AL15" s="453">
        <f t="shared" si="9"/>
        <v>5</v>
      </c>
      <c r="AM15" s="453">
        <f t="shared" si="9"/>
        <v>5</v>
      </c>
      <c r="AN15" s="453">
        <f t="shared" si="9"/>
        <v>5</v>
      </c>
      <c r="AO15" s="453">
        <f t="shared" si="9"/>
        <v>5</v>
      </c>
      <c r="AP15" s="453">
        <f t="shared" si="9"/>
        <v>4</v>
      </c>
      <c r="AQ15" s="453">
        <f t="shared" si="9"/>
        <v>5</v>
      </c>
      <c r="AR15" s="453">
        <f t="shared" si="9"/>
        <v>5</v>
      </c>
      <c r="AS15" s="453">
        <f t="shared" si="9"/>
        <v>5</v>
      </c>
      <c r="AT15" s="453">
        <f t="shared" si="9"/>
        <v>4</v>
      </c>
      <c r="AU15" s="453">
        <f t="shared" si="9"/>
        <v>5</v>
      </c>
      <c r="AV15" s="453" t="str">
        <f t="shared" si="9"/>
        <v/>
      </c>
      <c r="AW15" s="466">
        <f t="shared" si="10"/>
        <v>0</v>
      </c>
      <c r="AX15" s="467"/>
      <c r="AY15" s="467"/>
      <c r="AZ15" s="467"/>
      <c r="BA15" s="467"/>
      <c r="BB15" s="467"/>
      <c r="BC15" s="467"/>
      <c r="BD15" s="467"/>
      <c r="BE15" s="467"/>
      <c r="BF15" s="467"/>
      <c r="BG15" s="467"/>
      <c r="BH15" s="467"/>
      <c r="BI15" s="467"/>
      <c r="BJ15" s="467"/>
      <c r="BK15" s="467"/>
      <c r="BL15" s="467"/>
      <c r="BM15" s="467"/>
      <c r="BN15" s="467"/>
      <c r="BO15" s="467"/>
      <c r="BP15" s="468"/>
      <c r="BQ15" s="468"/>
      <c r="BR15" s="468"/>
      <c r="BS15" s="468"/>
      <c r="BT15" s="468"/>
      <c r="BU15" s="468"/>
      <c r="BV15" s="468"/>
      <c r="BW15" s="468"/>
      <c r="BX15" s="468"/>
      <c r="BY15" s="468"/>
      <c r="BZ15" s="468"/>
      <c r="CA15" s="468"/>
      <c r="CB15" s="468"/>
      <c r="CC15" s="468"/>
      <c r="CD15" s="468"/>
      <c r="CE15" s="468"/>
      <c r="CF15" s="468"/>
      <c r="CG15" s="467"/>
      <c r="CH15" s="468"/>
      <c r="CI15" s="468"/>
      <c r="CJ15" s="468"/>
      <c r="CK15" s="468"/>
      <c r="CL15" s="468"/>
      <c r="CM15" s="468"/>
      <c r="CN15" s="465"/>
      <c r="CO15" s="465"/>
      <c r="CP15" s="465"/>
      <c r="CQ15" s="465"/>
      <c r="CR15" s="465"/>
      <c r="CS15" s="465"/>
      <c r="CT15" s="465"/>
      <c r="CU15" s="465"/>
      <c r="CV15" s="465"/>
      <c r="CW15" s="465"/>
      <c r="CX15" s="465"/>
      <c r="CY15" s="465"/>
      <c r="CZ15" s="465"/>
      <c r="DA15" s="465"/>
    </row>
    <row r="16" spans="1:107" s="469" customFormat="1" ht="18.75" x14ac:dyDescent="0.2">
      <c r="A16" s="445">
        <v>11</v>
      </c>
      <c r="B16" s="264" t="s">
        <v>28</v>
      </c>
      <c r="C16" s="399" t="s">
        <v>34</v>
      </c>
      <c r="D16" s="400" t="s">
        <v>1244</v>
      </c>
      <c r="E16" s="262" t="s">
        <v>651</v>
      </c>
      <c r="F16" s="93">
        <v>3</v>
      </c>
      <c r="G16" s="93">
        <v>4</v>
      </c>
      <c r="H16" s="144">
        <v>4</v>
      </c>
      <c r="I16" s="144">
        <v>3</v>
      </c>
      <c r="J16" s="144">
        <v>4</v>
      </c>
      <c r="K16" s="144">
        <v>4</v>
      </c>
      <c r="L16" s="575">
        <v>4</v>
      </c>
      <c r="M16" s="575">
        <v>4</v>
      </c>
      <c r="N16" s="144">
        <v>3</v>
      </c>
      <c r="O16" s="144">
        <v>4</v>
      </c>
      <c r="P16" s="144">
        <v>4</v>
      </c>
      <c r="Q16" s="144">
        <v>4</v>
      </c>
      <c r="R16" s="144">
        <v>4</v>
      </c>
      <c r="S16" s="370">
        <v>4</v>
      </c>
      <c r="T16" s="145">
        <v>3</v>
      </c>
      <c r="U16" s="462"/>
      <c r="V16" s="356">
        <f t="shared" si="11"/>
        <v>3</v>
      </c>
      <c r="W16" s="449">
        <f t="shared" si="1"/>
        <v>0</v>
      </c>
      <c r="X16" s="449">
        <f t="shared" si="12"/>
        <v>0</v>
      </c>
      <c r="Y16" s="449">
        <f t="shared" si="2"/>
        <v>0</v>
      </c>
      <c r="Z16" s="449">
        <f t="shared" si="3"/>
        <v>4</v>
      </c>
      <c r="AA16" s="449">
        <f t="shared" si="4"/>
        <v>11</v>
      </c>
      <c r="AB16" s="449">
        <f t="shared" si="5"/>
        <v>0</v>
      </c>
      <c r="AC16" s="449">
        <f t="shared" si="6"/>
        <v>15</v>
      </c>
      <c r="AD16" s="463">
        <f t="shared" si="7"/>
        <v>3.7333333333333334</v>
      </c>
      <c r="AE16" s="464">
        <f t="shared" si="8"/>
        <v>0</v>
      </c>
      <c r="AF16" s="465"/>
      <c r="AG16" s="453">
        <f t="shared" si="9"/>
        <v>3</v>
      </c>
      <c r="AH16" s="453">
        <f t="shared" si="9"/>
        <v>4</v>
      </c>
      <c r="AI16" s="453">
        <f t="shared" si="9"/>
        <v>4</v>
      </c>
      <c r="AJ16" s="453">
        <f t="shared" si="9"/>
        <v>3</v>
      </c>
      <c r="AK16" s="453">
        <f t="shared" si="9"/>
        <v>4</v>
      </c>
      <c r="AL16" s="453">
        <f t="shared" si="9"/>
        <v>4</v>
      </c>
      <c r="AM16" s="453">
        <f t="shared" si="9"/>
        <v>4</v>
      </c>
      <c r="AN16" s="453">
        <f t="shared" si="9"/>
        <v>4</v>
      </c>
      <c r="AO16" s="453">
        <f t="shared" si="9"/>
        <v>3</v>
      </c>
      <c r="AP16" s="453">
        <f t="shared" si="9"/>
        <v>4</v>
      </c>
      <c r="AQ16" s="453">
        <f t="shared" si="9"/>
        <v>4</v>
      </c>
      <c r="AR16" s="453">
        <f t="shared" si="9"/>
        <v>4</v>
      </c>
      <c r="AS16" s="453">
        <f t="shared" si="9"/>
        <v>4</v>
      </c>
      <c r="AT16" s="453">
        <f t="shared" si="9"/>
        <v>4</v>
      </c>
      <c r="AU16" s="453">
        <f t="shared" si="9"/>
        <v>3</v>
      </c>
      <c r="AV16" s="453" t="str">
        <f t="shared" si="9"/>
        <v/>
      </c>
      <c r="AW16" s="466">
        <f t="shared" si="10"/>
        <v>0</v>
      </c>
      <c r="AX16" s="467"/>
      <c r="AY16" s="467"/>
      <c r="AZ16" s="467"/>
      <c r="BA16" s="467"/>
      <c r="BB16" s="467"/>
      <c r="BC16" s="467"/>
      <c r="BD16" s="467"/>
      <c r="BE16" s="467"/>
      <c r="BF16" s="467"/>
      <c r="BG16" s="467"/>
      <c r="BH16" s="467"/>
      <c r="BI16" s="467"/>
      <c r="BJ16" s="467"/>
      <c r="BK16" s="467"/>
      <c r="BL16" s="467"/>
      <c r="BM16" s="467"/>
      <c r="BN16" s="467"/>
      <c r="BO16" s="467"/>
      <c r="BP16" s="468"/>
      <c r="BQ16" s="468"/>
      <c r="BR16" s="468"/>
      <c r="BS16" s="468"/>
      <c r="BT16" s="468"/>
      <c r="BU16" s="468"/>
      <c r="BV16" s="468"/>
      <c r="BW16" s="468"/>
      <c r="BX16" s="468"/>
      <c r="BY16" s="468"/>
      <c r="BZ16" s="468"/>
      <c r="CA16" s="468"/>
      <c r="CB16" s="468"/>
      <c r="CC16" s="468"/>
      <c r="CD16" s="468"/>
      <c r="CE16" s="468"/>
      <c r="CF16" s="468"/>
      <c r="CG16" s="467"/>
      <c r="CH16" s="468"/>
      <c r="CI16" s="468"/>
      <c r="CJ16" s="468"/>
      <c r="CK16" s="468"/>
      <c r="CL16" s="468"/>
      <c r="CM16" s="468"/>
      <c r="CN16" s="465"/>
      <c r="CO16" s="465"/>
      <c r="CP16" s="465"/>
      <c r="CQ16" s="465"/>
      <c r="CR16" s="465"/>
      <c r="CS16" s="465"/>
      <c r="CT16" s="465"/>
      <c r="CU16" s="465"/>
      <c r="CV16" s="465"/>
      <c r="CW16" s="465"/>
      <c r="CX16" s="465"/>
      <c r="CY16" s="465"/>
      <c r="CZ16" s="465"/>
      <c r="DA16" s="465"/>
    </row>
    <row r="17" spans="1:105" s="469" customFormat="1" ht="18.75" x14ac:dyDescent="0.2">
      <c r="A17" s="459">
        <v>12</v>
      </c>
      <c r="B17" s="264" t="s">
        <v>28</v>
      </c>
      <c r="C17" s="399" t="s">
        <v>34</v>
      </c>
      <c r="D17" s="400" t="s">
        <v>1245</v>
      </c>
      <c r="E17" s="262" t="s">
        <v>651</v>
      </c>
      <c r="F17" s="93">
        <v>4</v>
      </c>
      <c r="G17" s="93">
        <v>4</v>
      </c>
      <c r="H17" s="144">
        <v>4</v>
      </c>
      <c r="I17" s="144">
        <v>3</v>
      </c>
      <c r="J17" s="144">
        <v>4</v>
      </c>
      <c r="K17" s="144">
        <v>4</v>
      </c>
      <c r="L17" s="575">
        <v>3</v>
      </c>
      <c r="M17" s="575">
        <v>4</v>
      </c>
      <c r="N17" s="144">
        <v>3</v>
      </c>
      <c r="O17" s="144">
        <v>3</v>
      </c>
      <c r="P17" s="144">
        <v>4</v>
      </c>
      <c r="Q17" s="144">
        <v>4</v>
      </c>
      <c r="R17" s="144">
        <v>4</v>
      </c>
      <c r="S17" s="370">
        <v>3</v>
      </c>
      <c r="T17" s="145">
        <v>3</v>
      </c>
      <c r="U17" s="462"/>
      <c r="V17" s="356">
        <f t="shared" si="11"/>
        <v>3</v>
      </c>
      <c r="W17" s="449">
        <f t="shared" si="1"/>
        <v>0</v>
      </c>
      <c r="X17" s="449">
        <f t="shared" si="12"/>
        <v>0</v>
      </c>
      <c r="Y17" s="449">
        <f t="shared" si="2"/>
        <v>0</v>
      </c>
      <c r="Z17" s="449">
        <f t="shared" si="3"/>
        <v>6</v>
      </c>
      <c r="AA17" s="449">
        <f t="shared" si="4"/>
        <v>9</v>
      </c>
      <c r="AB17" s="449">
        <f t="shared" si="5"/>
        <v>0</v>
      </c>
      <c r="AC17" s="449">
        <f t="shared" si="6"/>
        <v>15</v>
      </c>
      <c r="AD17" s="463">
        <f t="shared" si="7"/>
        <v>3.6</v>
      </c>
      <c r="AE17" s="464">
        <f>IF(AX17=5,0.5,IF(AX17=4,0.25,IF(AX17&lt;=3,0)))</f>
        <v>0</v>
      </c>
      <c r="AF17" s="465"/>
      <c r="AG17" s="453">
        <f t="shared" si="9"/>
        <v>4</v>
      </c>
      <c r="AH17" s="453">
        <f t="shared" si="9"/>
        <v>4</v>
      </c>
      <c r="AI17" s="453">
        <f t="shared" si="9"/>
        <v>4</v>
      </c>
      <c r="AJ17" s="453">
        <f t="shared" si="9"/>
        <v>3</v>
      </c>
      <c r="AK17" s="453">
        <f t="shared" si="9"/>
        <v>4</v>
      </c>
      <c r="AL17" s="453">
        <f t="shared" si="9"/>
        <v>4</v>
      </c>
      <c r="AM17" s="453">
        <f t="shared" si="9"/>
        <v>3</v>
      </c>
      <c r="AN17" s="453">
        <f t="shared" si="9"/>
        <v>4</v>
      </c>
      <c r="AO17" s="453">
        <f t="shared" si="9"/>
        <v>3</v>
      </c>
      <c r="AP17" s="453">
        <f t="shared" si="9"/>
        <v>3</v>
      </c>
      <c r="AQ17" s="453">
        <f t="shared" si="9"/>
        <v>4</v>
      </c>
      <c r="AR17" s="453">
        <f t="shared" si="9"/>
        <v>4</v>
      </c>
      <c r="AS17" s="453">
        <f t="shared" si="9"/>
        <v>4</v>
      </c>
      <c r="AT17" s="453">
        <f t="shared" si="9"/>
        <v>3</v>
      </c>
      <c r="AU17" s="453">
        <f t="shared" si="9"/>
        <v>3</v>
      </c>
      <c r="AV17" s="453" t="str">
        <f t="shared" si="9"/>
        <v/>
      </c>
      <c r="AW17" s="466">
        <f t="shared" si="10"/>
        <v>0</v>
      </c>
      <c r="AX17" s="467"/>
      <c r="AY17" s="467"/>
      <c r="AZ17" s="467"/>
      <c r="BA17" s="467"/>
      <c r="BB17" s="467"/>
      <c r="BC17" s="467"/>
      <c r="BD17" s="467"/>
      <c r="BE17" s="467"/>
      <c r="BF17" s="467"/>
      <c r="BG17" s="467"/>
      <c r="BH17" s="467"/>
      <c r="BI17" s="467"/>
      <c r="BJ17" s="467"/>
      <c r="BK17" s="467"/>
      <c r="BL17" s="467"/>
      <c r="BM17" s="467"/>
      <c r="BN17" s="467"/>
      <c r="BO17" s="467"/>
      <c r="BP17" s="468"/>
      <c r="BQ17" s="468"/>
      <c r="BR17" s="468"/>
      <c r="BS17" s="468"/>
      <c r="BT17" s="468"/>
      <c r="BU17" s="468"/>
      <c r="BV17" s="468"/>
      <c r="BW17" s="468"/>
      <c r="BX17" s="468"/>
      <c r="BY17" s="468"/>
      <c r="BZ17" s="468"/>
      <c r="CA17" s="468"/>
      <c r="CB17" s="468"/>
      <c r="CC17" s="468"/>
      <c r="CD17" s="468"/>
      <c r="CE17" s="468"/>
      <c r="CF17" s="468"/>
      <c r="CG17" s="467"/>
      <c r="CH17" s="468"/>
      <c r="CI17" s="468"/>
      <c r="CJ17" s="468"/>
      <c r="CK17" s="468"/>
      <c r="CL17" s="468"/>
      <c r="CM17" s="468"/>
      <c r="CN17" s="465"/>
      <c r="CO17" s="465"/>
      <c r="CP17" s="465"/>
      <c r="CQ17" s="465"/>
      <c r="CR17" s="465"/>
      <c r="CS17" s="465"/>
      <c r="CT17" s="465"/>
      <c r="CU17" s="465"/>
      <c r="CV17" s="465"/>
      <c r="CW17" s="465"/>
      <c r="CX17" s="465"/>
      <c r="CY17" s="465"/>
      <c r="CZ17" s="465"/>
      <c r="DA17" s="465"/>
    </row>
    <row r="18" spans="1:105" s="469" customFormat="1" ht="18.75" x14ac:dyDescent="0.2">
      <c r="A18" s="445">
        <v>13</v>
      </c>
      <c r="B18" s="264" t="s">
        <v>28</v>
      </c>
      <c r="C18" s="399" t="s">
        <v>34</v>
      </c>
      <c r="D18" s="418" t="s">
        <v>1246</v>
      </c>
      <c r="E18" s="262" t="s">
        <v>651</v>
      </c>
      <c r="F18" s="93">
        <v>3</v>
      </c>
      <c r="G18" s="93">
        <v>4</v>
      </c>
      <c r="H18" s="144">
        <v>5</v>
      </c>
      <c r="I18" s="144">
        <v>4</v>
      </c>
      <c r="J18" s="144">
        <v>4</v>
      </c>
      <c r="K18" s="144">
        <v>5</v>
      </c>
      <c r="L18" s="575">
        <v>4</v>
      </c>
      <c r="M18" s="575">
        <v>5</v>
      </c>
      <c r="N18" s="144">
        <v>4</v>
      </c>
      <c r="O18" s="144">
        <v>4</v>
      </c>
      <c r="P18" s="144">
        <v>4</v>
      </c>
      <c r="Q18" s="144">
        <v>4</v>
      </c>
      <c r="R18" s="144">
        <v>5</v>
      </c>
      <c r="S18" s="370">
        <v>4</v>
      </c>
      <c r="T18" s="145">
        <v>4</v>
      </c>
      <c r="U18" s="462"/>
      <c r="V18" s="356">
        <f t="shared" si="11"/>
        <v>3</v>
      </c>
      <c r="W18" s="449">
        <f t="shared" si="1"/>
        <v>0</v>
      </c>
      <c r="X18" s="449">
        <f t="shared" si="12"/>
        <v>0</v>
      </c>
      <c r="Y18" s="449">
        <f t="shared" si="2"/>
        <v>0</v>
      </c>
      <c r="Z18" s="449">
        <f t="shared" si="3"/>
        <v>1</v>
      </c>
      <c r="AA18" s="449">
        <f t="shared" si="4"/>
        <v>10</v>
      </c>
      <c r="AB18" s="449">
        <f t="shared" si="5"/>
        <v>4</v>
      </c>
      <c r="AC18" s="449">
        <f t="shared" si="6"/>
        <v>15</v>
      </c>
      <c r="AD18" s="463">
        <f t="shared" si="7"/>
        <v>4.2</v>
      </c>
      <c r="AE18" s="464">
        <f t="shared" si="8"/>
        <v>0</v>
      </c>
      <c r="AF18" s="465"/>
      <c r="AG18" s="453">
        <f t="shared" si="9"/>
        <v>3</v>
      </c>
      <c r="AH18" s="453">
        <f t="shared" si="9"/>
        <v>4</v>
      </c>
      <c r="AI18" s="453">
        <f t="shared" si="9"/>
        <v>5</v>
      </c>
      <c r="AJ18" s="453">
        <f t="shared" si="9"/>
        <v>4</v>
      </c>
      <c r="AK18" s="453">
        <f t="shared" si="9"/>
        <v>4</v>
      </c>
      <c r="AL18" s="453">
        <f t="shared" si="9"/>
        <v>5</v>
      </c>
      <c r="AM18" s="453">
        <f t="shared" si="9"/>
        <v>4</v>
      </c>
      <c r="AN18" s="453">
        <f t="shared" si="9"/>
        <v>5</v>
      </c>
      <c r="AO18" s="453">
        <f t="shared" si="9"/>
        <v>4</v>
      </c>
      <c r="AP18" s="453">
        <f t="shared" si="9"/>
        <v>4</v>
      </c>
      <c r="AQ18" s="453">
        <f t="shared" si="9"/>
        <v>4</v>
      </c>
      <c r="AR18" s="453">
        <f t="shared" si="9"/>
        <v>4</v>
      </c>
      <c r="AS18" s="453">
        <f t="shared" si="9"/>
        <v>5</v>
      </c>
      <c r="AT18" s="453">
        <f t="shared" si="9"/>
        <v>4</v>
      </c>
      <c r="AU18" s="453">
        <f t="shared" si="9"/>
        <v>4</v>
      </c>
      <c r="AV18" s="453" t="str">
        <f t="shared" si="9"/>
        <v/>
      </c>
      <c r="AW18" s="466">
        <f t="shared" si="10"/>
        <v>0</v>
      </c>
      <c r="AX18" s="467"/>
      <c r="AY18" s="467"/>
      <c r="AZ18" s="467"/>
      <c r="BA18" s="467"/>
      <c r="BB18" s="467"/>
      <c r="BC18" s="467"/>
      <c r="BD18" s="467"/>
      <c r="BE18" s="467"/>
      <c r="BF18" s="467"/>
      <c r="BG18" s="467"/>
      <c r="BH18" s="467"/>
      <c r="BI18" s="467"/>
      <c r="BJ18" s="467"/>
      <c r="BK18" s="467"/>
      <c r="BL18" s="467"/>
      <c r="BM18" s="467"/>
      <c r="BN18" s="467"/>
      <c r="BO18" s="467"/>
      <c r="BP18" s="468"/>
      <c r="BQ18" s="468"/>
      <c r="BR18" s="468"/>
      <c r="BS18" s="468"/>
      <c r="BT18" s="468"/>
      <c r="BU18" s="468"/>
      <c r="BV18" s="468"/>
      <c r="BW18" s="468"/>
      <c r="BX18" s="468"/>
      <c r="BY18" s="468"/>
      <c r="BZ18" s="468"/>
      <c r="CA18" s="468"/>
      <c r="CB18" s="468"/>
      <c r="CC18" s="468"/>
      <c r="CD18" s="468"/>
      <c r="CE18" s="468"/>
      <c r="CF18" s="468"/>
      <c r="CG18" s="467"/>
      <c r="CH18" s="468"/>
      <c r="CI18" s="468"/>
      <c r="CJ18" s="468"/>
      <c r="CK18" s="468"/>
      <c r="CL18" s="468"/>
      <c r="CM18" s="468"/>
      <c r="CN18" s="465"/>
      <c r="CO18" s="465"/>
      <c r="CP18" s="465"/>
      <c r="CQ18" s="465"/>
      <c r="CR18" s="465"/>
      <c r="CS18" s="465"/>
      <c r="CT18" s="465"/>
      <c r="CU18" s="465"/>
      <c r="CV18" s="465"/>
      <c r="CW18" s="465"/>
      <c r="CX18" s="465"/>
      <c r="CY18" s="465"/>
      <c r="CZ18" s="465"/>
      <c r="DA18" s="465"/>
    </row>
    <row r="19" spans="1:105" s="469" customFormat="1" ht="18.75" x14ac:dyDescent="0.2">
      <c r="A19" s="459">
        <v>14</v>
      </c>
      <c r="B19" s="264" t="s">
        <v>28</v>
      </c>
      <c r="C19" s="399" t="s">
        <v>34</v>
      </c>
      <c r="D19" s="264" t="s">
        <v>1247</v>
      </c>
      <c r="E19" s="262" t="s">
        <v>651</v>
      </c>
      <c r="F19" s="93">
        <v>3</v>
      </c>
      <c r="G19" s="93">
        <v>4</v>
      </c>
      <c r="H19" s="144">
        <v>4</v>
      </c>
      <c r="I19" s="144">
        <v>4</v>
      </c>
      <c r="J19" s="144">
        <v>5</v>
      </c>
      <c r="K19" s="144">
        <v>4</v>
      </c>
      <c r="L19" s="575">
        <v>3</v>
      </c>
      <c r="M19" s="575">
        <v>4</v>
      </c>
      <c r="N19" s="144">
        <v>4</v>
      </c>
      <c r="O19" s="144">
        <v>4</v>
      </c>
      <c r="P19" s="144">
        <v>4</v>
      </c>
      <c r="Q19" s="144">
        <v>3</v>
      </c>
      <c r="R19" s="144">
        <v>5</v>
      </c>
      <c r="S19" s="370">
        <v>3</v>
      </c>
      <c r="T19" s="145">
        <v>4</v>
      </c>
      <c r="U19" s="462"/>
      <c r="V19" s="356">
        <f t="shared" si="11"/>
        <v>3</v>
      </c>
      <c r="W19" s="449">
        <f t="shared" si="1"/>
        <v>0</v>
      </c>
      <c r="X19" s="449">
        <f t="shared" si="12"/>
        <v>0</v>
      </c>
      <c r="Y19" s="449">
        <f t="shared" si="2"/>
        <v>0</v>
      </c>
      <c r="Z19" s="449">
        <f t="shared" si="3"/>
        <v>4</v>
      </c>
      <c r="AA19" s="449">
        <f t="shared" si="4"/>
        <v>9</v>
      </c>
      <c r="AB19" s="449">
        <f t="shared" si="5"/>
        <v>2</v>
      </c>
      <c r="AC19" s="449">
        <f t="shared" si="6"/>
        <v>15</v>
      </c>
      <c r="AD19" s="463">
        <f t="shared" si="7"/>
        <v>3.8666666666666667</v>
      </c>
      <c r="AE19" s="464">
        <f t="shared" si="8"/>
        <v>0</v>
      </c>
      <c r="AF19" s="465"/>
      <c r="AG19" s="453">
        <f t="shared" si="9"/>
        <v>3</v>
      </c>
      <c r="AH19" s="453">
        <f t="shared" si="9"/>
        <v>4</v>
      </c>
      <c r="AI19" s="453">
        <f t="shared" si="9"/>
        <v>4</v>
      </c>
      <c r="AJ19" s="453">
        <f t="shared" si="9"/>
        <v>4</v>
      </c>
      <c r="AK19" s="453">
        <f t="shared" si="9"/>
        <v>5</v>
      </c>
      <c r="AL19" s="453">
        <f t="shared" si="9"/>
        <v>4</v>
      </c>
      <c r="AM19" s="453">
        <f t="shared" si="9"/>
        <v>3</v>
      </c>
      <c r="AN19" s="453">
        <f t="shared" si="9"/>
        <v>4</v>
      </c>
      <c r="AO19" s="453">
        <f t="shared" si="9"/>
        <v>4</v>
      </c>
      <c r="AP19" s="453">
        <f t="shared" si="9"/>
        <v>4</v>
      </c>
      <c r="AQ19" s="453">
        <f t="shared" si="9"/>
        <v>4</v>
      </c>
      <c r="AR19" s="453">
        <f t="shared" si="9"/>
        <v>3</v>
      </c>
      <c r="AS19" s="453">
        <f t="shared" si="9"/>
        <v>5</v>
      </c>
      <c r="AT19" s="453">
        <f t="shared" si="9"/>
        <v>3</v>
      </c>
      <c r="AU19" s="453">
        <f t="shared" si="9"/>
        <v>4</v>
      </c>
      <c r="AV19" s="453" t="str">
        <f t="shared" si="9"/>
        <v/>
      </c>
      <c r="AW19" s="466">
        <f t="shared" si="10"/>
        <v>0</v>
      </c>
      <c r="AX19" s="467"/>
      <c r="AY19" s="467"/>
      <c r="AZ19" s="467"/>
      <c r="BA19" s="467"/>
      <c r="BB19" s="467"/>
      <c r="BC19" s="467"/>
      <c r="BD19" s="467"/>
      <c r="BE19" s="467"/>
      <c r="BF19" s="467"/>
      <c r="BG19" s="467"/>
      <c r="BH19" s="467"/>
      <c r="BI19" s="467"/>
      <c r="BJ19" s="467"/>
      <c r="BK19" s="467"/>
      <c r="BL19" s="467"/>
      <c r="BM19" s="467"/>
      <c r="BN19" s="467"/>
      <c r="BO19" s="467"/>
      <c r="BP19" s="468"/>
      <c r="BQ19" s="468"/>
      <c r="BR19" s="468"/>
      <c r="BS19" s="468"/>
      <c r="BT19" s="468"/>
      <c r="BU19" s="468"/>
      <c r="BV19" s="468"/>
      <c r="BW19" s="468"/>
      <c r="BX19" s="468"/>
      <c r="BY19" s="468"/>
      <c r="BZ19" s="468"/>
      <c r="CA19" s="468"/>
      <c r="CB19" s="468"/>
      <c r="CC19" s="468"/>
      <c r="CD19" s="468"/>
      <c r="CE19" s="468"/>
      <c r="CF19" s="468"/>
      <c r="CG19" s="467"/>
      <c r="CH19" s="468"/>
      <c r="CI19" s="468"/>
      <c r="CJ19" s="468"/>
      <c r="CK19" s="468"/>
      <c r="CL19" s="468"/>
      <c r="CM19" s="468"/>
      <c r="CN19" s="465"/>
      <c r="CO19" s="465"/>
      <c r="CP19" s="465"/>
      <c r="CQ19" s="465"/>
      <c r="CR19" s="465"/>
      <c r="CS19" s="465"/>
      <c r="CT19" s="465"/>
      <c r="CU19" s="465"/>
      <c r="CV19" s="465"/>
      <c r="CW19" s="465"/>
      <c r="CX19" s="465"/>
      <c r="CY19" s="465"/>
      <c r="CZ19" s="465"/>
      <c r="DA19" s="465"/>
    </row>
    <row r="20" spans="1:105" s="469" customFormat="1" ht="18.75" x14ac:dyDescent="0.2">
      <c r="A20" s="445">
        <v>15</v>
      </c>
      <c r="B20" s="264" t="s">
        <v>498</v>
      </c>
      <c r="C20" s="399" t="s">
        <v>34</v>
      </c>
      <c r="D20" s="264" t="s">
        <v>1248</v>
      </c>
      <c r="E20" s="262" t="s">
        <v>651</v>
      </c>
      <c r="F20" s="93">
        <v>3</v>
      </c>
      <c r="G20" s="93">
        <v>4</v>
      </c>
      <c r="H20" s="144">
        <v>4</v>
      </c>
      <c r="I20" s="144">
        <v>3</v>
      </c>
      <c r="J20" s="144">
        <v>5</v>
      </c>
      <c r="K20" s="144">
        <v>4</v>
      </c>
      <c r="L20" s="575" t="s">
        <v>1622</v>
      </c>
      <c r="M20" s="575" t="s">
        <v>1622</v>
      </c>
      <c r="N20" s="144">
        <v>2</v>
      </c>
      <c r="O20" s="144">
        <v>3</v>
      </c>
      <c r="P20" s="144">
        <v>3</v>
      </c>
      <c r="Q20" s="144" t="s">
        <v>1650</v>
      </c>
      <c r="R20" s="144">
        <v>3</v>
      </c>
      <c r="S20" s="370">
        <v>3</v>
      </c>
      <c r="T20" s="145">
        <v>3</v>
      </c>
      <c r="U20" s="462"/>
      <c r="V20" s="356">
        <f t="shared" si="11"/>
        <v>2</v>
      </c>
      <c r="W20" s="449">
        <f t="shared" si="1"/>
        <v>0</v>
      </c>
      <c r="X20" s="449">
        <f t="shared" si="12"/>
        <v>0</v>
      </c>
      <c r="Y20" s="449">
        <f t="shared" si="2"/>
        <v>2</v>
      </c>
      <c r="Z20" s="449">
        <f t="shared" si="3"/>
        <v>7</v>
      </c>
      <c r="AA20" s="449">
        <f t="shared" si="4"/>
        <v>3</v>
      </c>
      <c r="AB20" s="449">
        <f t="shared" si="5"/>
        <v>1</v>
      </c>
      <c r="AC20" s="449">
        <f t="shared" si="6"/>
        <v>13</v>
      </c>
      <c r="AD20" s="463">
        <f t="shared" si="7"/>
        <v>3.2307692307692308</v>
      </c>
      <c r="AE20" s="464">
        <f t="shared" si="8"/>
        <v>0</v>
      </c>
      <c r="AF20" s="465"/>
      <c r="AG20" s="453">
        <f t="shared" si="9"/>
        <v>3</v>
      </c>
      <c r="AH20" s="453">
        <f t="shared" si="9"/>
        <v>4</v>
      </c>
      <c r="AI20" s="453">
        <f t="shared" si="9"/>
        <v>4</v>
      </c>
      <c r="AJ20" s="453">
        <f t="shared" si="9"/>
        <v>3</v>
      </c>
      <c r="AK20" s="453">
        <f t="shared" si="9"/>
        <v>5</v>
      </c>
      <c r="AL20" s="453">
        <f t="shared" si="9"/>
        <v>4</v>
      </c>
      <c r="AM20" s="453" t="str">
        <f t="shared" si="9"/>
        <v>а</v>
      </c>
      <c r="AN20" s="453" t="str">
        <f>IF(ISERROR(VALUE(LEFT(M20))),LEFT(M20),VALUE(LEFT(M20)))</f>
        <v>а</v>
      </c>
      <c r="AO20" s="453">
        <f t="shared" si="9"/>
        <v>2</v>
      </c>
      <c r="AP20" s="453">
        <f t="shared" si="9"/>
        <v>3</v>
      </c>
      <c r="AQ20" s="453">
        <f t="shared" si="9"/>
        <v>3</v>
      </c>
      <c r="AR20" s="453">
        <f t="shared" si="9"/>
        <v>2</v>
      </c>
      <c r="AS20" s="453">
        <f t="shared" si="9"/>
        <v>3</v>
      </c>
      <c r="AT20" s="453">
        <f t="shared" si="9"/>
        <v>3</v>
      </c>
      <c r="AU20" s="453">
        <f t="shared" si="9"/>
        <v>3</v>
      </c>
      <c r="AV20" s="453" t="str">
        <f t="shared" si="9"/>
        <v/>
      </c>
      <c r="AW20" s="466">
        <f t="shared" si="10"/>
        <v>0</v>
      </c>
      <c r="AX20" s="467"/>
      <c r="AY20" s="467"/>
      <c r="AZ20" s="467"/>
      <c r="BA20" s="467"/>
      <c r="BB20" s="467"/>
      <c r="BC20" s="467"/>
      <c r="BD20" s="467"/>
      <c r="BE20" s="467"/>
      <c r="BF20" s="467"/>
      <c r="BG20" s="467"/>
      <c r="BH20" s="467"/>
      <c r="BI20" s="467"/>
      <c r="BJ20" s="467"/>
      <c r="BK20" s="467"/>
      <c r="BL20" s="467"/>
      <c r="BM20" s="467"/>
      <c r="BN20" s="467"/>
      <c r="BO20" s="467"/>
      <c r="BP20" s="468"/>
      <c r="BQ20" s="468"/>
      <c r="BR20" s="468"/>
      <c r="BS20" s="468"/>
      <c r="BT20" s="468"/>
      <c r="BU20" s="468"/>
      <c r="BV20" s="468"/>
      <c r="BW20" s="468"/>
      <c r="BX20" s="468"/>
      <c r="BY20" s="468"/>
      <c r="BZ20" s="468"/>
      <c r="CA20" s="468"/>
      <c r="CB20" s="468"/>
      <c r="CC20" s="468"/>
      <c r="CD20" s="468"/>
      <c r="CE20" s="468"/>
      <c r="CF20" s="468"/>
      <c r="CG20" s="467"/>
      <c r="CH20" s="468"/>
      <c r="CI20" s="468"/>
      <c r="CJ20" s="468"/>
      <c r="CK20" s="468"/>
      <c r="CL20" s="468"/>
      <c r="CM20" s="468"/>
      <c r="CN20" s="465"/>
      <c r="CO20" s="465"/>
      <c r="CP20" s="465"/>
      <c r="CQ20" s="465"/>
      <c r="CR20" s="465"/>
      <c r="CS20" s="465"/>
      <c r="CT20" s="465"/>
      <c r="CU20" s="465"/>
      <c r="CV20" s="465"/>
      <c r="CW20" s="465"/>
      <c r="CX20" s="465"/>
      <c r="CY20" s="465"/>
      <c r="CZ20" s="465"/>
      <c r="DA20" s="465"/>
    </row>
    <row r="21" spans="1:105" s="469" customFormat="1" ht="18.75" x14ac:dyDescent="0.2">
      <c r="A21" s="459">
        <v>16</v>
      </c>
      <c r="B21" s="264" t="s">
        <v>28</v>
      </c>
      <c r="C21" s="399" t="s">
        <v>34</v>
      </c>
      <c r="D21" s="264" t="s">
        <v>1249</v>
      </c>
      <c r="E21" s="262" t="s">
        <v>651</v>
      </c>
      <c r="F21" s="93">
        <v>3</v>
      </c>
      <c r="G21" s="93">
        <v>3</v>
      </c>
      <c r="H21" s="144">
        <v>4</v>
      </c>
      <c r="I21" s="144">
        <v>4</v>
      </c>
      <c r="J21" s="144">
        <v>5</v>
      </c>
      <c r="K21" s="144">
        <v>4</v>
      </c>
      <c r="L21" s="575">
        <v>3</v>
      </c>
      <c r="M21" s="575">
        <v>4</v>
      </c>
      <c r="N21" s="144">
        <v>4</v>
      </c>
      <c r="O21" s="144">
        <v>5</v>
      </c>
      <c r="P21" s="144">
        <v>4</v>
      </c>
      <c r="Q21" s="144">
        <v>4</v>
      </c>
      <c r="R21" s="144">
        <v>4</v>
      </c>
      <c r="S21" s="370">
        <v>3</v>
      </c>
      <c r="T21" s="145">
        <v>4</v>
      </c>
      <c r="U21" s="462"/>
      <c r="V21" s="356">
        <f t="shared" si="11"/>
        <v>3</v>
      </c>
      <c r="W21" s="449">
        <f t="shared" si="1"/>
        <v>0</v>
      </c>
      <c r="X21" s="449">
        <f t="shared" si="12"/>
        <v>0</v>
      </c>
      <c r="Y21" s="449">
        <f t="shared" si="2"/>
        <v>0</v>
      </c>
      <c r="Z21" s="449">
        <f t="shared" si="3"/>
        <v>4</v>
      </c>
      <c r="AA21" s="449">
        <f t="shared" si="4"/>
        <v>9</v>
      </c>
      <c r="AB21" s="449">
        <f t="shared" si="5"/>
        <v>2</v>
      </c>
      <c r="AC21" s="449">
        <f t="shared" si="6"/>
        <v>15</v>
      </c>
      <c r="AD21" s="463">
        <f t="shared" si="7"/>
        <v>3.8666666666666667</v>
      </c>
      <c r="AE21" s="464">
        <f>IF(AX21=5,0.5,IF(AX21=4,0.25,IF(AX21&lt;=3,0)))</f>
        <v>0</v>
      </c>
      <c r="AF21" s="465"/>
      <c r="AG21" s="453">
        <f t="shared" si="9"/>
        <v>3</v>
      </c>
      <c r="AH21" s="453">
        <f t="shared" si="9"/>
        <v>3</v>
      </c>
      <c r="AI21" s="453">
        <f t="shared" si="9"/>
        <v>4</v>
      </c>
      <c r="AJ21" s="453">
        <f t="shared" si="9"/>
        <v>4</v>
      </c>
      <c r="AK21" s="453">
        <f t="shared" si="9"/>
        <v>5</v>
      </c>
      <c r="AL21" s="453">
        <f t="shared" si="9"/>
        <v>4</v>
      </c>
      <c r="AM21" s="453">
        <f t="shared" si="9"/>
        <v>3</v>
      </c>
      <c r="AN21" s="453">
        <f>IF(ISERROR(VALUE(LEFT(M21))),LEFT(M21),VALUE(LEFT(M21)))</f>
        <v>4</v>
      </c>
      <c r="AO21" s="453">
        <f t="shared" si="9"/>
        <v>4</v>
      </c>
      <c r="AP21" s="453">
        <f t="shared" si="9"/>
        <v>5</v>
      </c>
      <c r="AQ21" s="453">
        <f t="shared" si="9"/>
        <v>4</v>
      </c>
      <c r="AR21" s="453">
        <f t="shared" si="9"/>
        <v>4</v>
      </c>
      <c r="AS21" s="453">
        <f t="shared" si="9"/>
        <v>4</v>
      </c>
      <c r="AT21" s="453">
        <f t="shared" si="9"/>
        <v>3</v>
      </c>
      <c r="AU21" s="453">
        <f t="shared" si="9"/>
        <v>4</v>
      </c>
      <c r="AV21" s="453" t="str">
        <f t="shared" ref="AV21:AV36" si="13">IF(ISERROR(VALUE(LEFT(U21))),LEFT(U21),VALUE(LEFT(U21)))</f>
        <v/>
      </c>
      <c r="AW21" s="466">
        <f t="shared" si="10"/>
        <v>0</v>
      </c>
      <c r="AX21" s="467"/>
      <c r="AY21" s="467"/>
      <c r="AZ21" s="467"/>
      <c r="BA21" s="467"/>
      <c r="BB21" s="467"/>
      <c r="BC21" s="467"/>
      <c r="BD21" s="467"/>
      <c r="BE21" s="467"/>
      <c r="BF21" s="467"/>
      <c r="BG21" s="467"/>
      <c r="BH21" s="467"/>
      <c r="BI21" s="467"/>
      <c r="BJ21" s="467"/>
      <c r="BK21" s="467"/>
      <c r="BL21" s="467"/>
      <c r="BM21" s="467"/>
      <c r="BN21" s="467"/>
      <c r="BO21" s="467"/>
      <c r="BP21" s="468"/>
      <c r="BQ21" s="468"/>
      <c r="BR21" s="468"/>
      <c r="BS21" s="468"/>
      <c r="BT21" s="468"/>
      <c r="BU21" s="468"/>
      <c r="BV21" s="468"/>
      <c r="BW21" s="468"/>
      <c r="BX21" s="468"/>
      <c r="BY21" s="468"/>
      <c r="BZ21" s="468"/>
      <c r="CA21" s="468"/>
      <c r="CB21" s="468"/>
      <c r="CC21" s="468"/>
      <c r="CD21" s="468"/>
      <c r="CE21" s="468"/>
      <c r="CF21" s="468"/>
      <c r="CG21" s="467"/>
      <c r="CH21" s="468"/>
      <c r="CI21" s="468"/>
      <c r="CJ21" s="468"/>
      <c r="CK21" s="468"/>
      <c r="CL21" s="468"/>
      <c r="CM21" s="468"/>
      <c r="CN21" s="465"/>
      <c r="CO21" s="465"/>
      <c r="CP21" s="465"/>
      <c r="CQ21" s="465"/>
      <c r="CR21" s="465"/>
      <c r="CS21" s="465"/>
      <c r="CT21" s="465"/>
      <c r="CU21" s="465"/>
      <c r="CV21" s="465"/>
      <c r="CW21" s="465"/>
      <c r="CX21" s="465"/>
      <c r="CY21" s="465"/>
      <c r="CZ21" s="465"/>
      <c r="DA21" s="465"/>
    </row>
    <row r="22" spans="1:105" s="469" customFormat="1" ht="18.75" x14ac:dyDescent="0.2">
      <c r="A22" s="445">
        <v>17</v>
      </c>
      <c r="B22" s="264" t="s">
        <v>28</v>
      </c>
      <c r="C22" s="399" t="s">
        <v>34</v>
      </c>
      <c r="D22" s="264" t="s">
        <v>1250</v>
      </c>
      <c r="E22" s="262" t="s">
        <v>651</v>
      </c>
      <c r="F22" s="93">
        <v>3</v>
      </c>
      <c r="G22" s="93">
        <v>3</v>
      </c>
      <c r="H22" s="144">
        <v>3</v>
      </c>
      <c r="I22" s="144">
        <v>3</v>
      </c>
      <c r="J22" s="144">
        <v>3</v>
      </c>
      <c r="K22" s="144">
        <v>3</v>
      </c>
      <c r="L22" s="575">
        <v>3</v>
      </c>
      <c r="M22" s="575">
        <v>3</v>
      </c>
      <c r="N22" s="144">
        <v>3</v>
      </c>
      <c r="O22" s="144">
        <v>3</v>
      </c>
      <c r="P22" s="144">
        <v>3</v>
      </c>
      <c r="Q22" s="144">
        <v>3</v>
      </c>
      <c r="R22" s="144">
        <v>3</v>
      </c>
      <c r="S22" s="370">
        <v>3</v>
      </c>
      <c r="T22" s="145">
        <v>4</v>
      </c>
      <c r="U22" s="462"/>
      <c r="V22" s="356">
        <f t="shared" si="11"/>
        <v>3</v>
      </c>
      <c r="W22" s="449">
        <f t="shared" si="1"/>
        <v>0</v>
      </c>
      <c r="X22" s="449">
        <f t="shared" si="12"/>
        <v>0</v>
      </c>
      <c r="Y22" s="449">
        <f t="shared" si="2"/>
        <v>0</v>
      </c>
      <c r="Z22" s="449">
        <f t="shared" si="3"/>
        <v>14</v>
      </c>
      <c r="AA22" s="449">
        <f t="shared" si="4"/>
        <v>1</v>
      </c>
      <c r="AB22" s="449">
        <f t="shared" si="5"/>
        <v>0</v>
      </c>
      <c r="AC22" s="449">
        <f t="shared" si="6"/>
        <v>15</v>
      </c>
      <c r="AD22" s="463">
        <f t="shared" si="7"/>
        <v>3.0666666666666669</v>
      </c>
      <c r="AE22" s="464">
        <f t="shared" si="8"/>
        <v>0</v>
      </c>
      <c r="AF22" s="465"/>
      <c r="AG22" s="453">
        <f t="shared" ref="AG22:AU36" si="14">IF(ISERROR(VALUE(LEFT(F22))),LEFT(F22),VALUE(LEFT(F22)))</f>
        <v>3</v>
      </c>
      <c r="AH22" s="453">
        <f t="shared" si="14"/>
        <v>3</v>
      </c>
      <c r="AI22" s="453">
        <f t="shared" si="14"/>
        <v>3</v>
      </c>
      <c r="AJ22" s="453">
        <f t="shared" si="14"/>
        <v>3</v>
      </c>
      <c r="AK22" s="453">
        <f t="shared" si="14"/>
        <v>3</v>
      </c>
      <c r="AL22" s="453">
        <f t="shared" si="14"/>
        <v>3</v>
      </c>
      <c r="AM22" s="453">
        <f t="shared" si="14"/>
        <v>3</v>
      </c>
      <c r="AN22" s="453">
        <f>IF(ISERROR(VALUE(LEFT(M22))),LEFT(M22),VALUE(LEFT(M22)))</f>
        <v>3</v>
      </c>
      <c r="AO22" s="453">
        <f t="shared" si="14"/>
        <v>3</v>
      </c>
      <c r="AP22" s="453">
        <f t="shared" si="14"/>
        <v>3</v>
      </c>
      <c r="AQ22" s="453">
        <f t="shared" si="14"/>
        <v>3</v>
      </c>
      <c r="AR22" s="453">
        <f t="shared" si="14"/>
        <v>3</v>
      </c>
      <c r="AS22" s="453">
        <f t="shared" si="14"/>
        <v>3</v>
      </c>
      <c r="AT22" s="453">
        <f t="shared" si="14"/>
        <v>3</v>
      </c>
      <c r="AU22" s="453">
        <f t="shared" si="14"/>
        <v>4</v>
      </c>
      <c r="AV22" s="453" t="str">
        <f t="shared" si="13"/>
        <v/>
      </c>
      <c r="AW22" s="466">
        <f t="shared" si="10"/>
        <v>0</v>
      </c>
      <c r="AX22" s="467"/>
      <c r="AY22" s="467"/>
      <c r="AZ22" s="467"/>
      <c r="BA22" s="467"/>
      <c r="BB22" s="467"/>
      <c r="BC22" s="467"/>
      <c r="BD22" s="467"/>
      <c r="BE22" s="467"/>
      <c r="BF22" s="467"/>
      <c r="BG22" s="467"/>
      <c r="BH22" s="467"/>
      <c r="BI22" s="467"/>
      <c r="BJ22" s="467"/>
      <c r="BK22" s="467"/>
      <c r="BL22" s="467"/>
      <c r="BM22" s="467"/>
      <c r="BN22" s="467"/>
      <c r="BO22" s="467"/>
      <c r="BP22" s="468"/>
      <c r="BQ22" s="468"/>
      <c r="BR22" s="468"/>
      <c r="BS22" s="468"/>
      <c r="BT22" s="468"/>
      <c r="BU22" s="468"/>
      <c r="BV22" s="468"/>
      <c r="BW22" s="468"/>
      <c r="BX22" s="468"/>
      <c r="BY22" s="468"/>
      <c r="BZ22" s="468"/>
      <c r="CA22" s="468"/>
      <c r="CB22" s="468"/>
      <c r="CC22" s="468"/>
      <c r="CD22" s="468"/>
      <c r="CE22" s="468"/>
      <c r="CF22" s="468"/>
      <c r="CG22" s="467"/>
      <c r="CH22" s="468"/>
      <c r="CI22" s="468"/>
      <c r="CJ22" s="468"/>
      <c r="CK22" s="468"/>
      <c r="CL22" s="468"/>
      <c r="CM22" s="468"/>
      <c r="CN22" s="465"/>
      <c r="CO22" s="465"/>
      <c r="CP22" s="465"/>
      <c r="CQ22" s="465"/>
      <c r="CR22" s="465"/>
      <c r="CS22" s="465"/>
      <c r="CT22" s="465"/>
      <c r="CU22" s="465"/>
      <c r="CV22" s="465"/>
      <c r="CW22" s="465"/>
      <c r="CX22" s="465"/>
      <c r="CY22" s="465"/>
      <c r="CZ22" s="465"/>
      <c r="DA22" s="465"/>
    </row>
    <row r="23" spans="1:105" s="469" customFormat="1" ht="18.75" x14ac:dyDescent="0.2">
      <c r="A23" s="459">
        <v>18</v>
      </c>
      <c r="B23" s="264" t="s">
        <v>28</v>
      </c>
      <c r="C23" s="399" t="s">
        <v>34</v>
      </c>
      <c r="D23" s="400" t="s">
        <v>1251</v>
      </c>
      <c r="E23" s="262" t="s">
        <v>651</v>
      </c>
      <c r="F23" s="93">
        <v>3</v>
      </c>
      <c r="G23" s="93">
        <v>3</v>
      </c>
      <c r="H23" s="144">
        <v>5</v>
      </c>
      <c r="I23" s="144">
        <v>4</v>
      </c>
      <c r="J23" s="144">
        <v>5</v>
      </c>
      <c r="K23" s="144">
        <v>5</v>
      </c>
      <c r="L23" s="575">
        <v>5</v>
      </c>
      <c r="M23" s="575">
        <v>5</v>
      </c>
      <c r="N23" s="144">
        <v>4</v>
      </c>
      <c r="O23" s="144">
        <v>5</v>
      </c>
      <c r="P23" s="144">
        <v>4</v>
      </c>
      <c r="Q23" s="144">
        <v>4</v>
      </c>
      <c r="R23" s="144">
        <v>4</v>
      </c>
      <c r="S23" s="370">
        <v>4</v>
      </c>
      <c r="T23" s="145">
        <v>4</v>
      </c>
      <c r="U23" s="462"/>
      <c r="V23" s="356">
        <f t="shared" si="11"/>
        <v>3</v>
      </c>
      <c r="W23" s="449">
        <f t="shared" si="1"/>
        <v>0</v>
      </c>
      <c r="X23" s="449">
        <f t="shared" si="12"/>
        <v>0</v>
      </c>
      <c r="Y23" s="449">
        <f t="shared" si="2"/>
        <v>0</v>
      </c>
      <c r="Z23" s="449">
        <f t="shared" si="3"/>
        <v>2</v>
      </c>
      <c r="AA23" s="449">
        <f t="shared" si="4"/>
        <v>7</v>
      </c>
      <c r="AB23" s="449">
        <f t="shared" si="5"/>
        <v>6</v>
      </c>
      <c r="AC23" s="449">
        <f t="shared" si="6"/>
        <v>15</v>
      </c>
      <c r="AD23" s="463">
        <f t="shared" si="7"/>
        <v>4.2666666666666666</v>
      </c>
      <c r="AE23" s="464">
        <f t="shared" si="8"/>
        <v>0</v>
      </c>
      <c r="AF23" s="465"/>
      <c r="AG23" s="453">
        <f t="shared" si="14"/>
        <v>3</v>
      </c>
      <c r="AH23" s="453">
        <f t="shared" si="14"/>
        <v>3</v>
      </c>
      <c r="AI23" s="453">
        <f t="shared" si="14"/>
        <v>5</v>
      </c>
      <c r="AJ23" s="453">
        <f t="shared" si="14"/>
        <v>4</v>
      </c>
      <c r="AK23" s="453">
        <f t="shared" si="14"/>
        <v>5</v>
      </c>
      <c r="AL23" s="453">
        <f t="shared" si="14"/>
        <v>5</v>
      </c>
      <c r="AM23" s="453">
        <f t="shared" si="14"/>
        <v>5</v>
      </c>
      <c r="AN23" s="453">
        <f>IF(ISERROR(VALUE(LEFT(M23))),LEFT(M23),VALUE(LEFT(M23)))</f>
        <v>5</v>
      </c>
      <c r="AO23" s="453">
        <f t="shared" si="14"/>
        <v>4</v>
      </c>
      <c r="AP23" s="453">
        <f t="shared" si="14"/>
        <v>5</v>
      </c>
      <c r="AQ23" s="453">
        <f t="shared" si="14"/>
        <v>4</v>
      </c>
      <c r="AR23" s="453">
        <f t="shared" si="14"/>
        <v>4</v>
      </c>
      <c r="AS23" s="453">
        <f t="shared" si="14"/>
        <v>4</v>
      </c>
      <c r="AT23" s="453">
        <f t="shared" si="14"/>
        <v>4</v>
      </c>
      <c r="AU23" s="453">
        <f t="shared" si="14"/>
        <v>4</v>
      </c>
      <c r="AV23" s="453" t="str">
        <f t="shared" si="13"/>
        <v/>
      </c>
      <c r="AW23" s="466">
        <f t="shared" si="10"/>
        <v>0</v>
      </c>
      <c r="AX23" s="467"/>
      <c r="AY23" s="467"/>
      <c r="AZ23" s="467"/>
      <c r="BA23" s="467"/>
      <c r="BB23" s="467"/>
      <c r="BC23" s="467"/>
      <c r="BD23" s="467"/>
      <c r="BE23" s="467"/>
      <c r="BF23" s="467"/>
      <c r="BG23" s="467"/>
      <c r="BH23" s="467"/>
      <c r="BI23" s="467"/>
      <c r="BJ23" s="467"/>
      <c r="BK23" s="467"/>
      <c r="BL23" s="467"/>
      <c r="BM23" s="467"/>
      <c r="BN23" s="467"/>
      <c r="BO23" s="467"/>
      <c r="BP23" s="468"/>
      <c r="BQ23" s="468"/>
      <c r="BR23" s="468"/>
      <c r="BS23" s="468"/>
      <c r="BT23" s="468"/>
      <c r="BU23" s="468"/>
      <c r="BV23" s="468"/>
      <c r="BW23" s="468"/>
      <c r="BX23" s="468"/>
      <c r="BY23" s="468"/>
      <c r="BZ23" s="468"/>
      <c r="CA23" s="468"/>
      <c r="CB23" s="468"/>
      <c r="CC23" s="468"/>
      <c r="CD23" s="468"/>
      <c r="CE23" s="468"/>
      <c r="CF23" s="468"/>
      <c r="CG23" s="467"/>
      <c r="CH23" s="468"/>
      <c r="CI23" s="468"/>
      <c r="CJ23" s="468"/>
      <c r="CK23" s="468"/>
      <c r="CL23" s="468"/>
      <c r="CM23" s="468"/>
      <c r="CN23" s="465"/>
      <c r="CO23" s="465"/>
      <c r="CP23" s="465"/>
      <c r="CQ23" s="465"/>
      <c r="CR23" s="465"/>
      <c r="CS23" s="465"/>
      <c r="CT23" s="465"/>
      <c r="CU23" s="465"/>
      <c r="CV23" s="465"/>
      <c r="CW23" s="465"/>
      <c r="CX23" s="465"/>
      <c r="CY23" s="465"/>
      <c r="CZ23" s="465"/>
      <c r="DA23" s="465"/>
    </row>
    <row r="24" spans="1:105" s="469" customFormat="1" ht="15.75" hidden="1" x14ac:dyDescent="0.2">
      <c r="A24" s="445">
        <v>19</v>
      </c>
      <c r="B24" s="264"/>
      <c r="E24" s="262"/>
      <c r="F24" s="446"/>
      <c r="G24" s="446"/>
      <c r="H24" s="460"/>
      <c r="I24" s="460"/>
      <c r="J24" s="460"/>
      <c r="K24" s="460"/>
      <c r="L24" s="460"/>
      <c r="M24" s="460"/>
      <c r="N24" s="460"/>
      <c r="O24" s="460"/>
      <c r="P24" s="460"/>
      <c r="Q24" s="460"/>
      <c r="R24" s="460"/>
      <c r="S24" s="461"/>
      <c r="T24" s="461"/>
      <c r="U24" s="462"/>
      <c r="V24" s="448">
        <f t="shared" si="11"/>
        <v>0</v>
      </c>
      <c r="W24" s="449">
        <f t="shared" si="1"/>
        <v>0</v>
      </c>
      <c r="X24" s="449">
        <f t="shared" si="12"/>
        <v>0</v>
      </c>
      <c r="Y24" s="449">
        <f t="shared" si="2"/>
        <v>0</v>
      </c>
      <c r="Z24" s="449">
        <f t="shared" si="3"/>
        <v>0</v>
      </c>
      <c r="AA24" s="449">
        <f t="shared" si="4"/>
        <v>0</v>
      </c>
      <c r="AB24" s="449">
        <f t="shared" si="5"/>
        <v>0</v>
      </c>
      <c r="AC24" s="449">
        <f t="shared" si="6"/>
        <v>0</v>
      </c>
      <c r="AD24" s="463" t="str">
        <f t="shared" si="7"/>
        <v/>
      </c>
      <c r="AE24" s="464">
        <f t="shared" si="8"/>
        <v>0</v>
      </c>
      <c r="AF24" s="465"/>
      <c r="AG24" s="453" t="str">
        <f t="shared" si="14"/>
        <v/>
      </c>
      <c r="AH24" s="453" t="str">
        <f t="shared" si="14"/>
        <v/>
      </c>
      <c r="AI24" s="453" t="str">
        <f t="shared" si="14"/>
        <v/>
      </c>
      <c r="AJ24" s="453" t="str">
        <f t="shared" si="14"/>
        <v/>
      </c>
      <c r="AK24" s="453" t="str">
        <f t="shared" si="14"/>
        <v/>
      </c>
      <c r="AL24" s="453" t="str">
        <f t="shared" si="14"/>
        <v/>
      </c>
      <c r="AM24" s="453" t="str">
        <f t="shared" si="14"/>
        <v/>
      </c>
      <c r="AN24" s="453" t="str">
        <f t="shared" si="14"/>
        <v/>
      </c>
      <c r="AO24" s="453" t="str">
        <f t="shared" si="14"/>
        <v/>
      </c>
      <c r="AP24" s="453" t="str">
        <f t="shared" si="14"/>
        <v/>
      </c>
      <c r="AQ24" s="453" t="str">
        <f t="shared" si="14"/>
        <v/>
      </c>
      <c r="AR24" s="453" t="str">
        <f t="shared" si="14"/>
        <v/>
      </c>
      <c r="AS24" s="453" t="str">
        <f t="shared" si="14"/>
        <v/>
      </c>
      <c r="AT24" s="453" t="str">
        <f t="shared" si="14"/>
        <v/>
      </c>
      <c r="AU24" s="453" t="str">
        <f t="shared" si="14"/>
        <v/>
      </c>
      <c r="AV24" s="453" t="str">
        <f t="shared" si="13"/>
        <v/>
      </c>
      <c r="AW24" s="466">
        <f t="shared" si="10"/>
        <v>0</v>
      </c>
      <c r="AX24" s="467"/>
      <c r="AY24" s="467"/>
      <c r="AZ24" s="467"/>
      <c r="BA24" s="467"/>
      <c r="BB24" s="467"/>
      <c r="BC24" s="467"/>
      <c r="BD24" s="467"/>
      <c r="BE24" s="467"/>
      <c r="BF24" s="467"/>
      <c r="BG24" s="467"/>
      <c r="BH24" s="467"/>
      <c r="BI24" s="467"/>
      <c r="BJ24" s="467"/>
      <c r="BK24" s="467"/>
      <c r="BL24" s="467"/>
      <c r="BM24" s="467"/>
      <c r="BN24" s="467"/>
      <c r="BO24" s="467"/>
      <c r="BP24" s="468"/>
      <c r="BQ24" s="468"/>
      <c r="BR24" s="468"/>
      <c r="BS24" s="468"/>
      <c r="BT24" s="468"/>
      <c r="BU24" s="468"/>
      <c r="BV24" s="468"/>
      <c r="BW24" s="468"/>
      <c r="BX24" s="468"/>
      <c r="BY24" s="468"/>
      <c r="BZ24" s="468"/>
      <c r="CA24" s="468"/>
      <c r="CB24" s="468"/>
      <c r="CC24" s="468"/>
      <c r="CD24" s="468"/>
      <c r="CE24" s="468"/>
      <c r="CF24" s="468"/>
      <c r="CG24" s="467"/>
      <c r="CH24" s="468"/>
      <c r="CI24" s="468"/>
      <c r="CJ24" s="468"/>
      <c r="CK24" s="468"/>
      <c r="CL24" s="468"/>
      <c r="CM24" s="468"/>
      <c r="CN24" s="465"/>
      <c r="CO24" s="465"/>
      <c r="CP24" s="465"/>
      <c r="CQ24" s="465"/>
      <c r="CR24" s="465"/>
      <c r="CS24" s="465"/>
      <c r="CT24" s="465"/>
      <c r="CU24" s="465"/>
      <c r="CV24" s="465"/>
      <c r="CW24" s="465"/>
      <c r="CX24" s="465"/>
      <c r="CY24" s="465"/>
      <c r="CZ24" s="465"/>
      <c r="DA24" s="465"/>
    </row>
    <row r="25" spans="1:105" s="153" customFormat="1" ht="20.25" hidden="1" customHeight="1" x14ac:dyDescent="0.25">
      <c r="A25" s="260"/>
      <c r="B25" s="264"/>
      <c r="C25" s="399"/>
      <c r="D25" s="403"/>
      <c r="E25" s="262"/>
      <c r="F25" s="93"/>
      <c r="G25" s="93"/>
      <c r="H25" s="144"/>
      <c r="I25" s="144"/>
      <c r="J25" s="144"/>
      <c r="K25" s="144"/>
      <c r="L25" s="144"/>
      <c r="M25" s="144"/>
      <c r="N25" s="144"/>
      <c r="O25" s="144"/>
      <c r="P25" s="144"/>
      <c r="Q25" s="144"/>
      <c r="R25" s="144"/>
      <c r="S25" s="145"/>
      <c r="T25" s="145"/>
      <c r="U25" s="146"/>
      <c r="V25" s="18">
        <f t="shared" si="11"/>
        <v>0</v>
      </c>
      <c r="W25" s="139">
        <f t="shared" si="1"/>
        <v>0</v>
      </c>
      <c r="X25" s="139">
        <f t="shared" si="12"/>
        <v>0</v>
      </c>
      <c r="Y25" s="139">
        <f t="shared" si="2"/>
        <v>0</v>
      </c>
      <c r="Z25" s="139">
        <f t="shared" si="3"/>
        <v>0</v>
      </c>
      <c r="AA25" s="139">
        <f t="shared" si="4"/>
        <v>0</v>
      </c>
      <c r="AB25" s="139">
        <f t="shared" si="5"/>
        <v>0</v>
      </c>
      <c r="AC25" s="139">
        <f t="shared" si="6"/>
        <v>0</v>
      </c>
      <c r="AD25" s="201" t="str">
        <f t="shared" si="7"/>
        <v/>
      </c>
      <c r="AE25" s="208">
        <f t="shared" si="8"/>
        <v>0</v>
      </c>
      <c r="AF25" s="147"/>
      <c r="AG25" s="17" t="str">
        <f t="shared" si="14"/>
        <v/>
      </c>
      <c r="AH25" s="17" t="str">
        <f t="shared" si="14"/>
        <v/>
      </c>
      <c r="AI25" s="17" t="str">
        <f t="shared" si="14"/>
        <v/>
      </c>
      <c r="AJ25" s="17" t="str">
        <f t="shared" si="14"/>
        <v/>
      </c>
      <c r="AK25" s="17" t="str">
        <f t="shared" si="14"/>
        <v/>
      </c>
      <c r="AL25" s="17" t="str">
        <f t="shared" si="14"/>
        <v/>
      </c>
      <c r="AM25" s="17" t="str">
        <f t="shared" si="14"/>
        <v/>
      </c>
      <c r="AN25" s="17" t="str">
        <f t="shared" si="14"/>
        <v/>
      </c>
      <c r="AO25" s="17" t="str">
        <f t="shared" si="14"/>
        <v/>
      </c>
      <c r="AP25" s="17" t="str">
        <f t="shared" si="14"/>
        <v/>
      </c>
      <c r="AQ25" s="17" t="str">
        <f t="shared" si="14"/>
        <v/>
      </c>
      <c r="AR25" s="17" t="str">
        <f t="shared" si="14"/>
        <v/>
      </c>
      <c r="AS25" s="17" t="str">
        <f t="shared" si="14"/>
        <v/>
      </c>
      <c r="AT25" s="17" t="str">
        <f t="shared" si="14"/>
        <v/>
      </c>
      <c r="AU25" s="17" t="str">
        <f t="shared" si="14"/>
        <v/>
      </c>
      <c r="AV25" s="17" t="str">
        <f t="shared" si="13"/>
        <v/>
      </c>
      <c r="AW25" s="149">
        <f t="shared" si="10"/>
        <v>0</v>
      </c>
      <c r="AX25" s="150"/>
      <c r="AY25" s="151"/>
      <c r="AZ25" s="151"/>
      <c r="BA25" s="151"/>
      <c r="BB25" s="151"/>
      <c r="BC25" s="151"/>
      <c r="BD25" s="151"/>
      <c r="BE25" s="151"/>
      <c r="BF25" s="151"/>
      <c r="BG25" s="151"/>
      <c r="BH25" s="151"/>
      <c r="BI25" s="151"/>
      <c r="BJ25" s="151"/>
      <c r="BK25" s="151"/>
      <c r="BL25" s="151"/>
      <c r="BM25" s="151"/>
      <c r="BN25" s="151"/>
      <c r="BO25" s="150"/>
      <c r="BP25" s="152"/>
      <c r="BQ25" s="152"/>
      <c r="BR25" s="152"/>
      <c r="BS25" s="152"/>
      <c r="BT25" s="152"/>
      <c r="BU25" s="152"/>
      <c r="BV25" s="152"/>
      <c r="BW25" s="152"/>
      <c r="BX25" s="152"/>
      <c r="BY25" s="152"/>
      <c r="BZ25" s="152"/>
      <c r="CA25" s="152"/>
      <c r="CB25" s="152"/>
      <c r="CC25" s="152"/>
      <c r="CD25" s="152"/>
      <c r="CE25" s="152"/>
      <c r="CF25" s="152"/>
      <c r="CG25" s="150"/>
      <c r="CH25" s="152"/>
      <c r="CI25" s="152"/>
      <c r="CJ25" s="152"/>
      <c r="CK25" s="152"/>
      <c r="CL25" s="152"/>
      <c r="CM25" s="152"/>
      <c r="CN25" s="147"/>
      <c r="CO25" s="147"/>
      <c r="CP25" s="147"/>
      <c r="CQ25" s="147"/>
      <c r="CR25" s="147"/>
      <c r="CS25" s="147"/>
      <c r="CT25" s="147"/>
      <c r="CU25" s="147"/>
      <c r="CV25" s="147"/>
      <c r="CW25" s="147"/>
      <c r="CX25" s="147"/>
      <c r="CY25" s="147"/>
      <c r="CZ25" s="147"/>
      <c r="DA25" s="147"/>
    </row>
    <row r="26" spans="1:105" s="153" customFormat="1" ht="20.25" hidden="1" customHeight="1" x14ac:dyDescent="0.25">
      <c r="A26" s="260">
        <v>21</v>
      </c>
      <c r="B26" s="265"/>
      <c r="E26" s="262"/>
      <c r="F26" s="93"/>
      <c r="G26" s="93"/>
      <c r="H26" s="144"/>
      <c r="I26" s="144"/>
      <c r="J26" s="144"/>
      <c r="K26" s="144"/>
      <c r="L26" s="144"/>
      <c r="M26" s="144"/>
      <c r="N26" s="144"/>
      <c r="O26" s="144"/>
      <c r="P26" s="144"/>
      <c r="Q26" s="144"/>
      <c r="R26" s="145"/>
      <c r="S26" s="145"/>
      <c r="T26" s="145"/>
      <c r="U26" s="146"/>
      <c r="V26" s="18">
        <f t="shared" si="11"/>
        <v>0</v>
      </c>
      <c r="W26" s="139">
        <f t="shared" si="1"/>
        <v>0</v>
      </c>
      <c r="X26" s="139">
        <f t="shared" si="12"/>
        <v>0</v>
      </c>
      <c r="Y26" s="139">
        <f t="shared" si="2"/>
        <v>0</v>
      </c>
      <c r="Z26" s="139">
        <f t="shared" si="3"/>
        <v>0</v>
      </c>
      <c r="AA26" s="139">
        <f t="shared" si="4"/>
        <v>0</v>
      </c>
      <c r="AB26" s="139">
        <f t="shared" si="5"/>
        <v>0</v>
      </c>
      <c r="AC26" s="139">
        <f t="shared" si="6"/>
        <v>0</v>
      </c>
      <c r="AD26" s="201" t="str">
        <f t="shared" si="7"/>
        <v/>
      </c>
      <c r="AE26" s="208">
        <f t="shared" si="8"/>
        <v>0</v>
      </c>
      <c r="AF26" s="147"/>
      <c r="AG26" s="17" t="str">
        <f t="shared" si="14"/>
        <v/>
      </c>
      <c r="AH26" s="17" t="str">
        <f t="shared" si="14"/>
        <v/>
      </c>
      <c r="AI26" s="17" t="str">
        <f t="shared" si="14"/>
        <v/>
      </c>
      <c r="AJ26" s="17" t="str">
        <f t="shared" si="14"/>
        <v/>
      </c>
      <c r="AK26" s="17" t="str">
        <f t="shared" si="14"/>
        <v/>
      </c>
      <c r="AL26" s="17" t="str">
        <f t="shared" si="14"/>
        <v/>
      </c>
      <c r="AM26" s="17" t="str">
        <f t="shared" si="14"/>
        <v/>
      </c>
      <c r="AN26" s="17" t="str">
        <f t="shared" si="14"/>
        <v/>
      </c>
      <c r="AO26" s="17" t="str">
        <f t="shared" si="14"/>
        <v/>
      </c>
      <c r="AP26" s="17" t="str">
        <f t="shared" si="14"/>
        <v/>
      </c>
      <c r="AQ26" s="17" t="str">
        <f t="shared" si="14"/>
        <v/>
      </c>
      <c r="AR26" s="17" t="str">
        <f t="shared" si="14"/>
        <v/>
      </c>
      <c r="AS26" s="17" t="str">
        <f t="shared" si="14"/>
        <v/>
      </c>
      <c r="AT26" s="17" t="str">
        <f t="shared" si="14"/>
        <v/>
      </c>
      <c r="AU26" s="17" t="str">
        <f t="shared" si="14"/>
        <v/>
      </c>
      <c r="AV26" s="17" t="str">
        <f t="shared" si="13"/>
        <v/>
      </c>
      <c r="AW26" s="149">
        <f t="shared" si="10"/>
        <v>0</v>
      </c>
      <c r="AX26" s="150"/>
      <c r="AY26" s="151"/>
      <c r="AZ26" s="151"/>
      <c r="BA26" s="151"/>
      <c r="BB26" s="151"/>
      <c r="BC26" s="151"/>
      <c r="BD26" s="151"/>
      <c r="BE26" s="151"/>
      <c r="BF26" s="151"/>
      <c r="BG26" s="151"/>
      <c r="BH26" s="151"/>
      <c r="BI26" s="151"/>
      <c r="BJ26" s="151"/>
      <c r="BK26" s="151"/>
      <c r="BL26" s="151"/>
      <c r="BM26" s="151"/>
      <c r="BN26" s="151"/>
      <c r="BO26" s="150"/>
      <c r="BP26" s="152"/>
      <c r="BQ26" s="152"/>
      <c r="BR26" s="152"/>
      <c r="BS26" s="152"/>
      <c r="BT26" s="152"/>
      <c r="BU26" s="152"/>
      <c r="BV26" s="152"/>
      <c r="BW26" s="152"/>
      <c r="BX26" s="152"/>
      <c r="BY26" s="152"/>
      <c r="BZ26" s="152"/>
      <c r="CA26" s="152"/>
      <c r="CB26" s="152"/>
      <c r="CC26" s="152"/>
      <c r="CD26" s="152"/>
      <c r="CE26" s="152"/>
      <c r="CF26" s="152"/>
      <c r="CG26" s="150"/>
      <c r="CH26" s="152"/>
      <c r="CI26" s="152"/>
      <c r="CJ26" s="152"/>
      <c r="CK26" s="152"/>
      <c r="CL26" s="152"/>
      <c r="CM26" s="152"/>
      <c r="CN26" s="147"/>
      <c r="CO26" s="147"/>
      <c r="CP26" s="147"/>
      <c r="CQ26" s="147"/>
      <c r="CR26" s="147"/>
      <c r="CS26" s="147"/>
      <c r="CT26" s="147"/>
      <c r="CU26" s="147"/>
      <c r="CV26" s="147"/>
      <c r="CW26" s="147"/>
      <c r="CX26" s="147"/>
      <c r="CY26" s="147"/>
      <c r="CZ26" s="147"/>
      <c r="DA26" s="147"/>
    </row>
    <row r="27" spans="1:105" s="153" customFormat="1" ht="18" hidden="1" customHeight="1" x14ac:dyDescent="0.25">
      <c r="A27" s="260">
        <v>22</v>
      </c>
      <c r="B27" s="186"/>
      <c r="E27" s="262"/>
      <c r="F27" s="93"/>
      <c r="G27" s="93"/>
      <c r="H27" s="144"/>
      <c r="I27" s="145"/>
      <c r="J27" s="145"/>
      <c r="K27" s="144"/>
      <c r="L27" s="154"/>
      <c r="M27" s="145"/>
      <c r="N27" s="145"/>
      <c r="O27" s="145"/>
      <c r="P27" s="145"/>
      <c r="Q27" s="309"/>
      <c r="R27" s="145"/>
      <c r="S27" s="145"/>
      <c r="T27" s="145"/>
      <c r="U27" s="146"/>
      <c r="V27" s="18">
        <f t="shared" si="11"/>
        <v>0</v>
      </c>
      <c r="W27" s="139">
        <f t="shared" si="1"/>
        <v>0</v>
      </c>
      <c r="X27" s="139">
        <f t="shared" si="12"/>
        <v>0</v>
      </c>
      <c r="Y27" s="139">
        <f t="shared" si="2"/>
        <v>0</v>
      </c>
      <c r="Z27" s="139">
        <f t="shared" si="3"/>
        <v>0</v>
      </c>
      <c r="AA27" s="139">
        <f t="shared" si="4"/>
        <v>0</v>
      </c>
      <c r="AB27" s="139">
        <f t="shared" si="5"/>
        <v>0</v>
      </c>
      <c r="AC27" s="139">
        <f t="shared" si="6"/>
        <v>0</v>
      </c>
      <c r="AD27" s="201" t="str">
        <f t="shared" si="7"/>
        <v/>
      </c>
      <c r="AE27" s="208">
        <f t="shared" si="8"/>
        <v>0</v>
      </c>
      <c r="AF27" s="147"/>
      <c r="AG27" s="17" t="str">
        <f t="shared" si="14"/>
        <v/>
      </c>
      <c r="AH27" s="17" t="str">
        <f t="shared" si="14"/>
        <v/>
      </c>
      <c r="AI27" s="17" t="str">
        <f t="shared" si="14"/>
        <v/>
      </c>
      <c r="AJ27" s="17" t="str">
        <f t="shared" si="14"/>
        <v/>
      </c>
      <c r="AK27" s="17" t="str">
        <f t="shared" si="14"/>
        <v/>
      </c>
      <c r="AL27" s="17" t="str">
        <f t="shared" si="14"/>
        <v/>
      </c>
      <c r="AM27" s="17" t="str">
        <f t="shared" si="14"/>
        <v/>
      </c>
      <c r="AN27" s="17" t="str">
        <f t="shared" si="14"/>
        <v/>
      </c>
      <c r="AO27" s="17" t="str">
        <f t="shared" si="14"/>
        <v/>
      </c>
      <c r="AP27" s="17" t="str">
        <f t="shared" si="14"/>
        <v/>
      </c>
      <c r="AQ27" s="17" t="str">
        <f t="shared" si="14"/>
        <v/>
      </c>
      <c r="AR27" s="17" t="str">
        <f t="shared" si="14"/>
        <v/>
      </c>
      <c r="AS27" s="17" t="str">
        <f t="shared" si="14"/>
        <v/>
      </c>
      <c r="AT27" s="17" t="str">
        <f t="shared" si="14"/>
        <v/>
      </c>
      <c r="AU27" s="17" t="str">
        <f t="shared" si="14"/>
        <v/>
      </c>
      <c r="AV27" s="17" t="str">
        <f t="shared" si="13"/>
        <v/>
      </c>
      <c r="AW27" s="149">
        <f t="shared" si="10"/>
        <v>0</v>
      </c>
      <c r="AX27" s="150"/>
      <c r="AY27" s="151"/>
      <c r="AZ27" s="151"/>
      <c r="BA27" s="151"/>
      <c r="BB27" s="151"/>
      <c r="BC27" s="151"/>
      <c r="BD27" s="151"/>
      <c r="BE27" s="151"/>
      <c r="BF27" s="151"/>
      <c r="BG27" s="151"/>
      <c r="BH27" s="151"/>
      <c r="BI27" s="151"/>
      <c r="BJ27" s="151"/>
      <c r="BK27" s="151"/>
      <c r="BL27" s="151"/>
      <c r="BM27" s="151"/>
      <c r="BN27" s="151"/>
      <c r="BO27" s="150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0"/>
      <c r="CH27" s="152"/>
      <c r="CI27" s="152"/>
      <c r="CJ27" s="152"/>
      <c r="CK27" s="152"/>
      <c r="CL27" s="152"/>
      <c r="CM27" s="152"/>
      <c r="CN27" s="147"/>
      <c r="CO27" s="147"/>
      <c r="CP27" s="147"/>
      <c r="CQ27" s="147"/>
      <c r="CR27" s="147"/>
      <c r="CS27" s="147"/>
      <c r="CT27" s="147"/>
      <c r="CU27" s="147"/>
      <c r="CV27" s="147"/>
      <c r="CW27" s="147"/>
      <c r="CX27" s="147"/>
      <c r="CY27" s="147"/>
      <c r="CZ27" s="147"/>
      <c r="DA27" s="147"/>
    </row>
    <row r="28" spans="1:105" s="153" customFormat="1" ht="20.25" hidden="1" customHeight="1" x14ac:dyDescent="0.25">
      <c r="A28" s="188"/>
      <c r="B28" s="87"/>
      <c r="C28" s="88"/>
      <c r="D28" s="89"/>
      <c r="E28" s="87"/>
      <c r="F28" s="144"/>
      <c r="G28" s="144"/>
      <c r="H28" s="144"/>
      <c r="I28" s="144"/>
      <c r="J28" s="144"/>
      <c r="K28" s="144"/>
      <c r="L28" s="144"/>
      <c r="M28" s="144"/>
      <c r="N28" s="144"/>
      <c r="O28" s="144"/>
      <c r="P28" s="144"/>
      <c r="Q28" s="144"/>
      <c r="R28" s="145"/>
      <c r="S28" s="145"/>
      <c r="T28" s="145"/>
      <c r="U28" s="146"/>
      <c r="V28" s="18">
        <f t="shared" si="11"/>
        <v>0</v>
      </c>
      <c r="W28" s="139">
        <f t="shared" si="1"/>
        <v>0</v>
      </c>
      <c r="X28" s="139">
        <f t="shared" si="12"/>
        <v>0</v>
      </c>
      <c r="Y28" s="139">
        <f t="shared" si="2"/>
        <v>0</v>
      </c>
      <c r="Z28" s="139">
        <f t="shared" si="3"/>
        <v>0</v>
      </c>
      <c r="AA28" s="139">
        <f t="shared" si="4"/>
        <v>0</v>
      </c>
      <c r="AB28" s="139">
        <f t="shared" si="5"/>
        <v>0</v>
      </c>
      <c r="AC28" s="139">
        <f t="shared" si="6"/>
        <v>0</v>
      </c>
      <c r="AD28" s="201" t="str">
        <f t="shared" si="7"/>
        <v/>
      </c>
      <c r="AE28" s="208">
        <f t="shared" si="8"/>
        <v>0</v>
      </c>
      <c r="AF28" s="147"/>
      <c r="AG28" s="17" t="str">
        <f t="shared" si="14"/>
        <v/>
      </c>
      <c r="AH28" s="17" t="str">
        <f t="shared" si="14"/>
        <v/>
      </c>
      <c r="AI28" s="17" t="str">
        <f t="shared" si="14"/>
        <v/>
      </c>
      <c r="AJ28" s="17" t="str">
        <f t="shared" si="14"/>
        <v/>
      </c>
      <c r="AK28" s="17" t="str">
        <f t="shared" si="14"/>
        <v/>
      </c>
      <c r="AL28" s="17" t="str">
        <f t="shared" si="14"/>
        <v/>
      </c>
      <c r="AM28" s="17" t="str">
        <f t="shared" si="14"/>
        <v/>
      </c>
      <c r="AN28" s="17" t="str">
        <f t="shared" si="14"/>
        <v/>
      </c>
      <c r="AO28" s="17" t="str">
        <f t="shared" si="14"/>
        <v/>
      </c>
      <c r="AP28" s="17" t="str">
        <f t="shared" si="14"/>
        <v/>
      </c>
      <c r="AQ28" s="17" t="str">
        <f t="shared" si="14"/>
        <v/>
      </c>
      <c r="AR28" s="17" t="str">
        <f t="shared" si="14"/>
        <v/>
      </c>
      <c r="AS28" s="17" t="str">
        <f t="shared" si="14"/>
        <v/>
      </c>
      <c r="AT28" s="17" t="str">
        <f t="shared" si="14"/>
        <v/>
      </c>
      <c r="AU28" s="17" t="str">
        <f t="shared" si="14"/>
        <v/>
      </c>
      <c r="AV28" s="17" t="str">
        <f t="shared" si="13"/>
        <v/>
      </c>
      <c r="AW28" s="149">
        <f t="shared" si="10"/>
        <v>0</v>
      </c>
      <c r="AX28" s="150"/>
      <c r="AY28" s="151"/>
      <c r="AZ28" s="151"/>
      <c r="BA28" s="151"/>
      <c r="BB28" s="151"/>
      <c r="BC28" s="151"/>
      <c r="BD28" s="151"/>
      <c r="BE28" s="151"/>
      <c r="BF28" s="151"/>
      <c r="BG28" s="151"/>
      <c r="BH28" s="151"/>
      <c r="BI28" s="151"/>
      <c r="BJ28" s="151"/>
      <c r="BK28" s="151"/>
      <c r="BL28" s="151"/>
      <c r="BM28" s="151"/>
      <c r="BN28" s="151"/>
      <c r="BO28" s="150"/>
      <c r="BP28" s="152"/>
      <c r="BQ28" s="152"/>
      <c r="BR28" s="152"/>
      <c r="BS28" s="152"/>
      <c r="BT28" s="152"/>
      <c r="BU28" s="152"/>
      <c r="BV28" s="152"/>
      <c r="BW28" s="152"/>
      <c r="BX28" s="152"/>
      <c r="BY28" s="152"/>
      <c r="BZ28" s="152"/>
      <c r="CA28" s="152"/>
      <c r="CB28" s="152"/>
      <c r="CC28" s="152"/>
      <c r="CD28" s="152"/>
      <c r="CE28" s="152"/>
      <c r="CF28" s="152"/>
      <c r="CG28" s="150"/>
      <c r="CH28" s="152"/>
      <c r="CI28" s="152"/>
      <c r="CJ28" s="152"/>
      <c r="CK28" s="152"/>
      <c r="CL28" s="152"/>
      <c r="CM28" s="152"/>
      <c r="CN28" s="147"/>
      <c r="CO28" s="147"/>
      <c r="CP28" s="147"/>
      <c r="CQ28" s="147"/>
      <c r="CR28" s="147"/>
      <c r="CS28" s="147"/>
      <c r="CT28" s="147"/>
      <c r="CU28" s="147"/>
      <c r="CV28" s="147"/>
      <c r="CW28" s="147"/>
      <c r="CX28" s="147"/>
      <c r="CY28" s="147"/>
      <c r="CZ28" s="147"/>
      <c r="DA28" s="147"/>
    </row>
    <row r="29" spans="1:105" s="153" customFormat="1" ht="20.25" hidden="1" customHeight="1" x14ac:dyDescent="0.25">
      <c r="A29" s="188"/>
      <c r="B29" s="87"/>
      <c r="C29" s="88"/>
      <c r="D29" s="89"/>
      <c r="E29" s="87"/>
      <c r="F29" s="144"/>
      <c r="G29" s="144"/>
      <c r="H29" s="144"/>
      <c r="I29" s="144"/>
      <c r="J29" s="144"/>
      <c r="K29" s="144"/>
      <c r="L29" s="144"/>
      <c r="M29" s="144"/>
      <c r="N29" s="144"/>
      <c r="O29" s="144"/>
      <c r="P29" s="144"/>
      <c r="Q29" s="144"/>
      <c r="R29" s="145"/>
      <c r="S29" s="145"/>
      <c r="T29" s="145"/>
      <c r="U29" s="146"/>
      <c r="V29" s="18">
        <f t="shared" si="11"/>
        <v>0</v>
      </c>
      <c r="W29" s="139">
        <f t="shared" si="1"/>
        <v>0</v>
      </c>
      <c r="X29" s="139">
        <f t="shared" si="12"/>
        <v>0</v>
      </c>
      <c r="Y29" s="139">
        <f t="shared" si="2"/>
        <v>0</v>
      </c>
      <c r="Z29" s="139">
        <f t="shared" si="3"/>
        <v>0</v>
      </c>
      <c r="AA29" s="139">
        <f t="shared" si="4"/>
        <v>0</v>
      </c>
      <c r="AB29" s="139">
        <f t="shared" si="5"/>
        <v>0</v>
      </c>
      <c r="AC29" s="139">
        <f t="shared" si="6"/>
        <v>0</v>
      </c>
      <c r="AD29" s="201" t="str">
        <f t="shared" si="7"/>
        <v/>
      </c>
      <c r="AE29" s="208">
        <f t="shared" si="8"/>
        <v>0</v>
      </c>
      <c r="AF29" s="147"/>
      <c r="AG29" s="17" t="str">
        <f t="shared" si="14"/>
        <v/>
      </c>
      <c r="AH29" s="17" t="str">
        <f t="shared" si="14"/>
        <v/>
      </c>
      <c r="AI29" s="17" t="str">
        <f t="shared" si="14"/>
        <v/>
      </c>
      <c r="AJ29" s="17" t="str">
        <f t="shared" si="14"/>
        <v/>
      </c>
      <c r="AK29" s="17" t="str">
        <f t="shared" si="14"/>
        <v/>
      </c>
      <c r="AL29" s="17" t="str">
        <f t="shared" si="14"/>
        <v/>
      </c>
      <c r="AM29" s="17" t="str">
        <f t="shared" si="14"/>
        <v/>
      </c>
      <c r="AN29" s="17" t="str">
        <f t="shared" si="14"/>
        <v/>
      </c>
      <c r="AO29" s="17" t="str">
        <f t="shared" si="14"/>
        <v/>
      </c>
      <c r="AP29" s="17" t="str">
        <f t="shared" si="14"/>
        <v/>
      </c>
      <c r="AQ29" s="17" t="str">
        <f t="shared" si="14"/>
        <v/>
      </c>
      <c r="AR29" s="17" t="str">
        <f t="shared" si="14"/>
        <v/>
      </c>
      <c r="AS29" s="17" t="str">
        <f t="shared" si="14"/>
        <v/>
      </c>
      <c r="AT29" s="17" t="str">
        <f t="shared" si="14"/>
        <v/>
      </c>
      <c r="AU29" s="17" t="str">
        <f t="shared" si="14"/>
        <v/>
      </c>
      <c r="AV29" s="17" t="str">
        <f t="shared" si="13"/>
        <v/>
      </c>
      <c r="AW29" s="149">
        <f t="shared" si="10"/>
        <v>0</v>
      </c>
      <c r="AX29" s="150"/>
      <c r="AY29" s="151"/>
      <c r="AZ29" s="151"/>
      <c r="BA29" s="151"/>
      <c r="BB29" s="151"/>
      <c r="BC29" s="151"/>
      <c r="BD29" s="151"/>
      <c r="BE29" s="151"/>
      <c r="BF29" s="151"/>
      <c r="BG29" s="151"/>
      <c r="BH29" s="151"/>
      <c r="BI29" s="151"/>
      <c r="BJ29" s="151"/>
      <c r="BK29" s="151"/>
      <c r="BL29" s="151"/>
      <c r="BM29" s="151"/>
      <c r="BN29" s="151"/>
      <c r="BO29" s="150"/>
      <c r="BP29" s="152"/>
      <c r="BQ29" s="152"/>
      <c r="BR29" s="152"/>
      <c r="BS29" s="152"/>
      <c r="BT29" s="152"/>
      <c r="BU29" s="152"/>
      <c r="BV29" s="152"/>
      <c r="BW29" s="152"/>
      <c r="BX29" s="152"/>
      <c r="BY29" s="152"/>
      <c r="BZ29" s="152"/>
      <c r="CA29" s="152"/>
      <c r="CB29" s="152"/>
      <c r="CC29" s="152"/>
      <c r="CD29" s="152"/>
      <c r="CE29" s="152"/>
      <c r="CF29" s="152"/>
      <c r="CG29" s="150"/>
      <c r="CH29" s="152"/>
      <c r="CI29" s="152"/>
      <c r="CJ29" s="152"/>
      <c r="CK29" s="152"/>
      <c r="CL29" s="152"/>
      <c r="CM29" s="152"/>
      <c r="CN29" s="147"/>
      <c r="CO29" s="147"/>
      <c r="CP29" s="147"/>
      <c r="CQ29" s="147"/>
      <c r="CR29" s="147"/>
      <c r="CS29" s="147"/>
      <c r="CT29" s="147"/>
      <c r="CU29" s="147"/>
      <c r="CV29" s="147"/>
      <c r="CW29" s="147"/>
      <c r="CX29" s="147"/>
      <c r="CY29" s="147"/>
      <c r="CZ29" s="147"/>
      <c r="DA29" s="147"/>
    </row>
    <row r="30" spans="1:105" s="153" customFormat="1" ht="20.25" hidden="1" customHeight="1" x14ac:dyDescent="0.25">
      <c r="A30" s="188"/>
      <c r="B30" s="87"/>
      <c r="C30" s="88"/>
      <c r="D30" s="89"/>
      <c r="E30" s="87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5"/>
      <c r="S30" s="145"/>
      <c r="T30" s="145"/>
      <c r="U30" s="146"/>
      <c r="V30" s="18">
        <f t="shared" si="11"/>
        <v>0</v>
      </c>
      <c r="W30" s="139">
        <f t="shared" si="1"/>
        <v>0</v>
      </c>
      <c r="X30" s="139">
        <f t="shared" si="12"/>
        <v>0</v>
      </c>
      <c r="Y30" s="139">
        <f t="shared" si="2"/>
        <v>0</v>
      </c>
      <c r="Z30" s="139">
        <f t="shared" si="3"/>
        <v>0</v>
      </c>
      <c r="AA30" s="139">
        <f t="shared" si="4"/>
        <v>0</v>
      </c>
      <c r="AB30" s="139">
        <f t="shared" si="5"/>
        <v>0</v>
      </c>
      <c r="AC30" s="139">
        <f t="shared" si="6"/>
        <v>0</v>
      </c>
      <c r="AD30" s="201" t="str">
        <f t="shared" si="7"/>
        <v/>
      </c>
      <c r="AE30" s="208">
        <f t="shared" si="8"/>
        <v>0</v>
      </c>
      <c r="AF30" s="147"/>
      <c r="AG30" s="17" t="str">
        <f t="shared" si="14"/>
        <v/>
      </c>
      <c r="AH30" s="17" t="str">
        <f t="shared" si="14"/>
        <v/>
      </c>
      <c r="AI30" s="17" t="str">
        <f t="shared" si="14"/>
        <v/>
      </c>
      <c r="AJ30" s="17" t="str">
        <f t="shared" si="14"/>
        <v/>
      </c>
      <c r="AK30" s="17" t="str">
        <f t="shared" si="14"/>
        <v/>
      </c>
      <c r="AL30" s="17" t="str">
        <f t="shared" si="14"/>
        <v/>
      </c>
      <c r="AM30" s="17" t="str">
        <f t="shared" si="14"/>
        <v/>
      </c>
      <c r="AN30" s="17" t="str">
        <f t="shared" si="14"/>
        <v/>
      </c>
      <c r="AO30" s="17" t="str">
        <f t="shared" si="14"/>
        <v/>
      </c>
      <c r="AP30" s="17" t="str">
        <f t="shared" si="14"/>
        <v/>
      </c>
      <c r="AQ30" s="17" t="str">
        <f t="shared" si="14"/>
        <v/>
      </c>
      <c r="AR30" s="17" t="str">
        <f t="shared" si="14"/>
        <v/>
      </c>
      <c r="AS30" s="17" t="str">
        <f t="shared" si="14"/>
        <v/>
      </c>
      <c r="AT30" s="17" t="str">
        <f t="shared" si="14"/>
        <v/>
      </c>
      <c r="AU30" s="17" t="str">
        <f t="shared" si="14"/>
        <v/>
      </c>
      <c r="AV30" s="17" t="str">
        <f t="shared" si="13"/>
        <v/>
      </c>
      <c r="AW30" s="149">
        <f t="shared" si="10"/>
        <v>0</v>
      </c>
      <c r="AX30" s="150"/>
      <c r="AY30" s="151"/>
      <c r="AZ30" s="151"/>
      <c r="BA30" s="151"/>
      <c r="BB30" s="151"/>
      <c r="BC30" s="151"/>
      <c r="BD30" s="151"/>
      <c r="BE30" s="151"/>
      <c r="BF30" s="151"/>
      <c r="BG30" s="151"/>
      <c r="BH30" s="151"/>
      <c r="BI30" s="151"/>
      <c r="BJ30" s="151"/>
      <c r="BK30" s="151"/>
      <c r="BL30" s="151"/>
      <c r="BM30" s="151"/>
      <c r="BN30" s="151"/>
      <c r="BO30" s="150"/>
      <c r="BP30" s="152"/>
      <c r="BQ30" s="152"/>
      <c r="BR30" s="152"/>
      <c r="BS30" s="152"/>
      <c r="BT30" s="152"/>
      <c r="BU30" s="152"/>
      <c r="BV30" s="152"/>
      <c r="BW30" s="152"/>
      <c r="BX30" s="152"/>
      <c r="BY30" s="152"/>
      <c r="BZ30" s="152"/>
      <c r="CA30" s="152"/>
      <c r="CB30" s="152"/>
      <c r="CC30" s="152"/>
      <c r="CD30" s="152"/>
      <c r="CE30" s="152"/>
      <c r="CF30" s="152"/>
      <c r="CG30" s="150"/>
      <c r="CH30" s="152"/>
      <c r="CI30" s="152"/>
      <c r="CJ30" s="152"/>
      <c r="CK30" s="152"/>
      <c r="CL30" s="152"/>
      <c r="CM30" s="152"/>
      <c r="CN30" s="147"/>
      <c r="CO30" s="147"/>
      <c r="CP30" s="147"/>
      <c r="CQ30" s="147"/>
      <c r="CR30" s="147"/>
      <c r="CS30" s="147"/>
      <c r="CT30" s="147"/>
      <c r="CU30" s="147"/>
      <c r="CV30" s="147"/>
      <c r="CW30" s="147"/>
      <c r="CX30" s="147"/>
      <c r="CY30" s="147"/>
      <c r="CZ30" s="147"/>
      <c r="DA30" s="147"/>
    </row>
    <row r="31" spans="1:105" s="153" customFormat="1" ht="27" hidden="1" customHeight="1" x14ac:dyDescent="0.25">
      <c r="A31" s="188"/>
      <c r="B31" s="87"/>
      <c r="C31" s="88"/>
      <c r="D31" s="89"/>
      <c r="E31" s="87"/>
      <c r="F31" s="144"/>
      <c r="G31" s="144"/>
      <c r="H31" s="144"/>
      <c r="I31" s="144"/>
      <c r="J31" s="144"/>
      <c r="K31" s="144"/>
      <c r="L31" s="144"/>
      <c r="M31" s="144"/>
      <c r="N31" s="144"/>
      <c r="O31" s="144"/>
      <c r="P31" s="144"/>
      <c r="Q31" s="144"/>
      <c r="R31" s="145"/>
      <c r="S31" s="145"/>
      <c r="T31" s="145"/>
      <c r="U31" s="146"/>
      <c r="V31" s="18">
        <f t="shared" si="11"/>
        <v>0</v>
      </c>
      <c r="W31" s="139">
        <f t="shared" si="1"/>
        <v>0</v>
      </c>
      <c r="X31" s="139">
        <f t="shared" si="12"/>
        <v>0</v>
      </c>
      <c r="Y31" s="139">
        <f t="shared" si="2"/>
        <v>0</v>
      </c>
      <c r="Z31" s="139">
        <f t="shared" si="3"/>
        <v>0</v>
      </c>
      <c r="AA31" s="139">
        <f t="shared" si="4"/>
        <v>0</v>
      </c>
      <c r="AB31" s="139">
        <f t="shared" si="5"/>
        <v>0</v>
      </c>
      <c r="AC31" s="139">
        <f t="shared" si="6"/>
        <v>0</v>
      </c>
      <c r="AD31" s="201" t="str">
        <f t="shared" si="7"/>
        <v/>
      </c>
      <c r="AE31" s="208">
        <f>IF(AX31=5,0.5,IF(AX31=4,0.25,IF(AX31&lt;=3,0)))</f>
        <v>0</v>
      </c>
      <c r="AF31" s="147"/>
      <c r="AG31" s="17" t="str">
        <f t="shared" si="14"/>
        <v/>
      </c>
      <c r="AH31" s="17" t="str">
        <f t="shared" si="14"/>
        <v/>
      </c>
      <c r="AI31" s="17" t="str">
        <f t="shared" si="14"/>
        <v/>
      </c>
      <c r="AJ31" s="17" t="str">
        <f t="shared" si="14"/>
        <v/>
      </c>
      <c r="AK31" s="17" t="str">
        <f t="shared" si="14"/>
        <v/>
      </c>
      <c r="AL31" s="17" t="str">
        <f t="shared" si="14"/>
        <v/>
      </c>
      <c r="AM31" s="17" t="str">
        <f t="shared" si="14"/>
        <v/>
      </c>
      <c r="AN31" s="17" t="str">
        <f t="shared" si="14"/>
        <v/>
      </c>
      <c r="AO31" s="17" t="str">
        <f t="shared" si="14"/>
        <v/>
      </c>
      <c r="AP31" s="17" t="str">
        <f t="shared" si="14"/>
        <v/>
      </c>
      <c r="AQ31" s="17" t="str">
        <f t="shared" si="14"/>
        <v/>
      </c>
      <c r="AR31" s="17" t="str">
        <f t="shared" si="14"/>
        <v/>
      </c>
      <c r="AS31" s="17" t="str">
        <f t="shared" si="14"/>
        <v/>
      </c>
      <c r="AT31" s="17" t="str">
        <f t="shared" si="14"/>
        <v/>
      </c>
      <c r="AU31" s="17" t="str">
        <f t="shared" si="14"/>
        <v/>
      </c>
      <c r="AV31" s="17" t="str">
        <f t="shared" si="13"/>
        <v/>
      </c>
      <c r="AW31" s="149">
        <f t="shared" si="10"/>
        <v>0</v>
      </c>
      <c r="AX31" s="150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0"/>
      <c r="BP31" s="152"/>
      <c r="BQ31" s="152"/>
      <c r="BR31" s="152"/>
      <c r="BS31" s="152"/>
      <c r="BT31" s="152"/>
      <c r="BU31" s="152"/>
      <c r="BV31" s="152"/>
      <c r="BW31" s="152"/>
      <c r="BX31" s="152"/>
      <c r="BY31" s="152"/>
      <c r="BZ31" s="152"/>
      <c r="CA31" s="152"/>
      <c r="CB31" s="152"/>
      <c r="CC31" s="152"/>
      <c r="CD31" s="152"/>
      <c r="CE31" s="152"/>
      <c r="CF31" s="152"/>
      <c r="CG31" s="150"/>
      <c r="CH31" s="152"/>
      <c r="CI31" s="152"/>
      <c r="CJ31" s="152"/>
      <c r="CK31" s="152"/>
      <c r="CL31" s="152"/>
      <c r="CM31" s="152"/>
      <c r="CN31" s="147"/>
      <c r="CO31" s="147"/>
      <c r="CP31" s="147"/>
      <c r="CQ31" s="147"/>
      <c r="CR31" s="147"/>
      <c r="CS31" s="147"/>
      <c r="CT31" s="147"/>
      <c r="CU31" s="147"/>
      <c r="CV31" s="147"/>
      <c r="CW31" s="147"/>
      <c r="CX31" s="147"/>
      <c r="CY31" s="147"/>
      <c r="CZ31" s="147"/>
      <c r="DA31" s="147"/>
    </row>
    <row r="32" spans="1:105" s="153" customFormat="1" ht="27" hidden="1" customHeight="1" x14ac:dyDescent="0.25">
      <c r="A32" s="188"/>
      <c r="B32" s="87"/>
      <c r="C32" s="88"/>
      <c r="D32" s="89"/>
      <c r="E32" s="87"/>
      <c r="F32" s="144"/>
      <c r="G32" s="144"/>
      <c r="H32" s="144"/>
      <c r="I32" s="144"/>
      <c r="J32" s="144"/>
      <c r="K32" s="144"/>
      <c r="L32" s="144"/>
      <c r="M32" s="144"/>
      <c r="N32" s="144"/>
      <c r="O32" s="144"/>
      <c r="P32" s="144"/>
      <c r="Q32" s="144"/>
      <c r="R32" s="145"/>
      <c r="S32" s="145"/>
      <c r="T32" s="145"/>
      <c r="U32" s="146"/>
      <c r="V32" s="18">
        <f t="shared" si="11"/>
        <v>0</v>
      </c>
      <c r="W32" s="139">
        <f t="shared" si="1"/>
        <v>0</v>
      </c>
      <c r="X32" s="139">
        <f t="shared" si="12"/>
        <v>0</v>
      </c>
      <c r="Y32" s="139">
        <f t="shared" si="2"/>
        <v>0</v>
      </c>
      <c r="Z32" s="139">
        <f t="shared" si="3"/>
        <v>0</v>
      </c>
      <c r="AA32" s="139">
        <f t="shared" si="4"/>
        <v>0</v>
      </c>
      <c r="AB32" s="139">
        <f t="shared" si="5"/>
        <v>0</v>
      </c>
      <c r="AC32" s="139">
        <f t="shared" si="6"/>
        <v>0</v>
      </c>
      <c r="AD32" s="201" t="str">
        <f t="shared" si="7"/>
        <v/>
      </c>
      <c r="AE32" s="208">
        <f>IF(AX32=5,0.5,IF(AX32=4,0.25,IF(AX32&lt;=3,0)))</f>
        <v>0</v>
      </c>
      <c r="AF32" s="147"/>
      <c r="AG32" s="17" t="str">
        <f t="shared" si="14"/>
        <v/>
      </c>
      <c r="AH32" s="17" t="str">
        <f t="shared" si="14"/>
        <v/>
      </c>
      <c r="AI32" s="17" t="str">
        <f t="shared" si="14"/>
        <v/>
      </c>
      <c r="AJ32" s="17" t="str">
        <f t="shared" si="14"/>
        <v/>
      </c>
      <c r="AK32" s="17" t="str">
        <f t="shared" si="14"/>
        <v/>
      </c>
      <c r="AL32" s="17" t="str">
        <f t="shared" si="14"/>
        <v/>
      </c>
      <c r="AM32" s="17" t="str">
        <f t="shared" si="14"/>
        <v/>
      </c>
      <c r="AN32" s="17" t="str">
        <f t="shared" si="14"/>
        <v/>
      </c>
      <c r="AO32" s="17" t="str">
        <f t="shared" si="14"/>
        <v/>
      </c>
      <c r="AP32" s="17" t="str">
        <f t="shared" si="14"/>
        <v/>
      </c>
      <c r="AQ32" s="17" t="str">
        <f t="shared" si="14"/>
        <v/>
      </c>
      <c r="AR32" s="17" t="str">
        <f t="shared" si="14"/>
        <v/>
      </c>
      <c r="AS32" s="17" t="str">
        <f t="shared" si="14"/>
        <v/>
      </c>
      <c r="AT32" s="17" t="str">
        <f t="shared" si="14"/>
        <v/>
      </c>
      <c r="AU32" s="17" t="str">
        <f t="shared" si="14"/>
        <v/>
      </c>
      <c r="AV32" s="17" t="str">
        <f t="shared" si="13"/>
        <v/>
      </c>
      <c r="AW32" s="149">
        <f t="shared" si="10"/>
        <v>0</v>
      </c>
      <c r="AX32" s="150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0"/>
      <c r="BP32" s="152"/>
      <c r="BQ32" s="152"/>
      <c r="BR32" s="152"/>
      <c r="BS32" s="152"/>
      <c r="BT32" s="152"/>
      <c r="BU32" s="152"/>
      <c r="BV32" s="152"/>
      <c r="BW32" s="152"/>
      <c r="BX32" s="152"/>
      <c r="BY32" s="152"/>
      <c r="BZ32" s="152"/>
      <c r="CA32" s="152"/>
      <c r="CB32" s="152"/>
      <c r="CC32" s="152"/>
      <c r="CD32" s="152"/>
      <c r="CE32" s="152"/>
      <c r="CF32" s="152"/>
      <c r="CG32" s="150"/>
      <c r="CH32" s="152"/>
      <c r="CI32" s="152"/>
      <c r="CJ32" s="152"/>
      <c r="CK32" s="152"/>
      <c r="CL32" s="152"/>
      <c r="CM32" s="152"/>
      <c r="CN32" s="147"/>
      <c r="CO32" s="147"/>
      <c r="CP32" s="147"/>
      <c r="CQ32" s="147"/>
      <c r="CR32" s="147"/>
      <c r="CS32" s="147"/>
      <c r="CT32" s="147"/>
      <c r="CU32" s="147"/>
      <c r="CV32" s="147"/>
      <c r="CW32" s="147"/>
      <c r="CX32" s="147"/>
      <c r="CY32" s="147"/>
      <c r="CZ32" s="147"/>
      <c r="DA32" s="147"/>
    </row>
    <row r="33" spans="1:157" ht="22.5" hidden="1" customHeight="1" x14ac:dyDescent="0.2">
      <c r="A33" s="112"/>
      <c r="B33" s="187"/>
      <c r="C33" s="81"/>
      <c r="D33" s="191"/>
      <c r="E33" s="187"/>
      <c r="F33" s="23"/>
      <c r="G33" s="23"/>
      <c r="H33" s="23"/>
      <c r="I33" s="23"/>
      <c r="J33" s="23"/>
      <c r="K33" s="93"/>
      <c r="L33" s="24"/>
      <c r="M33" s="23"/>
      <c r="N33" s="23"/>
      <c r="O33" s="23"/>
      <c r="P33" s="23"/>
      <c r="Q33" s="310"/>
      <c r="R33" s="23"/>
      <c r="S33" s="23"/>
      <c r="T33" s="23"/>
      <c r="U33" s="94"/>
      <c r="V33" s="18">
        <f t="shared" si="11"/>
        <v>0</v>
      </c>
      <c r="W33" s="139">
        <f t="shared" si="1"/>
        <v>0</v>
      </c>
      <c r="X33" s="139">
        <f t="shared" si="12"/>
        <v>0</v>
      </c>
      <c r="Y33" s="139">
        <f t="shared" si="2"/>
        <v>0</v>
      </c>
      <c r="Z33" s="139">
        <f t="shared" si="3"/>
        <v>0</v>
      </c>
      <c r="AA33" s="139">
        <f t="shared" si="4"/>
        <v>0</v>
      </c>
      <c r="AB33" s="139">
        <f t="shared" si="5"/>
        <v>0</v>
      </c>
      <c r="AC33" s="139">
        <f t="shared" si="6"/>
        <v>0</v>
      </c>
      <c r="AD33" s="206" t="str">
        <f t="shared" si="7"/>
        <v/>
      </c>
      <c r="AE33" s="207">
        <f>IF(AX33=5,0.5,IF(AX33=4,0.25,IF(AX33&lt;=3,0)))</f>
        <v>0</v>
      </c>
      <c r="AF33" s="127"/>
      <c r="AG33" s="17" t="str">
        <f t="shared" si="14"/>
        <v/>
      </c>
      <c r="AH33" s="17" t="str">
        <f t="shared" si="14"/>
        <v/>
      </c>
      <c r="AI33" s="17" t="str">
        <f t="shared" si="14"/>
        <v/>
      </c>
      <c r="AJ33" s="17" t="str">
        <f t="shared" si="14"/>
        <v/>
      </c>
      <c r="AK33" s="17" t="str">
        <f t="shared" si="14"/>
        <v/>
      </c>
      <c r="AL33" s="17" t="str">
        <f t="shared" si="14"/>
        <v/>
      </c>
      <c r="AM33" s="17" t="str">
        <f t="shared" si="14"/>
        <v/>
      </c>
      <c r="AN33" s="17" t="str">
        <f t="shared" si="14"/>
        <v/>
      </c>
      <c r="AO33" s="17" t="str">
        <f t="shared" si="14"/>
        <v/>
      </c>
      <c r="AP33" s="17" t="str">
        <f t="shared" si="14"/>
        <v/>
      </c>
      <c r="AQ33" s="17" t="str">
        <f t="shared" si="14"/>
        <v/>
      </c>
      <c r="AR33" s="17" t="str">
        <f t="shared" si="14"/>
        <v/>
      </c>
      <c r="AS33" s="17" t="str">
        <f t="shared" si="14"/>
        <v/>
      </c>
      <c r="AT33" s="17" t="str">
        <f t="shared" si="14"/>
        <v/>
      </c>
      <c r="AU33" s="17" t="str">
        <f t="shared" si="14"/>
        <v/>
      </c>
      <c r="AV33" s="17" t="str">
        <f t="shared" si="13"/>
        <v/>
      </c>
      <c r="AW33" s="18">
        <f t="shared" si="10"/>
        <v>0</v>
      </c>
      <c r="AX33" s="135"/>
      <c r="AY33" s="136"/>
      <c r="AZ33" s="136"/>
      <c r="BA33" s="136"/>
      <c r="BB33" s="136"/>
      <c r="BC33" s="136"/>
      <c r="BD33" s="136"/>
      <c r="BE33" s="136"/>
      <c r="BF33" s="136"/>
      <c r="BG33" s="136"/>
      <c r="BH33" s="136"/>
      <c r="BI33" s="136"/>
      <c r="BJ33" s="136"/>
      <c r="BK33" s="136"/>
      <c r="BL33" s="136"/>
      <c r="BM33" s="136"/>
      <c r="BN33" s="136"/>
      <c r="BO33" s="135"/>
      <c r="BP33" s="129"/>
      <c r="BQ33" s="129"/>
      <c r="BR33" s="129"/>
      <c r="BS33" s="129"/>
      <c r="BT33" s="129"/>
      <c r="BU33" s="129"/>
      <c r="BV33" s="129"/>
      <c r="BW33" s="129"/>
      <c r="BX33" s="129"/>
      <c r="BY33" s="129"/>
      <c r="BZ33" s="129"/>
      <c r="CA33" s="129"/>
      <c r="CB33" s="129"/>
      <c r="CC33" s="129"/>
      <c r="CD33" s="129"/>
      <c r="CE33" s="129"/>
      <c r="CF33" s="129"/>
      <c r="CG33" s="135"/>
      <c r="CH33" s="129"/>
      <c r="CI33" s="129"/>
      <c r="CJ33" s="129"/>
      <c r="CK33" s="129"/>
      <c r="CL33" s="129"/>
      <c r="CM33" s="129"/>
      <c r="CN33" s="127"/>
      <c r="CO33" s="127"/>
      <c r="CP33" s="127"/>
      <c r="CQ33" s="127"/>
      <c r="CR33" s="127"/>
      <c r="CS33" s="127"/>
      <c r="CT33" s="127"/>
      <c r="CU33" s="127"/>
      <c r="CV33" s="127"/>
      <c r="CW33" s="127"/>
      <c r="CX33" s="127"/>
      <c r="CY33" s="127"/>
      <c r="CZ33" s="127"/>
      <c r="DA33" s="127"/>
    </row>
    <row r="34" spans="1:157" ht="22.5" hidden="1" customHeight="1" x14ac:dyDescent="0.2">
      <c r="A34" s="112"/>
      <c r="B34" s="187"/>
      <c r="C34" s="81"/>
      <c r="D34" s="191"/>
      <c r="E34" s="187"/>
      <c r="F34" s="23"/>
      <c r="G34" s="23"/>
      <c r="H34" s="23"/>
      <c r="I34" s="23"/>
      <c r="J34" s="23"/>
      <c r="K34" s="93"/>
      <c r="L34" s="24"/>
      <c r="M34" s="23"/>
      <c r="N34" s="23"/>
      <c r="O34" s="23"/>
      <c r="P34" s="23"/>
      <c r="Q34" s="310"/>
      <c r="R34" s="23"/>
      <c r="S34" s="23"/>
      <c r="T34" s="23"/>
      <c r="U34" s="94"/>
      <c r="V34" s="18">
        <f t="shared" si="11"/>
        <v>0</v>
      </c>
      <c r="W34" s="139">
        <f t="shared" si="1"/>
        <v>0</v>
      </c>
      <c r="X34" s="139">
        <f t="shared" si="12"/>
        <v>0</v>
      </c>
      <c r="Y34" s="139">
        <f t="shared" si="2"/>
        <v>0</v>
      </c>
      <c r="Z34" s="139">
        <f t="shared" si="3"/>
        <v>0</v>
      </c>
      <c r="AA34" s="139">
        <f t="shared" si="4"/>
        <v>0</v>
      </c>
      <c r="AB34" s="139">
        <f t="shared" si="5"/>
        <v>0</v>
      </c>
      <c r="AC34" s="139">
        <f t="shared" si="6"/>
        <v>0</v>
      </c>
      <c r="AD34" s="206" t="str">
        <f t="shared" si="7"/>
        <v/>
      </c>
      <c r="AE34" s="207">
        <f>IF(AX34=5,0.5,IF(AX34=4,0.25,IF(AX34&lt;=3,0)))</f>
        <v>0</v>
      </c>
      <c r="AF34" s="127"/>
      <c r="AG34" s="17" t="str">
        <f t="shared" si="14"/>
        <v/>
      </c>
      <c r="AH34" s="17" t="str">
        <f t="shared" si="14"/>
        <v/>
      </c>
      <c r="AI34" s="17" t="str">
        <f t="shared" si="14"/>
        <v/>
      </c>
      <c r="AJ34" s="17" t="str">
        <f t="shared" si="14"/>
        <v/>
      </c>
      <c r="AK34" s="17" t="str">
        <f t="shared" si="14"/>
        <v/>
      </c>
      <c r="AL34" s="17" t="str">
        <f t="shared" si="14"/>
        <v/>
      </c>
      <c r="AM34" s="17" t="str">
        <f t="shared" si="14"/>
        <v/>
      </c>
      <c r="AN34" s="17" t="str">
        <f t="shared" si="14"/>
        <v/>
      </c>
      <c r="AO34" s="17" t="str">
        <f t="shared" si="14"/>
        <v/>
      </c>
      <c r="AP34" s="17" t="str">
        <f t="shared" si="14"/>
        <v/>
      </c>
      <c r="AQ34" s="17" t="str">
        <f t="shared" si="14"/>
        <v/>
      </c>
      <c r="AR34" s="17" t="str">
        <f t="shared" si="14"/>
        <v/>
      </c>
      <c r="AS34" s="17" t="str">
        <f t="shared" si="14"/>
        <v/>
      </c>
      <c r="AT34" s="17" t="str">
        <f t="shared" si="14"/>
        <v/>
      </c>
      <c r="AU34" s="17" t="str">
        <f t="shared" si="14"/>
        <v/>
      </c>
      <c r="AV34" s="17" t="str">
        <f t="shared" si="13"/>
        <v/>
      </c>
      <c r="AW34" s="18">
        <f t="shared" si="10"/>
        <v>0</v>
      </c>
      <c r="AX34" s="135"/>
      <c r="AY34" s="136"/>
      <c r="AZ34" s="136"/>
      <c r="BA34" s="136"/>
      <c r="BB34" s="136"/>
      <c r="BC34" s="136"/>
      <c r="BD34" s="136"/>
      <c r="BE34" s="136"/>
      <c r="BF34" s="136"/>
      <c r="BG34" s="136"/>
      <c r="BH34" s="136"/>
      <c r="BI34" s="136"/>
      <c r="BJ34" s="136"/>
      <c r="BK34" s="136"/>
      <c r="BL34" s="136"/>
      <c r="BM34" s="136"/>
      <c r="BN34" s="136"/>
      <c r="BO34" s="135"/>
      <c r="BP34" s="129"/>
      <c r="BQ34" s="129"/>
      <c r="BR34" s="129"/>
      <c r="BS34" s="129"/>
      <c r="BT34" s="129"/>
      <c r="BU34" s="129"/>
      <c r="BV34" s="129"/>
      <c r="BW34" s="129"/>
      <c r="BX34" s="129"/>
      <c r="BY34" s="129"/>
      <c r="BZ34" s="129"/>
      <c r="CA34" s="129"/>
      <c r="CB34" s="129"/>
      <c r="CC34" s="129"/>
      <c r="CD34" s="129"/>
      <c r="CE34" s="129"/>
      <c r="CF34" s="129"/>
      <c r="CG34" s="135"/>
      <c r="CH34" s="129"/>
      <c r="CI34" s="129"/>
      <c r="CJ34" s="129"/>
      <c r="CK34" s="129"/>
      <c r="CL34" s="129"/>
      <c r="CM34" s="129"/>
      <c r="CN34" s="127"/>
      <c r="CO34" s="127"/>
      <c r="CP34" s="127"/>
      <c r="CQ34" s="127"/>
      <c r="CR34" s="127"/>
      <c r="CS34" s="127"/>
      <c r="CT34" s="127"/>
      <c r="CU34" s="127"/>
      <c r="CV34" s="127"/>
      <c r="CW34" s="127"/>
      <c r="CX34" s="127"/>
      <c r="CY34" s="127"/>
      <c r="CZ34" s="127"/>
      <c r="DA34" s="127"/>
    </row>
    <row r="35" spans="1:157" ht="22.5" hidden="1" customHeight="1" x14ac:dyDescent="0.2">
      <c r="A35" s="112"/>
      <c r="B35" s="187"/>
      <c r="C35" s="81"/>
      <c r="D35" s="191"/>
      <c r="E35" s="187"/>
      <c r="F35" s="23"/>
      <c r="G35" s="23"/>
      <c r="H35" s="23"/>
      <c r="I35" s="23"/>
      <c r="J35" s="23"/>
      <c r="K35" s="93"/>
      <c r="L35" s="24"/>
      <c r="M35" s="23"/>
      <c r="N35" s="23"/>
      <c r="O35" s="23"/>
      <c r="P35" s="23"/>
      <c r="Q35" s="310"/>
      <c r="R35" s="23"/>
      <c r="S35" s="23"/>
      <c r="T35" s="23"/>
      <c r="U35" s="94"/>
      <c r="V35" s="18">
        <f t="shared" si="11"/>
        <v>0</v>
      </c>
      <c r="W35" s="139">
        <f t="shared" si="1"/>
        <v>0</v>
      </c>
      <c r="X35" s="139">
        <f t="shared" si="12"/>
        <v>0</v>
      </c>
      <c r="Y35" s="139">
        <f t="shared" si="2"/>
        <v>0</v>
      </c>
      <c r="Z35" s="139">
        <f t="shared" si="3"/>
        <v>0</v>
      </c>
      <c r="AA35" s="139">
        <f t="shared" si="4"/>
        <v>0</v>
      </c>
      <c r="AB35" s="139">
        <f t="shared" si="5"/>
        <v>0</v>
      </c>
      <c r="AC35" s="139">
        <f t="shared" si="6"/>
        <v>0</v>
      </c>
      <c r="AD35" s="206" t="str">
        <f t="shared" si="7"/>
        <v/>
      </c>
      <c r="AE35" s="207">
        <f t="shared" ref="AE35:AE36" si="15">IF(AX35=5,0.5,IF(AX35=4,0.25,IF(AX35&lt;=3,0)))</f>
        <v>0</v>
      </c>
      <c r="AF35" s="127"/>
      <c r="AG35" s="17" t="str">
        <f t="shared" si="14"/>
        <v/>
      </c>
      <c r="AH35" s="17" t="str">
        <f t="shared" si="14"/>
        <v/>
      </c>
      <c r="AI35" s="17" t="str">
        <f t="shared" si="14"/>
        <v/>
      </c>
      <c r="AJ35" s="17" t="str">
        <f t="shared" si="14"/>
        <v/>
      </c>
      <c r="AK35" s="17" t="str">
        <f t="shared" si="14"/>
        <v/>
      </c>
      <c r="AL35" s="17" t="str">
        <f t="shared" si="14"/>
        <v/>
      </c>
      <c r="AM35" s="17" t="str">
        <f t="shared" si="14"/>
        <v/>
      </c>
      <c r="AN35" s="17" t="str">
        <f t="shared" si="14"/>
        <v/>
      </c>
      <c r="AO35" s="17" t="str">
        <f t="shared" si="14"/>
        <v/>
      </c>
      <c r="AP35" s="17" t="str">
        <f t="shared" si="14"/>
        <v/>
      </c>
      <c r="AQ35" s="17" t="str">
        <f t="shared" si="14"/>
        <v/>
      </c>
      <c r="AR35" s="17" t="str">
        <f t="shared" si="14"/>
        <v/>
      </c>
      <c r="AS35" s="17" t="str">
        <f t="shared" si="14"/>
        <v/>
      </c>
      <c r="AT35" s="17" t="str">
        <f t="shared" si="14"/>
        <v/>
      </c>
      <c r="AU35" s="17" t="str">
        <f t="shared" si="14"/>
        <v/>
      </c>
      <c r="AV35" s="17" t="str">
        <f t="shared" si="13"/>
        <v/>
      </c>
      <c r="AW35" s="18">
        <f t="shared" si="10"/>
        <v>0</v>
      </c>
      <c r="AX35" s="135"/>
      <c r="AY35" s="136"/>
      <c r="AZ35" s="136"/>
      <c r="BA35" s="136"/>
      <c r="BB35" s="136"/>
      <c r="BC35" s="136"/>
      <c r="BD35" s="136"/>
      <c r="BE35" s="136"/>
      <c r="BF35" s="136"/>
      <c r="BG35" s="136"/>
      <c r="BH35" s="136"/>
      <c r="BI35" s="136"/>
      <c r="BJ35" s="136"/>
      <c r="BK35" s="136"/>
      <c r="BL35" s="136"/>
      <c r="BM35" s="136"/>
      <c r="BN35" s="136"/>
      <c r="BO35" s="135"/>
      <c r="BP35" s="129"/>
      <c r="BQ35" s="129"/>
      <c r="BR35" s="129"/>
      <c r="BS35" s="129"/>
      <c r="BT35" s="129"/>
      <c r="BU35" s="129"/>
      <c r="BV35" s="129"/>
      <c r="BW35" s="129"/>
      <c r="BX35" s="129"/>
      <c r="BY35" s="129"/>
      <c r="BZ35" s="129"/>
      <c r="CA35" s="129"/>
      <c r="CB35" s="129"/>
      <c r="CC35" s="129"/>
      <c r="CD35" s="129"/>
      <c r="CE35" s="129"/>
      <c r="CF35" s="129"/>
      <c r="CG35" s="135"/>
      <c r="CH35" s="129"/>
      <c r="CI35" s="129"/>
      <c r="CJ35" s="129"/>
      <c r="CK35" s="129"/>
      <c r="CL35" s="129"/>
      <c r="CM35" s="129"/>
      <c r="CN35" s="127"/>
      <c r="CO35" s="127"/>
      <c r="CP35" s="127"/>
      <c r="CQ35" s="127"/>
      <c r="CR35" s="127"/>
      <c r="CS35" s="127"/>
      <c r="CT35" s="127"/>
      <c r="CU35" s="127"/>
      <c r="CV35" s="127"/>
      <c r="CW35" s="127"/>
      <c r="CX35" s="127"/>
      <c r="CY35" s="127"/>
      <c r="CZ35" s="127"/>
      <c r="DA35" s="127"/>
    </row>
    <row r="36" spans="1:157" ht="22.5" hidden="1" customHeight="1" x14ac:dyDescent="0.2">
      <c r="A36" s="112"/>
      <c r="B36" s="82"/>
      <c r="C36" s="81"/>
      <c r="D36" s="84"/>
      <c r="E36" s="27">
        <f>COUNTIF(E6:E32,"С2332")</f>
        <v>18</v>
      </c>
      <c r="F36" s="23"/>
      <c r="G36" s="23"/>
      <c r="H36" s="23"/>
      <c r="I36" s="23"/>
      <c r="J36" s="23"/>
      <c r="K36" s="23"/>
      <c r="L36" s="24"/>
      <c r="M36" s="23"/>
      <c r="N36" s="23"/>
      <c r="O36" s="23"/>
      <c r="P36" s="23"/>
      <c r="Q36" s="23"/>
      <c r="R36" s="23"/>
      <c r="S36" s="23"/>
      <c r="T36" s="23"/>
      <c r="U36" s="94"/>
      <c r="V36" s="18">
        <f t="shared" si="11"/>
        <v>0</v>
      </c>
      <c r="W36" s="139">
        <f t="shared" si="1"/>
        <v>0</v>
      </c>
      <c r="X36" s="139">
        <f t="shared" si="12"/>
        <v>0</v>
      </c>
      <c r="Y36" s="139">
        <f t="shared" si="2"/>
        <v>0</v>
      </c>
      <c r="Z36" s="139">
        <f t="shared" si="3"/>
        <v>0</v>
      </c>
      <c r="AA36" s="139">
        <f t="shared" si="4"/>
        <v>0</v>
      </c>
      <c r="AB36" s="139">
        <f t="shared" si="5"/>
        <v>0</v>
      </c>
      <c r="AC36" s="139">
        <f t="shared" si="6"/>
        <v>0</v>
      </c>
      <c r="AD36" s="206" t="str">
        <f t="shared" si="7"/>
        <v/>
      </c>
      <c r="AE36" s="207">
        <f t="shared" si="15"/>
        <v>0</v>
      </c>
      <c r="AF36" s="127"/>
      <c r="AG36" s="17" t="str">
        <f t="shared" si="14"/>
        <v/>
      </c>
      <c r="AH36" s="17" t="str">
        <f t="shared" si="14"/>
        <v/>
      </c>
      <c r="AI36" s="17" t="str">
        <f t="shared" si="14"/>
        <v/>
      </c>
      <c r="AJ36" s="17" t="str">
        <f t="shared" si="14"/>
        <v/>
      </c>
      <c r="AK36" s="17" t="str">
        <f t="shared" si="14"/>
        <v/>
      </c>
      <c r="AL36" s="17" t="str">
        <f t="shared" si="14"/>
        <v/>
      </c>
      <c r="AM36" s="17" t="str">
        <f t="shared" si="14"/>
        <v/>
      </c>
      <c r="AN36" s="17" t="str">
        <f t="shared" si="14"/>
        <v/>
      </c>
      <c r="AO36" s="17" t="str">
        <f t="shared" si="14"/>
        <v/>
      </c>
      <c r="AP36" s="17" t="str">
        <f t="shared" si="14"/>
        <v/>
      </c>
      <c r="AQ36" s="17" t="str">
        <f t="shared" si="14"/>
        <v/>
      </c>
      <c r="AR36" s="17" t="str">
        <f t="shared" si="14"/>
        <v/>
      </c>
      <c r="AS36" s="17" t="str">
        <f t="shared" si="14"/>
        <v/>
      </c>
      <c r="AT36" s="17" t="str">
        <f t="shared" si="14"/>
        <v/>
      </c>
      <c r="AU36" s="17" t="str">
        <f t="shared" si="14"/>
        <v/>
      </c>
      <c r="AV36" s="17" t="str">
        <f t="shared" si="13"/>
        <v/>
      </c>
      <c r="AW36" s="18"/>
      <c r="AX36" s="135"/>
      <c r="AY36" s="136"/>
      <c r="AZ36" s="136"/>
      <c r="BA36" s="136"/>
      <c r="BB36" s="136"/>
      <c r="BC36" s="136"/>
      <c r="BD36" s="136"/>
      <c r="BE36" s="136"/>
      <c r="BF36" s="136"/>
      <c r="BG36" s="136"/>
      <c r="BH36" s="136"/>
      <c r="BI36" s="136"/>
      <c r="BJ36" s="136"/>
      <c r="BK36" s="136"/>
      <c r="BL36" s="136"/>
      <c r="BM36" s="136"/>
      <c r="BN36" s="136"/>
      <c r="BO36" s="135"/>
      <c r="BP36" s="129"/>
      <c r="BQ36" s="129"/>
      <c r="BR36" s="129"/>
      <c r="BS36" s="129"/>
      <c r="BT36" s="129"/>
      <c r="BU36" s="129"/>
      <c r="BV36" s="129"/>
      <c r="BW36" s="129"/>
      <c r="BX36" s="129"/>
      <c r="BY36" s="129"/>
      <c r="BZ36" s="129"/>
      <c r="CA36" s="129"/>
      <c r="CB36" s="129"/>
      <c r="CC36" s="129"/>
      <c r="CD36" s="129"/>
      <c r="CE36" s="129"/>
      <c r="CF36" s="129"/>
      <c r="CG36" s="135"/>
      <c r="CH36" s="129"/>
      <c r="CI36" s="129"/>
      <c r="CJ36" s="129"/>
      <c r="CK36" s="129"/>
      <c r="CL36" s="129"/>
      <c r="CM36" s="129"/>
      <c r="CN36" s="127"/>
      <c r="CO36" s="127"/>
      <c r="CP36" s="127"/>
      <c r="CQ36" s="127"/>
      <c r="CR36" s="127"/>
      <c r="CS36" s="127"/>
      <c r="CT36" s="127"/>
      <c r="CU36" s="127"/>
      <c r="CV36" s="127"/>
      <c r="CW36" s="127"/>
      <c r="CX36" s="127"/>
      <c r="CY36" s="127"/>
      <c r="CZ36" s="127"/>
      <c r="DA36" s="127"/>
    </row>
    <row r="37" spans="1:157" ht="17.25" customHeight="1" x14ac:dyDescent="0.2">
      <c r="A37" s="140"/>
      <c r="B37" s="140"/>
      <c r="C37" s="83" t="s">
        <v>12</v>
      </c>
      <c r="D37" s="83"/>
      <c r="E37" s="27"/>
      <c r="F37" s="213">
        <f t="array" ref="F37:U44">AG37:AV44</f>
        <v>3.4444444444444446</v>
      </c>
      <c r="G37" s="213">
        <v>3.8333333333333335</v>
      </c>
      <c r="H37" s="213">
        <v>4.2222222222222223</v>
      </c>
      <c r="I37" s="213">
        <v>3.6111111111111112</v>
      </c>
      <c r="J37" s="213">
        <v>4.2777777777777777</v>
      </c>
      <c r="K37" s="213">
        <v>4.0555555555555554</v>
      </c>
      <c r="L37" s="213">
        <v>3.8235294117647061</v>
      </c>
      <c r="M37" s="213">
        <v>4.2352941176470589</v>
      </c>
      <c r="N37" s="213">
        <v>3.6666666666666665</v>
      </c>
      <c r="O37" s="311">
        <v>4</v>
      </c>
      <c r="P37" s="213">
        <v>4.1111111111111107</v>
      </c>
      <c r="Q37" s="213">
        <v>3.7777777777777777</v>
      </c>
      <c r="R37" s="213">
        <v>3.9444444444444446</v>
      </c>
      <c r="S37" s="213">
        <v>3.8888888888888888</v>
      </c>
      <c r="T37" s="213">
        <v>3.8333333333333335</v>
      </c>
      <c r="U37" s="213" t="str">
        <v xml:space="preserve"> </v>
      </c>
      <c r="V37" s="18">
        <f>сводн.!T46</f>
        <v>3</v>
      </c>
      <c r="W37" s="139">
        <f>SUM(W6:W36)</f>
        <v>0</v>
      </c>
      <c r="X37" s="139">
        <f>SUM(X6:X36)</f>
        <v>0</v>
      </c>
      <c r="Y37" s="139">
        <f t="shared" ref="Y37:AC37" si="16">SUM(Y6:Y36)</f>
        <v>4</v>
      </c>
      <c r="Z37" s="139">
        <f t="shared" si="16"/>
        <v>75</v>
      </c>
      <c r="AA37" s="139">
        <f t="shared" si="16"/>
        <v>129</v>
      </c>
      <c r="AB37" s="139">
        <f t="shared" si="16"/>
        <v>60</v>
      </c>
      <c r="AC37" s="139">
        <f t="shared" si="16"/>
        <v>268</v>
      </c>
      <c r="AD37" s="206">
        <f>IF(ISERROR(((X37+Y37)*2+Z37*3+AA37*4+AB37*5)/SUM(X37,Y37:AB37)),"",((X37+Y37)*2+Z37*3+AA37*4+AB37*5)/SUM(X37,Y37:AB37))</f>
        <v>3.9141791044776117</v>
      </c>
      <c r="AE37" s="207"/>
      <c r="AF37" s="127"/>
      <c r="AG37" s="33">
        <f t="shared" ref="AG37:AV37" si="17">IF(COUNT(AG6:AG36)=0," ",SUM(AG6:AG36)/COUNT(AG6:AG36))</f>
        <v>3.4444444444444446</v>
      </c>
      <c r="AH37" s="33">
        <f t="shared" si="17"/>
        <v>3.8333333333333335</v>
      </c>
      <c r="AI37" s="33">
        <f t="shared" si="17"/>
        <v>4.2222222222222223</v>
      </c>
      <c r="AJ37" s="33">
        <f t="shared" si="17"/>
        <v>3.6111111111111112</v>
      </c>
      <c r="AK37" s="33">
        <f t="shared" si="17"/>
        <v>4.2777777777777777</v>
      </c>
      <c r="AL37" s="33">
        <f t="shared" si="17"/>
        <v>4.0555555555555554</v>
      </c>
      <c r="AM37" s="33">
        <f t="shared" si="17"/>
        <v>3.8235294117647061</v>
      </c>
      <c r="AN37" s="33">
        <f t="shared" si="17"/>
        <v>4.2352941176470589</v>
      </c>
      <c r="AO37" s="33">
        <f t="shared" si="17"/>
        <v>3.6666666666666665</v>
      </c>
      <c r="AP37" s="33">
        <f t="shared" si="17"/>
        <v>4</v>
      </c>
      <c r="AQ37" s="33">
        <f t="shared" si="17"/>
        <v>4.1111111111111107</v>
      </c>
      <c r="AR37" s="33">
        <f t="shared" si="17"/>
        <v>3.7777777777777777</v>
      </c>
      <c r="AS37" s="33">
        <f t="shared" si="17"/>
        <v>3.9444444444444446</v>
      </c>
      <c r="AT37" s="33">
        <f t="shared" si="17"/>
        <v>3.8888888888888888</v>
      </c>
      <c r="AU37" s="33">
        <f t="shared" si="17"/>
        <v>3.8333333333333335</v>
      </c>
      <c r="AV37" s="34" t="str">
        <f t="shared" si="17"/>
        <v xml:space="preserve"> </v>
      </c>
      <c r="AW37" s="35"/>
      <c r="AX37" s="135"/>
      <c r="AY37" s="136"/>
      <c r="AZ37" s="136"/>
      <c r="BA37" s="136"/>
      <c r="BB37" s="136"/>
      <c r="BC37" s="136"/>
      <c r="BD37" s="136"/>
      <c r="BE37" s="136"/>
      <c r="BF37" s="136"/>
      <c r="BG37" s="136"/>
      <c r="BH37" s="136"/>
      <c r="BI37" s="136"/>
      <c r="BJ37" s="136"/>
      <c r="BK37" s="136"/>
      <c r="BL37" s="136"/>
      <c r="BM37" s="136"/>
      <c r="BN37" s="136"/>
      <c r="BO37" s="135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  <c r="CE37" s="129"/>
      <c r="CF37" s="129"/>
      <c r="CG37" s="135"/>
      <c r="CH37" s="129"/>
      <c r="CI37" s="129"/>
      <c r="CJ37" s="129"/>
      <c r="CK37" s="129"/>
      <c r="CL37" s="129"/>
      <c r="CM37" s="129"/>
      <c r="CN37" s="127"/>
      <c r="CO37" s="127"/>
      <c r="CP37" s="127"/>
      <c r="CQ37" s="127"/>
      <c r="CR37" s="127"/>
      <c r="CS37" s="127"/>
      <c r="CT37" s="127"/>
      <c r="CU37" s="127"/>
      <c r="CV37" s="127"/>
      <c r="CW37" s="127"/>
      <c r="CX37" s="127"/>
      <c r="CY37" s="127"/>
      <c r="CZ37" s="127"/>
      <c r="DA37" s="127"/>
    </row>
    <row r="38" spans="1:157" ht="17.25" customHeight="1" x14ac:dyDescent="0.2">
      <c r="A38" s="216"/>
      <c r="B38" s="216"/>
      <c r="C38" s="217" t="s">
        <v>13</v>
      </c>
      <c r="D38" s="218"/>
      <c r="E38" s="219"/>
      <c r="F38" s="105">
        <v>2</v>
      </c>
      <c r="G38" s="105">
        <v>3</v>
      </c>
      <c r="H38" s="105">
        <v>5</v>
      </c>
      <c r="I38" s="105">
        <v>2</v>
      </c>
      <c r="J38" s="105">
        <v>7</v>
      </c>
      <c r="K38" s="105">
        <v>4</v>
      </c>
      <c r="L38" s="105">
        <v>4</v>
      </c>
      <c r="M38" s="105">
        <v>7</v>
      </c>
      <c r="N38" s="105">
        <v>3</v>
      </c>
      <c r="O38" s="105">
        <v>4</v>
      </c>
      <c r="P38" s="105">
        <v>5</v>
      </c>
      <c r="Q38" s="105">
        <v>3</v>
      </c>
      <c r="R38" s="105">
        <v>5</v>
      </c>
      <c r="S38" s="105">
        <v>3</v>
      </c>
      <c r="T38" s="105">
        <v>3</v>
      </c>
      <c r="U38" s="105" t="str">
        <v xml:space="preserve"> </v>
      </c>
      <c r="V38" s="38" t="str">
        <f>IF(COUNTIF(V6:V36,5)=0,"0",COUNTIF(V6:V36,5))</f>
        <v>0</v>
      </c>
      <c r="W38" s="209"/>
      <c r="X38" s="580">
        <f>SUM(X37:AB37)</f>
        <v>268</v>
      </c>
      <c r="Y38" s="580"/>
      <c r="Z38" s="580"/>
      <c r="AA38" s="580"/>
      <c r="AB38" s="580"/>
      <c r="AC38" s="392"/>
      <c r="AD38" s="211"/>
      <c r="AE38" s="207"/>
      <c r="AF38" s="127"/>
      <c r="AG38" s="38">
        <f t="shared" ref="AG38:AU38" si="18">IF(COUNTIF(AG6:AG36,5)=0,"0",COUNTIF(AG6:AG36,5))</f>
        <v>2</v>
      </c>
      <c r="AH38" s="38">
        <f t="shared" si="18"/>
        <v>3</v>
      </c>
      <c r="AI38" s="38">
        <f t="shared" si="18"/>
        <v>5</v>
      </c>
      <c r="AJ38" s="38">
        <f t="shared" si="18"/>
        <v>2</v>
      </c>
      <c r="AK38" s="38">
        <f t="shared" si="18"/>
        <v>7</v>
      </c>
      <c r="AL38" s="38">
        <f t="shared" si="18"/>
        <v>4</v>
      </c>
      <c r="AM38" s="38">
        <f t="shared" si="18"/>
        <v>4</v>
      </c>
      <c r="AN38" s="38">
        <f t="shared" si="18"/>
        <v>7</v>
      </c>
      <c r="AO38" s="38">
        <f t="shared" si="18"/>
        <v>3</v>
      </c>
      <c r="AP38" s="38">
        <f t="shared" si="18"/>
        <v>4</v>
      </c>
      <c r="AQ38" s="38">
        <f t="shared" si="18"/>
        <v>5</v>
      </c>
      <c r="AR38" s="38">
        <f t="shared" si="18"/>
        <v>3</v>
      </c>
      <c r="AS38" s="38">
        <f t="shared" si="18"/>
        <v>5</v>
      </c>
      <c r="AT38" s="38">
        <f t="shared" si="18"/>
        <v>3</v>
      </c>
      <c r="AU38" s="38">
        <f t="shared" si="18"/>
        <v>3</v>
      </c>
      <c r="AV38" s="39" t="str">
        <f>IF(COUNTIF(AV6:AV36,5)=0," ",COUNTIF(AV6:AV36,5))</f>
        <v xml:space="preserve"> </v>
      </c>
      <c r="AW38" s="38"/>
      <c r="AX38" s="135"/>
      <c r="AY38" s="136"/>
      <c r="AZ38" s="136"/>
      <c r="BA38" s="136"/>
      <c r="BB38" s="136"/>
      <c r="BC38" s="136"/>
      <c r="BD38" s="136"/>
      <c r="BE38" s="136"/>
      <c r="BF38" s="136"/>
      <c r="BG38" s="136"/>
      <c r="BH38" s="136"/>
      <c r="BI38" s="136"/>
      <c r="BJ38" s="136"/>
      <c r="BK38" s="136"/>
      <c r="BL38" s="136"/>
      <c r="BM38" s="136"/>
      <c r="BN38" s="136"/>
      <c r="BO38" s="135"/>
      <c r="BP38" s="129"/>
      <c r="BQ38" s="129"/>
      <c r="BR38" s="129"/>
      <c r="BS38" s="129"/>
      <c r="BT38" s="129"/>
      <c r="BU38" s="129"/>
      <c r="BV38" s="129"/>
      <c r="BW38" s="129"/>
      <c r="BX38" s="129"/>
      <c r="BY38" s="129"/>
      <c r="BZ38" s="129"/>
      <c r="CA38" s="129"/>
      <c r="CB38" s="129"/>
      <c r="CC38" s="129"/>
      <c r="CD38" s="129"/>
      <c r="CE38" s="129"/>
      <c r="CF38" s="129"/>
      <c r="CG38" s="135"/>
      <c r="CH38" s="129"/>
      <c r="CI38" s="129"/>
      <c r="CJ38" s="129"/>
      <c r="CK38" s="129"/>
      <c r="CL38" s="129"/>
      <c r="CM38" s="129"/>
      <c r="CN38" s="127"/>
      <c r="CO38" s="127"/>
      <c r="CP38" s="127"/>
      <c r="CQ38" s="127"/>
      <c r="CR38" s="127"/>
      <c r="CS38" s="127"/>
      <c r="CT38" s="127"/>
      <c r="CU38" s="127"/>
      <c r="CV38" s="127"/>
      <c r="CW38" s="127"/>
      <c r="CX38" s="127"/>
      <c r="CY38" s="127"/>
      <c r="CZ38" s="127"/>
      <c r="DA38" s="127"/>
    </row>
    <row r="39" spans="1:157" ht="17.25" customHeight="1" x14ac:dyDescent="0.2">
      <c r="A39" s="220"/>
      <c r="B39" s="220"/>
      <c r="C39" s="221" t="s">
        <v>14</v>
      </c>
      <c r="D39" s="222"/>
      <c r="E39" s="223"/>
      <c r="F39" s="107">
        <v>4</v>
      </c>
      <c r="G39" s="107">
        <v>9</v>
      </c>
      <c r="H39" s="107">
        <v>12</v>
      </c>
      <c r="I39" s="107">
        <v>7</v>
      </c>
      <c r="J39" s="107">
        <v>9</v>
      </c>
      <c r="K39" s="107">
        <v>11</v>
      </c>
      <c r="L39" s="107">
        <v>6</v>
      </c>
      <c r="M39" s="107">
        <v>7</v>
      </c>
      <c r="N39" s="107">
        <v>8</v>
      </c>
      <c r="O39" s="107">
        <v>10</v>
      </c>
      <c r="P39" s="107">
        <v>10</v>
      </c>
      <c r="Q39" s="107">
        <v>10</v>
      </c>
      <c r="R39" s="107">
        <v>7</v>
      </c>
      <c r="S39" s="107">
        <v>10</v>
      </c>
      <c r="T39" s="107">
        <v>9</v>
      </c>
      <c r="U39" s="107" t="str">
        <v xml:space="preserve"> </v>
      </c>
      <c r="V39" s="44">
        <f>IF(COUNTIF(V6:V36,4)=0,"0",COUNTIF(V6:V36,4))</f>
        <v>1</v>
      </c>
      <c r="W39" s="44"/>
      <c r="X39" s="44"/>
      <c r="Y39" s="44" t="str">
        <f>IF(COUNTIF(Y6:Y36,4)=0," ",COUNTIF(Y6:Y36,4))</f>
        <v xml:space="preserve"> </v>
      </c>
      <c r="Z39" s="44">
        <f>IF(COUNTIF(Z6:Z36,4)=0," ",COUNTIF(Z6:Z36,4))</f>
        <v>4</v>
      </c>
      <c r="AA39" s="44">
        <f>IF(COUNTIF(AA6:AA36,4)=0," ",COUNTIF(AA6:AA36,4))</f>
        <v>1</v>
      </c>
      <c r="AB39" s="44">
        <f>IF(COUNTIF(AB6:AB36,4)=0," ",COUNTIF(AB6:AB36,4))</f>
        <v>1</v>
      </c>
      <c r="AC39" s="44"/>
      <c r="AD39" s="44"/>
      <c r="AE39" s="207"/>
      <c r="AF39" s="127"/>
      <c r="AG39" s="44">
        <f t="shared" ref="AG39:AU39" si="19">IF(COUNTIF(AG6:AG36,4)=0,"0",COUNTIF(AG6:AG36,4))</f>
        <v>4</v>
      </c>
      <c r="AH39" s="44">
        <f t="shared" si="19"/>
        <v>9</v>
      </c>
      <c r="AI39" s="44">
        <f t="shared" si="19"/>
        <v>12</v>
      </c>
      <c r="AJ39" s="44">
        <f t="shared" si="19"/>
        <v>7</v>
      </c>
      <c r="AK39" s="44">
        <f t="shared" si="19"/>
        <v>9</v>
      </c>
      <c r="AL39" s="44">
        <f t="shared" si="19"/>
        <v>11</v>
      </c>
      <c r="AM39" s="44">
        <f t="shared" si="19"/>
        <v>6</v>
      </c>
      <c r="AN39" s="44">
        <f t="shared" si="19"/>
        <v>7</v>
      </c>
      <c r="AO39" s="44">
        <f t="shared" si="19"/>
        <v>8</v>
      </c>
      <c r="AP39" s="44">
        <f t="shared" si="19"/>
        <v>10</v>
      </c>
      <c r="AQ39" s="44">
        <f t="shared" si="19"/>
        <v>10</v>
      </c>
      <c r="AR39" s="44">
        <f t="shared" si="19"/>
        <v>10</v>
      </c>
      <c r="AS39" s="44">
        <f t="shared" si="19"/>
        <v>7</v>
      </c>
      <c r="AT39" s="44">
        <f t="shared" si="19"/>
        <v>10</v>
      </c>
      <c r="AU39" s="44">
        <f t="shared" si="19"/>
        <v>9</v>
      </c>
      <c r="AV39" s="46" t="str">
        <f>IF(COUNTIF(AV6:AV36,4)=0," ",COUNTIF(AV6:AV36,4))</f>
        <v xml:space="preserve"> </v>
      </c>
      <c r="AW39" s="44"/>
      <c r="AX39" s="135"/>
      <c r="AY39" s="136"/>
      <c r="AZ39" s="136"/>
      <c r="BA39" s="136"/>
      <c r="BB39" s="136"/>
      <c r="BC39" s="136"/>
      <c r="BD39" s="136"/>
      <c r="BE39" s="136"/>
      <c r="BF39" s="136"/>
      <c r="BG39" s="136"/>
      <c r="BH39" s="136"/>
      <c r="BI39" s="136"/>
      <c r="BJ39" s="136"/>
      <c r="BK39" s="136"/>
      <c r="BL39" s="136"/>
      <c r="BM39" s="136"/>
      <c r="BN39" s="136"/>
      <c r="BO39" s="135"/>
      <c r="BP39" s="129"/>
      <c r="BQ39" s="129"/>
      <c r="BR39" s="129"/>
      <c r="BS39" s="129"/>
      <c r="BT39" s="129"/>
      <c r="BU39" s="129"/>
      <c r="BV39" s="129"/>
      <c r="BW39" s="129"/>
      <c r="BX39" s="129"/>
      <c r="BY39" s="129"/>
      <c r="BZ39" s="129"/>
      <c r="CA39" s="129"/>
      <c r="CB39" s="129"/>
      <c r="CC39" s="129"/>
      <c r="CD39" s="129"/>
      <c r="CE39" s="129"/>
      <c r="CF39" s="129"/>
      <c r="CG39" s="135"/>
      <c r="CH39" s="129"/>
      <c r="CI39" s="129"/>
      <c r="CJ39" s="129"/>
      <c r="CK39" s="129"/>
      <c r="CL39" s="129"/>
      <c r="CM39" s="129"/>
      <c r="CN39" s="127"/>
      <c r="CO39" s="127"/>
      <c r="CP39" s="127"/>
      <c r="CQ39" s="127"/>
      <c r="CR39" s="127"/>
      <c r="CS39" s="127"/>
      <c r="CT39" s="127"/>
      <c r="CU39" s="127"/>
      <c r="CV39" s="127"/>
      <c r="CW39" s="127"/>
      <c r="CX39" s="127"/>
      <c r="CY39" s="127"/>
      <c r="CZ39" s="127"/>
      <c r="DA39" s="127"/>
    </row>
    <row r="40" spans="1:157" ht="17.25" customHeight="1" x14ac:dyDescent="0.2">
      <c r="A40" s="85"/>
      <c r="B40" s="85"/>
      <c r="C40" s="224" t="s">
        <v>15</v>
      </c>
      <c r="D40" s="225"/>
      <c r="E40" s="226"/>
      <c r="F40" s="109">
        <v>12</v>
      </c>
      <c r="G40" s="109">
        <v>6</v>
      </c>
      <c r="H40" s="109">
        <v>1</v>
      </c>
      <c r="I40" s="109">
        <v>9</v>
      </c>
      <c r="J40" s="109">
        <v>2</v>
      </c>
      <c r="K40" s="109">
        <v>3</v>
      </c>
      <c r="L40" s="109">
        <v>7</v>
      </c>
      <c r="M40" s="109">
        <v>3</v>
      </c>
      <c r="N40" s="109">
        <v>5</v>
      </c>
      <c r="O40" s="109">
        <v>4</v>
      </c>
      <c r="P40" s="109">
        <v>3</v>
      </c>
      <c r="Q40" s="109">
        <v>3</v>
      </c>
      <c r="R40" s="109">
        <v>6</v>
      </c>
      <c r="S40" s="109">
        <v>5</v>
      </c>
      <c r="T40" s="109">
        <v>6</v>
      </c>
      <c r="U40" s="109" t="str">
        <v xml:space="preserve"> </v>
      </c>
      <c r="V40" s="52">
        <f>IF(COUNTIF(V6:V36,3)=0,"0",COUNTIF(V6:V36,3))</f>
        <v>15</v>
      </c>
      <c r="W40" s="52"/>
      <c r="X40" s="52"/>
      <c r="Y40" s="52" t="str">
        <f>IF(COUNTIF(Y6:Y36,3)=0," ",COUNTIF(Y6:Y36,3))</f>
        <v xml:space="preserve"> </v>
      </c>
      <c r="Z40" s="52" t="str">
        <f>IF(COUNTIF(Z6:Z36,3)=0," ",COUNTIF(Z6:Z36,3))</f>
        <v xml:space="preserve"> </v>
      </c>
      <c r="AA40" s="52">
        <f>IF(COUNTIF(AA6:AA36,3)=0," ",COUNTIF(AA6:AA36,3))</f>
        <v>2</v>
      </c>
      <c r="AB40" s="52">
        <f>IF(COUNTIF(AB6:AB36,3)=0," ",COUNTIF(AB6:AB36,3))</f>
        <v>1</v>
      </c>
      <c r="AC40" s="52"/>
      <c r="AD40" s="52"/>
      <c r="AE40" s="207"/>
      <c r="AF40" s="127"/>
      <c r="AG40" s="52">
        <f t="shared" ref="AG40:AU40" si="20">IF(COUNTIF(AG6:AG36,3)=0,"0",COUNTIF(AG6:AG36,3))</f>
        <v>12</v>
      </c>
      <c r="AH40" s="52">
        <f t="shared" si="20"/>
        <v>6</v>
      </c>
      <c r="AI40" s="52">
        <f t="shared" si="20"/>
        <v>1</v>
      </c>
      <c r="AJ40" s="52">
        <f t="shared" si="20"/>
        <v>9</v>
      </c>
      <c r="AK40" s="52">
        <f t="shared" si="20"/>
        <v>2</v>
      </c>
      <c r="AL40" s="52">
        <f t="shared" si="20"/>
        <v>3</v>
      </c>
      <c r="AM40" s="52">
        <f t="shared" si="20"/>
        <v>7</v>
      </c>
      <c r="AN40" s="52">
        <f t="shared" si="20"/>
        <v>3</v>
      </c>
      <c r="AO40" s="52">
        <f t="shared" si="20"/>
        <v>5</v>
      </c>
      <c r="AP40" s="52">
        <f t="shared" si="20"/>
        <v>4</v>
      </c>
      <c r="AQ40" s="52">
        <f t="shared" si="20"/>
        <v>3</v>
      </c>
      <c r="AR40" s="52">
        <f t="shared" si="20"/>
        <v>3</v>
      </c>
      <c r="AS40" s="52">
        <f t="shared" si="20"/>
        <v>6</v>
      </c>
      <c r="AT40" s="52">
        <f t="shared" si="20"/>
        <v>5</v>
      </c>
      <c r="AU40" s="52">
        <f t="shared" si="20"/>
        <v>6</v>
      </c>
      <c r="AV40" s="54" t="str">
        <f>IF(COUNTIF(AV6:AV36,3)=0," ",COUNTIF(AV6:AV36,3))</f>
        <v xml:space="preserve"> </v>
      </c>
      <c r="AW40" s="52"/>
      <c r="AX40" s="135"/>
      <c r="AY40" s="136"/>
      <c r="AZ40" s="136"/>
      <c r="BA40" s="136"/>
      <c r="BB40" s="136"/>
      <c r="BC40" s="136"/>
      <c r="BD40" s="136"/>
      <c r="BE40" s="136"/>
      <c r="BF40" s="136"/>
      <c r="BG40" s="136"/>
      <c r="BH40" s="136"/>
      <c r="BI40" s="136"/>
      <c r="BJ40" s="136"/>
      <c r="BK40" s="136"/>
      <c r="BL40" s="136"/>
      <c r="BM40" s="136"/>
      <c r="BN40" s="136"/>
      <c r="BO40" s="129"/>
      <c r="BP40" s="129"/>
      <c r="BQ40" s="129"/>
      <c r="BR40" s="129"/>
      <c r="BS40" s="129"/>
      <c r="BT40" s="129"/>
      <c r="BU40" s="129"/>
      <c r="BV40" s="129"/>
      <c r="BW40" s="129"/>
      <c r="BX40" s="129"/>
      <c r="BY40" s="129"/>
      <c r="BZ40" s="129"/>
      <c r="CA40" s="129"/>
      <c r="CB40" s="129"/>
      <c r="CC40" s="129"/>
      <c r="CD40" s="129"/>
      <c r="CE40" s="129"/>
      <c r="CF40" s="129"/>
      <c r="CG40" s="129"/>
      <c r="CH40" s="129"/>
      <c r="CI40" s="129"/>
      <c r="CJ40" s="129"/>
      <c r="CK40" s="129"/>
      <c r="CL40" s="129"/>
      <c r="CM40" s="129"/>
      <c r="CN40" s="127"/>
      <c r="CO40" s="127"/>
      <c r="CP40" s="127"/>
      <c r="CQ40" s="127"/>
      <c r="CR40" s="127"/>
      <c r="CS40" s="127"/>
      <c r="CT40" s="127"/>
      <c r="CU40" s="127"/>
      <c r="CV40" s="127"/>
      <c r="CW40" s="127"/>
      <c r="CX40" s="127"/>
      <c r="CY40" s="127"/>
      <c r="CZ40" s="127"/>
      <c r="DA40" s="127"/>
    </row>
    <row r="41" spans="1:157" s="43" customFormat="1" ht="17.25" customHeight="1" x14ac:dyDescent="0.2">
      <c r="A41" s="140"/>
      <c r="B41" s="140"/>
      <c r="C41" s="83" t="s">
        <v>16</v>
      </c>
      <c r="D41" s="83"/>
      <c r="E41" s="27"/>
      <c r="F41" s="141">
        <v>0</v>
      </c>
      <c r="G41" s="141">
        <v>0</v>
      </c>
      <c r="H41" s="141">
        <v>0</v>
      </c>
      <c r="I41" s="141">
        <v>0</v>
      </c>
      <c r="J41" s="141">
        <v>0</v>
      </c>
      <c r="K41" s="141">
        <v>0</v>
      </c>
      <c r="L41" s="141">
        <v>0</v>
      </c>
      <c r="M41" s="141">
        <v>0</v>
      </c>
      <c r="N41" s="141">
        <v>2</v>
      </c>
      <c r="O41" s="141">
        <v>0</v>
      </c>
      <c r="P41" s="141">
        <v>0</v>
      </c>
      <c r="Q41" s="141">
        <v>2</v>
      </c>
      <c r="R41" s="141">
        <v>0</v>
      </c>
      <c r="S41" s="141">
        <v>0</v>
      </c>
      <c r="T41" s="141">
        <v>0</v>
      </c>
      <c r="U41" s="141">
        <v>0</v>
      </c>
      <c r="V41" s="199">
        <f>IF(COUNTIF(V6:V36,2)=0,"0",COUNTIF(V6:V36,2))</f>
        <v>2</v>
      </c>
      <c r="W41" s="35"/>
      <c r="X41" s="35"/>
      <c r="Y41" s="35">
        <f>IF(COUNTIF(Y6:Y36,2)=0," ",COUNTIF(Y6:Y36,2))</f>
        <v>2</v>
      </c>
      <c r="Z41" s="35">
        <f>IF(COUNTIF(Z6:Z36,2)=0," ",COUNTIF(Z6:Z36,2))</f>
        <v>2</v>
      </c>
      <c r="AA41" s="35">
        <f>IF(COUNTIF(AA6:AA36,2)=0," ",COUNTIF(AA6:AA36,2))</f>
        <v>1</v>
      </c>
      <c r="AB41" s="35">
        <f>IF(COUNTIF(AB6:AB36,2)=0," ",COUNTIF(AB6:AB36,2))</f>
        <v>3</v>
      </c>
      <c r="AC41" s="35"/>
      <c r="AD41" s="35" t="str">
        <f>IF(COUNTIF(AD6:AD36,2)=0," ",COUNTIF(AD6:AD36,2))</f>
        <v xml:space="preserve"> </v>
      </c>
      <c r="AE41" s="212"/>
      <c r="AF41" s="37"/>
      <c r="AG41" s="35">
        <f t="shared" ref="AG41:AV41" si="21">COUNTIF(AG6:AG36,2)+COUNTIF(AG6:AG36,"д")</f>
        <v>0</v>
      </c>
      <c r="AH41" s="35">
        <f t="shared" si="21"/>
        <v>0</v>
      </c>
      <c r="AI41" s="35">
        <f t="shared" si="21"/>
        <v>0</v>
      </c>
      <c r="AJ41" s="35">
        <f t="shared" si="21"/>
        <v>0</v>
      </c>
      <c r="AK41" s="35">
        <f t="shared" si="21"/>
        <v>0</v>
      </c>
      <c r="AL41" s="35">
        <f t="shared" si="21"/>
        <v>0</v>
      </c>
      <c r="AM41" s="35">
        <f t="shared" si="21"/>
        <v>0</v>
      </c>
      <c r="AN41" s="35">
        <f t="shared" si="21"/>
        <v>0</v>
      </c>
      <c r="AO41" s="35">
        <f t="shared" si="21"/>
        <v>2</v>
      </c>
      <c r="AP41" s="35">
        <f t="shared" si="21"/>
        <v>0</v>
      </c>
      <c r="AQ41" s="35">
        <f t="shared" si="21"/>
        <v>0</v>
      </c>
      <c r="AR41" s="35">
        <f t="shared" si="21"/>
        <v>2</v>
      </c>
      <c r="AS41" s="35">
        <f t="shared" si="21"/>
        <v>0</v>
      </c>
      <c r="AT41" s="35">
        <f t="shared" si="21"/>
        <v>0</v>
      </c>
      <c r="AU41" s="35">
        <f t="shared" si="21"/>
        <v>0</v>
      </c>
      <c r="AV41" s="35">
        <f t="shared" si="21"/>
        <v>0</v>
      </c>
      <c r="AW41" s="35"/>
      <c r="AX41" s="40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37"/>
      <c r="CO41" s="37"/>
      <c r="CP41" s="37"/>
      <c r="CQ41" s="37"/>
      <c r="CR41" s="37"/>
      <c r="CS41" s="37"/>
      <c r="CT41" s="37"/>
      <c r="CU41" s="37"/>
      <c r="CV41" s="37"/>
      <c r="CW41" s="37"/>
      <c r="CX41" s="37"/>
      <c r="CY41" s="37"/>
      <c r="CZ41" s="37"/>
      <c r="DA41" s="37"/>
    </row>
    <row r="42" spans="1:157" s="51" customFormat="1" ht="17.25" customHeight="1" x14ac:dyDescent="0.2">
      <c r="A42" s="140"/>
      <c r="B42" s="140"/>
      <c r="C42" s="83" t="s">
        <v>17</v>
      </c>
      <c r="D42" s="83"/>
      <c r="E42" s="27"/>
      <c r="F42" s="141">
        <v>0</v>
      </c>
      <c r="G42" s="141">
        <v>0</v>
      </c>
      <c r="H42" s="141">
        <v>0</v>
      </c>
      <c r="I42" s="141">
        <v>0</v>
      </c>
      <c r="J42" s="141">
        <v>0</v>
      </c>
      <c r="K42" s="141">
        <v>0</v>
      </c>
      <c r="L42" s="141">
        <v>1</v>
      </c>
      <c r="M42" s="141">
        <v>1</v>
      </c>
      <c r="N42" s="141">
        <v>0</v>
      </c>
      <c r="O42" s="141">
        <v>0</v>
      </c>
      <c r="P42" s="141">
        <v>0</v>
      </c>
      <c r="Q42" s="141">
        <v>0</v>
      </c>
      <c r="R42" s="141">
        <v>0</v>
      </c>
      <c r="S42" s="141">
        <v>0</v>
      </c>
      <c r="T42" s="141">
        <v>0</v>
      </c>
      <c r="U42" s="141">
        <v>0</v>
      </c>
      <c r="V42" s="199">
        <f t="shared" ref="V42:AB42" si="22">COUNTBLANK(V6:V26)</f>
        <v>0</v>
      </c>
      <c r="W42" s="35">
        <f t="shared" si="22"/>
        <v>0</v>
      </c>
      <c r="X42" s="35">
        <f t="shared" si="22"/>
        <v>0</v>
      </c>
      <c r="Y42" s="35">
        <f t="shared" si="22"/>
        <v>0</v>
      </c>
      <c r="Z42" s="35">
        <f t="shared" si="22"/>
        <v>0</v>
      </c>
      <c r="AA42" s="35">
        <f t="shared" si="22"/>
        <v>0</v>
      </c>
      <c r="AB42" s="35">
        <f t="shared" si="22"/>
        <v>0</v>
      </c>
      <c r="AC42" s="35"/>
      <c r="AD42" s="35">
        <f>COUNTBLANK(AD6:AD23)</f>
        <v>0</v>
      </c>
      <c r="AE42" s="44" t="str">
        <f>IF(COUNTIF(AE6:AE39,4)=0," ",COUNTIF(AE6:AE39,4))</f>
        <v xml:space="preserve"> </v>
      </c>
      <c r="AF42" s="45" t="str">
        <f>IF(COUNTIF(AF6:AF39,4)=0," ",COUNTIF(AF6:AF39,4))</f>
        <v xml:space="preserve"> </v>
      </c>
      <c r="AG42" s="60">
        <f t="shared" ref="AG42:AW42" si="23">IF(COUNTIF(AG6:AG36,"б")=0+COUNTIF(AG6:AG36,"а")=0,"0",COUNTIF(AG6:AG36,"б")+COUNTIF(AG6:AG36,"а"))</f>
        <v>0</v>
      </c>
      <c r="AH42" s="60">
        <f t="shared" si="23"/>
        <v>0</v>
      </c>
      <c r="AI42" s="60">
        <f t="shared" si="23"/>
        <v>0</v>
      </c>
      <c r="AJ42" s="60">
        <f t="shared" si="23"/>
        <v>0</v>
      </c>
      <c r="AK42" s="60">
        <f t="shared" si="23"/>
        <v>0</v>
      </c>
      <c r="AL42" s="60">
        <f t="shared" si="23"/>
        <v>0</v>
      </c>
      <c r="AM42" s="60">
        <f t="shared" si="23"/>
        <v>1</v>
      </c>
      <c r="AN42" s="60">
        <f t="shared" si="23"/>
        <v>1</v>
      </c>
      <c r="AO42" s="60">
        <f t="shared" si="23"/>
        <v>0</v>
      </c>
      <c r="AP42" s="60">
        <f t="shared" si="23"/>
        <v>0</v>
      </c>
      <c r="AQ42" s="60">
        <f t="shared" si="23"/>
        <v>0</v>
      </c>
      <c r="AR42" s="60">
        <f t="shared" si="23"/>
        <v>0</v>
      </c>
      <c r="AS42" s="60">
        <f t="shared" si="23"/>
        <v>0</v>
      </c>
      <c r="AT42" s="60">
        <f t="shared" si="23"/>
        <v>0</v>
      </c>
      <c r="AU42" s="60">
        <f t="shared" si="23"/>
        <v>0</v>
      </c>
      <c r="AV42" s="60">
        <f t="shared" si="23"/>
        <v>0</v>
      </c>
      <c r="AW42" s="68">
        <f t="shared" si="23"/>
        <v>0</v>
      </c>
      <c r="AX42" s="47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</row>
    <row r="43" spans="1:157" s="59" customFormat="1" ht="17.25" customHeight="1" x14ac:dyDescent="0.2">
      <c r="A43" s="140"/>
      <c r="B43" s="140"/>
      <c r="C43" s="83" t="s">
        <v>18</v>
      </c>
      <c r="D43" s="83"/>
      <c r="E43" s="27"/>
      <c r="F43" s="141" t="str">
        <v>0</v>
      </c>
      <c r="G43" s="141" t="str">
        <v>0</v>
      </c>
      <c r="H43" s="141" t="str">
        <v>0</v>
      </c>
      <c r="I43" s="141" t="str">
        <v>0</v>
      </c>
      <c r="J43" s="141" t="str">
        <v>0</v>
      </c>
      <c r="K43" s="141" t="str">
        <v>0</v>
      </c>
      <c r="L43" s="141" t="str">
        <v>0</v>
      </c>
      <c r="M43" s="141" t="str">
        <v>0</v>
      </c>
      <c r="N43" s="141" t="str">
        <v>0</v>
      </c>
      <c r="O43" s="141" t="str">
        <v>0</v>
      </c>
      <c r="P43" s="141" t="str">
        <v>0</v>
      </c>
      <c r="Q43" s="141" t="str">
        <v>0</v>
      </c>
      <c r="R43" s="141" t="str">
        <v>0</v>
      </c>
      <c r="S43" s="141" t="str">
        <v>0</v>
      </c>
      <c r="T43" s="141" t="str">
        <v>0</v>
      </c>
      <c r="U43" s="141" t="str">
        <v xml:space="preserve"> </v>
      </c>
      <c r="V43" s="199" t="str">
        <f>IF(COUNTIF(V6:V36,"з")=0,"0",COUNTIF(V6:V36,"з"))</f>
        <v>0</v>
      </c>
      <c r="W43" s="35"/>
      <c r="X43" s="35"/>
      <c r="Y43" s="35" t="str">
        <f>IF(COUNTIF(Y6:Y36,"з")=0," ",COUNTIF(Y6:Y36,"з"))</f>
        <v xml:space="preserve"> </v>
      </c>
      <c r="Z43" s="35" t="str">
        <f>IF(COUNTIF(Z6:Z36,"з")=0," ",COUNTIF(Z6:Z36,"з"))</f>
        <v xml:space="preserve"> </v>
      </c>
      <c r="AA43" s="35" t="str">
        <f>IF(COUNTIF(AA6:AA36,"з")=0," ",COUNTIF(AA6:AA36,"з"))</f>
        <v xml:space="preserve"> </v>
      </c>
      <c r="AB43" s="35" t="str">
        <f>IF(COUNTIF(AB6:AB36,"з")=0," ",COUNTIF(AB6:AB36,"з"))</f>
        <v xml:space="preserve"> </v>
      </c>
      <c r="AC43" s="35"/>
      <c r="AD43" s="35" t="str">
        <f>IF(COUNTIF(AD6:AD36,"з")=0," ",COUNTIF(AD6:AD36,"з"))</f>
        <v xml:space="preserve"> </v>
      </c>
      <c r="AE43" s="52" t="str">
        <f>IF(COUNTIF(AE6:AE39,3)=0," ",COUNTIF(AE6:AE39,3))</f>
        <v xml:space="preserve"> </v>
      </c>
      <c r="AF43" s="53" t="str">
        <f>IF(COUNTIF(AF6:AF39,3)=0," ",COUNTIF(AF6:AF39,3))</f>
        <v xml:space="preserve"> </v>
      </c>
      <c r="AG43" s="35" t="str">
        <f t="shared" ref="AG43:AU43" si="24">IF(COUNTIF(AG6:AG36,"з")=0,"0",COUNTIF(AG6:AG36,"з"))</f>
        <v>0</v>
      </c>
      <c r="AH43" s="35" t="str">
        <f t="shared" si="24"/>
        <v>0</v>
      </c>
      <c r="AI43" s="35" t="str">
        <f t="shared" si="24"/>
        <v>0</v>
      </c>
      <c r="AJ43" s="35" t="str">
        <f t="shared" si="24"/>
        <v>0</v>
      </c>
      <c r="AK43" s="35" t="str">
        <f t="shared" si="24"/>
        <v>0</v>
      </c>
      <c r="AL43" s="35" t="str">
        <f t="shared" si="24"/>
        <v>0</v>
      </c>
      <c r="AM43" s="35" t="str">
        <f t="shared" si="24"/>
        <v>0</v>
      </c>
      <c r="AN43" s="35" t="str">
        <f t="shared" si="24"/>
        <v>0</v>
      </c>
      <c r="AO43" s="35" t="str">
        <f t="shared" si="24"/>
        <v>0</v>
      </c>
      <c r="AP43" s="35" t="str">
        <f t="shared" si="24"/>
        <v>0</v>
      </c>
      <c r="AQ43" s="35" t="str">
        <f t="shared" si="24"/>
        <v>0</v>
      </c>
      <c r="AR43" s="35" t="str">
        <f t="shared" si="24"/>
        <v>0</v>
      </c>
      <c r="AS43" s="35" t="str">
        <f t="shared" si="24"/>
        <v>0</v>
      </c>
      <c r="AT43" s="35" t="str">
        <f t="shared" si="24"/>
        <v>0</v>
      </c>
      <c r="AU43" s="35" t="str">
        <f t="shared" si="24"/>
        <v>0</v>
      </c>
      <c r="AV43" s="35" t="str">
        <f>IF(COUNTIF(AV6:AV36,"з")=0," ",COUNTIF(AV6:AV36,"з"))</f>
        <v xml:space="preserve"> </v>
      </c>
      <c r="AW43" s="35"/>
      <c r="AX43" s="55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7"/>
      <c r="BP43" s="57"/>
      <c r="BQ43" s="57"/>
      <c r="BR43" s="57"/>
      <c r="BS43" s="57"/>
      <c r="BT43" s="57"/>
      <c r="BU43" s="57"/>
      <c r="BV43" s="57"/>
      <c r="BW43" s="57"/>
      <c r="BX43" s="57"/>
      <c r="BY43" s="57"/>
      <c r="BZ43" s="57"/>
      <c r="CA43" s="57"/>
      <c r="CB43" s="57"/>
      <c r="CC43" s="57"/>
      <c r="CD43" s="57"/>
      <c r="CE43" s="57"/>
      <c r="CF43" s="57"/>
      <c r="CG43" s="57"/>
      <c r="CH43" s="57"/>
      <c r="CI43" s="57"/>
      <c r="CJ43" s="57"/>
      <c r="CK43" s="57"/>
      <c r="CL43" s="57"/>
      <c r="CM43" s="57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</row>
    <row r="44" spans="1:157" ht="17.25" customHeight="1" x14ac:dyDescent="0.2">
      <c r="A44" s="140"/>
      <c r="B44" s="140"/>
      <c r="C44" s="83" t="s">
        <v>19</v>
      </c>
      <c r="D44" s="83"/>
      <c r="E44" s="27"/>
      <c r="F44" s="141" t="str">
        <v>0</v>
      </c>
      <c r="G44" s="141" t="str">
        <v>0</v>
      </c>
      <c r="H44" s="141" t="str">
        <v>0</v>
      </c>
      <c r="I44" s="141" t="str">
        <v>0</v>
      </c>
      <c r="J44" s="141" t="str">
        <v>0</v>
      </c>
      <c r="K44" s="141" t="str">
        <v>0</v>
      </c>
      <c r="L44" s="141" t="str">
        <v>0</v>
      </c>
      <c r="M44" s="141" t="str">
        <v>0</v>
      </c>
      <c r="N44" s="141" t="str">
        <v>0</v>
      </c>
      <c r="O44" s="141" t="str">
        <v>0</v>
      </c>
      <c r="P44" s="141" t="str">
        <v>0</v>
      </c>
      <c r="Q44" s="141" t="str">
        <v>0</v>
      </c>
      <c r="R44" s="141" t="str">
        <v>0</v>
      </c>
      <c r="S44" s="141" t="str">
        <v>0</v>
      </c>
      <c r="T44" s="141" t="str">
        <v>0</v>
      </c>
      <c r="U44" s="141" t="str">
        <v xml:space="preserve"> </v>
      </c>
      <c r="V44" s="199" t="str">
        <f>IF(COUNTIF(V6:V36,"н")=0,"0",COUNTIF(V6:V36,"н"))</f>
        <v>0</v>
      </c>
      <c r="W44" s="35"/>
      <c r="X44" s="35"/>
      <c r="Y44" s="35" t="str">
        <f>IF(COUNTIF(Y6:Y36,"н")=0," ",COUNTIF(Y6:Y36,"н"))</f>
        <v xml:space="preserve"> </v>
      </c>
      <c r="Z44" s="35" t="str">
        <f>IF(COUNTIF(Z6:Z36,"н")=0," ",COUNTIF(Z6:Z36,"н"))</f>
        <v xml:space="preserve"> </v>
      </c>
      <c r="AA44" s="35" t="str">
        <f>IF(COUNTIF(AA6:AA36,"н")=0," ",COUNTIF(AA6:AA36,"н"))</f>
        <v xml:space="preserve"> </v>
      </c>
      <c r="AB44" s="35" t="str">
        <f>IF(COUNTIF(AB6:AB36,"н")=0," ",COUNTIF(AB6:AB36,"н"))</f>
        <v xml:space="preserve"> </v>
      </c>
      <c r="AC44" s="35"/>
      <c r="AD44" s="35" t="str">
        <f>IF(COUNTIF(AD6:AD36,"н")=0," ",COUNTIF(AD6:AD36,"н"))</f>
        <v xml:space="preserve"> </v>
      </c>
      <c r="AE44" s="35" t="str">
        <f>IF(COUNTIF(AE6:AE39,2)=0," ",COUNTIF(AE6:AE39,2))</f>
        <v xml:space="preserve"> </v>
      </c>
      <c r="AF44" s="61" t="str">
        <f>IF(COUNTIF(AF6:AF39,2)=0," ",COUNTIF(AF6:AF39,2))</f>
        <v xml:space="preserve"> </v>
      </c>
      <c r="AG44" s="35" t="str">
        <f t="shared" ref="AG44:AU44" si="25">IF(COUNTIF(AG6:AG36,"н")=0,"0",COUNTIF(AG6:AG36,"н"))</f>
        <v>0</v>
      </c>
      <c r="AH44" s="35" t="str">
        <f t="shared" si="25"/>
        <v>0</v>
      </c>
      <c r="AI44" s="35" t="str">
        <f t="shared" si="25"/>
        <v>0</v>
      </c>
      <c r="AJ44" s="35" t="str">
        <f t="shared" si="25"/>
        <v>0</v>
      </c>
      <c r="AK44" s="35" t="str">
        <f t="shared" si="25"/>
        <v>0</v>
      </c>
      <c r="AL44" s="35" t="str">
        <f t="shared" si="25"/>
        <v>0</v>
      </c>
      <c r="AM44" s="35" t="str">
        <f t="shared" si="25"/>
        <v>0</v>
      </c>
      <c r="AN44" s="35" t="str">
        <f t="shared" si="25"/>
        <v>0</v>
      </c>
      <c r="AO44" s="35" t="str">
        <f t="shared" si="25"/>
        <v>0</v>
      </c>
      <c r="AP44" s="35" t="str">
        <f t="shared" si="25"/>
        <v>0</v>
      </c>
      <c r="AQ44" s="35" t="str">
        <f t="shared" si="25"/>
        <v>0</v>
      </c>
      <c r="AR44" s="35" t="str">
        <f t="shared" si="25"/>
        <v>0</v>
      </c>
      <c r="AS44" s="35" t="str">
        <f t="shared" si="25"/>
        <v>0</v>
      </c>
      <c r="AT44" s="35" t="str">
        <f t="shared" si="25"/>
        <v>0</v>
      </c>
      <c r="AU44" s="35" t="str">
        <f t="shared" si="25"/>
        <v>0</v>
      </c>
      <c r="AV44" s="35" t="str">
        <f>IF(COUNTIF(AV6:AV36,"н")=0," ",COUNTIF(AV6:AV36,"н"))</f>
        <v xml:space="preserve"> </v>
      </c>
      <c r="AW44" s="35"/>
      <c r="AX44" s="135"/>
      <c r="AY44" s="136"/>
      <c r="AZ44" s="136"/>
      <c r="BA44" s="136"/>
      <c r="BB44" s="136"/>
      <c r="BC44" s="136"/>
      <c r="BD44" s="136"/>
      <c r="BE44" s="136"/>
      <c r="BF44" s="136"/>
      <c r="BG44" s="136"/>
      <c r="BH44" s="136"/>
      <c r="BI44" s="136"/>
      <c r="BJ44" s="136"/>
      <c r="BK44" s="136"/>
      <c r="BL44" s="136"/>
      <c r="BM44" s="136"/>
      <c r="BN44" s="136"/>
      <c r="BO44" s="129"/>
      <c r="BP44" s="129"/>
      <c r="BQ44" s="129"/>
      <c r="BR44" s="129"/>
      <c r="BS44" s="129"/>
      <c r="BT44" s="129"/>
      <c r="BU44" s="129"/>
      <c r="BV44" s="129"/>
      <c r="BW44" s="129"/>
      <c r="BX44" s="129"/>
      <c r="BY44" s="129"/>
      <c r="BZ44" s="129"/>
      <c r="CA44" s="129"/>
      <c r="CB44" s="129"/>
      <c r="CC44" s="129"/>
      <c r="CD44" s="129"/>
      <c r="CE44" s="129"/>
      <c r="CF44" s="129"/>
      <c r="CG44" s="129"/>
      <c r="CH44" s="129"/>
      <c r="CI44" s="129"/>
      <c r="CJ44" s="129"/>
      <c r="CK44" s="129"/>
      <c r="CL44" s="129"/>
      <c r="CM44" s="129"/>
      <c r="CN44" s="127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G44" s="142"/>
    </row>
    <row r="45" spans="1:157" ht="35.1" customHeight="1" x14ac:dyDescent="0.2">
      <c r="F45" s="127"/>
      <c r="G45" s="127"/>
      <c r="H45" s="127"/>
      <c r="I45" s="127"/>
      <c r="J45" s="127"/>
      <c r="K45" s="127"/>
      <c r="L45" s="127"/>
      <c r="M45" s="127"/>
      <c r="N45" s="306"/>
      <c r="O45" s="306"/>
      <c r="P45" s="306"/>
      <c r="Q45" s="306"/>
      <c r="R45" s="306"/>
      <c r="S45" s="127"/>
      <c r="T45" s="127"/>
      <c r="U45" s="127"/>
      <c r="V45" s="127"/>
      <c r="W45" s="394"/>
      <c r="X45" s="394"/>
      <c r="Y45" s="394"/>
      <c r="Z45" s="394"/>
      <c r="AA45" s="394"/>
      <c r="AB45" s="394"/>
      <c r="AC45" s="394"/>
      <c r="AD45" s="394"/>
      <c r="AE45" s="204" t="str">
        <f>IF(COUNTIF(AE6:AE39,"б")=0," ",COUNTIF(AE6:AE39,"б"))</f>
        <v xml:space="preserve"> </v>
      </c>
      <c r="AF45" s="60">
        <f t="shared" ref="AF45" si="26">IF(COUNTIF(AF6:AF39,"б")=0+COUNTIF(AF6:AF39,"а")=0,"0",COUNTIF(AF6:AF39,"б")+COUNTIF(AF6:AF39,"а"))</f>
        <v>0</v>
      </c>
      <c r="AX45" s="86"/>
      <c r="AY45" s="86"/>
      <c r="AZ45" s="86"/>
      <c r="BA45" s="86"/>
      <c r="BB45" s="86"/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86"/>
      <c r="BN45" s="86"/>
      <c r="BO45" s="86"/>
      <c r="BP45" s="86"/>
      <c r="BQ45" s="86"/>
      <c r="BR45" s="86"/>
      <c r="BS45" s="86"/>
      <c r="BT45" s="86"/>
      <c r="BU45" s="86"/>
      <c r="BV45" s="86"/>
      <c r="BW45" s="86"/>
      <c r="BX45" s="86"/>
      <c r="BY45" s="86"/>
      <c r="BZ45" s="86"/>
      <c r="CA45" s="86"/>
      <c r="CB45" s="86"/>
      <c r="CC45" s="142"/>
      <c r="CD45" s="142"/>
      <c r="CE45" s="142"/>
      <c r="CF45" s="142"/>
      <c r="CG45" s="142"/>
      <c r="CH45" s="142"/>
      <c r="CI45" s="142"/>
      <c r="CJ45" s="142"/>
      <c r="CK45" s="142"/>
      <c r="CL45" s="142"/>
      <c r="CM45" s="142"/>
      <c r="CN45" s="142"/>
      <c r="CO45" s="142"/>
      <c r="CP45" s="142"/>
      <c r="CQ45" s="142"/>
      <c r="CR45" s="142"/>
      <c r="CS45" s="142"/>
      <c r="CT45" s="142"/>
      <c r="CU45" s="142"/>
      <c r="CV45" s="142"/>
      <c r="CW45" s="142"/>
      <c r="CX45" s="142"/>
      <c r="CY45" s="142"/>
      <c r="CZ45" s="142"/>
      <c r="DA45" s="142"/>
      <c r="DB45" s="142"/>
      <c r="DC45" s="142"/>
      <c r="DD45" s="142"/>
      <c r="DE45" s="142"/>
      <c r="DF45" s="142"/>
      <c r="DG45" s="142"/>
      <c r="DH45" s="142"/>
      <c r="DI45" s="142"/>
      <c r="DJ45" s="142"/>
      <c r="DK45" s="142"/>
      <c r="DL45" s="142"/>
      <c r="DM45" s="142"/>
      <c r="DN45" s="142"/>
      <c r="DO45" s="142"/>
      <c r="DP45" s="142"/>
      <c r="DQ45" s="142"/>
      <c r="DR45" s="142"/>
      <c r="DS45" s="142"/>
      <c r="DT45" s="142"/>
      <c r="DU45" s="142"/>
      <c r="DV45" s="142"/>
      <c r="DW45" s="142"/>
      <c r="DX45" s="142"/>
      <c r="DY45" s="142"/>
      <c r="DZ45" s="142"/>
      <c r="EA45" s="142"/>
      <c r="EB45" s="142"/>
      <c r="EC45" s="142"/>
      <c r="ED45" s="142"/>
      <c r="EE45" s="142"/>
      <c r="EF45" s="142"/>
      <c r="EG45" s="142"/>
      <c r="EH45" s="142"/>
      <c r="EI45" s="142"/>
      <c r="EJ45" s="142"/>
      <c r="EK45" s="142"/>
      <c r="EL45" s="142"/>
      <c r="EM45" s="142"/>
      <c r="EN45" s="142"/>
      <c r="EO45" s="142"/>
      <c r="EP45" s="142"/>
      <c r="EQ45" s="142"/>
      <c r="ER45" s="142"/>
      <c r="ES45" s="142"/>
      <c r="ET45" s="142"/>
      <c r="EU45" s="142"/>
      <c r="EV45" s="142"/>
      <c r="EW45" s="142"/>
      <c r="EX45" s="142"/>
      <c r="EY45" s="142"/>
      <c r="EZ45" s="142"/>
      <c r="FA45" s="142"/>
    </row>
    <row r="46" spans="1:157" ht="35.1" customHeight="1" x14ac:dyDescent="0.2">
      <c r="F46" s="127"/>
      <c r="G46" s="127"/>
      <c r="H46" s="127"/>
      <c r="I46" s="127"/>
      <c r="J46" s="127"/>
      <c r="K46" s="127"/>
      <c r="L46" s="127"/>
      <c r="M46" s="127"/>
      <c r="N46" s="306"/>
      <c r="O46" s="306"/>
      <c r="P46" s="306"/>
      <c r="Q46" s="306"/>
      <c r="R46" s="306"/>
      <c r="S46" s="127"/>
      <c r="T46" s="127"/>
      <c r="U46" s="127"/>
      <c r="V46" s="127"/>
      <c r="W46" s="394"/>
      <c r="X46" s="394"/>
      <c r="Y46" s="394"/>
      <c r="Z46" s="394"/>
      <c r="AA46" s="394"/>
      <c r="AB46" s="394"/>
      <c r="AC46" s="394"/>
      <c r="AD46" s="394"/>
      <c r="AE46" s="61" t="str">
        <f>IF(COUNTIF(AE6:AE39,"з")=0," ",COUNTIF(AE6:AE39,"з"))</f>
        <v xml:space="preserve"> </v>
      </c>
      <c r="AF46" s="35" t="str">
        <f>IF(COUNTIF(AF6:AF39,"з")=0," ",COUNTIF(AF6:AF39,"з"))</f>
        <v xml:space="preserve"> </v>
      </c>
      <c r="AX46" s="129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  <c r="BL46" s="130"/>
      <c r="BM46" s="130"/>
      <c r="BN46" s="130"/>
      <c r="BO46" s="129"/>
      <c r="BP46" s="129"/>
      <c r="BQ46" s="129"/>
      <c r="BR46" s="129"/>
      <c r="BS46" s="129"/>
      <c r="BT46" s="129"/>
      <c r="BU46" s="129"/>
      <c r="BV46" s="129"/>
      <c r="BW46" s="129"/>
      <c r="BX46" s="129"/>
      <c r="BY46" s="129"/>
      <c r="BZ46" s="129"/>
      <c r="CA46" s="129"/>
      <c r="CB46" s="129"/>
      <c r="CC46" s="129"/>
      <c r="CD46" s="129"/>
      <c r="CE46" s="129"/>
      <c r="CF46" s="129"/>
      <c r="CG46" s="129"/>
      <c r="CH46" s="129"/>
      <c r="CI46" s="129"/>
      <c r="CJ46" s="129"/>
      <c r="CK46" s="129"/>
      <c r="CL46" s="129"/>
      <c r="CM46" s="129"/>
      <c r="CN46" s="127"/>
      <c r="CO46" s="127"/>
      <c r="CP46" s="127"/>
      <c r="CQ46" s="127"/>
      <c r="CR46" s="127"/>
      <c r="CS46" s="127"/>
      <c r="CT46" s="127"/>
      <c r="CU46" s="127"/>
      <c r="CV46" s="127"/>
      <c r="CW46" s="127"/>
      <c r="CX46" s="127"/>
      <c r="CY46" s="127"/>
      <c r="CZ46" s="127"/>
      <c r="DA46" s="127"/>
      <c r="DG46" s="142"/>
    </row>
    <row r="47" spans="1:157" s="143" customFormat="1" ht="35.1" customHeight="1" x14ac:dyDescent="0.2">
      <c r="A47" s="131"/>
      <c r="B47" s="131"/>
      <c r="C47" s="131"/>
      <c r="D47" s="131"/>
      <c r="E47" s="131"/>
      <c r="F47" s="127"/>
      <c r="G47" s="127"/>
      <c r="H47" s="127"/>
      <c r="I47" s="127"/>
      <c r="J47" s="127"/>
      <c r="K47" s="127"/>
      <c r="L47" s="127"/>
      <c r="M47" s="127"/>
      <c r="N47" s="306"/>
      <c r="O47" s="306"/>
      <c r="P47" s="306"/>
      <c r="Q47" s="306"/>
      <c r="R47" s="306"/>
      <c r="S47" s="127"/>
      <c r="T47" s="127"/>
      <c r="U47" s="127"/>
      <c r="V47" s="127"/>
      <c r="W47" s="394"/>
      <c r="X47" s="394"/>
      <c r="Y47" s="394"/>
      <c r="Z47" s="394"/>
      <c r="AA47" s="394"/>
      <c r="AB47" s="394"/>
      <c r="AC47" s="394"/>
      <c r="AD47" s="394"/>
      <c r="AE47" s="61" t="str">
        <f>IF(COUNTIF(AE6:AE39,"н")=0," ",COUNTIF(AE6:AE39,"н"))</f>
        <v xml:space="preserve"> </v>
      </c>
      <c r="AF47" s="35" t="str">
        <f>IF(COUNTIF(AF6:AF39,"н")=0," ",COUNTIF(AF6:AF39,"н"))</f>
        <v xml:space="preserve"> </v>
      </c>
      <c r="AX47" s="129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  <c r="BL47" s="130"/>
      <c r="BM47" s="130"/>
      <c r="BN47" s="130"/>
      <c r="BO47" s="129"/>
      <c r="BP47" s="129"/>
      <c r="BQ47" s="129"/>
      <c r="BR47" s="129"/>
      <c r="BS47" s="129"/>
      <c r="BT47" s="129"/>
      <c r="BU47" s="129"/>
      <c r="BV47" s="129"/>
      <c r="BW47" s="129"/>
      <c r="BX47" s="129"/>
      <c r="BY47" s="129"/>
      <c r="BZ47" s="129"/>
      <c r="CA47" s="129"/>
      <c r="CB47" s="129"/>
      <c r="CC47" s="129"/>
      <c r="CD47" s="129"/>
      <c r="CE47" s="129"/>
      <c r="CF47" s="129"/>
      <c r="CG47" s="129"/>
      <c r="CH47" s="129"/>
      <c r="CI47" s="129"/>
      <c r="CJ47" s="129"/>
      <c r="CK47" s="129"/>
      <c r="CL47" s="129"/>
      <c r="CM47" s="129"/>
      <c r="CN47" s="129"/>
      <c r="CO47" s="129"/>
      <c r="CP47" s="129"/>
      <c r="CQ47" s="129"/>
      <c r="CR47" s="129"/>
      <c r="CS47" s="129"/>
      <c r="CT47" s="129"/>
      <c r="CU47" s="129"/>
      <c r="CV47" s="129"/>
      <c r="CW47" s="129"/>
      <c r="CX47" s="129"/>
      <c r="CY47" s="129"/>
      <c r="CZ47" s="129"/>
      <c r="DA47" s="129"/>
    </row>
    <row r="48" spans="1:157" x14ac:dyDescent="0.2">
      <c r="F48" s="127"/>
      <c r="G48" s="127"/>
      <c r="H48" s="127"/>
      <c r="I48" s="127"/>
      <c r="J48" s="127"/>
      <c r="K48" s="127"/>
      <c r="L48" s="127"/>
      <c r="M48" s="127"/>
      <c r="N48" s="306"/>
      <c r="O48" s="306"/>
      <c r="P48" s="306"/>
      <c r="Q48" s="306"/>
      <c r="R48" s="306"/>
      <c r="S48" s="127"/>
      <c r="T48" s="127"/>
      <c r="U48" s="127"/>
      <c r="V48" s="127"/>
      <c r="W48" s="394"/>
      <c r="X48" s="394"/>
      <c r="Y48" s="394"/>
      <c r="Z48" s="394"/>
      <c r="AA48" s="394"/>
      <c r="AB48" s="394"/>
      <c r="AC48" s="394"/>
      <c r="AD48" s="394"/>
      <c r="AE48" s="127"/>
      <c r="AF48" s="127"/>
      <c r="AG48" s="128"/>
      <c r="AH48" s="128"/>
      <c r="AI48" s="128"/>
      <c r="AJ48" s="128"/>
      <c r="AK48" s="128"/>
      <c r="AL48" s="128"/>
      <c r="AM48" s="128"/>
      <c r="AN48" s="128"/>
      <c r="AO48" s="128"/>
      <c r="AP48" s="128"/>
      <c r="AQ48" s="128"/>
      <c r="AR48" s="128"/>
      <c r="AS48" s="128"/>
      <c r="AT48" s="128"/>
      <c r="AU48" s="128"/>
      <c r="AV48" s="128"/>
      <c r="AW48" s="128"/>
      <c r="AX48" s="129"/>
      <c r="AY48" s="130"/>
      <c r="AZ48" s="130"/>
      <c r="BA48" s="130"/>
      <c r="BB48" s="130"/>
      <c r="BC48" s="130"/>
      <c r="BD48" s="130"/>
      <c r="BE48" s="130"/>
      <c r="BF48" s="130"/>
      <c r="BG48" s="130"/>
      <c r="BH48" s="130"/>
      <c r="BI48" s="130"/>
      <c r="BJ48" s="130"/>
      <c r="BK48" s="130"/>
      <c r="BL48" s="130"/>
      <c r="BM48" s="130"/>
      <c r="BN48" s="130"/>
      <c r="BO48" s="129"/>
      <c r="BP48" s="129"/>
      <c r="BQ48" s="129"/>
      <c r="BR48" s="129"/>
      <c r="BS48" s="129"/>
      <c r="BT48" s="129"/>
      <c r="BU48" s="129"/>
      <c r="BV48" s="129"/>
      <c r="BW48" s="129"/>
      <c r="BX48" s="129"/>
      <c r="BY48" s="129"/>
      <c r="BZ48" s="129"/>
      <c r="CA48" s="129"/>
      <c r="CB48" s="129"/>
      <c r="CC48" s="129"/>
      <c r="CD48" s="129"/>
      <c r="CE48" s="129"/>
      <c r="CF48" s="129"/>
      <c r="CG48" s="129"/>
      <c r="CH48" s="129"/>
      <c r="CI48" s="129"/>
      <c r="CJ48" s="129"/>
      <c r="CK48" s="129"/>
      <c r="CL48" s="129"/>
      <c r="CM48" s="129"/>
      <c r="CN48" s="127"/>
      <c r="CO48" s="127"/>
      <c r="CP48" s="127"/>
      <c r="CQ48" s="127"/>
      <c r="CR48" s="127"/>
      <c r="CS48" s="127"/>
      <c r="CT48" s="127"/>
      <c r="CU48" s="127"/>
      <c r="CV48" s="127"/>
      <c r="CW48" s="127"/>
      <c r="CX48" s="127"/>
      <c r="CY48" s="127"/>
      <c r="CZ48" s="127"/>
      <c r="DA48" s="127"/>
    </row>
    <row r="49" spans="6:105" x14ac:dyDescent="0.2">
      <c r="F49" s="127"/>
      <c r="G49" s="127"/>
      <c r="H49" s="127"/>
      <c r="I49" s="127"/>
      <c r="J49" s="127"/>
      <c r="K49" s="127"/>
      <c r="L49" s="127"/>
      <c r="M49" s="127"/>
      <c r="N49" s="306"/>
      <c r="O49" s="306"/>
      <c r="P49" s="306"/>
      <c r="Q49" s="306"/>
      <c r="R49" s="306"/>
      <c r="S49" s="127"/>
      <c r="T49" s="127"/>
      <c r="U49" s="127"/>
      <c r="V49" s="127"/>
      <c r="W49" s="394"/>
      <c r="X49" s="394"/>
      <c r="Y49" s="394"/>
      <c r="Z49" s="394"/>
      <c r="AA49" s="394"/>
      <c r="AB49" s="394"/>
      <c r="AC49" s="394"/>
      <c r="AD49" s="394"/>
      <c r="AE49" s="127"/>
      <c r="AF49" s="127"/>
      <c r="AG49" s="128"/>
      <c r="AH49" s="128"/>
      <c r="AI49" s="128"/>
      <c r="AJ49" s="128"/>
      <c r="AK49" s="128"/>
      <c r="AL49" s="128"/>
      <c r="AM49" s="128"/>
      <c r="AN49" s="128"/>
      <c r="AO49" s="128"/>
      <c r="AP49" s="128"/>
      <c r="AQ49" s="128"/>
      <c r="AR49" s="128"/>
      <c r="AS49" s="128"/>
      <c r="AT49" s="128"/>
      <c r="AU49" s="128"/>
      <c r="AV49" s="128"/>
      <c r="AW49" s="128"/>
      <c r="AX49" s="129"/>
      <c r="AY49" s="130"/>
      <c r="AZ49" s="130"/>
      <c r="BA49" s="130"/>
      <c r="BB49" s="130"/>
      <c r="BC49" s="130"/>
      <c r="BD49" s="130"/>
      <c r="BE49" s="130"/>
      <c r="BF49" s="130"/>
      <c r="BG49" s="130"/>
      <c r="BH49" s="130"/>
      <c r="BI49" s="130"/>
      <c r="BJ49" s="130"/>
      <c r="BK49" s="130"/>
      <c r="BL49" s="130"/>
      <c r="BM49" s="130"/>
      <c r="BN49" s="130"/>
      <c r="BO49" s="129"/>
      <c r="BP49" s="129"/>
      <c r="BQ49" s="129"/>
      <c r="BR49" s="129"/>
      <c r="BS49" s="129"/>
      <c r="BT49" s="129"/>
      <c r="BU49" s="129"/>
      <c r="BV49" s="129"/>
      <c r="BW49" s="129"/>
      <c r="BX49" s="129"/>
      <c r="BY49" s="129"/>
      <c r="BZ49" s="129"/>
      <c r="CA49" s="129"/>
      <c r="CB49" s="129"/>
      <c r="CC49" s="129"/>
      <c r="CD49" s="129"/>
      <c r="CE49" s="129"/>
      <c r="CF49" s="129"/>
      <c r="CG49" s="129"/>
      <c r="CH49" s="129"/>
      <c r="CI49" s="129"/>
      <c r="CJ49" s="129"/>
      <c r="CK49" s="129"/>
      <c r="CL49" s="129"/>
      <c r="CM49" s="129"/>
      <c r="CN49" s="127"/>
      <c r="CO49" s="127"/>
      <c r="CP49" s="127"/>
      <c r="CQ49" s="127"/>
      <c r="CR49" s="127"/>
      <c r="CS49" s="127"/>
      <c r="CT49" s="127"/>
      <c r="CU49" s="127"/>
      <c r="CV49" s="127"/>
      <c r="CW49" s="127"/>
      <c r="CX49" s="127"/>
      <c r="CY49" s="127"/>
      <c r="CZ49" s="127"/>
      <c r="DA49" s="127"/>
    </row>
    <row r="50" spans="6:105" x14ac:dyDescent="0.2">
      <c r="F50" s="127"/>
      <c r="G50" s="127"/>
      <c r="H50" s="127"/>
      <c r="I50" s="127"/>
      <c r="J50" s="127"/>
      <c r="K50" s="127"/>
      <c r="L50" s="127"/>
      <c r="M50" s="127"/>
      <c r="N50" s="306"/>
      <c r="O50" s="306"/>
      <c r="P50" s="306"/>
      <c r="Q50" s="306"/>
      <c r="R50" s="306"/>
      <c r="S50" s="127"/>
      <c r="T50" s="127"/>
      <c r="U50" s="127"/>
      <c r="V50" s="127"/>
      <c r="W50" s="394"/>
      <c r="X50" s="394"/>
      <c r="Y50" s="394"/>
      <c r="Z50" s="394"/>
      <c r="AA50" s="394"/>
      <c r="AB50" s="394"/>
      <c r="AC50" s="394"/>
      <c r="AD50" s="394"/>
      <c r="AE50" s="127"/>
      <c r="AF50" s="127"/>
      <c r="AG50" s="128"/>
      <c r="AH50" s="128"/>
      <c r="AI50" s="128"/>
      <c r="AJ50" s="128"/>
      <c r="AK50" s="128"/>
      <c r="AL50" s="128"/>
      <c r="AM50" s="128"/>
      <c r="AN50" s="128"/>
      <c r="AO50" s="128"/>
      <c r="AP50" s="128"/>
      <c r="AQ50" s="128"/>
      <c r="AR50" s="128"/>
      <c r="AS50" s="128"/>
      <c r="AT50" s="128"/>
      <c r="AU50" s="128"/>
      <c r="AV50" s="128"/>
      <c r="AW50" s="128"/>
      <c r="AX50" s="129"/>
      <c r="AY50" s="130"/>
      <c r="AZ50" s="130"/>
      <c r="BA50" s="130"/>
      <c r="BB50" s="130"/>
      <c r="BC50" s="130"/>
      <c r="BD50" s="130"/>
      <c r="BE50" s="130"/>
      <c r="BF50" s="130"/>
      <c r="BG50" s="130"/>
      <c r="BH50" s="130"/>
      <c r="BI50" s="130"/>
      <c r="BJ50" s="130"/>
      <c r="BK50" s="130"/>
      <c r="BL50" s="130"/>
      <c r="BM50" s="130"/>
      <c r="BN50" s="130"/>
      <c r="BO50" s="129"/>
      <c r="BP50" s="129"/>
      <c r="BQ50" s="129"/>
      <c r="BR50" s="129"/>
      <c r="BS50" s="129"/>
      <c r="BT50" s="129"/>
      <c r="BU50" s="129"/>
      <c r="BV50" s="129"/>
      <c r="BW50" s="129"/>
      <c r="BX50" s="129"/>
      <c r="BY50" s="129"/>
      <c r="BZ50" s="129"/>
      <c r="CA50" s="129"/>
      <c r="CB50" s="129"/>
      <c r="CC50" s="129"/>
      <c r="CD50" s="129"/>
      <c r="CE50" s="129"/>
      <c r="CF50" s="129"/>
      <c r="CG50" s="129"/>
      <c r="CH50" s="129"/>
      <c r="CI50" s="129"/>
      <c r="CJ50" s="129"/>
      <c r="CK50" s="129"/>
      <c r="CL50" s="129"/>
      <c r="CM50" s="129"/>
      <c r="CN50" s="127"/>
      <c r="CO50" s="127"/>
      <c r="CP50" s="127"/>
      <c r="CQ50" s="127"/>
      <c r="CR50" s="127"/>
      <c r="CS50" s="127"/>
      <c r="CT50" s="127"/>
      <c r="CU50" s="127"/>
      <c r="CV50" s="127"/>
      <c r="CW50" s="127"/>
      <c r="CX50" s="127"/>
      <c r="CY50" s="127"/>
      <c r="CZ50" s="127"/>
      <c r="DA50" s="127"/>
    </row>
    <row r="51" spans="6:105" x14ac:dyDescent="0.2">
      <c r="F51" s="127"/>
      <c r="G51" s="127"/>
      <c r="H51" s="127"/>
      <c r="I51" s="127"/>
      <c r="J51" s="127"/>
      <c r="K51" s="127"/>
      <c r="L51" s="127"/>
      <c r="M51" s="127"/>
      <c r="N51" s="306"/>
      <c r="O51" s="306"/>
      <c r="P51" s="306"/>
      <c r="Q51" s="306"/>
      <c r="R51" s="306"/>
      <c r="S51" s="127"/>
      <c r="T51" s="127"/>
      <c r="U51" s="127"/>
      <c r="V51" s="127"/>
      <c r="W51" s="394"/>
      <c r="X51" s="394"/>
      <c r="Y51" s="394"/>
      <c r="Z51" s="394"/>
      <c r="AA51" s="394"/>
      <c r="AB51" s="394"/>
      <c r="AC51" s="394"/>
      <c r="AD51" s="394"/>
      <c r="AE51" s="127"/>
      <c r="AF51" s="127"/>
      <c r="AG51" s="128"/>
      <c r="AH51" s="128"/>
      <c r="AI51" s="128"/>
      <c r="AJ51" s="128"/>
      <c r="AK51" s="128"/>
      <c r="AL51" s="128"/>
      <c r="AM51" s="128"/>
      <c r="AN51" s="128"/>
      <c r="AO51" s="128"/>
      <c r="AP51" s="128"/>
      <c r="AQ51" s="128"/>
      <c r="AR51" s="128"/>
      <c r="AS51" s="128"/>
      <c r="AT51" s="128"/>
      <c r="AU51" s="128"/>
      <c r="AV51" s="128"/>
      <c r="AW51" s="128"/>
      <c r="AX51" s="129"/>
      <c r="AY51" s="130"/>
      <c r="AZ51" s="130"/>
      <c r="BA51" s="130"/>
      <c r="BB51" s="130"/>
      <c r="BC51" s="130"/>
      <c r="BD51" s="130"/>
      <c r="BE51" s="130"/>
      <c r="BF51" s="130"/>
      <c r="BG51" s="130"/>
      <c r="BH51" s="130"/>
      <c r="BI51" s="130"/>
      <c r="BJ51" s="130"/>
      <c r="BK51" s="130"/>
      <c r="BL51" s="130"/>
      <c r="BM51" s="130"/>
      <c r="BN51" s="130"/>
      <c r="BO51" s="129"/>
      <c r="BP51" s="129"/>
      <c r="BQ51" s="129"/>
      <c r="BR51" s="129"/>
      <c r="BS51" s="129"/>
      <c r="BT51" s="129"/>
      <c r="BU51" s="129"/>
      <c r="BV51" s="129"/>
      <c r="BW51" s="129"/>
      <c r="BX51" s="129"/>
      <c r="BY51" s="129"/>
      <c r="BZ51" s="129"/>
      <c r="CA51" s="129"/>
      <c r="CB51" s="129"/>
      <c r="CC51" s="129"/>
      <c r="CD51" s="129"/>
      <c r="CE51" s="129"/>
      <c r="CF51" s="129"/>
      <c r="CG51" s="129"/>
      <c r="CH51" s="129"/>
      <c r="CI51" s="129"/>
      <c r="CJ51" s="129"/>
      <c r="CK51" s="129"/>
      <c r="CL51" s="129"/>
      <c r="CM51" s="129"/>
      <c r="CN51" s="127"/>
      <c r="CO51" s="127"/>
      <c r="CP51" s="127"/>
      <c r="CQ51" s="127"/>
      <c r="CR51" s="127"/>
      <c r="CS51" s="127"/>
      <c r="CT51" s="127"/>
      <c r="CU51" s="127"/>
      <c r="CV51" s="127"/>
      <c r="CW51" s="127"/>
      <c r="CX51" s="127"/>
      <c r="CY51" s="127"/>
      <c r="CZ51" s="127"/>
      <c r="DA51" s="127"/>
    </row>
    <row r="52" spans="6:105" x14ac:dyDescent="0.2">
      <c r="F52" s="127"/>
      <c r="G52" s="127"/>
      <c r="H52" s="127"/>
      <c r="I52" s="127"/>
      <c r="J52" s="127"/>
      <c r="K52" s="127"/>
      <c r="L52" s="127"/>
      <c r="M52" s="127"/>
      <c r="N52" s="306"/>
      <c r="O52" s="306"/>
      <c r="P52" s="306"/>
      <c r="Q52" s="306"/>
      <c r="R52" s="306"/>
      <c r="S52" s="127"/>
      <c r="T52" s="127"/>
      <c r="U52" s="127"/>
      <c r="V52" s="127"/>
      <c r="W52" s="394"/>
      <c r="X52" s="394"/>
      <c r="Y52" s="394"/>
      <c r="Z52" s="394"/>
      <c r="AA52" s="394"/>
      <c r="AB52" s="394"/>
      <c r="AC52" s="394"/>
      <c r="AD52" s="394"/>
      <c r="AE52" s="127"/>
      <c r="AF52" s="127"/>
      <c r="AG52" s="128"/>
      <c r="AH52" s="128"/>
      <c r="AI52" s="128"/>
      <c r="AJ52" s="128"/>
      <c r="AK52" s="128"/>
      <c r="AL52" s="128"/>
      <c r="AM52" s="128"/>
      <c r="AN52" s="128"/>
      <c r="AO52" s="128"/>
      <c r="AP52" s="128"/>
      <c r="AQ52" s="128"/>
      <c r="AR52" s="128"/>
      <c r="AS52" s="128"/>
      <c r="AT52" s="128"/>
      <c r="AU52" s="128"/>
      <c r="AV52" s="128"/>
      <c r="AW52" s="128"/>
      <c r="AX52" s="129"/>
      <c r="AY52" s="130"/>
      <c r="AZ52" s="130"/>
      <c r="BA52" s="130"/>
      <c r="BB52" s="130"/>
      <c r="BC52" s="130"/>
      <c r="BD52" s="130"/>
      <c r="BE52" s="130"/>
      <c r="BF52" s="130"/>
      <c r="BG52" s="130"/>
      <c r="BH52" s="130"/>
      <c r="BI52" s="130"/>
      <c r="BJ52" s="130"/>
      <c r="BK52" s="130"/>
      <c r="BL52" s="130"/>
      <c r="BM52" s="130"/>
      <c r="BN52" s="130"/>
      <c r="BO52" s="129"/>
      <c r="BP52" s="129"/>
      <c r="BQ52" s="129"/>
      <c r="BR52" s="129"/>
      <c r="BS52" s="129"/>
      <c r="BT52" s="129"/>
      <c r="BU52" s="129"/>
      <c r="BV52" s="129"/>
      <c r="BW52" s="129"/>
      <c r="BX52" s="129"/>
      <c r="BY52" s="129"/>
      <c r="BZ52" s="129"/>
      <c r="CA52" s="129"/>
      <c r="CB52" s="129"/>
      <c r="CC52" s="129"/>
      <c r="CD52" s="129"/>
      <c r="CE52" s="129"/>
      <c r="CF52" s="129"/>
      <c r="CG52" s="129"/>
      <c r="CH52" s="129"/>
      <c r="CI52" s="129"/>
      <c r="CJ52" s="129"/>
      <c r="CK52" s="129"/>
      <c r="CL52" s="129"/>
      <c r="CM52" s="129"/>
      <c r="CN52" s="127"/>
      <c r="CO52" s="127"/>
      <c r="CP52" s="127"/>
      <c r="CQ52" s="127"/>
      <c r="CR52" s="127"/>
      <c r="CS52" s="127"/>
      <c r="CT52" s="127"/>
      <c r="CU52" s="127"/>
      <c r="CV52" s="127"/>
      <c r="CW52" s="127"/>
      <c r="CX52" s="127"/>
      <c r="CY52" s="127"/>
      <c r="CZ52" s="127"/>
      <c r="DA52" s="127"/>
    </row>
    <row r="53" spans="6:105" x14ac:dyDescent="0.2">
      <c r="F53" s="127"/>
      <c r="G53" s="127"/>
      <c r="H53" s="127"/>
      <c r="I53" s="127"/>
      <c r="J53" s="127"/>
      <c r="K53" s="127"/>
      <c r="L53" s="127"/>
      <c r="M53" s="127"/>
      <c r="N53" s="306"/>
      <c r="O53" s="306"/>
      <c r="P53" s="306"/>
      <c r="Q53" s="306"/>
      <c r="R53" s="306"/>
      <c r="S53" s="127"/>
      <c r="T53" s="127"/>
      <c r="U53" s="127"/>
      <c r="V53" s="127"/>
      <c r="W53" s="394"/>
      <c r="X53" s="394"/>
      <c r="Y53" s="394"/>
      <c r="Z53" s="394"/>
      <c r="AA53" s="394"/>
      <c r="AB53" s="394"/>
      <c r="AC53" s="394"/>
      <c r="AD53" s="394"/>
      <c r="AE53" s="127"/>
      <c r="AF53" s="127"/>
      <c r="AG53" s="128"/>
      <c r="AH53" s="128"/>
      <c r="AI53" s="128"/>
      <c r="AJ53" s="128"/>
      <c r="AK53" s="128"/>
      <c r="AL53" s="128"/>
      <c r="AM53" s="128"/>
      <c r="AN53" s="128"/>
      <c r="AO53" s="128"/>
      <c r="AP53" s="128"/>
      <c r="AQ53" s="128"/>
      <c r="AR53" s="128"/>
      <c r="AS53" s="128"/>
      <c r="AT53" s="128"/>
      <c r="AU53" s="128"/>
      <c r="AV53" s="128"/>
      <c r="AW53" s="128"/>
      <c r="AX53" s="129"/>
      <c r="AY53" s="130"/>
      <c r="AZ53" s="130"/>
      <c r="BA53" s="130"/>
      <c r="BB53" s="130"/>
      <c r="BC53" s="130"/>
      <c r="BD53" s="130"/>
      <c r="BE53" s="130"/>
      <c r="BF53" s="130"/>
      <c r="BG53" s="130"/>
      <c r="BH53" s="130"/>
      <c r="BI53" s="130"/>
      <c r="BJ53" s="130"/>
      <c r="BK53" s="130"/>
      <c r="BL53" s="130"/>
      <c r="BM53" s="130"/>
      <c r="BN53" s="130"/>
      <c r="BO53" s="129"/>
      <c r="BP53" s="129"/>
      <c r="BQ53" s="129"/>
      <c r="BR53" s="129"/>
      <c r="BS53" s="129"/>
      <c r="BT53" s="129"/>
      <c r="BU53" s="129"/>
      <c r="BV53" s="129"/>
      <c r="BW53" s="129"/>
      <c r="BX53" s="129"/>
      <c r="BY53" s="129"/>
      <c r="BZ53" s="129"/>
      <c r="CA53" s="129"/>
      <c r="CB53" s="129"/>
      <c r="CC53" s="129"/>
      <c r="CD53" s="129"/>
      <c r="CE53" s="129"/>
      <c r="CF53" s="129"/>
      <c r="CG53" s="129"/>
      <c r="CH53" s="129"/>
      <c r="CI53" s="129"/>
      <c r="CJ53" s="129"/>
      <c r="CK53" s="129"/>
      <c r="CL53" s="129"/>
      <c r="CM53" s="129"/>
      <c r="CN53" s="127"/>
      <c r="CO53" s="127"/>
      <c r="CP53" s="127"/>
      <c r="CQ53" s="127"/>
      <c r="CR53" s="127"/>
      <c r="CS53" s="127"/>
      <c r="CT53" s="127"/>
      <c r="CU53" s="127"/>
      <c r="CV53" s="127"/>
      <c r="CW53" s="127"/>
      <c r="CX53" s="127"/>
      <c r="CY53" s="127"/>
      <c r="CZ53" s="127"/>
      <c r="DA53" s="127"/>
    </row>
    <row r="54" spans="6:105" x14ac:dyDescent="0.2">
      <c r="AE54" s="127"/>
      <c r="AF54" s="127"/>
      <c r="AG54" s="128"/>
      <c r="AH54" s="128"/>
      <c r="AI54" s="128"/>
      <c r="AJ54" s="128"/>
      <c r="AK54" s="128"/>
      <c r="AL54" s="128"/>
      <c r="AM54" s="128"/>
      <c r="AN54" s="128"/>
      <c r="AO54" s="128"/>
      <c r="AP54" s="128"/>
      <c r="AQ54" s="128"/>
      <c r="AR54" s="128"/>
      <c r="AS54" s="128"/>
      <c r="AT54" s="128"/>
      <c r="AU54" s="128"/>
      <c r="AV54" s="128"/>
      <c r="AW54" s="128"/>
      <c r="AX54" s="129"/>
      <c r="AY54" s="130"/>
      <c r="AZ54" s="130"/>
      <c r="BA54" s="130"/>
      <c r="BB54" s="130"/>
      <c r="BC54" s="130"/>
      <c r="BD54" s="130"/>
      <c r="BE54" s="130"/>
      <c r="BF54" s="130"/>
      <c r="BG54" s="130"/>
      <c r="BH54" s="130"/>
      <c r="BI54" s="130"/>
      <c r="BJ54" s="130"/>
      <c r="BK54" s="130"/>
      <c r="BL54" s="130"/>
      <c r="BM54" s="130"/>
      <c r="BN54" s="130"/>
      <c r="BO54" s="129"/>
      <c r="BP54" s="129"/>
      <c r="BQ54" s="129"/>
      <c r="BR54" s="129"/>
      <c r="BS54" s="129"/>
      <c r="BT54" s="129"/>
      <c r="BU54" s="129"/>
      <c r="BV54" s="129"/>
      <c r="BW54" s="129"/>
      <c r="BX54" s="129"/>
      <c r="BY54" s="129"/>
      <c r="BZ54" s="129"/>
      <c r="CA54" s="129"/>
      <c r="CB54" s="129"/>
      <c r="CC54" s="129"/>
      <c r="CD54" s="129"/>
      <c r="CE54" s="129"/>
      <c r="CF54" s="129"/>
      <c r="CG54" s="129"/>
      <c r="CH54" s="129"/>
      <c r="CI54" s="129"/>
      <c r="CJ54" s="129"/>
      <c r="CK54" s="129"/>
      <c r="CL54" s="129"/>
      <c r="CM54" s="129"/>
      <c r="CN54" s="127"/>
      <c r="CO54" s="127"/>
      <c r="CP54" s="127"/>
      <c r="CQ54" s="127"/>
      <c r="CR54" s="127"/>
      <c r="CS54" s="127"/>
      <c r="CT54" s="127"/>
      <c r="CU54" s="127"/>
      <c r="CV54" s="127"/>
      <c r="CW54" s="127"/>
      <c r="CX54" s="127"/>
      <c r="CY54" s="127"/>
      <c r="CZ54" s="127"/>
      <c r="DA54" s="127"/>
    </row>
    <row r="55" spans="6:105" x14ac:dyDescent="0.2">
      <c r="AE55" s="127"/>
      <c r="AF55" s="127"/>
      <c r="AG55" s="128"/>
      <c r="AH55" s="128"/>
      <c r="AI55" s="128"/>
      <c r="AJ55" s="128"/>
      <c r="AK55" s="128"/>
      <c r="AL55" s="128"/>
      <c r="AM55" s="128"/>
      <c r="AN55" s="128"/>
      <c r="AO55" s="128"/>
      <c r="AP55" s="128"/>
      <c r="AQ55" s="128"/>
      <c r="AR55" s="128"/>
      <c r="AS55" s="128"/>
      <c r="AT55" s="128"/>
      <c r="AU55" s="128"/>
      <c r="AV55" s="128"/>
      <c r="AW55" s="128"/>
      <c r="AX55" s="129"/>
      <c r="AY55" s="130"/>
      <c r="AZ55" s="130"/>
      <c r="BA55" s="130"/>
      <c r="BB55" s="130"/>
      <c r="BC55" s="130"/>
      <c r="BD55" s="130"/>
      <c r="BE55" s="130"/>
      <c r="BF55" s="130"/>
      <c r="BG55" s="130"/>
      <c r="BH55" s="130"/>
      <c r="BI55" s="130"/>
      <c r="BJ55" s="130"/>
      <c r="BK55" s="130"/>
      <c r="BL55" s="130"/>
      <c r="BM55" s="130"/>
      <c r="BN55" s="130"/>
      <c r="BO55" s="129"/>
      <c r="BP55" s="129"/>
      <c r="BQ55" s="129"/>
      <c r="BR55" s="129"/>
      <c r="BS55" s="129"/>
      <c r="BT55" s="129"/>
      <c r="BU55" s="129"/>
      <c r="BV55" s="129"/>
      <c r="BW55" s="129"/>
      <c r="BX55" s="129"/>
      <c r="BY55" s="129"/>
      <c r="BZ55" s="129"/>
      <c r="CA55" s="129"/>
      <c r="CB55" s="129"/>
      <c r="CC55" s="129"/>
      <c r="CD55" s="129"/>
      <c r="CE55" s="129"/>
      <c r="CF55" s="129"/>
      <c r="CG55" s="129"/>
      <c r="CH55" s="129"/>
      <c r="CI55" s="129"/>
      <c r="CJ55" s="129"/>
      <c r="CK55" s="129"/>
      <c r="CL55" s="129"/>
      <c r="CM55" s="129"/>
      <c r="CN55" s="127"/>
      <c r="CO55" s="127"/>
      <c r="CP55" s="127"/>
      <c r="CQ55" s="127"/>
      <c r="CR55" s="127"/>
      <c r="CS55" s="127"/>
      <c r="CT55" s="127"/>
      <c r="CU55" s="127"/>
      <c r="CV55" s="127"/>
      <c r="CW55" s="127"/>
      <c r="CX55" s="127"/>
      <c r="CY55" s="127"/>
      <c r="CZ55" s="127"/>
      <c r="DA55" s="127"/>
    </row>
    <row r="56" spans="6:105" x14ac:dyDescent="0.2">
      <c r="AE56" s="127"/>
      <c r="AF56" s="127"/>
      <c r="AG56" s="128"/>
      <c r="AH56" s="128"/>
      <c r="AI56" s="128"/>
      <c r="AJ56" s="128"/>
      <c r="AK56" s="128"/>
      <c r="AL56" s="128"/>
      <c r="AM56" s="128"/>
      <c r="AN56" s="128"/>
      <c r="AO56" s="128"/>
      <c r="AP56" s="128"/>
      <c r="AQ56" s="128"/>
      <c r="AR56" s="128"/>
      <c r="AS56" s="128"/>
      <c r="AT56" s="128"/>
      <c r="AU56" s="128"/>
      <c r="AV56" s="128"/>
      <c r="AW56" s="128"/>
      <c r="AX56" s="129"/>
      <c r="AY56" s="130"/>
      <c r="AZ56" s="130"/>
      <c r="BA56" s="130"/>
      <c r="BB56" s="130"/>
      <c r="BC56" s="130"/>
      <c r="BD56" s="130"/>
      <c r="BE56" s="130"/>
      <c r="BF56" s="130"/>
      <c r="BG56" s="130"/>
      <c r="BH56" s="130"/>
      <c r="BI56" s="130"/>
      <c r="BJ56" s="130"/>
      <c r="BK56" s="130"/>
      <c r="BL56" s="130"/>
      <c r="BM56" s="130"/>
      <c r="BN56" s="130"/>
      <c r="BO56" s="129"/>
      <c r="BP56" s="129"/>
      <c r="BQ56" s="129"/>
      <c r="BR56" s="129"/>
      <c r="BS56" s="129"/>
      <c r="BT56" s="129"/>
      <c r="BU56" s="129"/>
      <c r="BV56" s="129"/>
      <c r="BW56" s="129"/>
      <c r="BX56" s="129"/>
      <c r="BY56" s="129"/>
      <c r="BZ56" s="129"/>
      <c r="CA56" s="129"/>
      <c r="CB56" s="129"/>
      <c r="CC56" s="129"/>
      <c r="CD56" s="129"/>
      <c r="CE56" s="129"/>
      <c r="CF56" s="129"/>
      <c r="CG56" s="129"/>
      <c r="CH56" s="129"/>
      <c r="CI56" s="129"/>
      <c r="CJ56" s="129"/>
      <c r="CK56" s="129"/>
      <c r="CL56" s="129"/>
      <c r="CM56" s="129"/>
      <c r="CN56" s="127"/>
      <c r="CO56" s="127"/>
      <c r="CP56" s="127"/>
      <c r="CQ56" s="127"/>
      <c r="CR56" s="127"/>
      <c r="CS56" s="127"/>
      <c r="CT56" s="127"/>
      <c r="CU56" s="127"/>
      <c r="CV56" s="127"/>
      <c r="CW56" s="127"/>
      <c r="CX56" s="127"/>
      <c r="CY56" s="127"/>
      <c r="CZ56" s="127"/>
      <c r="DA56" s="127"/>
    </row>
  </sheetData>
  <mergeCells count="9">
    <mergeCell ref="BP3:CE3"/>
    <mergeCell ref="V3:V5"/>
    <mergeCell ref="AD3:AD5"/>
    <mergeCell ref="AG3:AW3"/>
    <mergeCell ref="F2:M2"/>
    <mergeCell ref="N2:T2"/>
    <mergeCell ref="AX3:BM3"/>
    <mergeCell ref="X38:AB38"/>
    <mergeCell ref="A3:C4"/>
  </mergeCells>
  <phoneticPr fontId="29" type="noConversion"/>
  <conditionalFormatting sqref="X40:AE45 AF42:AG47 AH6:AX45 W39:AD44 AX45:CC45 Z5:AD5 AE6:AF47 AG6:AW44 F23:W45 F6:K22 T6:W22 N6:R22">
    <cfRule type="cellIs" dxfId="1413" priority="469" stopIfTrue="1" operator="equal">
      <formula>5</formula>
    </cfRule>
    <cfRule type="cellIs" dxfId="1412" priority="470" stopIfTrue="1" operator="equal">
      <formula>4</formula>
    </cfRule>
    <cfRule type="cellIs" dxfId="1411" priority="471" stopIfTrue="1" operator="equal">
      <formula>3</formula>
    </cfRule>
  </conditionalFormatting>
  <conditionalFormatting sqref="E6:E45">
    <cfRule type="cellIs" dxfId="1410" priority="472" stopIfTrue="1" operator="equal">
      <formula>4</formula>
    </cfRule>
    <cfRule type="cellIs" dxfId="1409" priority="473" stopIfTrue="1" operator="equal">
      <formula>3</formula>
    </cfRule>
  </conditionalFormatting>
  <conditionalFormatting sqref="AG6:AG39">
    <cfRule type="expression" dxfId="1408" priority="474" stopIfTrue="1">
      <formula>VALUE(RIGHT(AG6))&gt;AF6</formula>
    </cfRule>
    <cfRule type="expression" dxfId="1407" priority="475" stopIfTrue="1">
      <formula>EXACT(RIGHT(AG6,3),"зач")</formula>
    </cfRule>
  </conditionalFormatting>
  <conditionalFormatting sqref="C5 Y5:Z5 AG5:AJ5 H8:K8 U5:V5 N8:R8">
    <cfRule type="cellIs" dxfId="1406" priority="476" stopIfTrue="1" operator="equal">
      <formula>5</formula>
    </cfRule>
    <cfRule type="cellIs" dxfId="1405" priority="477" stopIfTrue="1" operator="equal">
      <formula>4</formula>
    </cfRule>
    <cfRule type="cellIs" dxfId="1404" priority="478" stopIfTrue="1" operator="equal">
      <formula>3</formula>
    </cfRule>
  </conditionalFormatting>
  <conditionalFormatting sqref="H7:J7 U3:AK4">
    <cfRule type="expression" dxfId="1403" priority="479" stopIfTrue="1">
      <formula>$D$1&lt;H3</formula>
    </cfRule>
    <cfRule type="expression" dxfId="1402" priority="480" stopIfTrue="1">
      <formula>$D$1&gt;H3</formula>
    </cfRule>
  </conditionalFormatting>
  <conditionalFormatting sqref="AF6:AF39">
    <cfRule type="expression" dxfId="1401" priority="188" stopIfTrue="1">
      <formula>VALUE(RIGHT(AF6))&gt;AE6</formula>
    </cfRule>
    <cfRule type="expression" dxfId="1400" priority="189" stopIfTrue="1">
      <formula>EXACT(RIGHT(AF6,3),"зач")</formula>
    </cfRule>
  </conditionalFormatting>
  <conditionalFormatting sqref="K7">
    <cfRule type="cellIs" dxfId="1399" priority="53" stopIfTrue="1" operator="equal">
      <formula>5</formula>
    </cfRule>
    <cfRule type="cellIs" dxfId="1398" priority="54" stopIfTrue="1" operator="equal">
      <formula>4</formula>
    </cfRule>
    <cfRule type="cellIs" dxfId="1397" priority="55" stopIfTrue="1" operator="equal">
      <formula>3</formula>
    </cfRule>
  </conditionalFormatting>
  <conditionalFormatting sqref="N5:S5 L5">
    <cfRule type="cellIs" dxfId="1396" priority="31" stopIfTrue="1" operator="equal">
      <formula>5</formula>
    </cfRule>
    <cfRule type="cellIs" dxfId="1395" priority="32" stopIfTrue="1" operator="equal">
      <formula>4</formula>
    </cfRule>
    <cfRule type="cellIs" dxfId="1394" priority="33" stopIfTrue="1" operator="equal">
      <formula>3</formula>
    </cfRule>
  </conditionalFormatting>
  <conditionalFormatting sqref="F4:I4 K4 L3:L4 F3:K3 M4 N3:T4">
    <cfRule type="expression" dxfId="1393" priority="29" stopIfTrue="1">
      <formula>$D$1&lt;F3</formula>
    </cfRule>
    <cfRule type="expression" dxfId="1392" priority="30" stopIfTrue="1">
      <formula>$D$1&gt;F3</formula>
    </cfRule>
  </conditionalFormatting>
  <conditionalFormatting sqref="J4">
    <cfRule type="expression" dxfId="1391" priority="27" stopIfTrue="1">
      <formula>$D$1&lt;J4</formula>
    </cfRule>
    <cfRule type="expression" dxfId="1390" priority="28" stopIfTrue="1">
      <formula>$D$1&gt;J4</formula>
    </cfRule>
  </conditionalFormatting>
  <conditionalFormatting sqref="M3">
    <cfRule type="expression" dxfId="1389" priority="25" stopIfTrue="1">
      <formula>$D$1&lt;M3</formula>
    </cfRule>
    <cfRule type="expression" dxfId="1388" priority="26" stopIfTrue="1">
      <formula>$D$1&gt;M3</formula>
    </cfRule>
  </conditionalFormatting>
  <conditionalFormatting sqref="S22 S18 S13:S16 S11 S6:S8">
    <cfRule type="cellIs" dxfId="1387" priority="22" stopIfTrue="1" operator="equal">
      <formula>5</formula>
    </cfRule>
    <cfRule type="cellIs" dxfId="1386" priority="23" stopIfTrue="1" operator="equal">
      <formula>4</formula>
    </cfRule>
    <cfRule type="cellIs" dxfId="1385" priority="24" stopIfTrue="1" operator="equal">
      <formula>3</formula>
    </cfRule>
  </conditionalFormatting>
  <conditionalFormatting sqref="S12 S9:S10">
    <cfRule type="cellIs" dxfId="1384" priority="19" stopIfTrue="1" operator="equal">
      <formula>5</formula>
    </cfRule>
    <cfRule type="cellIs" dxfId="1383" priority="20" stopIfTrue="1" operator="equal">
      <formula>4</formula>
    </cfRule>
    <cfRule type="cellIs" dxfId="1382" priority="21" stopIfTrue="1" operator="equal">
      <formula>3</formula>
    </cfRule>
  </conditionalFormatting>
  <conditionalFormatting sqref="S19:S22">
    <cfRule type="cellIs" dxfId="1381" priority="16" stopIfTrue="1" operator="equal">
      <formula>5</formula>
    </cfRule>
    <cfRule type="cellIs" dxfId="1380" priority="17" stopIfTrue="1" operator="equal">
      <formula>4</formula>
    </cfRule>
    <cfRule type="cellIs" dxfId="1379" priority="18" stopIfTrue="1" operator="equal">
      <formula>3</formula>
    </cfRule>
  </conditionalFormatting>
  <conditionalFormatting sqref="S17">
    <cfRule type="cellIs" dxfId="1378" priority="13" stopIfTrue="1" operator="equal">
      <formula>5</formula>
    </cfRule>
    <cfRule type="cellIs" dxfId="1377" priority="14" stopIfTrue="1" operator="equal">
      <formula>4</formula>
    </cfRule>
    <cfRule type="cellIs" dxfId="1376" priority="15" stopIfTrue="1" operator="equal">
      <formula>3</formula>
    </cfRule>
  </conditionalFormatting>
  <conditionalFormatting sqref="S23">
    <cfRule type="cellIs" dxfId="1375" priority="10" stopIfTrue="1" operator="equal">
      <formula>5</formula>
    </cfRule>
    <cfRule type="cellIs" dxfId="1374" priority="11" stopIfTrue="1" operator="equal">
      <formula>4</formula>
    </cfRule>
    <cfRule type="cellIs" dxfId="1373" priority="12" stopIfTrue="1" operator="equal">
      <formula>3</formula>
    </cfRule>
  </conditionalFormatting>
  <conditionalFormatting sqref="M6:M23 L20">
    <cfRule type="cellIs" dxfId="1372" priority="7" stopIfTrue="1" operator="equal">
      <formula>5</formula>
    </cfRule>
    <cfRule type="cellIs" dxfId="1371" priority="8" stopIfTrue="1" operator="equal">
      <formula>4</formula>
    </cfRule>
    <cfRule type="cellIs" dxfId="1370" priority="9" stopIfTrue="1" operator="equal">
      <formula>3</formula>
    </cfRule>
  </conditionalFormatting>
  <conditionalFormatting sqref="M7">
    <cfRule type="cellIs" dxfId="1369" priority="4" stopIfTrue="1" operator="equal">
      <formula>5</formula>
    </cfRule>
    <cfRule type="cellIs" dxfId="1368" priority="5" stopIfTrue="1" operator="equal">
      <formula>4</formula>
    </cfRule>
    <cfRule type="cellIs" dxfId="1367" priority="6" stopIfTrue="1" operator="equal">
      <formula>3</formula>
    </cfRule>
  </conditionalFormatting>
  <conditionalFormatting sqref="L6:L19 L21:L23">
    <cfRule type="cellIs" dxfId="1366" priority="1" stopIfTrue="1" operator="equal">
      <formula>5</formula>
    </cfRule>
    <cfRule type="cellIs" dxfId="1365" priority="2" stopIfTrue="1" operator="equal">
      <formula>4</formula>
    </cfRule>
    <cfRule type="cellIs" dxfId="1364" priority="3" stopIfTrue="1" operator="equal">
      <formula>3</formula>
    </cfRule>
  </conditionalFormatting>
  <pageMargins left="0.35433070866141736" right="0" top="0.31496062992125984" bottom="0" header="0.51181102362204722" footer="0.23622047244094491"/>
  <pageSetup paperSize="9" scale="56" orientation="portrait" horizontalDpi="300" verticalDpi="300" r:id="rId1"/>
  <headerFooter alignWithMargins="0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6"/>
  <sheetViews>
    <sheetView view="pageBreakPreview" zoomScale="70" zoomScaleSheetLayoutView="70" workbookViewId="0">
      <selection activeCell="F2" sqref="F2:L5"/>
    </sheetView>
  </sheetViews>
  <sheetFormatPr defaultRowHeight="15" customHeight="1" x14ac:dyDescent="0.2"/>
  <cols>
    <col min="1" max="1" width="7.28515625" style="131" customWidth="1"/>
    <col min="2" max="2" width="11.28515625" style="131" hidden="1" customWidth="1"/>
    <col min="3" max="3" width="13.140625" style="131" customWidth="1"/>
    <col min="4" max="4" width="53.85546875" style="131" customWidth="1"/>
    <col min="5" max="5" width="6.28515625" style="131" hidden="1" customWidth="1"/>
    <col min="6" max="7" width="7.28515625" style="142" customWidth="1"/>
    <col min="8" max="8" width="7.28515625" style="142" hidden="1" customWidth="1"/>
    <col min="9" max="9" width="7.28515625" style="142" customWidth="1"/>
    <col min="10" max="10" width="7.28515625" style="142" hidden="1" customWidth="1"/>
    <col min="11" max="15" width="7.28515625" style="142" customWidth="1"/>
    <col min="16" max="19" width="7.28515625" style="142" hidden="1" customWidth="1"/>
    <col min="20" max="21" width="7.28515625" style="142" customWidth="1"/>
    <col min="22" max="22" width="5.28515625" style="142" customWidth="1"/>
    <col min="23" max="29" width="4.85546875" style="142" hidden="1" customWidth="1"/>
    <col min="30" max="30" width="6.5703125" style="142" customWidth="1" collapsed="1"/>
    <col min="31" max="49" width="5.28515625" style="142" hidden="1" customWidth="1"/>
    <col min="50" max="50" width="5.28515625" style="142" hidden="1" customWidth="1" collapsed="1"/>
    <col min="51" max="62" width="5.28515625" style="142" hidden="1" customWidth="1"/>
    <col min="63" max="63" width="0.140625" style="142" hidden="1" customWidth="1"/>
    <col min="64" max="67" width="5.28515625" style="142" hidden="1" customWidth="1"/>
    <col min="68" max="82" width="5.28515625" style="143" hidden="1" customWidth="1"/>
    <col min="83" max="102" width="5.28515625" style="143" customWidth="1"/>
    <col min="103" max="105" width="5.28515625" style="131" customWidth="1"/>
    <col min="106" max="111" width="8" style="131" customWidth="1"/>
    <col min="112" max="16384" width="9.140625" style="131"/>
  </cols>
  <sheetData>
    <row r="1" spans="1:107" ht="15" customHeight="1" x14ac:dyDescent="0.2">
      <c r="A1" s="1"/>
      <c r="B1" s="1"/>
      <c r="C1" s="114"/>
      <c r="D1" s="115">
        <f ca="1">NOW()</f>
        <v>43659.50692349537</v>
      </c>
      <c r="E1" s="116"/>
      <c r="F1" s="117"/>
      <c r="G1" s="118"/>
      <c r="H1" s="118"/>
      <c r="I1" s="118"/>
      <c r="J1" s="118"/>
      <c r="K1" s="118"/>
      <c r="L1" s="118"/>
      <c r="M1" s="119"/>
      <c r="N1" s="120"/>
      <c r="O1" s="118"/>
      <c r="P1" s="118"/>
      <c r="Q1" s="121"/>
      <c r="R1" s="122"/>
      <c r="S1" s="122"/>
      <c r="T1" s="122"/>
      <c r="U1" s="123"/>
      <c r="V1" s="366"/>
      <c r="W1" s="367"/>
      <c r="X1" s="367"/>
      <c r="Y1" s="368"/>
      <c r="Z1" s="368"/>
      <c r="AA1" s="368"/>
      <c r="AB1" s="368"/>
      <c r="AC1" s="368"/>
      <c r="AD1" s="368"/>
      <c r="AE1" s="124"/>
      <c r="AF1" s="127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8"/>
      <c r="AX1" s="129"/>
      <c r="AY1" s="130"/>
      <c r="AZ1" s="130"/>
      <c r="BA1" s="130"/>
      <c r="BB1" s="130"/>
      <c r="BC1" s="130"/>
      <c r="BD1" s="130"/>
      <c r="BE1" s="130"/>
      <c r="BF1" s="130"/>
      <c r="BG1" s="130"/>
      <c r="BH1" s="130"/>
      <c r="BI1" s="130"/>
      <c r="BJ1" s="130"/>
      <c r="BK1" s="130"/>
      <c r="BL1" s="130"/>
      <c r="BM1" s="130"/>
      <c r="BN1" s="130"/>
      <c r="BO1" s="129"/>
      <c r="BP1" s="129"/>
      <c r="BQ1" s="129"/>
      <c r="BR1" s="129"/>
      <c r="BS1" s="129"/>
      <c r="BT1" s="129"/>
      <c r="BU1" s="129"/>
      <c r="BV1" s="129"/>
      <c r="BW1" s="129"/>
      <c r="BX1" s="129"/>
      <c r="BY1" s="129"/>
      <c r="BZ1" s="129"/>
      <c r="CA1" s="129"/>
      <c r="CB1" s="129"/>
      <c r="CC1" s="129"/>
      <c r="CD1" s="129"/>
      <c r="CE1" s="129"/>
      <c r="CF1" s="129"/>
      <c r="CG1" s="129"/>
      <c r="CH1" s="129"/>
      <c r="CI1" s="129"/>
      <c r="CJ1" s="129"/>
      <c r="CK1" s="129"/>
      <c r="CL1" s="129"/>
      <c r="CM1" s="129"/>
      <c r="CN1" s="127"/>
      <c r="CO1" s="127"/>
      <c r="CP1" s="127"/>
      <c r="CQ1" s="127"/>
      <c r="CR1" s="127"/>
      <c r="CS1" s="127"/>
      <c r="CT1" s="127"/>
      <c r="CU1" s="127"/>
      <c r="CV1" s="127"/>
      <c r="CW1" s="127"/>
      <c r="CX1" s="127"/>
      <c r="CY1" s="127"/>
      <c r="CZ1" s="127"/>
      <c r="DA1" s="127"/>
    </row>
    <row r="2" spans="1:107" ht="15" customHeight="1" x14ac:dyDescent="0.2">
      <c r="A2" s="1"/>
      <c r="B2" s="1"/>
      <c r="C2" s="114"/>
      <c r="D2" s="115"/>
      <c r="E2" s="116"/>
      <c r="F2" s="588" t="s">
        <v>539</v>
      </c>
      <c r="G2" s="588"/>
      <c r="H2" s="588"/>
      <c r="I2" s="588"/>
      <c r="J2" s="553"/>
      <c r="K2" s="601" t="s">
        <v>537</v>
      </c>
      <c r="L2" s="602"/>
      <c r="M2" s="602"/>
      <c r="N2" s="603"/>
      <c r="O2" s="585" t="s">
        <v>545</v>
      </c>
      <c r="P2" s="586"/>
      <c r="Q2" s="586"/>
      <c r="R2" s="586"/>
      <c r="S2" s="586"/>
      <c r="T2" s="586"/>
      <c r="U2" s="587"/>
      <c r="V2" s="124"/>
      <c r="W2" s="125"/>
      <c r="X2" s="125"/>
      <c r="Y2" s="317"/>
      <c r="Z2" s="317"/>
      <c r="AA2" s="317"/>
      <c r="AB2" s="317"/>
      <c r="AC2" s="317"/>
      <c r="AD2" s="317"/>
      <c r="AE2" s="124"/>
      <c r="AF2" s="127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128"/>
      <c r="AV2" s="128"/>
      <c r="AW2" s="128"/>
      <c r="AX2" s="129"/>
      <c r="AY2" s="130"/>
      <c r="AZ2" s="130"/>
      <c r="BA2" s="130"/>
      <c r="BB2" s="130"/>
      <c r="BC2" s="130"/>
      <c r="BD2" s="130"/>
      <c r="BE2" s="130"/>
      <c r="BF2" s="130"/>
      <c r="BG2" s="130"/>
      <c r="BH2" s="130"/>
      <c r="BI2" s="130"/>
      <c r="BJ2" s="130"/>
      <c r="BK2" s="130"/>
      <c r="BL2" s="130"/>
      <c r="BM2" s="130"/>
      <c r="BN2" s="130"/>
      <c r="BO2" s="129"/>
      <c r="BP2" s="129"/>
      <c r="BQ2" s="129"/>
      <c r="BR2" s="129"/>
      <c r="BS2" s="129"/>
      <c r="BT2" s="129"/>
      <c r="BU2" s="129"/>
      <c r="BV2" s="129"/>
      <c r="BW2" s="129"/>
      <c r="BX2" s="129"/>
      <c r="BY2" s="129"/>
      <c r="BZ2" s="129"/>
      <c r="CA2" s="129"/>
      <c r="CB2" s="129"/>
      <c r="CC2" s="129"/>
      <c r="CD2" s="129"/>
      <c r="CE2" s="129"/>
      <c r="CF2" s="129"/>
      <c r="CG2" s="129"/>
      <c r="CH2" s="129"/>
      <c r="CI2" s="129"/>
      <c r="CJ2" s="129"/>
      <c r="CK2" s="129"/>
      <c r="CL2" s="129"/>
      <c r="CM2" s="129"/>
      <c r="CN2" s="127"/>
      <c r="CO2" s="127"/>
      <c r="CP2" s="127"/>
      <c r="CQ2" s="127"/>
      <c r="CR2" s="127"/>
      <c r="CS2" s="127"/>
      <c r="CT2" s="127"/>
      <c r="CU2" s="127"/>
      <c r="CV2" s="127"/>
      <c r="CW2" s="127"/>
      <c r="CX2" s="127"/>
      <c r="CY2" s="127"/>
      <c r="CZ2" s="127"/>
      <c r="DA2" s="127"/>
    </row>
    <row r="3" spans="1:107" ht="15" customHeight="1" x14ac:dyDescent="0.2">
      <c r="A3" s="576">
        <v>2231</v>
      </c>
      <c r="B3" s="576"/>
      <c r="C3" s="576"/>
      <c r="D3" s="174" t="s">
        <v>0</v>
      </c>
      <c r="E3" s="175"/>
      <c r="F3" s="176">
        <v>42346</v>
      </c>
      <c r="G3" s="177"/>
      <c r="H3" s="177"/>
      <c r="I3" s="176">
        <v>42269</v>
      </c>
      <c r="J3" s="176"/>
      <c r="K3" s="176">
        <v>42342</v>
      </c>
      <c r="L3" s="176">
        <v>42349</v>
      </c>
      <c r="M3" s="176">
        <v>42348</v>
      </c>
      <c r="N3" s="176">
        <v>42345</v>
      </c>
      <c r="O3" s="176">
        <v>42354</v>
      </c>
      <c r="P3" s="176"/>
      <c r="Q3" s="176"/>
      <c r="R3" s="176"/>
      <c r="S3" s="176"/>
      <c r="T3" s="133">
        <v>42363</v>
      </c>
      <c r="U3" s="133">
        <v>42359</v>
      </c>
      <c r="V3" s="577" t="s">
        <v>5</v>
      </c>
      <c r="W3" s="139"/>
      <c r="X3" s="139"/>
      <c r="Y3" s="196"/>
      <c r="Z3" s="196"/>
      <c r="AA3" s="196"/>
      <c r="AB3" s="197"/>
      <c r="AC3" s="197"/>
      <c r="AD3" s="577" t="s">
        <v>9</v>
      </c>
      <c r="AE3" s="181"/>
      <c r="AF3" s="317"/>
      <c r="AG3" s="597"/>
      <c r="AH3" s="597"/>
      <c r="AI3" s="597"/>
      <c r="AJ3" s="597"/>
      <c r="AK3" s="597"/>
      <c r="AL3" s="597"/>
      <c r="AM3" s="597"/>
      <c r="AN3" s="597"/>
      <c r="AO3" s="597"/>
      <c r="AP3" s="597"/>
      <c r="AQ3" s="597"/>
      <c r="AR3" s="597"/>
      <c r="AS3" s="597"/>
      <c r="AT3" s="597"/>
      <c r="AU3" s="597"/>
      <c r="AV3" s="597"/>
      <c r="AW3" s="597"/>
      <c r="AX3" s="595"/>
      <c r="AY3" s="595"/>
      <c r="AZ3" s="595"/>
      <c r="BA3" s="595"/>
      <c r="BB3" s="595"/>
      <c r="BC3" s="595"/>
      <c r="BD3" s="595"/>
      <c r="BE3" s="595"/>
      <c r="BF3" s="595"/>
      <c r="BG3" s="595"/>
      <c r="BH3" s="595"/>
      <c r="BI3" s="595"/>
      <c r="BJ3" s="595"/>
      <c r="BK3" s="595"/>
      <c r="BL3" s="595"/>
      <c r="BM3" s="595"/>
      <c r="BN3" s="129"/>
      <c r="BO3" s="129"/>
      <c r="BP3" s="595"/>
      <c r="BQ3" s="595"/>
      <c r="BR3" s="595"/>
      <c r="BS3" s="595"/>
      <c r="BT3" s="595"/>
      <c r="BU3" s="595"/>
      <c r="BV3" s="595"/>
      <c r="BW3" s="595"/>
      <c r="BX3" s="595"/>
      <c r="BY3" s="595"/>
      <c r="BZ3" s="595"/>
      <c r="CA3" s="595"/>
      <c r="CB3" s="595"/>
      <c r="CC3" s="595"/>
      <c r="CD3" s="595"/>
      <c r="CE3" s="595"/>
      <c r="CF3" s="129"/>
      <c r="CG3" s="129"/>
      <c r="CH3" s="129"/>
      <c r="CI3" s="129"/>
      <c r="CJ3" s="129"/>
      <c r="CK3" s="129"/>
      <c r="CL3" s="129"/>
      <c r="CM3" s="129"/>
      <c r="CN3" s="127"/>
      <c r="CO3" s="127"/>
      <c r="CP3" s="127"/>
      <c r="CQ3" s="127"/>
      <c r="CR3" s="127"/>
      <c r="CS3" s="127"/>
      <c r="CT3" s="127"/>
      <c r="CU3" s="127"/>
      <c r="CV3" s="127"/>
      <c r="CW3" s="127"/>
      <c r="CX3" s="127"/>
      <c r="CY3" s="127"/>
      <c r="CZ3" s="127"/>
      <c r="DA3" s="127"/>
    </row>
    <row r="4" spans="1:107" ht="33" customHeight="1" x14ac:dyDescent="0.2">
      <c r="A4" s="576"/>
      <c r="B4" s="576"/>
      <c r="C4" s="576"/>
      <c r="D4" s="179" t="s">
        <v>1</v>
      </c>
      <c r="E4" s="175"/>
      <c r="F4" s="238" t="s">
        <v>1612</v>
      </c>
      <c r="G4" s="412" t="s">
        <v>1282</v>
      </c>
      <c r="H4" s="238" t="s">
        <v>669</v>
      </c>
      <c r="I4" s="412" t="s">
        <v>671</v>
      </c>
      <c r="J4" s="412" t="s">
        <v>678</v>
      </c>
      <c r="K4" s="412" t="s">
        <v>1254</v>
      </c>
      <c r="L4" s="412" t="s">
        <v>1268</v>
      </c>
      <c r="M4" s="412" t="s">
        <v>1004</v>
      </c>
      <c r="N4" s="412" t="s">
        <v>1618</v>
      </c>
      <c r="O4" s="412" t="s">
        <v>1296</v>
      </c>
      <c r="P4" s="412" t="s">
        <v>681</v>
      </c>
      <c r="Q4" s="413" t="s">
        <v>685</v>
      </c>
      <c r="R4" s="412" t="s">
        <v>687</v>
      </c>
      <c r="S4" s="180"/>
      <c r="T4" s="412" t="s">
        <v>1260</v>
      </c>
      <c r="U4" s="412" t="s">
        <v>1295</v>
      </c>
      <c r="V4" s="577"/>
      <c r="W4" s="178"/>
      <c r="X4" s="178"/>
      <c r="Y4" s="139"/>
      <c r="Z4" s="196"/>
      <c r="AA4" s="196"/>
      <c r="AB4" s="196"/>
      <c r="AC4" s="196"/>
      <c r="AD4" s="577"/>
      <c r="AE4" s="178"/>
      <c r="AF4" s="317"/>
      <c r="AG4" s="317"/>
      <c r="AH4" s="317"/>
      <c r="AI4" s="317"/>
      <c r="AJ4" s="317"/>
      <c r="AK4" s="317"/>
      <c r="AL4" s="317"/>
      <c r="AM4" s="317"/>
      <c r="AN4" s="317"/>
      <c r="AO4" s="317"/>
      <c r="AP4" s="317"/>
      <c r="AQ4" s="317"/>
      <c r="AR4" s="317"/>
      <c r="AS4" s="317"/>
      <c r="AT4" s="317"/>
      <c r="AU4" s="317"/>
      <c r="AV4" s="317"/>
      <c r="AW4" s="127"/>
      <c r="AX4" s="315"/>
      <c r="AY4" s="315"/>
      <c r="AZ4" s="315"/>
      <c r="BA4" s="315"/>
      <c r="BB4" s="315"/>
      <c r="BC4" s="315"/>
      <c r="BD4" s="315"/>
      <c r="BE4" s="315"/>
      <c r="BF4" s="315"/>
      <c r="BG4" s="315"/>
      <c r="BH4" s="315"/>
      <c r="BI4" s="315"/>
      <c r="BJ4" s="315"/>
      <c r="BK4" s="315"/>
      <c r="BL4" s="315"/>
      <c r="BM4" s="315"/>
      <c r="BN4" s="129"/>
      <c r="BO4" s="129"/>
      <c r="BP4" s="315"/>
      <c r="BQ4" s="315"/>
      <c r="BR4" s="315"/>
      <c r="BS4" s="315"/>
      <c r="BT4" s="315"/>
      <c r="BU4" s="315"/>
      <c r="BV4" s="315"/>
      <c r="BW4" s="315"/>
      <c r="BX4" s="315"/>
      <c r="BY4" s="315"/>
      <c r="BZ4" s="315"/>
      <c r="CA4" s="315"/>
      <c r="CB4" s="315"/>
      <c r="CC4" s="315"/>
      <c r="CD4" s="315"/>
      <c r="CE4" s="315"/>
      <c r="CF4" s="129"/>
      <c r="CG4" s="129"/>
      <c r="CH4" s="129"/>
      <c r="CI4" s="129"/>
      <c r="CJ4" s="129"/>
      <c r="CK4" s="129"/>
      <c r="CL4" s="129"/>
      <c r="CM4" s="129"/>
      <c r="CN4" s="127"/>
      <c r="CO4" s="127"/>
      <c r="CP4" s="127"/>
      <c r="CQ4" s="127"/>
      <c r="CR4" s="127"/>
      <c r="CS4" s="127"/>
      <c r="CT4" s="127"/>
      <c r="CU4" s="127"/>
      <c r="CV4" s="127"/>
      <c r="CW4" s="127"/>
      <c r="CX4" s="127"/>
      <c r="CY4" s="127"/>
      <c r="CZ4" s="127"/>
      <c r="DA4" s="127"/>
    </row>
    <row r="5" spans="1:107" s="75" customFormat="1" ht="96" customHeight="1" x14ac:dyDescent="0.2">
      <c r="A5" s="384" t="s">
        <v>546</v>
      </c>
      <c r="B5" s="385" t="s">
        <v>2</v>
      </c>
      <c r="C5" s="385" t="s">
        <v>27</v>
      </c>
      <c r="D5" s="386" t="s">
        <v>3</v>
      </c>
      <c r="E5" s="184" t="s">
        <v>4</v>
      </c>
      <c r="F5" s="313" t="s">
        <v>1277</v>
      </c>
      <c r="G5" s="364" t="s">
        <v>1270</v>
      </c>
      <c r="H5" s="313" t="s">
        <v>670</v>
      </c>
      <c r="I5" s="313" t="s">
        <v>672</v>
      </c>
      <c r="J5" s="313" t="s">
        <v>679</v>
      </c>
      <c r="K5" s="363" t="s">
        <v>1255</v>
      </c>
      <c r="L5" s="313" t="s">
        <v>1269</v>
      </c>
      <c r="M5" s="313" t="s">
        <v>1005</v>
      </c>
      <c r="N5" s="313" t="s">
        <v>1283</v>
      </c>
      <c r="O5" s="313" t="s">
        <v>1297</v>
      </c>
      <c r="P5" s="313" t="s">
        <v>682</v>
      </c>
      <c r="Q5" s="363" t="s">
        <v>684</v>
      </c>
      <c r="R5" s="325" t="s">
        <v>686</v>
      </c>
      <c r="S5" s="183" t="s">
        <v>680</v>
      </c>
      <c r="T5" s="92" t="s">
        <v>1293</v>
      </c>
      <c r="U5" s="92" t="s">
        <v>1286</v>
      </c>
      <c r="V5" s="577"/>
      <c r="W5" s="198" t="s">
        <v>6</v>
      </c>
      <c r="X5" s="198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205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51" customFormat="1" ht="18.75" x14ac:dyDescent="0.2">
      <c r="A6" s="389">
        <v>1</v>
      </c>
      <c r="B6" s="360"/>
      <c r="C6" s="319" t="s">
        <v>34</v>
      </c>
      <c r="D6" s="326" t="s">
        <v>626</v>
      </c>
      <c r="E6" s="262">
        <v>2231</v>
      </c>
      <c r="F6" s="370" t="s">
        <v>1604</v>
      </c>
      <c r="G6" s="370" t="s">
        <v>1604</v>
      </c>
      <c r="H6" s="370"/>
      <c r="I6" s="370" t="s">
        <v>1604</v>
      </c>
      <c r="J6" s="370"/>
      <c r="K6" s="370">
        <v>4</v>
      </c>
      <c r="L6" s="370">
        <v>5</v>
      </c>
      <c r="M6" s="370">
        <v>4</v>
      </c>
      <c r="N6" s="370">
        <v>3</v>
      </c>
      <c r="O6" s="370">
        <v>5</v>
      </c>
      <c r="P6" s="370"/>
      <c r="Q6" s="370"/>
      <c r="R6" s="370"/>
      <c r="S6" s="370"/>
      <c r="T6" s="371">
        <v>4</v>
      </c>
      <c r="U6" s="372">
        <v>4</v>
      </c>
      <c r="V6" s="373">
        <f t="shared" ref="V6" si="0">IF(AC6&gt;0,IF(SUM(X6:Y6)/AC6&gt;0,2,IF(AND(SUM(X6:Y6)/AC6=0,Z6/AC6&gt;0),3,IF(AND((AB6/AC6+AA6/AC6)=1,AA6/AC6&gt;0),4,5))),0)</f>
        <v>3</v>
      </c>
      <c r="W6" s="343">
        <f t="shared" ref="W6:W36" si="1">COUNTIF(AG6:AV6,"б")</f>
        <v>0</v>
      </c>
      <c r="X6" s="343">
        <f>COUNTIF(AG6:AV6,"д")</f>
        <v>0</v>
      </c>
      <c r="Y6" s="343">
        <f t="shared" ref="Y6:Y36" si="2">COUNTIF(AG6:AV6,2)+COUNTIF(AG6:AV6,"н")+COUNTIF(AG6:AV6,"д")</f>
        <v>0</v>
      </c>
      <c r="Z6" s="343">
        <f t="shared" ref="Z6:Z36" si="3">COUNTIF(AG6:AV6,Z$5)</f>
        <v>1</v>
      </c>
      <c r="AA6" s="343">
        <f t="shared" ref="AA6:AA36" si="4">COUNTIF(AG6:AV6,AA$5)</f>
        <v>4</v>
      </c>
      <c r="AB6" s="343">
        <f t="shared" ref="AB6:AB36" si="5">COUNTIF(AG6:AV6,AB$5)</f>
        <v>2</v>
      </c>
      <c r="AC6" s="343">
        <f t="shared" ref="AC6:AC36" si="6">SUM(X6:AB6)</f>
        <v>7</v>
      </c>
      <c r="AD6" s="344">
        <f t="shared" ref="AD6:AD36" si="7">IF(ISERROR(((X6+Y6)*2+Z6*3+AA6*4+AB6*5)/SUM(X6,Y6:AB6)),"",((X6+Y6)*2+Z6*3+AA6*4+AB6*5)/SUM(X6,Y6:AB6))</f>
        <v>4.1428571428571432</v>
      </c>
      <c r="AE6" s="345">
        <f t="shared" ref="AE6:AE30" si="8">IF(AX6=5,0.5,IF(AX6=4,0.25,IF(AX6&lt;=3,0)))</f>
        <v>0</v>
      </c>
      <c r="AF6" s="346"/>
      <c r="AG6" s="332" t="str">
        <f t="shared" ref="AG6" si="9">IF(ISERROR(VALUE(LEFT(F6))),LEFT(F6),VALUE(LEFT(F6)))</f>
        <v>з</v>
      </c>
      <c r="AH6" s="332" t="str">
        <f t="shared" ref="AH6:AV6" si="10">IF(ISERROR(VALUE(LEFT(G6))),LEFT(G6),VALUE(LEFT(G6)))</f>
        <v>з</v>
      </c>
      <c r="AI6" s="332" t="str">
        <f t="shared" si="10"/>
        <v/>
      </c>
      <c r="AJ6" s="332" t="str">
        <f t="shared" si="10"/>
        <v>з</v>
      </c>
      <c r="AK6" s="332" t="str">
        <f t="shared" si="10"/>
        <v/>
      </c>
      <c r="AL6" s="332">
        <f t="shared" si="10"/>
        <v>4</v>
      </c>
      <c r="AM6" s="332">
        <f t="shared" si="10"/>
        <v>5</v>
      </c>
      <c r="AN6" s="332">
        <f t="shared" si="10"/>
        <v>4</v>
      </c>
      <c r="AO6" s="332">
        <f t="shared" si="10"/>
        <v>3</v>
      </c>
      <c r="AP6" s="332">
        <f t="shared" si="10"/>
        <v>5</v>
      </c>
      <c r="AQ6" s="332" t="str">
        <f t="shared" si="10"/>
        <v/>
      </c>
      <c r="AR6" s="332" t="str">
        <f t="shared" si="10"/>
        <v/>
      </c>
      <c r="AS6" s="332" t="str">
        <f t="shared" si="10"/>
        <v/>
      </c>
      <c r="AT6" s="332" t="str">
        <f t="shared" si="10"/>
        <v/>
      </c>
      <c r="AU6" s="332">
        <f t="shared" si="10"/>
        <v>4</v>
      </c>
      <c r="AV6" s="332">
        <f t="shared" si="10"/>
        <v>4</v>
      </c>
      <c r="AW6" s="35">
        <f t="shared" ref="AW6:AW35" si="11">COUNTIF(AG6:AV6,"з")</f>
        <v>3</v>
      </c>
      <c r="AX6" s="347"/>
      <c r="AY6" s="347"/>
      <c r="AZ6" s="347"/>
      <c r="BA6" s="347"/>
      <c r="BB6" s="347"/>
      <c r="BC6" s="347"/>
      <c r="BD6" s="347"/>
      <c r="BE6" s="347"/>
      <c r="BF6" s="347"/>
      <c r="BG6" s="347"/>
      <c r="BH6" s="347"/>
      <c r="BI6" s="347"/>
      <c r="BJ6" s="347"/>
      <c r="BK6" s="347"/>
      <c r="BL6" s="347"/>
      <c r="BM6" s="347"/>
      <c r="BN6" s="347"/>
      <c r="BO6" s="347"/>
      <c r="BP6" s="348"/>
      <c r="BQ6" s="348"/>
      <c r="BR6" s="348"/>
      <c r="BS6" s="348"/>
      <c r="BT6" s="348"/>
      <c r="BU6" s="348"/>
      <c r="BV6" s="348"/>
      <c r="BW6" s="348"/>
      <c r="BX6" s="348"/>
      <c r="BY6" s="348"/>
      <c r="BZ6" s="348"/>
      <c r="CA6" s="348"/>
      <c r="CB6" s="348"/>
      <c r="CC6" s="348"/>
      <c r="CD6" s="348"/>
      <c r="CE6" s="348"/>
      <c r="CF6" s="348"/>
      <c r="CG6" s="347"/>
      <c r="CH6" s="347"/>
      <c r="CI6" s="347"/>
      <c r="CJ6" s="347"/>
      <c r="CK6" s="347"/>
      <c r="CL6" s="347"/>
      <c r="CM6" s="347"/>
      <c r="CN6" s="349"/>
      <c r="CO6" s="349"/>
      <c r="CP6" s="349"/>
      <c r="CQ6" s="349"/>
      <c r="CR6" s="349"/>
      <c r="CS6" s="349"/>
      <c r="CT6" s="349"/>
      <c r="CU6" s="349"/>
      <c r="CV6" s="349"/>
      <c r="CW6" s="349"/>
      <c r="CX6" s="349"/>
      <c r="CY6" s="349"/>
      <c r="CZ6" s="349"/>
      <c r="DA6" s="349"/>
      <c r="DB6" s="350"/>
      <c r="DC6" s="350"/>
    </row>
    <row r="7" spans="1:107" s="359" customFormat="1" ht="18.75" x14ac:dyDescent="0.2">
      <c r="A7" s="389">
        <v>2</v>
      </c>
      <c r="B7" s="360"/>
      <c r="C7" s="319" t="s">
        <v>34</v>
      </c>
      <c r="D7" s="326" t="s">
        <v>627</v>
      </c>
      <c r="E7" s="262">
        <v>2231</v>
      </c>
      <c r="F7" s="370" t="s">
        <v>1604</v>
      </c>
      <c r="G7" s="370" t="s">
        <v>1604</v>
      </c>
      <c r="H7" s="370"/>
      <c r="I7" s="370" t="s">
        <v>1604</v>
      </c>
      <c r="J7" s="370"/>
      <c r="K7" s="370">
        <v>4</v>
      </c>
      <c r="L7" s="370">
        <v>4</v>
      </c>
      <c r="M7" s="370">
        <v>4</v>
      </c>
      <c r="N7" s="370">
        <v>3</v>
      </c>
      <c r="O7" s="370">
        <v>3</v>
      </c>
      <c r="P7" s="370"/>
      <c r="Q7" s="370"/>
      <c r="R7" s="370"/>
      <c r="S7" s="370"/>
      <c r="T7" s="371">
        <v>3</v>
      </c>
      <c r="U7" s="372">
        <v>3</v>
      </c>
      <c r="V7" s="373">
        <f t="shared" ref="V7:V36" si="12">IF(AC7&gt;0,IF(SUM(X7:Y7)/AC7&gt;0,2,IF(AND(SUM(X7:Y7)/AC7=0,Z7/AC7&gt;0),3,IF(AND((AB7/AC7+AA7/AC7)=1,AA7/AC7&gt;0),4,5))),0)</f>
        <v>3</v>
      </c>
      <c r="W7" s="343">
        <f t="shared" si="1"/>
        <v>0</v>
      </c>
      <c r="X7" s="343">
        <f t="shared" ref="X7:X36" si="13">COUNTIF(AG7:AV7,"д")</f>
        <v>0</v>
      </c>
      <c r="Y7" s="343">
        <f t="shared" si="2"/>
        <v>0</v>
      </c>
      <c r="Z7" s="343">
        <f t="shared" si="3"/>
        <v>4</v>
      </c>
      <c r="AA7" s="343">
        <f t="shared" si="4"/>
        <v>3</v>
      </c>
      <c r="AB7" s="343">
        <f t="shared" si="5"/>
        <v>0</v>
      </c>
      <c r="AC7" s="343">
        <f t="shared" si="6"/>
        <v>7</v>
      </c>
      <c r="AD7" s="353">
        <f t="shared" si="7"/>
        <v>3.4285714285714284</v>
      </c>
      <c r="AE7" s="354">
        <f>IF(AX7=5,0.5,IF(AX7=4,0.25,IF(AX7&lt;=3,0)))</f>
        <v>0</v>
      </c>
      <c r="AF7" s="355"/>
      <c r="AG7" s="332" t="str">
        <f t="shared" ref="AG7:AG27" si="14">IF(ISERROR(VALUE(LEFT(F7))),LEFT(F7),VALUE(LEFT(F7)))</f>
        <v>з</v>
      </c>
      <c r="AH7" s="332" t="str">
        <f t="shared" ref="AH7:AH27" si="15">IF(ISERROR(VALUE(LEFT(G7))),LEFT(G7),VALUE(LEFT(G7)))</f>
        <v>з</v>
      </c>
      <c r="AI7" s="332" t="str">
        <f t="shared" ref="AI7:AI27" si="16">IF(ISERROR(VALUE(LEFT(H7))),LEFT(H7),VALUE(LEFT(H7)))</f>
        <v/>
      </c>
      <c r="AJ7" s="332" t="str">
        <f t="shared" ref="AJ7:AJ27" si="17">IF(ISERROR(VALUE(LEFT(I7))),LEFT(I7),VALUE(LEFT(I7)))</f>
        <v>з</v>
      </c>
      <c r="AK7" s="332" t="str">
        <f t="shared" ref="AK7:AK27" si="18">IF(ISERROR(VALUE(LEFT(J7))),LEFT(J7),VALUE(LEFT(J7)))</f>
        <v/>
      </c>
      <c r="AL7" s="332">
        <f t="shared" ref="AL7:AL27" si="19">IF(ISERROR(VALUE(LEFT(K7))),LEFT(K7),VALUE(LEFT(K7)))</f>
        <v>4</v>
      </c>
      <c r="AM7" s="332">
        <f t="shared" ref="AM7:AM27" si="20">IF(ISERROR(VALUE(LEFT(L7))),LEFT(L7),VALUE(LEFT(L7)))</f>
        <v>4</v>
      </c>
      <c r="AN7" s="332">
        <f t="shared" ref="AN7:AN27" si="21">IF(ISERROR(VALUE(LEFT(M7))),LEFT(M7),VALUE(LEFT(M7)))</f>
        <v>4</v>
      </c>
      <c r="AO7" s="332">
        <f t="shared" ref="AO7:AO27" si="22">IF(ISERROR(VALUE(LEFT(N7))),LEFT(N7),VALUE(LEFT(N7)))</f>
        <v>3</v>
      </c>
      <c r="AP7" s="332">
        <f t="shared" ref="AP7:AP27" si="23">IF(ISERROR(VALUE(LEFT(O7))),LEFT(O7),VALUE(LEFT(O7)))</f>
        <v>3</v>
      </c>
      <c r="AQ7" s="332" t="str">
        <f t="shared" ref="AQ7:AQ27" si="24">IF(ISERROR(VALUE(LEFT(P7))),LEFT(P7),VALUE(LEFT(P7)))</f>
        <v/>
      </c>
      <c r="AR7" s="332" t="str">
        <f t="shared" ref="AR7:AR27" si="25">IF(ISERROR(VALUE(LEFT(Q7))),LEFT(Q7),VALUE(LEFT(Q7)))</f>
        <v/>
      </c>
      <c r="AS7" s="332" t="str">
        <f t="shared" ref="AS7:AS27" si="26">IF(ISERROR(VALUE(LEFT(R7))),LEFT(R7),VALUE(LEFT(R7)))</f>
        <v/>
      </c>
      <c r="AT7" s="332" t="str">
        <f t="shared" ref="AT7:AT27" si="27">IF(ISERROR(VALUE(LEFT(S7))),LEFT(S7),VALUE(LEFT(S7)))</f>
        <v/>
      </c>
      <c r="AU7" s="332">
        <f t="shared" ref="AU7:AU27" si="28">IF(ISERROR(VALUE(LEFT(T7))),LEFT(T7),VALUE(LEFT(T7)))</f>
        <v>3</v>
      </c>
      <c r="AV7" s="332">
        <f t="shared" ref="AV7:AV27" si="29">IF(ISERROR(VALUE(LEFT(U7))),LEFT(U7),VALUE(LEFT(U7)))</f>
        <v>3</v>
      </c>
      <c r="AW7" s="356">
        <f t="shared" si="11"/>
        <v>3</v>
      </c>
      <c r="AX7" s="357"/>
      <c r="AY7" s="357"/>
      <c r="AZ7" s="357"/>
      <c r="BA7" s="357"/>
      <c r="BB7" s="357"/>
      <c r="BC7" s="357"/>
      <c r="BD7" s="357"/>
      <c r="BE7" s="357"/>
      <c r="BF7" s="357"/>
      <c r="BG7" s="357"/>
      <c r="BH7" s="357"/>
      <c r="BI7" s="357"/>
      <c r="BJ7" s="357"/>
      <c r="BK7" s="357"/>
      <c r="BL7" s="357"/>
      <c r="BM7" s="357"/>
      <c r="BN7" s="357"/>
      <c r="BO7" s="357"/>
      <c r="BP7" s="358"/>
      <c r="BQ7" s="358"/>
      <c r="BR7" s="358"/>
      <c r="BS7" s="358"/>
      <c r="BT7" s="358"/>
      <c r="BU7" s="358"/>
      <c r="BV7" s="358"/>
      <c r="BW7" s="358"/>
      <c r="BX7" s="358"/>
      <c r="BY7" s="358"/>
      <c r="BZ7" s="358"/>
      <c r="CA7" s="358"/>
      <c r="CB7" s="358"/>
      <c r="CC7" s="358"/>
      <c r="CD7" s="358"/>
      <c r="CE7" s="358"/>
      <c r="CF7" s="358"/>
      <c r="CG7" s="357"/>
      <c r="CH7" s="358"/>
      <c r="CI7" s="358"/>
      <c r="CJ7" s="358"/>
      <c r="CK7" s="358"/>
      <c r="CL7" s="358"/>
      <c r="CM7" s="358"/>
      <c r="CN7" s="355"/>
      <c r="CO7" s="355"/>
      <c r="CP7" s="355"/>
      <c r="CQ7" s="355"/>
      <c r="CR7" s="355"/>
      <c r="CS7" s="355"/>
      <c r="CT7" s="355"/>
      <c r="CU7" s="355"/>
      <c r="CV7" s="355"/>
      <c r="CW7" s="355"/>
      <c r="CX7" s="355"/>
      <c r="CY7" s="355"/>
      <c r="CZ7" s="355"/>
      <c r="DA7" s="355"/>
    </row>
    <row r="8" spans="1:107" s="359" customFormat="1" ht="18.75" x14ac:dyDescent="0.2">
      <c r="A8" s="389">
        <v>3</v>
      </c>
      <c r="B8" s="360"/>
      <c r="C8" s="319" t="s">
        <v>34</v>
      </c>
      <c r="D8" s="326" t="s">
        <v>628</v>
      </c>
      <c r="E8" s="262">
        <v>2231</v>
      </c>
      <c r="F8" s="370" t="s">
        <v>1604</v>
      </c>
      <c r="G8" s="370" t="s">
        <v>1604</v>
      </c>
      <c r="H8" s="370"/>
      <c r="I8" s="370" t="s">
        <v>1604</v>
      </c>
      <c r="J8" s="370"/>
      <c r="K8" s="370">
        <v>4</v>
      </c>
      <c r="L8" s="370">
        <v>4</v>
      </c>
      <c r="M8" s="370">
        <v>4</v>
      </c>
      <c r="N8" s="370">
        <v>3</v>
      </c>
      <c r="O8" s="370">
        <v>3</v>
      </c>
      <c r="P8" s="370"/>
      <c r="Q8" s="370"/>
      <c r="R8" s="370"/>
      <c r="S8" s="370"/>
      <c r="T8" s="371" t="s">
        <v>1643</v>
      </c>
      <c r="U8" s="372">
        <v>3</v>
      </c>
      <c r="V8" s="373">
        <f t="shared" si="12"/>
        <v>2</v>
      </c>
      <c r="W8" s="343">
        <f t="shared" si="1"/>
        <v>0</v>
      </c>
      <c r="X8" s="343">
        <f t="shared" si="13"/>
        <v>0</v>
      </c>
      <c r="Y8" s="343">
        <f t="shared" si="2"/>
        <v>1</v>
      </c>
      <c r="Z8" s="343">
        <f t="shared" si="3"/>
        <v>3</v>
      </c>
      <c r="AA8" s="343">
        <f t="shared" si="4"/>
        <v>3</v>
      </c>
      <c r="AB8" s="343">
        <f t="shared" si="5"/>
        <v>0</v>
      </c>
      <c r="AC8" s="343">
        <f t="shared" si="6"/>
        <v>7</v>
      </c>
      <c r="AD8" s="353">
        <f t="shared" si="7"/>
        <v>3.2857142857142856</v>
      </c>
      <c r="AE8" s="354">
        <f>IF(AX8=5,0.5,IF(AX8=4,0.25,IF(AX8&lt;=3,0)))</f>
        <v>0</v>
      </c>
      <c r="AF8" s="355"/>
      <c r="AG8" s="332" t="str">
        <f t="shared" si="14"/>
        <v>з</v>
      </c>
      <c r="AH8" s="332" t="str">
        <f t="shared" si="15"/>
        <v>з</v>
      </c>
      <c r="AI8" s="332" t="str">
        <f t="shared" si="16"/>
        <v/>
      </c>
      <c r="AJ8" s="332" t="str">
        <f t="shared" si="17"/>
        <v>з</v>
      </c>
      <c r="AK8" s="332" t="str">
        <f t="shared" si="18"/>
        <v/>
      </c>
      <c r="AL8" s="332">
        <f t="shared" si="19"/>
        <v>4</v>
      </c>
      <c r="AM8" s="332">
        <f t="shared" si="20"/>
        <v>4</v>
      </c>
      <c r="AN8" s="332">
        <f t="shared" si="21"/>
        <v>4</v>
      </c>
      <c r="AO8" s="332">
        <f t="shared" si="22"/>
        <v>3</v>
      </c>
      <c r="AP8" s="332">
        <f t="shared" si="23"/>
        <v>3</v>
      </c>
      <c r="AQ8" s="332" t="str">
        <f t="shared" si="24"/>
        <v/>
      </c>
      <c r="AR8" s="332" t="str">
        <f t="shared" si="25"/>
        <v/>
      </c>
      <c r="AS8" s="332" t="str">
        <f t="shared" si="26"/>
        <v/>
      </c>
      <c r="AT8" s="332" t="str">
        <f t="shared" si="27"/>
        <v/>
      </c>
      <c r="AU8" s="332">
        <f t="shared" si="28"/>
        <v>2</v>
      </c>
      <c r="AV8" s="332">
        <f t="shared" si="29"/>
        <v>3</v>
      </c>
      <c r="AW8" s="356">
        <f t="shared" si="11"/>
        <v>3</v>
      </c>
      <c r="AX8" s="357"/>
      <c r="AY8" s="357"/>
      <c r="AZ8" s="357"/>
      <c r="BA8" s="357"/>
      <c r="BB8" s="357"/>
      <c r="BC8" s="357"/>
      <c r="BD8" s="357"/>
      <c r="BE8" s="357"/>
      <c r="BF8" s="357"/>
      <c r="BG8" s="357"/>
      <c r="BH8" s="357"/>
      <c r="BI8" s="357"/>
      <c r="BJ8" s="357"/>
      <c r="BK8" s="357"/>
      <c r="BL8" s="357"/>
      <c r="BM8" s="357"/>
      <c r="BN8" s="357"/>
      <c r="BO8" s="357"/>
      <c r="BP8" s="358"/>
      <c r="BQ8" s="358"/>
      <c r="BR8" s="358"/>
      <c r="BS8" s="358"/>
      <c r="BT8" s="358"/>
      <c r="BU8" s="358"/>
      <c r="BV8" s="358"/>
      <c r="BW8" s="358"/>
      <c r="BX8" s="358"/>
      <c r="BY8" s="358"/>
      <c r="BZ8" s="358"/>
      <c r="CA8" s="358"/>
      <c r="CB8" s="358"/>
      <c r="CC8" s="358"/>
      <c r="CD8" s="358"/>
      <c r="CE8" s="358"/>
      <c r="CF8" s="358"/>
      <c r="CG8" s="357"/>
      <c r="CH8" s="358"/>
      <c r="CI8" s="358"/>
      <c r="CJ8" s="358"/>
      <c r="CK8" s="358"/>
      <c r="CL8" s="358"/>
      <c r="CM8" s="358"/>
      <c r="CN8" s="355"/>
      <c r="CO8" s="355"/>
      <c r="CP8" s="355"/>
      <c r="CQ8" s="355"/>
      <c r="CR8" s="355"/>
      <c r="CS8" s="355"/>
      <c r="CT8" s="355"/>
      <c r="CU8" s="355"/>
      <c r="CV8" s="355"/>
      <c r="CW8" s="355"/>
      <c r="CX8" s="355"/>
      <c r="CY8" s="355"/>
      <c r="CZ8" s="355"/>
      <c r="DA8" s="355"/>
    </row>
    <row r="9" spans="1:107" s="359" customFormat="1" ht="18.75" x14ac:dyDescent="0.2">
      <c r="A9" s="389">
        <v>4</v>
      </c>
      <c r="B9" s="360"/>
      <c r="C9" s="319" t="s">
        <v>34</v>
      </c>
      <c r="D9" s="326" t="s">
        <v>629</v>
      </c>
      <c r="E9" s="262">
        <v>2231</v>
      </c>
      <c r="F9" s="370" t="s">
        <v>1604</v>
      </c>
      <c r="G9" s="370" t="s">
        <v>1604</v>
      </c>
      <c r="H9" s="370"/>
      <c r="I9" s="370" t="s">
        <v>1604</v>
      </c>
      <c r="J9" s="370"/>
      <c r="K9" s="370">
        <v>4</v>
      </c>
      <c r="L9" s="370">
        <v>5</v>
      </c>
      <c r="M9" s="370">
        <v>5</v>
      </c>
      <c r="N9" s="370">
        <v>3</v>
      </c>
      <c r="O9" s="370">
        <v>3</v>
      </c>
      <c r="P9" s="370"/>
      <c r="Q9" s="370"/>
      <c r="R9" s="370"/>
      <c r="S9" s="370"/>
      <c r="T9" s="371">
        <v>3</v>
      </c>
      <c r="U9" s="372">
        <v>3</v>
      </c>
      <c r="V9" s="373">
        <f t="shared" si="12"/>
        <v>3</v>
      </c>
      <c r="W9" s="343">
        <f t="shared" si="1"/>
        <v>0</v>
      </c>
      <c r="X9" s="343">
        <f t="shared" si="13"/>
        <v>0</v>
      </c>
      <c r="Y9" s="343">
        <f t="shared" si="2"/>
        <v>0</v>
      </c>
      <c r="Z9" s="343">
        <f t="shared" si="3"/>
        <v>4</v>
      </c>
      <c r="AA9" s="343">
        <f t="shared" si="4"/>
        <v>1</v>
      </c>
      <c r="AB9" s="343">
        <f t="shared" si="5"/>
        <v>2</v>
      </c>
      <c r="AC9" s="343">
        <f t="shared" si="6"/>
        <v>7</v>
      </c>
      <c r="AD9" s="353">
        <f t="shared" si="7"/>
        <v>3.7142857142857144</v>
      </c>
      <c r="AE9" s="354">
        <f t="shared" si="8"/>
        <v>0</v>
      </c>
      <c r="AF9" s="355"/>
      <c r="AG9" s="332" t="str">
        <f t="shared" si="14"/>
        <v>з</v>
      </c>
      <c r="AH9" s="332" t="str">
        <f t="shared" si="15"/>
        <v>з</v>
      </c>
      <c r="AI9" s="332" t="str">
        <f t="shared" si="16"/>
        <v/>
      </c>
      <c r="AJ9" s="332" t="str">
        <f t="shared" si="17"/>
        <v>з</v>
      </c>
      <c r="AK9" s="332" t="str">
        <f t="shared" si="18"/>
        <v/>
      </c>
      <c r="AL9" s="332">
        <f t="shared" si="19"/>
        <v>4</v>
      </c>
      <c r="AM9" s="332">
        <f t="shared" si="20"/>
        <v>5</v>
      </c>
      <c r="AN9" s="332">
        <f t="shared" si="21"/>
        <v>5</v>
      </c>
      <c r="AO9" s="332">
        <f t="shared" si="22"/>
        <v>3</v>
      </c>
      <c r="AP9" s="332">
        <f t="shared" si="23"/>
        <v>3</v>
      </c>
      <c r="AQ9" s="332" t="str">
        <f t="shared" si="24"/>
        <v/>
      </c>
      <c r="AR9" s="332" t="str">
        <f t="shared" si="25"/>
        <v/>
      </c>
      <c r="AS9" s="332" t="str">
        <f t="shared" si="26"/>
        <v/>
      </c>
      <c r="AT9" s="332" t="str">
        <f t="shared" si="27"/>
        <v/>
      </c>
      <c r="AU9" s="332">
        <f t="shared" si="28"/>
        <v>3</v>
      </c>
      <c r="AV9" s="332">
        <f t="shared" si="29"/>
        <v>3</v>
      </c>
      <c r="AW9" s="356">
        <f t="shared" si="11"/>
        <v>3</v>
      </c>
      <c r="AX9" s="357"/>
      <c r="AY9" s="357"/>
      <c r="AZ9" s="357"/>
      <c r="BA9" s="357"/>
      <c r="BB9" s="357"/>
      <c r="BC9" s="357"/>
      <c r="BD9" s="357"/>
      <c r="BE9" s="357"/>
      <c r="BF9" s="357"/>
      <c r="BG9" s="357"/>
      <c r="BH9" s="357"/>
      <c r="BI9" s="357"/>
      <c r="BJ9" s="357"/>
      <c r="BK9" s="357"/>
      <c r="BL9" s="357"/>
      <c r="BM9" s="357"/>
      <c r="BN9" s="357"/>
      <c r="BO9" s="357"/>
      <c r="BP9" s="358"/>
      <c r="BQ9" s="358"/>
      <c r="BR9" s="358"/>
      <c r="BS9" s="358"/>
      <c r="BT9" s="358"/>
      <c r="BU9" s="358"/>
      <c r="BV9" s="358"/>
      <c r="BW9" s="358"/>
      <c r="BX9" s="358"/>
      <c r="BY9" s="358"/>
      <c r="BZ9" s="358"/>
      <c r="CA9" s="358"/>
      <c r="CB9" s="358"/>
      <c r="CC9" s="358"/>
      <c r="CD9" s="358"/>
      <c r="CE9" s="358"/>
      <c r="CF9" s="358"/>
      <c r="CG9" s="357"/>
      <c r="CH9" s="358"/>
      <c r="CI9" s="358"/>
      <c r="CJ9" s="358"/>
      <c r="CK9" s="358"/>
      <c r="CL9" s="358"/>
      <c r="CM9" s="358"/>
      <c r="CN9" s="355"/>
      <c r="CO9" s="355"/>
      <c r="CP9" s="355"/>
      <c r="CQ9" s="355"/>
      <c r="CR9" s="355"/>
      <c r="CS9" s="355"/>
      <c r="CT9" s="355"/>
      <c r="CU9" s="355"/>
      <c r="CV9" s="355"/>
      <c r="CW9" s="355"/>
      <c r="CX9" s="355"/>
      <c r="CY9" s="355"/>
      <c r="CZ9" s="355"/>
      <c r="DA9" s="355"/>
    </row>
    <row r="10" spans="1:107" s="359" customFormat="1" ht="18.75" x14ac:dyDescent="0.2">
      <c r="A10" s="389">
        <v>5</v>
      </c>
      <c r="B10" s="360"/>
      <c r="C10" s="319" t="s">
        <v>34</v>
      </c>
      <c r="D10" s="326" t="s">
        <v>630</v>
      </c>
      <c r="E10" s="262">
        <v>2231</v>
      </c>
      <c r="F10" s="370" t="s">
        <v>1604</v>
      </c>
      <c r="G10" s="370" t="s">
        <v>1604</v>
      </c>
      <c r="H10" s="370"/>
      <c r="I10" s="370" t="s">
        <v>1604</v>
      </c>
      <c r="J10" s="370"/>
      <c r="K10" s="370">
        <v>4</v>
      </c>
      <c r="L10" s="370">
        <v>4</v>
      </c>
      <c r="M10" s="370">
        <v>3</v>
      </c>
      <c r="N10" s="370">
        <v>4</v>
      </c>
      <c r="O10" s="370">
        <v>4</v>
      </c>
      <c r="P10" s="370"/>
      <c r="Q10" s="370"/>
      <c r="R10" s="370"/>
      <c r="S10" s="370"/>
      <c r="T10" s="371">
        <v>4</v>
      </c>
      <c r="U10" s="372">
        <v>3</v>
      </c>
      <c r="V10" s="373">
        <f t="shared" si="12"/>
        <v>3</v>
      </c>
      <c r="W10" s="343">
        <f t="shared" si="1"/>
        <v>0</v>
      </c>
      <c r="X10" s="343">
        <f t="shared" si="13"/>
        <v>0</v>
      </c>
      <c r="Y10" s="343">
        <f t="shared" si="2"/>
        <v>0</v>
      </c>
      <c r="Z10" s="343">
        <f t="shared" si="3"/>
        <v>2</v>
      </c>
      <c r="AA10" s="343">
        <f t="shared" si="4"/>
        <v>5</v>
      </c>
      <c r="AB10" s="343">
        <f t="shared" si="5"/>
        <v>0</v>
      </c>
      <c r="AC10" s="343">
        <f t="shared" si="6"/>
        <v>7</v>
      </c>
      <c r="AD10" s="353">
        <f t="shared" si="7"/>
        <v>3.7142857142857144</v>
      </c>
      <c r="AE10" s="354">
        <f t="shared" si="8"/>
        <v>0</v>
      </c>
      <c r="AF10" s="355"/>
      <c r="AG10" s="332" t="str">
        <f t="shared" si="14"/>
        <v>з</v>
      </c>
      <c r="AH10" s="332" t="str">
        <f t="shared" si="15"/>
        <v>з</v>
      </c>
      <c r="AI10" s="332" t="str">
        <f t="shared" si="16"/>
        <v/>
      </c>
      <c r="AJ10" s="332" t="str">
        <f t="shared" si="17"/>
        <v>з</v>
      </c>
      <c r="AK10" s="332" t="str">
        <f t="shared" si="18"/>
        <v/>
      </c>
      <c r="AL10" s="332">
        <f t="shared" si="19"/>
        <v>4</v>
      </c>
      <c r="AM10" s="332">
        <f t="shared" si="20"/>
        <v>4</v>
      </c>
      <c r="AN10" s="332">
        <f t="shared" si="21"/>
        <v>3</v>
      </c>
      <c r="AO10" s="332">
        <f t="shared" si="22"/>
        <v>4</v>
      </c>
      <c r="AP10" s="332">
        <f t="shared" si="23"/>
        <v>4</v>
      </c>
      <c r="AQ10" s="332" t="str">
        <f t="shared" si="24"/>
        <v/>
      </c>
      <c r="AR10" s="332" t="str">
        <f t="shared" si="25"/>
        <v/>
      </c>
      <c r="AS10" s="332" t="str">
        <f t="shared" si="26"/>
        <v/>
      </c>
      <c r="AT10" s="332" t="str">
        <f t="shared" si="27"/>
        <v/>
      </c>
      <c r="AU10" s="332">
        <f t="shared" si="28"/>
        <v>4</v>
      </c>
      <c r="AV10" s="332">
        <f t="shared" si="29"/>
        <v>3</v>
      </c>
      <c r="AW10" s="356">
        <f t="shared" si="11"/>
        <v>3</v>
      </c>
      <c r="AX10" s="357"/>
      <c r="AY10" s="357"/>
      <c r="AZ10" s="357"/>
      <c r="BA10" s="357"/>
      <c r="BB10" s="357"/>
      <c r="BC10" s="357"/>
      <c r="BD10" s="357"/>
      <c r="BE10" s="357"/>
      <c r="BF10" s="357"/>
      <c r="BG10" s="357"/>
      <c r="BH10" s="357"/>
      <c r="BI10" s="357"/>
      <c r="BJ10" s="357"/>
      <c r="BK10" s="357"/>
      <c r="BL10" s="357"/>
      <c r="BM10" s="357"/>
      <c r="BN10" s="357"/>
      <c r="BO10" s="357"/>
      <c r="BP10" s="358"/>
      <c r="BQ10" s="358"/>
      <c r="BR10" s="358"/>
      <c r="BS10" s="358"/>
      <c r="BT10" s="358"/>
      <c r="BU10" s="358"/>
      <c r="BV10" s="358"/>
      <c r="BW10" s="358"/>
      <c r="BX10" s="358"/>
      <c r="BY10" s="358"/>
      <c r="BZ10" s="358"/>
      <c r="CA10" s="358"/>
      <c r="CB10" s="358"/>
      <c r="CC10" s="358"/>
      <c r="CD10" s="358"/>
      <c r="CE10" s="358"/>
      <c r="CF10" s="358"/>
      <c r="CG10" s="357"/>
      <c r="CH10" s="358"/>
      <c r="CI10" s="358"/>
      <c r="CJ10" s="358"/>
      <c r="CK10" s="358"/>
      <c r="CL10" s="358"/>
      <c r="CM10" s="358"/>
      <c r="CN10" s="355"/>
      <c r="CO10" s="355"/>
      <c r="CP10" s="355"/>
      <c r="CQ10" s="355"/>
      <c r="CR10" s="355"/>
      <c r="CS10" s="355"/>
      <c r="CT10" s="355"/>
      <c r="CU10" s="355"/>
      <c r="CV10" s="355"/>
      <c r="CW10" s="355"/>
      <c r="CX10" s="355"/>
      <c r="CY10" s="355"/>
      <c r="CZ10" s="355"/>
      <c r="DA10" s="355"/>
    </row>
    <row r="11" spans="1:107" s="359" customFormat="1" ht="18.75" x14ac:dyDescent="0.2">
      <c r="A11" s="389">
        <v>6</v>
      </c>
      <c r="B11" s="360"/>
      <c r="C11" s="319" t="s">
        <v>34</v>
      </c>
      <c r="D11" s="326" t="s">
        <v>631</v>
      </c>
      <c r="E11" s="262">
        <v>2231</v>
      </c>
      <c r="F11" s="370" t="s">
        <v>1604</v>
      </c>
      <c r="G11" s="370" t="s">
        <v>1604</v>
      </c>
      <c r="H11" s="370"/>
      <c r="I11" s="370" t="s">
        <v>1604</v>
      </c>
      <c r="J11" s="370"/>
      <c r="K11" s="370">
        <v>4</v>
      </c>
      <c r="L11" s="370">
        <v>4</v>
      </c>
      <c r="M11" s="370">
        <v>4</v>
      </c>
      <c r="N11" s="370">
        <v>3</v>
      </c>
      <c r="O11" s="370" t="s">
        <v>1643</v>
      </c>
      <c r="P11" s="370"/>
      <c r="Q11" s="370"/>
      <c r="R11" s="370"/>
      <c r="S11" s="370"/>
      <c r="T11" s="371" t="s">
        <v>1643</v>
      </c>
      <c r="U11" s="372">
        <v>3</v>
      </c>
      <c r="V11" s="373">
        <f t="shared" si="12"/>
        <v>2</v>
      </c>
      <c r="W11" s="343">
        <f t="shared" si="1"/>
        <v>0</v>
      </c>
      <c r="X11" s="343">
        <f t="shared" si="13"/>
        <v>0</v>
      </c>
      <c r="Y11" s="343">
        <f t="shared" si="2"/>
        <v>2</v>
      </c>
      <c r="Z11" s="343">
        <f t="shared" si="3"/>
        <v>2</v>
      </c>
      <c r="AA11" s="343">
        <f t="shared" si="4"/>
        <v>3</v>
      </c>
      <c r="AB11" s="343">
        <f t="shared" si="5"/>
        <v>0</v>
      </c>
      <c r="AC11" s="343">
        <f t="shared" si="6"/>
        <v>7</v>
      </c>
      <c r="AD11" s="353">
        <f t="shared" si="7"/>
        <v>3.1428571428571428</v>
      </c>
      <c r="AE11" s="354">
        <f t="shared" si="8"/>
        <v>0</v>
      </c>
      <c r="AF11" s="355"/>
      <c r="AG11" s="332" t="str">
        <f t="shared" si="14"/>
        <v>з</v>
      </c>
      <c r="AH11" s="332" t="str">
        <f t="shared" si="15"/>
        <v>з</v>
      </c>
      <c r="AI11" s="332" t="str">
        <f t="shared" si="16"/>
        <v/>
      </c>
      <c r="AJ11" s="332" t="str">
        <f t="shared" si="17"/>
        <v>з</v>
      </c>
      <c r="AK11" s="332" t="str">
        <f t="shared" si="18"/>
        <v/>
      </c>
      <c r="AL11" s="332">
        <f t="shared" si="19"/>
        <v>4</v>
      </c>
      <c r="AM11" s="332">
        <f t="shared" si="20"/>
        <v>4</v>
      </c>
      <c r="AN11" s="332">
        <f t="shared" si="21"/>
        <v>4</v>
      </c>
      <c r="AO11" s="332">
        <f t="shared" si="22"/>
        <v>3</v>
      </c>
      <c r="AP11" s="332">
        <f t="shared" si="23"/>
        <v>2</v>
      </c>
      <c r="AQ11" s="332" t="str">
        <f t="shared" si="24"/>
        <v/>
      </c>
      <c r="AR11" s="332" t="str">
        <f t="shared" si="25"/>
        <v/>
      </c>
      <c r="AS11" s="332" t="str">
        <f t="shared" si="26"/>
        <v/>
      </c>
      <c r="AT11" s="332" t="str">
        <f t="shared" si="27"/>
        <v/>
      </c>
      <c r="AU11" s="332">
        <f t="shared" si="28"/>
        <v>2</v>
      </c>
      <c r="AV11" s="332">
        <f t="shared" si="29"/>
        <v>3</v>
      </c>
      <c r="AW11" s="356">
        <f t="shared" si="11"/>
        <v>3</v>
      </c>
      <c r="AX11" s="357"/>
      <c r="AY11" s="357"/>
      <c r="AZ11" s="357"/>
      <c r="BA11" s="357"/>
      <c r="BB11" s="357"/>
      <c r="BC11" s="357"/>
      <c r="BD11" s="357"/>
      <c r="BE11" s="357"/>
      <c r="BF11" s="357"/>
      <c r="BG11" s="357"/>
      <c r="BH11" s="357"/>
      <c r="BI11" s="357"/>
      <c r="BJ11" s="357"/>
      <c r="BK11" s="357"/>
      <c r="BL11" s="357"/>
      <c r="BM11" s="357"/>
      <c r="BN11" s="357"/>
      <c r="BO11" s="357"/>
      <c r="BP11" s="358"/>
      <c r="BQ11" s="358"/>
      <c r="BR11" s="358"/>
      <c r="BS11" s="358"/>
      <c r="BT11" s="358"/>
      <c r="BU11" s="358"/>
      <c r="BV11" s="358"/>
      <c r="BW11" s="358"/>
      <c r="BX11" s="358"/>
      <c r="BY11" s="358"/>
      <c r="BZ11" s="358"/>
      <c r="CA11" s="358"/>
      <c r="CB11" s="358"/>
      <c r="CC11" s="358"/>
      <c r="CD11" s="358"/>
      <c r="CE11" s="358"/>
      <c r="CF11" s="358"/>
      <c r="CG11" s="357"/>
      <c r="CH11" s="358"/>
      <c r="CI11" s="358"/>
      <c r="CJ11" s="358"/>
      <c r="CK11" s="358"/>
      <c r="CL11" s="358"/>
      <c r="CM11" s="358"/>
      <c r="CN11" s="355"/>
      <c r="CO11" s="355"/>
      <c r="CP11" s="355"/>
      <c r="CQ11" s="355"/>
      <c r="CR11" s="355"/>
      <c r="CS11" s="355"/>
      <c r="CT11" s="355"/>
      <c r="CU11" s="355"/>
      <c r="CV11" s="355"/>
      <c r="CW11" s="355"/>
      <c r="CX11" s="355"/>
      <c r="CY11" s="355"/>
      <c r="CZ11" s="355"/>
      <c r="DA11" s="355"/>
    </row>
    <row r="12" spans="1:107" s="359" customFormat="1" ht="18.75" x14ac:dyDescent="0.2">
      <c r="A12" s="389">
        <v>7</v>
      </c>
      <c r="B12" s="342"/>
      <c r="C12" s="319" t="s">
        <v>34</v>
      </c>
      <c r="D12" s="326" t="s">
        <v>632</v>
      </c>
      <c r="E12" s="262">
        <v>2231</v>
      </c>
      <c r="F12" s="370" t="s">
        <v>1604</v>
      </c>
      <c r="G12" s="370" t="s">
        <v>1604</v>
      </c>
      <c r="H12" s="370"/>
      <c r="I12" s="370" t="s">
        <v>1604</v>
      </c>
      <c r="J12" s="370"/>
      <c r="K12" s="370">
        <v>4</v>
      </c>
      <c r="L12" s="370">
        <v>4</v>
      </c>
      <c r="M12" s="370">
        <v>4</v>
      </c>
      <c r="N12" s="370">
        <v>3</v>
      </c>
      <c r="O12" s="370">
        <v>3</v>
      </c>
      <c r="P12" s="370"/>
      <c r="Q12" s="370"/>
      <c r="R12" s="370"/>
      <c r="S12" s="370"/>
      <c r="T12" s="371">
        <v>3</v>
      </c>
      <c r="U12" s="372">
        <v>3</v>
      </c>
      <c r="V12" s="373">
        <f t="shared" si="12"/>
        <v>3</v>
      </c>
      <c r="W12" s="343">
        <f t="shared" si="1"/>
        <v>0</v>
      </c>
      <c r="X12" s="343">
        <f t="shared" si="13"/>
        <v>0</v>
      </c>
      <c r="Y12" s="343">
        <f t="shared" si="2"/>
        <v>0</v>
      </c>
      <c r="Z12" s="343">
        <f t="shared" si="3"/>
        <v>4</v>
      </c>
      <c r="AA12" s="343">
        <f t="shared" si="4"/>
        <v>3</v>
      </c>
      <c r="AB12" s="343">
        <f t="shared" si="5"/>
        <v>0</v>
      </c>
      <c r="AC12" s="343">
        <f t="shared" si="6"/>
        <v>7</v>
      </c>
      <c r="AD12" s="353">
        <f t="shared" si="7"/>
        <v>3.4285714285714284</v>
      </c>
      <c r="AE12" s="354">
        <f t="shared" si="8"/>
        <v>0</v>
      </c>
      <c r="AF12" s="355"/>
      <c r="AG12" s="332" t="str">
        <f t="shared" si="14"/>
        <v>з</v>
      </c>
      <c r="AH12" s="332" t="str">
        <f t="shared" si="15"/>
        <v>з</v>
      </c>
      <c r="AI12" s="332" t="str">
        <f t="shared" si="16"/>
        <v/>
      </c>
      <c r="AJ12" s="332" t="str">
        <f t="shared" si="17"/>
        <v>з</v>
      </c>
      <c r="AK12" s="332" t="str">
        <f t="shared" si="18"/>
        <v/>
      </c>
      <c r="AL12" s="332">
        <f t="shared" si="19"/>
        <v>4</v>
      </c>
      <c r="AM12" s="332">
        <f t="shared" si="20"/>
        <v>4</v>
      </c>
      <c r="AN12" s="332">
        <f t="shared" si="21"/>
        <v>4</v>
      </c>
      <c r="AO12" s="332">
        <f t="shared" si="22"/>
        <v>3</v>
      </c>
      <c r="AP12" s="332">
        <f t="shared" si="23"/>
        <v>3</v>
      </c>
      <c r="AQ12" s="332" t="str">
        <f t="shared" si="24"/>
        <v/>
      </c>
      <c r="AR12" s="332" t="str">
        <f t="shared" si="25"/>
        <v/>
      </c>
      <c r="AS12" s="332" t="str">
        <f t="shared" si="26"/>
        <v/>
      </c>
      <c r="AT12" s="332" t="str">
        <f t="shared" si="27"/>
        <v/>
      </c>
      <c r="AU12" s="332">
        <f t="shared" si="28"/>
        <v>3</v>
      </c>
      <c r="AV12" s="332">
        <f t="shared" si="29"/>
        <v>3</v>
      </c>
      <c r="AW12" s="356">
        <f t="shared" si="11"/>
        <v>3</v>
      </c>
      <c r="AX12" s="357"/>
      <c r="AY12" s="357"/>
      <c r="AZ12" s="357"/>
      <c r="BA12" s="357"/>
      <c r="BB12" s="357"/>
      <c r="BC12" s="357"/>
      <c r="BD12" s="357"/>
      <c r="BE12" s="357"/>
      <c r="BF12" s="357"/>
      <c r="BG12" s="357"/>
      <c r="BH12" s="357"/>
      <c r="BI12" s="357"/>
      <c r="BJ12" s="357"/>
      <c r="BK12" s="357"/>
      <c r="BL12" s="357"/>
      <c r="BM12" s="357"/>
      <c r="BN12" s="357"/>
      <c r="BO12" s="357"/>
      <c r="BP12" s="358"/>
      <c r="BQ12" s="358"/>
      <c r="BR12" s="358"/>
      <c r="BS12" s="358"/>
      <c r="BT12" s="358"/>
      <c r="BU12" s="358"/>
      <c r="BV12" s="358"/>
      <c r="BW12" s="358"/>
      <c r="BX12" s="358"/>
      <c r="BY12" s="358"/>
      <c r="BZ12" s="358"/>
      <c r="CA12" s="358"/>
      <c r="CB12" s="358"/>
      <c r="CC12" s="358"/>
      <c r="CD12" s="358"/>
      <c r="CE12" s="358"/>
      <c r="CF12" s="358"/>
      <c r="CG12" s="357"/>
      <c r="CH12" s="358"/>
      <c r="CI12" s="358"/>
      <c r="CJ12" s="358"/>
      <c r="CK12" s="358"/>
      <c r="CL12" s="358"/>
      <c r="CM12" s="358"/>
      <c r="CN12" s="355"/>
      <c r="CO12" s="355"/>
      <c r="CP12" s="355"/>
      <c r="CQ12" s="355"/>
      <c r="CR12" s="355"/>
      <c r="CS12" s="355"/>
      <c r="CT12" s="355"/>
      <c r="CU12" s="355"/>
      <c r="CV12" s="355"/>
      <c r="CW12" s="355"/>
      <c r="CX12" s="355"/>
      <c r="CY12" s="355"/>
      <c r="CZ12" s="355"/>
      <c r="DA12" s="355"/>
    </row>
    <row r="13" spans="1:107" s="359" customFormat="1" ht="18.75" x14ac:dyDescent="0.2">
      <c r="A13" s="389">
        <v>8</v>
      </c>
      <c r="B13" s="360"/>
      <c r="C13" s="319" t="s">
        <v>34</v>
      </c>
      <c r="D13" s="326" t="s">
        <v>633</v>
      </c>
      <c r="E13" s="262">
        <v>2231</v>
      </c>
      <c r="F13" s="370" t="s">
        <v>1604</v>
      </c>
      <c r="G13" s="370" t="s">
        <v>1604</v>
      </c>
      <c r="H13" s="370"/>
      <c r="I13" s="370" t="s">
        <v>1604</v>
      </c>
      <c r="J13" s="370"/>
      <c r="K13" s="370">
        <v>4</v>
      </c>
      <c r="L13" s="370">
        <v>4</v>
      </c>
      <c r="M13" s="370">
        <v>4</v>
      </c>
      <c r="N13" s="370">
        <v>4</v>
      </c>
      <c r="O13" s="370">
        <v>3</v>
      </c>
      <c r="P13" s="370"/>
      <c r="Q13" s="370"/>
      <c r="R13" s="370"/>
      <c r="S13" s="370"/>
      <c r="T13" s="371">
        <v>3</v>
      </c>
      <c r="U13" s="372">
        <v>3</v>
      </c>
      <c r="V13" s="373">
        <f t="shared" si="12"/>
        <v>3</v>
      </c>
      <c r="W13" s="343">
        <f t="shared" si="1"/>
        <v>0</v>
      </c>
      <c r="X13" s="343">
        <f t="shared" si="13"/>
        <v>0</v>
      </c>
      <c r="Y13" s="343">
        <f t="shared" si="2"/>
        <v>0</v>
      </c>
      <c r="Z13" s="343">
        <f t="shared" si="3"/>
        <v>3</v>
      </c>
      <c r="AA13" s="343">
        <f t="shared" si="4"/>
        <v>4</v>
      </c>
      <c r="AB13" s="343">
        <f t="shared" si="5"/>
        <v>0</v>
      </c>
      <c r="AC13" s="343">
        <f t="shared" si="6"/>
        <v>7</v>
      </c>
      <c r="AD13" s="353">
        <f t="shared" si="7"/>
        <v>3.5714285714285716</v>
      </c>
      <c r="AE13" s="354">
        <f t="shared" si="8"/>
        <v>0</v>
      </c>
      <c r="AF13" s="355"/>
      <c r="AG13" s="332" t="str">
        <f t="shared" si="14"/>
        <v>з</v>
      </c>
      <c r="AH13" s="332" t="str">
        <f t="shared" si="15"/>
        <v>з</v>
      </c>
      <c r="AI13" s="332" t="str">
        <f t="shared" si="16"/>
        <v/>
      </c>
      <c r="AJ13" s="332" t="str">
        <f t="shared" si="17"/>
        <v>з</v>
      </c>
      <c r="AK13" s="332" t="str">
        <f t="shared" si="18"/>
        <v/>
      </c>
      <c r="AL13" s="332">
        <f t="shared" si="19"/>
        <v>4</v>
      </c>
      <c r="AM13" s="332">
        <f t="shared" si="20"/>
        <v>4</v>
      </c>
      <c r="AN13" s="332">
        <f t="shared" si="21"/>
        <v>4</v>
      </c>
      <c r="AO13" s="332">
        <f t="shared" si="22"/>
        <v>4</v>
      </c>
      <c r="AP13" s="332">
        <f t="shared" si="23"/>
        <v>3</v>
      </c>
      <c r="AQ13" s="332" t="str">
        <f t="shared" si="24"/>
        <v/>
      </c>
      <c r="AR13" s="332" t="str">
        <f t="shared" si="25"/>
        <v/>
      </c>
      <c r="AS13" s="332" t="str">
        <f t="shared" si="26"/>
        <v/>
      </c>
      <c r="AT13" s="332" t="str">
        <f t="shared" si="27"/>
        <v/>
      </c>
      <c r="AU13" s="332">
        <f t="shared" si="28"/>
        <v>3</v>
      </c>
      <c r="AV13" s="332">
        <f t="shared" si="29"/>
        <v>3</v>
      </c>
      <c r="AW13" s="356">
        <f t="shared" si="11"/>
        <v>3</v>
      </c>
      <c r="AX13" s="357"/>
      <c r="AY13" s="357"/>
      <c r="AZ13" s="357"/>
      <c r="BA13" s="357"/>
      <c r="BB13" s="357"/>
      <c r="BC13" s="357"/>
      <c r="BD13" s="357"/>
      <c r="BE13" s="357"/>
      <c r="BF13" s="357"/>
      <c r="BG13" s="357"/>
      <c r="BH13" s="357"/>
      <c r="BI13" s="357"/>
      <c r="BJ13" s="357"/>
      <c r="BK13" s="357"/>
      <c r="BL13" s="357"/>
      <c r="BM13" s="357"/>
      <c r="BN13" s="357"/>
      <c r="BO13" s="357"/>
      <c r="BP13" s="358"/>
      <c r="BQ13" s="358"/>
      <c r="BR13" s="358"/>
      <c r="BS13" s="358"/>
      <c r="BT13" s="358"/>
      <c r="BU13" s="358"/>
      <c r="BV13" s="358"/>
      <c r="BW13" s="358"/>
      <c r="BX13" s="358"/>
      <c r="BY13" s="358"/>
      <c r="BZ13" s="358"/>
      <c r="CA13" s="358"/>
      <c r="CB13" s="358"/>
      <c r="CC13" s="358"/>
      <c r="CD13" s="358"/>
      <c r="CE13" s="358"/>
      <c r="CF13" s="358"/>
      <c r="CG13" s="357"/>
      <c r="CH13" s="358"/>
      <c r="CI13" s="358"/>
      <c r="CJ13" s="358"/>
      <c r="CK13" s="358"/>
      <c r="CL13" s="358"/>
      <c r="CM13" s="358"/>
      <c r="CN13" s="355"/>
      <c r="CO13" s="355"/>
      <c r="CP13" s="355"/>
      <c r="CQ13" s="355"/>
      <c r="CR13" s="355"/>
      <c r="CS13" s="355"/>
      <c r="CT13" s="355"/>
      <c r="CU13" s="355"/>
      <c r="CV13" s="355"/>
      <c r="CW13" s="355"/>
      <c r="CX13" s="355"/>
      <c r="CY13" s="355"/>
      <c r="CZ13" s="355"/>
      <c r="DA13" s="355"/>
    </row>
    <row r="14" spans="1:107" s="359" customFormat="1" ht="18.75" x14ac:dyDescent="0.2">
      <c r="A14" s="389">
        <v>9</v>
      </c>
      <c r="B14" s="360"/>
      <c r="C14" s="319" t="s">
        <v>34</v>
      </c>
      <c r="D14" s="326" t="s">
        <v>634</v>
      </c>
      <c r="E14" s="262">
        <v>2231</v>
      </c>
      <c r="F14" s="370" t="s">
        <v>1604</v>
      </c>
      <c r="G14" s="370" t="s">
        <v>1604</v>
      </c>
      <c r="H14" s="370"/>
      <c r="I14" s="370" t="s">
        <v>1604</v>
      </c>
      <c r="J14" s="370"/>
      <c r="K14" s="370">
        <v>4</v>
      </c>
      <c r="L14" s="370">
        <v>4</v>
      </c>
      <c r="M14" s="370">
        <v>3</v>
      </c>
      <c r="N14" s="370">
        <v>3</v>
      </c>
      <c r="O14" s="370">
        <v>3</v>
      </c>
      <c r="P14" s="370"/>
      <c r="Q14" s="370"/>
      <c r="R14" s="370"/>
      <c r="S14" s="370"/>
      <c r="T14" s="371">
        <v>3</v>
      </c>
      <c r="U14" s="372">
        <v>4</v>
      </c>
      <c r="V14" s="373">
        <f t="shared" si="12"/>
        <v>3</v>
      </c>
      <c r="W14" s="343">
        <f t="shared" si="1"/>
        <v>0</v>
      </c>
      <c r="X14" s="343">
        <f t="shared" si="13"/>
        <v>0</v>
      </c>
      <c r="Y14" s="343">
        <f t="shared" si="2"/>
        <v>0</v>
      </c>
      <c r="Z14" s="343">
        <f t="shared" si="3"/>
        <v>4</v>
      </c>
      <c r="AA14" s="343">
        <f t="shared" si="4"/>
        <v>3</v>
      </c>
      <c r="AB14" s="343">
        <f t="shared" si="5"/>
        <v>0</v>
      </c>
      <c r="AC14" s="343">
        <f t="shared" si="6"/>
        <v>7</v>
      </c>
      <c r="AD14" s="353">
        <f t="shared" si="7"/>
        <v>3.4285714285714284</v>
      </c>
      <c r="AE14" s="354">
        <f t="shared" si="8"/>
        <v>0</v>
      </c>
      <c r="AF14" s="355"/>
      <c r="AG14" s="332" t="str">
        <f t="shared" si="14"/>
        <v>з</v>
      </c>
      <c r="AH14" s="332" t="str">
        <f t="shared" si="15"/>
        <v>з</v>
      </c>
      <c r="AI14" s="332" t="str">
        <f t="shared" si="16"/>
        <v/>
      </c>
      <c r="AJ14" s="332" t="str">
        <f t="shared" si="17"/>
        <v>з</v>
      </c>
      <c r="AK14" s="332" t="str">
        <f t="shared" si="18"/>
        <v/>
      </c>
      <c r="AL14" s="332">
        <f t="shared" si="19"/>
        <v>4</v>
      </c>
      <c r="AM14" s="332">
        <f t="shared" si="20"/>
        <v>4</v>
      </c>
      <c r="AN14" s="332">
        <f t="shared" si="21"/>
        <v>3</v>
      </c>
      <c r="AO14" s="332">
        <f t="shared" si="22"/>
        <v>3</v>
      </c>
      <c r="AP14" s="332">
        <f t="shared" si="23"/>
        <v>3</v>
      </c>
      <c r="AQ14" s="332" t="str">
        <f t="shared" si="24"/>
        <v/>
      </c>
      <c r="AR14" s="332" t="str">
        <f t="shared" si="25"/>
        <v/>
      </c>
      <c r="AS14" s="332" t="str">
        <f t="shared" si="26"/>
        <v/>
      </c>
      <c r="AT14" s="332" t="str">
        <f t="shared" si="27"/>
        <v/>
      </c>
      <c r="AU14" s="332">
        <f t="shared" si="28"/>
        <v>3</v>
      </c>
      <c r="AV14" s="332">
        <f t="shared" si="29"/>
        <v>4</v>
      </c>
      <c r="AW14" s="356">
        <f t="shared" si="11"/>
        <v>3</v>
      </c>
      <c r="AX14" s="357"/>
      <c r="AY14" s="357"/>
      <c r="AZ14" s="357"/>
      <c r="BA14" s="357"/>
      <c r="BB14" s="357"/>
      <c r="BC14" s="357"/>
      <c r="BD14" s="357"/>
      <c r="BE14" s="357"/>
      <c r="BF14" s="357"/>
      <c r="BG14" s="357"/>
      <c r="BH14" s="357"/>
      <c r="BI14" s="357"/>
      <c r="BJ14" s="357"/>
      <c r="BK14" s="357"/>
      <c r="BL14" s="357"/>
      <c r="BM14" s="357"/>
      <c r="BN14" s="357"/>
      <c r="BO14" s="357"/>
      <c r="BP14" s="358"/>
      <c r="BQ14" s="358"/>
      <c r="BR14" s="358"/>
      <c r="BS14" s="358"/>
      <c r="BT14" s="358"/>
      <c r="BU14" s="358"/>
      <c r="BV14" s="358"/>
      <c r="BW14" s="358"/>
      <c r="BX14" s="358"/>
      <c r="BY14" s="358"/>
      <c r="BZ14" s="358"/>
      <c r="CA14" s="358"/>
      <c r="CB14" s="358"/>
      <c r="CC14" s="358"/>
      <c r="CD14" s="358"/>
      <c r="CE14" s="358"/>
      <c r="CF14" s="358"/>
      <c r="CG14" s="357"/>
      <c r="CH14" s="358"/>
      <c r="CI14" s="358"/>
      <c r="CJ14" s="358"/>
      <c r="CK14" s="358"/>
      <c r="CL14" s="358"/>
      <c r="CM14" s="358"/>
      <c r="CN14" s="355"/>
      <c r="CO14" s="355"/>
      <c r="CP14" s="355"/>
      <c r="CQ14" s="355"/>
      <c r="CR14" s="355"/>
      <c r="CS14" s="355"/>
      <c r="CT14" s="355"/>
      <c r="CU14" s="355"/>
      <c r="CV14" s="355"/>
      <c r="CW14" s="355"/>
      <c r="CX14" s="355"/>
      <c r="CY14" s="355"/>
      <c r="CZ14" s="355"/>
      <c r="DA14" s="355"/>
    </row>
    <row r="15" spans="1:107" s="359" customFormat="1" ht="18.75" x14ac:dyDescent="0.2">
      <c r="A15" s="389">
        <v>10</v>
      </c>
      <c r="B15" s="360"/>
      <c r="C15" s="319" t="s">
        <v>34</v>
      </c>
      <c r="D15" s="326" t="s">
        <v>635</v>
      </c>
      <c r="E15" s="262">
        <v>2231</v>
      </c>
      <c r="F15" s="370" t="s">
        <v>1604</v>
      </c>
      <c r="G15" s="370" t="s">
        <v>1604</v>
      </c>
      <c r="H15" s="370"/>
      <c r="I15" s="370" t="s">
        <v>1604</v>
      </c>
      <c r="J15" s="370"/>
      <c r="K15" s="370">
        <v>4</v>
      </c>
      <c r="L15" s="370">
        <v>5</v>
      </c>
      <c r="M15" s="370">
        <v>5</v>
      </c>
      <c r="N15" s="370">
        <v>3</v>
      </c>
      <c r="O15" s="370">
        <v>3</v>
      </c>
      <c r="P15" s="370"/>
      <c r="Q15" s="370"/>
      <c r="R15" s="370"/>
      <c r="S15" s="370"/>
      <c r="T15" s="371">
        <v>3</v>
      </c>
      <c r="U15" s="372">
        <v>4</v>
      </c>
      <c r="V15" s="373">
        <f t="shared" si="12"/>
        <v>3</v>
      </c>
      <c r="W15" s="343">
        <f t="shared" si="1"/>
        <v>0</v>
      </c>
      <c r="X15" s="343">
        <f t="shared" si="13"/>
        <v>0</v>
      </c>
      <c r="Y15" s="343">
        <f t="shared" si="2"/>
        <v>0</v>
      </c>
      <c r="Z15" s="343">
        <f t="shared" si="3"/>
        <v>3</v>
      </c>
      <c r="AA15" s="343">
        <f t="shared" si="4"/>
        <v>2</v>
      </c>
      <c r="AB15" s="343">
        <f t="shared" si="5"/>
        <v>2</v>
      </c>
      <c r="AC15" s="343">
        <f t="shared" si="6"/>
        <v>7</v>
      </c>
      <c r="AD15" s="353">
        <f t="shared" si="7"/>
        <v>3.8571428571428572</v>
      </c>
      <c r="AE15" s="354">
        <f>IF(AX15=5,0.5,IF(AX15=4,0.25,IF(AX15&lt;=3,0)))</f>
        <v>0</v>
      </c>
      <c r="AF15" s="355"/>
      <c r="AG15" s="332" t="str">
        <f t="shared" si="14"/>
        <v>з</v>
      </c>
      <c r="AH15" s="332" t="str">
        <f t="shared" si="15"/>
        <v>з</v>
      </c>
      <c r="AI15" s="332" t="str">
        <f t="shared" si="16"/>
        <v/>
      </c>
      <c r="AJ15" s="332" t="str">
        <f t="shared" si="17"/>
        <v>з</v>
      </c>
      <c r="AK15" s="332" t="str">
        <f t="shared" si="18"/>
        <v/>
      </c>
      <c r="AL15" s="332">
        <f t="shared" si="19"/>
        <v>4</v>
      </c>
      <c r="AM15" s="332">
        <f t="shared" si="20"/>
        <v>5</v>
      </c>
      <c r="AN15" s="332">
        <f t="shared" si="21"/>
        <v>5</v>
      </c>
      <c r="AO15" s="332">
        <f t="shared" si="22"/>
        <v>3</v>
      </c>
      <c r="AP15" s="332">
        <f t="shared" si="23"/>
        <v>3</v>
      </c>
      <c r="AQ15" s="332" t="str">
        <f t="shared" si="24"/>
        <v/>
      </c>
      <c r="AR15" s="332" t="str">
        <f t="shared" si="25"/>
        <v/>
      </c>
      <c r="AS15" s="332" t="str">
        <f t="shared" si="26"/>
        <v/>
      </c>
      <c r="AT15" s="332" t="str">
        <f t="shared" si="27"/>
        <v/>
      </c>
      <c r="AU15" s="332">
        <f t="shared" si="28"/>
        <v>3</v>
      </c>
      <c r="AV15" s="332">
        <f t="shared" si="29"/>
        <v>4</v>
      </c>
      <c r="AW15" s="356">
        <f t="shared" si="11"/>
        <v>3</v>
      </c>
      <c r="AX15" s="357"/>
      <c r="AY15" s="357"/>
      <c r="AZ15" s="357"/>
      <c r="BA15" s="357"/>
      <c r="BB15" s="357"/>
      <c r="BC15" s="357"/>
      <c r="BD15" s="357"/>
      <c r="BE15" s="357"/>
      <c r="BF15" s="357"/>
      <c r="BG15" s="357"/>
      <c r="BH15" s="357"/>
      <c r="BI15" s="357"/>
      <c r="BJ15" s="357"/>
      <c r="BK15" s="357"/>
      <c r="BL15" s="357"/>
      <c r="BM15" s="357"/>
      <c r="BN15" s="357"/>
      <c r="BO15" s="357"/>
      <c r="BP15" s="358"/>
      <c r="BQ15" s="358"/>
      <c r="BR15" s="358"/>
      <c r="BS15" s="358"/>
      <c r="BT15" s="358"/>
      <c r="BU15" s="358"/>
      <c r="BV15" s="358"/>
      <c r="BW15" s="358"/>
      <c r="BX15" s="358"/>
      <c r="BY15" s="358"/>
      <c r="BZ15" s="358"/>
      <c r="CA15" s="358"/>
      <c r="CB15" s="358"/>
      <c r="CC15" s="358"/>
      <c r="CD15" s="358"/>
      <c r="CE15" s="358"/>
      <c r="CF15" s="358"/>
      <c r="CG15" s="357"/>
      <c r="CH15" s="358"/>
      <c r="CI15" s="358"/>
      <c r="CJ15" s="358"/>
      <c r="CK15" s="358"/>
      <c r="CL15" s="358"/>
      <c r="CM15" s="358"/>
      <c r="CN15" s="355"/>
      <c r="CO15" s="355"/>
      <c r="CP15" s="355"/>
      <c r="CQ15" s="355"/>
      <c r="CR15" s="355"/>
      <c r="CS15" s="355"/>
      <c r="CT15" s="355"/>
      <c r="CU15" s="355"/>
      <c r="CV15" s="355"/>
      <c r="CW15" s="355"/>
      <c r="CX15" s="355"/>
      <c r="CY15" s="355"/>
      <c r="CZ15" s="355"/>
      <c r="DA15" s="355"/>
    </row>
    <row r="16" spans="1:107" s="359" customFormat="1" ht="18.75" x14ac:dyDescent="0.2">
      <c r="A16" s="389">
        <v>11</v>
      </c>
      <c r="B16" s="360"/>
      <c r="C16" s="319" t="s">
        <v>34</v>
      </c>
      <c r="D16" s="326" t="s">
        <v>636</v>
      </c>
      <c r="E16" s="262">
        <v>2231</v>
      </c>
      <c r="F16" s="370" t="s">
        <v>1604</v>
      </c>
      <c r="G16" s="370" t="s">
        <v>1604</v>
      </c>
      <c r="H16" s="370"/>
      <c r="I16" s="370" t="s">
        <v>1604</v>
      </c>
      <c r="J16" s="370"/>
      <c r="K16" s="370">
        <v>4</v>
      </c>
      <c r="L16" s="370">
        <v>5</v>
      </c>
      <c r="M16" s="370">
        <v>3</v>
      </c>
      <c r="N16" s="370">
        <v>4</v>
      </c>
      <c r="O16" s="370">
        <v>3</v>
      </c>
      <c r="P16" s="370"/>
      <c r="Q16" s="370"/>
      <c r="R16" s="370"/>
      <c r="S16" s="370"/>
      <c r="T16" s="371">
        <v>3</v>
      </c>
      <c r="U16" s="372">
        <v>5</v>
      </c>
      <c r="V16" s="373">
        <f t="shared" si="12"/>
        <v>3</v>
      </c>
      <c r="W16" s="343">
        <f t="shared" si="1"/>
        <v>0</v>
      </c>
      <c r="X16" s="343">
        <f t="shared" si="13"/>
        <v>0</v>
      </c>
      <c r="Y16" s="343">
        <f t="shared" si="2"/>
        <v>0</v>
      </c>
      <c r="Z16" s="343">
        <f t="shared" si="3"/>
        <v>3</v>
      </c>
      <c r="AA16" s="343">
        <f t="shared" si="4"/>
        <v>2</v>
      </c>
      <c r="AB16" s="343">
        <f t="shared" si="5"/>
        <v>2</v>
      </c>
      <c r="AC16" s="343">
        <f t="shared" si="6"/>
        <v>7</v>
      </c>
      <c r="AD16" s="353">
        <f t="shared" si="7"/>
        <v>3.8571428571428572</v>
      </c>
      <c r="AE16" s="354">
        <f t="shared" si="8"/>
        <v>0</v>
      </c>
      <c r="AF16" s="355"/>
      <c r="AG16" s="332" t="str">
        <f t="shared" si="14"/>
        <v>з</v>
      </c>
      <c r="AH16" s="332" t="str">
        <f t="shared" si="15"/>
        <v>з</v>
      </c>
      <c r="AI16" s="332" t="str">
        <f t="shared" si="16"/>
        <v/>
      </c>
      <c r="AJ16" s="332" t="str">
        <f t="shared" si="17"/>
        <v>з</v>
      </c>
      <c r="AK16" s="332" t="str">
        <f t="shared" si="18"/>
        <v/>
      </c>
      <c r="AL16" s="332">
        <f t="shared" si="19"/>
        <v>4</v>
      </c>
      <c r="AM16" s="332">
        <f t="shared" si="20"/>
        <v>5</v>
      </c>
      <c r="AN16" s="332">
        <f t="shared" si="21"/>
        <v>3</v>
      </c>
      <c r="AO16" s="332">
        <f t="shared" si="22"/>
        <v>4</v>
      </c>
      <c r="AP16" s="332">
        <f t="shared" si="23"/>
        <v>3</v>
      </c>
      <c r="AQ16" s="332" t="str">
        <f t="shared" si="24"/>
        <v/>
      </c>
      <c r="AR16" s="332" t="str">
        <f t="shared" si="25"/>
        <v/>
      </c>
      <c r="AS16" s="332" t="str">
        <f t="shared" si="26"/>
        <v/>
      </c>
      <c r="AT16" s="332" t="str">
        <f t="shared" si="27"/>
        <v/>
      </c>
      <c r="AU16" s="332">
        <f t="shared" si="28"/>
        <v>3</v>
      </c>
      <c r="AV16" s="332">
        <f t="shared" si="29"/>
        <v>5</v>
      </c>
      <c r="AW16" s="356">
        <f t="shared" si="11"/>
        <v>3</v>
      </c>
      <c r="AX16" s="357"/>
      <c r="AY16" s="357"/>
      <c r="AZ16" s="357"/>
      <c r="BA16" s="357"/>
      <c r="BB16" s="357"/>
      <c r="BC16" s="357"/>
      <c r="BD16" s="357"/>
      <c r="BE16" s="357"/>
      <c r="BF16" s="357"/>
      <c r="BG16" s="357"/>
      <c r="BH16" s="357"/>
      <c r="BI16" s="357"/>
      <c r="BJ16" s="357"/>
      <c r="BK16" s="357"/>
      <c r="BL16" s="357"/>
      <c r="BM16" s="357"/>
      <c r="BN16" s="357"/>
      <c r="BO16" s="357"/>
      <c r="BP16" s="358"/>
      <c r="BQ16" s="358"/>
      <c r="BR16" s="358"/>
      <c r="BS16" s="358"/>
      <c r="BT16" s="358"/>
      <c r="BU16" s="358"/>
      <c r="BV16" s="358"/>
      <c r="BW16" s="358"/>
      <c r="BX16" s="358"/>
      <c r="BY16" s="358"/>
      <c r="BZ16" s="358"/>
      <c r="CA16" s="358"/>
      <c r="CB16" s="358"/>
      <c r="CC16" s="358"/>
      <c r="CD16" s="358"/>
      <c r="CE16" s="358"/>
      <c r="CF16" s="358"/>
      <c r="CG16" s="357"/>
      <c r="CH16" s="358"/>
      <c r="CI16" s="358"/>
      <c r="CJ16" s="358"/>
      <c r="CK16" s="358"/>
      <c r="CL16" s="358"/>
      <c r="CM16" s="358"/>
      <c r="CN16" s="355"/>
      <c r="CO16" s="355"/>
      <c r="CP16" s="355"/>
      <c r="CQ16" s="355"/>
      <c r="CR16" s="355"/>
      <c r="CS16" s="355"/>
      <c r="CT16" s="355"/>
      <c r="CU16" s="355"/>
      <c r="CV16" s="355"/>
      <c r="CW16" s="355"/>
      <c r="CX16" s="355"/>
      <c r="CY16" s="355"/>
      <c r="CZ16" s="355"/>
      <c r="DA16" s="355"/>
    </row>
    <row r="17" spans="1:105" s="359" customFormat="1" ht="18.75" x14ac:dyDescent="0.2">
      <c r="A17" s="389">
        <v>12</v>
      </c>
      <c r="B17" s="360"/>
      <c r="C17" s="319" t="s">
        <v>35</v>
      </c>
      <c r="D17" s="415" t="s">
        <v>637</v>
      </c>
      <c r="E17" s="262">
        <v>2231</v>
      </c>
      <c r="F17" s="370" t="s">
        <v>1604</v>
      </c>
      <c r="G17" s="370" t="s">
        <v>1604</v>
      </c>
      <c r="H17" s="370"/>
      <c r="I17" s="370" t="s">
        <v>1604</v>
      </c>
      <c r="J17" s="370"/>
      <c r="K17" s="370">
        <v>5</v>
      </c>
      <c r="L17" s="370">
        <v>5</v>
      </c>
      <c r="M17" s="370">
        <v>5</v>
      </c>
      <c r="N17" s="370">
        <v>5</v>
      </c>
      <c r="O17" s="370">
        <v>3</v>
      </c>
      <c r="P17" s="370"/>
      <c r="Q17" s="370"/>
      <c r="R17" s="370"/>
      <c r="S17" s="370"/>
      <c r="T17" s="371">
        <v>4</v>
      </c>
      <c r="U17" s="372">
        <v>5</v>
      </c>
      <c r="V17" s="373">
        <f t="shared" si="12"/>
        <v>3</v>
      </c>
      <c r="W17" s="343">
        <f t="shared" si="1"/>
        <v>0</v>
      </c>
      <c r="X17" s="343">
        <f t="shared" si="13"/>
        <v>0</v>
      </c>
      <c r="Y17" s="343">
        <f t="shared" si="2"/>
        <v>0</v>
      </c>
      <c r="Z17" s="343">
        <f t="shared" si="3"/>
        <v>1</v>
      </c>
      <c r="AA17" s="343">
        <f t="shared" si="4"/>
        <v>1</v>
      </c>
      <c r="AB17" s="343">
        <f t="shared" si="5"/>
        <v>5</v>
      </c>
      <c r="AC17" s="343">
        <f t="shared" si="6"/>
        <v>7</v>
      </c>
      <c r="AD17" s="353">
        <f t="shared" si="7"/>
        <v>4.5714285714285712</v>
      </c>
      <c r="AE17" s="354">
        <f>IF(AX17=5,0.5,IF(AX17=4,0.25,IF(AX17&lt;=3,0)))</f>
        <v>0</v>
      </c>
      <c r="AF17" s="355"/>
      <c r="AG17" s="332" t="str">
        <f t="shared" si="14"/>
        <v>з</v>
      </c>
      <c r="AH17" s="332" t="str">
        <f t="shared" si="15"/>
        <v>з</v>
      </c>
      <c r="AI17" s="332" t="str">
        <f t="shared" si="16"/>
        <v/>
      </c>
      <c r="AJ17" s="332" t="str">
        <f t="shared" si="17"/>
        <v>з</v>
      </c>
      <c r="AK17" s="332" t="str">
        <f t="shared" si="18"/>
        <v/>
      </c>
      <c r="AL17" s="332">
        <f t="shared" si="19"/>
        <v>5</v>
      </c>
      <c r="AM17" s="332">
        <f t="shared" si="20"/>
        <v>5</v>
      </c>
      <c r="AN17" s="332">
        <f t="shared" si="21"/>
        <v>5</v>
      </c>
      <c r="AO17" s="332">
        <f t="shared" si="22"/>
        <v>5</v>
      </c>
      <c r="AP17" s="332">
        <f t="shared" si="23"/>
        <v>3</v>
      </c>
      <c r="AQ17" s="332" t="str">
        <f t="shared" si="24"/>
        <v/>
      </c>
      <c r="AR17" s="332" t="str">
        <f t="shared" si="25"/>
        <v/>
      </c>
      <c r="AS17" s="332" t="str">
        <f t="shared" si="26"/>
        <v/>
      </c>
      <c r="AT17" s="332" t="str">
        <f t="shared" si="27"/>
        <v/>
      </c>
      <c r="AU17" s="332">
        <f t="shared" si="28"/>
        <v>4</v>
      </c>
      <c r="AV17" s="332">
        <f t="shared" si="29"/>
        <v>5</v>
      </c>
      <c r="AW17" s="356">
        <f t="shared" si="11"/>
        <v>3</v>
      </c>
      <c r="AX17" s="357"/>
      <c r="AY17" s="357"/>
      <c r="AZ17" s="357"/>
      <c r="BA17" s="357"/>
      <c r="BB17" s="357"/>
      <c r="BC17" s="357"/>
      <c r="BD17" s="357"/>
      <c r="BE17" s="357"/>
      <c r="BF17" s="357"/>
      <c r="BG17" s="357"/>
      <c r="BH17" s="357"/>
      <c r="BI17" s="357"/>
      <c r="BJ17" s="357"/>
      <c r="BK17" s="357"/>
      <c r="BL17" s="357"/>
      <c r="BM17" s="357"/>
      <c r="BN17" s="357"/>
      <c r="BO17" s="357"/>
      <c r="BP17" s="358"/>
      <c r="BQ17" s="358"/>
      <c r="BR17" s="358"/>
      <c r="BS17" s="358"/>
      <c r="BT17" s="358"/>
      <c r="BU17" s="358"/>
      <c r="BV17" s="358"/>
      <c r="BW17" s="358"/>
      <c r="BX17" s="358"/>
      <c r="BY17" s="358"/>
      <c r="BZ17" s="358"/>
      <c r="CA17" s="358"/>
      <c r="CB17" s="358"/>
      <c r="CC17" s="358"/>
      <c r="CD17" s="358"/>
      <c r="CE17" s="358"/>
      <c r="CF17" s="358"/>
      <c r="CG17" s="357"/>
      <c r="CH17" s="358"/>
      <c r="CI17" s="358"/>
      <c r="CJ17" s="358"/>
      <c r="CK17" s="358"/>
      <c r="CL17" s="358"/>
      <c r="CM17" s="358"/>
      <c r="CN17" s="355"/>
      <c r="CO17" s="355"/>
      <c r="CP17" s="355"/>
      <c r="CQ17" s="355"/>
      <c r="CR17" s="355"/>
      <c r="CS17" s="355"/>
      <c r="CT17" s="355"/>
      <c r="CU17" s="355"/>
      <c r="CV17" s="355"/>
      <c r="CW17" s="355"/>
      <c r="CX17" s="355"/>
      <c r="CY17" s="355"/>
      <c r="CZ17" s="355"/>
      <c r="DA17" s="355"/>
    </row>
    <row r="18" spans="1:105" s="359" customFormat="1" ht="18.75" x14ac:dyDescent="0.2">
      <c r="A18" s="389">
        <v>13</v>
      </c>
      <c r="B18" s="342"/>
      <c r="C18" s="319" t="s">
        <v>34</v>
      </c>
      <c r="D18" s="326" t="s">
        <v>638</v>
      </c>
      <c r="E18" s="262">
        <v>2231</v>
      </c>
      <c r="F18" s="370" t="s">
        <v>1604</v>
      </c>
      <c r="G18" s="370" t="s">
        <v>1604</v>
      </c>
      <c r="H18" s="370"/>
      <c r="I18" s="370" t="s">
        <v>1604</v>
      </c>
      <c r="J18" s="370"/>
      <c r="K18" s="370">
        <v>4</v>
      </c>
      <c r="L18" s="370">
        <v>4</v>
      </c>
      <c r="M18" s="370">
        <v>4</v>
      </c>
      <c r="N18" s="370">
        <v>3</v>
      </c>
      <c r="O18" s="370">
        <v>4</v>
      </c>
      <c r="P18" s="370"/>
      <c r="Q18" s="370"/>
      <c r="R18" s="370"/>
      <c r="S18" s="370"/>
      <c r="T18" s="371">
        <v>4</v>
      </c>
      <c r="U18" s="372">
        <v>4</v>
      </c>
      <c r="V18" s="373">
        <f t="shared" si="12"/>
        <v>3</v>
      </c>
      <c r="W18" s="343">
        <f t="shared" si="1"/>
        <v>0</v>
      </c>
      <c r="X18" s="343">
        <f t="shared" si="13"/>
        <v>0</v>
      </c>
      <c r="Y18" s="343">
        <f t="shared" si="2"/>
        <v>0</v>
      </c>
      <c r="Z18" s="343">
        <f t="shared" si="3"/>
        <v>1</v>
      </c>
      <c r="AA18" s="343">
        <f t="shared" si="4"/>
        <v>6</v>
      </c>
      <c r="AB18" s="343">
        <f t="shared" si="5"/>
        <v>0</v>
      </c>
      <c r="AC18" s="343">
        <f t="shared" si="6"/>
        <v>7</v>
      </c>
      <c r="AD18" s="353">
        <f t="shared" si="7"/>
        <v>3.8571428571428572</v>
      </c>
      <c r="AE18" s="354">
        <f t="shared" si="8"/>
        <v>0</v>
      </c>
      <c r="AF18" s="355"/>
      <c r="AG18" s="332" t="str">
        <f t="shared" si="14"/>
        <v>з</v>
      </c>
      <c r="AH18" s="332" t="str">
        <f t="shared" si="15"/>
        <v>з</v>
      </c>
      <c r="AI18" s="332" t="str">
        <f t="shared" si="16"/>
        <v/>
      </c>
      <c r="AJ18" s="332" t="str">
        <f t="shared" si="17"/>
        <v>з</v>
      </c>
      <c r="AK18" s="332" t="str">
        <f t="shared" si="18"/>
        <v/>
      </c>
      <c r="AL18" s="332">
        <f t="shared" si="19"/>
        <v>4</v>
      </c>
      <c r="AM18" s="332">
        <f t="shared" si="20"/>
        <v>4</v>
      </c>
      <c r="AN18" s="332">
        <f t="shared" si="21"/>
        <v>4</v>
      </c>
      <c r="AO18" s="332">
        <f t="shared" si="22"/>
        <v>3</v>
      </c>
      <c r="AP18" s="332">
        <f t="shared" si="23"/>
        <v>4</v>
      </c>
      <c r="AQ18" s="332" t="str">
        <f t="shared" si="24"/>
        <v/>
      </c>
      <c r="AR18" s="332" t="str">
        <f t="shared" si="25"/>
        <v/>
      </c>
      <c r="AS18" s="332" t="str">
        <f t="shared" si="26"/>
        <v/>
      </c>
      <c r="AT18" s="332" t="str">
        <f t="shared" si="27"/>
        <v/>
      </c>
      <c r="AU18" s="332">
        <f t="shared" si="28"/>
        <v>4</v>
      </c>
      <c r="AV18" s="332">
        <f t="shared" si="29"/>
        <v>4</v>
      </c>
      <c r="AW18" s="356">
        <f t="shared" si="11"/>
        <v>3</v>
      </c>
      <c r="AX18" s="357"/>
      <c r="AY18" s="357"/>
      <c r="AZ18" s="357"/>
      <c r="BA18" s="357"/>
      <c r="BB18" s="357"/>
      <c r="BC18" s="357"/>
      <c r="BD18" s="357"/>
      <c r="BE18" s="357"/>
      <c r="BF18" s="357"/>
      <c r="BG18" s="357"/>
      <c r="BH18" s="357"/>
      <c r="BI18" s="357"/>
      <c r="BJ18" s="357"/>
      <c r="BK18" s="357"/>
      <c r="BL18" s="357"/>
      <c r="BM18" s="357"/>
      <c r="BN18" s="357"/>
      <c r="BO18" s="357"/>
      <c r="BP18" s="358"/>
      <c r="BQ18" s="358"/>
      <c r="BR18" s="358"/>
      <c r="BS18" s="358"/>
      <c r="BT18" s="358"/>
      <c r="BU18" s="358"/>
      <c r="BV18" s="358"/>
      <c r="BW18" s="358"/>
      <c r="BX18" s="358"/>
      <c r="BY18" s="358"/>
      <c r="BZ18" s="358"/>
      <c r="CA18" s="358"/>
      <c r="CB18" s="358"/>
      <c r="CC18" s="358"/>
      <c r="CD18" s="358"/>
      <c r="CE18" s="358"/>
      <c r="CF18" s="358"/>
      <c r="CG18" s="357"/>
      <c r="CH18" s="358"/>
      <c r="CI18" s="358"/>
      <c r="CJ18" s="358"/>
      <c r="CK18" s="358"/>
      <c r="CL18" s="358"/>
      <c r="CM18" s="358"/>
      <c r="CN18" s="355"/>
      <c r="CO18" s="355"/>
      <c r="CP18" s="355"/>
      <c r="CQ18" s="355"/>
      <c r="CR18" s="355"/>
      <c r="CS18" s="355"/>
      <c r="CT18" s="355"/>
      <c r="CU18" s="355"/>
      <c r="CV18" s="355"/>
      <c r="CW18" s="355"/>
      <c r="CX18" s="355"/>
      <c r="CY18" s="355"/>
      <c r="CZ18" s="355"/>
      <c r="DA18" s="355"/>
    </row>
    <row r="19" spans="1:105" s="359" customFormat="1" ht="18.75" x14ac:dyDescent="0.2">
      <c r="A19" s="389">
        <v>14</v>
      </c>
      <c r="B19" s="360"/>
      <c r="C19" s="319" t="s">
        <v>34</v>
      </c>
      <c r="D19" s="326" t="s">
        <v>639</v>
      </c>
      <c r="E19" s="262">
        <v>2231</v>
      </c>
      <c r="F19" s="370" t="s">
        <v>1604</v>
      </c>
      <c r="G19" s="370" t="s">
        <v>1604</v>
      </c>
      <c r="H19" s="370"/>
      <c r="I19" s="370" t="s">
        <v>1604</v>
      </c>
      <c r="J19" s="370"/>
      <c r="K19" s="370">
        <v>4</v>
      </c>
      <c r="L19" s="370">
        <v>5</v>
      </c>
      <c r="M19" s="370">
        <v>5</v>
      </c>
      <c r="N19" s="370">
        <v>3</v>
      </c>
      <c r="O19" s="370">
        <v>3</v>
      </c>
      <c r="P19" s="370"/>
      <c r="Q19" s="370"/>
      <c r="R19" s="370"/>
      <c r="S19" s="370"/>
      <c r="T19" s="371">
        <v>3</v>
      </c>
      <c r="U19" s="372">
        <v>4</v>
      </c>
      <c r="V19" s="373">
        <f t="shared" si="12"/>
        <v>3</v>
      </c>
      <c r="W19" s="343">
        <f t="shared" si="1"/>
        <v>0</v>
      </c>
      <c r="X19" s="343">
        <f t="shared" si="13"/>
        <v>0</v>
      </c>
      <c r="Y19" s="343">
        <f t="shared" si="2"/>
        <v>0</v>
      </c>
      <c r="Z19" s="343">
        <f t="shared" si="3"/>
        <v>3</v>
      </c>
      <c r="AA19" s="343">
        <f t="shared" si="4"/>
        <v>2</v>
      </c>
      <c r="AB19" s="343">
        <f t="shared" si="5"/>
        <v>2</v>
      </c>
      <c r="AC19" s="343">
        <f t="shared" si="6"/>
        <v>7</v>
      </c>
      <c r="AD19" s="353">
        <f t="shared" si="7"/>
        <v>3.8571428571428572</v>
      </c>
      <c r="AE19" s="354">
        <f t="shared" si="8"/>
        <v>0</v>
      </c>
      <c r="AF19" s="355"/>
      <c r="AG19" s="332" t="str">
        <f t="shared" si="14"/>
        <v>з</v>
      </c>
      <c r="AH19" s="332" t="str">
        <f t="shared" si="15"/>
        <v>з</v>
      </c>
      <c r="AI19" s="332" t="str">
        <f t="shared" si="16"/>
        <v/>
      </c>
      <c r="AJ19" s="332" t="str">
        <f t="shared" si="17"/>
        <v>з</v>
      </c>
      <c r="AK19" s="332" t="str">
        <f t="shared" si="18"/>
        <v/>
      </c>
      <c r="AL19" s="332">
        <f t="shared" si="19"/>
        <v>4</v>
      </c>
      <c r="AM19" s="332">
        <f t="shared" si="20"/>
        <v>5</v>
      </c>
      <c r="AN19" s="332">
        <f t="shared" si="21"/>
        <v>5</v>
      </c>
      <c r="AO19" s="332">
        <f t="shared" si="22"/>
        <v>3</v>
      </c>
      <c r="AP19" s="332">
        <f t="shared" si="23"/>
        <v>3</v>
      </c>
      <c r="AQ19" s="332" t="str">
        <f t="shared" si="24"/>
        <v/>
      </c>
      <c r="AR19" s="332" t="str">
        <f t="shared" si="25"/>
        <v/>
      </c>
      <c r="AS19" s="332" t="str">
        <f t="shared" si="26"/>
        <v/>
      </c>
      <c r="AT19" s="332" t="str">
        <f t="shared" si="27"/>
        <v/>
      </c>
      <c r="AU19" s="332">
        <f t="shared" si="28"/>
        <v>3</v>
      </c>
      <c r="AV19" s="332">
        <f t="shared" si="29"/>
        <v>4</v>
      </c>
      <c r="AW19" s="356">
        <f t="shared" si="11"/>
        <v>3</v>
      </c>
      <c r="AX19" s="357"/>
      <c r="AY19" s="357"/>
      <c r="AZ19" s="357"/>
      <c r="BA19" s="357"/>
      <c r="BB19" s="357"/>
      <c r="BC19" s="357"/>
      <c r="BD19" s="357"/>
      <c r="BE19" s="357"/>
      <c r="BF19" s="357"/>
      <c r="BG19" s="357"/>
      <c r="BH19" s="357"/>
      <c r="BI19" s="357"/>
      <c r="BJ19" s="357"/>
      <c r="BK19" s="357"/>
      <c r="BL19" s="357"/>
      <c r="BM19" s="357"/>
      <c r="BN19" s="357"/>
      <c r="BO19" s="357"/>
      <c r="BP19" s="358"/>
      <c r="BQ19" s="358"/>
      <c r="BR19" s="358"/>
      <c r="BS19" s="358"/>
      <c r="BT19" s="358"/>
      <c r="BU19" s="358"/>
      <c r="BV19" s="358"/>
      <c r="BW19" s="358"/>
      <c r="BX19" s="358"/>
      <c r="BY19" s="358"/>
      <c r="BZ19" s="358"/>
      <c r="CA19" s="358"/>
      <c r="CB19" s="358"/>
      <c r="CC19" s="358"/>
      <c r="CD19" s="358"/>
      <c r="CE19" s="358"/>
      <c r="CF19" s="358"/>
      <c r="CG19" s="357"/>
      <c r="CH19" s="358"/>
      <c r="CI19" s="358"/>
      <c r="CJ19" s="358"/>
      <c r="CK19" s="358"/>
      <c r="CL19" s="358"/>
      <c r="CM19" s="358"/>
      <c r="CN19" s="355"/>
      <c r="CO19" s="355"/>
      <c r="CP19" s="355"/>
      <c r="CQ19" s="355"/>
      <c r="CR19" s="355"/>
      <c r="CS19" s="355"/>
      <c r="CT19" s="355"/>
      <c r="CU19" s="355"/>
      <c r="CV19" s="355"/>
      <c r="CW19" s="355"/>
      <c r="CX19" s="355"/>
      <c r="CY19" s="355"/>
      <c r="CZ19" s="355"/>
      <c r="DA19" s="355"/>
    </row>
    <row r="20" spans="1:105" s="359" customFormat="1" ht="18.75" x14ac:dyDescent="0.2">
      <c r="A20" s="389">
        <v>15</v>
      </c>
      <c r="B20" s="360"/>
      <c r="C20" s="319" t="s">
        <v>1252</v>
      </c>
      <c r="D20" s="326" t="s">
        <v>640</v>
      </c>
      <c r="E20" s="262">
        <v>2231</v>
      </c>
      <c r="F20" s="370" t="s">
        <v>1604</v>
      </c>
      <c r="G20" s="370" t="s">
        <v>1604</v>
      </c>
      <c r="H20" s="370"/>
      <c r="I20" s="370" t="s">
        <v>1604</v>
      </c>
      <c r="J20" s="370"/>
      <c r="K20" s="370">
        <v>4</v>
      </c>
      <c r="L20" s="370">
        <v>4</v>
      </c>
      <c r="M20" s="370" t="s">
        <v>1602</v>
      </c>
      <c r="N20" s="370">
        <v>3</v>
      </c>
      <c r="O20" s="370">
        <v>3</v>
      </c>
      <c r="P20" s="370"/>
      <c r="Q20" s="370"/>
      <c r="R20" s="370"/>
      <c r="S20" s="370"/>
      <c r="T20" s="371" t="s">
        <v>1649</v>
      </c>
      <c r="U20" s="372">
        <v>3</v>
      </c>
      <c r="V20" s="373">
        <f t="shared" si="12"/>
        <v>2</v>
      </c>
      <c r="W20" s="343">
        <f t="shared" si="1"/>
        <v>1</v>
      </c>
      <c r="X20" s="343">
        <f t="shared" si="13"/>
        <v>0</v>
      </c>
      <c r="Y20" s="343">
        <f t="shared" si="2"/>
        <v>1</v>
      </c>
      <c r="Z20" s="343">
        <f t="shared" si="3"/>
        <v>3</v>
      </c>
      <c r="AA20" s="343">
        <f t="shared" si="4"/>
        <v>2</v>
      </c>
      <c r="AB20" s="343">
        <f t="shared" si="5"/>
        <v>0</v>
      </c>
      <c r="AC20" s="343">
        <f t="shared" si="6"/>
        <v>6</v>
      </c>
      <c r="AD20" s="353">
        <f t="shared" si="7"/>
        <v>3.1666666666666665</v>
      </c>
      <c r="AE20" s="354">
        <f t="shared" si="8"/>
        <v>0</v>
      </c>
      <c r="AF20" s="355"/>
      <c r="AG20" s="332" t="str">
        <f t="shared" si="14"/>
        <v>з</v>
      </c>
      <c r="AH20" s="332" t="str">
        <f t="shared" si="15"/>
        <v>з</v>
      </c>
      <c r="AI20" s="332" t="str">
        <f t="shared" si="16"/>
        <v/>
      </c>
      <c r="AJ20" s="332" t="str">
        <f t="shared" si="17"/>
        <v>з</v>
      </c>
      <c r="AK20" s="332" t="str">
        <f t="shared" si="18"/>
        <v/>
      </c>
      <c r="AL20" s="332">
        <f t="shared" si="19"/>
        <v>4</v>
      </c>
      <c r="AM20" s="332">
        <f t="shared" si="20"/>
        <v>4</v>
      </c>
      <c r="AN20" s="332" t="str">
        <f t="shared" si="21"/>
        <v>б</v>
      </c>
      <c r="AO20" s="332">
        <f t="shared" si="22"/>
        <v>3</v>
      </c>
      <c r="AP20" s="332">
        <f t="shared" si="23"/>
        <v>3</v>
      </c>
      <c r="AQ20" s="332" t="str">
        <f t="shared" si="24"/>
        <v/>
      </c>
      <c r="AR20" s="332" t="str">
        <f t="shared" si="25"/>
        <v/>
      </c>
      <c r="AS20" s="332" t="str">
        <f t="shared" si="26"/>
        <v/>
      </c>
      <c r="AT20" s="332" t="str">
        <f t="shared" si="27"/>
        <v/>
      </c>
      <c r="AU20" s="332">
        <f t="shared" si="28"/>
        <v>2</v>
      </c>
      <c r="AV20" s="332">
        <f t="shared" si="29"/>
        <v>3</v>
      </c>
      <c r="AW20" s="356">
        <f t="shared" si="11"/>
        <v>3</v>
      </c>
      <c r="AX20" s="357"/>
      <c r="AY20" s="357"/>
      <c r="AZ20" s="357"/>
      <c r="BA20" s="357"/>
      <c r="BB20" s="357"/>
      <c r="BC20" s="357"/>
      <c r="BD20" s="357"/>
      <c r="BE20" s="357"/>
      <c r="BF20" s="357"/>
      <c r="BG20" s="357"/>
      <c r="BH20" s="357"/>
      <c r="BI20" s="357"/>
      <c r="BJ20" s="357"/>
      <c r="BK20" s="357"/>
      <c r="BL20" s="357"/>
      <c r="BM20" s="357"/>
      <c r="BN20" s="357"/>
      <c r="BO20" s="357"/>
      <c r="BP20" s="358"/>
      <c r="BQ20" s="358"/>
      <c r="BR20" s="358"/>
      <c r="BS20" s="358"/>
      <c r="BT20" s="358"/>
      <c r="BU20" s="358"/>
      <c r="BV20" s="358"/>
      <c r="BW20" s="358"/>
      <c r="BX20" s="358"/>
      <c r="BY20" s="358"/>
      <c r="BZ20" s="358"/>
      <c r="CA20" s="358"/>
      <c r="CB20" s="358"/>
      <c r="CC20" s="358"/>
      <c r="CD20" s="358"/>
      <c r="CE20" s="358"/>
      <c r="CF20" s="358"/>
      <c r="CG20" s="357"/>
      <c r="CH20" s="358"/>
      <c r="CI20" s="358"/>
      <c r="CJ20" s="358"/>
      <c r="CK20" s="358"/>
      <c r="CL20" s="358"/>
      <c r="CM20" s="358"/>
      <c r="CN20" s="355"/>
      <c r="CO20" s="355"/>
      <c r="CP20" s="355"/>
      <c r="CQ20" s="355"/>
      <c r="CR20" s="355"/>
      <c r="CS20" s="355"/>
      <c r="CT20" s="355"/>
      <c r="CU20" s="355"/>
      <c r="CV20" s="355"/>
      <c r="CW20" s="355"/>
      <c r="CX20" s="355"/>
      <c r="CY20" s="355"/>
      <c r="CZ20" s="355"/>
      <c r="DA20" s="355"/>
    </row>
    <row r="21" spans="1:105" s="359" customFormat="1" ht="18.75" x14ac:dyDescent="0.2">
      <c r="A21" s="389">
        <v>16</v>
      </c>
      <c r="B21" s="360"/>
      <c r="C21" s="319" t="s">
        <v>34</v>
      </c>
      <c r="D21" s="415" t="s">
        <v>641</v>
      </c>
      <c r="E21" s="262">
        <v>2231</v>
      </c>
      <c r="F21" s="370" t="s">
        <v>1604</v>
      </c>
      <c r="G21" s="370" t="s">
        <v>1604</v>
      </c>
      <c r="H21" s="370"/>
      <c r="I21" s="370" t="s">
        <v>1604</v>
      </c>
      <c r="J21" s="370"/>
      <c r="K21" s="370">
        <v>5</v>
      </c>
      <c r="L21" s="370">
        <v>5</v>
      </c>
      <c r="M21" s="370">
        <v>4</v>
      </c>
      <c r="N21" s="370">
        <v>5</v>
      </c>
      <c r="O21" s="370">
        <v>5</v>
      </c>
      <c r="P21" s="370"/>
      <c r="Q21" s="370"/>
      <c r="R21" s="370"/>
      <c r="S21" s="370"/>
      <c r="T21" s="371">
        <v>5</v>
      </c>
      <c r="U21" s="372">
        <v>5</v>
      </c>
      <c r="V21" s="373">
        <f t="shared" si="12"/>
        <v>4</v>
      </c>
      <c r="W21" s="343">
        <f t="shared" si="1"/>
        <v>0</v>
      </c>
      <c r="X21" s="343">
        <f t="shared" si="13"/>
        <v>0</v>
      </c>
      <c r="Y21" s="343">
        <f t="shared" si="2"/>
        <v>0</v>
      </c>
      <c r="Z21" s="343">
        <f t="shared" si="3"/>
        <v>0</v>
      </c>
      <c r="AA21" s="343">
        <f t="shared" si="4"/>
        <v>1</v>
      </c>
      <c r="AB21" s="343">
        <f t="shared" si="5"/>
        <v>6</v>
      </c>
      <c r="AC21" s="343">
        <f t="shared" si="6"/>
        <v>7</v>
      </c>
      <c r="AD21" s="353">
        <f t="shared" si="7"/>
        <v>4.8571428571428568</v>
      </c>
      <c r="AE21" s="354">
        <f>IF(AX21=5,0.5,IF(AX21=4,0.25,IF(AX21&lt;=3,0)))</f>
        <v>0</v>
      </c>
      <c r="AF21" s="355"/>
      <c r="AG21" s="332" t="str">
        <f t="shared" si="14"/>
        <v>з</v>
      </c>
      <c r="AH21" s="332" t="str">
        <f t="shared" si="15"/>
        <v>з</v>
      </c>
      <c r="AI21" s="332" t="str">
        <f t="shared" si="16"/>
        <v/>
      </c>
      <c r="AJ21" s="332" t="str">
        <f t="shared" si="17"/>
        <v>з</v>
      </c>
      <c r="AK21" s="332" t="str">
        <f t="shared" si="18"/>
        <v/>
      </c>
      <c r="AL21" s="332">
        <f t="shared" si="19"/>
        <v>5</v>
      </c>
      <c r="AM21" s="332">
        <f t="shared" si="20"/>
        <v>5</v>
      </c>
      <c r="AN21" s="332">
        <f t="shared" si="21"/>
        <v>4</v>
      </c>
      <c r="AO21" s="332">
        <f t="shared" si="22"/>
        <v>5</v>
      </c>
      <c r="AP21" s="332">
        <f t="shared" si="23"/>
        <v>5</v>
      </c>
      <c r="AQ21" s="332" t="str">
        <f t="shared" si="24"/>
        <v/>
      </c>
      <c r="AR21" s="332" t="str">
        <f t="shared" si="25"/>
        <v/>
      </c>
      <c r="AS21" s="332" t="str">
        <f t="shared" si="26"/>
        <v/>
      </c>
      <c r="AT21" s="332" t="str">
        <f t="shared" si="27"/>
        <v/>
      </c>
      <c r="AU21" s="332">
        <f t="shared" si="28"/>
        <v>5</v>
      </c>
      <c r="AV21" s="332">
        <f t="shared" si="29"/>
        <v>5</v>
      </c>
      <c r="AW21" s="356">
        <f t="shared" si="11"/>
        <v>3</v>
      </c>
      <c r="AX21" s="357"/>
      <c r="AY21" s="357"/>
      <c r="AZ21" s="357"/>
      <c r="BA21" s="357"/>
      <c r="BB21" s="357"/>
      <c r="BC21" s="357"/>
      <c r="BD21" s="357"/>
      <c r="BE21" s="357"/>
      <c r="BF21" s="357"/>
      <c r="BG21" s="357"/>
      <c r="BH21" s="357"/>
      <c r="BI21" s="357"/>
      <c r="BJ21" s="357"/>
      <c r="BK21" s="357"/>
      <c r="BL21" s="357"/>
      <c r="BM21" s="357"/>
      <c r="BN21" s="357"/>
      <c r="BO21" s="357"/>
      <c r="BP21" s="358"/>
      <c r="BQ21" s="358"/>
      <c r="BR21" s="358"/>
      <c r="BS21" s="358"/>
      <c r="BT21" s="358"/>
      <c r="BU21" s="358"/>
      <c r="BV21" s="358"/>
      <c r="BW21" s="358"/>
      <c r="BX21" s="358"/>
      <c r="BY21" s="358"/>
      <c r="BZ21" s="358"/>
      <c r="CA21" s="358"/>
      <c r="CB21" s="358"/>
      <c r="CC21" s="358"/>
      <c r="CD21" s="358"/>
      <c r="CE21" s="358"/>
      <c r="CF21" s="358"/>
      <c r="CG21" s="357"/>
      <c r="CH21" s="358"/>
      <c r="CI21" s="358"/>
      <c r="CJ21" s="358"/>
      <c r="CK21" s="358"/>
      <c r="CL21" s="358"/>
      <c r="CM21" s="358"/>
      <c r="CN21" s="355"/>
      <c r="CO21" s="355"/>
      <c r="CP21" s="355"/>
      <c r="CQ21" s="355"/>
      <c r="CR21" s="355"/>
      <c r="CS21" s="355"/>
      <c r="CT21" s="355"/>
      <c r="CU21" s="355"/>
      <c r="CV21" s="355"/>
      <c r="CW21" s="355"/>
      <c r="CX21" s="355"/>
      <c r="CY21" s="355"/>
      <c r="CZ21" s="355"/>
      <c r="DA21" s="355"/>
    </row>
    <row r="22" spans="1:105" s="359" customFormat="1" ht="18.75" x14ac:dyDescent="0.2">
      <c r="A22" s="389">
        <v>17</v>
      </c>
      <c r="B22" s="360"/>
      <c r="C22" s="319" t="s">
        <v>34</v>
      </c>
      <c r="D22" s="326" t="s">
        <v>642</v>
      </c>
      <c r="E22" s="262">
        <v>2231</v>
      </c>
      <c r="F22" s="370" t="s">
        <v>1604</v>
      </c>
      <c r="G22" s="370" t="s">
        <v>1604</v>
      </c>
      <c r="H22" s="370"/>
      <c r="I22" s="370" t="s">
        <v>1604</v>
      </c>
      <c r="J22" s="370"/>
      <c r="K22" s="370">
        <v>4</v>
      </c>
      <c r="L22" s="370">
        <v>4</v>
      </c>
      <c r="M22" s="370" t="s">
        <v>1603</v>
      </c>
      <c r="N22" s="370">
        <v>3</v>
      </c>
      <c r="O22" s="370">
        <v>3</v>
      </c>
      <c r="P22" s="370"/>
      <c r="Q22" s="370"/>
      <c r="R22" s="370"/>
      <c r="S22" s="370"/>
      <c r="T22" s="371">
        <v>3</v>
      </c>
      <c r="U22" s="372">
        <v>3</v>
      </c>
      <c r="V22" s="373">
        <f t="shared" si="12"/>
        <v>3</v>
      </c>
      <c r="W22" s="343">
        <f t="shared" si="1"/>
        <v>1</v>
      </c>
      <c r="X22" s="343">
        <f t="shared" si="13"/>
        <v>0</v>
      </c>
      <c r="Y22" s="343">
        <f t="shared" si="2"/>
        <v>0</v>
      </c>
      <c r="Z22" s="343">
        <f t="shared" si="3"/>
        <v>4</v>
      </c>
      <c r="AA22" s="343">
        <f t="shared" si="4"/>
        <v>2</v>
      </c>
      <c r="AB22" s="343">
        <f t="shared" si="5"/>
        <v>0</v>
      </c>
      <c r="AC22" s="343">
        <f t="shared" si="6"/>
        <v>6</v>
      </c>
      <c r="AD22" s="353">
        <f t="shared" si="7"/>
        <v>3.3333333333333335</v>
      </c>
      <c r="AE22" s="354">
        <f t="shared" si="8"/>
        <v>0</v>
      </c>
      <c r="AF22" s="355"/>
      <c r="AG22" s="332" t="str">
        <f t="shared" si="14"/>
        <v>з</v>
      </c>
      <c r="AH22" s="332" t="str">
        <f t="shared" si="15"/>
        <v>з</v>
      </c>
      <c r="AI22" s="332" t="str">
        <f t="shared" si="16"/>
        <v/>
      </c>
      <c r="AJ22" s="332" t="str">
        <f t="shared" si="17"/>
        <v>з</v>
      </c>
      <c r="AK22" s="332" t="str">
        <f t="shared" si="18"/>
        <v/>
      </c>
      <c r="AL22" s="332">
        <f t="shared" si="19"/>
        <v>4</v>
      </c>
      <c r="AM22" s="332">
        <f t="shared" si="20"/>
        <v>4</v>
      </c>
      <c r="AN22" s="332" t="str">
        <f t="shared" si="21"/>
        <v>б</v>
      </c>
      <c r="AO22" s="332">
        <f t="shared" si="22"/>
        <v>3</v>
      </c>
      <c r="AP22" s="332">
        <f t="shared" si="23"/>
        <v>3</v>
      </c>
      <c r="AQ22" s="332" t="str">
        <f t="shared" si="24"/>
        <v/>
      </c>
      <c r="AR22" s="332" t="str">
        <f t="shared" si="25"/>
        <v/>
      </c>
      <c r="AS22" s="332" t="str">
        <f t="shared" si="26"/>
        <v/>
      </c>
      <c r="AT22" s="332" t="str">
        <f t="shared" si="27"/>
        <v/>
      </c>
      <c r="AU22" s="332">
        <f t="shared" si="28"/>
        <v>3</v>
      </c>
      <c r="AV22" s="332">
        <f t="shared" si="29"/>
        <v>3</v>
      </c>
      <c r="AW22" s="356">
        <f t="shared" si="11"/>
        <v>3</v>
      </c>
      <c r="AX22" s="357"/>
      <c r="AY22" s="357"/>
      <c r="AZ22" s="357"/>
      <c r="BA22" s="357"/>
      <c r="BB22" s="357"/>
      <c r="BC22" s="357"/>
      <c r="BD22" s="357"/>
      <c r="BE22" s="357"/>
      <c r="BF22" s="357"/>
      <c r="BG22" s="357"/>
      <c r="BH22" s="357"/>
      <c r="BI22" s="357"/>
      <c r="BJ22" s="357"/>
      <c r="BK22" s="357"/>
      <c r="BL22" s="357"/>
      <c r="BM22" s="357"/>
      <c r="BN22" s="357"/>
      <c r="BO22" s="357"/>
      <c r="BP22" s="358"/>
      <c r="BQ22" s="358"/>
      <c r="BR22" s="358"/>
      <c r="BS22" s="358"/>
      <c r="BT22" s="358"/>
      <c r="BU22" s="358"/>
      <c r="BV22" s="358"/>
      <c r="BW22" s="358"/>
      <c r="BX22" s="358"/>
      <c r="BY22" s="358"/>
      <c r="BZ22" s="358"/>
      <c r="CA22" s="358"/>
      <c r="CB22" s="358"/>
      <c r="CC22" s="358"/>
      <c r="CD22" s="358"/>
      <c r="CE22" s="358"/>
      <c r="CF22" s="358"/>
      <c r="CG22" s="357"/>
      <c r="CH22" s="358"/>
      <c r="CI22" s="358"/>
      <c r="CJ22" s="358"/>
      <c r="CK22" s="358"/>
      <c r="CL22" s="358"/>
      <c r="CM22" s="358"/>
      <c r="CN22" s="355"/>
      <c r="CO22" s="355"/>
      <c r="CP22" s="355"/>
      <c r="CQ22" s="355"/>
      <c r="CR22" s="355"/>
      <c r="CS22" s="355"/>
      <c r="CT22" s="355"/>
      <c r="CU22" s="355"/>
      <c r="CV22" s="355"/>
      <c r="CW22" s="355"/>
      <c r="CX22" s="355"/>
      <c r="CY22" s="355"/>
      <c r="CZ22" s="355"/>
      <c r="DA22" s="355"/>
    </row>
    <row r="23" spans="1:105" s="359" customFormat="1" ht="18.75" x14ac:dyDescent="0.2">
      <c r="A23" s="389">
        <v>18</v>
      </c>
      <c r="B23" s="342"/>
      <c r="C23" s="319" t="s">
        <v>34</v>
      </c>
      <c r="D23" s="415" t="s">
        <v>643</v>
      </c>
      <c r="E23" s="262">
        <v>2231</v>
      </c>
      <c r="F23" s="370" t="s">
        <v>1604</v>
      </c>
      <c r="G23" s="370" t="s">
        <v>1604</v>
      </c>
      <c r="H23" s="370"/>
      <c r="I23" s="370" t="s">
        <v>1604</v>
      </c>
      <c r="J23" s="370"/>
      <c r="K23" s="370">
        <v>5</v>
      </c>
      <c r="L23" s="370">
        <v>5</v>
      </c>
      <c r="M23" s="370">
        <v>5</v>
      </c>
      <c r="N23" s="370">
        <v>4</v>
      </c>
      <c r="O23" s="370">
        <v>5</v>
      </c>
      <c r="P23" s="370"/>
      <c r="Q23" s="370"/>
      <c r="R23" s="370"/>
      <c r="S23" s="370"/>
      <c r="T23" s="371">
        <v>4</v>
      </c>
      <c r="U23" s="372">
        <v>5</v>
      </c>
      <c r="V23" s="373">
        <f t="shared" si="12"/>
        <v>4</v>
      </c>
      <c r="W23" s="343">
        <f t="shared" si="1"/>
        <v>0</v>
      </c>
      <c r="X23" s="343">
        <f t="shared" si="13"/>
        <v>0</v>
      </c>
      <c r="Y23" s="343">
        <f t="shared" si="2"/>
        <v>0</v>
      </c>
      <c r="Z23" s="343">
        <f t="shared" si="3"/>
        <v>0</v>
      </c>
      <c r="AA23" s="343">
        <f t="shared" si="4"/>
        <v>2</v>
      </c>
      <c r="AB23" s="343">
        <f t="shared" si="5"/>
        <v>5</v>
      </c>
      <c r="AC23" s="343">
        <f t="shared" si="6"/>
        <v>7</v>
      </c>
      <c r="AD23" s="353">
        <f t="shared" si="7"/>
        <v>4.7142857142857144</v>
      </c>
      <c r="AE23" s="354">
        <f t="shared" si="8"/>
        <v>0</v>
      </c>
      <c r="AF23" s="355"/>
      <c r="AG23" s="332" t="str">
        <f t="shared" si="14"/>
        <v>з</v>
      </c>
      <c r="AH23" s="332" t="str">
        <f t="shared" si="15"/>
        <v>з</v>
      </c>
      <c r="AI23" s="332" t="str">
        <f t="shared" si="16"/>
        <v/>
      </c>
      <c r="AJ23" s="332" t="str">
        <f t="shared" si="17"/>
        <v>з</v>
      </c>
      <c r="AK23" s="332" t="str">
        <f t="shared" si="18"/>
        <v/>
      </c>
      <c r="AL23" s="332">
        <f t="shared" si="19"/>
        <v>5</v>
      </c>
      <c r="AM23" s="332">
        <f t="shared" si="20"/>
        <v>5</v>
      </c>
      <c r="AN23" s="332">
        <f t="shared" si="21"/>
        <v>5</v>
      </c>
      <c r="AO23" s="332">
        <f t="shared" si="22"/>
        <v>4</v>
      </c>
      <c r="AP23" s="332">
        <f t="shared" si="23"/>
        <v>5</v>
      </c>
      <c r="AQ23" s="332" t="str">
        <f t="shared" si="24"/>
        <v/>
      </c>
      <c r="AR23" s="332" t="str">
        <f t="shared" si="25"/>
        <v/>
      </c>
      <c r="AS23" s="332" t="str">
        <f t="shared" si="26"/>
        <v/>
      </c>
      <c r="AT23" s="332" t="str">
        <f t="shared" si="27"/>
        <v/>
      </c>
      <c r="AU23" s="332">
        <f t="shared" si="28"/>
        <v>4</v>
      </c>
      <c r="AV23" s="332">
        <f t="shared" si="29"/>
        <v>5</v>
      </c>
      <c r="AW23" s="356">
        <f t="shared" si="11"/>
        <v>3</v>
      </c>
      <c r="AX23" s="357"/>
      <c r="AY23" s="357"/>
      <c r="AZ23" s="357"/>
      <c r="BA23" s="357"/>
      <c r="BB23" s="357"/>
      <c r="BC23" s="357"/>
      <c r="BD23" s="357"/>
      <c r="BE23" s="357"/>
      <c r="BF23" s="357"/>
      <c r="BG23" s="357"/>
      <c r="BH23" s="357"/>
      <c r="BI23" s="357"/>
      <c r="BJ23" s="357"/>
      <c r="BK23" s="357"/>
      <c r="BL23" s="357"/>
      <c r="BM23" s="357"/>
      <c r="BN23" s="357"/>
      <c r="BO23" s="357"/>
      <c r="BP23" s="358"/>
      <c r="BQ23" s="358"/>
      <c r="BR23" s="358"/>
      <c r="BS23" s="358"/>
      <c r="BT23" s="358"/>
      <c r="BU23" s="358"/>
      <c r="BV23" s="358"/>
      <c r="BW23" s="358"/>
      <c r="BX23" s="358"/>
      <c r="BY23" s="358"/>
      <c r="BZ23" s="358"/>
      <c r="CA23" s="358"/>
      <c r="CB23" s="358"/>
      <c r="CC23" s="358"/>
      <c r="CD23" s="358"/>
      <c r="CE23" s="358"/>
      <c r="CF23" s="358"/>
      <c r="CG23" s="357"/>
      <c r="CH23" s="358"/>
      <c r="CI23" s="358"/>
      <c r="CJ23" s="358"/>
      <c r="CK23" s="358"/>
      <c r="CL23" s="358"/>
      <c r="CM23" s="358"/>
      <c r="CN23" s="355"/>
      <c r="CO23" s="355"/>
      <c r="CP23" s="355"/>
      <c r="CQ23" s="355"/>
      <c r="CR23" s="355"/>
      <c r="CS23" s="355"/>
      <c r="CT23" s="355"/>
      <c r="CU23" s="355"/>
      <c r="CV23" s="355"/>
      <c r="CW23" s="355"/>
      <c r="CX23" s="355"/>
      <c r="CY23" s="355"/>
      <c r="CZ23" s="355"/>
      <c r="DA23" s="355"/>
    </row>
    <row r="24" spans="1:105" s="359" customFormat="1" ht="18.75" x14ac:dyDescent="0.2">
      <c r="A24" s="389">
        <v>19</v>
      </c>
      <c r="B24" s="360"/>
      <c r="C24" s="319" t="s">
        <v>34</v>
      </c>
      <c r="D24" s="326" t="s">
        <v>644</v>
      </c>
      <c r="E24" s="262">
        <v>2231</v>
      </c>
      <c r="F24" s="370" t="s">
        <v>1604</v>
      </c>
      <c r="G24" s="370" t="s">
        <v>1604</v>
      </c>
      <c r="H24" s="370"/>
      <c r="I24" s="370" t="s">
        <v>1604</v>
      </c>
      <c r="J24" s="370"/>
      <c r="K24" s="370">
        <v>4</v>
      </c>
      <c r="L24" s="370">
        <v>4</v>
      </c>
      <c r="M24" s="370">
        <v>5</v>
      </c>
      <c r="N24" s="370">
        <v>4</v>
      </c>
      <c r="O24" s="370">
        <v>4</v>
      </c>
      <c r="P24" s="370"/>
      <c r="Q24" s="370"/>
      <c r="R24" s="370"/>
      <c r="S24" s="370"/>
      <c r="T24" s="371">
        <v>4</v>
      </c>
      <c r="U24" s="372">
        <v>4</v>
      </c>
      <c r="V24" s="373">
        <f t="shared" si="12"/>
        <v>4</v>
      </c>
      <c r="W24" s="343">
        <f t="shared" si="1"/>
        <v>0</v>
      </c>
      <c r="X24" s="343">
        <f t="shared" si="13"/>
        <v>0</v>
      </c>
      <c r="Y24" s="343">
        <f t="shared" si="2"/>
        <v>0</v>
      </c>
      <c r="Z24" s="343">
        <f t="shared" si="3"/>
        <v>0</v>
      </c>
      <c r="AA24" s="343">
        <f t="shared" si="4"/>
        <v>6</v>
      </c>
      <c r="AB24" s="343">
        <f t="shared" si="5"/>
        <v>1</v>
      </c>
      <c r="AC24" s="343">
        <f t="shared" si="6"/>
        <v>7</v>
      </c>
      <c r="AD24" s="353">
        <f t="shared" si="7"/>
        <v>4.1428571428571432</v>
      </c>
      <c r="AE24" s="354">
        <f t="shared" si="8"/>
        <v>0</v>
      </c>
      <c r="AF24" s="355"/>
      <c r="AG24" s="332" t="str">
        <f t="shared" si="14"/>
        <v>з</v>
      </c>
      <c r="AH24" s="332" t="str">
        <f t="shared" si="15"/>
        <v>з</v>
      </c>
      <c r="AI24" s="332" t="str">
        <f t="shared" si="16"/>
        <v/>
      </c>
      <c r="AJ24" s="332" t="str">
        <f t="shared" si="17"/>
        <v>з</v>
      </c>
      <c r="AK24" s="332" t="str">
        <f t="shared" si="18"/>
        <v/>
      </c>
      <c r="AL24" s="332">
        <f t="shared" si="19"/>
        <v>4</v>
      </c>
      <c r="AM24" s="332">
        <f t="shared" si="20"/>
        <v>4</v>
      </c>
      <c r="AN24" s="332">
        <f t="shared" si="21"/>
        <v>5</v>
      </c>
      <c r="AO24" s="332">
        <f t="shared" si="22"/>
        <v>4</v>
      </c>
      <c r="AP24" s="332">
        <f t="shared" si="23"/>
        <v>4</v>
      </c>
      <c r="AQ24" s="332" t="str">
        <f t="shared" si="24"/>
        <v/>
      </c>
      <c r="AR24" s="332" t="str">
        <f t="shared" si="25"/>
        <v/>
      </c>
      <c r="AS24" s="332" t="str">
        <f t="shared" si="26"/>
        <v/>
      </c>
      <c r="AT24" s="332" t="str">
        <f t="shared" si="27"/>
        <v/>
      </c>
      <c r="AU24" s="332">
        <f t="shared" si="28"/>
        <v>4</v>
      </c>
      <c r="AV24" s="332">
        <f t="shared" si="29"/>
        <v>4</v>
      </c>
      <c r="AW24" s="356">
        <f t="shared" si="11"/>
        <v>3</v>
      </c>
      <c r="AX24" s="357"/>
      <c r="AY24" s="357"/>
      <c r="AZ24" s="357"/>
      <c r="BA24" s="357"/>
      <c r="BB24" s="357"/>
      <c r="BC24" s="357"/>
      <c r="BD24" s="357"/>
      <c r="BE24" s="357"/>
      <c r="BF24" s="357"/>
      <c r="BG24" s="357"/>
      <c r="BH24" s="357"/>
      <c r="BI24" s="357"/>
      <c r="BJ24" s="357"/>
      <c r="BK24" s="357"/>
      <c r="BL24" s="357"/>
      <c r="BM24" s="357"/>
      <c r="BN24" s="357"/>
      <c r="BO24" s="357"/>
      <c r="BP24" s="358"/>
      <c r="BQ24" s="358"/>
      <c r="BR24" s="358"/>
      <c r="BS24" s="358"/>
      <c r="BT24" s="358"/>
      <c r="BU24" s="358"/>
      <c r="BV24" s="358"/>
      <c r="BW24" s="358"/>
      <c r="BX24" s="358"/>
      <c r="BY24" s="358"/>
      <c r="BZ24" s="358"/>
      <c r="CA24" s="358"/>
      <c r="CB24" s="358"/>
      <c r="CC24" s="358"/>
      <c r="CD24" s="358"/>
      <c r="CE24" s="358"/>
      <c r="CF24" s="358"/>
      <c r="CG24" s="357"/>
      <c r="CH24" s="358"/>
      <c r="CI24" s="358"/>
      <c r="CJ24" s="358"/>
      <c r="CK24" s="358"/>
      <c r="CL24" s="358"/>
      <c r="CM24" s="358"/>
      <c r="CN24" s="355"/>
      <c r="CO24" s="355"/>
      <c r="CP24" s="355"/>
      <c r="CQ24" s="355"/>
      <c r="CR24" s="355"/>
      <c r="CS24" s="355"/>
      <c r="CT24" s="355"/>
      <c r="CU24" s="355"/>
      <c r="CV24" s="355"/>
      <c r="CW24" s="355"/>
      <c r="CX24" s="355"/>
      <c r="CY24" s="355"/>
      <c r="CZ24" s="355"/>
      <c r="DA24" s="355"/>
    </row>
    <row r="25" spans="1:105" s="359" customFormat="1" ht="18.75" x14ac:dyDescent="0.2">
      <c r="A25" s="389">
        <v>20</v>
      </c>
      <c r="B25" s="360"/>
      <c r="C25" s="319" t="s">
        <v>34</v>
      </c>
      <c r="D25" s="326" t="s">
        <v>645</v>
      </c>
      <c r="E25" s="262">
        <v>2231</v>
      </c>
      <c r="F25" s="370" t="s">
        <v>1604</v>
      </c>
      <c r="G25" s="370" t="s">
        <v>1604</v>
      </c>
      <c r="H25" s="370"/>
      <c r="I25" s="370" t="s">
        <v>1604</v>
      </c>
      <c r="J25" s="370"/>
      <c r="K25" s="370">
        <v>4</v>
      </c>
      <c r="L25" s="370">
        <v>4</v>
      </c>
      <c r="M25" s="370">
        <v>3</v>
      </c>
      <c r="N25" s="370">
        <v>3</v>
      </c>
      <c r="O25" s="370">
        <v>3</v>
      </c>
      <c r="P25" s="370"/>
      <c r="Q25" s="370"/>
      <c r="R25" s="370"/>
      <c r="S25" s="370"/>
      <c r="T25" s="371">
        <v>3</v>
      </c>
      <c r="U25" s="372">
        <v>5</v>
      </c>
      <c r="V25" s="373">
        <f t="shared" si="12"/>
        <v>3</v>
      </c>
      <c r="W25" s="343">
        <f t="shared" si="1"/>
        <v>0</v>
      </c>
      <c r="X25" s="343">
        <f t="shared" si="13"/>
        <v>0</v>
      </c>
      <c r="Y25" s="343">
        <f t="shared" si="2"/>
        <v>0</v>
      </c>
      <c r="Z25" s="343">
        <f t="shared" si="3"/>
        <v>4</v>
      </c>
      <c r="AA25" s="343">
        <f t="shared" si="4"/>
        <v>2</v>
      </c>
      <c r="AB25" s="343">
        <f t="shared" si="5"/>
        <v>1</v>
      </c>
      <c r="AC25" s="343">
        <f t="shared" si="6"/>
        <v>7</v>
      </c>
      <c r="AD25" s="353">
        <f t="shared" si="7"/>
        <v>3.5714285714285716</v>
      </c>
      <c r="AE25" s="354">
        <f t="shared" si="8"/>
        <v>0</v>
      </c>
      <c r="AF25" s="355"/>
      <c r="AG25" s="332" t="str">
        <f t="shared" si="14"/>
        <v>з</v>
      </c>
      <c r="AH25" s="332" t="str">
        <f t="shared" si="15"/>
        <v>з</v>
      </c>
      <c r="AI25" s="332" t="str">
        <f t="shared" si="16"/>
        <v/>
      </c>
      <c r="AJ25" s="332" t="str">
        <f t="shared" si="17"/>
        <v>з</v>
      </c>
      <c r="AK25" s="332" t="str">
        <f t="shared" si="18"/>
        <v/>
      </c>
      <c r="AL25" s="332">
        <f t="shared" si="19"/>
        <v>4</v>
      </c>
      <c r="AM25" s="332">
        <f t="shared" si="20"/>
        <v>4</v>
      </c>
      <c r="AN25" s="332">
        <f t="shared" si="21"/>
        <v>3</v>
      </c>
      <c r="AO25" s="332">
        <f t="shared" si="22"/>
        <v>3</v>
      </c>
      <c r="AP25" s="332">
        <f t="shared" si="23"/>
        <v>3</v>
      </c>
      <c r="AQ25" s="332" t="str">
        <f t="shared" si="24"/>
        <v/>
      </c>
      <c r="AR25" s="332" t="str">
        <f t="shared" si="25"/>
        <v/>
      </c>
      <c r="AS25" s="332" t="str">
        <f t="shared" si="26"/>
        <v/>
      </c>
      <c r="AT25" s="332" t="str">
        <f t="shared" si="27"/>
        <v/>
      </c>
      <c r="AU25" s="332">
        <f t="shared" si="28"/>
        <v>3</v>
      </c>
      <c r="AV25" s="332">
        <f t="shared" si="29"/>
        <v>5</v>
      </c>
      <c r="AW25" s="356">
        <f t="shared" si="11"/>
        <v>3</v>
      </c>
      <c r="AX25" s="357"/>
      <c r="AY25" s="357"/>
      <c r="AZ25" s="357"/>
      <c r="BA25" s="357"/>
      <c r="BB25" s="357"/>
      <c r="BC25" s="357"/>
      <c r="BD25" s="357"/>
      <c r="BE25" s="357"/>
      <c r="BF25" s="357"/>
      <c r="BG25" s="357"/>
      <c r="BH25" s="357"/>
      <c r="BI25" s="357"/>
      <c r="BJ25" s="357"/>
      <c r="BK25" s="357"/>
      <c r="BL25" s="357"/>
      <c r="BM25" s="357"/>
      <c r="BN25" s="357"/>
      <c r="BO25" s="357"/>
      <c r="BP25" s="358"/>
      <c r="BQ25" s="358"/>
      <c r="BR25" s="358"/>
      <c r="BS25" s="358"/>
      <c r="BT25" s="358"/>
      <c r="BU25" s="358"/>
      <c r="BV25" s="358"/>
      <c r="BW25" s="358"/>
      <c r="BX25" s="358"/>
      <c r="BY25" s="358"/>
      <c r="BZ25" s="358"/>
      <c r="CA25" s="358"/>
      <c r="CB25" s="358"/>
      <c r="CC25" s="358"/>
      <c r="CD25" s="358"/>
      <c r="CE25" s="358"/>
      <c r="CF25" s="358"/>
      <c r="CG25" s="357"/>
      <c r="CH25" s="358"/>
      <c r="CI25" s="358"/>
      <c r="CJ25" s="358"/>
      <c r="CK25" s="358"/>
      <c r="CL25" s="358"/>
      <c r="CM25" s="358"/>
      <c r="CN25" s="355"/>
      <c r="CO25" s="355"/>
      <c r="CP25" s="355"/>
      <c r="CQ25" s="355"/>
      <c r="CR25" s="355"/>
      <c r="CS25" s="355"/>
      <c r="CT25" s="355"/>
      <c r="CU25" s="355"/>
      <c r="CV25" s="355"/>
      <c r="CW25" s="355"/>
      <c r="CX25" s="355"/>
      <c r="CY25" s="355"/>
      <c r="CZ25" s="355"/>
      <c r="DA25" s="355"/>
    </row>
    <row r="26" spans="1:105" s="359" customFormat="1" ht="18.75" x14ac:dyDescent="0.2">
      <c r="A26" s="389">
        <v>21</v>
      </c>
      <c r="B26" s="342"/>
      <c r="C26" s="319" t="s">
        <v>34</v>
      </c>
      <c r="D26" s="326" t="s">
        <v>646</v>
      </c>
      <c r="E26" s="262">
        <v>2231</v>
      </c>
      <c r="F26" s="370" t="s">
        <v>1604</v>
      </c>
      <c r="G26" s="370" t="s">
        <v>1604</v>
      </c>
      <c r="H26" s="370"/>
      <c r="I26" s="370" t="s">
        <v>1604</v>
      </c>
      <c r="J26" s="370"/>
      <c r="K26" s="370">
        <v>4</v>
      </c>
      <c r="L26" s="370">
        <v>4</v>
      </c>
      <c r="M26" s="370">
        <v>5</v>
      </c>
      <c r="N26" s="370">
        <v>3</v>
      </c>
      <c r="O26" s="370">
        <v>3</v>
      </c>
      <c r="P26" s="370"/>
      <c r="Q26" s="370"/>
      <c r="R26" s="370"/>
      <c r="S26" s="370"/>
      <c r="T26" s="371">
        <v>3</v>
      </c>
      <c r="U26" s="372">
        <v>3</v>
      </c>
      <c r="V26" s="373">
        <f t="shared" si="12"/>
        <v>3</v>
      </c>
      <c r="W26" s="343">
        <f t="shared" si="1"/>
        <v>0</v>
      </c>
      <c r="X26" s="343">
        <f t="shared" si="13"/>
        <v>0</v>
      </c>
      <c r="Y26" s="343">
        <f t="shared" si="2"/>
        <v>0</v>
      </c>
      <c r="Z26" s="343">
        <f t="shared" si="3"/>
        <v>4</v>
      </c>
      <c r="AA26" s="343">
        <f t="shared" si="4"/>
        <v>2</v>
      </c>
      <c r="AB26" s="343">
        <f t="shared" si="5"/>
        <v>1</v>
      </c>
      <c r="AC26" s="343">
        <f t="shared" si="6"/>
        <v>7</v>
      </c>
      <c r="AD26" s="353">
        <f t="shared" si="7"/>
        <v>3.5714285714285716</v>
      </c>
      <c r="AE26" s="354">
        <f t="shared" si="8"/>
        <v>0</v>
      </c>
      <c r="AF26" s="355"/>
      <c r="AG26" s="332" t="str">
        <f t="shared" si="14"/>
        <v>з</v>
      </c>
      <c r="AH26" s="332" t="str">
        <f t="shared" si="15"/>
        <v>з</v>
      </c>
      <c r="AI26" s="332" t="str">
        <f t="shared" si="16"/>
        <v/>
      </c>
      <c r="AJ26" s="332" t="str">
        <f t="shared" si="17"/>
        <v>з</v>
      </c>
      <c r="AK26" s="332" t="str">
        <f t="shared" si="18"/>
        <v/>
      </c>
      <c r="AL26" s="332">
        <f t="shared" si="19"/>
        <v>4</v>
      </c>
      <c r="AM26" s="332">
        <f t="shared" si="20"/>
        <v>4</v>
      </c>
      <c r="AN26" s="332">
        <f t="shared" si="21"/>
        <v>5</v>
      </c>
      <c r="AO26" s="332">
        <f t="shared" si="22"/>
        <v>3</v>
      </c>
      <c r="AP26" s="332">
        <f t="shared" si="23"/>
        <v>3</v>
      </c>
      <c r="AQ26" s="332" t="str">
        <f t="shared" si="24"/>
        <v/>
      </c>
      <c r="AR26" s="332" t="str">
        <f t="shared" si="25"/>
        <v/>
      </c>
      <c r="AS26" s="332" t="str">
        <f t="shared" si="26"/>
        <v/>
      </c>
      <c r="AT26" s="332" t="str">
        <f t="shared" si="27"/>
        <v/>
      </c>
      <c r="AU26" s="332">
        <f t="shared" si="28"/>
        <v>3</v>
      </c>
      <c r="AV26" s="332">
        <f t="shared" si="29"/>
        <v>3</v>
      </c>
      <c r="AW26" s="356">
        <f t="shared" si="11"/>
        <v>3</v>
      </c>
      <c r="AX26" s="357"/>
      <c r="AY26" s="357"/>
      <c r="AZ26" s="357"/>
      <c r="BA26" s="357"/>
      <c r="BB26" s="357"/>
      <c r="BC26" s="357"/>
      <c r="BD26" s="357"/>
      <c r="BE26" s="357"/>
      <c r="BF26" s="357"/>
      <c r="BG26" s="357"/>
      <c r="BH26" s="357"/>
      <c r="BI26" s="357"/>
      <c r="BJ26" s="357"/>
      <c r="BK26" s="357"/>
      <c r="BL26" s="357"/>
      <c r="BM26" s="357"/>
      <c r="BN26" s="357"/>
      <c r="BO26" s="357"/>
      <c r="BP26" s="358"/>
      <c r="BQ26" s="358"/>
      <c r="BR26" s="358"/>
      <c r="BS26" s="358"/>
      <c r="BT26" s="358"/>
      <c r="BU26" s="358"/>
      <c r="BV26" s="358"/>
      <c r="BW26" s="358"/>
      <c r="BX26" s="358"/>
      <c r="BY26" s="358"/>
      <c r="BZ26" s="358"/>
      <c r="CA26" s="358"/>
      <c r="CB26" s="358"/>
      <c r="CC26" s="358"/>
      <c r="CD26" s="358"/>
      <c r="CE26" s="358"/>
      <c r="CF26" s="358"/>
      <c r="CG26" s="357"/>
      <c r="CH26" s="358"/>
      <c r="CI26" s="358"/>
      <c r="CJ26" s="358"/>
      <c r="CK26" s="358"/>
      <c r="CL26" s="358"/>
      <c r="CM26" s="358"/>
      <c r="CN26" s="355"/>
      <c r="CO26" s="355"/>
      <c r="CP26" s="355"/>
      <c r="CQ26" s="355"/>
      <c r="CR26" s="355"/>
      <c r="CS26" s="355"/>
      <c r="CT26" s="355"/>
      <c r="CU26" s="355"/>
      <c r="CV26" s="355"/>
      <c r="CW26" s="355"/>
      <c r="CX26" s="355"/>
      <c r="CY26" s="355"/>
      <c r="CZ26" s="355"/>
      <c r="DA26" s="355"/>
    </row>
    <row r="27" spans="1:105" s="359" customFormat="1" ht="19.5" hidden="1" x14ac:dyDescent="0.2">
      <c r="A27" s="389">
        <v>22</v>
      </c>
      <c r="B27" s="360"/>
      <c r="E27" s="262"/>
      <c r="F27" s="370"/>
      <c r="G27" s="370"/>
      <c r="H27" s="371"/>
      <c r="I27" s="371"/>
      <c r="J27" s="370"/>
      <c r="K27" s="371"/>
      <c r="L27" s="371"/>
      <c r="M27" s="371"/>
      <c r="N27" s="371"/>
      <c r="O27" s="371"/>
      <c r="P27" s="371"/>
      <c r="Q27" s="371"/>
      <c r="R27" s="371"/>
      <c r="S27" s="374"/>
      <c r="T27" s="371"/>
      <c r="U27" s="372"/>
      <c r="V27" s="373">
        <f t="shared" si="12"/>
        <v>0</v>
      </c>
      <c r="W27" s="343">
        <f t="shared" si="1"/>
        <v>0</v>
      </c>
      <c r="X27" s="343">
        <f t="shared" si="13"/>
        <v>0</v>
      </c>
      <c r="Y27" s="343">
        <f t="shared" si="2"/>
        <v>0</v>
      </c>
      <c r="Z27" s="343">
        <f t="shared" si="3"/>
        <v>0</v>
      </c>
      <c r="AA27" s="343">
        <f t="shared" si="4"/>
        <v>0</v>
      </c>
      <c r="AB27" s="343">
        <f t="shared" si="5"/>
        <v>0</v>
      </c>
      <c r="AC27" s="343">
        <f t="shared" si="6"/>
        <v>0</v>
      </c>
      <c r="AD27" s="353" t="str">
        <f t="shared" si="7"/>
        <v/>
      </c>
      <c r="AE27" s="354">
        <f t="shared" si="8"/>
        <v>0</v>
      </c>
      <c r="AF27" s="355"/>
      <c r="AG27" s="332" t="str">
        <f t="shared" si="14"/>
        <v/>
      </c>
      <c r="AH27" s="332" t="str">
        <f t="shared" si="15"/>
        <v/>
      </c>
      <c r="AI27" s="332" t="str">
        <f t="shared" si="16"/>
        <v/>
      </c>
      <c r="AJ27" s="332" t="str">
        <f t="shared" si="17"/>
        <v/>
      </c>
      <c r="AK27" s="332" t="str">
        <f t="shared" si="18"/>
        <v/>
      </c>
      <c r="AL27" s="332" t="str">
        <f t="shared" si="19"/>
        <v/>
      </c>
      <c r="AM27" s="332" t="str">
        <f t="shared" si="20"/>
        <v/>
      </c>
      <c r="AN27" s="332" t="str">
        <f t="shared" si="21"/>
        <v/>
      </c>
      <c r="AO27" s="332" t="str">
        <f t="shared" si="22"/>
        <v/>
      </c>
      <c r="AP27" s="332" t="str">
        <f t="shared" si="23"/>
        <v/>
      </c>
      <c r="AQ27" s="332" t="str">
        <f t="shared" si="24"/>
        <v/>
      </c>
      <c r="AR27" s="332" t="str">
        <f t="shared" si="25"/>
        <v/>
      </c>
      <c r="AS27" s="332" t="str">
        <f t="shared" si="26"/>
        <v/>
      </c>
      <c r="AT27" s="332" t="str">
        <f t="shared" si="27"/>
        <v/>
      </c>
      <c r="AU27" s="332" t="str">
        <f t="shared" si="28"/>
        <v/>
      </c>
      <c r="AV27" s="332" t="str">
        <f t="shared" si="29"/>
        <v/>
      </c>
      <c r="AW27" s="356">
        <f t="shared" si="11"/>
        <v>0</v>
      </c>
      <c r="AX27" s="357"/>
      <c r="AY27" s="357"/>
      <c r="AZ27" s="357"/>
      <c r="BA27" s="357"/>
      <c r="BB27" s="357"/>
      <c r="BC27" s="357"/>
      <c r="BD27" s="357"/>
      <c r="BE27" s="357"/>
      <c r="BF27" s="357"/>
      <c r="BG27" s="357"/>
      <c r="BH27" s="357"/>
      <c r="BI27" s="357"/>
      <c r="BJ27" s="357"/>
      <c r="BK27" s="357"/>
      <c r="BL27" s="357"/>
      <c r="BM27" s="357"/>
      <c r="BN27" s="357"/>
      <c r="BO27" s="357"/>
      <c r="BP27" s="358"/>
      <c r="BQ27" s="358"/>
      <c r="BR27" s="358"/>
      <c r="BS27" s="358"/>
      <c r="BT27" s="358"/>
      <c r="BU27" s="358"/>
      <c r="BV27" s="358"/>
      <c r="BW27" s="358"/>
      <c r="BX27" s="358"/>
      <c r="BY27" s="358"/>
      <c r="BZ27" s="358"/>
      <c r="CA27" s="358"/>
      <c r="CB27" s="358"/>
      <c r="CC27" s="358"/>
      <c r="CD27" s="358"/>
      <c r="CE27" s="358"/>
      <c r="CF27" s="358"/>
      <c r="CG27" s="357"/>
      <c r="CH27" s="358"/>
      <c r="CI27" s="358"/>
      <c r="CJ27" s="358"/>
      <c r="CK27" s="358"/>
      <c r="CL27" s="358"/>
      <c r="CM27" s="358"/>
      <c r="CN27" s="355"/>
      <c r="CO27" s="355"/>
      <c r="CP27" s="355"/>
      <c r="CQ27" s="355"/>
      <c r="CR27" s="355"/>
      <c r="CS27" s="355"/>
      <c r="CT27" s="355"/>
      <c r="CU27" s="355"/>
      <c r="CV27" s="355"/>
      <c r="CW27" s="355"/>
      <c r="CX27" s="355"/>
      <c r="CY27" s="355"/>
      <c r="CZ27" s="355"/>
      <c r="DA27" s="355"/>
    </row>
    <row r="28" spans="1:105" s="153" customFormat="1" ht="15" hidden="1" customHeight="1" x14ac:dyDescent="0.25">
      <c r="A28" s="260"/>
      <c r="B28" s="272"/>
      <c r="C28" s="318"/>
      <c r="D28" s="274"/>
      <c r="E28" s="262"/>
      <c r="F28" s="144"/>
      <c r="G28" s="144"/>
      <c r="H28" s="144"/>
      <c r="I28" s="144"/>
      <c r="J28" s="144"/>
      <c r="K28" s="144"/>
      <c r="L28" s="144"/>
      <c r="M28" s="144"/>
      <c r="N28" s="144"/>
      <c r="O28" s="144"/>
      <c r="P28" s="144"/>
      <c r="Q28" s="144"/>
      <c r="R28" s="154"/>
      <c r="S28" s="145"/>
      <c r="T28" s="145"/>
      <c r="U28" s="146"/>
      <c r="V28" s="18">
        <f t="shared" si="12"/>
        <v>0</v>
      </c>
      <c r="W28" s="139">
        <f t="shared" si="1"/>
        <v>0</v>
      </c>
      <c r="X28" s="139">
        <f t="shared" si="13"/>
        <v>0</v>
      </c>
      <c r="Y28" s="139">
        <f t="shared" si="2"/>
        <v>0</v>
      </c>
      <c r="Z28" s="139">
        <f t="shared" si="3"/>
        <v>0</v>
      </c>
      <c r="AA28" s="139">
        <f t="shared" si="4"/>
        <v>0</v>
      </c>
      <c r="AB28" s="139">
        <f t="shared" si="5"/>
        <v>0</v>
      </c>
      <c r="AC28" s="139">
        <f t="shared" si="6"/>
        <v>0</v>
      </c>
      <c r="AD28" s="201" t="str">
        <f t="shared" si="7"/>
        <v/>
      </c>
      <c r="AE28" s="208">
        <f t="shared" si="8"/>
        <v>0</v>
      </c>
      <c r="AF28" s="147"/>
      <c r="AG28" s="17" t="str">
        <f t="shared" ref="AG28:AU36" si="30">IF(ISERROR(VALUE(LEFT(F28))),LEFT(F28),VALUE(LEFT(F28)))</f>
        <v/>
      </c>
      <c r="AH28" s="17" t="str">
        <f t="shared" si="30"/>
        <v/>
      </c>
      <c r="AI28" s="17" t="str">
        <f t="shared" si="30"/>
        <v/>
      </c>
      <c r="AJ28" s="17" t="str">
        <f t="shared" si="30"/>
        <v/>
      </c>
      <c r="AK28" s="17" t="str">
        <f t="shared" si="30"/>
        <v/>
      </c>
      <c r="AL28" s="17" t="str">
        <f t="shared" si="30"/>
        <v/>
      </c>
      <c r="AM28" s="17" t="str">
        <f t="shared" si="30"/>
        <v/>
      </c>
      <c r="AN28" s="17" t="str">
        <f t="shared" si="30"/>
        <v/>
      </c>
      <c r="AO28" s="17" t="str">
        <f t="shared" si="30"/>
        <v/>
      </c>
      <c r="AP28" s="17" t="str">
        <f t="shared" si="30"/>
        <v/>
      </c>
      <c r="AQ28" s="17" t="str">
        <f t="shared" si="30"/>
        <v/>
      </c>
      <c r="AR28" s="17" t="str">
        <f t="shared" si="30"/>
        <v/>
      </c>
      <c r="AS28" s="17" t="str">
        <f t="shared" si="30"/>
        <v/>
      </c>
      <c r="AT28" s="17" t="str">
        <f t="shared" si="30"/>
        <v/>
      </c>
      <c r="AU28" s="17" t="str">
        <f t="shared" si="30"/>
        <v/>
      </c>
      <c r="AV28" s="17" t="str">
        <f t="shared" ref="AV28:AV36" si="31">IF(ISERROR(VALUE(LEFT(U28))),LEFT(U28),VALUE(LEFT(U28)))</f>
        <v/>
      </c>
      <c r="AW28" s="149">
        <f t="shared" si="11"/>
        <v>0</v>
      </c>
      <c r="AX28" s="150"/>
      <c r="AY28" s="151"/>
      <c r="AZ28" s="151"/>
      <c r="BA28" s="151"/>
      <c r="BB28" s="151"/>
      <c r="BC28" s="151"/>
      <c r="BD28" s="151"/>
      <c r="BE28" s="151"/>
      <c r="BF28" s="151"/>
      <c r="BG28" s="151"/>
      <c r="BH28" s="151"/>
      <c r="BI28" s="151"/>
      <c r="BJ28" s="151"/>
      <c r="BK28" s="151"/>
      <c r="BL28" s="151"/>
      <c r="BM28" s="151"/>
      <c r="BN28" s="151"/>
      <c r="BO28" s="150"/>
      <c r="BP28" s="152"/>
      <c r="BQ28" s="152"/>
      <c r="BR28" s="152"/>
      <c r="BS28" s="152"/>
      <c r="BT28" s="152"/>
      <c r="BU28" s="152"/>
      <c r="BV28" s="152"/>
      <c r="BW28" s="152"/>
      <c r="BX28" s="152"/>
      <c r="BY28" s="152"/>
      <c r="BZ28" s="152"/>
      <c r="CA28" s="152"/>
      <c r="CB28" s="152"/>
      <c r="CC28" s="152"/>
      <c r="CD28" s="152"/>
      <c r="CE28" s="152"/>
      <c r="CF28" s="152"/>
      <c r="CG28" s="150"/>
      <c r="CH28" s="152"/>
      <c r="CI28" s="152"/>
      <c r="CJ28" s="152"/>
      <c r="CK28" s="152"/>
      <c r="CL28" s="152"/>
      <c r="CM28" s="152"/>
      <c r="CN28" s="147"/>
      <c r="CO28" s="147"/>
      <c r="CP28" s="147"/>
      <c r="CQ28" s="147"/>
      <c r="CR28" s="147"/>
      <c r="CS28" s="147"/>
      <c r="CT28" s="147"/>
      <c r="CU28" s="147"/>
      <c r="CV28" s="147"/>
      <c r="CW28" s="147"/>
      <c r="CX28" s="147"/>
      <c r="CY28" s="147"/>
      <c r="CZ28" s="147"/>
      <c r="DA28" s="147"/>
    </row>
    <row r="29" spans="1:105" s="153" customFormat="1" ht="15" hidden="1" customHeight="1" x14ac:dyDescent="0.25">
      <c r="A29" s="188"/>
      <c r="B29" s="87"/>
      <c r="C29" s="270"/>
      <c r="D29" s="203"/>
      <c r="E29" s="87"/>
      <c r="F29" s="144"/>
      <c r="G29" s="144"/>
      <c r="H29" s="144"/>
      <c r="I29" s="144"/>
      <c r="J29" s="144"/>
      <c r="K29" s="144"/>
      <c r="L29" s="144"/>
      <c r="M29" s="144"/>
      <c r="N29" s="144"/>
      <c r="O29" s="144"/>
      <c r="P29" s="144"/>
      <c r="Q29" s="144"/>
      <c r="R29" s="154"/>
      <c r="S29" s="145"/>
      <c r="T29" s="145"/>
      <c r="U29" s="146"/>
      <c r="V29" s="18">
        <f t="shared" si="12"/>
        <v>0</v>
      </c>
      <c r="W29" s="139">
        <f t="shared" si="1"/>
        <v>0</v>
      </c>
      <c r="X29" s="139">
        <f t="shared" si="13"/>
        <v>0</v>
      </c>
      <c r="Y29" s="139">
        <f t="shared" si="2"/>
        <v>0</v>
      </c>
      <c r="Z29" s="139">
        <f t="shared" si="3"/>
        <v>0</v>
      </c>
      <c r="AA29" s="139">
        <f t="shared" si="4"/>
        <v>0</v>
      </c>
      <c r="AB29" s="139">
        <f t="shared" si="5"/>
        <v>0</v>
      </c>
      <c r="AC29" s="139">
        <f t="shared" si="6"/>
        <v>0</v>
      </c>
      <c r="AD29" s="201" t="str">
        <f t="shared" si="7"/>
        <v/>
      </c>
      <c r="AE29" s="208">
        <f t="shared" si="8"/>
        <v>0</v>
      </c>
      <c r="AF29" s="147"/>
      <c r="AG29" s="17" t="str">
        <f t="shared" si="30"/>
        <v/>
      </c>
      <c r="AH29" s="17" t="str">
        <f t="shared" si="30"/>
        <v/>
      </c>
      <c r="AI29" s="17" t="str">
        <f t="shared" si="30"/>
        <v/>
      </c>
      <c r="AJ29" s="17" t="str">
        <f t="shared" si="30"/>
        <v/>
      </c>
      <c r="AK29" s="17" t="str">
        <f t="shared" si="30"/>
        <v/>
      </c>
      <c r="AL29" s="17" t="str">
        <f t="shared" si="30"/>
        <v/>
      </c>
      <c r="AM29" s="17" t="str">
        <f t="shared" si="30"/>
        <v/>
      </c>
      <c r="AN29" s="17" t="str">
        <f t="shared" si="30"/>
        <v/>
      </c>
      <c r="AO29" s="17" t="str">
        <f t="shared" si="30"/>
        <v/>
      </c>
      <c r="AP29" s="17" t="str">
        <f t="shared" si="30"/>
        <v/>
      </c>
      <c r="AQ29" s="17" t="str">
        <f t="shared" si="30"/>
        <v/>
      </c>
      <c r="AR29" s="17" t="str">
        <f t="shared" si="30"/>
        <v/>
      </c>
      <c r="AS29" s="17" t="str">
        <f t="shared" si="30"/>
        <v/>
      </c>
      <c r="AT29" s="17" t="str">
        <f t="shared" si="30"/>
        <v/>
      </c>
      <c r="AU29" s="17" t="str">
        <f t="shared" si="30"/>
        <v/>
      </c>
      <c r="AV29" s="17" t="str">
        <f t="shared" si="31"/>
        <v/>
      </c>
      <c r="AW29" s="149">
        <f t="shared" si="11"/>
        <v>0</v>
      </c>
      <c r="AX29" s="150"/>
      <c r="AY29" s="151"/>
      <c r="AZ29" s="151"/>
      <c r="BA29" s="151"/>
      <c r="BB29" s="151"/>
      <c r="BC29" s="151"/>
      <c r="BD29" s="151"/>
      <c r="BE29" s="151"/>
      <c r="BF29" s="151"/>
      <c r="BG29" s="151"/>
      <c r="BH29" s="151"/>
      <c r="BI29" s="151"/>
      <c r="BJ29" s="151"/>
      <c r="BK29" s="151"/>
      <c r="BL29" s="151"/>
      <c r="BM29" s="151"/>
      <c r="BN29" s="151"/>
      <c r="BO29" s="150"/>
      <c r="BP29" s="152"/>
      <c r="BQ29" s="152"/>
      <c r="BR29" s="152"/>
      <c r="BS29" s="152"/>
      <c r="BT29" s="152"/>
      <c r="BU29" s="152"/>
      <c r="BV29" s="152"/>
      <c r="BW29" s="152"/>
      <c r="BX29" s="152"/>
      <c r="BY29" s="152"/>
      <c r="BZ29" s="152"/>
      <c r="CA29" s="152"/>
      <c r="CB29" s="152"/>
      <c r="CC29" s="152"/>
      <c r="CD29" s="152"/>
      <c r="CE29" s="152"/>
      <c r="CF29" s="152"/>
      <c r="CG29" s="150"/>
      <c r="CH29" s="152"/>
      <c r="CI29" s="152"/>
      <c r="CJ29" s="152"/>
      <c r="CK29" s="152"/>
      <c r="CL29" s="152"/>
      <c r="CM29" s="152"/>
      <c r="CN29" s="147"/>
      <c r="CO29" s="147"/>
      <c r="CP29" s="147"/>
      <c r="CQ29" s="147"/>
      <c r="CR29" s="147"/>
      <c r="CS29" s="147"/>
      <c r="CT29" s="147"/>
      <c r="CU29" s="147"/>
      <c r="CV29" s="147"/>
      <c r="CW29" s="147"/>
      <c r="CX29" s="147"/>
      <c r="CY29" s="147"/>
      <c r="CZ29" s="147"/>
      <c r="DA29" s="147"/>
    </row>
    <row r="30" spans="1:105" s="153" customFormat="1" ht="15" hidden="1" customHeight="1" x14ac:dyDescent="0.25">
      <c r="A30" s="188"/>
      <c r="B30" s="87"/>
      <c r="C30" s="270"/>
      <c r="D30" s="89"/>
      <c r="E30" s="87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54"/>
      <c r="S30" s="145"/>
      <c r="T30" s="145"/>
      <c r="U30" s="146"/>
      <c r="V30" s="18">
        <f t="shared" si="12"/>
        <v>0</v>
      </c>
      <c r="W30" s="139">
        <f t="shared" si="1"/>
        <v>0</v>
      </c>
      <c r="X30" s="139">
        <f t="shared" si="13"/>
        <v>0</v>
      </c>
      <c r="Y30" s="139">
        <f t="shared" si="2"/>
        <v>0</v>
      </c>
      <c r="Z30" s="139">
        <f t="shared" si="3"/>
        <v>0</v>
      </c>
      <c r="AA30" s="139">
        <f t="shared" si="4"/>
        <v>0</v>
      </c>
      <c r="AB30" s="139">
        <f t="shared" si="5"/>
        <v>0</v>
      </c>
      <c r="AC30" s="139">
        <f t="shared" si="6"/>
        <v>0</v>
      </c>
      <c r="AD30" s="201" t="str">
        <f t="shared" si="7"/>
        <v/>
      </c>
      <c r="AE30" s="208">
        <f t="shared" si="8"/>
        <v>0</v>
      </c>
      <c r="AF30" s="147"/>
      <c r="AG30" s="17" t="str">
        <f t="shared" si="30"/>
        <v/>
      </c>
      <c r="AH30" s="17" t="str">
        <f t="shared" si="30"/>
        <v/>
      </c>
      <c r="AI30" s="17" t="str">
        <f t="shared" si="30"/>
        <v/>
      </c>
      <c r="AJ30" s="17" t="str">
        <f t="shared" si="30"/>
        <v/>
      </c>
      <c r="AK30" s="17" t="str">
        <f t="shared" si="30"/>
        <v/>
      </c>
      <c r="AL30" s="17" t="str">
        <f t="shared" si="30"/>
        <v/>
      </c>
      <c r="AM30" s="17" t="str">
        <f t="shared" si="30"/>
        <v/>
      </c>
      <c r="AN30" s="17" t="str">
        <f t="shared" si="30"/>
        <v/>
      </c>
      <c r="AO30" s="17" t="str">
        <f t="shared" si="30"/>
        <v/>
      </c>
      <c r="AP30" s="17" t="str">
        <f t="shared" si="30"/>
        <v/>
      </c>
      <c r="AQ30" s="17" t="str">
        <f t="shared" si="30"/>
        <v/>
      </c>
      <c r="AR30" s="17" t="str">
        <f t="shared" si="30"/>
        <v/>
      </c>
      <c r="AS30" s="17" t="str">
        <f t="shared" si="30"/>
        <v/>
      </c>
      <c r="AT30" s="17" t="str">
        <f t="shared" si="30"/>
        <v/>
      </c>
      <c r="AU30" s="17" t="str">
        <f t="shared" si="30"/>
        <v/>
      </c>
      <c r="AV30" s="17" t="str">
        <f t="shared" si="31"/>
        <v/>
      </c>
      <c r="AW30" s="149">
        <f t="shared" si="11"/>
        <v>0</v>
      </c>
      <c r="AX30" s="150"/>
      <c r="AY30" s="151"/>
      <c r="AZ30" s="151"/>
      <c r="BA30" s="151"/>
      <c r="BB30" s="151"/>
      <c r="BC30" s="151"/>
      <c r="BD30" s="151"/>
      <c r="BE30" s="151"/>
      <c r="BF30" s="151"/>
      <c r="BG30" s="151"/>
      <c r="BH30" s="151"/>
      <c r="BI30" s="151"/>
      <c r="BJ30" s="151"/>
      <c r="BK30" s="151"/>
      <c r="BL30" s="151"/>
      <c r="BM30" s="151"/>
      <c r="BN30" s="151"/>
      <c r="BO30" s="150"/>
      <c r="BP30" s="152"/>
      <c r="BQ30" s="152"/>
      <c r="BR30" s="152"/>
      <c r="BS30" s="152"/>
      <c r="BT30" s="152"/>
      <c r="BU30" s="152"/>
      <c r="BV30" s="152"/>
      <c r="BW30" s="152"/>
      <c r="BX30" s="152"/>
      <c r="BY30" s="152"/>
      <c r="BZ30" s="152"/>
      <c r="CA30" s="152"/>
      <c r="CB30" s="152"/>
      <c r="CC30" s="152"/>
      <c r="CD30" s="152"/>
      <c r="CE30" s="152"/>
      <c r="CF30" s="152"/>
      <c r="CG30" s="150"/>
      <c r="CH30" s="152"/>
      <c r="CI30" s="152"/>
      <c r="CJ30" s="152"/>
      <c r="CK30" s="152"/>
      <c r="CL30" s="152"/>
      <c r="CM30" s="152"/>
      <c r="CN30" s="147"/>
      <c r="CO30" s="147"/>
      <c r="CP30" s="147"/>
      <c r="CQ30" s="147"/>
      <c r="CR30" s="147"/>
      <c r="CS30" s="147"/>
      <c r="CT30" s="147"/>
      <c r="CU30" s="147"/>
      <c r="CV30" s="147"/>
      <c r="CW30" s="147"/>
      <c r="CX30" s="147"/>
      <c r="CY30" s="147"/>
      <c r="CZ30" s="147"/>
      <c r="DA30" s="147"/>
    </row>
    <row r="31" spans="1:105" s="153" customFormat="1" ht="15" hidden="1" customHeight="1" x14ac:dyDescent="0.25">
      <c r="A31" s="188"/>
      <c r="B31" s="87"/>
      <c r="C31" s="270"/>
      <c r="D31" s="89"/>
      <c r="E31" s="87"/>
      <c r="F31" s="144"/>
      <c r="G31" s="144"/>
      <c r="H31" s="144"/>
      <c r="I31" s="144"/>
      <c r="J31" s="144"/>
      <c r="K31" s="144"/>
      <c r="L31" s="144"/>
      <c r="M31" s="144"/>
      <c r="N31" s="144"/>
      <c r="O31" s="144"/>
      <c r="P31" s="144"/>
      <c r="Q31" s="144"/>
      <c r="R31" s="154"/>
      <c r="S31" s="145"/>
      <c r="T31" s="145"/>
      <c r="U31" s="146"/>
      <c r="V31" s="18">
        <f t="shared" si="12"/>
        <v>0</v>
      </c>
      <c r="W31" s="139">
        <f t="shared" si="1"/>
        <v>0</v>
      </c>
      <c r="X31" s="139">
        <f t="shared" si="13"/>
        <v>0</v>
      </c>
      <c r="Y31" s="139">
        <f t="shared" si="2"/>
        <v>0</v>
      </c>
      <c r="Z31" s="139">
        <f t="shared" si="3"/>
        <v>0</v>
      </c>
      <c r="AA31" s="139">
        <f t="shared" si="4"/>
        <v>0</v>
      </c>
      <c r="AB31" s="139">
        <f t="shared" si="5"/>
        <v>0</v>
      </c>
      <c r="AC31" s="139">
        <f t="shared" si="6"/>
        <v>0</v>
      </c>
      <c r="AD31" s="201" t="str">
        <f t="shared" si="7"/>
        <v/>
      </c>
      <c r="AE31" s="208">
        <f>IF(AX31=5,0.5,IF(AX31=4,0.25,IF(AX31&lt;=3,0)))</f>
        <v>0</v>
      </c>
      <c r="AF31" s="147"/>
      <c r="AG31" s="17" t="str">
        <f t="shared" si="30"/>
        <v/>
      </c>
      <c r="AH31" s="17" t="str">
        <f t="shared" si="30"/>
        <v/>
      </c>
      <c r="AI31" s="17" t="str">
        <f t="shared" si="30"/>
        <v/>
      </c>
      <c r="AJ31" s="17" t="str">
        <f t="shared" si="30"/>
        <v/>
      </c>
      <c r="AK31" s="17" t="str">
        <f t="shared" si="30"/>
        <v/>
      </c>
      <c r="AL31" s="17" t="str">
        <f t="shared" si="30"/>
        <v/>
      </c>
      <c r="AM31" s="17" t="str">
        <f t="shared" si="30"/>
        <v/>
      </c>
      <c r="AN31" s="17" t="str">
        <f t="shared" si="30"/>
        <v/>
      </c>
      <c r="AO31" s="17" t="str">
        <f t="shared" si="30"/>
        <v/>
      </c>
      <c r="AP31" s="17" t="str">
        <f t="shared" si="30"/>
        <v/>
      </c>
      <c r="AQ31" s="17" t="str">
        <f t="shared" si="30"/>
        <v/>
      </c>
      <c r="AR31" s="17" t="str">
        <f t="shared" si="30"/>
        <v/>
      </c>
      <c r="AS31" s="17" t="str">
        <f t="shared" si="30"/>
        <v/>
      </c>
      <c r="AT31" s="17" t="str">
        <f t="shared" si="30"/>
        <v/>
      </c>
      <c r="AU31" s="17" t="str">
        <f t="shared" si="30"/>
        <v/>
      </c>
      <c r="AV31" s="17" t="str">
        <f t="shared" si="31"/>
        <v/>
      </c>
      <c r="AW31" s="149">
        <f t="shared" si="11"/>
        <v>0</v>
      </c>
      <c r="AX31" s="150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0"/>
      <c r="BP31" s="152"/>
      <c r="BQ31" s="152"/>
      <c r="BR31" s="152"/>
      <c r="BS31" s="152"/>
      <c r="BT31" s="152"/>
      <c r="BU31" s="152"/>
      <c r="BV31" s="152"/>
      <c r="BW31" s="152"/>
      <c r="BX31" s="152"/>
      <c r="BY31" s="152"/>
      <c r="BZ31" s="152"/>
      <c r="CA31" s="152"/>
      <c r="CB31" s="152"/>
      <c r="CC31" s="152"/>
      <c r="CD31" s="152"/>
      <c r="CE31" s="152"/>
      <c r="CF31" s="152"/>
      <c r="CG31" s="150"/>
      <c r="CH31" s="152"/>
      <c r="CI31" s="152"/>
      <c r="CJ31" s="152"/>
      <c r="CK31" s="152"/>
      <c r="CL31" s="152"/>
      <c r="CM31" s="152"/>
      <c r="CN31" s="147"/>
      <c r="CO31" s="147"/>
      <c r="CP31" s="147"/>
      <c r="CQ31" s="147"/>
      <c r="CR31" s="147"/>
      <c r="CS31" s="147"/>
      <c r="CT31" s="147"/>
      <c r="CU31" s="147"/>
      <c r="CV31" s="147"/>
      <c r="CW31" s="147"/>
      <c r="CX31" s="147"/>
      <c r="CY31" s="147"/>
      <c r="CZ31" s="147"/>
      <c r="DA31" s="147"/>
    </row>
    <row r="32" spans="1:105" s="153" customFormat="1" ht="15" hidden="1" customHeight="1" x14ac:dyDescent="0.25">
      <c r="A32" s="188"/>
      <c r="B32" s="87"/>
      <c r="C32" s="270"/>
      <c r="D32" s="89"/>
      <c r="E32" s="87"/>
      <c r="F32" s="144"/>
      <c r="G32" s="144"/>
      <c r="H32" s="144"/>
      <c r="I32" s="144"/>
      <c r="J32" s="144"/>
      <c r="K32" s="144"/>
      <c r="L32" s="144"/>
      <c r="M32" s="144"/>
      <c r="N32" s="144"/>
      <c r="O32" s="144"/>
      <c r="P32" s="144"/>
      <c r="Q32" s="144"/>
      <c r="R32" s="154"/>
      <c r="S32" s="145"/>
      <c r="T32" s="145"/>
      <c r="U32" s="146"/>
      <c r="V32" s="18">
        <f t="shared" si="12"/>
        <v>0</v>
      </c>
      <c r="W32" s="139">
        <f t="shared" si="1"/>
        <v>0</v>
      </c>
      <c r="X32" s="139">
        <f t="shared" si="13"/>
        <v>0</v>
      </c>
      <c r="Y32" s="139">
        <f t="shared" si="2"/>
        <v>0</v>
      </c>
      <c r="Z32" s="139">
        <f t="shared" si="3"/>
        <v>0</v>
      </c>
      <c r="AA32" s="139">
        <f t="shared" si="4"/>
        <v>0</v>
      </c>
      <c r="AB32" s="139">
        <f t="shared" si="5"/>
        <v>0</v>
      </c>
      <c r="AC32" s="139">
        <f t="shared" si="6"/>
        <v>0</v>
      </c>
      <c r="AD32" s="201" t="str">
        <f t="shared" si="7"/>
        <v/>
      </c>
      <c r="AE32" s="208">
        <f>IF(AX32=5,0.5,IF(AX32=4,0.25,IF(AX32&lt;=3,0)))</f>
        <v>0</v>
      </c>
      <c r="AF32" s="147"/>
      <c r="AG32" s="17" t="str">
        <f t="shared" si="30"/>
        <v/>
      </c>
      <c r="AH32" s="17" t="str">
        <f t="shared" si="30"/>
        <v/>
      </c>
      <c r="AI32" s="17" t="str">
        <f t="shared" si="30"/>
        <v/>
      </c>
      <c r="AJ32" s="17" t="str">
        <f t="shared" si="30"/>
        <v/>
      </c>
      <c r="AK32" s="17" t="str">
        <f t="shared" si="30"/>
        <v/>
      </c>
      <c r="AL32" s="17" t="str">
        <f t="shared" si="30"/>
        <v/>
      </c>
      <c r="AM32" s="17" t="str">
        <f t="shared" si="30"/>
        <v/>
      </c>
      <c r="AN32" s="17" t="str">
        <f t="shared" si="30"/>
        <v/>
      </c>
      <c r="AO32" s="17" t="str">
        <f t="shared" si="30"/>
        <v/>
      </c>
      <c r="AP32" s="17" t="str">
        <f t="shared" si="30"/>
        <v/>
      </c>
      <c r="AQ32" s="17" t="str">
        <f t="shared" si="30"/>
        <v/>
      </c>
      <c r="AR32" s="17" t="str">
        <f t="shared" si="30"/>
        <v/>
      </c>
      <c r="AS32" s="17" t="str">
        <f t="shared" si="30"/>
        <v/>
      </c>
      <c r="AT32" s="17" t="str">
        <f t="shared" si="30"/>
        <v/>
      </c>
      <c r="AU32" s="17" t="str">
        <f t="shared" si="30"/>
        <v/>
      </c>
      <c r="AV32" s="17" t="str">
        <f t="shared" si="31"/>
        <v/>
      </c>
      <c r="AW32" s="149">
        <f t="shared" si="11"/>
        <v>0</v>
      </c>
      <c r="AX32" s="150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0"/>
      <c r="BP32" s="152"/>
      <c r="BQ32" s="152"/>
      <c r="BR32" s="152"/>
      <c r="BS32" s="152"/>
      <c r="BT32" s="152"/>
      <c r="BU32" s="152"/>
      <c r="BV32" s="152"/>
      <c r="BW32" s="152"/>
      <c r="BX32" s="152"/>
      <c r="BY32" s="152"/>
      <c r="BZ32" s="152"/>
      <c r="CA32" s="152"/>
      <c r="CB32" s="152"/>
      <c r="CC32" s="152"/>
      <c r="CD32" s="152"/>
      <c r="CE32" s="152"/>
      <c r="CF32" s="152"/>
      <c r="CG32" s="150"/>
      <c r="CH32" s="152"/>
      <c r="CI32" s="152"/>
      <c r="CJ32" s="152"/>
      <c r="CK32" s="152"/>
      <c r="CL32" s="152"/>
      <c r="CM32" s="152"/>
      <c r="CN32" s="147"/>
      <c r="CO32" s="147"/>
      <c r="CP32" s="147"/>
      <c r="CQ32" s="147"/>
      <c r="CR32" s="147"/>
      <c r="CS32" s="147"/>
      <c r="CT32" s="147"/>
      <c r="CU32" s="147"/>
      <c r="CV32" s="147"/>
      <c r="CW32" s="147"/>
      <c r="CX32" s="147"/>
      <c r="CY32" s="147"/>
      <c r="CZ32" s="147"/>
      <c r="DA32" s="147"/>
    </row>
    <row r="33" spans="1:157" ht="15" hidden="1" customHeight="1" x14ac:dyDescent="0.25">
      <c r="A33" s="112"/>
      <c r="B33" s="187"/>
      <c r="C33" s="270"/>
      <c r="D33" s="191"/>
      <c r="E33" s="187"/>
      <c r="F33" s="144"/>
      <c r="G33" s="23"/>
      <c r="H33" s="23"/>
      <c r="I33" s="23"/>
      <c r="J33" s="23"/>
      <c r="K33" s="93"/>
      <c r="L33" s="24"/>
      <c r="M33" s="23"/>
      <c r="N33" s="23"/>
      <c r="O33" s="24"/>
      <c r="P33" s="23"/>
      <c r="Q33" s="192"/>
      <c r="R33" s="24"/>
      <c r="S33" s="23"/>
      <c r="T33" s="23"/>
      <c r="U33" s="94"/>
      <c r="V33" s="18">
        <f t="shared" si="12"/>
        <v>0</v>
      </c>
      <c r="W33" s="139">
        <f t="shared" si="1"/>
        <v>0</v>
      </c>
      <c r="X33" s="139">
        <f t="shared" si="13"/>
        <v>0</v>
      </c>
      <c r="Y33" s="139">
        <f t="shared" si="2"/>
        <v>0</v>
      </c>
      <c r="Z33" s="139">
        <f t="shared" si="3"/>
        <v>0</v>
      </c>
      <c r="AA33" s="139">
        <f t="shared" si="4"/>
        <v>0</v>
      </c>
      <c r="AB33" s="139">
        <f t="shared" si="5"/>
        <v>0</v>
      </c>
      <c r="AC33" s="139">
        <f t="shared" si="6"/>
        <v>0</v>
      </c>
      <c r="AD33" s="206" t="str">
        <f t="shared" si="7"/>
        <v/>
      </c>
      <c r="AE33" s="207">
        <f>IF(AX33=5,0.5,IF(AX33=4,0.25,IF(AX33&lt;=3,0)))</f>
        <v>0</v>
      </c>
      <c r="AF33" s="127"/>
      <c r="AG33" s="17" t="str">
        <f t="shared" si="30"/>
        <v/>
      </c>
      <c r="AH33" s="17" t="str">
        <f t="shared" si="30"/>
        <v/>
      </c>
      <c r="AI33" s="17" t="str">
        <f t="shared" si="30"/>
        <v/>
      </c>
      <c r="AJ33" s="17" t="str">
        <f t="shared" si="30"/>
        <v/>
      </c>
      <c r="AK33" s="17" t="str">
        <f t="shared" si="30"/>
        <v/>
      </c>
      <c r="AL33" s="17" t="str">
        <f t="shared" si="30"/>
        <v/>
      </c>
      <c r="AM33" s="17" t="str">
        <f t="shared" si="30"/>
        <v/>
      </c>
      <c r="AN33" s="17" t="str">
        <f t="shared" si="30"/>
        <v/>
      </c>
      <c r="AO33" s="17" t="str">
        <f t="shared" si="30"/>
        <v/>
      </c>
      <c r="AP33" s="17" t="str">
        <f t="shared" si="30"/>
        <v/>
      </c>
      <c r="AQ33" s="17" t="str">
        <f t="shared" si="30"/>
        <v/>
      </c>
      <c r="AR33" s="17" t="str">
        <f t="shared" si="30"/>
        <v/>
      </c>
      <c r="AS33" s="17" t="str">
        <f t="shared" si="30"/>
        <v/>
      </c>
      <c r="AT33" s="17" t="str">
        <f t="shared" si="30"/>
        <v/>
      </c>
      <c r="AU33" s="17" t="str">
        <f t="shared" si="30"/>
        <v/>
      </c>
      <c r="AV33" s="17" t="str">
        <f t="shared" si="31"/>
        <v/>
      </c>
      <c r="AW33" s="18">
        <f t="shared" si="11"/>
        <v>0</v>
      </c>
      <c r="AX33" s="135"/>
      <c r="AY33" s="136"/>
      <c r="AZ33" s="136"/>
      <c r="BA33" s="136"/>
      <c r="BB33" s="136"/>
      <c r="BC33" s="136"/>
      <c r="BD33" s="136"/>
      <c r="BE33" s="136"/>
      <c r="BF33" s="136"/>
      <c r="BG33" s="136"/>
      <c r="BH33" s="136"/>
      <c r="BI33" s="136"/>
      <c r="BJ33" s="136"/>
      <c r="BK33" s="136"/>
      <c r="BL33" s="136"/>
      <c r="BM33" s="136"/>
      <c r="BN33" s="136"/>
      <c r="BO33" s="135"/>
      <c r="BP33" s="129"/>
      <c r="BQ33" s="129"/>
      <c r="BR33" s="129"/>
      <c r="BS33" s="129"/>
      <c r="BT33" s="129"/>
      <c r="BU33" s="129"/>
      <c r="BV33" s="129"/>
      <c r="BW33" s="129"/>
      <c r="BX33" s="129"/>
      <c r="BY33" s="129"/>
      <c r="BZ33" s="129"/>
      <c r="CA33" s="129"/>
      <c r="CB33" s="129"/>
      <c r="CC33" s="129"/>
      <c r="CD33" s="129"/>
      <c r="CE33" s="129"/>
      <c r="CF33" s="129"/>
      <c r="CG33" s="135"/>
      <c r="CH33" s="129"/>
      <c r="CI33" s="129"/>
      <c r="CJ33" s="129"/>
      <c r="CK33" s="129"/>
      <c r="CL33" s="129"/>
      <c r="CM33" s="129"/>
      <c r="CN33" s="127"/>
      <c r="CO33" s="127"/>
      <c r="CP33" s="127"/>
      <c r="CQ33" s="127"/>
      <c r="CR33" s="127"/>
      <c r="CS33" s="127"/>
      <c r="CT33" s="127"/>
      <c r="CU33" s="127"/>
      <c r="CV33" s="127"/>
      <c r="CW33" s="127"/>
      <c r="CX33" s="127"/>
      <c r="CY33" s="127"/>
      <c r="CZ33" s="127"/>
      <c r="DA33" s="127"/>
    </row>
    <row r="34" spans="1:157" ht="15" hidden="1" customHeight="1" x14ac:dyDescent="0.25">
      <c r="A34" s="112"/>
      <c r="B34" s="187"/>
      <c r="C34" s="270"/>
      <c r="D34" s="191"/>
      <c r="E34" s="187"/>
      <c r="F34" s="144"/>
      <c r="G34" s="23"/>
      <c r="H34" s="23"/>
      <c r="I34" s="23"/>
      <c r="J34" s="23"/>
      <c r="K34" s="93"/>
      <c r="L34" s="24"/>
      <c r="M34" s="23"/>
      <c r="N34" s="23"/>
      <c r="O34" s="24"/>
      <c r="P34" s="23"/>
      <c r="Q34" s="192"/>
      <c r="R34" s="24"/>
      <c r="S34" s="23"/>
      <c r="T34" s="23"/>
      <c r="U34" s="94"/>
      <c r="V34" s="18">
        <f t="shared" si="12"/>
        <v>0</v>
      </c>
      <c r="W34" s="139">
        <f t="shared" si="1"/>
        <v>0</v>
      </c>
      <c r="X34" s="139">
        <f t="shared" si="13"/>
        <v>0</v>
      </c>
      <c r="Y34" s="139">
        <f t="shared" si="2"/>
        <v>0</v>
      </c>
      <c r="Z34" s="139">
        <f t="shared" si="3"/>
        <v>0</v>
      </c>
      <c r="AA34" s="139">
        <f t="shared" si="4"/>
        <v>0</v>
      </c>
      <c r="AB34" s="139">
        <f t="shared" si="5"/>
        <v>0</v>
      </c>
      <c r="AC34" s="139">
        <f t="shared" si="6"/>
        <v>0</v>
      </c>
      <c r="AD34" s="206" t="str">
        <f t="shared" si="7"/>
        <v/>
      </c>
      <c r="AE34" s="207">
        <f>IF(AX34=5,0.5,IF(AX34=4,0.25,IF(AX34&lt;=3,0)))</f>
        <v>0</v>
      </c>
      <c r="AF34" s="127"/>
      <c r="AG34" s="17" t="str">
        <f t="shared" si="30"/>
        <v/>
      </c>
      <c r="AH34" s="17" t="str">
        <f t="shared" si="30"/>
        <v/>
      </c>
      <c r="AI34" s="17" t="str">
        <f t="shared" si="30"/>
        <v/>
      </c>
      <c r="AJ34" s="17" t="str">
        <f t="shared" si="30"/>
        <v/>
      </c>
      <c r="AK34" s="17" t="str">
        <f t="shared" si="30"/>
        <v/>
      </c>
      <c r="AL34" s="17" t="str">
        <f t="shared" si="30"/>
        <v/>
      </c>
      <c r="AM34" s="17" t="str">
        <f t="shared" si="30"/>
        <v/>
      </c>
      <c r="AN34" s="17" t="str">
        <f t="shared" si="30"/>
        <v/>
      </c>
      <c r="AO34" s="17" t="str">
        <f t="shared" si="30"/>
        <v/>
      </c>
      <c r="AP34" s="17" t="str">
        <f t="shared" si="30"/>
        <v/>
      </c>
      <c r="AQ34" s="17" t="str">
        <f t="shared" si="30"/>
        <v/>
      </c>
      <c r="AR34" s="17" t="str">
        <f t="shared" si="30"/>
        <v/>
      </c>
      <c r="AS34" s="17" t="str">
        <f t="shared" si="30"/>
        <v/>
      </c>
      <c r="AT34" s="17" t="str">
        <f t="shared" si="30"/>
        <v/>
      </c>
      <c r="AU34" s="17" t="str">
        <f t="shared" si="30"/>
        <v/>
      </c>
      <c r="AV34" s="17" t="str">
        <f t="shared" si="31"/>
        <v/>
      </c>
      <c r="AW34" s="18">
        <f t="shared" si="11"/>
        <v>0</v>
      </c>
      <c r="AX34" s="135"/>
      <c r="AY34" s="136"/>
      <c r="AZ34" s="136"/>
      <c r="BA34" s="136"/>
      <c r="BB34" s="136"/>
      <c r="BC34" s="136"/>
      <c r="BD34" s="136"/>
      <c r="BE34" s="136"/>
      <c r="BF34" s="136"/>
      <c r="BG34" s="136"/>
      <c r="BH34" s="136"/>
      <c r="BI34" s="136"/>
      <c r="BJ34" s="136"/>
      <c r="BK34" s="136"/>
      <c r="BL34" s="136"/>
      <c r="BM34" s="136"/>
      <c r="BN34" s="136"/>
      <c r="BO34" s="135"/>
      <c r="BP34" s="129"/>
      <c r="BQ34" s="129"/>
      <c r="BR34" s="129"/>
      <c r="BS34" s="129"/>
      <c r="BT34" s="129"/>
      <c r="BU34" s="129"/>
      <c r="BV34" s="129"/>
      <c r="BW34" s="129"/>
      <c r="BX34" s="129"/>
      <c r="BY34" s="129"/>
      <c r="BZ34" s="129"/>
      <c r="CA34" s="129"/>
      <c r="CB34" s="129"/>
      <c r="CC34" s="129"/>
      <c r="CD34" s="129"/>
      <c r="CE34" s="129"/>
      <c r="CF34" s="129"/>
      <c r="CG34" s="135"/>
      <c r="CH34" s="129"/>
      <c r="CI34" s="129"/>
      <c r="CJ34" s="129"/>
      <c r="CK34" s="129"/>
      <c r="CL34" s="129"/>
      <c r="CM34" s="129"/>
      <c r="CN34" s="127"/>
      <c r="CO34" s="127"/>
      <c r="CP34" s="127"/>
      <c r="CQ34" s="127"/>
      <c r="CR34" s="127"/>
      <c r="CS34" s="127"/>
      <c r="CT34" s="127"/>
      <c r="CU34" s="127"/>
      <c r="CV34" s="127"/>
      <c r="CW34" s="127"/>
      <c r="CX34" s="127"/>
      <c r="CY34" s="127"/>
      <c r="CZ34" s="127"/>
      <c r="DA34" s="127"/>
    </row>
    <row r="35" spans="1:157" ht="15" hidden="1" customHeight="1" x14ac:dyDescent="0.25">
      <c r="A35" s="112"/>
      <c r="B35" s="187"/>
      <c r="C35" s="270"/>
      <c r="D35" s="191"/>
      <c r="E35" s="187"/>
      <c r="F35" s="144"/>
      <c r="G35" s="23"/>
      <c r="H35" s="23"/>
      <c r="I35" s="23"/>
      <c r="J35" s="23"/>
      <c r="K35" s="93"/>
      <c r="L35" s="24"/>
      <c r="M35" s="23"/>
      <c r="N35" s="23"/>
      <c r="O35" s="24"/>
      <c r="P35" s="23"/>
      <c r="Q35" s="192"/>
      <c r="R35" s="24"/>
      <c r="S35" s="23"/>
      <c r="T35" s="23"/>
      <c r="U35" s="94"/>
      <c r="V35" s="18">
        <f t="shared" si="12"/>
        <v>0</v>
      </c>
      <c r="W35" s="139">
        <f t="shared" si="1"/>
        <v>0</v>
      </c>
      <c r="X35" s="139">
        <f t="shared" si="13"/>
        <v>0</v>
      </c>
      <c r="Y35" s="139">
        <f t="shared" si="2"/>
        <v>0</v>
      </c>
      <c r="Z35" s="139">
        <f t="shared" si="3"/>
        <v>0</v>
      </c>
      <c r="AA35" s="139">
        <f t="shared" si="4"/>
        <v>0</v>
      </c>
      <c r="AB35" s="139">
        <f t="shared" si="5"/>
        <v>0</v>
      </c>
      <c r="AC35" s="139">
        <f t="shared" si="6"/>
        <v>0</v>
      </c>
      <c r="AD35" s="206" t="str">
        <f t="shared" si="7"/>
        <v/>
      </c>
      <c r="AE35" s="207">
        <f t="shared" ref="AE35:AE36" si="32">IF(AX35=5,0.5,IF(AX35=4,0.25,IF(AX35&lt;=3,0)))</f>
        <v>0</v>
      </c>
      <c r="AF35" s="127"/>
      <c r="AG35" s="17" t="str">
        <f t="shared" si="30"/>
        <v/>
      </c>
      <c r="AH35" s="17" t="str">
        <f t="shared" si="30"/>
        <v/>
      </c>
      <c r="AI35" s="17" t="str">
        <f t="shared" si="30"/>
        <v/>
      </c>
      <c r="AJ35" s="17" t="str">
        <f t="shared" si="30"/>
        <v/>
      </c>
      <c r="AK35" s="17" t="str">
        <f t="shared" si="30"/>
        <v/>
      </c>
      <c r="AL35" s="17" t="str">
        <f t="shared" si="30"/>
        <v/>
      </c>
      <c r="AM35" s="17" t="str">
        <f t="shared" si="30"/>
        <v/>
      </c>
      <c r="AN35" s="17" t="str">
        <f t="shared" si="30"/>
        <v/>
      </c>
      <c r="AO35" s="17" t="str">
        <f t="shared" si="30"/>
        <v/>
      </c>
      <c r="AP35" s="17" t="str">
        <f t="shared" si="30"/>
        <v/>
      </c>
      <c r="AQ35" s="17" t="str">
        <f t="shared" si="30"/>
        <v/>
      </c>
      <c r="AR35" s="17" t="str">
        <f t="shared" si="30"/>
        <v/>
      </c>
      <c r="AS35" s="17" t="str">
        <f t="shared" si="30"/>
        <v/>
      </c>
      <c r="AT35" s="17" t="str">
        <f t="shared" si="30"/>
        <v/>
      </c>
      <c r="AU35" s="17" t="str">
        <f t="shared" si="30"/>
        <v/>
      </c>
      <c r="AV35" s="17" t="str">
        <f t="shared" si="31"/>
        <v/>
      </c>
      <c r="AW35" s="18">
        <f t="shared" si="11"/>
        <v>0</v>
      </c>
      <c r="AX35" s="135"/>
      <c r="AY35" s="136"/>
      <c r="AZ35" s="136"/>
      <c r="BA35" s="136"/>
      <c r="BB35" s="136"/>
      <c r="BC35" s="136"/>
      <c r="BD35" s="136"/>
      <c r="BE35" s="136"/>
      <c r="BF35" s="136"/>
      <c r="BG35" s="136"/>
      <c r="BH35" s="136"/>
      <c r="BI35" s="136"/>
      <c r="BJ35" s="136"/>
      <c r="BK35" s="136"/>
      <c r="BL35" s="136"/>
      <c r="BM35" s="136"/>
      <c r="BN35" s="136"/>
      <c r="BO35" s="135"/>
      <c r="BP35" s="129"/>
      <c r="BQ35" s="129"/>
      <c r="BR35" s="129"/>
      <c r="BS35" s="129"/>
      <c r="BT35" s="129"/>
      <c r="BU35" s="129"/>
      <c r="BV35" s="129"/>
      <c r="BW35" s="129"/>
      <c r="BX35" s="129"/>
      <c r="BY35" s="129"/>
      <c r="BZ35" s="129"/>
      <c r="CA35" s="129"/>
      <c r="CB35" s="129"/>
      <c r="CC35" s="129"/>
      <c r="CD35" s="129"/>
      <c r="CE35" s="129"/>
      <c r="CF35" s="129"/>
      <c r="CG35" s="135"/>
      <c r="CH35" s="129"/>
      <c r="CI35" s="129"/>
      <c r="CJ35" s="129"/>
      <c r="CK35" s="129"/>
      <c r="CL35" s="129"/>
      <c r="CM35" s="129"/>
      <c r="CN35" s="127"/>
      <c r="CO35" s="127"/>
      <c r="CP35" s="127"/>
      <c r="CQ35" s="127"/>
      <c r="CR35" s="127"/>
      <c r="CS35" s="127"/>
      <c r="CT35" s="127"/>
      <c r="CU35" s="127"/>
      <c r="CV35" s="127"/>
      <c r="CW35" s="127"/>
      <c r="CX35" s="127"/>
      <c r="CY35" s="127"/>
      <c r="CZ35" s="127"/>
      <c r="DA35" s="127"/>
    </row>
    <row r="36" spans="1:157" ht="15" hidden="1" customHeight="1" x14ac:dyDescent="0.2">
      <c r="A36" s="112"/>
      <c r="B36" s="82"/>
      <c r="C36" s="270"/>
      <c r="D36" s="84"/>
      <c r="E36" s="27">
        <f>COUNTIF(E6:E35,"2231")</f>
        <v>21</v>
      </c>
      <c r="F36" s="144"/>
      <c r="G36" s="23"/>
      <c r="H36" s="23"/>
      <c r="I36" s="23"/>
      <c r="J36" s="23"/>
      <c r="K36" s="23"/>
      <c r="L36" s="24"/>
      <c r="M36" s="23"/>
      <c r="N36" s="23"/>
      <c r="O36" s="24"/>
      <c r="P36" s="23"/>
      <c r="Q36" s="24"/>
      <c r="R36" s="24"/>
      <c r="S36" s="23"/>
      <c r="T36" s="23"/>
      <c r="U36" s="94"/>
      <c r="V36" s="18">
        <f t="shared" si="12"/>
        <v>0</v>
      </c>
      <c r="W36" s="139">
        <f t="shared" si="1"/>
        <v>0</v>
      </c>
      <c r="X36" s="139">
        <f t="shared" si="13"/>
        <v>0</v>
      </c>
      <c r="Y36" s="139">
        <f t="shared" si="2"/>
        <v>0</v>
      </c>
      <c r="Z36" s="139">
        <f t="shared" si="3"/>
        <v>0</v>
      </c>
      <c r="AA36" s="139">
        <f t="shared" si="4"/>
        <v>0</v>
      </c>
      <c r="AB36" s="139">
        <f t="shared" si="5"/>
        <v>0</v>
      </c>
      <c r="AC36" s="139">
        <f t="shared" si="6"/>
        <v>0</v>
      </c>
      <c r="AD36" s="206" t="str">
        <f t="shared" si="7"/>
        <v/>
      </c>
      <c r="AE36" s="207">
        <f t="shared" si="32"/>
        <v>0</v>
      </c>
      <c r="AF36" s="127"/>
      <c r="AG36" s="17" t="str">
        <f t="shared" si="30"/>
        <v/>
      </c>
      <c r="AH36" s="17" t="str">
        <f t="shared" si="30"/>
        <v/>
      </c>
      <c r="AI36" s="17" t="str">
        <f t="shared" si="30"/>
        <v/>
      </c>
      <c r="AJ36" s="17" t="str">
        <f t="shared" si="30"/>
        <v/>
      </c>
      <c r="AK36" s="17" t="str">
        <f t="shared" si="30"/>
        <v/>
      </c>
      <c r="AL36" s="17" t="str">
        <f t="shared" si="30"/>
        <v/>
      </c>
      <c r="AM36" s="17" t="str">
        <f t="shared" si="30"/>
        <v/>
      </c>
      <c r="AN36" s="17" t="str">
        <f t="shared" si="30"/>
        <v/>
      </c>
      <c r="AO36" s="17" t="str">
        <f t="shared" si="30"/>
        <v/>
      </c>
      <c r="AP36" s="17" t="str">
        <f t="shared" si="30"/>
        <v/>
      </c>
      <c r="AQ36" s="17" t="str">
        <f t="shared" si="30"/>
        <v/>
      </c>
      <c r="AR36" s="17" t="str">
        <f t="shared" si="30"/>
        <v/>
      </c>
      <c r="AS36" s="17" t="str">
        <f t="shared" si="30"/>
        <v/>
      </c>
      <c r="AT36" s="17" t="str">
        <f t="shared" si="30"/>
        <v/>
      </c>
      <c r="AU36" s="17" t="str">
        <f t="shared" si="30"/>
        <v/>
      </c>
      <c r="AV36" s="17" t="str">
        <f t="shared" si="31"/>
        <v/>
      </c>
      <c r="AW36" s="18"/>
      <c r="AX36" s="135"/>
      <c r="AY36" s="136"/>
      <c r="AZ36" s="136"/>
      <c r="BA36" s="136"/>
      <c r="BB36" s="136"/>
      <c r="BC36" s="136"/>
      <c r="BD36" s="136"/>
      <c r="BE36" s="136"/>
      <c r="BF36" s="136"/>
      <c r="BG36" s="136"/>
      <c r="BH36" s="136"/>
      <c r="BI36" s="136"/>
      <c r="BJ36" s="136"/>
      <c r="BK36" s="136"/>
      <c r="BL36" s="136"/>
      <c r="BM36" s="136"/>
      <c r="BN36" s="136"/>
      <c r="BO36" s="135"/>
      <c r="BP36" s="129"/>
      <c r="BQ36" s="129"/>
      <c r="BR36" s="129"/>
      <c r="BS36" s="129"/>
      <c r="BT36" s="129"/>
      <c r="BU36" s="129"/>
      <c r="BV36" s="129"/>
      <c r="BW36" s="129"/>
      <c r="BX36" s="129"/>
      <c r="BY36" s="129"/>
      <c r="BZ36" s="129"/>
      <c r="CA36" s="129"/>
      <c r="CB36" s="129"/>
      <c r="CC36" s="129"/>
      <c r="CD36" s="129"/>
      <c r="CE36" s="129"/>
      <c r="CF36" s="129"/>
      <c r="CG36" s="135"/>
      <c r="CH36" s="129"/>
      <c r="CI36" s="129"/>
      <c r="CJ36" s="129"/>
      <c r="CK36" s="129"/>
      <c r="CL36" s="129"/>
      <c r="CM36" s="129"/>
      <c r="CN36" s="127"/>
      <c r="CO36" s="127"/>
      <c r="CP36" s="127"/>
      <c r="CQ36" s="127"/>
      <c r="CR36" s="127"/>
      <c r="CS36" s="127"/>
      <c r="CT36" s="127"/>
      <c r="CU36" s="127"/>
      <c r="CV36" s="127"/>
      <c r="CW36" s="127"/>
      <c r="CX36" s="127"/>
      <c r="CY36" s="127"/>
      <c r="CZ36" s="127"/>
      <c r="DA36" s="127"/>
    </row>
    <row r="37" spans="1:157" ht="15" customHeight="1" x14ac:dyDescent="0.2">
      <c r="A37" s="140"/>
      <c r="B37" s="140"/>
      <c r="C37" s="83" t="s">
        <v>12</v>
      </c>
      <c r="D37" s="83"/>
      <c r="E37" s="27"/>
      <c r="F37" s="213" t="str">
        <f t="array" ref="F37:U44">AG37:AV44</f>
        <v xml:space="preserve"> </v>
      </c>
      <c r="G37" s="213" t="str">
        <v xml:space="preserve"> </v>
      </c>
      <c r="H37" s="213" t="str">
        <v xml:space="preserve"> </v>
      </c>
      <c r="I37" s="213" t="str">
        <v xml:space="preserve"> </v>
      </c>
      <c r="J37" s="213" t="str">
        <v xml:space="preserve"> </v>
      </c>
      <c r="K37" s="213">
        <v>4.1428571428571432</v>
      </c>
      <c r="L37" s="213">
        <v>4.3809523809523814</v>
      </c>
      <c r="M37" s="213">
        <v>4.1578947368421053</v>
      </c>
      <c r="N37" s="213">
        <v>3.4285714285714284</v>
      </c>
      <c r="O37" s="214">
        <v>3.3809523809523809</v>
      </c>
      <c r="P37" s="215" t="str">
        <v xml:space="preserve"> </v>
      </c>
      <c r="Q37" s="215" t="str">
        <v xml:space="preserve"> </v>
      </c>
      <c r="R37" s="215" t="str">
        <v xml:space="preserve"> </v>
      </c>
      <c r="S37" s="213" t="str">
        <v xml:space="preserve"> </v>
      </c>
      <c r="T37" s="213">
        <v>3.2380952380952381</v>
      </c>
      <c r="U37" s="213">
        <v>3.7619047619047619</v>
      </c>
      <c r="V37" s="18">
        <f>сводн.!T46</f>
        <v>3</v>
      </c>
      <c r="W37" s="139">
        <f>SUM(W6:W36)</f>
        <v>2</v>
      </c>
      <c r="X37" s="139">
        <f>SUM(X6:X36)</f>
        <v>0</v>
      </c>
      <c r="Y37" s="139">
        <f t="shared" ref="Y37:AC37" si="33">SUM(Y6:Y36)</f>
        <v>4</v>
      </c>
      <c r="Z37" s="139">
        <f t="shared" si="33"/>
        <v>53</v>
      </c>
      <c r="AA37" s="139">
        <f t="shared" si="33"/>
        <v>59</v>
      </c>
      <c r="AB37" s="139">
        <f t="shared" si="33"/>
        <v>29</v>
      </c>
      <c r="AC37" s="139">
        <f t="shared" si="33"/>
        <v>145</v>
      </c>
      <c r="AD37" s="206">
        <f>IF(ISERROR(((X37+Y37)*2+Z37*3+AA37*4+AB37*5)/SUM(X37,Y37:AB37)),"",((X37+Y37)*2+Z37*3+AA37*4+AB37*5)/SUM(X37,Y37:AB37))</f>
        <v>3.7793103448275862</v>
      </c>
      <c r="AE37" s="207"/>
      <c r="AF37" s="127"/>
      <c r="AG37" s="33" t="str">
        <f t="shared" ref="AG37:AV37" si="34">IF(COUNT(AG6:AG36)=0," ",SUM(AG6:AG36)/COUNT(AG6:AG36))</f>
        <v xml:space="preserve"> </v>
      </c>
      <c r="AH37" s="33" t="str">
        <f t="shared" si="34"/>
        <v xml:space="preserve"> </v>
      </c>
      <c r="AI37" s="33" t="str">
        <f t="shared" si="34"/>
        <v xml:space="preserve"> </v>
      </c>
      <c r="AJ37" s="33" t="str">
        <f t="shared" si="34"/>
        <v xml:space="preserve"> </v>
      </c>
      <c r="AK37" s="33" t="str">
        <f t="shared" si="34"/>
        <v xml:space="preserve"> </v>
      </c>
      <c r="AL37" s="33">
        <f t="shared" si="34"/>
        <v>4.1428571428571432</v>
      </c>
      <c r="AM37" s="33">
        <f t="shared" si="34"/>
        <v>4.3809523809523814</v>
      </c>
      <c r="AN37" s="33">
        <f t="shared" si="34"/>
        <v>4.1578947368421053</v>
      </c>
      <c r="AO37" s="33">
        <f t="shared" si="34"/>
        <v>3.4285714285714284</v>
      </c>
      <c r="AP37" s="33">
        <f t="shared" si="34"/>
        <v>3.3809523809523809</v>
      </c>
      <c r="AQ37" s="33" t="str">
        <f t="shared" si="34"/>
        <v xml:space="preserve"> </v>
      </c>
      <c r="AR37" s="33" t="str">
        <f t="shared" si="34"/>
        <v xml:space="preserve"> </v>
      </c>
      <c r="AS37" s="33" t="str">
        <f t="shared" si="34"/>
        <v xml:space="preserve"> </v>
      </c>
      <c r="AT37" s="33" t="str">
        <f t="shared" si="34"/>
        <v xml:space="preserve"> </v>
      </c>
      <c r="AU37" s="33">
        <f t="shared" si="34"/>
        <v>3.2380952380952381</v>
      </c>
      <c r="AV37" s="34">
        <f t="shared" si="34"/>
        <v>3.7619047619047619</v>
      </c>
      <c r="AW37" s="35"/>
      <c r="AX37" s="135"/>
      <c r="AY37" s="136"/>
      <c r="AZ37" s="136"/>
      <c r="BA37" s="136"/>
      <c r="BB37" s="136"/>
      <c r="BC37" s="136"/>
      <c r="BD37" s="136"/>
      <c r="BE37" s="136"/>
      <c r="BF37" s="136"/>
      <c r="BG37" s="136"/>
      <c r="BH37" s="136"/>
      <c r="BI37" s="136"/>
      <c r="BJ37" s="136"/>
      <c r="BK37" s="136"/>
      <c r="BL37" s="136"/>
      <c r="BM37" s="136"/>
      <c r="BN37" s="136"/>
      <c r="BO37" s="135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  <c r="CE37" s="129"/>
      <c r="CF37" s="129"/>
      <c r="CG37" s="135"/>
      <c r="CH37" s="129"/>
      <c r="CI37" s="129"/>
      <c r="CJ37" s="129"/>
      <c r="CK37" s="129"/>
      <c r="CL37" s="129"/>
      <c r="CM37" s="129"/>
      <c r="CN37" s="127"/>
      <c r="CO37" s="127"/>
      <c r="CP37" s="127"/>
      <c r="CQ37" s="127"/>
      <c r="CR37" s="127"/>
      <c r="CS37" s="127"/>
      <c r="CT37" s="127"/>
      <c r="CU37" s="127"/>
      <c r="CV37" s="127"/>
      <c r="CW37" s="127"/>
      <c r="CX37" s="127"/>
      <c r="CY37" s="127"/>
      <c r="CZ37" s="127"/>
      <c r="DA37" s="127"/>
    </row>
    <row r="38" spans="1:157" ht="15" customHeight="1" x14ac:dyDescent="0.2">
      <c r="A38" s="216"/>
      <c r="B38" s="216"/>
      <c r="C38" s="217" t="s">
        <v>13</v>
      </c>
      <c r="D38" s="218"/>
      <c r="E38" s="219"/>
      <c r="F38" s="105" t="str">
        <v>0</v>
      </c>
      <c r="G38" s="105" t="str">
        <v>0</v>
      </c>
      <c r="H38" s="105" t="str">
        <v>0</v>
      </c>
      <c r="I38" s="105" t="str">
        <v>0</v>
      </c>
      <c r="J38" s="105" t="str">
        <v>0</v>
      </c>
      <c r="K38" s="105">
        <v>3</v>
      </c>
      <c r="L38" s="105">
        <v>8</v>
      </c>
      <c r="M38" s="105">
        <v>7</v>
      </c>
      <c r="N38" s="105">
        <v>2</v>
      </c>
      <c r="O38" s="105">
        <v>3</v>
      </c>
      <c r="P38" s="105" t="str">
        <v>0</v>
      </c>
      <c r="Q38" s="105" t="str">
        <v>0</v>
      </c>
      <c r="R38" s="105" t="str">
        <v>0</v>
      </c>
      <c r="S38" s="105" t="str">
        <v>0</v>
      </c>
      <c r="T38" s="105">
        <v>1</v>
      </c>
      <c r="U38" s="105">
        <v>5</v>
      </c>
      <c r="V38" s="38" t="str">
        <f>IF(COUNTIF(V6:V36,5)=0,"0",COUNTIF(V6:V36,5))</f>
        <v>0</v>
      </c>
      <c r="W38" s="209"/>
      <c r="X38" s="580">
        <f>SUM(X37:AB37)</f>
        <v>145</v>
      </c>
      <c r="Y38" s="580"/>
      <c r="Z38" s="580"/>
      <c r="AA38" s="580"/>
      <c r="AB38" s="580"/>
      <c r="AC38" s="316"/>
      <c r="AD38" s="211"/>
      <c r="AE38" s="207"/>
      <c r="AF38" s="127"/>
      <c r="AG38" s="38" t="str">
        <f t="shared" ref="AG38:AU38" si="35">IF(COUNTIF(AG6:AG36,5)=0,"0",COUNTIF(AG6:AG36,5))</f>
        <v>0</v>
      </c>
      <c r="AH38" s="38" t="str">
        <f t="shared" si="35"/>
        <v>0</v>
      </c>
      <c r="AI38" s="38" t="str">
        <f t="shared" si="35"/>
        <v>0</v>
      </c>
      <c r="AJ38" s="38" t="str">
        <f t="shared" si="35"/>
        <v>0</v>
      </c>
      <c r="AK38" s="38" t="str">
        <f t="shared" si="35"/>
        <v>0</v>
      </c>
      <c r="AL38" s="38">
        <f t="shared" si="35"/>
        <v>3</v>
      </c>
      <c r="AM38" s="38">
        <f>IF(COUNTIF(AM6:AM36,5)=0,"0",COUNTIF(AM6:AM36,5))</f>
        <v>8</v>
      </c>
      <c r="AN38" s="38">
        <f t="shared" si="35"/>
        <v>7</v>
      </c>
      <c r="AO38" s="38">
        <f t="shared" si="35"/>
        <v>2</v>
      </c>
      <c r="AP38" s="38">
        <f t="shared" si="35"/>
        <v>3</v>
      </c>
      <c r="AQ38" s="38" t="str">
        <f t="shared" si="35"/>
        <v>0</v>
      </c>
      <c r="AR38" s="38" t="str">
        <f t="shared" si="35"/>
        <v>0</v>
      </c>
      <c r="AS38" s="38" t="str">
        <f t="shared" si="35"/>
        <v>0</v>
      </c>
      <c r="AT38" s="38" t="str">
        <f t="shared" si="35"/>
        <v>0</v>
      </c>
      <c r="AU38" s="38">
        <f t="shared" si="35"/>
        <v>1</v>
      </c>
      <c r="AV38" s="39">
        <f>IF(COUNTIF(AV6:AV36,5)=0," ",COUNTIF(AV6:AV36,5))</f>
        <v>5</v>
      </c>
      <c r="AW38" s="38"/>
      <c r="AX38" s="135"/>
      <c r="AY38" s="136"/>
      <c r="AZ38" s="136"/>
      <c r="BA38" s="136"/>
      <c r="BB38" s="136"/>
      <c r="BC38" s="136"/>
      <c r="BD38" s="136"/>
      <c r="BE38" s="136"/>
      <c r="BF38" s="136"/>
      <c r="BG38" s="136"/>
      <c r="BH38" s="136"/>
      <c r="BI38" s="136"/>
      <c r="BJ38" s="136"/>
      <c r="BK38" s="136"/>
      <c r="BL38" s="136"/>
      <c r="BM38" s="136"/>
      <c r="BN38" s="136"/>
      <c r="BO38" s="135"/>
      <c r="BP38" s="129"/>
      <c r="BQ38" s="129"/>
      <c r="BR38" s="129"/>
      <c r="BS38" s="129"/>
      <c r="BT38" s="129"/>
      <c r="BU38" s="129"/>
      <c r="BV38" s="129"/>
      <c r="BW38" s="129"/>
      <c r="BX38" s="129"/>
      <c r="BY38" s="129"/>
      <c r="BZ38" s="129"/>
      <c r="CA38" s="129"/>
      <c r="CB38" s="129"/>
      <c r="CC38" s="129"/>
      <c r="CD38" s="129"/>
      <c r="CE38" s="129"/>
      <c r="CF38" s="129"/>
      <c r="CG38" s="135"/>
      <c r="CH38" s="129"/>
      <c r="CI38" s="129"/>
      <c r="CJ38" s="129"/>
      <c r="CK38" s="129"/>
      <c r="CL38" s="129"/>
      <c r="CM38" s="129"/>
      <c r="CN38" s="127"/>
      <c r="CO38" s="127"/>
      <c r="CP38" s="127"/>
      <c r="CQ38" s="127"/>
      <c r="CR38" s="127"/>
      <c r="CS38" s="127"/>
      <c r="CT38" s="127"/>
      <c r="CU38" s="127"/>
      <c r="CV38" s="127"/>
      <c r="CW38" s="127"/>
      <c r="CX38" s="127"/>
      <c r="CY38" s="127"/>
      <c r="CZ38" s="127"/>
      <c r="DA38" s="127"/>
    </row>
    <row r="39" spans="1:157" ht="15" customHeight="1" x14ac:dyDescent="0.2">
      <c r="A39" s="220"/>
      <c r="B39" s="220"/>
      <c r="C39" s="221" t="s">
        <v>14</v>
      </c>
      <c r="D39" s="222"/>
      <c r="E39" s="223"/>
      <c r="F39" s="107" t="str">
        <v>0</v>
      </c>
      <c r="G39" s="107" t="str">
        <v>0</v>
      </c>
      <c r="H39" s="107" t="str">
        <v>0</v>
      </c>
      <c r="I39" s="107" t="str">
        <v>0</v>
      </c>
      <c r="J39" s="107" t="str">
        <v>0</v>
      </c>
      <c r="K39" s="107">
        <v>18</v>
      </c>
      <c r="L39" s="107">
        <v>13</v>
      </c>
      <c r="M39" s="107">
        <v>8</v>
      </c>
      <c r="N39" s="107">
        <v>5</v>
      </c>
      <c r="O39" s="107">
        <v>3</v>
      </c>
      <c r="P39" s="107" t="str">
        <v>0</v>
      </c>
      <c r="Q39" s="107" t="str">
        <v>0</v>
      </c>
      <c r="R39" s="107" t="str">
        <v>0</v>
      </c>
      <c r="S39" s="107" t="str">
        <v>0</v>
      </c>
      <c r="T39" s="107">
        <v>6</v>
      </c>
      <c r="U39" s="107">
        <v>6</v>
      </c>
      <c r="V39" s="44">
        <f>IF(COUNTIF(V6:V36,4)=0,"0",COUNTIF(V6:V36,4))</f>
        <v>3</v>
      </c>
      <c r="W39" s="44"/>
      <c r="X39" s="44"/>
      <c r="Y39" s="44" t="str">
        <f>IF(COUNTIF(Y6:Y36,4)=0," ",COUNTIF(Y6:Y36,4))</f>
        <v xml:space="preserve"> </v>
      </c>
      <c r="Z39" s="44">
        <f>IF(COUNTIF(Z6:Z36,4)=0," ",COUNTIF(Z6:Z36,4))</f>
        <v>7</v>
      </c>
      <c r="AA39" s="44">
        <f>IF(COUNTIF(AA6:AA36,4)=0," ",COUNTIF(AA6:AA36,4))</f>
        <v>2</v>
      </c>
      <c r="AB39" s="44" t="str">
        <f>IF(COUNTIF(AB6:AB36,4)=0," ",COUNTIF(AB6:AB36,4))</f>
        <v xml:space="preserve"> </v>
      </c>
      <c r="AC39" s="44"/>
      <c r="AD39" s="44"/>
      <c r="AE39" s="207"/>
      <c r="AF39" s="127"/>
      <c r="AG39" s="44" t="str">
        <f t="shared" ref="AG39:AU39" si="36">IF(COUNTIF(AG6:AG36,4)=0,"0",COUNTIF(AG6:AG36,4))</f>
        <v>0</v>
      </c>
      <c r="AH39" s="44" t="str">
        <f t="shared" si="36"/>
        <v>0</v>
      </c>
      <c r="AI39" s="44" t="str">
        <f t="shared" si="36"/>
        <v>0</v>
      </c>
      <c r="AJ39" s="44" t="str">
        <f t="shared" si="36"/>
        <v>0</v>
      </c>
      <c r="AK39" s="44" t="str">
        <f t="shared" si="36"/>
        <v>0</v>
      </c>
      <c r="AL39" s="44">
        <f t="shared" si="36"/>
        <v>18</v>
      </c>
      <c r="AM39" s="44">
        <f t="shared" si="36"/>
        <v>13</v>
      </c>
      <c r="AN39" s="44">
        <f t="shared" si="36"/>
        <v>8</v>
      </c>
      <c r="AO39" s="44">
        <f t="shared" si="36"/>
        <v>5</v>
      </c>
      <c r="AP39" s="44">
        <f t="shared" si="36"/>
        <v>3</v>
      </c>
      <c r="AQ39" s="44" t="str">
        <f t="shared" si="36"/>
        <v>0</v>
      </c>
      <c r="AR39" s="44" t="str">
        <f t="shared" si="36"/>
        <v>0</v>
      </c>
      <c r="AS39" s="44" t="str">
        <f t="shared" si="36"/>
        <v>0</v>
      </c>
      <c r="AT39" s="44" t="str">
        <f t="shared" si="36"/>
        <v>0</v>
      </c>
      <c r="AU39" s="44">
        <f t="shared" si="36"/>
        <v>6</v>
      </c>
      <c r="AV39" s="46">
        <f>IF(COUNTIF(AV6:AV36,4)=0," ",COUNTIF(AV6:AV36,4))</f>
        <v>6</v>
      </c>
      <c r="AW39" s="44"/>
      <c r="AX39" s="135"/>
      <c r="AY39" s="136"/>
      <c r="AZ39" s="136"/>
      <c r="BA39" s="136"/>
      <c r="BB39" s="136"/>
      <c r="BC39" s="136"/>
      <c r="BD39" s="136"/>
      <c r="BE39" s="136"/>
      <c r="BF39" s="136"/>
      <c r="BG39" s="136"/>
      <c r="BH39" s="136"/>
      <c r="BI39" s="136"/>
      <c r="BJ39" s="136"/>
      <c r="BK39" s="136"/>
      <c r="BL39" s="136"/>
      <c r="BM39" s="136"/>
      <c r="BN39" s="136"/>
      <c r="BO39" s="135"/>
      <c r="BP39" s="129"/>
      <c r="BQ39" s="129"/>
      <c r="BR39" s="129"/>
      <c r="BS39" s="129"/>
      <c r="BT39" s="129"/>
      <c r="BU39" s="129"/>
      <c r="BV39" s="129"/>
      <c r="BW39" s="129"/>
      <c r="BX39" s="129"/>
      <c r="BY39" s="129"/>
      <c r="BZ39" s="129"/>
      <c r="CA39" s="129"/>
      <c r="CB39" s="129"/>
      <c r="CC39" s="129"/>
      <c r="CD39" s="129"/>
      <c r="CE39" s="129"/>
      <c r="CF39" s="129"/>
      <c r="CG39" s="135"/>
      <c r="CH39" s="129"/>
      <c r="CI39" s="129"/>
      <c r="CJ39" s="129"/>
      <c r="CK39" s="129"/>
      <c r="CL39" s="129"/>
      <c r="CM39" s="129"/>
      <c r="CN39" s="127"/>
      <c r="CO39" s="127"/>
      <c r="CP39" s="127"/>
      <c r="CQ39" s="127"/>
      <c r="CR39" s="127"/>
      <c r="CS39" s="127"/>
      <c r="CT39" s="127"/>
      <c r="CU39" s="127"/>
      <c r="CV39" s="127"/>
      <c r="CW39" s="127"/>
      <c r="CX39" s="127"/>
      <c r="CY39" s="127"/>
      <c r="CZ39" s="127"/>
      <c r="DA39" s="127"/>
    </row>
    <row r="40" spans="1:157" ht="15" customHeight="1" x14ac:dyDescent="0.2">
      <c r="A40" s="85"/>
      <c r="B40" s="85"/>
      <c r="C40" s="224" t="s">
        <v>15</v>
      </c>
      <c r="D40" s="225"/>
      <c r="E40" s="226"/>
      <c r="F40" s="109" t="str">
        <v>0</v>
      </c>
      <c r="G40" s="109" t="str">
        <v>0</v>
      </c>
      <c r="H40" s="109" t="str">
        <v>0</v>
      </c>
      <c r="I40" s="109" t="str">
        <v>0</v>
      </c>
      <c r="J40" s="109" t="str">
        <v>0</v>
      </c>
      <c r="K40" s="109" t="str">
        <v>0</v>
      </c>
      <c r="L40" s="109" t="str">
        <v>0</v>
      </c>
      <c r="M40" s="109">
        <v>4</v>
      </c>
      <c r="N40" s="109">
        <v>14</v>
      </c>
      <c r="O40" s="109">
        <v>14</v>
      </c>
      <c r="P40" s="109" t="str">
        <v>0</v>
      </c>
      <c r="Q40" s="109" t="str">
        <v>0</v>
      </c>
      <c r="R40" s="109" t="str">
        <v>0</v>
      </c>
      <c r="S40" s="109" t="str">
        <v>0</v>
      </c>
      <c r="T40" s="109">
        <v>11</v>
      </c>
      <c r="U40" s="109">
        <v>10</v>
      </c>
      <c r="V40" s="52">
        <f>IF(COUNTIF(V6:V36,3)=0,"0",COUNTIF(V6:V36,3))</f>
        <v>15</v>
      </c>
      <c r="W40" s="52"/>
      <c r="X40" s="52"/>
      <c r="Y40" s="52" t="str">
        <f>IF(COUNTIF(Y6:Y36,3)=0," ",COUNTIF(Y6:Y36,3))</f>
        <v xml:space="preserve"> </v>
      </c>
      <c r="Z40" s="52">
        <f>IF(COUNTIF(Z6:Z36,3)=0," ",COUNTIF(Z6:Z36,3))</f>
        <v>6</v>
      </c>
      <c r="AA40" s="52">
        <f>IF(COUNTIF(AA6:AA36,3)=0," ",COUNTIF(AA6:AA36,3))</f>
        <v>5</v>
      </c>
      <c r="AB40" s="52" t="str">
        <f>IF(COUNTIF(AB6:AB36,3)=0," ",COUNTIF(AB6:AB36,3))</f>
        <v xml:space="preserve"> </v>
      </c>
      <c r="AC40" s="52"/>
      <c r="AD40" s="52"/>
      <c r="AE40" s="207"/>
      <c r="AF40" s="127"/>
      <c r="AG40" s="52" t="str">
        <f t="shared" ref="AG40:AU40" si="37">IF(COUNTIF(AG6:AG36,3)=0,"0",COUNTIF(AG6:AG36,3))</f>
        <v>0</v>
      </c>
      <c r="AH40" s="52" t="str">
        <f t="shared" si="37"/>
        <v>0</v>
      </c>
      <c r="AI40" s="52" t="str">
        <f t="shared" si="37"/>
        <v>0</v>
      </c>
      <c r="AJ40" s="52" t="str">
        <f t="shared" si="37"/>
        <v>0</v>
      </c>
      <c r="AK40" s="52" t="str">
        <f t="shared" si="37"/>
        <v>0</v>
      </c>
      <c r="AL40" s="52" t="str">
        <f t="shared" si="37"/>
        <v>0</v>
      </c>
      <c r="AM40" s="52" t="str">
        <f t="shared" si="37"/>
        <v>0</v>
      </c>
      <c r="AN40" s="52">
        <f t="shared" si="37"/>
        <v>4</v>
      </c>
      <c r="AO40" s="52">
        <f t="shared" si="37"/>
        <v>14</v>
      </c>
      <c r="AP40" s="52">
        <f t="shared" si="37"/>
        <v>14</v>
      </c>
      <c r="AQ40" s="52" t="str">
        <f t="shared" si="37"/>
        <v>0</v>
      </c>
      <c r="AR40" s="52" t="str">
        <f t="shared" si="37"/>
        <v>0</v>
      </c>
      <c r="AS40" s="52" t="str">
        <f t="shared" si="37"/>
        <v>0</v>
      </c>
      <c r="AT40" s="52" t="str">
        <f t="shared" si="37"/>
        <v>0</v>
      </c>
      <c r="AU40" s="52">
        <f t="shared" si="37"/>
        <v>11</v>
      </c>
      <c r="AV40" s="54">
        <f>IF(COUNTIF(AV6:AV36,3)=0," ",COUNTIF(AV6:AV36,3))</f>
        <v>10</v>
      </c>
      <c r="AW40" s="52"/>
      <c r="AX40" s="135"/>
      <c r="AY40" s="136"/>
      <c r="AZ40" s="136"/>
      <c r="BA40" s="136"/>
      <c r="BB40" s="136"/>
      <c r="BC40" s="136"/>
      <c r="BD40" s="136"/>
      <c r="BE40" s="136"/>
      <c r="BF40" s="136"/>
      <c r="BG40" s="136"/>
      <c r="BH40" s="136"/>
      <c r="BI40" s="136"/>
      <c r="BJ40" s="136"/>
      <c r="BK40" s="136"/>
      <c r="BL40" s="136"/>
      <c r="BM40" s="136"/>
      <c r="BN40" s="136"/>
      <c r="BO40" s="129"/>
      <c r="BP40" s="129"/>
      <c r="BQ40" s="129"/>
      <c r="BR40" s="129"/>
      <c r="BS40" s="129"/>
      <c r="BT40" s="129"/>
      <c r="BU40" s="129"/>
      <c r="BV40" s="129"/>
      <c r="BW40" s="129"/>
      <c r="BX40" s="129"/>
      <c r="BY40" s="129"/>
      <c r="BZ40" s="129"/>
      <c r="CA40" s="129"/>
      <c r="CB40" s="129"/>
      <c r="CC40" s="129"/>
      <c r="CD40" s="129"/>
      <c r="CE40" s="129"/>
      <c r="CF40" s="129"/>
      <c r="CG40" s="129"/>
      <c r="CH40" s="129"/>
      <c r="CI40" s="129"/>
      <c r="CJ40" s="129"/>
      <c r="CK40" s="129"/>
      <c r="CL40" s="129"/>
      <c r="CM40" s="129"/>
      <c r="CN40" s="127"/>
      <c r="CO40" s="127"/>
      <c r="CP40" s="127"/>
      <c r="CQ40" s="127"/>
      <c r="CR40" s="127"/>
      <c r="CS40" s="127"/>
      <c r="CT40" s="127"/>
      <c r="CU40" s="127"/>
      <c r="CV40" s="127"/>
      <c r="CW40" s="127"/>
      <c r="CX40" s="127"/>
      <c r="CY40" s="127"/>
      <c r="CZ40" s="127"/>
      <c r="DA40" s="127"/>
    </row>
    <row r="41" spans="1:157" s="43" customFormat="1" ht="15" customHeight="1" x14ac:dyDescent="0.2">
      <c r="A41" s="140"/>
      <c r="B41" s="140"/>
      <c r="C41" s="83" t="s">
        <v>16</v>
      </c>
      <c r="D41" s="83"/>
      <c r="E41" s="27"/>
      <c r="F41" s="141">
        <v>0</v>
      </c>
      <c r="G41" s="141">
        <v>0</v>
      </c>
      <c r="H41" s="141">
        <v>0</v>
      </c>
      <c r="I41" s="141">
        <v>0</v>
      </c>
      <c r="J41" s="141">
        <v>0</v>
      </c>
      <c r="K41" s="141">
        <v>0</v>
      </c>
      <c r="L41" s="141">
        <v>0</v>
      </c>
      <c r="M41" s="141">
        <v>0</v>
      </c>
      <c r="N41" s="141">
        <v>0</v>
      </c>
      <c r="O41" s="141">
        <v>1</v>
      </c>
      <c r="P41" s="141">
        <v>0</v>
      </c>
      <c r="Q41" s="141">
        <v>0</v>
      </c>
      <c r="R41" s="141">
        <v>0</v>
      </c>
      <c r="S41" s="141">
        <v>0</v>
      </c>
      <c r="T41" s="141">
        <v>3</v>
      </c>
      <c r="U41" s="141">
        <v>0</v>
      </c>
      <c r="V41" s="199">
        <f>IF(COUNTIF(V6:V36,2)=0,"0",COUNTIF(V6:V36,2))</f>
        <v>3</v>
      </c>
      <c r="W41" s="35"/>
      <c r="X41" s="35"/>
      <c r="Y41" s="35">
        <f>IF(COUNTIF(Y6:Y36,2)=0," ",COUNTIF(Y6:Y36,2))</f>
        <v>1</v>
      </c>
      <c r="Z41" s="35">
        <f>IF(COUNTIF(Z6:Z36,2)=0," ",COUNTIF(Z6:Z36,2))</f>
        <v>2</v>
      </c>
      <c r="AA41" s="35">
        <f>IF(COUNTIF(AA6:AA36,2)=0," ",COUNTIF(AA6:AA36,2))</f>
        <v>8</v>
      </c>
      <c r="AB41" s="35">
        <f>IF(COUNTIF(AB6:AB36,2)=0," ",COUNTIF(AB6:AB36,2))</f>
        <v>5</v>
      </c>
      <c r="AC41" s="35"/>
      <c r="AD41" s="35" t="str">
        <f>IF(COUNTIF(AD6:AD36,2)=0," ",COUNTIF(AD6:AD36,2))</f>
        <v xml:space="preserve"> </v>
      </c>
      <c r="AE41" s="212"/>
      <c r="AF41" s="37"/>
      <c r="AG41" s="35">
        <f t="shared" ref="AG41:AV41" si="38">COUNTIF(AG6:AG36,2)+COUNTIF(AG6:AG36,"д")</f>
        <v>0</v>
      </c>
      <c r="AH41" s="35">
        <f t="shared" si="38"/>
        <v>0</v>
      </c>
      <c r="AI41" s="35">
        <f t="shared" si="38"/>
        <v>0</v>
      </c>
      <c r="AJ41" s="35">
        <f t="shared" si="38"/>
        <v>0</v>
      </c>
      <c r="AK41" s="35">
        <f t="shared" si="38"/>
        <v>0</v>
      </c>
      <c r="AL41" s="35">
        <f t="shared" si="38"/>
        <v>0</v>
      </c>
      <c r="AM41" s="35">
        <f t="shared" si="38"/>
        <v>0</v>
      </c>
      <c r="AN41" s="35">
        <f t="shared" si="38"/>
        <v>0</v>
      </c>
      <c r="AO41" s="35">
        <f t="shared" si="38"/>
        <v>0</v>
      </c>
      <c r="AP41" s="35">
        <f t="shared" si="38"/>
        <v>1</v>
      </c>
      <c r="AQ41" s="35">
        <f t="shared" si="38"/>
        <v>0</v>
      </c>
      <c r="AR41" s="35">
        <f t="shared" si="38"/>
        <v>0</v>
      </c>
      <c r="AS41" s="35">
        <f t="shared" si="38"/>
        <v>0</v>
      </c>
      <c r="AT41" s="35">
        <f t="shared" si="38"/>
        <v>0</v>
      </c>
      <c r="AU41" s="35">
        <f t="shared" si="38"/>
        <v>3</v>
      </c>
      <c r="AV41" s="35">
        <f t="shared" si="38"/>
        <v>0</v>
      </c>
      <c r="AW41" s="35"/>
      <c r="AX41" s="40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37"/>
      <c r="CO41" s="37"/>
      <c r="CP41" s="37"/>
      <c r="CQ41" s="37"/>
      <c r="CR41" s="37"/>
      <c r="CS41" s="37"/>
      <c r="CT41" s="37"/>
      <c r="CU41" s="37"/>
      <c r="CV41" s="37"/>
      <c r="CW41" s="37"/>
      <c r="CX41" s="37"/>
      <c r="CY41" s="37"/>
      <c r="CZ41" s="37"/>
      <c r="DA41" s="37"/>
    </row>
    <row r="42" spans="1:157" s="51" customFormat="1" ht="15" customHeight="1" x14ac:dyDescent="0.2">
      <c r="A42" s="140"/>
      <c r="B42" s="140"/>
      <c r="C42" s="83" t="s">
        <v>17</v>
      </c>
      <c r="D42" s="83"/>
      <c r="E42" s="27"/>
      <c r="F42" s="141">
        <v>0</v>
      </c>
      <c r="G42" s="141">
        <v>0</v>
      </c>
      <c r="H42" s="141">
        <v>0</v>
      </c>
      <c r="I42" s="141">
        <v>0</v>
      </c>
      <c r="J42" s="141">
        <v>0</v>
      </c>
      <c r="K42" s="141">
        <v>0</v>
      </c>
      <c r="L42" s="141">
        <v>0</v>
      </c>
      <c r="M42" s="141">
        <v>2</v>
      </c>
      <c r="N42" s="141">
        <v>0</v>
      </c>
      <c r="O42" s="141">
        <v>0</v>
      </c>
      <c r="P42" s="141">
        <v>0</v>
      </c>
      <c r="Q42" s="141">
        <v>0</v>
      </c>
      <c r="R42" s="141">
        <v>0</v>
      </c>
      <c r="S42" s="141">
        <v>0</v>
      </c>
      <c r="T42" s="141">
        <v>0</v>
      </c>
      <c r="U42" s="141">
        <v>0</v>
      </c>
      <c r="V42" s="199">
        <f t="shared" ref="V42:AB42" si="39">COUNTBLANK(V6:V26)</f>
        <v>0</v>
      </c>
      <c r="W42" s="35">
        <f t="shared" si="39"/>
        <v>0</v>
      </c>
      <c r="X42" s="35">
        <f t="shared" si="39"/>
        <v>0</v>
      </c>
      <c r="Y42" s="35">
        <f t="shared" si="39"/>
        <v>0</v>
      </c>
      <c r="Z42" s="35">
        <f t="shared" si="39"/>
        <v>0</v>
      </c>
      <c r="AA42" s="35">
        <f t="shared" si="39"/>
        <v>0</v>
      </c>
      <c r="AB42" s="35">
        <f t="shared" si="39"/>
        <v>0</v>
      </c>
      <c r="AC42" s="35"/>
      <c r="AD42" s="35">
        <f>COUNTBLANK(AD6:AD27)</f>
        <v>1</v>
      </c>
      <c r="AE42" s="44" t="str">
        <f>IF(COUNTIF(AE6:AE39,4)=0," ",COUNTIF(AE6:AE39,4))</f>
        <v xml:space="preserve"> </v>
      </c>
      <c r="AF42" s="45" t="str">
        <f>IF(COUNTIF(AF6:AF39,4)=0," ",COUNTIF(AF6:AF39,4))</f>
        <v xml:space="preserve"> </v>
      </c>
      <c r="AG42" s="60">
        <f t="shared" ref="AG42:AW42" si="40">IF(COUNTIF(AG6:AG36,"б")=0+COUNTIF(AG6:AG36,"а")=0,"0",COUNTIF(AG6:AG36,"б")+COUNTIF(AG6:AG36,"а"))</f>
        <v>0</v>
      </c>
      <c r="AH42" s="60">
        <f t="shared" si="40"/>
        <v>0</v>
      </c>
      <c r="AI42" s="60">
        <f t="shared" si="40"/>
        <v>0</v>
      </c>
      <c r="AJ42" s="60">
        <f t="shared" si="40"/>
        <v>0</v>
      </c>
      <c r="AK42" s="60">
        <f t="shared" si="40"/>
        <v>0</v>
      </c>
      <c r="AL42" s="60">
        <f t="shared" si="40"/>
        <v>0</v>
      </c>
      <c r="AM42" s="60">
        <f t="shared" si="40"/>
        <v>0</v>
      </c>
      <c r="AN42" s="60">
        <f t="shared" si="40"/>
        <v>2</v>
      </c>
      <c r="AO42" s="60">
        <f t="shared" si="40"/>
        <v>0</v>
      </c>
      <c r="AP42" s="60">
        <f t="shared" si="40"/>
        <v>0</v>
      </c>
      <c r="AQ42" s="60">
        <f t="shared" si="40"/>
        <v>0</v>
      </c>
      <c r="AR42" s="60">
        <f t="shared" si="40"/>
        <v>0</v>
      </c>
      <c r="AS42" s="60">
        <f t="shared" si="40"/>
        <v>0</v>
      </c>
      <c r="AT42" s="60">
        <f t="shared" si="40"/>
        <v>0</v>
      </c>
      <c r="AU42" s="60">
        <f t="shared" si="40"/>
        <v>0</v>
      </c>
      <c r="AV42" s="60">
        <f t="shared" si="40"/>
        <v>0</v>
      </c>
      <c r="AW42" s="68">
        <f t="shared" si="40"/>
        <v>0</v>
      </c>
      <c r="AX42" s="47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</row>
    <row r="43" spans="1:157" s="59" customFormat="1" ht="15" customHeight="1" x14ac:dyDescent="0.2">
      <c r="A43" s="140"/>
      <c r="B43" s="140"/>
      <c r="C43" s="83" t="s">
        <v>18</v>
      </c>
      <c r="D43" s="83"/>
      <c r="E43" s="27"/>
      <c r="F43" s="141">
        <v>21</v>
      </c>
      <c r="G43" s="141">
        <v>21</v>
      </c>
      <c r="H43" s="141" t="str">
        <v>0</v>
      </c>
      <c r="I43" s="141">
        <v>21</v>
      </c>
      <c r="J43" s="141" t="str">
        <v>0</v>
      </c>
      <c r="K43" s="141" t="str">
        <v>0</v>
      </c>
      <c r="L43" s="141" t="str">
        <v>0</v>
      </c>
      <c r="M43" s="141" t="str">
        <v>0</v>
      </c>
      <c r="N43" s="141" t="str">
        <v>0</v>
      </c>
      <c r="O43" s="141" t="str">
        <v>0</v>
      </c>
      <c r="P43" s="141" t="str">
        <v>0</v>
      </c>
      <c r="Q43" s="141" t="str">
        <v>0</v>
      </c>
      <c r="R43" s="141" t="str">
        <v>0</v>
      </c>
      <c r="S43" s="141" t="str">
        <v>0</v>
      </c>
      <c r="T43" s="141" t="str">
        <v>0</v>
      </c>
      <c r="U43" s="141" t="str">
        <v xml:space="preserve"> </v>
      </c>
      <c r="V43" s="199" t="str">
        <f>IF(COUNTIF(V6:V36,"з")=0,"0",COUNTIF(V6:V36,"з"))</f>
        <v>0</v>
      </c>
      <c r="W43" s="35"/>
      <c r="X43" s="35"/>
      <c r="Y43" s="35" t="str">
        <f>IF(COUNTIF(Y6:Y36,"з")=0," ",COUNTIF(Y6:Y36,"з"))</f>
        <v xml:space="preserve"> </v>
      </c>
      <c r="Z43" s="35" t="str">
        <f>IF(COUNTIF(Z6:Z36,"з")=0," ",COUNTIF(Z6:Z36,"з"))</f>
        <v xml:space="preserve"> </v>
      </c>
      <c r="AA43" s="35" t="str">
        <f>IF(COUNTIF(AA6:AA36,"з")=0," ",COUNTIF(AA6:AA36,"з"))</f>
        <v xml:space="preserve"> </v>
      </c>
      <c r="AB43" s="35" t="str">
        <f>IF(COUNTIF(AB6:AB36,"з")=0," ",COUNTIF(AB6:AB36,"з"))</f>
        <v xml:space="preserve"> </v>
      </c>
      <c r="AC43" s="35"/>
      <c r="AD43" s="35" t="str">
        <f>IF(COUNTIF(AD6:AD36,"з")=0," ",COUNTIF(AD6:AD36,"з"))</f>
        <v xml:space="preserve"> </v>
      </c>
      <c r="AE43" s="52" t="str">
        <f>IF(COUNTIF(AE6:AE39,3)=0," ",COUNTIF(AE6:AE39,3))</f>
        <v xml:space="preserve"> </v>
      </c>
      <c r="AF43" s="53" t="str">
        <f>IF(COUNTIF(AF6:AF39,3)=0," ",COUNTIF(AF6:AF39,3))</f>
        <v xml:space="preserve"> </v>
      </c>
      <c r="AG43" s="35">
        <f t="shared" ref="AG43:AU43" si="41">IF(COUNTIF(AG6:AG36,"з")=0,"0",COUNTIF(AG6:AG36,"з"))</f>
        <v>21</v>
      </c>
      <c r="AH43" s="35">
        <f t="shared" si="41"/>
        <v>21</v>
      </c>
      <c r="AI43" s="35" t="str">
        <f t="shared" si="41"/>
        <v>0</v>
      </c>
      <c r="AJ43" s="35">
        <f t="shared" si="41"/>
        <v>21</v>
      </c>
      <c r="AK43" s="35" t="str">
        <f t="shared" si="41"/>
        <v>0</v>
      </c>
      <c r="AL43" s="35" t="str">
        <f t="shared" si="41"/>
        <v>0</v>
      </c>
      <c r="AM43" s="35" t="str">
        <f t="shared" si="41"/>
        <v>0</v>
      </c>
      <c r="AN43" s="35" t="str">
        <f t="shared" si="41"/>
        <v>0</v>
      </c>
      <c r="AO43" s="35" t="str">
        <f t="shared" si="41"/>
        <v>0</v>
      </c>
      <c r="AP43" s="35" t="str">
        <f t="shared" si="41"/>
        <v>0</v>
      </c>
      <c r="AQ43" s="35" t="str">
        <f t="shared" si="41"/>
        <v>0</v>
      </c>
      <c r="AR43" s="35" t="str">
        <f t="shared" si="41"/>
        <v>0</v>
      </c>
      <c r="AS43" s="35" t="str">
        <f t="shared" si="41"/>
        <v>0</v>
      </c>
      <c r="AT43" s="35" t="str">
        <f t="shared" si="41"/>
        <v>0</v>
      </c>
      <c r="AU43" s="35" t="str">
        <f t="shared" si="41"/>
        <v>0</v>
      </c>
      <c r="AV43" s="35" t="str">
        <f>IF(COUNTIF(AV6:AV36,"з")=0," ",COUNTIF(AV6:AV36,"з"))</f>
        <v xml:space="preserve"> </v>
      </c>
      <c r="AW43" s="35"/>
      <c r="AX43" s="55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7"/>
      <c r="BP43" s="57"/>
      <c r="BQ43" s="57"/>
      <c r="BR43" s="57"/>
      <c r="BS43" s="57"/>
      <c r="BT43" s="57"/>
      <c r="BU43" s="57"/>
      <c r="BV43" s="57"/>
      <c r="BW43" s="57"/>
      <c r="BX43" s="57"/>
      <c r="BY43" s="57"/>
      <c r="BZ43" s="57"/>
      <c r="CA43" s="57"/>
      <c r="CB43" s="57"/>
      <c r="CC43" s="57"/>
      <c r="CD43" s="57"/>
      <c r="CE43" s="57"/>
      <c r="CF43" s="57"/>
      <c r="CG43" s="57"/>
      <c r="CH43" s="57"/>
      <c r="CI43" s="57"/>
      <c r="CJ43" s="57"/>
      <c r="CK43" s="57"/>
      <c r="CL43" s="57"/>
      <c r="CM43" s="57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</row>
    <row r="44" spans="1:157" ht="15" customHeight="1" x14ac:dyDescent="0.2">
      <c r="A44" s="140"/>
      <c r="B44" s="140"/>
      <c r="C44" s="83" t="s">
        <v>19</v>
      </c>
      <c r="D44" s="83"/>
      <c r="E44" s="27"/>
      <c r="F44" s="141" t="str">
        <v>0</v>
      </c>
      <c r="G44" s="141" t="str">
        <v>0</v>
      </c>
      <c r="H44" s="141" t="str">
        <v>0</v>
      </c>
      <c r="I44" s="141" t="str">
        <v>0</v>
      </c>
      <c r="J44" s="141" t="str">
        <v>0</v>
      </c>
      <c r="K44" s="141" t="str">
        <v>0</v>
      </c>
      <c r="L44" s="141" t="str">
        <v>0</v>
      </c>
      <c r="M44" s="141" t="str">
        <v>0</v>
      </c>
      <c r="N44" s="141" t="str">
        <v>0</v>
      </c>
      <c r="O44" s="141" t="str">
        <v>0</v>
      </c>
      <c r="P44" s="141" t="str">
        <v>0</v>
      </c>
      <c r="Q44" s="141" t="str">
        <v>0</v>
      </c>
      <c r="R44" s="141" t="str">
        <v>0</v>
      </c>
      <c r="S44" s="141" t="str">
        <v>0</v>
      </c>
      <c r="T44" s="141" t="str">
        <v>0</v>
      </c>
      <c r="U44" s="141" t="str">
        <v xml:space="preserve"> </v>
      </c>
      <c r="V44" s="199" t="str">
        <f>IF(COUNTIF(V6:V36,"н")=0,"0",COUNTIF(V6:V36,"н"))</f>
        <v>0</v>
      </c>
      <c r="W44" s="35"/>
      <c r="X44" s="35"/>
      <c r="Y44" s="35" t="str">
        <f>IF(COUNTIF(Y6:Y36,"н")=0," ",COUNTIF(Y6:Y36,"н"))</f>
        <v xml:space="preserve"> </v>
      </c>
      <c r="Z44" s="35" t="str">
        <f>IF(COUNTIF(Z6:Z36,"н")=0," ",COUNTIF(Z6:Z36,"н"))</f>
        <v xml:space="preserve"> </v>
      </c>
      <c r="AA44" s="35" t="str">
        <f>IF(COUNTIF(AA6:AA36,"н")=0," ",COUNTIF(AA6:AA36,"н"))</f>
        <v xml:space="preserve"> </v>
      </c>
      <c r="AB44" s="35" t="str">
        <f>IF(COUNTIF(AB6:AB36,"н")=0," ",COUNTIF(AB6:AB36,"н"))</f>
        <v xml:space="preserve"> </v>
      </c>
      <c r="AC44" s="35"/>
      <c r="AD44" s="35" t="str">
        <f>IF(COUNTIF(AD6:AD36,"н")=0," ",COUNTIF(AD6:AD36,"н"))</f>
        <v xml:space="preserve"> </v>
      </c>
      <c r="AE44" s="35" t="str">
        <f>IF(COUNTIF(AE6:AE39,2)=0," ",COUNTIF(AE6:AE39,2))</f>
        <v xml:space="preserve"> </v>
      </c>
      <c r="AF44" s="61" t="str">
        <f>IF(COUNTIF(AF6:AF39,2)=0," ",COUNTIF(AF6:AF39,2))</f>
        <v xml:space="preserve"> </v>
      </c>
      <c r="AG44" s="35" t="str">
        <f t="shared" ref="AG44:AU44" si="42">IF(COUNTIF(AG6:AG36,"н")=0,"0",COUNTIF(AG6:AG36,"н"))</f>
        <v>0</v>
      </c>
      <c r="AH44" s="35" t="str">
        <f t="shared" si="42"/>
        <v>0</v>
      </c>
      <c r="AI44" s="35" t="str">
        <f t="shared" si="42"/>
        <v>0</v>
      </c>
      <c r="AJ44" s="35" t="str">
        <f t="shared" si="42"/>
        <v>0</v>
      </c>
      <c r="AK44" s="35" t="str">
        <f t="shared" si="42"/>
        <v>0</v>
      </c>
      <c r="AL44" s="35" t="str">
        <f t="shared" si="42"/>
        <v>0</v>
      </c>
      <c r="AM44" s="35" t="str">
        <f t="shared" si="42"/>
        <v>0</v>
      </c>
      <c r="AN44" s="35" t="str">
        <f t="shared" si="42"/>
        <v>0</v>
      </c>
      <c r="AO44" s="35" t="str">
        <f t="shared" si="42"/>
        <v>0</v>
      </c>
      <c r="AP44" s="35" t="str">
        <f t="shared" si="42"/>
        <v>0</v>
      </c>
      <c r="AQ44" s="35" t="str">
        <f t="shared" si="42"/>
        <v>0</v>
      </c>
      <c r="AR44" s="35" t="str">
        <f t="shared" si="42"/>
        <v>0</v>
      </c>
      <c r="AS44" s="35" t="str">
        <f t="shared" si="42"/>
        <v>0</v>
      </c>
      <c r="AT44" s="35" t="str">
        <f t="shared" si="42"/>
        <v>0</v>
      </c>
      <c r="AU44" s="35" t="str">
        <f t="shared" si="42"/>
        <v>0</v>
      </c>
      <c r="AV44" s="35" t="str">
        <f>IF(COUNTIF(AV6:AV36,"н")=0," ",COUNTIF(AV6:AV36,"н"))</f>
        <v xml:space="preserve"> </v>
      </c>
      <c r="AW44" s="35"/>
      <c r="AX44" s="135"/>
      <c r="AY44" s="136"/>
      <c r="AZ44" s="136"/>
      <c r="BA44" s="136"/>
      <c r="BB44" s="136"/>
      <c r="BC44" s="136"/>
      <c r="BD44" s="136"/>
      <c r="BE44" s="136"/>
      <c r="BF44" s="136"/>
      <c r="BG44" s="136"/>
      <c r="BH44" s="136"/>
      <c r="BI44" s="136"/>
      <c r="BJ44" s="136"/>
      <c r="BK44" s="136"/>
      <c r="BL44" s="136"/>
      <c r="BM44" s="136"/>
      <c r="BN44" s="136"/>
      <c r="BO44" s="129"/>
      <c r="BP44" s="129"/>
      <c r="BQ44" s="129"/>
      <c r="BR44" s="129"/>
      <c r="BS44" s="129"/>
      <c r="BT44" s="129"/>
      <c r="BU44" s="129"/>
      <c r="BV44" s="129"/>
      <c r="BW44" s="129"/>
      <c r="BX44" s="129"/>
      <c r="BY44" s="129"/>
      <c r="BZ44" s="129"/>
      <c r="CA44" s="129"/>
      <c r="CB44" s="129"/>
      <c r="CC44" s="129"/>
      <c r="CD44" s="129"/>
      <c r="CE44" s="129"/>
      <c r="CF44" s="129"/>
      <c r="CG44" s="129"/>
      <c r="CH44" s="129"/>
      <c r="CI44" s="129"/>
      <c r="CJ44" s="129"/>
      <c r="CK44" s="129"/>
      <c r="CL44" s="129"/>
      <c r="CM44" s="129"/>
      <c r="CN44" s="127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G44" s="142"/>
    </row>
    <row r="45" spans="1:157" ht="15" customHeight="1" x14ac:dyDescent="0.2">
      <c r="F45" s="127"/>
      <c r="G45" s="127"/>
      <c r="H45" s="127"/>
      <c r="I45" s="127"/>
      <c r="J45" s="127"/>
      <c r="K45" s="127"/>
      <c r="L45" s="127"/>
      <c r="M45" s="127"/>
      <c r="N45" s="127"/>
      <c r="O45" s="127"/>
      <c r="P45" s="127"/>
      <c r="Q45" s="127"/>
      <c r="R45" s="127"/>
      <c r="S45" s="127"/>
      <c r="T45" s="127"/>
      <c r="U45" s="127"/>
      <c r="V45" s="127"/>
      <c r="W45" s="317"/>
      <c r="X45" s="317"/>
      <c r="Y45" s="317"/>
      <c r="Z45" s="317"/>
      <c r="AA45" s="317"/>
      <c r="AB45" s="317"/>
      <c r="AC45" s="317"/>
      <c r="AD45" s="317"/>
      <c r="AE45" s="204" t="str">
        <f>IF(COUNTIF(AE6:AE39,"б")=0," ",COUNTIF(AE6:AE39,"б"))</f>
        <v xml:space="preserve"> </v>
      </c>
      <c r="AF45" s="60">
        <f t="shared" ref="AF45" si="43">IF(COUNTIF(AF6:AF39,"б")=0+COUNTIF(AF6:AF39,"а")=0,"0",COUNTIF(AF6:AF39,"б")+COUNTIF(AF6:AF39,"а"))</f>
        <v>0</v>
      </c>
      <c r="AX45" s="86"/>
      <c r="AY45" s="86"/>
      <c r="AZ45" s="86"/>
      <c r="BA45" s="86"/>
      <c r="BB45" s="86"/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86"/>
      <c r="BN45" s="86"/>
      <c r="BO45" s="86"/>
      <c r="BP45" s="86"/>
      <c r="BQ45" s="86"/>
      <c r="BR45" s="86"/>
      <c r="BS45" s="86"/>
      <c r="BT45" s="86"/>
      <c r="BU45" s="86"/>
      <c r="BV45" s="86"/>
      <c r="BW45" s="86"/>
      <c r="BX45" s="86"/>
      <c r="BY45" s="86"/>
      <c r="BZ45" s="86"/>
      <c r="CA45" s="86"/>
      <c r="CB45" s="86"/>
      <c r="CC45" s="142"/>
      <c r="CD45" s="142"/>
      <c r="CE45" s="142"/>
      <c r="CF45" s="142"/>
      <c r="CG45" s="142"/>
      <c r="CH45" s="142"/>
      <c r="CI45" s="142"/>
      <c r="CJ45" s="142"/>
      <c r="CK45" s="142"/>
      <c r="CL45" s="142"/>
      <c r="CM45" s="142"/>
      <c r="CN45" s="142"/>
      <c r="CO45" s="142"/>
      <c r="CP45" s="142"/>
      <c r="CQ45" s="142"/>
      <c r="CR45" s="142"/>
      <c r="CS45" s="142"/>
      <c r="CT45" s="142"/>
      <c r="CU45" s="142"/>
      <c r="CV45" s="142"/>
      <c r="CW45" s="142"/>
      <c r="CX45" s="142"/>
      <c r="CY45" s="142"/>
      <c r="CZ45" s="142"/>
      <c r="DA45" s="142"/>
      <c r="DB45" s="142"/>
      <c r="DC45" s="142"/>
      <c r="DD45" s="142"/>
      <c r="DE45" s="142"/>
      <c r="DF45" s="142"/>
      <c r="DG45" s="142"/>
      <c r="DH45" s="142"/>
      <c r="DI45" s="142"/>
      <c r="DJ45" s="142"/>
      <c r="DK45" s="142"/>
      <c r="DL45" s="142"/>
      <c r="DM45" s="142"/>
      <c r="DN45" s="142"/>
      <c r="DO45" s="142"/>
      <c r="DP45" s="142"/>
      <c r="DQ45" s="142"/>
      <c r="DR45" s="142"/>
      <c r="DS45" s="142"/>
      <c r="DT45" s="142"/>
      <c r="DU45" s="142"/>
      <c r="DV45" s="142"/>
      <c r="DW45" s="142"/>
      <c r="DX45" s="142"/>
      <c r="DY45" s="142"/>
      <c r="DZ45" s="142"/>
      <c r="EA45" s="142"/>
      <c r="EB45" s="142"/>
      <c r="EC45" s="142"/>
      <c r="ED45" s="142"/>
      <c r="EE45" s="142"/>
      <c r="EF45" s="142"/>
      <c r="EG45" s="142"/>
      <c r="EH45" s="142"/>
      <c r="EI45" s="142"/>
      <c r="EJ45" s="142"/>
      <c r="EK45" s="142"/>
      <c r="EL45" s="142"/>
      <c r="EM45" s="142"/>
      <c r="EN45" s="142"/>
      <c r="EO45" s="142"/>
      <c r="EP45" s="142"/>
      <c r="EQ45" s="142"/>
      <c r="ER45" s="142"/>
      <c r="ES45" s="142"/>
      <c r="ET45" s="142"/>
      <c r="EU45" s="142"/>
      <c r="EV45" s="142"/>
      <c r="EW45" s="142"/>
      <c r="EX45" s="142"/>
      <c r="EY45" s="142"/>
      <c r="EZ45" s="142"/>
      <c r="FA45" s="142"/>
    </row>
    <row r="46" spans="1:157" ht="15" customHeight="1" x14ac:dyDescent="0.2"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/>
      <c r="Q46" s="127"/>
      <c r="R46" s="127"/>
      <c r="S46" s="127"/>
      <c r="T46" s="127"/>
      <c r="U46" s="127"/>
      <c r="V46" s="127"/>
      <c r="W46" s="317"/>
      <c r="X46" s="317"/>
      <c r="Y46" s="317"/>
      <c r="Z46" s="317"/>
      <c r="AA46" s="317"/>
      <c r="AB46" s="317"/>
      <c r="AC46" s="317"/>
      <c r="AD46" s="317"/>
      <c r="AE46" s="61" t="str">
        <f>IF(COUNTIF(AE6:AE39,"з")=0," ",COUNTIF(AE6:AE39,"з"))</f>
        <v xml:space="preserve"> </v>
      </c>
      <c r="AF46" s="35" t="str">
        <f>IF(COUNTIF(AF6:AF39,"з")=0," ",COUNTIF(AF6:AF39,"з"))</f>
        <v xml:space="preserve"> </v>
      </c>
      <c r="AX46" s="129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  <c r="BL46" s="130"/>
      <c r="BM46" s="130"/>
      <c r="BN46" s="130"/>
      <c r="BO46" s="129"/>
      <c r="BP46" s="129"/>
      <c r="BQ46" s="129"/>
      <c r="BR46" s="129"/>
      <c r="BS46" s="129"/>
      <c r="BT46" s="129"/>
      <c r="BU46" s="129"/>
      <c r="BV46" s="129"/>
      <c r="BW46" s="129"/>
      <c r="BX46" s="129"/>
      <c r="BY46" s="129"/>
      <c r="BZ46" s="129"/>
      <c r="CA46" s="129"/>
      <c r="CB46" s="129"/>
      <c r="CC46" s="129"/>
      <c r="CD46" s="129"/>
      <c r="CE46" s="129"/>
      <c r="CF46" s="129"/>
      <c r="CG46" s="129"/>
      <c r="CH46" s="129"/>
      <c r="CI46" s="129"/>
      <c r="CJ46" s="129"/>
      <c r="CK46" s="129"/>
      <c r="CL46" s="129"/>
      <c r="CM46" s="129"/>
      <c r="CN46" s="127"/>
      <c r="CO46" s="127"/>
      <c r="CP46" s="127"/>
      <c r="CQ46" s="127"/>
      <c r="CR46" s="127"/>
      <c r="CS46" s="127"/>
      <c r="CT46" s="127"/>
      <c r="CU46" s="127"/>
      <c r="CV46" s="127"/>
      <c r="CW46" s="127"/>
      <c r="CX46" s="127"/>
      <c r="CY46" s="127"/>
      <c r="CZ46" s="127"/>
      <c r="DA46" s="127"/>
      <c r="DG46" s="142"/>
    </row>
    <row r="47" spans="1:157" s="143" customFormat="1" ht="15" customHeight="1" x14ac:dyDescent="0.2">
      <c r="A47" s="131"/>
      <c r="B47" s="131"/>
      <c r="C47" s="131"/>
      <c r="D47" s="131"/>
      <c r="E47" s="131"/>
      <c r="F47" s="127"/>
      <c r="G47" s="127"/>
      <c r="H47" s="127"/>
      <c r="I47" s="127"/>
      <c r="J47" s="127"/>
      <c r="K47" s="127"/>
      <c r="L47" s="127"/>
      <c r="M47" s="127"/>
      <c r="N47" s="127"/>
      <c r="O47" s="127"/>
      <c r="P47" s="127"/>
      <c r="Q47" s="127"/>
      <c r="R47" s="127"/>
      <c r="S47" s="127"/>
      <c r="T47" s="127"/>
      <c r="U47" s="127"/>
      <c r="V47" s="127"/>
      <c r="W47" s="317"/>
      <c r="X47" s="317"/>
      <c r="Y47" s="317"/>
      <c r="Z47" s="317"/>
      <c r="AA47" s="317"/>
      <c r="AB47" s="317"/>
      <c r="AC47" s="317"/>
      <c r="AD47" s="317"/>
      <c r="AE47" s="61" t="str">
        <f>IF(COUNTIF(AE6:AE39,"н")=0," ",COUNTIF(AE6:AE39,"н"))</f>
        <v xml:space="preserve"> </v>
      </c>
      <c r="AF47" s="35" t="str">
        <f>IF(COUNTIF(AF6:AF39,"н")=0," ",COUNTIF(AF6:AF39,"н"))</f>
        <v xml:space="preserve"> </v>
      </c>
      <c r="AX47" s="129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  <c r="BL47" s="130"/>
      <c r="BM47" s="130"/>
      <c r="BN47" s="130"/>
      <c r="BO47" s="129"/>
      <c r="BP47" s="129"/>
      <c r="BQ47" s="129"/>
      <c r="BR47" s="129"/>
      <c r="BS47" s="129"/>
      <c r="BT47" s="129"/>
      <c r="BU47" s="129"/>
      <c r="BV47" s="129"/>
      <c r="BW47" s="129"/>
      <c r="BX47" s="129"/>
      <c r="BY47" s="129"/>
      <c r="BZ47" s="129"/>
      <c r="CA47" s="129"/>
      <c r="CB47" s="129"/>
      <c r="CC47" s="129"/>
      <c r="CD47" s="129"/>
      <c r="CE47" s="129"/>
      <c r="CF47" s="129"/>
      <c r="CG47" s="129"/>
      <c r="CH47" s="129"/>
      <c r="CI47" s="129"/>
      <c r="CJ47" s="129"/>
      <c r="CK47" s="129"/>
      <c r="CL47" s="129"/>
      <c r="CM47" s="129"/>
      <c r="CN47" s="129"/>
      <c r="CO47" s="129"/>
      <c r="CP47" s="129"/>
      <c r="CQ47" s="129"/>
      <c r="CR47" s="129"/>
      <c r="CS47" s="129"/>
      <c r="CT47" s="129"/>
      <c r="CU47" s="129"/>
      <c r="CV47" s="129"/>
      <c r="CW47" s="129"/>
      <c r="CX47" s="129"/>
      <c r="CY47" s="129"/>
      <c r="CZ47" s="129"/>
      <c r="DA47" s="129"/>
    </row>
    <row r="48" spans="1:157" ht="15" customHeight="1" x14ac:dyDescent="0.2">
      <c r="F48" s="127"/>
      <c r="G48" s="127"/>
      <c r="H48" s="127"/>
      <c r="I48" s="127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317"/>
      <c r="X48" s="317"/>
      <c r="Y48" s="317"/>
      <c r="Z48" s="317"/>
      <c r="AA48" s="317"/>
      <c r="AB48" s="317"/>
      <c r="AC48" s="317"/>
      <c r="AD48" s="317"/>
      <c r="AE48" s="127"/>
      <c r="AF48" s="127"/>
      <c r="AG48" s="128"/>
      <c r="AH48" s="128"/>
      <c r="AI48" s="128"/>
      <c r="AJ48" s="128"/>
      <c r="AK48" s="128"/>
      <c r="AL48" s="128"/>
      <c r="AM48" s="128"/>
      <c r="AN48" s="128"/>
      <c r="AO48" s="128"/>
      <c r="AP48" s="128"/>
      <c r="AQ48" s="128"/>
      <c r="AR48" s="128"/>
      <c r="AS48" s="128"/>
      <c r="AT48" s="128"/>
      <c r="AU48" s="128"/>
      <c r="AV48" s="128"/>
      <c r="AW48" s="128"/>
      <c r="AX48" s="129"/>
      <c r="AY48" s="130"/>
      <c r="AZ48" s="130"/>
      <c r="BA48" s="130"/>
      <c r="BB48" s="130"/>
      <c r="BC48" s="130"/>
      <c r="BD48" s="130"/>
      <c r="BE48" s="130"/>
      <c r="BF48" s="130"/>
      <c r="BG48" s="130"/>
      <c r="BH48" s="130"/>
      <c r="BI48" s="130"/>
      <c r="BJ48" s="130"/>
      <c r="BK48" s="130"/>
      <c r="BL48" s="130"/>
      <c r="BM48" s="130"/>
      <c r="BN48" s="130"/>
      <c r="BO48" s="129"/>
      <c r="BP48" s="129"/>
      <c r="BQ48" s="129"/>
      <c r="BR48" s="129"/>
      <c r="BS48" s="129"/>
      <c r="BT48" s="129"/>
      <c r="BU48" s="129"/>
      <c r="BV48" s="129"/>
      <c r="BW48" s="129"/>
      <c r="BX48" s="129"/>
      <c r="BY48" s="129"/>
      <c r="BZ48" s="129"/>
      <c r="CA48" s="129"/>
      <c r="CB48" s="129"/>
      <c r="CC48" s="129"/>
      <c r="CD48" s="129"/>
      <c r="CE48" s="129"/>
      <c r="CF48" s="129"/>
      <c r="CG48" s="129"/>
      <c r="CH48" s="129"/>
      <c r="CI48" s="129"/>
      <c r="CJ48" s="129"/>
      <c r="CK48" s="129"/>
      <c r="CL48" s="129"/>
      <c r="CM48" s="129"/>
      <c r="CN48" s="127"/>
      <c r="CO48" s="127"/>
      <c r="CP48" s="127"/>
      <c r="CQ48" s="127"/>
      <c r="CR48" s="127"/>
      <c r="CS48" s="127"/>
      <c r="CT48" s="127"/>
      <c r="CU48" s="127"/>
      <c r="CV48" s="127"/>
      <c r="CW48" s="127"/>
      <c r="CX48" s="127"/>
      <c r="CY48" s="127"/>
      <c r="CZ48" s="127"/>
      <c r="DA48" s="127"/>
    </row>
    <row r="49" spans="6:105" ht="15" customHeight="1" x14ac:dyDescent="0.2">
      <c r="F49" s="127"/>
      <c r="G49" s="127"/>
      <c r="H49" s="127"/>
      <c r="I49" s="127"/>
      <c r="J49" s="127"/>
      <c r="K49" s="127"/>
      <c r="L49" s="127"/>
      <c r="M49" s="127"/>
      <c r="N49" s="127"/>
      <c r="O49" s="127"/>
      <c r="P49" s="127"/>
      <c r="Q49" s="127"/>
      <c r="R49" s="127"/>
      <c r="S49" s="127"/>
      <c r="T49" s="127"/>
      <c r="U49" s="127"/>
      <c r="V49" s="127"/>
      <c r="W49" s="317"/>
      <c r="X49" s="317"/>
      <c r="Y49" s="317"/>
      <c r="Z49" s="317"/>
      <c r="AA49" s="317"/>
      <c r="AB49" s="317"/>
      <c r="AC49" s="317"/>
      <c r="AD49" s="317"/>
      <c r="AE49" s="127"/>
      <c r="AF49" s="127"/>
      <c r="AG49" s="128"/>
      <c r="AH49" s="128"/>
      <c r="AI49" s="128"/>
      <c r="AJ49" s="128"/>
      <c r="AK49" s="128"/>
      <c r="AL49" s="128"/>
      <c r="AM49" s="128"/>
      <c r="AN49" s="128"/>
      <c r="AO49" s="128"/>
      <c r="AP49" s="128"/>
      <c r="AQ49" s="128"/>
      <c r="AR49" s="128"/>
      <c r="AS49" s="128"/>
      <c r="AT49" s="128"/>
      <c r="AU49" s="128"/>
      <c r="AV49" s="128"/>
      <c r="AW49" s="128"/>
      <c r="AX49" s="129"/>
      <c r="AY49" s="130"/>
      <c r="AZ49" s="130"/>
      <c r="BA49" s="130"/>
      <c r="BB49" s="130"/>
      <c r="BC49" s="130"/>
      <c r="BD49" s="130"/>
      <c r="BE49" s="130"/>
      <c r="BF49" s="130"/>
      <c r="BG49" s="130"/>
      <c r="BH49" s="130"/>
      <c r="BI49" s="130"/>
      <c r="BJ49" s="130"/>
      <c r="BK49" s="130"/>
      <c r="BL49" s="130"/>
      <c r="BM49" s="130"/>
      <c r="BN49" s="130"/>
      <c r="BO49" s="129"/>
      <c r="BP49" s="129"/>
      <c r="BQ49" s="129"/>
      <c r="BR49" s="129"/>
      <c r="BS49" s="129"/>
      <c r="BT49" s="129"/>
      <c r="BU49" s="129"/>
      <c r="BV49" s="129"/>
      <c r="BW49" s="129"/>
      <c r="BX49" s="129"/>
      <c r="BY49" s="129"/>
      <c r="BZ49" s="129"/>
      <c r="CA49" s="129"/>
      <c r="CB49" s="129"/>
      <c r="CC49" s="129"/>
      <c r="CD49" s="129"/>
      <c r="CE49" s="129"/>
      <c r="CF49" s="129"/>
      <c r="CG49" s="129"/>
      <c r="CH49" s="129"/>
      <c r="CI49" s="129"/>
      <c r="CJ49" s="129"/>
      <c r="CK49" s="129"/>
      <c r="CL49" s="129"/>
      <c r="CM49" s="129"/>
      <c r="CN49" s="127"/>
      <c r="CO49" s="127"/>
      <c r="CP49" s="127"/>
      <c r="CQ49" s="127"/>
      <c r="CR49" s="127"/>
      <c r="CS49" s="127"/>
      <c r="CT49" s="127"/>
      <c r="CU49" s="127"/>
      <c r="CV49" s="127"/>
      <c r="CW49" s="127"/>
      <c r="CX49" s="127"/>
      <c r="CY49" s="127"/>
      <c r="CZ49" s="127"/>
      <c r="DA49" s="127"/>
    </row>
    <row r="50" spans="6:105" ht="15" customHeight="1" x14ac:dyDescent="0.2">
      <c r="F50" s="127"/>
      <c r="G50" s="127"/>
      <c r="H50" s="127"/>
      <c r="I50" s="127"/>
      <c r="J50" s="127"/>
      <c r="K50" s="127"/>
      <c r="L50" s="127"/>
      <c r="M50" s="127"/>
      <c r="N50" s="127"/>
      <c r="O50" s="127"/>
      <c r="P50" s="127"/>
      <c r="Q50" s="127"/>
      <c r="R50" s="127"/>
      <c r="S50" s="127"/>
      <c r="T50" s="127"/>
      <c r="U50" s="127"/>
      <c r="V50" s="127"/>
      <c r="W50" s="317"/>
      <c r="X50" s="317"/>
      <c r="Y50" s="317"/>
      <c r="Z50" s="317"/>
      <c r="AA50" s="317"/>
      <c r="AB50" s="317"/>
      <c r="AC50" s="317"/>
      <c r="AD50" s="317"/>
      <c r="AE50" s="127"/>
      <c r="AF50" s="127"/>
      <c r="AG50" s="128"/>
      <c r="AH50" s="128"/>
      <c r="AI50" s="128"/>
      <c r="AJ50" s="128"/>
      <c r="AK50" s="128"/>
      <c r="AL50" s="128"/>
      <c r="AM50" s="128"/>
      <c r="AN50" s="128"/>
      <c r="AO50" s="128"/>
      <c r="AP50" s="128"/>
      <c r="AQ50" s="128"/>
      <c r="AR50" s="128"/>
      <c r="AS50" s="128"/>
      <c r="AT50" s="128"/>
      <c r="AU50" s="128"/>
      <c r="AV50" s="128"/>
      <c r="AW50" s="128"/>
      <c r="AX50" s="129"/>
      <c r="AY50" s="130"/>
      <c r="AZ50" s="130"/>
      <c r="BA50" s="130"/>
      <c r="BB50" s="130"/>
      <c r="BC50" s="130"/>
      <c r="BD50" s="130"/>
      <c r="BE50" s="130"/>
      <c r="BF50" s="130"/>
      <c r="BG50" s="130"/>
      <c r="BH50" s="130"/>
      <c r="BI50" s="130"/>
      <c r="BJ50" s="130"/>
      <c r="BK50" s="130"/>
      <c r="BL50" s="130"/>
      <c r="BM50" s="130"/>
      <c r="BN50" s="130"/>
      <c r="BO50" s="129"/>
      <c r="BP50" s="129"/>
      <c r="BQ50" s="129"/>
      <c r="BR50" s="129"/>
      <c r="BS50" s="129"/>
      <c r="BT50" s="129"/>
      <c r="BU50" s="129"/>
      <c r="BV50" s="129"/>
      <c r="BW50" s="129"/>
      <c r="BX50" s="129"/>
      <c r="BY50" s="129"/>
      <c r="BZ50" s="129"/>
      <c r="CA50" s="129"/>
      <c r="CB50" s="129"/>
      <c r="CC50" s="129"/>
      <c r="CD50" s="129"/>
      <c r="CE50" s="129"/>
      <c r="CF50" s="129"/>
      <c r="CG50" s="129"/>
      <c r="CH50" s="129"/>
      <c r="CI50" s="129"/>
      <c r="CJ50" s="129"/>
      <c r="CK50" s="129"/>
      <c r="CL50" s="129"/>
      <c r="CM50" s="129"/>
      <c r="CN50" s="127"/>
      <c r="CO50" s="127"/>
      <c r="CP50" s="127"/>
      <c r="CQ50" s="127"/>
      <c r="CR50" s="127"/>
      <c r="CS50" s="127"/>
      <c r="CT50" s="127"/>
      <c r="CU50" s="127"/>
      <c r="CV50" s="127"/>
      <c r="CW50" s="127"/>
      <c r="CX50" s="127"/>
      <c r="CY50" s="127"/>
      <c r="CZ50" s="127"/>
      <c r="DA50" s="127"/>
    </row>
    <row r="51" spans="6:105" ht="15" customHeight="1" x14ac:dyDescent="0.2"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317"/>
      <c r="X51" s="317"/>
      <c r="Y51" s="317"/>
      <c r="Z51" s="317"/>
      <c r="AA51" s="317"/>
      <c r="AB51" s="317"/>
      <c r="AC51" s="317"/>
      <c r="AD51" s="317"/>
      <c r="AE51" s="127"/>
      <c r="AF51" s="127"/>
      <c r="AG51" s="128"/>
      <c r="AH51" s="128"/>
      <c r="AI51" s="128"/>
      <c r="AJ51" s="128"/>
      <c r="AK51" s="128"/>
      <c r="AL51" s="128"/>
      <c r="AM51" s="128"/>
      <c r="AN51" s="128"/>
      <c r="AO51" s="128"/>
      <c r="AP51" s="128"/>
      <c r="AQ51" s="128"/>
      <c r="AR51" s="128"/>
      <c r="AS51" s="128"/>
      <c r="AT51" s="128"/>
      <c r="AU51" s="128"/>
      <c r="AV51" s="128"/>
      <c r="AW51" s="128"/>
      <c r="AX51" s="129"/>
      <c r="AY51" s="130"/>
      <c r="AZ51" s="130"/>
      <c r="BA51" s="130"/>
      <c r="BB51" s="130"/>
      <c r="BC51" s="130"/>
      <c r="BD51" s="130"/>
      <c r="BE51" s="130"/>
      <c r="BF51" s="130"/>
      <c r="BG51" s="130"/>
      <c r="BH51" s="130"/>
      <c r="BI51" s="130"/>
      <c r="BJ51" s="130"/>
      <c r="BK51" s="130"/>
      <c r="BL51" s="130"/>
      <c r="BM51" s="130"/>
      <c r="BN51" s="130"/>
      <c r="BO51" s="129"/>
      <c r="BP51" s="129"/>
      <c r="BQ51" s="129"/>
      <c r="BR51" s="129"/>
      <c r="BS51" s="129"/>
      <c r="BT51" s="129"/>
      <c r="BU51" s="129"/>
      <c r="BV51" s="129"/>
      <c r="BW51" s="129"/>
      <c r="BX51" s="129"/>
      <c r="BY51" s="129"/>
      <c r="BZ51" s="129"/>
      <c r="CA51" s="129"/>
      <c r="CB51" s="129"/>
      <c r="CC51" s="129"/>
      <c r="CD51" s="129"/>
      <c r="CE51" s="129"/>
      <c r="CF51" s="129"/>
      <c r="CG51" s="129"/>
      <c r="CH51" s="129"/>
      <c r="CI51" s="129"/>
      <c r="CJ51" s="129"/>
      <c r="CK51" s="129"/>
      <c r="CL51" s="129"/>
      <c r="CM51" s="129"/>
      <c r="CN51" s="127"/>
      <c r="CO51" s="127"/>
      <c r="CP51" s="127"/>
      <c r="CQ51" s="127"/>
      <c r="CR51" s="127"/>
      <c r="CS51" s="127"/>
      <c r="CT51" s="127"/>
      <c r="CU51" s="127"/>
      <c r="CV51" s="127"/>
      <c r="CW51" s="127"/>
      <c r="CX51" s="127"/>
      <c r="CY51" s="127"/>
      <c r="CZ51" s="127"/>
      <c r="DA51" s="127"/>
    </row>
    <row r="52" spans="6:105" ht="15" customHeight="1" x14ac:dyDescent="0.2">
      <c r="F52" s="127"/>
      <c r="G52" s="127"/>
      <c r="H52" s="127"/>
      <c r="I52" s="127"/>
      <c r="J52" s="127"/>
      <c r="K52" s="127"/>
      <c r="L52" s="127"/>
      <c r="M52" s="127"/>
      <c r="N52" s="127"/>
      <c r="O52" s="127"/>
      <c r="P52" s="127"/>
      <c r="Q52" s="127"/>
      <c r="R52" s="127"/>
      <c r="S52" s="127"/>
      <c r="T52" s="127"/>
      <c r="U52" s="127"/>
      <c r="V52" s="127"/>
      <c r="W52" s="317"/>
      <c r="X52" s="317"/>
      <c r="Y52" s="317"/>
      <c r="Z52" s="317"/>
      <c r="AA52" s="317"/>
      <c r="AB52" s="317"/>
      <c r="AC52" s="317"/>
      <c r="AD52" s="317"/>
      <c r="AE52" s="127"/>
      <c r="AF52" s="127"/>
      <c r="AG52" s="128"/>
      <c r="AH52" s="128"/>
      <c r="AI52" s="128"/>
      <c r="AJ52" s="128"/>
      <c r="AK52" s="128"/>
      <c r="AL52" s="128"/>
      <c r="AM52" s="128"/>
      <c r="AN52" s="128"/>
      <c r="AO52" s="128"/>
      <c r="AP52" s="128"/>
      <c r="AQ52" s="128"/>
      <c r="AR52" s="128"/>
      <c r="AS52" s="128"/>
      <c r="AT52" s="128"/>
      <c r="AU52" s="128"/>
      <c r="AV52" s="128"/>
      <c r="AW52" s="128"/>
      <c r="AX52" s="129"/>
      <c r="AY52" s="130"/>
      <c r="AZ52" s="130"/>
      <c r="BA52" s="130"/>
      <c r="BB52" s="130"/>
      <c r="BC52" s="130"/>
      <c r="BD52" s="130"/>
      <c r="BE52" s="130"/>
      <c r="BF52" s="130"/>
      <c r="BG52" s="130"/>
      <c r="BH52" s="130"/>
      <c r="BI52" s="130"/>
      <c r="BJ52" s="130"/>
      <c r="BK52" s="130"/>
      <c r="BL52" s="130"/>
      <c r="BM52" s="130"/>
      <c r="BN52" s="130"/>
      <c r="BO52" s="129"/>
      <c r="BP52" s="129"/>
      <c r="BQ52" s="129"/>
      <c r="BR52" s="129"/>
      <c r="BS52" s="129"/>
      <c r="BT52" s="129"/>
      <c r="BU52" s="129"/>
      <c r="BV52" s="129"/>
      <c r="BW52" s="129"/>
      <c r="BX52" s="129"/>
      <c r="BY52" s="129"/>
      <c r="BZ52" s="129"/>
      <c r="CA52" s="129"/>
      <c r="CB52" s="129"/>
      <c r="CC52" s="129"/>
      <c r="CD52" s="129"/>
      <c r="CE52" s="129"/>
      <c r="CF52" s="129"/>
      <c r="CG52" s="129"/>
      <c r="CH52" s="129"/>
      <c r="CI52" s="129"/>
      <c r="CJ52" s="129"/>
      <c r="CK52" s="129"/>
      <c r="CL52" s="129"/>
      <c r="CM52" s="129"/>
      <c r="CN52" s="127"/>
      <c r="CO52" s="127"/>
      <c r="CP52" s="127"/>
      <c r="CQ52" s="127"/>
      <c r="CR52" s="127"/>
      <c r="CS52" s="127"/>
      <c r="CT52" s="127"/>
      <c r="CU52" s="127"/>
      <c r="CV52" s="127"/>
      <c r="CW52" s="127"/>
      <c r="CX52" s="127"/>
      <c r="CY52" s="127"/>
      <c r="CZ52" s="127"/>
      <c r="DA52" s="127"/>
    </row>
    <row r="53" spans="6:105" ht="15" customHeight="1" x14ac:dyDescent="0.2">
      <c r="F53" s="127"/>
      <c r="G53" s="127"/>
      <c r="H53" s="127"/>
      <c r="I53" s="127"/>
      <c r="J53" s="127"/>
      <c r="K53" s="127"/>
      <c r="L53" s="127"/>
      <c r="M53" s="127"/>
      <c r="N53" s="127"/>
      <c r="O53" s="127"/>
      <c r="P53" s="127"/>
      <c r="Q53" s="127"/>
      <c r="R53" s="127"/>
      <c r="S53" s="127"/>
      <c r="T53" s="127"/>
      <c r="U53" s="127"/>
      <c r="V53" s="127"/>
      <c r="W53" s="317"/>
      <c r="X53" s="317"/>
      <c r="Y53" s="317"/>
      <c r="Z53" s="317"/>
      <c r="AA53" s="317"/>
      <c r="AB53" s="317"/>
      <c r="AC53" s="317"/>
      <c r="AD53" s="317"/>
      <c r="AE53" s="127"/>
      <c r="AF53" s="127"/>
      <c r="AG53" s="128"/>
      <c r="AH53" s="128"/>
      <c r="AI53" s="128"/>
      <c r="AJ53" s="128"/>
      <c r="AK53" s="128"/>
      <c r="AL53" s="128"/>
      <c r="AM53" s="128"/>
      <c r="AN53" s="128"/>
      <c r="AO53" s="128"/>
      <c r="AP53" s="128"/>
      <c r="AQ53" s="128"/>
      <c r="AR53" s="128"/>
      <c r="AS53" s="128"/>
      <c r="AT53" s="128"/>
      <c r="AU53" s="128"/>
      <c r="AV53" s="128"/>
      <c r="AW53" s="128"/>
      <c r="AX53" s="129"/>
      <c r="AY53" s="130"/>
      <c r="AZ53" s="130"/>
      <c r="BA53" s="130"/>
      <c r="BB53" s="130"/>
      <c r="BC53" s="130"/>
      <c r="BD53" s="130"/>
      <c r="BE53" s="130"/>
      <c r="BF53" s="130"/>
      <c r="BG53" s="130"/>
      <c r="BH53" s="130"/>
      <c r="BI53" s="130"/>
      <c r="BJ53" s="130"/>
      <c r="BK53" s="130"/>
      <c r="BL53" s="130"/>
      <c r="BM53" s="130"/>
      <c r="BN53" s="130"/>
      <c r="BO53" s="129"/>
      <c r="BP53" s="129"/>
      <c r="BQ53" s="129"/>
      <c r="BR53" s="129"/>
      <c r="BS53" s="129"/>
      <c r="BT53" s="129"/>
      <c r="BU53" s="129"/>
      <c r="BV53" s="129"/>
      <c r="BW53" s="129"/>
      <c r="BX53" s="129"/>
      <c r="BY53" s="129"/>
      <c r="BZ53" s="129"/>
      <c r="CA53" s="129"/>
      <c r="CB53" s="129"/>
      <c r="CC53" s="129"/>
      <c r="CD53" s="129"/>
      <c r="CE53" s="129"/>
      <c r="CF53" s="129"/>
      <c r="CG53" s="129"/>
      <c r="CH53" s="129"/>
      <c r="CI53" s="129"/>
      <c r="CJ53" s="129"/>
      <c r="CK53" s="129"/>
      <c r="CL53" s="129"/>
      <c r="CM53" s="129"/>
      <c r="CN53" s="127"/>
      <c r="CO53" s="127"/>
      <c r="CP53" s="127"/>
      <c r="CQ53" s="127"/>
      <c r="CR53" s="127"/>
      <c r="CS53" s="127"/>
      <c r="CT53" s="127"/>
      <c r="CU53" s="127"/>
      <c r="CV53" s="127"/>
      <c r="CW53" s="127"/>
      <c r="CX53" s="127"/>
      <c r="CY53" s="127"/>
      <c r="CZ53" s="127"/>
      <c r="DA53" s="127"/>
    </row>
    <row r="54" spans="6:105" ht="15" customHeight="1" x14ac:dyDescent="0.2">
      <c r="AE54" s="127"/>
      <c r="AF54" s="127"/>
      <c r="AG54" s="128"/>
      <c r="AH54" s="128"/>
      <c r="AI54" s="128"/>
      <c r="AJ54" s="128"/>
      <c r="AK54" s="128"/>
      <c r="AL54" s="128"/>
      <c r="AM54" s="128"/>
      <c r="AN54" s="128"/>
      <c r="AO54" s="128"/>
      <c r="AP54" s="128"/>
      <c r="AQ54" s="128"/>
      <c r="AR54" s="128"/>
      <c r="AS54" s="128"/>
      <c r="AT54" s="128"/>
      <c r="AU54" s="128"/>
      <c r="AV54" s="128"/>
      <c r="AW54" s="128"/>
      <c r="AX54" s="129"/>
      <c r="AY54" s="130"/>
      <c r="AZ54" s="130"/>
      <c r="BA54" s="130"/>
      <c r="BB54" s="130"/>
      <c r="BC54" s="130"/>
      <c r="BD54" s="130"/>
      <c r="BE54" s="130"/>
      <c r="BF54" s="130"/>
      <c r="BG54" s="130"/>
      <c r="BH54" s="130"/>
      <c r="BI54" s="130"/>
      <c r="BJ54" s="130"/>
      <c r="BK54" s="130"/>
      <c r="BL54" s="130"/>
      <c r="BM54" s="130"/>
      <c r="BN54" s="130"/>
      <c r="BO54" s="129"/>
      <c r="BP54" s="129"/>
      <c r="BQ54" s="129"/>
      <c r="BR54" s="129"/>
      <c r="BS54" s="129"/>
      <c r="BT54" s="129"/>
      <c r="BU54" s="129"/>
      <c r="BV54" s="129"/>
      <c r="BW54" s="129"/>
      <c r="BX54" s="129"/>
      <c r="BY54" s="129"/>
      <c r="BZ54" s="129"/>
      <c r="CA54" s="129"/>
      <c r="CB54" s="129"/>
      <c r="CC54" s="129"/>
      <c r="CD54" s="129"/>
      <c r="CE54" s="129"/>
      <c r="CF54" s="129"/>
      <c r="CG54" s="129"/>
      <c r="CH54" s="129"/>
      <c r="CI54" s="129"/>
      <c r="CJ54" s="129"/>
      <c r="CK54" s="129"/>
      <c r="CL54" s="129"/>
      <c r="CM54" s="129"/>
      <c r="CN54" s="127"/>
      <c r="CO54" s="127"/>
      <c r="CP54" s="127"/>
      <c r="CQ54" s="127"/>
      <c r="CR54" s="127"/>
      <c r="CS54" s="127"/>
      <c r="CT54" s="127"/>
      <c r="CU54" s="127"/>
      <c r="CV54" s="127"/>
      <c r="CW54" s="127"/>
      <c r="CX54" s="127"/>
      <c r="CY54" s="127"/>
      <c r="CZ54" s="127"/>
      <c r="DA54" s="127"/>
    </row>
    <row r="55" spans="6:105" ht="15" customHeight="1" x14ac:dyDescent="0.2">
      <c r="AE55" s="127"/>
      <c r="AF55" s="127"/>
      <c r="AG55" s="128"/>
      <c r="AH55" s="128"/>
      <c r="AI55" s="128"/>
      <c r="AJ55" s="128"/>
      <c r="AK55" s="128"/>
      <c r="AL55" s="128"/>
      <c r="AM55" s="128"/>
      <c r="AN55" s="128"/>
      <c r="AO55" s="128"/>
      <c r="AP55" s="128"/>
      <c r="AQ55" s="128"/>
      <c r="AR55" s="128"/>
      <c r="AS55" s="128"/>
      <c r="AT55" s="128"/>
      <c r="AU55" s="128"/>
      <c r="AV55" s="128"/>
      <c r="AW55" s="128"/>
      <c r="AX55" s="129"/>
      <c r="AY55" s="130"/>
      <c r="AZ55" s="130"/>
      <c r="BA55" s="130"/>
      <c r="BB55" s="130"/>
      <c r="BC55" s="130"/>
      <c r="BD55" s="130"/>
      <c r="BE55" s="130"/>
      <c r="BF55" s="130"/>
      <c r="BG55" s="130"/>
      <c r="BH55" s="130"/>
      <c r="BI55" s="130"/>
      <c r="BJ55" s="130"/>
      <c r="BK55" s="130"/>
      <c r="BL55" s="130"/>
      <c r="BM55" s="130"/>
      <c r="BN55" s="130"/>
      <c r="BO55" s="129"/>
      <c r="BP55" s="129"/>
      <c r="BQ55" s="129"/>
      <c r="BR55" s="129"/>
      <c r="BS55" s="129"/>
      <c r="BT55" s="129"/>
      <c r="BU55" s="129"/>
      <c r="BV55" s="129"/>
      <c r="BW55" s="129"/>
      <c r="BX55" s="129"/>
      <c r="BY55" s="129"/>
      <c r="BZ55" s="129"/>
      <c r="CA55" s="129"/>
      <c r="CB55" s="129"/>
      <c r="CC55" s="129"/>
      <c r="CD55" s="129"/>
      <c r="CE55" s="129"/>
      <c r="CF55" s="129"/>
      <c r="CG55" s="129"/>
      <c r="CH55" s="129"/>
      <c r="CI55" s="129"/>
      <c r="CJ55" s="129"/>
      <c r="CK55" s="129"/>
      <c r="CL55" s="129"/>
      <c r="CM55" s="129"/>
      <c r="CN55" s="127"/>
      <c r="CO55" s="127"/>
      <c r="CP55" s="127"/>
      <c r="CQ55" s="127"/>
      <c r="CR55" s="127"/>
      <c r="CS55" s="127"/>
      <c r="CT55" s="127"/>
      <c r="CU55" s="127"/>
      <c r="CV55" s="127"/>
      <c r="CW55" s="127"/>
      <c r="CX55" s="127"/>
      <c r="CY55" s="127"/>
      <c r="CZ55" s="127"/>
      <c r="DA55" s="127"/>
    </row>
    <row r="56" spans="6:105" ht="15" customHeight="1" x14ac:dyDescent="0.2">
      <c r="AE56" s="127"/>
      <c r="AF56" s="127"/>
      <c r="AG56" s="128"/>
      <c r="AH56" s="128"/>
      <c r="AI56" s="128"/>
      <c r="AJ56" s="128"/>
      <c r="AK56" s="128"/>
      <c r="AL56" s="128"/>
      <c r="AM56" s="128"/>
      <c r="AN56" s="128"/>
      <c r="AO56" s="128"/>
      <c r="AP56" s="128"/>
      <c r="AQ56" s="128"/>
      <c r="AR56" s="128"/>
      <c r="AS56" s="128"/>
      <c r="AT56" s="128"/>
      <c r="AU56" s="128"/>
      <c r="AV56" s="128"/>
      <c r="AW56" s="128"/>
      <c r="AX56" s="129"/>
      <c r="AY56" s="130"/>
      <c r="AZ56" s="130"/>
      <c r="BA56" s="130"/>
      <c r="BB56" s="130"/>
      <c r="BC56" s="130"/>
      <c r="BD56" s="130"/>
      <c r="BE56" s="130"/>
      <c r="BF56" s="130"/>
      <c r="BG56" s="130"/>
      <c r="BH56" s="130"/>
      <c r="BI56" s="130"/>
      <c r="BJ56" s="130"/>
      <c r="BK56" s="130"/>
      <c r="BL56" s="130"/>
      <c r="BM56" s="130"/>
      <c r="BN56" s="130"/>
      <c r="BO56" s="129"/>
      <c r="BP56" s="129"/>
      <c r="BQ56" s="129"/>
      <c r="BR56" s="129"/>
      <c r="BS56" s="129"/>
      <c r="BT56" s="129"/>
      <c r="BU56" s="129"/>
      <c r="BV56" s="129"/>
      <c r="BW56" s="129"/>
      <c r="BX56" s="129"/>
      <c r="BY56" s="129"/>
      <c r="BZ56" s="129"/>
      <c r="CA56" s="129"/>
      <c r="CB56" s="129"/>
      <c r="CC56" s="129"/>
      <c r="CD56" s="129"/>
      <c r="CE56" s="129"/>
      <c r="CF56" s="129"/>
      <c r="CG56" s="129"/>
      <c r="CH56" s="129"/>
      <c r="CI56" s="129"/>
      <c r="CJ56" s="129"/>
      <c r="CK56" s="129"/>
      <c r="CL56" s="129"/>
      <c r="CM56" s="129"/>
      <c r="CN56" s="127"/>
      <c r="CO56" s="127"/>
      <c r="CP56" s="127"/>
      <c r="CQ56" s="127"/>
      <c r="CR56" s="127"/>
      <c r="CS56" s="127"/>
      <c r="CT56" s="127"/>
      <c r="CU56" s="127"/>
      <c r="CV56" s="127"/>
      <c r="CW56" s="127"/>
      <c r="CX56" s="127"/>
      <c r="CY56" s="127"/>
      <c r="CZ56" s="127"/>
      <c r="DA56" s="127"/>
    </row>
  </sheetData>
  <mergeCells count="10">
    <mergeCell ref="A3:C4"/>
    <mergeCell ref="V3:V5"/>
    <mergeCell ref="AD3:AD5"/>
    <mergeCell ref="AG3:AW3"/>
    <mergeCell ref="AX3:BM3"/>
    <mergeCell ref="BP3:CE3"/>
    <mergeCell ref="X38:AB38"/>
    <mergeCell ref="O2:U2"/>
    <mergeCell ref="F2:I2"/>
    <mergeCell ref="K2:N2"/>
  </mergeCells>
  <conditionalFormatting sqref="AF6:AF39">
    <cfRule type="expression" dxfId="1363" priority="737" stopIfTrue="1">
      <formula>VALUE(RIGHT(AF6))&gt;AE6</formula>
    </cfRule>
    <cfRule type="expression" dxfId="1362" priority="738" stopIfTrue="1">
      <formula>EXACT(RIGHT(AF6,3),"зач")</formula>
    </cfRule>
  </conditionalFormatting>
  <conditionalFormatting sqref="W38 W39:AD44 AX45:CB45 AE42:AF47 Z5:AC5 AE6:AE41 AG6:AW44 F6:V44">
    <cfRule type="cellIs" dxfId="1361" priority="734" stopIfTrue="1" operator="equal">
      <formula>5</formula>
    </cfRule>
    <cfRule type="cellIs" dxfId="1360" priority="735" stopIfTrue="1" operator="equal">
      <formula>4</formula>
    </cfRule>
    <cfRule type="cellIs" dxfId="1359" priority="736" stopIfTrue="1" operator="equal">
      <formula>3</formula>
    </cfRule>
  </conditionalFormatting>
  <conditionalFormatting sqref="E6:E44">
    <cfRule type="cellIs" dxfId="1358" priority="732" stopIfTrue="1" operator="equal">
      <formula>4</formula>
    </cfRule>
    <cfRule type="cellIs" dxfId="1357" priority="733" stopIfTrue="1" operator="equal">
      <formula>3</formula>
    </cfRule>
  </conditionalFormatting>
  <conditionalFormatting sqref="C5 Y5 AI5 AG5 H8:R8">
    <cfRule type="cellIs" dxfId="1356" priority="729" stopIfTrue="1" operator="equal">
      <formula>5</formula>
    </cfRule>
    <cfRule type="cellIs" dxfId="1355" priority="730" stopIfTrue="1" operator="equal">
      <formula>4</formula>
    </cfRule>
    <cfRule type="cellIs" dxfId="1354" priority="731" stopIfTrue="1" operator="equal">
      <formula>3</formula>
    </cfRule>
  </conditionalFormatting>
  <conditionalFormatting sqref="AE3:AJ4 W3:AC4 H7:I7">
    <cfRule type="expression" dxfId="1353" priority="727" stopIfTrue="1">
      <formula>$D$1&lt;H3</formula>
    </cfRule>
    <cfRule type="expression" dxfId="1352" priority="728" stopIfTrue="1">
      <formula>$D$1&gt;H3</formula>
    </cfRule>
  </conditionalFormatting>
  <conditionalFormatting sqref="R3:R4">
    <cfRule type="expression" dxfId="1351" priority="105" stopIfTrue="1">
      <formula>$D$1&lt;R3</formula>
    </cfRule>
    <cfRule type="expression" dxfId="1350" priority="106" stopIfTrue="1">
      <formula>$D$1&gt;R3</formula>
    </cfRule>
  </conditionalFormatting>
  <conditionalFormatting sqref="O3:O4">
    <cfRule type="expression" dxfId="1349" priority="103" stopIfTrue="1">
      <formula>$D$1&lt;O3</formula>
    </cfRule>
    <cfRule type="expression" dxfId="1348" priority="104" stopIfTrue="1">
      <formula>$D$1&gt;O3</formula>
    </cfRule>
  </conditionalFormatting>
  <conditionalFormatting sqref="R3:R4">
    <cfRule type="expression" dxfId="1347" priority="93" stopIfTrue="1">
      <formula>$D$1&lt;R3</formula>
    </cfRule>
    <cfRule type="expression" dxfId="1346" priority="94" stopIfTrue="1">
      <formula>$D$1&gt;R3</formula>
    </cfRule>
  </conditionalFormatting>
  <conditionalFormatting sqref="L5">
    <cfRule type="cellIs" dxfId="1345" priority="90" stopIfTrue="1" operator="equal">
      <formula>5</formula>
    </cfRule>
    <cfRule type="cellIs" dxfId="1344" priority="91" stopIfTrue="1" operator="equal">
      <formula>4</formula>
    </cfRule>
    <cfRule type="cellIs" dxfId="1343" priority="92" stopIfTrue="1" operator="equal">
      <formula>3</formula>
    </cfRule>
  </conditionalFormatting>
  <conditionalFormatting sqref="N3:N4">
    <cfRule type="expression" dxfId="1342" priority="88" stopIfTrue="1">
      <formula>$D$1&lt;N3</formula>
    </cfRule>
    <cfRule type="expression" dxfId="1341" priority="89" stopIfTrue="1">
      <formula>$D$1&gt;N3</formula>
    </cfRule>
  </conditionalFormatting>
  <conditionalFormatting sqref="S3:S4">
    <cfRule type="expression" dxfId="1340" priority="67" stopIfTrue="1">
      <formula>$D$1&lt;S3</formula>
    </cfRule>
    <cfRule type="expression" dxfId="1339" priority="68" stopIfTrue="1">
      <formula>$D$1&gt;S3</formula>
    </cfRule>
  </conditionalFormatting>
  <conditionalFormatting sqref="P3:P4">
    <cfRule type="expression" dxfId="1338" priority="65" stopIfTrue="1">
      <formula>$D$1&lt;P3</formula>
    </cfRule>
    <cfRule type="expression" dxfId="1337" priority="66" stopIfTrue="1">
      <formula>$D$1&gt;P3</formula>
    </cfRule>
  </conditionalFormatting>
  <conditionalFormatting sqref="T4">
    <cfRule type="expression" dxfId="1336" priority="51" stopIfTrue="1">
      <formula>$D$1&lt;T4</formula>
    </cfRule>
    <cfRule type="expression" dxfId="1335" priority="52" stopIfTrue="1">
      <formula>$D$1&gt;T4</formula>
    </cfRule>
  </conditionalFormatting>
  <conditionalFormatting sqref="T4">
    <cfRule type="expression" dxfId="1334" priority="49" stopIfTrue="1">
      <formula>$D$1&lt;T4</formula>
    </cfRule>
    <cfRule type="expression" dxfId="1333" priority="50" stopIfTrue="1">
      <formula>$D$1&gt;T4</formula>
    </cfRule>
  </conditionalFormatting>
  <conditionalFormatting sqref="U4">
    <cfRule type="expression" dxfId="1332" priority="45" stopIfTrue="1">
      <formula>$D$1&lt;U4</formula>
    </cfRule>
    <cfRule type="expression" dxfId="1331" priority="46" stopIfTrue="1">
      <formula>$D$1&gt;U4</formula>
    </cfRule>
  </conditionalFormatting>
  <conditionalFormatting sqref="U4">
    <cfRule type="expression" dxfId="1330" priority="43" stopIfTrue="1">
      <formula>$D$1&lt;U4</formula>
    </cfRule>
    <cfRule type="expression" dxfId="1329" priority="44" stopIfTrue="1">
      <formula>$D$1&gt;U4</formula>
    </cfRule>
  </conditionalFormatting>
  <conditionalFormatting sqref="K3:K4">
    <cfRule type="expression" dxfId="1328" priority="29" stopIfTrue="1">
      <formula>$D$1&lt;K3</formula>
    </cfRule>
    <cfRule type="expression" dxfId="1327" priority="30" stopIfTrue="1">
      <formula>$D$1&gt;K3</formula>
    </cfRule>
  </conditionalFormatting>
  <conditionalFormatting sqref="M3:M4">
    <cfRule type="expression" dxfId="1326" priority="25" stopIfTrue="1">
      <formula>$D$1&lt;M3</formula>
    </cfRule>
    <cfRule type="expression" dxfId="1325" priority="26" stopIfTrue="1">
      <formula>$D$1&gt;M3</formula>
    </cfRule>
  </conditionalFormatting>
  <conditionalFormatting sqref="N3:N4">
    <cfRule type="expression" dxfId="1324" priority="21" stopIfTrue="1">
      <formula>$D$1&lt;N3</formula>
    </cfRule>
    <cfRule type="expression" dxfId="1323" priority="22" stopIfTrue="1">
      <formula>$D$1&gt;N3</formula>
    </cfRule>
  </conditionalFormatting>
  <conditionalFormatting sqref="L3:L4">
    <cfRule type="expression" dxfId="1322" priority="7" stopIfTrue="1">
      <formula>$D$1&lt;L3</formula>
    </cfRule>
    <cfRule type="expression" dxfId="1321" priority="8" stopIfTrue="1">
      <formula>$D$1&gt;L3</formula>
    </cfRule>
  </conditionalFormatting>
  <conditionalFormatting sqref="N3:N4">
    <cfRule type="expression" dxfId="1320" priority="3" stopIfTrue="1">
      <formula>$D$1&lt;N3</formula>
    </cfRule>
    <cfRule type="expression" dxfId="1319" priority="4" stopIfTrue="1">
      <formula>$D$1&gt;N3</formula>
    </cfRule>
  </conditionalFormatting>
  <conditionalFormatting sqref="F5 H5:U5">
    <cfRule type="cellIs" dxfId="1318" priority="141" stopIfTrue="1" operator="equal">
      <formula>5</formula>
    </cfRule>
    <cfRule type="cellIs" dxfId="1317" priority="142" stopIfTrue="1" operator="equal">
      <formula>4</formula>
    </cfRule>
    <cfRule type="cellIs" dxfId="1316" priority="143" stopIfTrue="1" operator="equal">
      <formula>3</formula>
    </cfRule>
  </conditionalFormatting>
  <conditionalFormatting sqref="F3:T4">
    <cfRule type="expression" dxfId="1315" priority="139" stopIfTrue="1">
      <formula>$D$4&lt;F3</formula>
    </cfRule>
    <cfRule type="expression" dxfId="1314" priority="140" stopIfTrue="1">
      <formula>$D$4&gt;F3</formula>
    </cfRule>
  </conditionalFormatting>
  <conditionalFormatting sqref="Q5 S5">
    <cfRule type="cellIs" dxfId="1313" priority="136" stopIfTrue="1" operator="equal">
      <formula>5</formula>
    </cfRule>
    <cfRule type="cellIs" dxfId="1312" priority="137" stopIfTrue="1" operator="equal">
      <formula>4</formula>
    </cfRule>
    <cfRule type="cellIs" dxfId="1311" priority="138" stopIfTrue="1" operator="equal">
      <formula>3</formula>
    </cfRule>
  </conditionalFormatting>
  <conditionalFormatting sqref="Q5">
    <cfRule type="cellIs" dxfId="1310" priority="133" stopIfTrue="1" operator="equal">
      <formula>5</formula>
    </cfRule>
    <cfRule type="cellIs" dxfId="1309" priority="134" stopIfTrue="1" operator="equal">
      <formula>4</formula>
    </cfRule>
    <cfRule type="cellIs" dxfId="1308" priority="135" stopIfTrue="1" operator="equal">
      <formula>3</formula>
    </cfRule>
  </conditionalFormatting>
  <conditionalFormatting sqref="Q3:Q4">
    <cfRule type="expression" dxfId="1307" priority="131" stopIfTrue="1">
      <formula>$D$1&lt;Q3</formula>
    </cfRule>
    <cfRule type="expression" dxfId="1306" priority="132" stopIfTrue="1">
      <formula>$D$1&gt;Q3</formula>
    </cfRule>
  </conditionalFormatting>
  <conditionalFormatting sqref="K5">
    <cfRule type="cellIs" dxfId="1305" priority="128" stopIfTrue="1" operator="equal">
      <formula>5</formula>
    </cfRule>
    <cfRule type="cellIs" dxfId="1304" priority="129" stopIfTrue="1" operator="equal">
      <formula>4</formula>
    </cfRule>
    <cfRule type="cellIs" dxfId="1303" priority="130" stopIfTrue="1" operator="equal">
      <formula>3</formula>
    </cfRule>
  </conditionalFormatting>
  <conditionalFormatting sqref="M3:M4">
    <cfRule type="expression" dxfId="1302" priority="126" stopIfTrue="1">
      <formula>$D$1&lt;M3</formula>
    </cfRule>
    <cfRule type="expression" dxfId="1301" priority="127" stopIfTrue="1">
      <formula>$D$1&gt;M3</formula>
    </cfRule>
  </conditionalFormatting>
  <conditionalFormatting sqref="M4">
    <cfRule type="expression" dxfId="1300" priority="124" stopIfTrue="1">
      <formula>$D$4&lt;M4</formula>
    </cfRule>
    <cfRule type="expression" dxfId="1299" priority="125" stopIfTrue="1">
      <formula>$D$4&gt;M4</formula>
    </cfRule>
  </conditionalFormatting>
  <conditionalFormatting sqref="L5">
    <cfRule type="cellIs" dxfId="1298" priority="121" stopIfTrue="1" operator="equal">
      <formula>5</formula>
    </cfRule>
    <cfRule type="cellIs" dxfId="1297" priority="122" stopIfTrue="1" operator="equal">
      <formula>4</formula>
    </cfRule>
    <cfRule type="cellIs" dxfId="1296" priority="123" stopIfTrue="1" operator="equal">
      <formula>3</formula>
    </cfRule>
  </conditionalFormatting>
  <conditionalFormatting sqref="L3:L4">
    <cfRule type="expression" dxfId="1295" priority="119" stopIfTrue="1">
      <formula>$D$1&lt;L3</formula>
    </cfRule>
    <cfRule type="expression" dxfId="1294" priority="120" stopIfTrue="1">
      <formula>$D$1&gt;L3</formula>
    </cfRule>
  </conditionalFormatting>
  <conditionalFormatting sqref="L4">
    <cfRule type="expression" dxfId="1293" priority="117" stopIfTrue="1">
      <formula>$D$4&lt;L4</formula>
    </cfRule>
    <cfRule type="expression" dxfId="1292" priority="118" stopIfTrue="1">
      <formula>$D$4&gt;L4</formula>
    </cfRule>
  </conditionalFormatting>
  <conditionalFormatting sqref="N4">
    <cfRule type="expression" dxfId="1291" priority="113" stopIfTrue="1">
      <formula>$D$4&lt;N4</formula>
    </cfRule>
    <cfRule type="expression" dxfId="1290" priority="114" stopIfTrue="1">
      <formula>$D$4&gt;N4</formula>
    </cfRule>
  </conditionalFormatting>
  <conditionalFormatting sqref="N3:N4">
    <cfRule type="expression" dxfId="1289" priority="115" stopIfTrue="1">
      <formula>$D$1&lt;N3</formula>
    </cfRule>
    <cfRule type="expression" dxfId="1288" priority="116" stopIfTrue="1">
      <formula>$D$1&gt;N3</formula>
    </cfRule>
  </conditionalFormatting>
  <conditionalFormatting sqref="R5">
    <cfRule type="cellIs" dxfId="1287" priority="110" stopIfTrue="1" operator="equal">
      <formula>5</formula>
    </cfRule>
    <cfRule type="cellIs" dxfId="1286" priority="111" stopIfTrue="1" operator="equal">
      <formula>4</formula>
    </cfRule>
    <cfRule type="cellIs" dxfId="1285" priority="112" stopIfTrue="1" operator="equal">
      <formula>3</formula>
    </cfRule>
  </conditionalFormatting>
  <conditionalFormatting sqref="R5">
    <cfRule type="cellIs" dxfId="1284" priority="107" stopIfTrue="1" operator="equal">
      <formula>5</formula>
    </cfRule>
    <cfRule type="cellIs" dxfId="1283" priority="108" stopIfTrue="1" operator="equal">
      <formula>4</formula>
    </cfRule>
    <cfRule type="cellIs" dxfId="1282" priority="109" stopIfTrue="1" operator="equal">
      <formula>3</formula>
    </cfRule>
  </conditionalFormatting>
  <conditionalFormatting sqref="O4">
    <cfRule type="expression" dxfId="1281" priority="101" stopIfTrue="1">
      <formula>$D$4&lt;O4</formula>
    </cfRule>
    <cfRule type="expression" dxfId="1280" priority="102" stopIfTrue="1">
      <formula>$D$4&gt;O4</formula>
    </cfRule>
  </conditionalFormatting>
  <conditionalFormatting sqref="R5">
    <cfRule type="cellIs" dxfId="1279" priority="98" stopIfTrue="1" operator="equal">
      <formula>5</formula>
    </cfRule>
    <cfRule type="cellIs" dxfId="1278" priority="99" stopIfTrue="1" operator="equal">
      <formula>4</formula>
    </cfRule>
    <cfRule type="cellIs" dxfId="1277" priority="100" stopIfTrue="1" operator="equal">
      <formula>3</formula>
    </cfRule>
  </conditionalFormatting>
  <conditionalFormatting sqref="R5">
    <cfRule type="cellIs" dxfId="1276" priority="95" stopIfTrue="1" operator="equal">
      <formula>5</formula>
    </cfRule>
    <cfRule type="cellIs" dxfId="1275" priority="96" stopIfTrue="1" operator="equal">
      <formula>4</formula>
    </cfRule>
    <cfRule type="cellIs" dxfId="1274" priority="97" stopIfTrue="1" operator="equal">
      <formula>3</formula>
    </cfRule>
  </conditionalFormatting>
  <conditionalFormatting sqref="N4">
    <cfRule type="expression" dxfId="1273" priority="86" stopIfTrue="1">
      <formula>$D$4&lt;N4</formula>
    </cfRule>
    <cfRule type="expression" dxfId="1272" priority="87" stopIfTrue="1">
      <formula>$D$4&gt;N4</formula>
    </cfRule>
  </conditionalFormatting>
  <conditionalFormatting sqref="M5">
    <cfRule type="cellIs" dxfId="1271" priority="83" stopIfTrue="1" operator="equal">
      <formula>5</formula>
    </cfRule>
    <cfRule type="cellIs" dxfId="1270" priority="84" stopIfTrue="1" operator="equal">
      <formula>4</formula>
    </cfRule>
    <cfRule type="cellIs" dxfId="1269" priority="85" stopIfTrue="1" operator="equal">
      <formula>3</formula>
    </cfRule>
  </conditionalFormatting>
  <conditionalFormatting sqref="M3:M4">
    <cfRule type="expression" dxfId="1268" priority="81" stopIfTrue="1">
      <formula>$D$1&lt;M3</formula>
    </cfRule>
    <cfRule type="expression" dxfId="1267" priority="82" stopIfTrue="1">
      <formula>$D$1&gt;M3</formula>
    </cfRule>
  </conditionalFormatting>
  <conditionalFormatting sqref="M4">
    <cfRule type="expression" dxfId="1266" priority="79" stopIfTrue="1">
      <formula>$D$4&lt;M4</formula>
    </cfRule>
    <cfRule type="expression" dxfId="1265" priority="80" stopIfTrue="1">
      <formula>$D$4&gt;M4</formula>
    </cfRule>
  </conditionalFormatting>
  <conditionalFormatting sqref="O4">
    <cfRule type="expression" dxfId="1264" priority="75" stopIfTrue="1">
      <formula>$D$4&lt;O4</formula>
    </cfRule>
    <cfRule type="expression" dxfId="1263" priority="76" stopIfTrue="1">
      <formula>$D$4&gt;O4</formula>
    </cfRule>
  </conditionalFormatting>
  <conditionalFormatting sqref="O3:O4">
    <cfRule type="expression" dxfId="1262" priority="77" stopIfTrue="1">
      <formula>$D$1&lt;O3</formula>
    </cfRule>
    <cfRule type="expression" dxfId="1261" priority="78" stopIfTrue="1">
      <formula>$D$1&gt;O3</formula>
    </cfRule>
  </conditionalFormatting>
  <conditionalFormatting sqref="S5">
    <cfRule type="cellIs" dxfId="1260" priority="72" stopIfTrue="1" operator="equal">
      <formula>5</formula>
    </cfRule>
    <cfRule type="cellIs" dxfId="1259" priority="73" stopIfTrue="1" operator="equal">
      <formula>4</formula>
    </cfRule>
    <cfRule type="cellIs" dxfId="1258" priority="74" stopIfTrue="1" operator="equal">
      <formula>3</formula>
    </cfRule>
  </conditionalFormatting>
  <conditionalFormatting sqref="S5">
    <cfRule type="cellIs" dxfId="1257" priority="69" stopIfTrue="1" operator="equal">
      <formula>5</formula>
    </cfRule>
    <cfRule type="cellIs" dxfId="1256" priority="70" stopIfTrue="1" operator="equal">
      <formula>4</formula>
    </cfRule>
    <cfRule type="cellIs" dxfId="1255" priority="71" stopIfTrue="1" operator="equal">
      <formula>3</formula>
    </cfRule>
  </conditionalFormatting>
  <conditionalFormatting sqref="P4">
    <cfRule type="expression" dxfId="1254" priority="63" stopIfTrue="1">
      <formula>$D$4&lt;P4</formula>
    </cfRule>
    <cfRule type="expression" dxfId="1253" priority="64" stopIfTrue="1">
      <formula>$D$4&gt;P4</formula>
    </cfRule>
  </conditionalFormatting>
  <conditionalFormatting sqref="H5">
    <cfRule type="cellIs" dxfId="1252" priority="60" stopIfTrue="1" operator="equal">
      <formula>5</formula>
    </cfRule>
    <cfRule type="cellIs" dxfId="1251" priority="61" stopIfTrue="1" operator="equal">
      <formula>4</formula>
    </cfRule>
    <cfRule type="cellIs" dxfId="1250" priority="62" stopIfTrue="1" operator="equal">
      <formula>3</formula>
    </cfRule>
  </conditionalFormatting>
  <conditionalFormatting sqref="H3:H4">
    <cfRule type="expression" dxfId="1249" priority="58" stopIfTrue="1">
      <formula>$D$1&lt;H3</formula>
    </cfRule>
    <cfRule type="expression" dxfId="1248" priority="59" stopIfTrue="1">
      <formula>$D$1&gt;H3</formula>
    </cfRule>
  </conditionalFormatting>
  <conditionalFormatting sqref="H5">
    <cfRule type="cellIs" dxfId="1247" priority="55" stopIfTrue="1" operator="equal">
      <formula>5</formula>
    </cfRule>
    <cfRule type="cellIs" dxfId="1246" priority="56" stopIfTrue="1" operator="equal">
      <formula>4</formula>
    </cfRule>
    <cfRule type="cellIs" dxfId="1245" priority="57" stopIfTrue="1" operator="equal">
      <formula>3</formula>
    </cfRule>
  </conditionalFormatting>
  <conditionalFormatting sqref="H3:H4">
    <cfRule type="expression" dxfId="1244" priority="53" stopIfTrue="1">
      <formula>$D$4&lt;H3</formula>
    </cfRule>
    <cfRule type="expression" dxfId="1243" priority="54" stopIfTrue="1">
      <formula>$D$4&gt;H3</formula>
    </cfRule>
  </conditionalFormatting>
  <conditionalFormatting sqref="U4">
    <cfRule type="expression" dxfId="1242" priority="47" stopIfTrue="1">
      <formula>$D$4&lt;U4</formula>
    </cfRule>
    <cfRule type="expression" dxfId="1241" priority="48" stopIfTrue="1">
      <formula>$D$4&gt;U4</formula>
    </cfRule>
  </conditionalFormatting>
  <conditionalFormatting sqref="U3">
    <cfRule type="expression" dxfId="1240" priority="41" stopIfTrue="1">
      <formula>$D$4&lt;U3</formula>
    </cfRule>
    <cfRule type="expression" dxfId="1239" priority="42" stopIfTrue="1">
      <formula>$D$4&gt;U3</formula>
    </cfRule>
  </conditionalFormatting>
  <conditionalFormatting sqref="J5">
    <cfRule type="cellIs" dxfId="1238" priority="38" stopIfTrue="1" operator="equal">
      <formula>5</formula>
    </cfRule>
    <cfRule type="cellIs" dxfId="1237" priority="39" stopIfTrue="1" operator="equal">
      <formula>4</formula>
    </cfRule>
    <cfRule type="cellIs" dxfId="1236" priority="40" stopIfTrue="1" operator="equal">
      <formula>3</formula>
    </cfRule>
  </conditionalFormatting>
  <conditionalFormatting sqref="L3:L4">
    <cfRule type="expression" dxfId="1235" priority="36" stopIfTrue="1">
      <formula>$D$1&lt;L3</formula>
    </cfRule>
    <cfRule type="expression" dxfId="1234" priority="37" stopIfTrue="1">
      <formula>$D$1&gt;L3</formula>
    </cfRule>
  </conditionalFormatting>
  <conditionalFormatting sqref="L4">
    <cfRule type="expression" dxfId="1233" priority="34" stopIfTrue="1">
      <formula>$D$4&lt;L4</formula>
    </cfRule>
    <cfRule type="expression" dxfId="1232" priority="35" stopIfTrue="1">
      <formula>$D$4&gt;L4</formula>
    </cfRule>
  </conditionalFormatting>
  <conditionalFormatting sqref="K5">
    <cfRule type="cellIs" dxfId="1231" priority="31" stopIfTrue="1" operator="equal">
      <formula>5</formula>
    </cfRule>
    <cfRule type="cellIs" dxfId="1230" priority="32" stopIfTrue="1" operator="equal">
      <formula>4</formula>
    </cfRule>
    <cfRule type="cellIs" dxfId="1229" priority="33" stopIfTrue="1" operator="equal">
      <formula>3</formula>
    </cfRule>
  </conditionalFormatting>
  <conditionalFormatting sqref="K4">
    <cfRule type="expression" dxfId="1228" priority="27" stopIfTrue="1">
      <formula>$D$4&lt;K4</formula>
    </cfRule>
    <cfRule type="expression" dxfId="1227" priority="28" stopIfTrue="1">
      <formula>$D$4&gt;K4</formula>
    </cfRule>
  </conditionalFormatting>
  <conditionalFormatting sqref="M4">
    <cfRule type="expression" dxfId="1226" priority="23" stopIfTrue="1">
      <formula>$D$4&lt;M4</formula>
    </cfRule>
    <cfRule type="expression" dxfId="1225" priority="24" stopIfTrue="1">
      <formula>$D$4&gt;M4</formula>
    </cfRule>
  </conditionalFormatting>
  <conditionalFormatting sqref="N4">
    <cfRule type="expression" dxfId="1224" priority="19" stopIfTrue="1">
      <formula>$D$4&lt;N4</formula>
    </cfRule>
    <cfRule type="expression" dxfId="1223" priority="20" stopIfTrue="1">
      <formula>$D$4&gt;N4</formula>
    </cfRule>
  </conditionalFormatting>
  <conditionalFormatting sqref="K5">
    <cfRule type="cellIs" dxfId="1222" priority="16" stopIfTrue="1" operator="equal">
      <formula>5</formula>
    </cfRule>
    <cfRule type="cellIs" dxfId="1221" priority="17" stopIfTrue="1" operator="equal">
      <formula>4</formula>
    </cfRule>
    <cfRule type="cellIs" dxfId="1220" priority="18" stopIfTrue="1" operator="equal">
      <formula>3</formula>
    </cfRule>
  </conditionalFormatting>
  <conditionalFormatting sqref="M3:M4">
    <cfRule type="expression" dxfId="1219" priority="14" stopIfTrue="1">
      <formula>$D$1&lt;M3</formula>
    </cfRule>
    <cfRule type="expression" dxfId="1218" priority="15" stopIfTrue="1">
      <formula>$D$1&gt;M3</formula>
    </cfRule>
  </conditionalFormatting>
  <conditionalFormatting sqref="M4">
    <cfRule type="expression" dxfId="1217" priority="12" stopIfTrue="1">
      <formula>$D$4&lt;M4</formula>
    </cfRule>
    <cfRule type="expression" dxfId="1216" priority="13" stopIfTrue="1">
      <formula>$D$4&gt;M4</formula>
    </cfRule>
  </conditionalFormatting>
  <conditionalFormatting sqref="L5">
    <cfRule type="cellIs" dxfId="1215" priority="9" stopIfTrue="1" operator="equal">
      <formula>5</formula>
    </cfRule>
    <cfRule type="cellIs" dxfId="1214" priority="10" stopIfTrue="1" operator="equal">
      <formula>4</formula>
    </cfRule>
    <cfRule type="cellIs" dxfId="1213" priority="11" stopIfTrue="1" operator="equal">
      <formula>3</formula>
    </cfRule>
  </conditionalFormatting>
  <conditionalFormatting sqref="L4">
    <cfRule type="expression" dxfId="1212" priority="5" stopIfTrue="1">
      <formula>$D$4&lt;L4</formula>
    </cfRule>
    <cfRule type="expression" dxfId="1211" priority="6" stopIfTrue="1">
      <formula>$D$4&gt;L4</formula>
    </cfRule>
  </conditionalFormatting>
  <conditionalFormatting sqref="N4">
    <cfRule type="expression" dxfId="1210" priority="1" stopIfTrue="1">
      <formula>$D$4&lt;N4</formula>
    </cfRule>
    <cfRule type="expression" dxfId="1209" priority="2" stopIfTrue="1">
      <formula>$D$4&gt;N4</formula>
    </cfRule>
  </conditionalFormatting>
  <pageMargins left="0.31496062992125984" right="0" top="0.78740157480314965" bottom="0" header="0.31496062992125984" footer="0.31496062992125984"/>
  <pageSetup paperSize="9" scale="63" orientation="portrait" r:id="rId1"/>
  <colBreaks count="1" manualBreakCount="1">
    <brk id="30" max="43" man="1"/>
  </colBreaks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6"/>
  <sheetViews>
    <sheetView view="pageBreakPreview" zoomScale="85" zoomScaleSheetLayoutView="85" workbookViewId="0">
      <selection activeCell="F2" sqref="F2:L5"/>
    </sheetView>
  </sheetViews>
  <sheetFormatPr defaultRowHeight="15" customHeight="1" x14ac:dyDescent="0.2"/>
  <cols>
    <col min="1" max="1" width="4.140625" style="131" customWidth="1"/>
    <col min="2" max="2" width="11.28515625" style="131" hidden="1" customWidth="1"/>
    <col min="3" max="3" width="13.140625" style="131" customWidth="1"/>
    <col min="4" max="4" width="37" style="131" customWidth="1"/>
    <col min="5" max="5" width="6.7109375" style="131" hidden="1" customWidth="1"/>
    <col min="6" max="16" width="7" style="142" customWidth="1"/>
    <col min="17" max="21" width="7" style="142" hidden="1" customWidth="1"/>
    <col min="22" max="22" width="5.28515625" style="142" customWidth="1"/>
    <col min="23" max="29" width="4.85546875" style="142" hidden="1" customWidth="1"/>
    <col min="30" max="30" width="6.5703125" style="142" customWidth="1" collapsed="1"/>
    <col min="31" max="49" width="5.28515625" style="142" hidden="1" customWidth="1"/>
    <col min="50" max="50" width="5.28515625" style="142" hidden="1" customWidth="1" collapsed="1"/>
    <col min="51" max="67" width="5.28515625" style="142" hidden="1" customWidth="1"/>
    <col min="68" max="97" width="5.28515625" style="143" hidden="1" customWidth="1"/>
    <col min="98" max="102" width="5.28515625" style="143" customWidth="1"/>
    <col min="103" max="105" width="5.28515625" style="131" customWidth="1"/>
    <col min="106" max="111" width="8" style="131" customWidth="1"/>
    <col min="112" max="16384" width="9.140625" style="131"/>
  </cols>
  <sheetData>
    <row r="1" spans="1:107" ht="12.75" x14ac:dyDescent="0.2">
      <c r="A1" s="1"/>
      <c r="B1" s="1"/>
      <c r="C1" s="114"/>
      <c r="D1" s="115">
        <f ca="1">NOW()</f>
        <v>43659.50692349537</v>
      </c>
      <c r="E1" s="116"/>
      <c r="F1" s="117"/>
      <c r="G1" s="118"/>
      <c r="H1" s="118"/>
      <c r="I1" s="118"/>
      <c r="J1" s="118"/>
      <c r="K1" s="118"/>
      <c r="L1" s="118"/>
      <c r="M1" s="119"/>
      <c r="N1" s="120"/>
      <c r="O1" s="118"/>
      <c r="P1" s="118"/>
      <c r="Q1" s="121"/>
      <c r="R1" s="122"/>
      <c r="S1" s="122"/>
      <c r="T1" s="122"/>
      <c r="U1" s="123"/>
      <c r="V1" s="124"/>
      <c r="W1" s="125"/>
      <c r="X1" s="125"/>
      <c r="Y1" s="317"/>
      <c r="Z1" s="317"/>
      <c r="AA1" s="317"/>
      <c r="AB1" s="317"/>
      <c r="AC1" s="317"/>
      <c r="AD1" s="317"/>
      <c r="AE1" s="124"/>
      <c r="AF1" s="127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8"/>
      <c r="AX1" s="129"/>
      <c r="AY1" s="130"/>
      <c r="AZ1" s="130"/>
      <c r="BA1" s="130"/>
      <c r="BB1" s="130"/>
      <c r="BC1" s="130"/>
      <c r="BD1" s="130"/>
      <c r="BE1" s="130"/>
      <c r="BF1" s="130"/>
      <c r="BG1" s="130"/>
      <c r="BH1" s="130"/>
      <c r="BI1" s="130"/>
      <c r="BJ1" s="130"/>
      <c r="BK1" s="130"/>
      <c r="BL1" s="130"/>
      <c r="BM1" s="130"/>
      <c r="BN1" s="130"/>
      <c r="BO1" s="129"/>
      <c r="BP1" s="129"/>
      <c r="BQ1" s="129"/>
      <c r="BR1" s="129"/>
      <c r="BS1" s="129"/>
      <c r="BT1" s="129"/>
      <c r="BU1" s="129"/>
      <c r="BV1" s="129"/>
      <c r="BW1" s="129"/>
      <c r="BX1" s="129"/>
      <c r="BY1" s="129"/>
      <c r="BZ1" s="129"/>
      <c r="CA1" s="129"/>
      <c r="CB1" s="129"/>
      <c r="CC1" s="129"/>
      <c r="CD1" s="129"/>
      <c r="CE1" s="129"/>
      <c r="CF1" s="129"/>
      <c r="CG1" s="129"/>
      <c r="CH1" s="129"/>
      <c r="CI1" s="129"/>
      <c r="CJ1" s="129"/>
      <c r="CK1" s="129"/>
      <c r="CL1" s="129"/>
      <c r="CM1" s="129"/>
      <c r="CN1" s="127"/>
      <c r="CO1" s="127"/>
      <c r="CP1" s="127"/>
      <c r="CQ1" s="127"/>
      <c r="CR1" s="127"/>
      <c r="CS1" s="127"/>
      <c r="CT1" s="127"/>
      <c r="CU1" s="127"/>
      <c r="CV1" s="127"/>
      <c r="CW1" s="127"/>
      <c r="CX1" s="127"/>
      <c r="CY1" s="127"/>
      <c r="CZ1" s="127"/>
      <c r="DA1" s="127"/>
    </row>
    <row r="2" spans="1:107" ht="12.75" customHeight="1" x14ac:dyDescent="0.2">
      <c r="A2" s="1"/>
      <c r="B2" s="1"/>
      <c r="C2" s="114"/>
      <c r="D2" s="115"/>
      <c r="E2" s="116"/>
      <c r="F2" s="300" t="s">
        <v>539</v>
      </c>
      <c r="G2" s="471"/>
      <c r="H2" s="552"/>
      <c r="I2" s="604" t="s">
        <v>537</v>
      </c>
      <c r="J2" s="604"/>
      <c r="K2" s="604"/>
      <c r="L2" s="604"/>
      <c r="M2" s="604"/>
      <c r="N2" s="300" t="s">
        <v>545</v>
      </c>
      <c r="O2" s="470"/>
      <c r="P2" s="470"/>
      <c r="Q2" s="470"/>
      <c r="R2" s="470"/>
      <c r="S2" s="470"/>
      <c r="T2" s="470"/>
      <c r="U2" s="471"/>
      <c r="V2" s="124"/>
      <c r="W2" s="125"/>
      <c r="X2" s="125"/>
      <c r="Y2" s="317"/>
      <c r="Z2" s="317"/>
      <c r="AA2" s="317"/>
      <c r="AB2" s="317"/>
      <c r="AC2" s="317"/>
      <c r="AD2" s="317"/>
      <c r="AE2" s="124"/>
      <c r="AF2" s="127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128"/>
      <c r="AV2" s="128"/>
      <c r="AW2" s="128"/>
      <c r="AX2" s="129"/>
      <c r="AY2" s="130"/>
      <c r="AZ2" s="130"/>
      <c r="BA2" s="130"/>
      <c r="BB2" s="130"/>
      <c r="BC2" s="130"/>
      <c r="BD2" s="130"/>
      <c r="BE2" s="130"/>
      <c r="BF2" s="130"/>
      <c r="BG2" s="130"/>
      <c r="BH2" s="130"/>
      <c r="BI2" s="130"/>
      <c r="BJ2" s="130"/>
      <c r="BK2" s="130"/>
      <c r="BL2" s="130"/>
      <c r="BM2" s="130"/>
      <c r="BN2" s="130"/>
      <c r="BO2" s="129"/>
      <c r="BP2" s="129"/>
      <c r="BQ2" s="129"/>
      <c r="BR2" s="129"/>
      <c r="BS2" s="129"/>
      <c r="BT2" s="129"/>
      <c r="BU2" s="129"/>
      <c r="BV2" s="129"/>
      <c r="BW2" s="129"/>
      <c r="BX2" s="129"/>
      <c r="BY2" s="129"/>
      <c r="BZ2" s="129"/>
      <c r="CA2" s="129"/>
      <c r="CB2" s="129"/>
      <c r="CC2" s="129"/>
      <c r="CD2" s="129"/>
      <c r="CE2" s="129"/>
      <c r="CF2" s="129"/>
      <c r="CG2" s="129"/>
      <c r="CH2" s="129"/>
      <c r="CI2" s="129"/>
      <c r="CJ2" s="129"/>
      <c r="CK2" s="129"/>
      <c r="CL2" s="129"/>
      <c r="CM2" s="129"/>
      <c r="CN2" s="127"/>
      <c r="CO2" s="127"/>
      <c r="CP2" s="127"/>
      <c r="CQ2" s="127"/>
      <c r="CR2" s="127"/>
      <c r="CS2" s="127"/>
      <c r="CT2" s="127"/>
      <c r="CU2" s="127"/>
      <c r="CV2" s="127"/>
      <c r="CW2" s="127"/>
      <c r="CX2" s="127"/>
      <c r="CY2" s="127"/>
      <c r="CZ2" s="127"/>
      <c r="DA2" s="127"/>
    </row>
    <row r="3" spans="1:107" ht="15" customHeight="1" x14ac:dyDescent="0.2">
      <c r="A3" s="576">
        <v>2241</v>
      </c>
      <c r="B3" s="576"/>
      <c r="C3" s="576"/>
      <c r="D3" s="174" t="s">
        <v>0</v>
      </c>
      <c r="E3" s="175"/>
      <c r="F3" s="176">
        <v>42349</v>
      </c>
      <c r="G3" s="177">
        <v>42338</v>
      </c>
      <c r="H3" s="177">
        <v>42711</v>
      </c>
      <c r="I3" s="176">
        <v>42335</v>
      </c>
      <c r="J3" s="176">
        <v>42346</v>
      </c>
      <c r="K3" s="176">
        <v>42348</v>
      </c>
      <c r="L3" s="176">
        <v>42347</v>
      </c>
      <c r="M3" s="177">
        <v>42635</v>
      </c>
      <c r="N3" s="176">
        <v>42364</v>
      </c>
      <c r="O3" s="133">
        <v>42359</v>
      </c>
      <c r="P3" s="133">
        <v>42354</v>
      </c>
      <c r="Q3" s="133"/>
      <c r="R3" s="133"/>
      <c r="S3" s="176"/>
      <c r="T3" s="133"/>
      <c r="U3" s="133"/>
      <c r="V3" s="577" t="s">
        <v>5</v>
      </c>
      <c r="W3" s="139"/>
      <c r="X3" s="139"/>
      <c r="Y3" s="196"/>
      <c r="Z3" s="196"/>
      <c r="AA3" s="196"/>
      <c r="AB3" s="197"/>
      <c r="AC3" s="197"/>
      <c r="AD3" s="577" t="s">
        <v>9</v>
      </c>
      <c r="AE3" s="181"/>
      <c r="AF3" s="317"/>
      <c r="AG3" s="597"/>
      <c r="AH3" s="597"/>
      <c r="AI3" s="597"/>
      <c r="AJ3" s="597"/>
      <c r="AK3" s="597"/>
      <c r="AL3" s="597"/>
      <c r="AM3" s="597"/>
      <c r="AN3" s="597"/>
      <c r="AO3" s="597"/>
      <c r="AP3" s="597"/>
      <c r="AQ3" s="597"/>
      <c r="AR3" s="597"/>
      <c r="AS3" s="597"/>
      <c r="AT3" s="597"/>
      <c r="AU3" s="597"/>
      <c r="AV3" s="597"/>
      <c r="AW3" s="597"/>
      <c r="AX3" s="595"/>
      <c r="AY3" s="595"/>
      <c r="AZ3" s="595"/>
      <c r="BA3" s="595"/>
      <c r="BB3" s="595"/>
      <c r="BC3" s="595"/>
      <c r="BD3" s="595"/>
      <c r="BE3" s="595"/>
      <c r="BF3" s="595"/>
      <c r="BG3" s="595"/>
      <c r="BH3" s="595"/>
      <c r="BI3" s="595"/>
      <c r="BJ3" s="595"/>
      <c r="BK3" s="595"/>
      <c r="BL3" s="595"/>
      <c r="BM3" s="595"/>
      <c r="BN3" s="129"/>
      <c r="BO3" s="129"/>
      <c r="BP3" s="595"/>
      <c r="BQ3" s="595"/>
      <c r="BR3" s="595"/>
      <c r="BS3" s="595"/>
      <c r="BT3" s="595"/>
      <c r="BU3" s="595"/>
      <c r="BV3" s="595"/>
      <c r="BW3" s="595"/>
      <c r="BX3" s="595"/>
      <c r="BY3" s="595"/>
      <c r="BZ3" s="595"/>
      <c r="CA3" s="595"/>
      <c r="CB3" s="595"/>
      <c r="CC3" s="595"/>
      <c r="CD3" s="595"/>
      <c r="CE3" s="595"/>
      <c r="CF3" s="129"/>
      <c r="CG3" s="129"/>
      <c r="CH3" s="129"/>
      <c r="CI3" s="129"/>
      <c r="CJ3" s="129"/>
      <c r="CK3" s="129"/>
      <c r="CL3" s="129"/>
      <c r="CM3" s="129"/>
      <c r="CN3" s="127"/>
      <c r="CO3" s="127"/>
      <c r="CP3" s="127"/>
      <c r="CQ3" s="127"/>
      <c r="CR3" s="127"/>
      <c r="CS3" s="127"/>
      <c r="CT3" s="127"/>
      <c r="CU3" s="127"/>
      <c r="CV3" s="127"/>
      <c r="CW3" s="127"/>
      <c r="CX3" s="127"/>
      <c r="CY3" s="127"/>
      <c r="CZ3" s="127"/>
      <c r="DA3" s="127"/>
    </row>
    <row r="4" spans="1:107" ht="25.5" x14ac:dyDescent="0.2">
      <c r="A4" s="576"/>
      <c r="B4" s="576"/>
      <c r="C4" s="576"/>
      <c r="D4" s="179" t="s">
        <v>1</v>
      </c>
      <c r="E4" s="175"/>
      <c r="F4" s="238" t="s">
        <v>1612</v>
      </c>
      <c r="G4" s="412" t="s">
        <v>1282</v>
      </c>
      <c r="H4" s="412" t="s">
        <v>671</v>
      </c>
      <c r="I4" s="412" t="s">
        <v>1254</v>
      </c>
      <c r="J4" s="412" t="s">
        <v>1268</v>
      </c>
      <c r="K4" s="412" t="s">
        <v>1004</v>
      </c>
      <c r="L4" s="412" t="s">
        <v>1618</v>
      </c>
      <c r="M4" s="412" t="s">
        <v>671</v>
      </c>
      <c r="N4" s="412" t="s">
        <v>1296</v>
      </c>
      <c r="O4" s="412" t="s">
        <v>1260</v>
      </c>
      <c r="P4" s="412" t="s">
        <v>1295</v>
      </c>
      <c r="Q4" s="412"/>
      <c r="R4" s="412"/>
      <c r="S4" s="180"/>
      <c r="T4" s="412"/>
      <c r="U4" s="412"/>
      <c r="V4" s="577"/>
      <c r="W4" s="178"/>
      <c r="X4" s="178"/>
      <c r="Y4" s="139"/>
      <c r="Z4" s="196"/>
      <c r="AA4" s="196"/>
      <c r="AB4" s="196"/>
      <c r="AC4" s="196"/>
      <c r="AD4" s="577"/>
      <c r="AE4" s="178"/>
      <c r="AF4" s="317"/>
      <c r="AG4" s="317"/>
      <c r="AH4" s="317"/>
      <c r="AI4" s="317"/>
      <c r="AJ4" s="317"/>
      <c r="AK4" s="317"/>
      <c r="AL4" s="317"/>
      <c r="AM4" s="317"/>
      <c r="AN4" s="317"/>
      <c r="AO4" s="317"/>
      <c r="AP4" s="317"/>
      <c r="AQ4" s="317"/>
      <c r="AR4" s="317"/>
      <c r="AS4" s="317"/>
      <c r="AT4" s="317"/>
      <c r="AU4" s="317"/>
      <c r="AV4" s="317"/>
      <c r="AW4" s="127"/>
      <c r="AX4" s="315"/>
      <c r="AY4" s="315"/>
      <c r="AZ4" s="315"/>
      <c r="BA4" s="315"/>
      <c r="BB4" s="315"/>
      <c r="BC4" s="315"/>
      <c r="BD4" s="315"/>
      <c r="BE4" s="315"/>
      <c r="BF4" s="315"/>
      <c r="BG4" s="315"/>
      <c r="BH4" s="315"/>
      <c r="BI4" s="315"/>
      <c r="BJ4" s="315"/>
      <c r="BK4" s="315"/>
      <c r="BL4" s="315"/>
      <c r="BM4" s="315"/>
      <c r="BN4" s="129"/>
      <c r="BO4" s="129"/>
      <c r="BP4" s="315"/>
      <c r="BQ4" s="315"/>
      <c r="BR4" s="315"/>
      <c r="BS4" s="315"/>
      <c r="BT4" s="315"/>
      <c r="BU4" s="315"/>
      <c r="BV4" s="315"/>
      <c r="BW4" s="315"/>
      <c r="BX4" s="315"/>
      <c r="BY4" s="315"/>
      <c r="BZ4" s="315"/>
      <c r="CA4" s="315"/>
      <c r="CB4" s="315"/>
      <c r="CC4" s="315"/>
      <c r="CD4" s="315"/>
      <c r="CE4" s="315"/>
      <c r="CF4" s="129"/>
      <c r="CG4" s="129"/>
      <c r="CH4" s="129"/>
      <c r="CI4" s="129"/>
      <c r="CJ4" s="129"/>
      <c r="CK4" s="129"/>
      <c r="CL4" s="129"/>
      <c r="CM4" s="129"/>
      <c r="CN4" s="127"/>
      <c r="CO4" s="127"/>
      <c r="CP4" s="127"/>
      <c r="CQ4" s="127"/>
      <c r="CR4" s="127"/>
      <c r="CS4" s="127"/>
      <c r="CT4" s="127"/>
      <c r="CU4" s="127"/>
      <c r="CV4" s="127"/>
      <c r="CW4" s="127"/>
      <c r="CX4" s="127"/>
      <c r="CY4" s="127"/>
      <c r="CZ4" s="127"/>
      <c r="DA4" s="127"/>
    </row>
    <row r="5" spans="1:107" s="75" customFormat="1" ht="84" customHeight="1" x14ac:dyDescent="0.2">
      <c r="A5" s="182"/>
      <c r="B5" s="257" t="s">
        <v>2</v>
      </c>
      <c r="C5" s="257" t="s">
        <v>27</v>
      </c>
      <c r="D5" s="258" t="s">
        <v>3</v>
      </c>
      <c r="E5" s="184" t="s">
        <v>4</v>
      </c>
      <c r="F5" s="313" t="s">
        <v>1277</v>
      </c>
      <c r="G5" s="364" t="s">
        <v>1270</v>
      </c>
      <c r="H5" s="313" t="s">
        <v>672</v>
      </c>
      <c r="I5" s="363" t="s">
        <v>1255</v>
      </c>
      <c r="J5" s="313" t="s">
        <v>1269</v>
      </c>
      <c r="K5" s="313" t="s">
        <v>1005</v>
      </c>
      <c r="L5" s="313" t="s">
        <v>1283</v>
      </c>
      <c r="M5" s="313" t="s">
        <v>672</v>
      </c>
      <c r="N5" s="313" t="s">
        <v>1297</v>
      </c>
      <c r="O5" s="92" t="s">
        <v>1293</v>
      </c>
      <c r="P5" s="92" t="s">
        <v>1286</v>
      </c>
      <c r="Q5" s="92"/>
      <c r="R5" s="92"/>
      <c r="S5" s="183"/>
      <c r="T5" s="92"/>
      <c r="U5" s="92"/>
      <c r="V5" s="577"/>
      <c r="W5" s="198" t="s">
        <v>6</v>
      </c>
      <c r="X5" s="198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205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51" customFormat="1" ht="36.75" customHeight="1" x14ac:dyDescent="0.2">
      <c r="A6" s="327">
        <v>1</v>
      </c>
      <c r="B6" s="360"/>
      <c r="C6" s="319" t="s">
        <v>51</v>
      </c>
      <c r="D6" s="361" t="s">
        <v>614</v>
      </c>
      <c r="E6" s="262">
        <v>2241</v>
      </c>
      <c r="F6" s="370" t="s">
        <v>1604</v>
      </c>
      <c r="G6" s="370" t="s">
        <v>1604</v>
      </c>
      <c r="H6" s="370" t="s">
        <v>1604</v>
      </c>
      <c r="I6" s="370">
        <v>3</v>
      </c>
      <c r="J6" s="370">
        <v>4</v>
      </c>
      <c r="K6" s="370">
        <v>3</v>
      </c>
      <c r="L6" s="370">
        <v>3</v>
      </c>
      <c r="M6" s="370">
        <v>3</v>
      </c>
      <c r="N6" s="370">
        <v>3</v>
      </c>
      <c r="O6" s="371">
        <v>3</v>
      </c>
      <c r="P6" s="372">
        <v>3</v>
      </c>
      <c r="Q6" s="371"/>
      <c r="R6" s="372"/>
      <c r="S6" s="370"/>
      <c r="T6" s="371"/>
      <c r="U6" s="372"/>
      <c r="V6" s="373">
        <f t="shared" ref="V6" si="0">IF(AC6&gt;0,IF(SUM(X6:Y6)/AC6&gt;0,2,IF(AND(SUM(X6:Y6)/AC6=0,Z6/AC6&gt;0),3,IF(AND((AB6/AC6+AA6/AC6)=1,AA6/AC6&gt;0),4,5))),0)</f>
        <v>3</v>
      </c>
      <c r="W6" s="375">
        <f t="shared" ref="W6:W36" si="1">COUNTIF(AG6:AV6,"б")</f>
        <v>0</v>
      </c>
      <c r="X6" s="375">
        <f>COUNTIF(AG6:AV6,"д")</f>
        <v>0</v>
      </c>
      <c r="Y6" s="375">
        <f t="shared" ref="Y6:Y36" si="2">COUNTIF(AG6:AV6,2)+COUNTIF(AG6:AV6,"н")+COUNTIF(AG6:AV6,"д")</f>
        <v>0</v>
      </c>
      <c r="Z6" s="375">
        <f t="shared" ref="Z6:Z36" si="3">COUNTIF(AG6:AV6,Z$5)</f>
        <v>7</v>
      </c>
      <c r="AA6" s="375">
        <f t="shared" ref="AA6:AA36" si="4">COUNTIF(AG6:AV6,AA$5)</f>
        <v>1</v>
      </c>
      <c r="AB6" s="375">
        <f t="shared" ref="AB6:AB36" si="5">COUNTIF(AG6:AV6,AB$5)</f>
        <v>0</v>
      </c>
      <c r="AC6" s="375">
        <f t="shared" ref="AC6:AC36" si="6">SUM(X6:AB6)</f>
        <v>8</v>
      </c>
      <c r="AD6" s="376">
        <f t="shared" ref="AD6:AD36" si="7">IF(ISERROR(((X6+Y6)*2+Z6*3+AA6*4+AB6*5)/SUM(X6,Y6:AB6)),"",((X6+Y6)*2+Z6*3+AA6*4+AB6*5)/SUM(X6,Y6:AB6))</f>
        <v>3.125</v>
      </c>
      <c r="AE6" s="345">
        <f t="shared" ref="AE6:AE30" si="8">IF(AX6=5,0.5,IF(AX6=4,0.25,IF(AX6&lt;=3,0)))</f>
        <v>0</v>
      </c>
      <c r="AF6" s="346"/>
      <c r="AG6" s="332" t="str">
        <f t="shared" ref="AG6:AV21" si="9">IF(ISERROR(VALUE(LEFT(F6))),LEFT(F6),VALUE(LEFT(F6)))</f>
        <v>з</v>
      </c>
      <c r="AH6" s="332" t="str">
        <f t="shared" si="9"/>
        <v>з</v>
      </c>
      <c r="AI6" s="332" t="str">
        <f t="shared" si="9"/>
        <v>з</v>
      </c>
      <c r="AJ6" s="332">
        <f t="shared" si="9"/>
        <v>3</v>
      </c>
      <c r="AK6" s="332">
        <f t="shared" si="9"/>
        <v>4</v>
      </c>
      <c r="AL6" s="332">
        <f t="shared" si="9"/>
        <v>3</v>
      </c>
      <c r="AM6" s="332">
        <f t="shared" si="9"/>
        <v>3</v>
      </c>
      <c r="AN6" s="332">
        <f t="shared" si="9"/>
        <v>3</v>
      </c>
      <c r="AO6" s="332">
        <f t="shared" si="9"/>
        <v>3</v>
      </c>
      <c r="AP6" s="332">
        <f t="shared" si="9"/>
        <v>3</v>
      </c>
      <c r="AQ6" s="332">
        <f t="shared" si="9"/>
        <v>3</v>
      </c>
      <c r="AR6" s="332" t="str">
        <f t="shared" si="9"/>
        <v/>
      </c>
      <c r="AS6" s="332" t="str">
        <f t="shared" si="9"/>
        <v/>
      </c>
      <c r="AT6" s="332" t="str">
        <f t="shared" si="9"/>
        <v/>
      </c>
      <c r="AU6" s="332" t="str">
        <f t="shared" si="9"/>
        <v/>
      </c>
      <c r="AV6" s="332" t="str">
        <f t="shared" si="9"/>
        <v/>
      </c>
      <c r="AW6" s="35">
        <f t="shared" ref="AW6:AW35" si="10">COUNTIF(AG6:AV6,"з")</f>
        <v>3</v>
      </c>
      <c r="AX6" s="347"/>
      <c r="AY6" s="347"/>
      <c r="AZ6" s="347"/>
      <c r="BA6" s="347"/>
      <c r="BB6" s="347"/>
      <c r="BC6" s="347"/>
      <c r="BD6" s="347"/>
      <c r="BE6" s="347"/>
      <c r="BF6" s="347"/>
      <c r="BG6" s="347"/>
      <c r="BH6" s="347"/>
      <c r="BI6" s="347"/>
      <c r="BJ6" s="347"/>
      <c r="BK6" s="347"/>
      <c r="BL6" s="347"/>
      <c r="BM6" s="347"/>
      <c r="BN6" s="347"/>
      <c r="BO6" s="347"/>
      <c r="BP6" s="348"/>
      <c r="BQ6" s="348"/>
      <c r="BR6" s="348"/>
      <c r="BS6" s="348"/>
      <c r="BT6" s="348"/>
      <c r="BU6" s="348"/>
      <c r="BV6" s="348"/>
      <c r="BW6" s="348"/>
      <c r="BX6" s="348"/>
      <c r="BY6" s="348"/>
      <c r="BZ6" s="348"/>
      <c r="CA6" s="348"/>
      <c r="CB6" s="348"/>
      <c r="CC6" s="348"/>
      <c r="CD6" s="348"/>
      <c r="CE6" s="348"/>
      <c r="CF6" s="348"/>
      <c r="CG6" s="347"/>
      <c r="CH6" s="347"/>
      <c r="CI6" s="347"/>
      <c r="CJ6" s="347"/>
      <c r="CK6" s="347"/>
      <c r="CL6" s="347"/>
      <c r="CM6" s="347"/>
      <c r="CN6" s="349"/>
      <c r="CO6" s="349"/>
      <c r="CP6" s="349"/>
      <c r="CQ6" s="349"/>
      <c r="CR6" s="349"/>
      <c r="CS6" s="349"/>
      <c r="CT6" s="349"/>
      <c r="CU6" s="349"/>
      <c r="CV6" s="349"/>
      <c r="CW6" s="349"/>
      <c r="CX6" s="349"/>
      <c r="CY6" s="349"/>
      <c r="CZ6" s="349"/>
      <c r="DA6" s="349"/>
      <c r="DB6" s="350"/>
      <c r="DC6" s="350"/>
    </row>
    <row r="7" spans="1:107" s="359" customFormat="1" ht="36.75" customHeight="1" x14ac:dyDescent="0.2">
      <c r="A7" s="352">
        <v>2</v>
      </c>
      <c r="B7" s="360"/>
      <c r="C7" s="319" t="s">
        <v>1666</v>
      </c>
      <c r="D7" s="416" t="s">
        <v>615</v>
      </c>
      <c r="E7" s="262">
        <v>2241</v>
      </c>
      <c r="F7" s="370" t="s">
        <v>1604</v>
      </c>
      <c r="G7" s="370" t="s">
        <v>1604</v>
      </c>
      <c r="H7" s="370" t="s">
        <v>1604</v>
      </c>
      <c r="I7" s="370">
        <v>5</v>
      </c>
      <c r="J7" s="370">
        <v>5</v>
      </c>
      <c r="K7" s="370">
        <v>5</v>
      </c>
      <c r="L7" s="370">
        <v>5</v>
      </c>
      <c r="M7" s="370">
        <v>3</v>
      </c>
      <c r="N7" s="370">
        <v>5</v>
      </c>
      <c r="O7" s="371">
        <v>5</v>
      </c>
      <c r="P7" s="372">
        <v>5</v>
      </c>
      <c r="Q7" s="371"/>
      <c r="R7" s="372"/>
      <c r="S7" s="370"/>
      <c r="T7" s="371"/>
      <c r="U7" s="372"/>
      <c r="V7" s="373">
        <f t="shared" ref="V7:V36" si="11">IF(AC7&gt;0,IF(SUM(X7:Y7)/AC7&gt;0,2,IF(AND(SUM(X7:Y7)/AC7=0,Z7/AC7&gt;0),3,IF(AND((AB7/AC7+AA7/AC7)=1,AA7/AC7&gt;0),4,5))),0)</f>
        <v>3</v>
      </c>
      <c r="W7" s="375">
        <f t="shared" si="1"/>
        <v>0</v>
      </c>
      <c r="X7" s="375">
        <f t="shared" ref="X7:X36" si="12">COUNTIF(AG7:AV7,"д")</f>
        <v>0</v>
      </c>
      <c r="Y7" s="375">
        <f t="shared" si="2"/>
        <v>0</v>
      </c>
      <c r="Z7" s="375">
        <f t="shared" si="3"/>
        <v>1</v>
      </c>
      <c r="AA7" s="375">
        <f t="shared" si="4"/>
        <v>0</v>
      </c>
      <c r="AB7" s="375">
        <f t="shared" si="5"/>
        <v>7</v>
      </c>
      <c r="AC7" s="375">
        <f t="shared" si="6"/>
        <v>8</v>
      </c>
      <c r="AD7" s="376">
        <f t="shared" si="7"/>
        <v>4.75</v>
      </c>
      <c r="AE7" s="354">
        <f>IF(AX7=5,0.5,IF(AX7=4,0.25,IF(AX7&lt;=3,0)))</f>
        <v>0</v>
      </c>
      <c r="AF7" s="355"/>
      <c r="AG7" s="332" t="str">
        <f t="shared" si="9"/>
        <v>з</v>
      </c>
      <c r="AH7" s="332" t="str">
        <f t="shared" si="9"/>
        <v>з</v>
      </c>
      <c r="AI7" s="332" t="str">
        <f t="shared" si="9"/>
        <v>з</v>
      </c>
      <c r="AJ7" s="332">
        <f t="shared" si="9"/>
        <v>5</v>
      </c>
      <c r="AK7" s="332">
        <f t="shared" si="9"/>
        <v>5</v>
      </c>
      <c r="AL7" s="332">
        <f t="shared" si="9"/>
        <v>5</v>
      </c>
      <c r="AM7" s="332">
        <f t="shared" si="9"/>
        <v>5</v>
      </c>
      <c r="AN7" s="332">
        <f t="shared" si="9"/>
        <v>3</v>
      </c>
      <c r="AO7" s="332">
        <f t="shared" si="9"/>
        <v>5</v>
      </c>
      <c r="AP7" s="332">
        <f t="shared" si="9"/>
        <v>5</v>
      </c>
      <c r="AQ7" s="332">
        <f t="shared" si="9"/>
        <v>5</v>
      </c>
      <c r="AR7" s="332" t="str">
        <f t="shared" si="9"/>
        <v/>
      </c>
      <c r="AS7" s="332" t="str">
        <f t="shared" si="9"/>
        <v/>
      </c>
      <c r="AT7" s="332" t="str">
        <f t="shared" si="9"/>
        <v/>
      </c>
      <c r="AU7" s="332" t="str">
        <f t="shared" si="9"/>
        <v/>
      </c>
      <c r="AV7" s="332" t="str">
        <f t="shared" si="9"/>
        <v/>
      </c>
      <c r="AW7" s="356">
        <f t="shared" si="10"/>
        <v>3</v>
      </c>
      <c r="AX7" s="357"/>
      <c r="AY7" s="357"/>
      <c r="AZ7" s="357"/>
      <c r="BA7" s="357"/>
      <c r="BB7" s="357"/>
      <c r="BC7" s="357"/>
      <c r="BD7" s="357"/>
      <c r="BE7" s="357"/>
      <c r="BF7" s="357"/>
      <c r="BG7" s="357"/>
      <c r="BH7" s="357"/>
      <c r="BI7" s="357"/>
      <c r="BJ7" s="357"/>
      <c r="BK7" s="357"/>
      <c r="BL7" s="357"/>
      <c r="BM7" s="357"/>
      <c r="BN7" s="357"/>
      <c r="BO7" s="357"/>
      <c r="BP7" s="358"/>
      <c r="BQ7" s="358"/>
      <c r="BR7" s="358"/>
      <c r="BS7" s="358"/>
      <c r="BT7" s="358"/>
      <c r="BU7" s="358"/>
      <c r="BV7" s="358"/>
      <c r="BW7" s="358"/>
      <c r="BX7" s="358"/>
      <c r="BY7" s="358"/>
      <c r="BZ7" s="358"/>
      <c r="CA7" s="358"/>
      <c r="CB7" s="358"/>
      <c r="CC7" s="358"/>
      <c r="CD7" s="358"/>
      <c r="CE7" s="358"/>
      <c r="CF7" s="358"/>
      <c r="CG7" s="357"/>
      <c r="CH7" s="358"/>
      <c r="CI7" s="358"/>
      <c r="CJ7" s="358"/>
      <c r="CK7" s="358"/>
      <c r="CL7" s="358"/>
      <c r="CM7" s="358"/>
      <c r="CN7" s="355"/>
      <c r="CO7" s="355"/>
      <c r="CP7" s="355"/>
      <c r="CQ7" s="355"/>
      <c r="CR7" s="355"/>
      <c r="CS7" s="355"/>
      <c r="CT7" s="355"/>
      <c r="CU7" s="355"/>
      <c r="CV7" s="355"/>
      <c r="CW7" s="355"/>
      <c r="CX7" s="355"/>
      <c r="CY7" s="355"/>
      <c r="CZ7" s="355"/>
      <c r="DA7" s="355"/>
    </row>
    <row r="8" spans="1:107" s="359" customFormat="1" ht="36.75" customHeight="1" x14ac:dyDescent="0.2">
      <c r="A8" s="352">
        <v>3</v>
      </c>
      <c r="B8" s="360"/>
      <c r="C8" s="319" t="s">
        <v>206</v>
      </c>
      <c r="D8" s="415" t="s">
        <v>616</v>
      </c>
      <c r="E8" s="262">
        <v>2241</v>
      </c>
      <c r="F8" s="370" t="s">
        <v>1604</v>
      </c>
      <c r="G8" s="370" t="s">
        <v>1604</v>
      </c>
      <c r="H8" s="370" t="s">
        <v>1604</v>
      </c>
      <c r="I8" s="370">
        <v>5</v>
      </c>
      <c r="J8" s="370">
        <v>5</v>
      </c>
      <c r="K8" s="370">
        <v>5</v>
      </c>
      <c r="L8" s="370">
        <v>5</v>
      </c>
      <c r="M8" s="370">
        <v>5</v>
      </c>
      <c r="N8" s="370">
        <v>5</v>
      </c>
      <c r="O8" s="371">
        <v>5</v>
      </c>
      <c r="P8" s="372">
        <v>5</v>
      </c>
      <c r="Q8" s="371"/>
      <c r="R8" s="372"/>
      <c r="S8" s="370"/>
      <c r="T8" s="371"/>
      <c r="U8" s="372"/>
      <c r="V8" s="373">
        <f t="shared" si="11"/>
        <v>5</v>
      </c>
      <c r="W8" s="375">
        <f t="shared" si="1"/>
        <v>0</v>
      </c>
      <c r="X8" s="375">
        <f t="shared" si="12"/>
        <v>0</v>
      </c>
      <c r="Y8" s="375">
        <f t="shared" si="2"/>
        <v>0</v>
      </c>
      <c r="Z8" s="375">
        <f t="shared" si="3"/>
        <v>0</v>
      </c>
      <c r="AA8" s="375">
        <f t="shared" si="4"/>
        <v>0</v>
      </c>
      <c r="AB8" s="375">
        <f t="shared" si="5"/>
        <v>8</v>
      </c>
      <c r="AC8" s="375">
        <f t="shared" si="6"/>
        <v>8</v>
      </c>
      <c r="AD8" s="376">
        <f t="shared" si="7"/>
        <v>5</v>
      </c>
      <c r="AE8" s="354">
        <f>IF(AX8=5,0.5,IF(AX8=4,0.25,IF(AX8&lt;=3,0)))</f>
        <v>0</v>
      </c>
      <c r="AF8" s="355"/>
      <c r="AG8" s="332" t="str">
        <f t="shared" si="9"/>
        <v>з</v>
      </c>
      <c r="AH8" s="332" t="str">
        <f t="shared" si="9"/>
        <v>з</v>
      </c>
      <c r="AI8" s="332" t="str">
        <f t="shared" si="9"/>
        <v>з</v>
      </c>
      <c r="AJ8" s="332">
        <f t="shared" si="9"/>
        <v>5</v>
      </c>
      <c r="AK8" s="332">
        <f t="shared" si="9"/>
        <v>5</v>
      </c>
      <c r="AL8" s="332">
        <f t="shared" si="9"/>
        <v>5</v>
      </c>
      <c r="AM8" s="332">
        <f t="shared" si="9"/>
        <v>5</v>
      </c>
      <c r="AN8" s="332">
        <f t="shared" si="9"/>
        <v>5</v>
      </c>
      <c r="AO8" s="332">
        <f t="shared" si="9"/>
        <v>5</v>
      </c>
      <c r="AP8" s="332">
        <f t="shared" si="9"/>
        <v>5</v>
      </c>
      <c r="AQ8" s="332">
        <f t="shared" si="9"/>
        <v>5</v>
      </c>
      <c r="AR8" s="332" t="str">
        <f t="shared" si="9"/>
        <v/>
      </c>
      <c r="AS8" s="332" t="str">
        <f t="shared" si="9"/>
        <v/>
      </c>
      <c r="AT8" s="332" t="str">
        <f t="shared" si="9"/>
        <v/>
      </c>
      <c r="AU8" s="332" t="str">
        <f t="shared" si="9"/>
        <v/>
      </c>
      <c r="AV8" s="332" t="str">
        <f t="shared" si="9"/>
        <v/>
      </c>
      <c r="AW8" s="356">
        <f t="shared" si="10"/>
        <v>3</v>
      </c>
      <c r="AX8" s="357"/>
      <c r="AY8" s="357"/>
      <c r="AZ8" s="357"/>
      <c r="BA8" s="357"/>
      <c r="BB8" s="357"/>
      <c r="BC8" s="357"/>
      <c r="BD8" s="357"/>
      <c r="BE8" s="357"/>
      <c r="BF8" s="357"/>
      <c r="BG8" s="357"/>
      <c r="BH8" s="357"/>
      <c r="BI8" s="357"/>
      <c r="BJ8" s="357"/>
      <c r="BK8" s="357"/>
      <c r="BL8" s="357"/>
      <c r="BM8" s="357"/>
      <c r="BN8" s="357"/>
      <c r="BO8" s="357"/>
      <c r="BP8" s="358"/>
      <c r="BQ8" s="358"/>
      <c r="BR8" s="358"/>
      <c r="BS8" s="358"/>
      <c r="BT8" s="358"/>
      <c r="BU8" s="358"/>
      <c r="BV8" s="358"/>
      <c r="BW8" s="358"/>
      <c r="BX8" s="358"/>
      <c r="BY8" s="358"/>
      <c r="BZ8" s="358"/>
      <c r="CA8" s="358"/>
      <c r="CB8" s="358"/>
      <c r="CC8" s="358"/>
      <c r="CD8" s="358"/>
      <c r="CE8" s="358"/>
      <c r="CF8" s="358"/>
      <c r="CG8" s="357"/>
      <c r="CH8" s="358"/>
      <c r="CI8" s="358"/>
      <c r="CJ8" s="358"/>
      <c r="CK8" s="358"/>
      <c r="CL8" s="358"/>
      <c r="CM8" s="358"/>
      <c r="CN8" s="355"/>
      <c r="CO8" s="355"/>
      <c r="CP8" s="355"/>
      <c r="CQ8" s="355"/>
      <c r="CR8" s="355"/>
      <c r="CS8" s="355"/>
      <c r="CT8" s="355"/>
      <c r="CU8" s="355"/>
      <c r="CV8" s="355"/>
      <c r="CW8" s="355"/>
      <c r="CX8" s="355"/>
      <c r="CY8" s="355"/>
      <c r="CZ8" s="355"/>
      <c r="DA8" s="355"/>
    </row>
    <row r="9" spans="1:107" s="359" customFormat="1" ht="36.75" customHeight="1" x14ac:dyDescent="0.2">
      <c r="A9" s="352">
        <v>4</v>
      </c>
      <c r="B9" s="360"/>
      <c r="C9" s="319" t="s">
        <v>617</v>
      </c>
      <c r="D9" s="361" t="s">
        <v>618</v>
      </c>
      <c r="E9" s="262">
        <v>2241</v>
      </c>
      <c r="F9" s="370" t="s">
        <v>1604</v>
      </c>
      <c r="G9" s="370" t="s">
        <v>1604</v>
      </c>
      <c r="H9" s="370" t="s">
        <v>1604</v>
      </c>
      <c r="I9" s="370">
        <v>4</v>
      </c>
      <c r="J9" s="370">
        <v>4</v>
      </c>
      <c r="K9" s="370">
        <v>5</v>
      </c>
      <c r="L9" s="370">
        <v>4</v>
      </c>
      <c r="M9" s="370">
        <v>3</v>
      </c>
      <c r="N9" s="370">
        <v>4</v>
      </c>
      <c r="O9" s="371">
        <v>4</v>
      </c>
      <c r="P9" s="372">
        <v>5</v>
      </c>
      <c r="Q9" s="371"/>
      <c r="R9" s="372"/>
      <c r="S9" s="370"/>
      <c r="T9" s="371"/>
      <c r="U9" s="372"/>
      <c r="V9" s="373">
        <f t="shared" si="11"/>
        <v>3</v>
      </c>
      <c r="W9" s="375">
        <f t="shared" si="1"/>
        <v>0</v>
      </c>
      <c r="X9" s="375">
        <f t="shared" si="12"/>
        <v>0</v>
      </c>
      <c r="Y9" s="375">
        <f t="shared" si="2"/>
        <v>0</v>
      </c>
      <c r="Z9" s="375">
        <f t="shared" si="3"/>
        <v>1</v>
      </c>
      <c r="AA9" s="375">
        <f t="shared" si="4"/>
        <v>5</v>
      </c>
      <c r="AB9" s="375">
        <f t="shared" si="5"/>
        <v>2</v>
      </c>
      <c r="AC9" s="375">
        <f t="shared" si="6"/>
        <v>8</v>
      </c>
      <c r="AD9" s="376">
        <f t="shared" si="7"/>
        <v>4.125</v>
      </c>
      <c r="AE9" s="354">
        <f t="shared" si="8"/>
        <v>0</v>
      </c>
      <c r="AF9" s="355"/>
      <c r="AG9" s="332" t="str">
        <f t="shared" si="9"/>
        <v>з</v>
      </c>
      <c r="AH9" s="332" t="str">
        <f t="shared" si="9"/>
        <v>з</v>
      </c>
      <c r="AI9" s="332" t="str">
        <f t="shared" si="9"/>
        <v>з</v>
      </c>
      <c r="AJ9" s="332">
        <f t="shared" si="9"/>
        <v>4</v>
      </c>
      <c r="AK9" s="332">
        <f t="shared" si="9"/>
        <v>4</v>
      </c>
      <c r="AL9" s="332">
        <f t="shared" si="9"/>
        <v>5</v>
      </c>
      <c r="AM9" s="332">
        <f t="shared" si="9"/>
        <v>4</v>
      </c>
      <c r="AN9" s="332">
        <f t="shared" si="9"/>
        <v>3</v>
      </c>
      <c r="AO9" s="332">
        <f t="shared" si="9"/>
        <v>4</v>
      </c>
      <c r="AP9" s="332">
        <f t="shared" si="9"/>
        <v>4</v>
      </c>
      <c r="AQ9" s="332">
        <f t="shared" si="9"/>
        <v>5</v>
      </c>
      <c r="AR9" s="332" t="str">
        <f t="shared" si="9"/>
        <v/>
      </c>
      <c r="AS9" s="332" t="str">
        <f t="shared" si="9"/>
        <v/>
      </c>
      <c r="AT9" s="332" t="str">
        <f t="shared" si="9"/>
        <v/>
      </c>
      <c r="AU9" s="332" t="str">
        <f t="shared" si="9"/>
        <v/>
      </c>
      <c r="AV9" s="332" t="str">
        <f t="shared" si="9"/>
        <v/>
      </c>
      <c r="AW9" s="356">
        <f t="shared" si="10"/>
        <v>3</v>
      </c>
      <c r="AX9" s="357"/>
      <c r="AY9" s="357"/>
      <c r="AZ9" s="357"/>
      <c r="BA9" s="357"/>
      <c r="BB9" s="357"/>
      <c r="BC9" s="357"/>
      <c r="BD9" s="357"/>
      <c r="BE9" s="357"/>
      <c r="BF9" s="357"/>
      <c r="BG9" s="357"/>
      <c r="BH9" s="357"/>
      <c r="BI9" s="357"/>
      <c r="BJ9" s="357"/>
      <c r="BK9" s="357"/>
      <c r="BL9" s="357"/>
      <c r="BM9" s="357"/>
      <c r="BN9" s="357"/>
      <c r="BO9" s="357"/>
      <c r="BP9" s="358"/>
      <c r="BQ9" s="358"/>
      <c r="BR9" s="358"/>
      <c r="BS9" s="358"/>
      <c r="BT9" s="358"/>
      <c r="BU9" s="358"/>
      <c r="BV9" s="358"/>
      <c r="BW9" s="358"/>
      <c r="BX9" s="358"/>
      <c r="BY9" s="358"/>
      <c r="BZ9" s="358"/>
      <c r="CA9" s="358"/>
      <c r="CB9" s="358"/>
      <c r="CC9" s="358"/>
      <c r="CD9" s="358"/>
      <c r="CE9" s="358"/>
      <c r="CF9" s="358"/>
      <c r="CG9" s="357"/>
      <c r="CH9" s="358"/>
      <c r="CI9" s="358"/>
      <c r="CJ9" s="358"/>
      <c r="CK9" s="358"/>
      <c r="CL9" s="358"/>
      <c r="CM9" s="358"/>
      <c r="CN9" s="355"/>
      <c r="CO9" s="355"/>
      <c r="CP9" s="355"/>
      <c r="CQ9" s="355"/>
      <c r="CR9" s="355"/>
      <c r="CS9" s="355"/>
      <c r="CT9" s="355"/>
      <c r="CU9" s="355"/>
      <c r="CV9" s="355"/>
      <c r="CW9" s="355"/>
      <c r="CX9" s="355"/>
      <c r="CY9" s="355"/>
      <c r="CZ9" s="355"/>
      <c r="DA9" s="355"/>
    </row>
    <row r="10" spans="1:107" s="359" customFormat="1" ht="36.75" customHeight="1" x14ac:dyDescent="0.2">
      <c r="A10" s="352">
        <v>5</v>
      </c>
      <c r="B10" s="360"/>
      <c r="C10" s="319" t="s">
        <v>617</v>
      </c>
      <c r="D10" s="361" t="s">
        <v>619</v>
      </c>
      <c r="E10" s="262">
        <v>2241</v>
      </c>
      <c r="F10" s="370" t="s">
        <v>1604</v>
      </c>
      <c r="G10" s="370" t="s">
        <v>1604</v>
      </c>
      <c r="H10" s="370" t="s">
        <v>1604</v>
      </c>
      <c r="I10" s="370">
        <v>4</v>
      </c>
      <c r="J10" s="370">
        <v>4</v>
      </c>
      <c r="K10" s="370">
        <v>5</v>
      </c>
      <c r="L10" s="370">
        <v>5</v>
      </c>
      <c r="M10" s="370">
        <v>3</v>
      </c>
      <c r="N10" s="370">
        <v>4</v>
      </c>
      <c r="O10" s="371">
        <v>4</v>
      </c>
      <c r="P10" s="372">
        <v>5</v>
      </c>
      <c r="Q10" s="371"/>
      <c r="R10" s="372"/>
      <c r="S10" s="370"/>
      <c r="T10" s="371"/>
      <c r="U10" s="372"/>
      <c r="V10" s="373">
        <f t="shared" si="11"/>
        <v>3</v>
      </c>
      <c r="W10" s="375">
        <f t="shared" si="1"/>
        <v>0</v>
      </c>
      <c r="X10" s="375">
        <f t="shared" si="12"/>
        <v>0</v>
      </c>
      <c r="Y10" s="375">
        <f t="shared" si="2"/>
        <v>0</v>
      </c>
      <c r="Z10" s="375">
        <f t="shared" si="3"/>
        <v>1</v>
      </c>
      <c r="AA10" s="375">
        <f t="shared" si="4"/>
        <v>4</v>
      </c>
      <c r="AB10" s="375">
        <f t="shared" si="5"/>
        <v>3</v>
      </c>
      <c r="AC10" s="375">
        <f t="shared" si="6"/>
        <v>8</v>
      </c>
      <c r="AD10" s="376">
        <f t="shared" si="7"/>
        <v>4.25</v>
      </c>
      <c r="AE10" s="354">
        <f t="shared" si="8"/>
        <v>0</v>
      </c>
      <c r="AF10" s="355"/>
      <c r="AG10" s="332" t="str">
        <f t="shared" si="9"/>
        <v>з</v>
      </c>
      <c r="AH10" s="332" t="str">
        <f t="shared" si="9"/>
        <v>з</v>
      </c>
      <c r="AI10" s="332" t="str">
        <f t="shared" si="9"/>
        <v>з</v>
      </c>
      <c r="AJ10" s="332">
        <f t="shared" si="9"/>
        <v>4</v>
      </c>
      <c r="AK10" s="332">
        <f t="shared" si="9"/>
        <v>4</v>
      </c>
      <c r="AL10" s="332">
        <f t="shared" si="9"/>
        <v>5</v>
      </c>
      <c r="AM10" s="332">
        <f t="shared" si="9"/>
        <v>5</v>
      </c>
      <c r="AN10" s="332">
        <f t="shared" si="9"/>
        <v>3</v>
      </c>
      <c r="AO10" s="332">
        <f t="shared" si="9"/>
        <v>4</v>
      </c>
      <c r="AP10" s="332">
        <f t="shared" si="9"/>
        <v>4</v>
      </c>
      <c r="AQ10" s="332">
        <f t="shared" si="9"/>
        <v>5</v>
      </c>
      <c r="AR10" s="332" t="str">
        <f t="shared" si="9"/>
        <v/>
      </c>
      <c r="AS10" s="332" t="str">
        <f t="shared" si="9"/>
        <v/>
      </c>
      <c r="AT10" s="332" t="str">
        <f t="shared" si="9"/>
        <v/>
      </c>
      <c r="AU10" s="332" t="str">
        <f t="shared" si="9"/>
        <v/>
      </c>
      <c r="AV10" s="332" t="str">
        <f t="shared" si="9"/>
        <v/>
      </c>
      <c r="AW10" s="356">
        <f t="shared" si="10"/>
        <v>3</v>
      </c>
      <c r="AX10" s="357"/>
      <c r="AY10" s="357"/>
      <c r="AZ10" s="357"/>
      <c r="BA10" s="357"/>
      <c r="BB10" s="357"/>
      <c r="BC10" s="357"/>
      <c r="BD10" s="357"/>
      <c r="BE10" s="357"/>
      <c r="BF10" s="357"/>
      <c r="BG10" s="357"/>
      <c r="BH10" s="357"/>
      <c r="BI10" s="357"/>
      <c r="BJ10" s="357"/>
      <c r="BK10" s="357"/>
      <c r="BL10" s="357"/>
      <c r="BM10" s="357"/>
      <c r="BN10" s="357"/>
      <c r="BO10" s="357"/>
      <c r="BP10" s="358"/>
      <c r="BQ10" s="358"/>
      <c r="BR10" s="358"/>
      <c r="BS10" s="358"/>
      <c r="BT10" s="358"/>
      <c r="BU10" s="358"/>
      <c r="BV10" s="358"/>
      <c r="BW10" s="358"/>
      <c r="BX10" s="358"/>
      <c r="BY10" s="358"/>
      <c r="BZ10" s="358"/>
      <c r="CA10" s="358"/>
      <c r="CB10" s="358"/>
      <c r="CC10" s="358"/>
      <c r="CD10" s="358"/>
      <c r="CE10" s="358"/>
      <c r="CF10" s="358"/>
      <c r="CG10" s="357"/>
      <c r="CH10" s="358"/>
      <c r="CI10" s="358"/>
      <c r="CJ10" s="358"/>
      <c r="CK10" s="358"/>
      <c r="CL10" s="358"/>
      <c r="CM10" s="358"/>
      <c r="CN10" s="355"/>
      <c r="CO10" s="355"/>
      <c r="CP10" s="355"/>
      <c r="CQ10" s="355"/>
      <c r="CR10" s="355"/>
      <c r="CS10" s="355"/>
      <c r="CT10" s="355"/>
      <c r="CU10" s="355"/>
      <c r="CV10" s="355"/>
      <c r="CW10" s="355"/>
      <c r="CX10" s="355"/>
      <c r="CY10" s="355"/>
      <c r="CZ10" s="355"/>
      <c r="DA10" s="355"/>
    </row>
    <row r="11" spans="1:107" s="359" customFormat="1" ht="36.75" customHeight="1" x14ac:dyDescent="0.2">
      <c r="A11" s="352">
        <v>6</v>
      </c>
      <c r="B11" s="360"/>
      <c r="C11" s="319" t="s">
        <v>617</v>
      </c>
      <c r="D11" s="416" t="s">
        <v>620</v>
      </c>
      <c r="E11" s="262">
        <v>2241</v>
      </c>
      <c r="F11" s="370" t="s">
        <v>1604</v>
      </c>
      <c r="G11" s="370" t="s">
        <v>1604</v>
      </c>
      <c r="H11" s="370" t="s">
        <v>1604</v>
      </c>
      <c r="I11" s="370">
        <v>5</v>
      </c>
      <c r="J11" s="370">
        <v>5</v>
      </c>
      <c r="K11" s="370">
        <v>5</v>
      </c>
      <c r="L11" s="370">
        <v>5</v>
      </c>
      <c r="M11" s="370">
        <v>4</v>
      </c>
      <c r="N11" s="370">
        <v>4</v>
      </c>
      <c r="O11" s="371">
        <v>4</v>
      </c>
      <c r="P11" s="372">
        <v>5</v>
      </c>
      <c r="Q11" s="371"/>
      <c r="R11" s="372"/>
      <c r="S11" s="370"/>
      <c r="T11" s="371"/>
      <c r="U11" s="372"/>
      <c r="V11" s="373">
        <f t="shared" si="11"/>
        <v>4</v>
      </c>
      <c r="W11" s="375">
        <f t="shared" si="1"/>
        <v>0</v>
      </c>
      <c r="X11" s="375">
        <f t="shared" si="12"/>
        <v>0</v>
      </c>
      <c r="Y11" s="375">
        <f t="shared" si="2"/>
        <v>0</v>
      </c>
      <c r="Z11" s="375">
        <f t="shared" si="3"/>
        <v>0</v>
      </c>
      <c r="AA11" s="375">
        <f t="shared" si="4"/>
        <v>3</v>
      </c>
      <c r="AB11" s="375">
        <f t="shared" si="5"/>
        <v>5</v>
      </c>
      <c r="AC11" s="375">
        <f t="shared" si="6"/>
        <v>8</v>
      </c>
      <c r="AD11" s="376">
        <f t="shared" si="7"/>
        <v>4.625</v>
      </c>
      <c r="AE11" s="354">
        <f t="shared" si="8"/>
        <v>0</v>
      </c>
      <c r="AF11" s="355"/>
      <c r="AG11" s="332" t="str">
        <f t="shared" si="9"/>
        <v>з</v>
      </c>
      <c r="AH11" s="332" t="str">
        <f t="shared" si="9"/>
        <v>з</v>
      </c>
      <c r="AI11" s="332" t="str">
        <f t="shared" si="9"/>
        <v>з</v>
      </c>
      <c r="AJ11" s="332">
        <f t="shared" si="9"/>
        <v>5</v>
      </c>
      <c r="AK11" s="332">
        <f t="shared" si="9"/>
        <v>5</v>
      </c>
      <c r="AL11" s="332">
        <f t="shared" si="9"/>
        <v>5</v>
      </c>
      <c r="AM11" s="332">
        <f t="shared" si="9"/>
        <v>5</v>
      </c>
      <c r="AN11" s="332">
        <f t="shared" si="9"/>
        <v>4</v>
      </c>
      <c r="AO11" s="332">
        <f t="shared" si="9"/>
        <v>4</v>
      </c>
      <c r="AP11" s="332">
        <f t="shared" si="9"/>
        <v>4</v>
      </c>
      <c r="AQ11" s="332">
        <f t="shared" si="9"/>
        <v>5</v>
      </c>
      <c r="AR11" s="332" t="str">
        <f t="shared" si="9"/>
        <v/>
      </c>
      <c r="AS11" s="332" t="str">
        <f t="shared" si="9"/>
        <v/>
      </c>
      <c r="AT11" s="332" t="str">
        <f t="shared" si="9"/>
        <v/>
      </c>
      <c r="AU11" s="332" t="str">
        <f t="shared" si="9"/>
        <v/>
      </c>
      <c r="AV11" s="332" t="str">
        <f t="shared" si="9"/>
        <v/>
      </c>
      <c r="AW11" s="356">
        <f t="shared" si="10"/>
        <v>3</v>
      </c>
      <c r="AX11" s="357"/>
      <c r="AY11" s="357"/>
      <c r="AZ11" s="357"/>
      <c r="BA11" s="357"/>
      <c r="BB11" s="357"/>
      <c r="BC11" s="357"/>
      <c r="BD11" s="357"/>
      <c r="BE11" s="357"/>
      <c r="BF11" s="357"/>
      <c r="BG11" s="357"/>
      <c r="BH11" s="357"/>
      <c r="BI11" s="357"/>
      <c r="BJ11" s="357"/>
      <c r="BK11" s="357"/>
      <c r="BL11" s="357"/>
      <c r="BM11" s="357"/>
      <c r="BN11" s="357"/>
      <c r="BO11" s="357"/>
      <c r="BP11" s="358"/>
      <c r="BQ11" s="358"/>
      <c r="BR11" s="358"/>
      <c r="BS11" s="358"/>
      <c r="BT11" s="358"/>
      <c r="BU11" s="358"/>
      <c r="BV11" s="358"/>
      <c r="BW11" s="358"/>
      <c r="BX11" s="358"/>
      <c r="BY11" s="358"/>
      <c r="BZ11" s="358"/>
      <c r="CA11" s="358"/>
      <c r="CB11" s="358"/>
      <c r="CC11" s="358"/>
      <c r="CD11" s="358"/>
      <c r="CE11" s="358"/>
      <c r="CF11" s="358"/>
      <c r="CG11" s="357"/>
      <c r="CH11" s="358"/>
      <c r="CI11" s="358"/>
      <c r="CJ11" s="358"/>
      <c r="CK11" s="358"/>
      <c r="CL11" s="358"/>
      <c r="CM11" s="358"/>
      <c r="CN11" s="355"/>
      <c r="CO11" s="355"/>
      <c r="CP11" s="355"/>
      <c r="CQ11" s="355"/>
      <c r="CR11" s="355"/>
      <c r="CS11" s="355"/>
      <c r="CT11" s="355"/>
      <c r="CU11" s="355"/>
      <c r="CV11" s="355"/>
      <c r="CW11" s="355"/>
      <c r="CX11" s="355"/>
      <c r="CY11" s="355"/>
      <c r="CZ11" s="355"/>
      <c r="DA11" s="355"/>
    </row>
    <row r="12" spans="1:107" s="359" customFormat="1" ht="36.75" customHeight="1" x14ac:dyDescent="0.2">
      <c r="A12" s="352">
        <v>7</v>
      </c>
      <c r="B12" s="342"/>
      <c r="C12" s="319" t="s">
        <v>617</v>
      </c>
      <c r="D12" s="361" t="s">
        <v>621</v>
      </c>
      <c r="E12" s="262">
        <v>2241</v>
      </c>
      <c r="F12" s="370" t="s">
        <v>1604</v>
      </c>
      <c r="G12" s="370" t="s">
        <v>1604</v>
      </c>
      <c r="H12" s="370" t="s">
        <v>1604</v>
      </c>
      <c r="I12" s="370">
        <v>4</v>
      </c>
      <c r="J12" s="370">
        <v>4</v>
      </c>
      <c r="K12" s="370" t="s">
        <v>1603</v>
      </c>
      <c r="L12" s="370">
        <v>4</v>
      </c>
      <c r="M12" s="370">
        <v>4</v>
      </c>
      <c r="N12" s="370">
        <v>4</v>
      </c>
      <c r="O12" s="371">
        <v>3</v>
      </c>
      <c r="P12" s="372">
        <v>3</v>
      </c>
      <c r="Q12" s="371"/>
      <c r="R12" s="372"/>
      <c r="S12" s="370"/>
      <c r="T12" s="371"/>
      <c r="U12" s="372"/>
      <c r="V12" s="373">
        <f t="shared" si="11"/>
        <v>3</v>
      </c>
      <c r="W12" s="375">
        <f t="shared" si="1"/>
        <v>1</v>
      </c>
      <c r="X12" s="375">
        <f t="shared" si="12"/>
        <v>0</v>
      </c>
      <c r="Y12" s="375">
        <f t="shared" si="2"/>
        <v>0</v>
      </c>
      <c r="Z12" s="375">
        <f t="shared" si="3"/>
        <v>2</v>
      </c>
      <c r="AA12" s="375">
        <f t="shared" si="4"/>
        <v>5</v>
      </c>
      <c r="AB12" s="375">
        <f t="shared" si="5"/>
        <v>0</v>
      </c>
      <c r="AC12" s="375">
        <f t="shared" si="6"/>
        <v>7</v>
      </c>
      <c r="AD12" s="376">
        <f t="shared" si="7"/>
        <v>3.7142857142857144</v>
      </c>
      <c r="AE12" s="354">
        <f t="shared" si="8"/>
        <v>0</v>
      </c>
      <c r="AF12" s="355"/>
      <c r="AG12" s="332" t="str">
        <f t="shared" si="9"/>
        <v>з</v>
      </c>
      <c r="AH12" s="332" t="str">
        <f t="shared" si="9"/>
        <v>з</v>
      </c>
      <c r="AI12" s="332" t="str">
        <f t="shared" si="9"/>
        <v>з</v>
      </c>
      <c r="AJ12" s="332">
        <f t="shared" si="9"/>
        <v>4</v>
      </c>
      <c r="AK12" s="332">
        <f t="shared" si="9"/>
        <v>4</v>
      </c>
      <c r="AL12" s="332" t="str">
        <f t="shared" si="9"/>
        <v>б</v>
      </c>
      <c r="AM12" s="332">
        <f t="shared" si="9"/>
        <v>4</v>
      </c>
      <c r="AN12" s="332">
        <f t="shared" si="9"/>
        <v>4</v>
      </c>
      <c r="AO12" s="332">
        <f t="shared" si="9"/>
        <v>4</v>
      </c>
      <c r="AP12" s="332">
        <f t="shared" si="9"/>
        <v>3</v>
      </c>
      <c r="AQ12" s="332">
        <f t="shared" si="9"/>
        <v>3</v>
      </c>
      <c r="AR12" s="332" t="str">
        <f t="shared" si="9"/>
        <v/>
      </c>
      <c r="AS12" s="332" t="str">
        <f t="shared" si="9"/>
        <v/>
      </c>
      <c r="AT12" s="332" t="str">
        <f t="shared" si="9"/>
        <v/>
      </c>
      <c r="AU12" s="332" t="str">
        <f t="shared" si="9"/>
        <v/>
      </c>
      <c r="AV12" s="332" t="str">
        <f t="shared" si="9"/>
        <v/>
      </c>
      <c r="AW12" s="356">
        <f t="shared" si="10"/>
        <v>3</v>
      </c>
      <c r="AX12" s="357"/>
      <c r="AY12" s="357"/>
      <c r="AZ12" s="357"/>
      <c r="BA12" s="357"/>
      <c r="BB12" s="357"/>
      <c r="BC12" s="357"/>
      <c r="BD12" s="357"/>
      <c r="BE12" s="357"/>
      <c r="BF12" s="357"/>
      <c r="BG12" s="357"/>
      <c r="BH12" s="357"/>
      <c r="BI12" s="357"/>
      <c r="BJ12" s="357"/>
      <c r="BK12" s="357"/>
      <c r="BL12" s="357"/>
      <c r="BM12" s="357"/>
      <c r="BN12" s="357"/>
      <c r="BO12" s="357"/>
      <c r="BP12" s="358"/>
      <c r="BQ12" s="358"/>
      <c r="BR12" s="358"/>
      <c r="BS12" s="358"/>
      <c r="BT12" s="358"/>
      <c r="BU12" s="358"/>
      <c r="BV12" s="358"/>
      <c r="BW12" s="358"/>
      <c r="BX12" s="358"/>
      <c r="BY12" s="358"/>
      <c r="BZ12" s="358"/>
      <c r="CA12" s="358"/>
      <c r="CB12" s="358"/>
      <c r="CC12" s="358"/>
      <c r="CD12" s="358"/>
      <c r="CE12" s="358"/>
      <c r="CF12" s="358"/>
      <c r="CG12" s="357"/>
      <c r="CH12" s="358"/>
      <c r="CI12" s="358"/>
      <c r="CJ12" s="358"/>
      <c r="CK12" s="358"/>
      <c r="CL12" s="358"/>
      <c r="CM12" s="358"/>
      <c r="CN12" s="355"/>
      <c r="CO12" s="355"/>
      <c r="CP12" s="355"/>
      <c r="CQ12" s="355"/>
      <c r="CR12" s="355"/>
      <c r="CS12" s="355"/>
      <c r="CT12" s="355"/>
      <c r="CU12" s="355"/>
      <c r="CV12" s="355"/>
      <c r="CW12" s="355"/>
      <c r="CX12" s="355"/>
      <c r="CY12" s="355"/>
      <c r="CZ12" s="355"/>
      <c r="DA12" s="355"/>
    </row>
    <row r="13" spans="1:107" s="359" customFormat="1" ht="36.75" customHeight="1" x14ac:dyDescent="0.2">
      <c r="A13" s="352">
        <v>8</v>
      </c>
      <c r="B13" s="360"/>
      <c r="C13" s="319" t="s">
        <v>617</v>
      </c>
      <c r="D13" s="361" t="s">
        <v>622</v>
      </c>
      <c r="E13" s="262">
        <v>2241</v>
      </c>
      <c r="F13" s="370" t="s">
        <v>1604</v>
      </c>
      <c r="G13" s="370" t="s">
        <v>1604</v>
      </c>
      <c r="H13" s="370" t="s">
        <v>1604</v>
      </c>
      <c r="I13" s="370">
        <v>4</v>
      </c>
      <c r="J13" s="370">
        <v>4</v>
      </c>
      <c r="K13" s="370">
        <v>5</v>
      </c>
      <c r="L13" s="370">
        <v>5</v>
      </c>
      <c r="M13" s="370">
        <v>4</v>
      </c>
      <c r="N13" s="370">
        <v>4</v>
      </c>
      <c r="O13" s="371">
        <v>4</v>
      </c>
      <c r="P13" s="372">
        <v>5</v>
      </c>
      <c r="Q13" s="371"/>
      <c r="R13" s="372"/>
      <c r="S13" s="370"/>
      <c r="T13" s="371"/>
      <c r="U13" s="372"/>
      <c r="V13" s="373">
        <f t="shared" si="11"/>
        <v>4</v>
      </c>
      <c r="W13" s="375">
        <f t="shared" si="1"/>
        <v>0</v>
      </c>
      <c r="X13" s="375">
        <f t="shared" si="12"/>
        <v>0</v>
      </c>
      <c r="Y13" s="375">
        <f t="shared" si="2"/>
        <v>0</v>
      </c>
      <c r="Z13" s="375">
        <f t="shared" si="3"/>
        <v>0</v>
      </c>
      <c r="AA13" s="375">
        <f t="shared" si="4"/>
        <v>5</v>
      </c>
      <c r="AB13" s="375">
        <f t="shared" si="5"/>
        <v>3</v>
      </c>
      <c r="AC13" s="375">
        <f t="shared" si="6"/>
        <v>8</v>
      </c>
      <c r="AD13" s="376">
        <f t="shared" si="7"/>
        <v>4.375</v>
      </c>
      <c r="AE13" s="354">
        <f t="shared" si="8"/>
        <v>0</v>
      </c>
      <c r="AF13" s="355"/>
      <c r="AG13" s="332" t="str">
        <f t="shared" si="9"/>
        <v>з</v>
      </c>
      <c r="AH13" s="332" t="str">
        <f t="shared" si="9"/>
        <v>з</v>
      </c>
      <c r="AI13" s="332" t="str">
        <f t="shared" si="9"/>
        <v>з</v>
      </c>
      <c r="AJ13" s="332">
        <f t="shared" si="9"/>
        <v>4</v>
      </c>
      <c r="AK13" s="332">
        <f t="shared" si="9"/>
        <v>4</v>
      </c>
      <c r="AL13" s="332">
        <f t="shared" si="9"/>
        <v>5</v>
      </c>
      <c r="AM13" s="332">
        <f t="shared" si="9"/>
        <v>5</v>
      </c>
      <c r="AN13" s="332">
        <f t="shared" si="9"/>
        <v>4</v>
      </c>
      <c r="AO13" s="332">
        <f t="shared" si="9"/>
        <v>4</v>
      </c>
      <c r="AP13" s="332">
        <f t="shared" si="9"/>
        <v>4</v>
      </c>
      <c r="AQ13" s="332">
        <f t="shared" si="9"/>
        <v>5</v>
      </c>
      <c r="AR13" s="332" t="str">
        <f t="shared" si="9"/>
        <v/>
      </c>
      <c r="AS13" s="332" t="str">
        <f t="shared" si="9"/>
        <v/>
      </c>
      <c r="AT13" s="332" t="str">
        <f t="shared" si="9"/>
        <v/>
      </c>
      <c r="AU13" s="332" t="str">
        <f t="shared" si="9"/>
        <v/>
      </c>
      <c r="AV13" s="332" t="str">
        <f t="shared" si="9"/>
        <v/>
      </c>
      <c r="AW13" s="356">
        <f t="shared" si="10"/>
        <v>3</v>
      </c>
      <c r="AX13" s="357"/>
      <c r="AY13" s="357"/>
      <c r="AZ13" s="357"/>
      <c r="BA13" s="357"/>
      <c r="BB13" s="357"/>
      <c r="BC13" s="357"/>
      <c r="BD13" s="357"/>
      <c r="BE13" s="357"/>
      <c r="BF13" s="357"/>
      <c r="BG13" s="357"/>
      <c r="BH13" s="357"/>
      <c r="BI13" s="357"/>
      <c r="BJ13" s="357"/>
      <c r="BK13" s="357"/>
      <c r="BL13" s="357"/>
      <c r="BM13" s="357"/>
      <c r="BN13" s="357"/>
      <c r="BO13" s="357"/>
      <c r="BP13" s="358"/>
      <c r="BQ13" s="358"/>
      <c r="BR13" s="358"/>
      <c r="BS13" s="358"/>
      <c r="BT13" s="358"/>
      <c r="BU13" s="358"/>
      <c r="BV13" s="358"/>
      <c r="BW13" s="358"/>
      <c r="BX13" s="358"/>
      <c r="BY13" s="358"/>
      <c r="BZ13" s="358"/>
      <c r="CA13" s="358"/>
      <c r="CB13" s="358"/>
      <c r="CC13" s="358"/>
      <c r="CD13" s="358"/>
      <c r="CE13" s="358"/>
      <c r="CF13" s="358"/>
      <c r="CG13" s="357"/>
      <c r="CH13" s="358"/>
      <c r="CI13" s="358"/>
      <c r="CJ13" s="358"/>
      <c r="CK13" s="358"/>
      <c r="CL13" s="358"/>
      <c r="CM13" s="358"/>
      <c r="CN13" s="355"/>
      <c r="CO13" s="355"/>
      <c r="CP13" s="355"/>
      <c r="CQ13" s="355"/>
      <c r="CR13" s="355"/>
      <c r="CS13" s="355"/>
      <c r="CT13" s="355"/>
      <c r="CU13" s="355"/>
      <c r="CV13" s="355"/>
      <c r="CW13" s="355"/>
      <c r="CX13" s="355"/>
      <c r="CY13" s="355"/>
      <c r="CZ13" s="355"/>
      <c r="DA13" s="355"/>
    </row>
    <row r="14" spans="1:107" s="359" customFormat="1" ht="36.75" customHeight="1" x14ac:dyDescent="0.2">
      <c r="A14" s="352">
        <v>9</v>
      </c>
      <c r="B14" s="360"/>
      <c r="C14" s="319" t="s">
        <v>617</v>
      </c>
      <c r="D14" s="361" t="s">
        <v>623</v>
      </c>
      <c r="E14" s="262">
        <v>2241</v>
      </c>
      <c r="F14" s="370" t="s">
        <v>1604</v>
      </c>
      <c r="G14" s="370" t="s">
        <v>1604</v>
      </c>
      <c r="H14" s="370" t="s">
        <v>1604</v>
      </c>
      <c r="I14" s="370">
        <v>5</v>
      </c>
      <c r="J14" s="370">
        <v>4</v>
      </c>
      <c r="K14" s="370">
        <v>4</v>
      </c>
      <c r="L14" s="370">
        <v>4</v>
      </c>
      <c r="M14" s="370">
        <v>4</v>
      </c>
      <c r="N14" s="370">
        <v>4</v>
      </c>
      <c r="O14" s="371">
        <v>5</v>
      </c>
      <c r="P14" s="372">
        <v>3</v>
      </c>
      <c r="Q14" s="371"/>
      <c r="R14" s="372"/>
      <c r="S14" s="370"/>
      <c r="T14" s="371"/>
      <c r="U14" s="372"/>
      <c r="V14" s="373">
        <f t="shared" si="11"/>
        <v>3</v>
      </c>
      <c r="W14" s="375">
        <f t="shared" si="1"/>
        <v>0</v>
      </c>
      <c r="X14" s="375">
        <f t="shared" si="12"/>
        <v>0</v>
      </c>
      <c r="Y14" s="375">
        <f t="shared" si="2"/>
        <v>0</v>
      </c>
      <c r="Z14" s="375">
        <f t="shared" si="3"/>
        <v>1</v>
      </c>
      <c r="AA14" s="375">
        <f t="shared" si="4"/>
        <v>5</v>
      </c>
      <c r="AB14" s="375">
        <f t="shared" si="5"/>
        <v>2</v>
      </c>
      <c r="AC14" s="375">
        <f t="shared" si="6"/>
        <v>8</v>
      </c>
      <c r="AD14" s="376">
        <f t="shared" si="7"/>
        <v>4.125</v>
      </c>
      <c r="AE14" s="354">
        <f t="shared" si="8"/>
        <v>0</v>
      </c>
      <c r="AF14" s="355"/>
      <c r="AG14" s="332" t="str">
        <f t="shared" si="9"/>
        <v>з</v>
      </c>
      <c r="AH14" s="332" t="str">
        <f t="shared" si="9"/>
        <v>з</v>
      </c>
      <c r="AI14" s="332" t="str">
        <f t="shared" si="9"/>
        <v>з</v>
      </c>
      <c r="AJ14" s="332">
        <f t="shared" si="9"/>
        <v>5</v>
      </c>
      <c r="AK14" s="332">
        <f t="shared" si="9"/>
        <v>4</v>
      </c>
      <c r="AL14" s="332">
        <f t="shared" si="9"/>
        <v>4</v>
      </c>
      <c r="AM14" s="332">
        <f t="shared" si="9"/>
        <v>4</v>
      </c>
      <c r="AN14" s="332">
        <f t="shared" si="9"/>
        <v>4</v>
      </c>
      <c r="AO14" s="332">
        <f t="shared" si="9"/>
        <v>4</v>
      </c>
      <c r="AP14" s="332">
        <f t="shared" si="9"/>
        <v>5</v>
      </c>
      <c r="AQ14" s="332">
        <f t="shared" si="9"/>
        <v>3</v>
      </c>
      <c r="AR14" s="332" t="str">
        <f t="shared" si="9"/>
        <v/>
      </c>
      <c r="AS14" s="332" t="str">
        <f t="shared" si="9"/>
        <v/>
      </c>
      <c r="AT14" s="332" t="str">
        <f t="shared" si="9"/>
        <v/>
      </c>
      <c r="AU14" s="332" t="str">
        <f t="shared" si="9"/>
        <v/>
      </c>
      <c r="AV14" s="332" t="str">
        <f t="shared" si="9"/>
        <v/>
      </c>
      <c r="AW14" s="356">
        <f t="shared" si="10"/>
        <v>3</v>
      </c>
      <c r="AX14" s="357"/>
      <c r="AY14" s="357"/>
      <c r="AZ14" s="357"/>
      <c r="BA14" s="357"/>
      <c r="BB14" s="357"/>
      <c r="BC14" s="357"/>
      <c r="BD14" s="357"/>
      <c r="BE14" s="357"/>
      <c r="BF14" s="357"/>
      <c r="BG14" s="357"/>
      <c r="BH14" s="357"/>
      <c r="BI14" s="357"/>
      <c r="BJ14" s="357"/>
      <c r="BK14" s="357"/>
      <c r="BL14" s="357"/>
      <c r="BM14" s="357"/>
      <c r="BN14" s="357"/>
      <c r="BO14" s="357"/>
      <c r="BP14" s="358"/>
      <c r="BQ14" s="358"/>
      <c r="BR14" s="358"/>
      <c r="BS14" s="358"/>
      <c r="BT14" s="358"/>
      <c r="BU14" s="358"/>
      <c r="BV14" s="358"/>
      <c r="BW14" s="358"/>
      <c r="BX14" s="358"/>
      <c r="BY14" s="358"/>
      <c r="BZ14" s="358"/>
      <c r="CA14" s="358"/>
      <c r="CB14" s="358"/>
      <c r="CC14" s="358"/>
      <c r="CD14" s="358"/>
      <c r="CE14" s="358"/>
      <c r="CF14" s="358"/>
      <c r="CG14" s="357"/>
      <c r="CH14" s="358"/>
      <c r="CI14" s="358"/>
      <c r="CJ14" s="358"/>
      <c r="CK14" s="358"/>
      <c r="CL14" s="358"/>
      <c r="CM14" s="358"/>
      <c r="CN14" s="355"/>
      <c r="CO14" s="355"/>
      <c r="CP14" s="355"/>
      <c r="CQ14" s="355"/>
      <c r="CR14" s="355"/>
      <c r="CS14" s="355"/>
      <c r="CT14" s="355"/>
      <c r="CU14" s="355"/>
      <c r="CV14" s="355"/>
      <c r="CW14" s="355"/>
      <c r="CX14" s="355"/>
      <c r="CY14" s="355"/>
      <c r="CZ14" s="355"/>
      <c r="DA14" s="355"/>
    </row>
    <row r="15" spans="1:107" s="359" customFormat="1" ht="36.75" customHeight="1" x14ac:dyDescent="0.2">
      <c r="A15" s="352">
        <v>10</v>
      </c>
      <c r="B15" s="360"/>
      <c r="C15" s="319" t="s">
        <v>624</v>
      </c>
      <c r="D15" s="416" t="s">
        <v>625</v>
      </c>
      <c r="E15" s="262">
        <v>2241</v>
      </c>
      <c r="F15" s="370" t="s">
        <v>1647</v>
      </c>
      <c r="G15" s="370" t="s">
        <v>1604</v>
      </c>
      <c r="H15" s="370" t="s">
        <v>1647</v>
      </c>
      <c r="I15" s="370">
        <v>5</v>
      </c>
      <c r="J15" s="370">
        <v>4</v>
      </c>
      <c r="K15" s="370" t="s">
        <v>1602</v>
      </c>
      <c r="L15" s="370">
        <v>5</v>
      </c>
      <c r="M15" s="370">
        <v>5</v>
      </c>
      <c r="N15" s="370">
        <v>4</v>
      </c>
      <c r="O15" s="371" t="s">
        <v>1602</v>
      </c>
      <c r="P15" s="372">
        <v>5</v>
      </c>
      <c r="Q15" s="371"/>
      <c r="R15" s="372"/>
      <c r="S15" s="370"/>
      <c r="T15" s="371"/>
      <c r="U15" s="372"/>
      <c r="V15" s="373">
        <f t="shared" si="11"/>
        <v>4</v>
      </c>
      <c r="W15" s="375">
        <f t="shared" si="1"/>
        <v>4</v>
      </c>
      <c r="X15" s="375">
        <f t="shared" si="12"/>
        <v>0</v>
      </c>
      <c r="Y15" s="375">
        <f t="shared" si="2"/>
        <v>0</v>
      </c>
      <c r="Z15" s="375">
        <f t="shared" si="3"/>
        <v>0</v>
      </c>
      <c r="AA15" s="375">
        <f t="shared" si="4"/>
        <v>2</v>
      </c>
      <c r="AB15" s="375">
        <f t="shared" si="5"/>
        <v>4</v>
      </c>
      <c r="AC15" s="375">
        <f t="shared" si="6"/>
        <v>6</v>
      </c>
      <c r="AD15" s="376">
        <f t="shared" si="7"/>
        <v>4.666666666666667</v>
      </c>
      <c r="AE15" s="354">
        <f>IF(AX15=5,0.5,IF(AX15=4,0.25,IF(AX15&lt;=3,0)))</f>
        <v>0</v>
      </c>
      <c r="AF15" s="355"/>
      <c r="AG15" s="332" t="str">
        <f t="shared" si="9"/>
        <v>б</v>
      </c>
      <c r="AH15" s="332" t="str">
        <f t="shared" si="9"/>
        <v>з</v>
      </c>
      <c r="AI15" s="332" t="str">
        <f t="shared" si="9"/>
        <v>б</v>
      </c>
      <c r="AJ15" s="332">
        <f t="shared" si="9"/>
        <v>5</v>
      </c>
      <c r="AK15" s="332">
        <f t="shared" si="9"/>
        <v>4</v>
      </c>
      <c r="AL15" s="332" t="str">
        <f t="shared" si="9"/>
        <v>б</v>
      </c>
      <c r="AM15" s="332">
        <f t="shared" si="9"/>
        <v>5</v>
      </c>
      <c r="AN15" s="332">
        <f t="shared" si="9"/>
        <v>5</v>
      </c>
      <c r="AO15" s="332">
        <f t="shared" si="9"/>
        <v>4</v>
      </c>
      <c r="AP15" s="332" t="str">
        <f t="shared" si="9"/>
        <v>б</v>
      </c>
      <c r="AQ15" s="332">
        <f t="shared" si="9"/>
        <v>5</v>
      </c>
      <c r="AR15" s="332" t="str">
        <f t="shared" si="9"/>
        <v/>
      </c>
      <c r="AS15" s="332" t="str">
        <f t="shared" si="9"/>
        <v/>
      </c>
      <c r="AT15" s="332" t="str">
        <f t="shared" si="9"/>
        <v/>
      </c>
      <c r="AU15" s="332" t="str">
        <f t="shared" si="9"/>
        <v/>
      </c>
      <c r="AV15" s="332" t="str">
        <f t="shared" si="9"/>
        <v/>
      </c>
      <c r="AW15" s="356">
        <f t="shared" si="10"/>
        <v>1</v>
      </c>
      <c r="AX15" s="357"/>
      <c r="AY15" s="357"/>
      <c r="AZ15" s="357"/>
      <c r="BA15" s="357"/>
      <c r="BB15" s="357"/>
      <c r="BC15" s="357"/>
      <c r="BD15" s="357"/>
      <c r="BE15" s="357"/>
      <c r="BF15" s="357"/>
      <c r="BG15" s="357"/>
      <c r="BH15" s="357"/>
      <c r="BI15" s="357"/>
      <c r="BJ15" s="357"/>
      <c r="BK15" s="357"/>
      <c r="BL15" s="357"/>
      <c r="BM15" s="357"/>
      <c r="BN15" s="357"/>
      <c r="BO15" s="357"/>
      <c r="BP15" s="358"/>
      <c r="BQ15" s="358"/>
      <c r="BR15" s="358"/>
      <c r="BS15" s="358"/>
      <c r="BT15" s="358"/>
      <c r="BU15" s="358"/>
      <c r="BV15" s="358"/>
      <c r="BW15" s="358"/>
      <c r="BX15" s="358"/>
      <c r="BY15" s="358"/>
      <c r="BZ15" s="358"/>
      <c r="CA15" s="358"/>
      <c r="CB15" s="358"/>
      <c r="CC15" s="358"/>
      <c r="CD15" s="358"/>
      <c r="CE15" s="358"/>
      <c r="CF15" s="358"/>
      <c r="CG15" s="357"/>
      <c r="CH15" s="358"/>
      <c r="CI15" s="358"/>
      <c r="CJ15" s="358"/>
      <c r="CK15" s="358"/>
      <c r="CL15" s="358"/>
      <c r="CM15" s="358"/>
      <c r="CN15" s="355"/>
      <c r="CO15" s="355"/>
      <c r="CP15" s="355"/>
      <c r="CQ15" s="355"/>
      <c r="CR15" s="355"/>
      <c r="CS15" s="355"/>
      <c r="CT15" s="355"/>
      <c r="CU15" s="355"/>
      <c r="CV15" s="355"/>
      <c r="CW15" s="355"/>
      <c r="CX15" s="355"/>
      <c r="CY15" s="355"/>
      <c r="CZ15" s="355"/>
      <c r="DA15" s="355"/>
    </row>
    <row r="16" spans="1:107" s="153" customFormat="1" ht="15.75" hidden="1" x14ac:dyDescent="0.25">
      <c r="A16" s="260"/>
      <c r="B16" s="273"/>
      <c r="C16" s="318"/>
      <c r="D16" s="271"/>
      <c r="E16" s="262"/>
      <c r="F16" s="144"/>
      <c r="G16" s="144"/>
      <c r="H16" s="144"/>
      <c r="I16" s="144"/>
      <c r="J16" s="144"/>
      <c r="K16" s="144"/>
      <c r="L16" s="144"/>
      <c r="M16" s="144"/>
      <c r="N16" s="144"/>
      <c r="O16" s="144"/>
      <c r="P16" s="144"/>
      <c r="Q16" s="144"/>
      <c r="R16" s="144"/>
      <c r="S16" s="144"/>
      <c r="T16" s="145"/>
      <c r="U16" s="146"/>
      <c r="V16" s="18">
        <f t="shared" si="11"/>
        <v>0</v>
      </c>
      <c r="W16" s="139">
        <f t="shared" si="1"/>
        <v>0</v>
      </c>
      <c r="X16" s="139">
        <f t="shared" si="12"/>
        <v>0</v>
      </c>
      <c r="Y16" s="139">
        <f t="shared" si="2"/>
        <v>0</v>
      </c>
      <c r="Z16" s="139">
        <f t="shared" si="3"/>
        <v>0</v>
      </c>
      <c r="AA16" s="139">
        <f t="shared" si="4"/>
        <v>0</v>
      </c>
      <c r="AB16" s="139">
        <f t="shared" si="5"/>
        <v>0</v>
      </c>
      <c r="AC16" s="139">
        <f t="shared" si="6"/>
        <v>0</v>
      </c>
      <c r="AD16" s="201" t="str">
        <f t="shared" si="7"/>
        <v/>
      </c>
      <c r="AE16" s="208">
        <f t="shared" si="8"/>
        <v>0</v>
      </c>
      <c r="AF16" s="147"/>
      <c r="AG16" s="17" t="str">
        <f t="shared" si="9"/>
        <v/>
      </c>
      <c r="AH16" s="17" t="str">
        <f t="shared" si="9"/>
        <v/>
      </c>
      <c r="AI16" s="17" t="str">
        <f t="shared" si="9"/>
        <v/>
      </c>
      <c r="AJ16" s="17" t="str">
        <f t="shared" si="9"/>
        <v/>
      </c>
      <c r="AK16" s="17" t="str">
        <f t="shared" si="9"/>
        <v/>
      </c>
      <c r="AL16" s="17" t="str">
        <f t="shared" si="9"/>
        <v/>
      </c>
      <c r="AM16" s="17" t="str">
        <f t="shared" si="9"/>
        <v/>
      </c>
      <c r="AN16" s="17" t="str">
        <f t="shared" si="9"/>
        <v/>
      </c>
      <c r="AO16" s="17" t="str">
        <f t="shared" si="9"/>
        <v/>
      </c>
      <c r="AP16" s="17" t="str">
        <f t="shared" si="9"/>
        <v/>
      </c>
      <c r="AQ16" s="17" t="str">
        <f t="shared" si="9"/>
        <v/>
      </c>
      <c r="AR16" s="17" t="str">
        <f t="shared" si="9"/>
        <v/>
      </c>
      <c r="AS16" s="17" t="str">
        <f t="shared" si="9"/>
        <v/>
      </c>
      <c r="AT16" s="17" t="str">
        <f t="shared" si="9"/>
        <v/>
      </c>
      <c r="AU16" s="17" t="str">
        <f t="shared" si="9"/>
        <v/>
      </c>
      <c r="AV16" s="17" t="str">
        <f t="shared" si="9"/>
        <v/>
      </c>
      <c r="AW16" s="149">
        <f t="shared" si="10"/>
        <v>0</v>
      </c>
      <c r="AX16" s="150"/>
      <c r="AY16" s="151"/>
      <c r="AZ16" s="151"/>
      <c r="BA16" s="151"/>
      <c r="BB16" s="151"/>
      <c r="BC16" s="151"/>
      <c r="BD16" s="151"/>
      <c r="BE16" s="151"/>
      <c r="BF16" s="151"/>
      <c r="BG16" s="151"/>
      <c r="BH16" s="151"/>
      <c r="BI16" s="151"/>
      <c r="BJ16" s="151"/>
      <c r="BK16" s="151"/>
      <c r="BL16" s="151"/>
      <c r="BM16" s="151"/>
      <c r="BN16" s="151"/>
      <c r="BO16" s="150"/>
      <c r="BP16" s="152"/>
      <c r="BQ16" s="152"/>
      <c r="BR16" s="152"/>
      <c r="BS16" s="152"/>
      <c r="BT16" s="152"/>
      <c r="BU16" s="152"/>
      <c r="BV16" s="152"/>
      <c r="BW16" s="152"/>
      <c r="BX16" s="152"/>
      <c r="BY16" s="152"/>
      <c r="BZ16" s="152"/>
      <c r="CA16" s="152"/>
      <c r="CB16" s="152"/>
      <c r="CC16" s="152"/>
      <c r="CD16" s="152"/>
      <c r="CE16" s="152"/>
      <c r="CF16" s="152"/>
      <c r="CG16" s="150"/>
      <c r="CH16" s="152"/>
      <c r="CI16" s="152"/>
      <c r="CJ16" s="152"/>
      <c r="CK16" s="152"/>
      <c r="CL16" s="152"/>
      <c r="CM16" s="152"/>
      <c r="CN16" s="147"/>
      <c r="CO16" s="147"/>
      <c r="CP16" s="147"/>
      <c r="CQ16" s="147"/>
      <c r="CR16" s="147"/>
      <c r="CS16" s="147"/>
      <c r="CT16" s="147"/>
      <c r="CU16" s="147"/>
      <c r="CV16" s="147"/>
      <c r="CW16" s="147"/>
      <c r="CX16" s="147"/>
      <c r="CY16" s="147"/>
      <c r="CZ16" s="147"/>
      <c r="DA16" s="147"/>
    </row>
    <row r="17" spans="1:105" s="153" customFormat="1" ht="15.75" hidden="1" x14ac:dyDescent="0.25">
      <c r="A17" s="260"/>
      <c r="B17" s="273"/>
      <c r="C17" s="270"/>
      <c r="D17" s="268"/>
      <c r="E17" s="262"/>
      <c r="F17" s="144"/>
      <c r="G17" s="144"/>
      <c r="H17" s="144"/>
      <c r="I17" s="144"/>
      <c r="J17" s="144"/>
      <c r="K17" s="144"/>
      <c r="L17" s="144"/>
      <c r="M17" s="144"/>
      <c r="N17" s="144"/>
      <c r="O17" s="144"/>
      <c r="P17" s="144"/>
      <c r="Q17" s="144"/>
      <c r="R17" s="144"/>
      <c r="S17" s="144"/>
      <c r="T17" s="145"/>
      <c r="U17" s="146"/>
      <c r="V17" s="18">
        <f t="shared" si="11"/>
        <v>0</v>
      </c>
      <c r="W17" s="139">
        <f t="shared" si="1"/>
        <v>0</v>
      </c>
      <c r="X17" s="139">
        <f t="shared" si="12"/>
        <v>0</v>
      </c>
      <c r="Y17" s="139">
        <f t="shared" si="2"/>
        <v>0</v>
      </c>
      <c r="Z17" s="139">
        <f t="shared" si="3"/>
        <v>0</v>
      </c>
      <c r="AA17" s="139">
        <f t="shared" si="4"/>
        <v>0</v>
      </c>
      <c r="AB17" s="139">
        <f t="shared" si="5"/>
        <v>0</v>
      </c>
      <c r="AC17" s="139">
        <f t="shared" si="6"/>
        <v>0</v>
      </c>
      <c r="AD17" s="201" t="str">
        <f t="shared" si="7"/>
        <v/>
      </c>
      <c r="AE17" s="208">
        <f>IF(AX17=5,0.5,IF(AX17=4,0.25,IF(AX17&lt;=3,0)))</f>
        <v>0</v>
      </c>
      <c r="AF17" s="147"/>
      <c r="AG17" s="17" t="str">
        <f t="shared" si="9"/>
        <v/>
      </c>
      <c r="AH17" s="17" t="str">
        <f t="shared" si="9"/>
        <v/>
      </c>
      <c r="AI17" s="17" t="str">
        <f t="shared" si="9"/>
        <v/>
      </c>
      <c r="AJ17" s="17" t="str">
        <f t="shared" si="9"/>
        <v/>
      </c>
      <c r="AK17" s="17" t="str">
        <f t="shared" si="9"/>
        <v/>
      </c>
      <c r="AL17" s="17" t="str">
        <f t="shared" si="9"/>
        <v/>
      </c>
      <c r="AM17" s="17" t="str">
        <f t="shared" si="9"/>
        <v/>
      </c>
      <c r="AN17" s="17" t="str">
        <f t="shared" si="9"/>
        <v/>
      </c>
      <c r="AO17" s="17" t="str">
        <f t="shared" si="9"/>
        <v/>
      </c>
      <c r="AP17" s="17" t="str">
        <f t="shared" si="9"/>
        <v/>
      </c>
      <c r="AQ17" s="17" t="str">
        <f t="shared" si="9"/>
        <v/>
      </c>
      <c r="AR17" s="17" t="str">
        <f t="shared" si="9"/>
        <v/>
      </c>
      <c r="AS17" s="17" t="str">
        <f t="shared" si="9"/>
        <v/>
      </c>
      <c r="AT17" s="17" t="str">
        <f t="shared" si="9"/>
        <v/>
      </c>
      <c r="AU17" s="17" t="str">
        <f t="shared" si="9"/>
        <v/>
      </c>
      <c r="AV17" s="17" t="str">
        <f t="shared" si="9"/>
        <v/>
      </c>
      <c r="AW17" s="149">
        <f t="shared" si="10"/>
        <v>0</v>
      </c>
      <c r="AX17" s="150"/>
      <c r="AY17" s="151"/>
      <c r="AZ17" s="151"/>
      <c r="BA17" s="151"/>
      <c r="BB17" s="151"/>
      <c r="BC17" s="151"/>
      <c r="BD17" s="151"/>
      <c r="BE17" s="151"/>
      <c r="BF17" s="151"/>
      <c r="BG17" s="151"/>
      <c r="BH17" s="151"/>
      <c r="BI17" s="151"/>
      <c r="BJ17" s="151"/>
      <c r="BK17" s="151"/>
      <c r="BL17" s="151"/>
      <c r="BM17" s="151"/>
      <c r="BN17" s="151"/>
      <c r="BO17" s="150"/>
      <c r="BP17" s="152"/>
      <c r="BQ17" s="152"/>
      <c r="BR17" s="152"/>
      <c r="BS17" s="152"/>
      <c r="BT17" s="152"/>
      <c r="BU17" s="152"/>
      <c r="BV17" s="152"/>
      <c r="BW17" s="152"/>
      <c r="BX17" s="152"/>
      <c r="BY17" s="152"/>
      <c r="BZ17" s="152"/>
      <c r="CA17" s="152"/>
      <c r="CB17" s="152"/>
      <c r="CC17" s="152"/>
      <c r="CD17" s="152"/>
      <c r="CE17" s="152"/>
      <c r="CF17" s="152"/>
      <c r="CG17" s="150"/>
      <c r="CH17" s="152"/>
      <c r="CI17" s="152"/>
      <c r="CJ17" s="152"/>
      <c r="CK17" s="152"/>
      <c r="CL17" s="152"/>
      <c r="CM17" s="152"/>
      <c r="CN17" s="147"/>
      <c r="CO17" s="147"/>
      <c r="CP17" s="147"/>
      <c r="CQ17" s="147"/>
      <c r="CR17" s="147"/>
      <c r="CS17" s="147"/>
      <c r="CT17" s="147"/>
      <c r="CU17" s="147"/>
      <c r="CV17" s="147"/>
      <c r="CW17" s="147"/>
      <c r="CX17" s="147"/>
      <c r="CY17" s="147"/>
      <c r="CZ17" s="147"/>
      <c r="DA17" s="147"/>
    </row>
    <row r="18" spans="1:105" s="153" customFormat="1" ht="15.75" hidden="1" x14ac:dyDescent="0.25">
      <c r="A18" s="260"/>
      <c r="B18" s="270"/>
      <c r="C18" s="273"/>
      <c r="D18" s="268"/>
      <c r="E18" s="262"/>
      <c r="F18" s="144"/>
      <c r="G18" s="144"/>
      <c r="H18" s="144"/>
      <c r="I18" s="144"/>
      <c r="J18" s="144"/>
      <c r="K18" s="144"/>
      <c r="L18" s="144"/>
      <c r="M18" s="144"/>
      <c r="N18" s="144"/>
      <c r="O18" s="144"/>
      <c r="P18" s="144"/>
      <c r="Q18" s="144"/>
      <c r="R18" s="144"/>
      <c r="S18" s="144"/>
      <c r="T18" s="145"/>
      <c r="U18" s="146"/>
      <c r="V18" s="18">
        <f t="shared" si="11"/>
        <v>0</v>
      </c>
      <c r="W18" s="139">
        <f t="shared" si="1"/>
        <v>0</v>
      </c>
      <c r="X18" s="139">
        <f t="shared" si="12"/>
        <v>0</v>
      </c>
      <c r="Y18" s="139">
        <f t="shared" si="2"/>
        <v>0</v>
      </c>
      <c r="Z18" s="139">
        <f t="shared" si="3"/>
        <v>0</v>
      </c>
      <c r="AA18" s="139">
        <f t="shared" si="4"/>
        <v>0</v>
      </c>
      <c r="AB18" s="139">
        <f t="shared" si="5"/>
        <v>0</v>
      </c>
      <c r="AC18" s="139">
        <f t="shared" si="6"/>
        <v>0</v>
      </c>
      <c r="AD18" s="201" t="str">
        <f t="shared" si="7"/>
        <v/>
      </c>
      <c r="AE18" s="208">
        <f t="shared" si="8"/>
        <v>0</v>
      </c>
      <c r="AF18" s="147"/>
      <c r="AG18" s="17" t="str">
        <f t="shared" si="9"/>
        <v/>
      </c>
      <c r="AH18" s="17" t="str">
        <f t="shared" si="9"/>
        <v/>
      </c>
      <c r="AI18" s="17" t="str">
        <f t="shared" si="9"/>
        <v/>
      </c>
      <c r="AJ18" s="17" t="str">
        <f t="shared" si="9"/>
        <v/>
      </c>
      <c r="AK18" s="17" t="str">
        <f t="shared" si="9"/>
        <v/>
      </c>
      <c r="AL18" s="17" t="str">
        <f t="shared" si="9"/>
        <v/>
      </c>
      <c r="AM18" s="17" t="str">
        <f t="shared" si="9"/>
        <v/>
      </c>
      <c r="AN18" s="17" t="str">
        <f t="shared" si="9"/>
        <v/>
      </c>
      <c r="AO18" s="17" t="str">
        <f t="shared" si="9"/>
        <v/>
      </c>
      <c r="AP18" s="17" t="str">
        <f t="shared" si="9"/>
        <v/>
      </c>
      <c r="AQ18" s="17" t="str">
        <f t="shared" si="9"/>
        <v/>
      </c>
      <c r="AR18" s="17" t="str">
        <f t="shared" si="9"/>
        <v/>
      </c>
      <c r="AS18" s="17" t="str">
        <f t="shared" si="9"/>
        <v/>
      </c>
      <c r="AT18" s="17" t="str">
        <f t="shared" si="9"/>
        <v/>
      </c>
      <c r="AU18" s="17" t="str">
        <f t="shared" si="9"/>
        <v/>
      </c>
      <c r="AV18" s="17" t="str">
        <f t="shared" si="9"/>
        <v/>
      </c>
      <c r="AW18" s="149">
        <f t="shared" si="10"/>
        <v>0</v>
      </c>
      <c r="AX18" s="150"/>
      <c r="AY18" s="151"/>
      <c r="AZ18" s="151"/>
      <c r="BA18" s="151"/>
      <c r="BB18" s="151"/>
      <c r="BC18" s="151"/>
      <c r="BD18" s="151"/>
      <c r="BE18" s="151"/>
      <c r="BF18" s="151"/>
      <c r="BG18" s="151"/>
      <c r="BH18" s="151"/>
      <c r="BI18" s="151"/>
      <c r="BJ18" s="151"/>
      <c r="BK18" s="151"/>
      <c r="BL18" s="151"/>
      <c r="BM18" s="151"/>
      <c r="BN18" s="151"/>
      <c r="BO18" s="150"/>
      <c r="BP18" s="152"/>
      <c r="BQ18" s="152"/>
      <c r="BR18" s="152"/>
      <c r="BS18" s="152"/>
      <c r="BT18" s="152"/>
      <c r="BU18" s="152"/>
      <c r="BV18" s="152"/>
      <c r="BW18" s="152"/>
      <c r="BX18" s="152"/>
      <c r="BY18" s="152"/>
      <c r="BZ18" s="152"/>
      <c r="CA18" s="152"/>
      <c r="CB18" s="152"/>
      <c r="CC18" s="152"/>
      <c r="CD18" s="152"/>
      <c r="CE18" s="152"/>
      <c r="CF18" s="152"/>
      <c r="CG18" s="150"/>
      <c r="CH18" s="152"/>
      <c r="CI18" s="152"/>
      <c r="CJ18" s="152"/>
      <c r="CK18" s="152"/>
      <c r="CL18" s="152"/>
      <c r="CM18" s="152"/>
      <c r="CN18" s="147"/>
      <c r="CO18" s="147"/>
      <c r="CP18" s="147"/>
      <c r="CQ18" s="147"/>
      <c r="CR18" s="147"/>
      <c r="CS18" s="147"/>
      <c r="CT18" s="147"/>
      <c r="CU18" s="147"/>
      <c r="CV18" s="147"/>
      <c r="CW18" s="147"/>
      <c r="CX18" s="147"/>
      <c r="CY18" s="147"/>
      <c r="CZ18" s="147"/>
      <c r="DA18" s="147"/>
    </row>
    <row r="19" spans="1:105" s="153" customFormat="1" ht="15.75" hidden="1" x14ac:dyDescent="0.25">
      <c r="A19" s="260"/>
      <c r="B19" s="273"/>
      <c r="C19" s="270"/>
      <c r="D19" s="268"/>
      <c r="E19" s="262"/>
      <c r="F19" s="144"/>
      <c r="G19" s="144"/>
      <c r="H19" s="144"/>
      <c r="I19" s="144"/>
      <c r="J19" s="144"/>
      <c r="K19" s="144"/>
      <c r="L19" s="144"/>
      <c r="M19" s="144"/>
      <c r="N19" s="144"/>
      <c r="O19" s="144"/>
      <c r="P19" s="144"/>
      <c r="Q19" s="144"/>
      <c r="R19" s="144"/>
      <c r="S19" s="144"/>
      <c r="T19" s="145"/>
      <c r="U19" s="146"/>
      <c r="V19" s="18">
        <f t="shared" si="11"/>
        <v>0</v>
      </c>
      <c r="W19" s="139">
        <f t="shared" si="1"/>
        <v>0</v>
      </c>
      <c r="X19" s="139">
        <f t="shared" si="12"/>
        <v>0</v>
      </c>
      <c r="Y19" s="139">
        <f t="shared" si="2"/>
        <v>0</v>
      </c>
      <c r="Z19" s="139">
        <f t="shared" si="3"/>
        <v>0</v>
      </c>
      <c r="AA19" s="139">
        <f t="shared" si="4"/>
        <v>0</v>
      </c>
      <c r="AB19" s="139">
        <f t="shared" si="5"/>
        <v>0</v>
      </c>
      <c r="AC19" s="139">
        <f t="shared" si="6"/>
        <v>0</v>
      </c>
      <c r="AD19" s="201" t="str">
        <f t="shared" si="7"/>
        <v/>
      </c>
      <c r="AE19" s="208">
        <f t="shared" si="8"/>
        <v>0</v>
      </c>
      <c r="AF19" s="147"/>
      <c r="AG19" s="17" t="str">
        <f t="shared" si="9"/>
        <v/>
      </c>
      <c r="AH19" s="17" t="str">
        <f t="shared" si="9"/>
        <v/>
      </c>
      <c r="AI19" s="17" t="str">
        <f t="shared" si="9"/>
        <v/>
      </c>
      <c r="AJ19" s="17" t="str">
        <f t="shared" si="9"/>
        <v/>
      </c>
      <c r="AK19" s="17" t="str">
        <f t="shared" si="9"/>
        <v/>
      </c>
      <c r="AL19" s="17" t="str">
        <f t="shared" si="9"/>
        <v/>
      </c>
      <c r="AM19" s="17" t="str">
        <f t="shared" si="9"/>
        <v/>
      </c>
      <c r="AN19" s="17" t="str">
        <f t="shared" si="9"/>
        <v/>
      </c>
      <c r="AO19" s="17" t="str">
        <f t="shared" si="9"/>
        <v/>
      </c>
      <c r="AP19" s="17" t="str">
        <f t="shared" si="9"/>
        <v/>
      </c>
      <c r="AQ19" s="17" t="str">
        <f t="shared" si="9"/>
        <v/>
      </c>
      <c r="AR19" s="17" t="str">
        <f t="shared" si="9"/>
        <v/>
      </c>
      <c r="AS19" s="17" t="str">
        <f t="shared" si="9"/>
        <v/>
      </c>
      <c r="AT19" s="17" t="str">
        <f t="shared" si="9"/>
        <v/>
      </c>
      <c r="AU19" s="17" t="str">
        <f t="shared" si="9"/>
        <v/>
      </c>
      <c r="AV19" s="17" t="str">
        <f t="shared" si="9"/>
        <v/>
      </c>
      <c r="AW19" s="149">
        <f t="shared" si="10"/>
        <v>0</v>
      </c>
      <c r="AX19" s="150"/>
      <c r="AY19" s="151"/>
      <c r="AZ19" s="151"/>
      <c r="BA19" s="151"/>
      <c r="BB19" s="151"/>
      <c r="BC19" s="151"/>
      <c r="BD19" s="151"/>
      <c r="BE19" s="151"/>
      <c r="BF19" s="151"/>
      <c r="BG19" s="151"/>
      <c r="BH19" s="151"/>
      <c r="BI19" s="151"/>
      <c r="BJ19" s="151"/>
      <c r="BK19" s="151"/>
      <c r="BL19" s="151"/>
      <c r="BM19" s="151"/>
      <c r="BN19" s="151"/>
      <c r="BO19" s="150"/>
      <c r="BP19" s="152"/>
      <c r="BQ19" s="152"/>
      <c r="BR19" s="152"/>
      <c r="BS19" s="152"/>
      <c r="BT19" s="152"/>
      <c r="BU19" s="152"/>
      <c r="BV19" s="152"/>
      <c r="BW19" s="152"/>
      <c r="BX19" s="152"/>
      <c r="BY19" s="152"/>
      <c r="BZ19" s="152"/>
      <c r="CA19" s="152"/>
      <c r="CB19" s="152"/>
      <c r="CC19" s="152"/>
      <c r="CD19" s="152"/>
      <c r="CE19" s="152"/>
      <c r="CF19" s="152"/>
      <c r="CG19" s="150"/>
      <c r="CH19" s="152"/>
      <c r="CI19" s="152"/>
      <c r="CJ19" s="152"/>
      <c r="CK19" s="152"/>
      <c r="CL19" s="152"/>
      <c r="CM19" s="152"/>
      <c r="CN19" s="147"/>
      <c r="CO19" s="147"/>
      <c r="CP19" s="147"/>
      <c r="CQ19" s="147"/>
      <c r="CR19" s="147"/>
      <c r="CS19" s="147"/>
      <c r="CT19" s="147"/>
      <c r="CU19" s="147"/>
      <c r="CV19" s="147"/>
      <c r="CW19" s="147"/>
      <c r="CX19" s="147"/>
      <c r="CY19" s="147"/>
      <c r="CZ19" s="147"/>
      <c r="DA19" s="147"/>
    </row>
    <row r="20" spans="1:105" s="153" customFormat="1" ht="15.75" hidden="1" x14ac:dyDescent="0.25">
      <c r="A20" s="260"/>
      <c r="B20" s="273"/>
      <c r="C20" s="270"/>
      <c r="D20" s="268"/>
      <c r="E20" s="262"/>
      <c r="F20" s="144"/>
      <c r="G20" s="144"/>
      <c r="H20" s="144"/>
      <c r="I20" s="144"/>
      <c r="J20" s="144"/>
      <c r="K20" s="144"/>
      <c r="L20" s="144"/>
      <c r="M20" s="144"/>
      <c r="N20" s="144"/>
      <c r="O20" s="144"/>
      <c r="P20" s="144"/>
      <c r="Q20" s="144"/>
      <c r="R20" s="144"/>
      <c r="S20" s="144"/>
      <c r="T20" s="145"/>
      <c r="U20" s="146"/>
      <c r="V20" s="18">
        <f t="shared" si="11"/>
        <v>0</v>
      </c>
      <c r="W20" s="139">
        <f t="shared" si="1"/>
        <v>0</v>
      </c>
      <c r="X20" s="139">
        <f t="shared" si="12"/>
        <v>0</v>
      </c>
      <c r="Y20" s="139">
        <f t="shared" si="2"/>
        <v>0</v>
      </c>
      <c r="Z20" s="139">
        <f t="shared" si="3"/>
        <v>0</v>
      </c>
      <c r="AA20" s="139">
        <f t="shared" si="4"/>
        <v>0</v>
      </c>
      <c r="AB20" s="139">
        <f t="shared" si="5"/>
        <v>0</v>
      </c>
      <c r="AC20" s="139">
        <f t="shared" si="6"/>
        <v>0</v>
      </c>
      <c r="AD20" s="201" t="str">
        <f t="shared" si="7"/>
        <v/>
      </c>
      <c r="AE20" s="208">
        <f t="shared" si="8"/>
        <v>0</v>
      </c>
      <c r="AF20" s="147"/>
      <c r="AG20" s="17" t="str">
        <f t="shared" si="9"/>
        <v/>
      </c>
      <c r="AH20" s="17" t="str">
        <f t="shared" si="9"/>
        <v/>
      </c>
      <c r="AI20" s="17" t="str">
        <f t="shared" si="9"/>
        <v/>
      </c>
      <c r="AJ20" s="17" t="str">
        <f t="shared" si="9"/>
        <v/>
      </c>
      <c r="AK20" s="17" t="str">
        <f t="shared" si="9"/>
        <v/>
      </c>
      <c r="AL20" s="17" t="str">
        <f t="shared" si="9"/>
        <v/>
      </c>
      <c r="AM20" s="17" t="str">
        <f t="shared" si="9"/>
        <v/>
      </c>
      <c r="AN20" s="17" t="str">
        <f t="shared" si="9"/>
        <v/>
      </c>
      <c r="AO20" s="17" t="str">
        <f t="shared" si="9"/>
        <v/>
      </c>
      <c r="AP20" s="17" t="str">
        <f t="shared" si="9"/>
        <v/>
      </c>
      <c r="AQ20" s="17" t="str">
        <f t="shared" si="9"/>
        <v/>
      </c>
      <c r="AR20" s="17" t="str">
        <f t="shared" si="9"/>
        <v/>
      </c>
      <c r="AS20" s="17" t="str">
        <f t="shared" si="9"/>
        <v/>
      </c>
      <c r="AT20" s="17" t="str">
        <f t="shared" si="9"/>
        <v/>
      </c>
      <c r="AU20" s="17" t="str">
        <f t="shared" si="9"/>
        <v/>
      </c>
      <c r="AV20" s="17" t="str">
        <f t="shared" si="9"/>
        <v/>
      </c>
      <c r="AW20" s="149">
        <f t="shared" si="10"/>
        <v>0</v>
      </c>
      <c r="AX20" s="150"/>
      <c r="AY20" s="151"/>
      <c r="AZ20" s="151"/>
      <c r="BA20" s="151"/>
      <c r="BB20" s="151"/>
      <c r="BC20" s="151"/>
      <c r="BD20" s="151"/>
      <c r="BE20" s="151"/>
      <c r="BF20" s="151"/>
      <c r="BG20" s="151"/>
      <c r="BH20" s="151"/>
      <c r="BI20" s="151"/>
      <c r="BJ20" s="151"/>
      <c r="BK20" s="151"/>
      <c r="BL20" s="151"/>
      <c r="BM20" s="151"/>
      <c r="BN20" s="151"/>
      <c r="BO20" s="150"/>
      <c r="BP20" s="152"/>
      <c r="BQ20" s="152"/>
      <c r="BR20" s="152"/>
      <c r="BS20" s="152"/>
      <c r="BT20" s="152"/>
      <c r="BU20" s="152"/>
      <c r="BV20" s="152"/>
      <c r="BW20" s="152"/>
      <c r="BX20" s="152"/>
      <c r="BY20" s="152"/>
      <c r="BZ20" s="152"/>
      <c r="CA20" s="152"/>
      <c r="CB20" s="152"/>
      <c r="CC20" s="152"/>
      <c r="CD20" s="152"/>
      <c r="CE20" s="152"/>
      <c r="CF20" s="152"/>
      <c r="CG20" s="150"/>
      <c r="CH20" s="152"/>
      <c r="CI20" s="152"/>
      <c r="CJ20" s="152"/>
      <c r="CK20" s="152"/>
      <c r="CL20" s="152"/>
      <c r="CM20" s="152"/>
      <c r="CN20" s="147"/>
      <c r="CO20" s="147"/>
      <c r="CP20" s="147"/>
      <c r="CQ20" s="147"/>
      <c r="CR20" s="147"/>
      <c r="CS20" s="147"/>
      <c r="CT20" s="147"/>
      <c r="CU20" s="147"/>
      <c r="CV20" s="147"/>
      <c r="CW20" s="147"/>
      <c r="CX20" s="147"/>
      <c r="CY20" s="147"/>
      <c r="CZ20" s="147"/>
      <c r="DA20" s="147"/>
    </row>
    <row r="21" spans="1:105" s="153" customFormat="1" ht="15.75" hidden="1" x14ac:dyDescent="0.25">
      <c r="A21" s="260"/>
      <c r="B21" s="273"/>
      <c r="C21" s="270"/>
      <c r="D21" s="268"/>
      <c r="E21" s="262"/>
      <c r="F21" s="144"/>
      <c r="G21" s="144"/>
      <c r="H21" s="144"/>
      <c r="I21" s="144"/>
      <c r="J21" s="144"/>
      <c r="K21" s="144"/>
      <c r="L21" s="144"/>
      <c r="M21" s="144"/>
      <c r="N21" s="144"/>
      <c r="O21" s="144"/>
      <c r="P21" s="144"/>
      <c r="Q21" s="144"/>
      <c r="R21" s="144"/>
      <c r="S21" s="144"/>
      <c r="T21" s="145"/>
      <c r="U21" s="146"/>
      <c r="V21" s="18">
        <f t="shared" si="11"/>
        <v>0</v>
      </c>
      <c r="W21" s="139">
        <f t="shared" si="1"/>
        <v>0</v>
      </c>
      <c r="X21" s="139">
        <f t="shared" si="12"/>
        <v>0</v>
      </c>
      <c r="Y21" s="139">
        <f t="shared" si="2"/>
        <v>0</v>
      </c>
      <c r="Z21" s="139">
        <f t="shared" si="3"/>
        <v>0</v>
      </c>
      <c r="AA21" s="139">
        <f t="shared" si="4"/>
        <v>0</v>
      </c>
      <c r="AB21" s="139">
        <f t="shared" si="5"/>
        <v>0</v>
      </c>
      <c r="AC21" s="139">
        <f t="shared" si="6"/>
        <v>0</v>
      </c>
      <c r="AD21" s="201" t="str">
        <f t="shared" si="7"/>
        <v/>
      </c>
      <c r="AE21" s="208">
        <f>IF(AX21=5,0.5,IF(AX21=4,0.25,IF(AX21&lt;=3,0)))</f>
        <v>0</v>
      </c>
      <c r="AF21" s="147"/>
      <c r="AG21" s="17" t="str">
        <f t="shared" si="9"/>
        <v/>
      </c>
      <c r="AH21" s="17" t="str">
        <f t="shared" si="9"/>
        <v/>
      </c>
      <c r="AI21" s="17" t="str">
        <f t="shared" si="9"/>
        <v/>
      </c>
      <c r="AJ21" s="17" t="str">
        <f t="shared" si="9"/>
        <v/>
      </c>
      <c r="AK21" s="17" t="str">
        <f t="shared" si="9"/>
        <v/>
      </c>
      <c r="AL21" s="17" t="str">
        <f t="shared" si="9"/>
        <v/>
      </c>
      <c r="AM21" s="17" t="str">
        <f t="shared" si="9"/>
        <v/>
      </c>
      <c r="AN21" s="17" t="str">
        <f t="shared" si="9"/>
        <v/>
      </c>
      <c r="AO21" s="17" t="str">
        <f t="shared" si="9"/>
        <v/>
      </c>
      <c r="AP21" s="17" t="str">
        <f t="shared" si="9"/>
        <v/>
      </c>
      <c r="AQ21" s="17" t="str">
        <f t="shared" si="9"/>
        <v/>
      </c>
      <c r="AR21" s="17" t="str">
        <f t="shared" si="9"/>
        <v/>
      </c>
      <c r="AS21" s="17" t="str">
        <f t="shared" si="9"/>
        <v/>
      </c>
      <c r="AT21" s="17" t="str">
        <f t="shared" si="9"/>
        <v/>
      </c>
      <c r="AU21" s="17" t="str">
        <f t="shared" si="9"/>
        <v/>
      </c>
      <c r="AV21" s="17" t="str">
        <f t="shared" ref="AV21:AV36" si="13">IF(ISERROR(VALUE(LEFT(U21))),LEFT(U21),VALUE(LEFT(U21)))</f>
        <v/>
      </c>
      <c r="AW21" s="149">
        <f t="shared" si="10"/>
        <v>0</v>
      </c>
      <c r="AX21" s="150"/>
      <c r="AY21" s="151"/>
      <c r="AZ21" s="151"/>
      <c r="BA21" s="151"/>
      <c r="BB21" s="151"/>
      <c r="BC21" s="151"/>
      <c r="BD21" s="151"/>
      <c r="BE21" s="151"/>
      <c r="BF21" s="151"/>
      <c r="BG21" s="151"/>
      <c r="BH21" s="151"/>
      <c r="BI21" s="151"/>
      <c r="BJ21" s="151"/>
      <c r="BK21" s="151"/>
      <c r="BL21" s="151"/>
      <c r="BM21" s="151"/>
      <c r="BN21" s="151"/>
      <c r="BO21" s="150"/>
      <c r="BP21" s="152"/>
      <c r="BQ21" s="152"/>
      <c r="BR21" s="152"/>
      <c r="BS21" s="152"/>
      <c r="BT21" s="152"/>
      <c r="BU21" s="152"/>
      <c r="BV21" s="152"/>
      <c r="BW21" s="152"/>
      <c r="BX21" s="152"/>
      <c r="BY21" s="152"/>
      <c r="BZ21" s="152"/>
      <c r="CA21" s="152"/>
      <c r="CB21" s="152"/>
      <c r="CC21" s="152"/>
      <c r="CD21" s="152"/>
      <c r="CE21" s="152"/>
      <c r="CF21" s="152"/>
      <c r="CG21" s="150"/>
      <c r="CH21" s="152"/>
      <c r="CI21" s="152"/>
      <c r="CJ21" s="152"/>
      <c r="CK21" s="152"/>
      <c r="CL21" s="152"/>
      <c r="CM21" s="152"/>
      <c r="CN21" s="147"/>
      <c r="CO21" s="147"/>
      <c r="CP21" s="147"/>
      <c r="CQ21" s="147"/>
      <c r="CR21" s="147"/>
      <c r="CS21" s="147"/>
      <c r="CT21" s="147"/>
      <c r="CU21" s="147"/>
      <c r="CV21" s="147"/>
      <c r="CW21" s="147"/>
      <c r="CX21" s="147"/>
      <c r="CY21" s="147"/>
      <c r="CZ21" s="147"/>
      <c r="DA21" s="147"/>
    </row>
    <row r="22" spans="1:105" s="153" customFormat="1" ht="15.75" hidden="1" x14ac:dyDescent="0.25">
      <c r="A22" s="260"/>
      <c r="B22" s="273"/>
      <c r="C22" s="270"/>
      <c r="D22" s="268"/>
      <c r="E22" s="262"/>
      <c r="F22" s="144"/>
      <c r="G22" s="144"/>
      <c r="H22" s="144"/>
      <c r="I22" s="144"/>
      <c r="J22" s="144"/>
      <c r="K22" s="144"/>
      <c r="L22" s="144"/>
      <c r="M22" s="144"/>
      <c r="N22" s="144"/>
      <c r="O22" s="144"/>
      <c r="P22" s="144"/>
      <c r="Q22" s="144"/>
      <c r="R22" s="144"/>
      <c r="S22" s="144"/>
      <c r="T22" s="145"/>
      <c r="U22" s="146"/>
      <c r="V22" s="18">
        <f t="shared" si="11"/>
        <v>0</v>
      </c>
      <c r="W22" s="139">
        <f t="shared" si="1"/>
        <v>0</v>
      </c>
      <c r="X22" s="139">
        <f t="shared" si="12"/>
        <v>0</v>
      </c>
      <c r="Y22" s="139">
        <f t="shared" si="2"/>
        <v>0</v>
      </c>
      <c r="Z22" s="139">
        <f t="shared" si="3"/>
        <v>0</v>
      </c>
      <c r="AA22" s="139">
        <f t="shared" si="4"/>
        <v>0</v>
      </c>
      <c r="AB22" s="139">
        <f t="shared" si="5"/>
        <v>0</v>
      </c>
      <c r="AC22" s="139">
        <f t="shared" si="6"/>
        <v>0</v>
      </c>
      <c r="AD22" s="201" t="str">
        <f t="shared" si="7"/>
        <v/>
      </c>
      <c r="AE22" s="208">
        <f t="shared" si="8"/>
        <v>0</v>
      </c>
      <c r="AF22" s="147"/>
      <c r="AG22" s="17" t="str">
        <f t="shared" ref="AG22:AU36" si="14">IF(ISERROR(VALUE(LEFT(F22))),LEFT(F22),VALUE(LEFT(F22)))</f>
        <v/>
      </c>
      <c r="AH22" s="17" t="str">
        <f t="shared" si="14"/>
        <v/>
      </c>
      <c r="AI22" s="17" t="str">
        <f t="shared" si="14"/>
        <v/>
      </c>
      <c r="AJ22" s="17" t="str">
        <f t="shared" si="14"/>
        <v/>
      </c>
      <c r="AK22" s="17" t="str">
        <f t="shared" si="14"/>
        <v/>
      </c>
      <c r="AL22" s="17" t="str">
        <f t="shared" si="14"/>
        <v/>
      </c>
      <c r="AM22" s="17" t="str">
        <f t="shared" si="14"/>
        <v/>
      </c>
      <c r="AN22" s="17" t="str">
        <f t="shared" si="14"/>
        <v/>
      </c>
      <c r="AO22" s="17" t="str">
        <f t="shared" si="14"/>
        <v/>
      </c>
      <c r="AP22" s="17" t="str">
        <f t="shared" si="14"/>
        <v/>
      </c>
      <c r="AQ22" s="17" t="str">
        <f t="shared" si="14"/>
        <v/>
      </c>
      <c r="AR22" s="17" t="str">
        <f t="shared" si="14"/>
        <v/>
      </c>
      <c r="AS22" s="17" t="str">
        <f t="shared" si="14"/>
        <v/>
      </c>
      <c r="AT22" s="17" t="str">
        <f t="shared" si="14"/>
        <v/>
      </c>
      <c r="AU22" s="17" t="str">
        <f t="shared" si="14"/>
        <v/>
      </c>
      <c r="AV22" s="17" t="str">
        <f t="shared" si="13"/>
        <v/>
      </c>
      <c r="AW22" s="149">
        <f t="shared" si="10"/>
        <v>0</v>
      </c>
      <c r="AX22" s="150"/>
      <c r="AY22" s="151"/>
      <c r="AZ22" s="151"/>
      <c r="BA22" s="151"/>
      <c r="BB22" s="151"/>
      <c r="BC22" s="151"/>
      <c r="BD22" s="151"/>
      <c r="BE22" s="151"/>
      <c r="BF22" s="151"/>
      <c r="BG22" s="151"/>
      <c r="BH22" s="151"/>
      <c r="BI22" s="151"/>
      <c r="BJ22" s="151"/>
      <c r="BK22" s="151"/>
      <c r="BL22" s="151"/>
      <c r="BM22" s="151"/>
      <c r="BN22" s="151"/>
      <c r="BO22" s="150"/>
      <c r="BP22" s="152"/>
      <c r="BQ22" s="152"/>
      <c r="BR22" s="152"/>
      <c r="BS22" s="152"/>
      <c r="BT22" s="152"/>
      <c r="BU22" s="152"/>
      <c r="BV22" s="152"/>
      <c r="BW22" s="152"/>
      <c r="BX22" s="152"/>
      <c r="BY22" s="152"/>
      <c r="BZ22" s="152"/>
      <c r="CA22" s="152"/>
      <c r="CB22" s="152"/>
      <c r="CC22" s="152"/>
      <c r="CD22" s="152"/>
      <c r="CE22" s="152"/>
      <c r="CF22" s="152"/>
      <c r="CG22" s="150"/>
      <c r="CH22" s="152"/>
      <c r="CI22" s="152"/>
      <c r="CJ22" s="152"/>
      <c r="CK22" s="152"/>
      <c r="CL22" s="152"/>
      <c r="CM22" s="152"/>
      <c r="CN22" s="147"/>
      <c r="CO22" s="147"/>
      <c r="CP22" s="147"/>
      <c r="CQ22" s="147"/>
      <c r="CR22" s="147"/>
      <c r="CS22" s="147"/>
      <c r="CT22" s="147"/>
      <c r="CU22" s="147"/>
      <c r="CV22" s="147"/>
      <c r="CW22" s="147"/>
      <c r="CX22" s="147"/>
      <c r="CY22" s="147"/>
      <c r="CZ22" s="147"/>
      <c r="DA22" s="147"/>
    </row>
    <row r="23" spans="1:105" s="153" customFormat="1" ht="15.75" hidden="1" x14ac:dyDescent="0.25">
      <c r="A23" s="260"/>
      <c r="B23" s="270"/>
      <c r="C23" s="270"/>
      <c r="D23" s="268"/>
      <c r="E23" s="262"/>
      <c r="F23" s="144"/>
      <c r="G23" s="144"/>
      <c r="H23" s="144"/>
      <c r="I23" s="144"/>
      <c r="J23" s="144"/>
      <c r="K23" s="144"/>
      <c r="L23" s="144"/>
      <c r="M23" s="144"/>
      <c r="N23" s="144"/>
      <c r="O23" s="144"/>
      <c r="P23" s="144"/>
      <c r="Q23" s="144"/>
      <c r="R23" s="144"/>
      <c r="S23" s="144"/>
      <c r="T23" s="145"/>
      <c r="U23" s="146"/>
      <c r="V23" s="18">
        <f t="shared" si="11"/>
        <v>0</v>
      </c>
      <c r="W23" s="139">
        <f t="shared" si="1"/>
        <v>0</v>
      </c>
      <c r="X23" s="139">
        <f t="shared" si="12"/>
        <v>0</v>
      </c>
      <c r="Y23" s="139">
        <f t="shared" si="2"/>
        <v>0</v>
      </c>
      <c r="Z23" s="139">
        <f t="shared" si="3"/>
        <v>0</v>
      </c>
      <c r="AA23" s="139">
        <f t="shared" si="4"/>
        <v>0</v>
      </c>
      <c r="AB23" s="139">
        <f t="shared" si="5"/>
        <v>0</v>
      </c>
      <c r="AC23" s="139">
        <f t="shared" si="6"/>
        <v>0</v>
      </c>
      <c r="AD23" s="201" t="str">
        <f t="shared" si="7"/>
        <v/>
      </c>
      <c r="AE23" s="208">
        <f t="shared" si="8"/>
        <v>0</v>
      </c>
      <c r="AF23" s="147"/>
      <c r="AG23" s="17" t="str">
        <f t="shared" si="14"/>
        <v/>
      </c>
      <c r="AH23" s="17" t="str">
        <f t="shared" si="14"/>
        <v/>
      </c>
      <c r="AI23" s="17" t="str">
        <f t="shared" si="14"/>
        <v/>
      </c>
      <c r="AJ23" s="17" t="str">
        <f t="shared" si="14"/>
        <v/>
      </c>
      <c r="AK23" s="17" t="str">
        <f t="shared" si="14"/>
        <v/>
      </c>
      <c r="AL23" s="17" t="str">
        <f t="shared" si="14"/>
        <v/>
      </c>
      <c r="AM23" s="17" t="str">
        <f t="shared" si="14"/>
        <v/>
      </c>
      <c r="AN23" s="17" t="str">
        <f t="shared" si="14"/>
        <v/>
      </c>
      <c r="AO23" s="17" t="str">
        <f t="shared" si="14"/>
        <v/>
      </c>
      <c r="AP23" s="17" t="str">
        <f t="shared" si="14"/>
        <v/>
      </c>
      <c r="AQ23" s="17" t="str">
        <f t="shared" si="14"/>
        <v/>
      </c>
      <c r="AR23" s="17" t="str">
        <f t="shared" si="14"/>
        <v/>
      </c>
      <c r="AS23" s="17" t="str">
        <f t="shared" si="14"/>
        <v/>
      </c>
      <c r="AT23" s="17" t="str">
        <f t="shared" si="14"/>
        <v/>
      </c>
      <c r="AU23" s="17" t="str">
        <f t="shared" si="14"/>
        <v/>
      </c>
      <c r="AV23" s="17" t="str">
        <f t="shared" si="13"/>
        <v/>
      </c>
      <c r="AW23" s="149">
        <f t="shared" si="10"/>
        <v>0</v>
      </c>
      <c r="AX23" s="150"/>
      <c r="AY23" s="151"/>
      <c r="AZ23" s="151"/>
      <c r="BA23" s="151"/>
      <c r="BB23" s="151"/>
      <c r="BC23" s="151"/>
      <c r="BD23" s="151"/>
      <c r="BE23" s="151"/>
      <c r="BF23" s="151"/>
      <c r="BG23" s="151"/>
      <c r="BH23" s="151"/>
      <c r="BI23" s="151"/>
      <c r="BJ23" s="151"/>
      <c r="BK23" s="151"/>
      <c r="BL23" s="151"/>
      <c r="BM23" s="151"/>
      <c r="BN23" s="151"/>
      <c r="BO23" s="150"/>
      <c r="BP23" s="152"/>
      <c r="BQ23" s="152"/>
      <c r="BR23" s="152"/>
      <c r="BS23" s="152"/>
      <c r="BT23" s="152"/>
      <c r="BU23" s="152"/>
      <c r="BV23" s="152"/>
      <c r="BW23" s="152"/>
      <c r="BX23" s="152"/>
      <c r="BY23" s="152"/>
      <c r="BZ23" s="152"/>
      <c r="CA23" s="152"/>
      <c r="CB23" s="152"/>
      <c r="CC23" s="152"/>
      <c r="CD23" s="152"/>
      <c r="CE23" s="152"/>
      <c r="CF23" s="152"/>
      <c r="CG23" s="150"/>
      <c r="CH23" s="152"/>
      <c r="CI23" s="152"/>
      <c r="CJ23" s="152"/>
      <c r="CK23" s="152"/>
      <c r="CL23" s="152"/>
      <c r="CM23" s="152"/>
      <c r="CN23" s="147"/>
      <c r="CO23" s="147"/>
      <c r="CP23" s="147"/>
      <c r="CQ23" s="147"/>
      <c r="CR23" s="147"/>
      <c r="CS23" s="147"/>
      <c r="CT23" s="147"/>
      <c r="CU23" s="147"/>
      <c r="CV23" s="147"/>
      <c r="CW23" s="147"/>
      <c r="CX23" s="147"/>
      <c r="CY23" s="147"/>
      <c r="CZ23" s="147"/>
      <c r="DA23" s="147"/>
    </row>
    <row r="24" spans="1:105" s="153" customFormat="1" ht="15.75" hidden="1" x14ac:dyDescent="0.25">
      <c r="A24" s="260"/>
      <c r="B24" s="273"/>
      <c r="C24" s="270"/>
      <c r="D24" s="268"/>
      <c r="E24" s="262"/>
      <c r="F24" s="144"/>
      <c r="G24" s="144"/>
      <c r="H24" s="144"/>
      <c r="I24" s="144"/>
      <c r="J24" s="144"/>
      <c r="K24" s="144"/>
      <c r="L24" s="144"/>
      <c r="M24" s="144"/>
      <c r="N24" s="144"/>
      <c r="O24" s="144"/>
      <c r="P24" s="144"/>
      <c r="Q24" s="144"/>
      <c r="R24" s="144"/>
      <c r="S24" s="144"/>
      <c r="T24" s="145"/>
      <c r="U24" s="146"/>
      <c r="V24" s="18">
        <f t="shared" si="11"/>
        <v>0</v>
      </c>
      <c r="W24" s="139">
        <f t="shared" si="1"/>
        <v>0</v>
      </c>
      <c r="X24" s="139">
        <f t="shared" si="12"/>
        <v>0</v>
      </c>
      <c r="Y24" s="139">
        <f t="shared" si="2"/>
        <v>0</v>
      </c>
      <c r="Z24" s="139">
        <f t="shared" si="3"/>
        <v>0</v>
      </c>
      <c r="AA24" s="139">
        <f t="shared" si="4"/>
        <v>0</v>
      </c>
      <c r="AB24" s="139">
        <f t="shared" si="5"/>
        <v>0</v>
      </c>
      <c r="AC24" s="139">
        <f t="shared" si="6"/>
        <v>0</v>
      </c>
      <c r="AD24" s="201" t="str">
        <f t="shared" si="7"/>
        <v/>
      </c>
      <c r="AE24" s="208">
        <f t="shared" si="8"/>
        <v>0</v>
      </c>
      <c r="AF24" s="147"/>
      <c r="AG24" s="17" t="str">
        <f t="shared" si="14"/>
        <v/>
      </c>
      <c r="AH24" s="17" t="str">
        <f t="shared" si="14"/>
        <v/>
      </c>
      <c r="AI24" s="17" t="str">
        <f t="shared" si="14"/>
        <v/>
      </c>
      <c r="AJ24" s="17" t="str">
        <f t="shared" si="14"/>
        <v/>
      </c>
      <c r="AK24" s="17" t="str">
        <f t="shared" si="14"/>
        <v/>
      </c>
      <c r="AL24" s="17" t="str">
        <f t="shared" si="14"/>
        <v/>
      </c>
      <c r="AM24" s="17" t="str">
        <f t="shared" si="14"/>
        <v/>
      </c>
      <c r="AN24" s="17" t="str">
        <f t="shared" si="14"/>
        <v/>
      </c>
      <c r="AO24" s="17" t="str">
        <f t="shared" si="14"/>
        <v/>
      </c>
      <c r="AP24" s="17" t="str">
        <f t="shared" si="14"/>
        <v/>
      </c>
      <c r="AQ24" s="17" t="str">
        <f t="shared" si="14"/>
        <v/>
      </c>
      <c r="AR24" s="17" t="str">
        <f t="shared" si="14"/>
        <v/>
      </c>
      <c r="AS24" s="17" t="str">
        <f t="shared" si="14"/>
        <v/>
      </c>
      <c r="AT24" s="17" t="str">
        <f t="shared" si="14"/>
        <v/>
      </c>
      <c r="AU24" s="17" t="str">
        <f t="shared" si="14"/>
        <v/>
      </c>
      <c r="AV24" s="17" t="str">
        <f t="shared" si="13"/>
        <v/>
      </c>
      <c r="AW24" s="149">
        <f t="shared" si="10"/>
        <v>0</v>
      </c>
      <c r="AX24" s="150"/>
      <c r="AY24" s="151"/>
      <c r="AZ24" s="151"/>
      <c r="BA24" s="151"/>
      <c r="BB24" s="151"/>
      <c r="BC24" s="151"/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0"/>
      <c r="BP24" s="152"/>
      <c r="BQ24" s="152"/>
      <c r="BR24" s="152"/>
      <c r="BS24" s="152"/>
      <c r="BT24" s="152"/>
      <c r="BU24" s="152"/>
      <c r="BV24" s="152"/>
      <c r="BW24" s="152"/>
      <c r="BX24" s="152"/>
      <c r="BY24" s="152"/>
      <c r="BZ24" s="152"/>
      <c r="CA24" s="152"/>
      <c r="CB24" s="152"/>
      <c r="CC24" s="152"/>
      <c r="CD24" s="152"/>
      <c r="CE24" s="152"/>
      <c r="CF24" s="152"/>
      <c r="CG24" s="150"/>
      <c r="CH24" s="152"/>
      <c r="CI24" s="152"/>
      <c r="CJ24" s="152"/>
      <c r="CK24" s="152"/>
      <c r="CL24" s="152"/>
      <c r="CM24" s="152"/>
      <c r="CN24" s="147"/>
      <c r="CO24" s="147"/>
      <c r="CP24" s="147"/>
      <c r="CQ24" s="147"/>
      <c r="CR24" s="147"/>
      <c r="CS24" s="147"/>
      <c r="CT24" s="147"/>
      <c r="CU24" s="147"/>
      <c r="CV24" s="147"/>
      <c r="CW24" s="147"/>
      <c r="CX24" s="147"/>
      <c r="CY24" s="147"/>
      <c r="CZ24" s="147"/>
      <c r="DA24" s="147"/>
    </row>
    <row r="25" spans="1:105" s="153" customFormat="1" ht="15.75" hidden="1" x14ac:dyDescent="0.25">
      <c r="A25" s="260"/>
      <c r="B25" s="273"/>
      <c r="C25" s="270"/>
      <c r="D25" s="268"/>
      <c r="E25" s="262"/>
      <c r="F25" s="144"/>
      <c r="G25" s="144"/>
      <c r="H25" s="144"/>
      <c r="I25" s="144"/>
      <c r="J25" s="144"/>
      <c r="K25" s="144"/>
      <c r="L25" s="144"/>
      <c r="M25" s="144"/>
      <c r="N25" s="144"/>
      <c r="O25" s="144"/>
      <c r="P25" s="144"/>
      <c r="Q25" s="144"/>
      <c r="R25" s="144"/>
      <c r="S25" s="144"/>
      <c r="T25" s="145"/>
      <c r="U25" s="146"/>
      <c r="V25" s="18">
        <f t="shared" si="11"/>
        <v>0</v>
      </c>
      <c r="W25" s="139">
        <f t="shared" si="1"/>
        <v>0</v>
      </c>
      <c r="X25" s="139">
        <f t="shared" si="12"/>
        <v>0</v>
      </c>
      <c r="Y25" s="139">
        <f t="shared" si="2"/>
        <v>0</v>
      </c>
      <c r="Z25" s="139">
        <f t="shared" si="3"/>
        <v>0</v>
      </c>
      <c r="AA25" s="139">
        <f t="shared" si="4"/>
        <v>0</v>
      </c>
      <c r="AB25" s="139">
        <f t="shared" si="5"/>
        <v>0</v>
      </c>
      <c r="AC25" s="139">
        <f t="shared" si="6"/>
        <v>0</v>
      </c>
      <c r="AD25" s="201" t="str">
        <f t="shared" si="7"/>
        <v/>
      </c>
      <c r="AE25" s="208">
        <f t="shared" si="8"/>
        <v>0</v>
      </c>
      <c r="AF25" s="147"/>
      <c r="AG25" s="17" t="str">
        <f t="shared" si="14"/>
        <v/>
      </c>
      <c r="AH25" s="17" t="str">
        <f t="shared" si="14"/>
        <v/>
      </c>
      <c r="AI25" s="17" t="str">
        <f t="shared" si="14"/>
        <v/>
      </c>
      <c r="AJ25" s="17" t="str">
        <f t="shared" si="14"/>
        <v/>
      </c>
      <c r="AK25" s="17" t="str">
        <f t="shared" si="14"/>
        <v/>
      </c>
      <c r="AL25" s="17" t="str">
        <f t="shared" si="14"/>
        <v/>
      </c>
      <c r="AM25" s="17" t="str">
        <f t="shared" si="14"/>
        <v/>
      </c>
      <c r="AN25" s="17" t="str">
        <f t="shared" si="14"/>
        <v/>
      </c>
      <c r="AO25" s="17" t="str">
        <f t="shared" si="14"/>
        <v/>
      </c>
      <c r="AP25" s="17" t="str">
        <f t="shared" si="14"/>
        <v/>
      </c>
      <c r="AQ25" s="17" t="str">
        <f t="shared" si="14"/>
        <v/>
      </c>
      <c r="AR25" s="17" t="str">
        <f t="shared" si="14"/>
        <v/>
      </c>
      <c r="AS25" s="17" t="str">
        <f t="shared" si="14"/>
        <v/>
      </c>
      <c r="AT25" s="17" t="str">
        <f t="shared" si="14"/>
        <v/>
      </c>
      <c r="AU25" s="17" t="str">
        <f t="shared" si="14"/>
        <v/>
      </c>
      <c r="AV25" s="17" t="str">
        <f t="shared" si="13"/>
        <v/>
      </c>
      <c r="AW25" s="149">
        <f t="shared" si="10"/>
        <v>0</v>
      </c>
      <c r="AX25" s="150"/>
      <c r="AY25" s="151"/>
      <c r="AZ25" s="151"/>
      <c r="BA25" s="151"/>
      <c r="BB25" s="151"/>
      <c r="BC25" s="151"/>
      <c r="BD25" s="151"/>
      <c r="BE25" s="151"/>
      <c r="BF25" s="151"/>
      <c r="BG25" s="151"/>
      <c r="BH25" s="151"/>
      <c r="BI25" s="151"/>
      <c r="BJ25" s="151"/>
      <c r="BK25" s="151"/>
      <c r="BL25" s="151"/>
      <c r="BM25" s="151"/>
      <c r="BN25" s="151"/>
      <c r="BO25" s="150"/>
      <c r="BP25" s="152"/>
      <c r="BQ25" s="152"/>
      <c r="BR25" s="152"/>
      <c r="BS25" s="152"/>
      <c r="BT25" s="152"/>
      <c r="BU25" s="152"/>
      <c r="BV25" s="152"/>
      <c r="BW25" s="152"/>
      <c r="BX25" s="152"/>
      <c r="BY25" s="152"/>
      <c r="BZ25" s="152"/>
      <c r="CA25" s="152"/>
      <c r="CB25" s="152"/>
      <c r="CC25" s="152"/>
      <c r="CD25" s="152"/>
      <c r="CE25" s="152"/>
      <c r="CF25" s="152"/>
      <c r="CG25" s="150"/>
      <c r="CH25" s="152"/>
      <c r="CI25" s="152"/>
      <c r="CJ25" s="152"/>
      <c r="CK25" s="152"/>
      <c r="CL25" s="152"/>
      <c r="CM25" s="152"/>
      <c r="CN25" s="147"/>
      <c r="CO25" s="147"/>
      <c r="CP25" s="147"/>
      <c r="CQ25" s="147"/>
      <c r="CR25" s="147"/>
      <c r="CS25" s="147"/>
      <c r="CT25" s="147"/>
      <c r="CU25" s="147"/>
      <c r="CV25" s="147"/>
      <c r="CW25" s="147"/>
      <c r="CX25" s="147"/>
      <c r="CY25" s="147"/>
      <c r="CZ25" s="147"/>
      <c r="DA25" s="147"/>
    </row>
    <row r="26" spans="1:105" s="153" customFormat="1" ht="15.75" hidden="1" x14ac:dyDescent="0.25">
      <c r="A26" s="260"/>
      <c r="B26" s="270"/>
      <c r="C26" s="270"/>
      <c r="D26" s="268"/>
      <c r="E26" s="262"/>
      <c r="F26" s="144"/>
      <c r="G26" s="144"/>
      <c r="H26" s="144"/>
      <c r="I26" s="144"/>
      <c r="J26" s="144"/>
      <c r="K26" s="144"/>
      <c r="L26" s="144"/>
      <c r="M26" s="144"/>
      <c r="N26" s="144"/>
      <c r="O26" s="144"/>
      <c r="P26" s="144"/>
      <c r="Q26" s="144"/>
      <c r="R26" s="144"/>
      <c r="S26" s="144"/>
      <c r="T26" s="145"/>
      <c r="U26" s="146"/>
      <c r="V26" s="18">
        <f t="shared" si="11"/>
        <v>0</v>
      </c>
      <c r="W26" s="139">
        <f t="shared" si="1"/>
        <v>0</v>
      </c>
      <c r="X26" s="139">
        <f t="shared" si="12"/>
        <v>0</v>
      </c>
      <c r="Y26" s="139">
        <f t="shared" si="2"/>
        <v>0</v>
      </c>
      <c r="Z26" s="139">
        <f t="shared" si="3"/>
        <v>0</v>
      </c>
      <c r="AA26" s="139">
        <f t="shared" si="4"/>
        <v>0</v>
      </c>
      <c r="AB26" s="139">
        <f t="shared" si="5"/>
        <v>0</v>
      </c>
      <c r="AC26" s="139">
        <f t="shared" si="6"/>
        <v>0</v>
      </c>
      <c r="AD26" s="201" t="str">
        <f t="shared" si="7"/>
        <v/>
      </c>
      <c r="AE26" s="208">
        <f t="shared" si="8"/>
        <v>0</v>
      </c>
      <c r="AF26" s="147"/>
      <c r="AG26" s="17" t="str">
        <f t="shared" si="14"/>
        <v/>
      </c>
      <c r="AH26" s="17" t="str">
        <f t="shared" si="14"/>
        <v/>
      </c>
      <c r="AI26" s="17" t="str">
        <f t="shared" si="14"/>
        <v/>
      </c>
      <c r="AJ26" s="17" t="str">
        <f t="shared" si="14"/>
        <v/>
      </c>
      <c r="AK26" s="17" t="str">
        <f t="shared" si="14"/>
        <v/>
      </c>
      <c r="AL26" s="17" t="str">
        <f t="shared" si="14"/>
        <v/>
      </c>
      <c r="AM26" s="17" t="str">
        <f t="shared" si="14"/>
        <v/>
      </c>
      <c r="AN26" s="17" t="str">
        <f t="shared" si="14"/>
        <v/>
      </c>
      <c r="AO26" s="17" t="str">
        <f t="shared" si="14"/>
        <v/>
      </c>
      <c r="AP26" s="17" t="str">
        <f t="shared" si="14"/>
        <v/>
      </c>
      <c r="AQ26" s="17" t="str">
        <f t="shared" si="14"/>
        <v/>
      </c>
      <c r="AR26" s="17" t="str">
        <f t="shared" si="14"/>
        <v/>
      </c>
      <c r="AS26" s="17" t="str">
        <f t="shared" si="14"/>
        <v/>
      </c>
      <c r="AT26" s="17" t="str">
        <f t="shared" si="14"/>
        <v/>
      </c>
      <c r="AU26" s="17" t="str">
        <f t="shared" si="14"/>
        <v/>
      </c>
      <c r="AV26" s="17" t="str">
        <f t="shared" si="13"/>
        <v/>
      </c>
      <c r="AW26" s="149">
        <f t="shared" si="10"/>
        <v>0</v>
      </c>
      <c r="AX26" s="150"/>
      <c r="AY26" s="151"/>
      <c r="AZ26" s="151"/>
      <c r="BA26" s="151"/>
      <c r="BB26" s="151"/>
      <c r="BC26" s="151"/>
      <c r="BD26" s="151"/>
      <c r="BE26" s="151"/>
      <c r="BF26" s="151"/>
      <c r="BG26" s="151"/>
      <c r="BH26" s="151"/>
      <c r="BI26" s="151"/>
      <c r="BJ26" s="151"/>
      <c r="BK26" s="151"/>
      <c r="BL26" s="151"/>
      <c r="BM26" s="151"/>
      <c r="BN26" s="151"/>
      <c r="BO26" s="150"/>
      <c r="BP26" s="152"/>
      <c r="BQ26" s="152"/>
      <c r="BR26" s="152"/>
      <c r="BS26" s="152"/>
      <c r="BT26" s="152"/>
      <c r="BU26" s="152"/>
      <c r="BV26" s="152"/>
      <c r="BW26" s="152"/>
      <c r="BX26" s="152"/>
      <c r="BY26" s="152"/>
      <c r="BZ26" s="152"/>
      <c r="CA26" s="152"/>
      <c r="CB26" s="152"/>
      <c r="CC26" s="152"/>
      <c r="CD26" s="152"/>
      <c r="CE26" s="152"/>
      <c r="CF26" s="152"/>
      <c r="CG26" s="150"/>
      <c r="CH26" s="152"/>
      <c r="CI26" s="152"/>
      <c r="CJ26" s="152"/>
      <c r="CK26" s="152"/>
      <c r="CL26" s="152"/>
      <c r="CM26" s="152"/>
      <c r="CN26" s="147"/>
      <c r="CO26" s="147"/>
      <c r="CP26" s="147"/>
      <c r="CQ26" s="147"/>
      <c r="CR26" s="147"/>
      <c r="CS26" s="147"/>
      <c r="CT26" s="147"/>
      <c r="CU26" s="147"/>
      <c r="CV26" s="147"/>
      <c r="CW26" s="147"/>
      <c r="CX26" s="147"/>
      <c r="CY26" s="147"/>
      <c r="CZ26" s="147"/>
      <c r="DA26" s="147"/>
    </row>
    <row r="27" spans="1:105" s="153" customFormat="1" ht="15.75" hidden="1" x14ac:dyDescent="0.25">
      <c r="A27" s="260"/>
      <c r="B27" s="273"/>
      <c r="C27" s="270"/>
      <c r="D27" s="268"/>
      <c r="E27" s="262"/>
      <c r="F27" s="144"/>
      <c r="G27" s="144"/>
      <c r="H27" s="144"/>
      <c r="I27" s="145"/>
      <c r="J27" s="145"/>
      <c r="K27" s="144"/>
      <c r="L27" s="154"/>
      <c r="M27" s="145"/>
      <c r="N27" s="145"/>
      <c r="O27" s="145"/>
      <c r="P27" s="145"/>
      <c r="Q27" s="154"/>
      <c r="R27" s="145"/>
      <c r="S27" s="190"/>
      <c r="T27" s="145"/>
      <c r="U27" s="146"/>
      <c r="V27" s="18">
        <f t="shared" si="11"/>
        <v>0</v>
      </c>
      <c r="W27" s="139">
        <f t="shared" si="1"/>
        <v>0</v>
      </c>
      <c r="X27" s="139">
        <f t="shared" si="12"/>
        <v>0</v>
      </c>
      <c r="Y27" s="139">
        <f t="shared" si="2"/>
        <v>0</v>
      </c>
      <c r="Z27" s="139">
        <f t="shared" si="3"/>
        <v>0</v>
      </c>
      <c r="AA27" s="139">
        <f t="shared" si="4"/>
        <v>0</v>
      </c>
      <c r="AB27" s="139">
        <f t="shared" si="5"/>
        <v>0</v>
      </c>
      <c r="AC27" s="139">
        <f t="shared" si="6"/>
        <v>0</v>
      </c>
      <c r="AD27" s="201" t="str">
        <f t="shared" si="7"/>
        <v/>
      </c>
      <c r="AE27" s="208">
        <f t="shared" si="8"/>
        <v>0</v>
      </c>
      <c r="AF27" s="147"/>
      <c r="AG27" s="17" t="str">
        <f t="shared" si="14"/>
        <v/>
      </c>
      <c r="AH27" s="17" t="str">
        <f t="shared" si="14"/>
        <v/>
      </c>
      <c r="AI27" s="17" t="str">
        <f t="shared" si="14"/>
        <v/>
      </c>
      <c r="AJ27" s="17" t="str">
        <f t="shared" si="14"/>
        <v/>
      </c>
      <c r="AK27" s="17" t="str">
        <f t="shared" si="14"/>
        <v/>
      </c>
      <c r="AL27" s="17" t="str">
        <f t="shared" si="14"/>
        <v/>
      </c>
      <c r="AM27" s="17" t="str">
        <f t="shared" si="14"/>
        <v/>
      </c>
      <c r="AN27" s="17" t="str">
        <f t="shared" si="14"/>
        <v/>
      </c>
      <c r="AO27" s="17" t="str">
        <f t="shared" si="14"/>
        <v/>
      </c>
      <c r="AP27" s="17" t="str">
        <f t="shared" si="14"/>
        <v/>
      </c>
      <c r="AQ27" s="17" t="str">
        <f t="shared" si="14"/>
        <v/>
      </c>
      <c r="AR27" s="17" t="str">
        <f t="shared" si="14"/>
        <v/>
      </c>
      <c r="AS27" s="17" t="str">
        <f t="shared" si="14"/>
        <v/>
      </c>
      <c r="AT27" s="17" t="str">
        <f t="shared" si="14"/>
        <v/>
      </c>
      <c r="AU27" s="17" t="str">
        <f t="shared" si="14"/>
        <v/>
      </c>
      <c r="AV27" s="17" t="str">
        <f t="shared" si="13"/>
        <v/>
      </c>
      <c r="AW27" s="149">
        <f t="shared" si="10"/>
        <v>0</v>
      </c>
      <c r="AX27" s="150"/>
      <c r="AY27" s="151"/>
      <c r="AZ27" s="151"/>
      <c r="BA27" s="151"/>
      <c r="BB27" s="151"/>
      <c r="BC27" s="151"/>
      <c r="BD27" s="151"/>
      <c r="BE27" s="151"/>
      <c r="BF27" s="151"/>
      <c r="BG27" s="151"/>
      <c r="BH27" s="151"/>
      <c r="BI27" s="151"/>
      <c r="BJ27" s="151"/>
      <c r="BK27" s="151"/>
      <c r="BL27" s="151"/>
      <c r="BM27" s="151"/>
      <c r="BN27" s="151"/>
      <c r="BO27" s="150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0"/>
      <c r="CH27" s="152"/>
      <c r="CI27" s="152"/>
      <c r="CJ27" s="152"/>
      <c r="CK27" s="152"/>
      <c r="CL27" s="152"/>
      <c r="CM27" s="152"/>
      <c r="CN27" s="147"/>
      <c r="CO27" s="147"/>
      <c r="CP27" s="147"/>
      <c r="CQ27" s="147"/>
      <c r="CR27" s="147"/>
      <c r="CS27" s="147"/>
      <c r="CT27" s="147"/>
      <c r="CU27" s="147"/>
      <c r="CV27" s="147"/>
      <c r="CW27" s="147"/>
      <c r="CX27" s="147"/>
      <c r="CY27" s="147"/>
      <c r="CZ27" s="147"/>
      <c r="DA27" s="147"/>
    </row>
    <row r="28" spans="1:105" s="153" customFormat="1" ht="15.75" hidden="1" x14ac:dyDescent="0.25">
      <c r="A28" s="260"/>
      <c r="B28" s="272"/>
      <c r="C28" s="270"/>
      <c r="D28" s="274"/>
      <c r="E28" s="262"/>
      <c r="F28" s="144"/>
      <c r="G28" s="144"/>
      <c r="H28" s="144"/>
      <c r="I28" s="144"/>
      <c r="J28" s="144"/>
      <c r="K28" s="144"/>
      <c r="L28" s="144"/>
      <c r="M28" s="144"/>
      <c r="N28" s="144"/>
      <c r="O28" s="144"/>
      <c r="P28" s="144"/>
      <c r="Q28" s="144"/>
      <c r="R28" s="154"/>
      <c r="S28" s="145"/>
      <c r="T28" s="145"/>
      <c r="U28" s="146"/>
      <c r="V28" s="18">
        <f t="shared" si="11"/>
        <v>0</v>
      </c>
      <c r="W28" s="139">
        <f t="shared" si="1"/>
        <v>0</v>
      </c>
      <c r="X28" s="139">
        <f t="shared" si="12"/>
        <v>0</v>
      </c>
      <c r="Y28" s="139">
        <f t="shared" si="2"/>
        <v>0</v>
      </c>
      <c r="Z28" s="139">
        <f t="shared" si="3"/>
        <v>0</v>
      </c>
      <c r="AA28" s="139">
        <f t="shared" si="4"/>
        <v>0</v>
      </c>
      <c r="AB28" s="139">
        <f t="shared" si="5"/>
        <v>0</v>
      </c>
      <c r="AC28" s="139">
        <f t="shared" si="6"/>
        <v>0</v>
      </c>
      <c r="AD28" s="201" t="str">
        <f t="shared" si="7"/>
        <v/>
      </c>
      <c r="AE28" s="208">
        <f t="shared" si="8"/>
        <v>0</v>
      </c>
      <c r="AF28" s="147"/>
      <c r="AG28" s="17" t="str">
        <f t="shared" si="14"/>
        <v/>
      </c>
      <c r="AH28" s="17" t="str">
        <f t="shared" si="14"/>
        <v/>
      </c>
      <c r="AI28" s="17" t="str">
        <f t="shared" si="14"/>
        <v/>
      </c>
      <c r="AJ28" s="17" t="str">
        <f t="shared" si="14"/>
        <v/>
      </c>
      <c r="AK28" s="17" t="str">
        <f t="shared" si="14"/>
        <v/>
      </c>
      <c r="AL28" s="17" t="str">
        <f t="shared" si="14"/>
        <v/>
      </c>
      <c r="AM28" s="17" t="str">
        <f t="shared" si="14"/>
        <v/>
      </c>
      <c r="AN28" s="17" t="str">
        <f t="shared" si="14"/>
        <v/>
      </c>
      <c r="AO28" s="17" t="str">
        <f t="shared" si="14"/>
        <v/>
      </c>
      <c r="AP28" s="17" t="str">
        <f t="shared" si="14"/>
        <v/>
      </c>
      <c r="AQ28" s="17" t="str">
        <f t="shared" si="14"/>
        <v/>
      </c>
      <c r="AR28" s="17" t="str">
        <f t="shared" si="14"/>
        <v/>
      </c>
      <c r="AS28" s="17" t="str">
        <f t="shared" si="14"/>
        <v/>
      </c>
      <c r="AT28" s="17" t="str">
        <f t="shared" si="14"/>
        <v/>
      </c>
      <c r="AU28" s="17" t="str">
        <f t="shared" si="14"/>
        <v/>
      </c>
      <c r="AV28" s="17" t="str">
        <f t="shared" si="13"/>
        <v/>
      </c>
      <c r="AW28" s="149">
        <f t="shared" si="10"/>
        <v>0</v>
      </c>
      <c r="AX28" s="150"/>
      <c r="AY28" s="151"/>
      <c r="AZ28" s="151"/>
      <c r="BA28" s="151"/>
      <c r="BB28" s="151"/>
      <c r="BC28" s="151"/>
      <c r="BD28" s="151"/>
      <c r="BE28" s="151"/>
      <c r="BF28" s="151"/>
      <c r="BG28" s="151"/>
      <c r="BH28" s="151"/>
      <c r="BI28" s="151"/>
      <c r="BJ28" s="151"/>
      <c r="BK28" s="151"/>
      <c r="BL28" s="151"/>
      <c r="BM28" s="151"/>
      <c r="BN28" s="151"/>
      <c r="BO28" s="150"/>
      <c r="BP28" s="152"/>
      <c r="BQ28" s="152"/>
      <c r="BR28" s="152"/>
      <c r="BS28" s="152"/>
      <c r="BT28" s="152"/>
      <c r="BU28" s="152"/>
      <c r="BV28" s="152"/>
      <c r="BW28" s="152"/>
      <c r="BX28" s="152"/>
      <c r="BY28" s="152"/>
      <c r="BZ28" s="152"/>
      <c r="CA28" s="152"/>
      <c r="CB28" s="152"/>
      <c r="CC28" s="152"/>
      <c r="CD28" s="152"/>
      <c r="CE28" s="152"/>
      <c r="CF28" s="152"/>
      <c r="CG28" s="150"/>
      <c r="CH28" s="152"/>
      <c r="CI28" s="152"/>
      <c r="CJ28" s="152"/>
      <c r="CK28" s="152"/>
      <c r="CL28" s="152"/>
      <c r="CM28" s="152"/>
      <c r="CN28" s="147"/>
      <c r="CO28" s="147"/>
      <c r="CP28" s="147"/>
      <c r="CQ28" s="147"/>
      <c r="CR28" s="147"/>
      <c r="CS28" s="147"/>
      <c r="CT28" s="147"/>
      <c r="CU28" s="147"/>
      <c r="CV28" s="147"/>
      <c r="CW28" s="147"/>
      <c r="CX28" s="147"/>
      <c r="CY28" s="147"/>
      <c r="CZ28" s="147"/>
      <c r="DA28" s="147"/>
    </row>
    <row r="29" spans="1:105" s="153" customFormat="1" ht="15.75" hidden="1" x14ac:dyDescent="0.25">
      <c r="A29" s="188"/>
      <c r="B29" s="87"/>
      <c r="C29" s="270"/>
      <c r="D29" s="203"/>
      <c r="E29" s="87"/>
      <c r="F29" s="144"/>
      <c r="G29" s="144"/>
      <c r="H29" s="144"/>
      <c r="I29" s="144"/>
      <c r="J29" s="144"/>
      <c r="K29" s="144"/>
      <c r="L29" s="144"/>
      <c r="M29" s="144"/>
      <c r="N29" s="144"/>
      <c r="O29" s="144"/>
      <c r="P29" s="144"/>
      <c r="Q29" s="144"/>
      <c r="R29" s="154"/>
      <c r="S29" s="145"/>
      <c r="T29" s="145"/>
      <c r="U29" s="146"/>
      <c r="V29" s="18">
        <f t="shared" si="11"/>
        <v>0</v>
      </c>
      <c r="W29" s="139">
        <f t="shared" si="1"/>
        <v>0</v>
      </c>
      <c r="X29" s="139">
        <f t="shared" si="12"/>
        <v>0</v>
      </c>
      <c r="Y29" s="139">
        <f t="shared" si="2"/>
        <v>0</v>
      </c>
      <c r="Z29" s="139">
        <f t="shared" si="3"/>
        <v>0</v>
      </c>
      <c r="AA29" s="139">
        <f t="shared" si="4"/>
        <v>0</v>
      </c>
      <c r="AB29" s="139">
        <f t="shared" si="5"/>
        <v>0</v>
      </c>
      <c r="AC29" s="139">
        <f t="shared" si="6"/>
        <v>0</v>
      </c>
      <c r="AD29" s="201" t="str">
        <f t="shared" si="7"/>
        <v/>
      </c>
      <c r="AE29" s="208">
        <f t="shared" si="8"/>
        <v>0</v>
      </c>
      <c r="AF29" s="147"/>
      <c r="AG29" s="17" t="str">
        <f t="shared" si="14"/>
        <v/>
      </c>
      <c r="AH29" s="17" t="str">
        <f t="shared" si="14"/>
        <v/>
      </c>
      <c r="AI29" s="17" t="str">
        <f t="shared" si="14"/>
        <v/>
      </c>
      <c r="AJ29" s="17" t="str">
        <f t="shared" si="14"/>
        <v/>
      </c>
      <c r="AK29" s="17" t="str">
        <f t="shared" si="14"/>
        <v/>
      </c>
      <c r="AL29" s="17" t="str">
        <f t="shared" si="14"/>
        <v/>
      </c>
      <c r="AM29" s="17" t="str">
        <f t="shared" si="14"/>
        <v/>
      </c>
      <c r="AN29" s="17" t="str">
        <f t="shared" si="14"/>
        <v/>
      </c>
      <c r="AO29" s="17" t="str">
        <f t="shared" si="14"/>
        <v/>
      </c>
      <c r="AP29" s="17" t="str">
        <f t="shared" si="14"/>
        <v/>
      </c>
      <c r="AQ29" s="17" t="str">
        <f t="shared" si="14"/>
        <v/>
      </c>
      <c r="AR29" s="17" t="str">
        <f t="shared" si="14"/>
        <v/>
      </c>
      <c r="AS29" s="17" t="str">
        <f t="shared" si="14"/>
        <v/>
      </c>
      <c r="AT29" s="17" t="str">
        <f t="shared" si="14"/>
        <v/>
      </c>
      <c r="AU29" s="17" t="str">
        <f t="shared" si="14"/>
        <v/>
      </c>
      <c r="AV29" s="17" t="str">
        <f t="shared" si="13"/>
        <v/>
      </c>
      <c r="AW29" s="149">
        <f t="shared" si="10"/>
        <v>0</v>
      </c>
      <c r="AX29" s="150"/>
      <c r="AY29" s="151"/>
      <c r="AZ29" s="151"/>
      <c r="BA29" s="151"/>
      <c r="BB29" s="151"/>
      <c r="BC29" s="151"/>
      <c r="BD29" s="151"/>
      <c r="BE29" s="151"/>
      <c r="BF29" s="151"/>
      <c r="BG29" s="151"/>
      <c r="BH29" s="151"/>
      <c r="BI29" s="151"/>
      <c r="BJ29" s="151"/>
      <c r="BK29" s="151"/>
      <c r="BL29" s="151"/>
      <c r="BM29" s="151"/>
      <c r="BN29" s="151"/>
      <c r="BO29" s="150"/>
      <c r="BP29" s="152"/>
      <c r="BQ29" s="152"/>
      <c r="BR29" s="152"/>
      <c r="BS29" s="152"/>
      <c r="BT29" s="152"/>
      <c r="BU29" s="152"/>
      <c r="BV29" s="152"/>
      <c r="BW29" s="152"/>
      <c r="BX29" s="152"/>
      <c r="BY29" s="152"/>
      <c r="BZ29" s="152"/>
      <c r="CA29" s="152"/>
      <c r="CB29" s="152"/>
      <c r="CC29" s="152"/>
      <c r="CD29" s="152"/>
      <c r="CE29" s="152"/>
      <c r="CF29" s="152"/>
      <c r="CG29" s="150"/>
      <c r="CH29" s="152"/>
      <c r="CI29" s="152"/>
      <c r="CJ29" s="152"/>
      <c r="CK29" s="152"/>
      <c r="CL29" s="152"/>
      <c r="CM29" s="152"/>
      <c r="CN29" s="147"/>
      <c r="CO29" s="147"/>
      <c r="CP29" s="147"/>
      <c r="CQ29" s="147"/>
      <c r="CR29" s="147"/>
      <c r="CS29" s="147"/>
      <c r="CT29" s="147"/>
      <c r="CU29" s="147"/>
      <c r="CV29" s="147"/>
      <c r="CW29" s="147"/>
      <c r="CX29" s="147"/>
      <c r="CY29" s="147"/>
      <c r="CZ29" s="147"/>
      <c r="DA29" s="147"/>
    </row>
    <row r="30" spans="1:105" s="153" customFormat="1" ht="15.75" hidden="1" x14ac:dyDescent="0.25">
      <c r="A30" s="188"/>
      <c r="B30" s="87"/>
      <c r="C30" s="270"/>
      <c r="D30" s="89"/>
      <c r="E30" s="87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54"/>
      <c r="S30" s="145"/>
      <c r="T30" s="145"/>
      <c r="U30" s="146"/>
      <c r="V30" s="18">
        <f t="shared" si="11"/>
        <v>0</v>
      </c>
      <c r="W30" s="139">
        <f t="shared" si="1"/>
        <v>0</v>
      </c>
      <c r="X30" s="139">
        <f t="shared" si="12"/>
        <v>0</v>
      </c>
      <c r="Y30" s="139">
        <f t="shared" si="2"/>
        <v>0</v>
      </c>
      <c r="Z30" s="139">
        <f t="shared" si="3"/>
        <v>0</v>
      </c>
      <c r="AA30" s="139">
        <f t="shared" si="4"/>
        <v>0</v>
      </c>
      <c r="AB30" s="139">
        <f t="shared" si="5"/>
        <v>0</v>
      </c>
      <c r="AC30" s="139">
        <f t="shared" si="6"/>
        <v>0</v>
      </c>
      <c r="AD30" s="201" t="str">
        <f t="shared" si="7"/>
        <v/>
      </c>
      <c r="AE30" s="208">
        <f t="shared" si="8"/>
        <v>0</v>
      </c>
      <c r="AF30" s="147"/>
      <c r="AG30" s="17" t="str">
        <f t="shared" si="14"/>
        <v/>
      </c>
      <c r="AH30" s="17" t="str">
        <f t="shared" si="14"/>
        <v/>
      </c>
      <c r="AI30" s="17" t="str">
        <f t="shared" si="14"/>
        <v/>
      </c>
      <c r="AJ30" s="17" t="str">
        <f t="shared" si="14"/>
        <v/>
      </c>
      <c r="AK30" s="17" t="str">
        <f t="shared" si="14"/>
        <v/>
      </c>
      <c r="AL30" s="17" t="str">
        <f t="shared" si="14"/>
        <v/>
      </c>
      <c r="AM30" s="17" t="str">
        <f t="shared" si="14"/>
        <v/>
      </c>
      <c r="AN30" s="17" t="str">
        <f t="shared" si="14"/>
        <v/>
      </c>
      <c r="AO30" s="17" t="str">
        <f t="shared" si="14"/>
        <v/>
      </c>
      <c r="AP30" s="17" t="str">
        <f t="shared" si="14"/>
        <v/>
      </c>
      <c r="AQ30" s="17" t="str">
        <f t="shared" si="14"/>
        <v/>
      </c>
      <c r="AR30" s="17" t="str">
        <f t="shared" si="14"/>
        <v/>
      </c>
      <c r="AS30" s="17" t="str">
        <f t="shared" si="14"/>
        <v/>
      </c>
      <c r="AT30" s="17" t="str">
        <f t="shared" si="14"/>
        <v/>
      </c>
      <c r="AU30" s="17" t="str">
        <f t="shared" si="14"/>
        <v/>
      </c>
      <c r="AV30" s="17" t="str">
        <f t="shared" si="13"/>
        <v/>
      </c>
      <c r="AW30" s="149">
        <f t="shared" si="10"/>
        <v>0</v>
      </c>
      <c r="AX30" s="150"/>
      <c r="AY30" s="151"/>
      <c r="AZ30" s="151"/>
      <c r="BA30" s="151"/>
      <c r="BB30" s="151"/>
      <c r="BC30" s="151"/>
      <c r="BD30" s="151"/>
      <c r="BE30" s="151"/>
      <c r="BF30" s="151"/>
      <c r="BG30" s="151"/>
      <c r="BH30" s="151"/>
      <c r="BI30" s="151"/>
      <c r="BJ30" s="151"/>
      <c r="BK30" s="151"/>
      <c r="BL30" s="151"/>
      <c r="BM30" s="151"/>
      <c r="BN30" s="151"/>
      <c r="BO30" s="150"/>
      <c r="BP30" s="152"/>
      <c r="BQ30" s="152"/>
      <c r="BR30" s="152"/>
      <c r="BS30" s="152"/>
      <c r="BT30" s="152"/>
      <c r="BU30" s="152"/>
      <c r="BV30" s="152"/>
      <c r="BW30" s="152"/>
      <c r="BX30" s="152"/>
      <c r="BY30" s="152"/>
      <c r="BZ30" s="152"/>
      <c r="CA30" s="152"/>
      <c r="CB30" s="152"/>
      <c r="CC30" s="152"/>
      <c r="CD30" s="152"/>
      <c r="CE30" s="152"/>
      <c r="CF30" s="152"/>
      <c r="CG30" s="150"/>
      <c r="CH30" s="152"/>
      <c r="CI30" s="152"/>
      <c r="CJ30" s="152"/>
      <c r="CK30" s="152"/>
      <c r="CL30" s="152"/>
      <c r="CM30" s="152"/>
      <c r="CN30" s="147"/>
      <c r="CO30" s="147"/>
      <c r="CP30" s="147"/>
      <c r="CQ30" s="147"/>
      <c r="CR30" s="147"/>
      <c r="CS30" s="147"/>
      <c r="CT30" s="147"/>
      <c r="CU30" s="147"/>
      <c r="CV30" s="147"/>
      <c r="CW30" s="147"/>
      <c r="CX30" s="147"/>
      <c r="CY30" s="147"/>
      <c r="CZ30" s="147"/>
      <c r="DA30" s="147"/>
    </row>
    <row r="31" spans="1:105" s="153" customFormat="1" ht="15.75" hidden="1" x14ac:dyDescent="0.25">
      <c r="A31" s="188"/>
      <c r="B31" s="87"/>
      <c r="C31" s="270"/>
      <c r="D31" s="89"/>
      <c r="E31" s="87"/>
      <c r="F31" s="144"/>
      <c r="G31" s="144"/>
      <c r="H31" s="144"/>
      <c r="I31" s="144"/>
      <c r="J31" s="144"/>
      <c r="K31" s="144"/>
      <c r="L31" s="144"/>
      <c r="M31" s="144"/>
      <c r="N31" s="144"/>
      <c r="O31" s="144"/>
      <c r="P31" s="144"/>
      <c r="Q31" s="144"/>
      <c r="R31" s="154"/>
      <c r="S31" s="145"/>
      <c r="T31" s="145"/>
      <c r="U31" s="146"/>
      <c r="V31" s="18">
        <f t="shared" si="11"/>
        <v>0</v>
      </c>
      <c r="W31" s="139">
        <f t="shared" si="1"/>
        <v>0</v>
      </c>
      <c r="X31" s="139">
        <f t="shared" si="12"/>
        <v>0</v>
      </c>
      <c r="Y31" s="139">
        <f t="shared" si="2"/>
        <v>0</v>
      </c>
      <c r="Z31" s="139">
        <f t="shared" si="3"/>
        <v>0</v>
      </c>
      <c r="AA31" s="139">
        <f t="shared" si="4"/>
        <v>0</v>
      </c>
      <c r="AB31" s="139">
        <f t="shared" si="5"/>
        <v>0</v>
      </c>
      <c r="AC31" s="139">
        <f t="shared" si="6"/>
        <v>0</v>
      </c>
      <c r="AD31" s="201" t="str">
        <f t="shared" si="7"/>
        <v/>
      </c>
      <c r="AE31" s="208">
        <f>IF(AX31=5,0.5,IF(AX31=4,0.25,IF(AX31&lt;=3,0)))</f>
        <v>0</v>
      </c>
      <c r="AF31" s="147"/>
      <c r="AG31" s="17" t="str">
        <f t="shared" si="14"/>
        <v/>
      </c>
      <c r="AH31" s="17" t="str">
        <f t="shared" si="14"/>
        <v/>
      </c>
      <c r="AI31" s="17" t="str">
        <f t="shared" si="14"/>
        <v/>
      </c>
      <c r="AJ31" s="17" t="str">
        <f t="shared" si="14"/>
        <v/>
      </c>
      <c r="AK31" s="17" t="str">
        <f t="shared" si="14"/>
        <v/>
      </c>
      <c r="AL31" s="17" t="str">
        <f t="shared" si="14"/>
        <v/>
      </c>
      <c r="AM31" s="17" t="str">
        <f t="shared" si="14"/>
        <v/>
      </c>
      <c r="AN31" s="17" t="str">
        <f t="shared" si="14"/>
        <v/>
      </c>
      <c r="AO31" s="17" t="str">
        <f t="shared" si="14"/>
        <v/>
      </c>
      <c r="AP31" s="17" t="str">
        <f t="shared" si="14"/>
        <v/>
      </c>
      <c r="AQ31" s="17" t="str">
        <f t="shared" si="14"/>
        <v/>
      </c>
      <c r="AR31" s="17" t="str">
        <f t="shared" si="14"/>
        <v/>
      </c>
      <c r="AS31" s="17" t="str">
        <f t="shared" si="14"/>
        <v/>
      </c>
      <c r="AT31" s="17" t="str">
        <f t="shared" si="14"/>
        <v/>
      </c>
      <c r="AU31" s="17" t="str">
        <f t="shared" si="14"/>
        <v/>
      </c>
      <c r="AV31" s="17" t="str">
        <f t="shared" si="13"/>
        <v/>
      </c>
      <c r="AW31" s="149">
        <f t="shared" si="10"/>
        <v>0</v>
      </c>
      <c r="AX31" s="150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0"/>
      <c r="BP31" s="152"/>
      <c r="BQ31" s="152"/>
      <c r="BR31" s="152"/>
      <c r="BS31" s="152"/>
      <c r="BT31" s="152"/>
      <c r="BU31" s="152"/>
      <c r="BV31" s="152"/>
      <c r="BW31" s="152"/>
      <c r="BX31" s="152"/>
      <c r="BY31" s="152"/>
      <c r="BZ31" s="152"/>
      <c r="CA31" s="152"/>
      <c r="CB31" s="152"/>
      <c r="CC31" s="152"/>
      <c r="CD31" s="152"/>
      <c r="CE31" s="152"/>
      <c r="CF31" s="152"/>
      <c r="CG31" s="150"/>
      <c r="CH31" s="152"/>
      <c r="CI31" s="152"/>
      <c r="CJ31" s="152"/>
      <c r="CK31" s="152"/>
      <c r="CL31" s="152"/>
      <c r="CM31" s="152"/>
      <c r="CN31" s="147"/>
      <c r="CO31" s="147"/>
      <c r="CP31" s="147"/>
      <c r="CQ31" s="147"/>
      <c r="CR31" s="147"/>
      <c r="CS31" s="147"/>
      <c r="CT31" s="147"/>
      <c r="CU31" s="147"/>
      <c r="CV31" s="147"/>
      <c r="CW31" s="147"/>
      <c r="CX31" s="147"/>
      <c r="CY31" s="147"/>
      <c r="CZ31" s="147"/>
      <c r="DA31" s="147"/>
    </row>
    <row r="32" spans="1:105" s="153" customFormat="1" ht="15.75" hidden="1" x14ac:dyDescent="0.25">
      <c r="A32" s="188"/>
      <c r="B32" s="87"/>
      <c r="C32" s="270"/>
      <c r="D32" s="89"/>
      <c r="E32" s="87"/>
      <c r="F32" s="144"/>
      <c r="G32" s="144"/>
      <c r="H32" s="144"/>
      <c r="I32" s="144"/>
      <c r="J32" s="144"/>
      <c r="K32" s="144"/>
      <c r="L32" s="144"/>
      <c r="M32" s="144"/>
      <c r="N32" s="144"/>
      <c r="O32" s="144"/>
      <c r="P32" s="144"/>
      <c r="Q32" s="144"/>
      <c r="R32" s="154"/>
      <c r="S32" s="145"/>
      <c r="T32" s="145"/>
      <c r="U32" s="146"/>
      <c r="V32" s="18">
        <f t="shared" si="11"/>
        <v>0</v>
      </c>
      <c r="W32" s="139">
        <f t="shared" si="1"/>
        <v>0</v>
      </c>
      <c r="X32" s="139">
        <f t="shared" si="12"/>
        <v>0</v>
      </c>
      <c r="Y32" s="139">
        <f t="shared" si="2"/>
        <v>0</v>
      </c>
      <c r="Z32" s="139">
        <f t="shared" si="3"/>
        <v>0</v>
      </c>
      <c r="AA32" s="139">
        <f t="shared" si="4"/>
        <v>0</v>
      </c>
      <c r="AB32" s="139">
        <f t="shared" si="5"/>
        <v>0</v>
      </c>
      <c r="AC32" s="139">
        <f t="shared" si="6"/>
        <v>0</v>
      </c>
      <c r="AD32" s="201" t="str">
        <f t="shared" si="7"/>
        <v/>
      </c>
      <c r="AE32" s="208">
        <f>IF(AX32=5,0.5,IF(AX32=4,0.25,IF(AX32&lt;=3,0)))</f>
        <v>0</v>
      </c>
      <c r="AF32" s="147"/>
      <c r="AG32" s="17" t="str">
        <f t="shared" si="14"/>
        <v/>
      </c>
      <c r="AH32" s="17" t="str">
        <f t="shared" si="14"/>
        <v/>
      </c>
      <c r="AI32" s="17" t="str">
        <f t="shared" si="14"/>
        <v/>
      </c>
      <c r="AJ32" s="17" t="str">
        <f t="shared" si="14"/>
        <v/>
      </c>
      <c r="AK32" s="17" t="str">
        <f t="shared" si="14"/>
        <v/>
      </c>
      <c r="AL32" s="17" t="str">
        <f t="shared" si="14"/>
        <v/>
      </c>
      <c r="AM32" s="17" t="str">
        <f t="shared" si="14"/>
        <v/>
      </c>
      <c r="AN32" s="17" t="str">
        <f t="shared" si="14"/>
        <v/>
      </c>
      <c r="AO32" s="17" t="str">
        <f t="shared" si="14"/>
        <v/>
      </c>
      <c r="AP32" s="17" t="str">
        <f t="shared" si="14"/>
        <v/>
      </c>
      <c r="AQ32" s="17" t="str">
        <f t="shared" si="14"/>
        <v/>
      </c>
      <c r="AR32" s="17" t="str">
        <f t="shared" si="14"/>
        <v/>
      </c>
      <c r="AS32" s="17" t="str">
        <f t="shared" si="14"/>
        <v/>
      </c>
      <c r="AT32" s="17" t="str">
        <f t="shared" si="14"/>
        <v/>
      </c>
      <c r="AU32" s="17" t="str">
        <f t="shared" si="14"/>
        <v/>
      </c>
      <c r="AV32" s="17" t="str">
        <f t="shared" si="13"/>
        <v/>
      </c>
      <c r="AW32" s="149">
        <f t="shared" si="10"/>
        <v>0</v>
      </c>
      <c r="AX32" s="150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0"/>
      <c r="BP32" s="152"/>
      <c r="BQ32" s="152"/>
      <c r="BR32" s="152"/>
      <c r="BS32" s="152"/>
      <c r="BT32" s="152"/>
      <c r="BU32" s="152"/>
      <c r="BV32" s="152"/>
      <c r="BW32" s="152"/>
      <c r="BX32" s="152"/>
      <c r="BY32" s="152"/>
      <c r="BZ32" s="152"/>
      <c r="CA32" s="152"/>
      <c r="CB32" s="152"/>
      <c r="CC32" s="152"/>
      <c r="CD32" s="152"/>
      <c r="CE32" s="152"/>
      <c r="CF32" s="152"/>
      <c r="CG32" s="150"/>
      <c r="CH32" s="152"/>
      <c r="CI32" s="152"/>
      <c r="CJ32" s="152"/>
      <c r="CK32" s="152"/>
      <c r="CL32" s="152"/>
      <c r="CM32" s="152"/>
      <c r="CN32" s="147"/>
      <c r="CO32" s="147"/>
      <c r="CP32" s="147"/>
      <c r="CQ32" s="147"/>
      <c r="CR32" s="147"/>
      <c r="CS32" s="147"/>
      <c r="CT32" s="147"/>
      <c r="CU32" s="147"/>
      <c r="CV32" s="147"/>
      <c r="CW32" s="147"/>
      <c r="CX32" s="147"/>
      <c r="CY32" s="147"/>
      <c r="CZ32" s="147"/>
      <c r="DA32" s="147"/>
    </row>
    <row r="33" spans="1:157" ht="15" hidden="1" customHeight="1" x14ac:dyDescent="0.25">
      <c r="A33" s="112"/>
      <c r="B33" s="187"/>
      <c r="C33" s="270"/>
      <c r="D33" s="191"/>
      <c r="E33" s="187"/>
      <c r="F33" s="144"/>
      <c r="G33" s="23"/>
      <c r="H33" s="23"/>
      <c r="I33" s="23"/>
      <c r="J33" s="23"/>
      <c r="K33" s="93"/>
      <c r="L33" s="24"/>
      <c r="M33" s="23"/>
      <c r="N33" s="23"/>
      <c r="O33" s="24"/>
      <c r="P33" s="23"/>
      <c r="Q33" s="192"/>
      <c r="R33" s="24"/>
      <c r="S33" s="23"/>
      <c r="T33" s="23"/>
      <c r="U33" s="94"/>
      <c r="V33" s="18">
        <f t="shared" si="11"/>
        <v>0</v>
      </c>
      <c r="W33" s="139">
        <f t="shared" si="1"/>
        <v>0</v>
      </c>
      <c r="X33" s="139">
        <f t="shared" si="12"/>
        <v>0</v>
      </c>
      <c r="Y33" s="139">
        <f t="shared" si="2"/>
        <v>0</v>
      </c>
      <c r="Z33" s="139">
        <f t="shared" si="3"/>
        <v>0</v>
      </c>
      <c r="AA33" s="139">
        <f t="shared" si="4"/>
        <v>0</v>
      </c>
      <c r="AB33" s="139">
        <f t="shared" si="5"/>
        <v>0</v>
      </c>
      <c r="AC33" s="139">
        <f t="shared" si="6"/>
        <v>0</v>
      </c>
      <c r="AD33" s="206" t="str">
        <f t="shared" si="7"/>
        <v/>
      </c>
      <c r="AE33" s="207">
        <f>IF(AX33=5,0.5,IF(AX33=4,0.25,IF(AX33&lt;=3,0)))</f>
        <v>0</v>
      </c>
      <c r="AF33" s="127"/>
      <c r="AG33" s="17" t="str">
        <f t="shared" si="14"/>
        <v/>
      </c>
      <c r="AH33" s="17" t="str">
        <f t="shared" si="14"/>
        <v/>
      </c>
      <c r="AI33" s="17" t="str">
        <f t="shared" si="14"/>
        <v/>
      </c>
      <c r="AJ33" s="17" t="str">
        <f t="shared" si="14"/>
        <v/>
      </c>
      <c r="AK33" s="17" t="str">
        <f t="shared" si="14"/>
        <v/>
      </c>
      <c r="AL33" s="17" t="str">
        <f t="shared" si="14"/>
        <v/>
      </c>
      <c r="AM33" s="17" t="str">
        <f t="shared" si="14"/>
        <v/>
      </c>
      <c r="AN33" s="17" t="str">
        <f t="shared" si="14"/>
        <v/>
      </c>
      <c r="AO33" s="17" t="str">
        <f t="shared" si="14"/>
        <v/>
      </c>
      <c r="AP33" s="17" t="str">
        <f t="shared" si="14"/>
        <v/>
      </c>
      <c r="AQ33" s="17" t="str">
        <f t="shared" si="14"/>
        <v/>
      </c>
      <c r="AR33" s="17" t="str">
        <f t="shared" si="14"/>
        <v/>
      </c>
      <c r="AS33" s="17" t="str">
        <f t="shared" si="14"/>
        <v/>
      </c>
      <c r="AT33" s="17" t="str">
        <f t="shared" si="14"/>
        <v/>
      </c>
      <c r="AU33" s="17" t="str">
        <f t="shared" si="14"/>
        <v/>
      </c>
      <c r="AV33" s="17" t="str">
        <f t="shared" si="13"/>
        <v/>
      </c>
      <c r="AW33" s="18">
        <f t="shared" si="10"/>
        <v>0</v>
      </c>
      <c r="AX33" s="135"/>
      <c r="AY33" s="136"/>
      <c r="AZ33" s="136"/>
      <c r="BA33" s="136"/>
      <c r="BB33" s="136"/>
      <c r="BC33" s="136"/>
      <c r="BD33" s="136"/>
      <c r="BE33" s="136"/>
      <c r="BF33" s="136"/>
      <c r="BG33" s="136"/>
      <c r="BH33" s="136"/>
      <c r="BI33" s="136"/>
      <c r="BJ33" s="136"/>
      <c r="BK33" s="136"/>
      <c r="BL33" s="136"/>
      <c r="BM33" s="136"/>
      <c r="BN33" s="136"/>
      <c r="BO33" s="135"/>
      <c r="BP33" s="129"/>
      <c r="BQ33" s="129"/>
      <c r="BR33" s="129"/>
      <c r="BS33" s="129"/>
      <c r="BT33" s="129"/>
      <c r="BU33" s="129"/>
      <c r="BV33" s="129"/>
      <c r="BW33" s="129"/>
      <c r="BX33" s="129"/>
      <c r="BY33" s="129"/>
      <c r="BZ33" s="129"/>
      <c r="CA33" s="129"/>
      <c r="CB33" s="129"/>
      <c r="CC33" s="129"/>
      <c r="CD33" s="129"/>
      <c r="CE33" s="129"/>
      <c r="CF33" s="129"/>
      <c r="CG33" s="135"/>
      <c r="CH33" s="129"/>
      <c r="CI33" s="129"/>
      <c r="CJ33" s="129"/>
      <c r="CK33" s="129"/>
      <c r="CL33" s="129"/>
      <c r="CM33" s="129"/>
      <c r="CN33" s="127"/>
      <c r="CO33" s="127"/>
      <c r="CP33" s="127"/>
      <c r="CQ33" s="127"/>
      <c r="CR33" s="127"/>
      <c r="CS33" s="127"/>
      <c r="CT33" s="127"/>
      <c r="CU33" s="127"/>
      <c r="CV33" s="127"/>
      <c r="CW33" s="127"/>
      <c r="CX33" s="127"/>
      <c r="CY33" s="127"/>
      <c r="CZ33" s="127"/>
      <c r="DA33" s="127"/>
    </row>
    <row r="34" spans="1:157" ht="15" hidden="1" customHeight="1" x14ac:dyDescent="0.25">
      <c r="A34" s="112"/>
      <c r="B34" s="187"/>
      <c r="C34" s="270"/>
      <c r="D34" s="191"/>
      <c r="E34" s="187"/>
      <c r="F34" s="144"/>
      <c r="G34" s="23"/>
      <c r="H34" s="23"/>
      <c r="I34" s="23"/>
      <c r="J34" s="23"/>
      <c r="K34" s="93"/>
      <c r="L34" s="24"/>
      <c r="M34" s="23"/>
      <c r="N34" s="23"/>
      <c r="O34" s="24"/>
      <c r="P34" s="23"/>
      <c r="Q34" s="192"/>
      <c r="R34" s="24"/>
      <c r="S34" s="23"/>
      <c r="T34" s="23"/>
      <c r="U34" s="94"/>
      <c r="V34" s="18">
        <f t="shared" si="11"/>
        <v>0</v>
      </c>
      <c r="W34" s="139">
        <f t="shared" si="1"/>
        <v>0</v>
      </c>
      <c r="X34" s="139">
        <f t="shared" si="12"/>
        <v>0</v>
      </c>
      <c r="Y34" s="139">
        <f t="shared" si="2"/>
        <v>0</v>
      </c>
      <c r="Z34" s="139">
        <f t="shared" si="3"/>
        <v>0</v>
      </c>
      <c r="AA34" s="139">
        <f t="shared" si="4"/>
        <v>0</v>
      </c>
      <c r="AB34" s="139">
        <f t="shared" si="5"/>
        <v>0</v>
      </c>
      <c r="AC34" s="139">
        <f t="shared" si="6"/>
        <v>0</v>
      </c>
      <c r="AD34" s="206" t="str">
        <f t="shared" si="7"/>
        <v/>
      </c>
      <c r="AE34" s="207">
        <f>IF(AX34=5,0.5,IF(AX34=4,0.25,IF(AX34&lt;=3,0)))</f>
        <v>0</v>
      </c>
      <c r="AF34" s="127"/>
      <c r="AG34" s="17" t="str">
        <f t="shared" si="14"/>
        <v/>
      </c>
      <c r="AH34" s="17" t="str">
        <f t="shared" si="14"/>
        <v/>
      </c>
      <c r="AI34" s="17" t="str">
        <f t="shared" si="14"/>
        <v/>
      </c>
      <c r="AJ34" s="17" t="str">
        <f t="shared" si="14"/>
        <v/>
      </c>
      <c r="AK34" s="17" t="str">
        <f t="shared" si="14"/>
        <v/>
      </c>
      <c r="AL34" s="17" t="str">
        <f t="shared" si="14"/>
        <v/>
      </c>
      <c r="AM34" s="17" t="str">
        <f t="shared" si="14"/>
        <v/>
      </c>
      <c r="AN34" s="17" t="str">
        <f t="shared" si="14"/>
        <v/>
      </c>
      <c r="AO34" s="17" t="str">
        <f t="shared" si="14"/>
        <v/>
      </c>
      <c r="AP34" s="17" t="str">
        <f t="shared" si="14"/>
        <v/>
      </c>
      <c r="AQ34" s="17" t="str">
        <f t="shared" si="14"/>
        <v/>
      </c>
      <c r="AR34" s="17" t="str">
        <f t="shared" si="14"/>
        <v/>
      </c>
      <c r="AS34" s="17" t="str">
        <f t="shared" si="14"/>
        <v/>
      </c>
      <c r="AT34" s="17" t="str">
        <f t="shared" si="14"/>
        <v/>
      </c>
      <c r="AU34" s="17" t="str">
        <f t="shared" si="14"/>
        <v/>
      </c>
      <c r="AV34" s="17" t="str">
        <f t="shared" si="13"/>
        <v/>
      </c>
      <c r="AW34" s="18">
        <f t="shared" si="10"/>
        <v>0</v>
      </c>
      <c r="AX34" s="135"/>
      <c r="AY34" s="136"/>
      <c r="AZ34" s="136"/>
      <c r="BA34" s="136"/>
      <c r="BB34" s="136"/>
      <c r="BC34" s="136"/>
      <c r="BD34" s="136"/>
      <c r="BE34" s="136"/>
      <c r="BF34" s="136"/>
      <c r="BG34" s="136"/>
      <c r="BH34" s="136"/>
      <c r="BI34" s="136"/>
      <c r="BJ34" s="136"/>
      <c r="BK34" s="136"/>
      <c r="BL34" s="136"/>
      <c r="BM34" s="136"/>
      <c r="BN34" s="136"/>
      <c r="BO34" s="135"/>
      <c r="BP34" s="129"/>
      <c r="BQ34" s="129"/>
      <c r="BR34" s="129"/>
      <c r="BS34" s="129"/>
      <c r="BT34" s="129"/>
      <c r="BU34" s="129"/>
      <c r="BV34" s="129"/>
      <c r="BW34" s="129"/>
      <c r="BX34" s="129"/>
      <c r="BY34" s="129"/>
      <c r="BZ34" s="129"/>
      <c r="CA34" s="129"/>
      <c r="CB34" s="129"/>
      <c r="CC34" s="129"/>
      <c r="CD34" s="129"/>
      <c r="CE34" s="129"/>
      <c r="CF34" s="129"/>
      <c r="CG34" s="135"/>
      <c r="CH34" s="129"/>
      <c r="CI34" s="129"/>
      <c r="CJ34" s="129"/>
      <c r="CK34" s="129"/>
      <c r="CL34" s="129"/>
      <c r="CM34" s="129"/>
      <c r="CN34" s="127"/>
      <c r="CO34" s="127"/>
      <c r="CP34" s="127"/>
      <c r="CQ34" s="127"/>
      <c r="CR34" s="127"/>
      <c r="CS34" s="127"/>
      <c r="CT34" s="127"/>
      <c r="CU34" s="127"/>
      <c r="CV34" s="127"/>
      <c r="CW34" s="127"/>
      <c r="CX34" s="127"/>
      <c r="CY34" s="127"/>
      <c r="CZ34" s="127"/>
      <c r="DA34" s="127"/>
    </row>
    <row r="35" spans="1:157" ht="15" hidden="1" customHeight="1" x14ac:dyDescent="0.25">
      <c r="A35" s="112"/>
      <c r="B35" s="187"/>
      <c r="C35" s="270"/>
      <c r="D35" s="191"/>
      <c r="E35" s="187"/>
      <c r="F35" s="144"/>
      <c r="G35" s="23"/>
      <c r="H35" s="23"/>
      <c r="I35" s="23"/>
      <c r="J35" s="23"/>
      <c r="K35" s="93"/>
      <c r="L35" s="24"/>
      <c r="M35" s="23"/>
      <c r="N35" s="23"/>
      <c r="O35" s="24"/>
      <c r="P35" s="23"/>
      <c r="Q35" s="192"/>
      <c r="R35" s="24"/>
      <c r="S35" s="23"/>
      <c r="T35" s="23"/>
      <c r="U35" s="94"/>
      <c r="V35" s="18">
        <f t="shared" si="11"/>
        <v>0</v>
      </c>
      <c r="W35" s="139">
        <f t="shared" si="1"/>
        <v>0</v>
      </c>
      <c r="X35" s="139">
        <f t="shared" si="12"/>
        <v>0</v>
      </c>
      <c r="Y35" s="139">
        <f t="shared" si="2"/>
        <v>0</v>
      </c>
      <c r="Z35" s="139">
        <f t="shared" si="3"/>
        <v>0</v>
      </c>
      <c r="AA35" s="139">
        <f t="shared" si="4"/>
        <v>0</v>
      </c>
      <c r="AB35" s="139">
        <f t="shared" si="5"/>
        <v>0</v>
      </c>
      <c r="AC35" s="139">
        <f t="shared" si="6"/>
        <v>0</v>
      </c>
      <c r="AD35" s="206" t="str">
        <f t="shared" si="7"/>
        <v/>
      </c>
      <c r="AE35" s="207">
        <f t="shared" ref="AE35:AE36" si="15">IF(AX35=5,0.5,IF(AX35=4,0.25,IF(AX35&lt;=3,0)))</f>
        <v>0</v>
      </c>
      <c r="AF35" s="127"/>
      <c r="AG35" s="17" t="str">
        <f t="shared" si="14"/>
        <v/>
      </c>
      <c r="AH35" s="17" t="str">
        <f t="shared" si="14"/>
        <v/>
      </c>
      <c r="AI35" s="17" t="str">
        <f t="shared" si="14"/>
        <v/>
      </c>
      <c r="AJ35" s="17" t="str">
        <f t="shared" si="14"/>
        <v/>
      </c>
      <c r="AK35" s="17" t="str">
        <f t="shared" si="14"/>
        <v/>
      </c>
      <c r="AL35" s="17" t="str">
        <f t="shared" si="14"/>
        <v/>
      </c>
      <c r="AM35" s="17" t="str">
        <f t="shared" si="14"/>
        <v/>
      </c>
      <c r="AN35" s="17" t="str">
        <f t="shared" si="14"/>
        <v/>
      </c>
      <c r="AO35" s="17" t="str">
        <f t="shared" si="14"/>
        <v/>
      </c>
      <c r="AP35" s="17" t="str">
        <f t="shared" si="14"/>
        <v/>
      </c>
      <c r="AQ35" s="17" t="str">
        <f t="shared" si="14"/>
        <v/>
      </c>
      <c r="AR35" s="17" t="str">
        <f t="shared" si="14"/>
        <v/>
      </c>
      <c r="AS35" s="17" t="str">
        <f t="shared" si="14"/>
        <v/>
      </c>
      <c r="AT35" s="17" t="str">
        <f t="shared" si="14"/>
        <v/>
      </c>
      <c r="AU35" s="17" t="str">
        <f t="shared" si="14"/>
        <v/>
      </c>
      <c r="AV35" s="17" t="str">
        <f t="shared" si="13"/>
        <v/>
      </c>
      <c r="AW35" s="18">
        <f t="shared" si="10"/>
        <v>0</v>
      </c>
      <c r="AX35" s="135"/>
      <c r="AY35" s="136"/>
      <c r="AZ35" s="136"/>
      <c r="BA35" s="136"/>
      <c r="BB35" s="136"/>
      <c r="BC35" s="136"/>
      <c r="BD35" s="136"/>
      <c r="BE35" s="136"/>
      <c r="BF35" s="136"/>
      <c r="BG35" s="136"/>
      <c r="BH35" s="136"/>
      <c r="BI35" s="136"/>
      <c r="BJ35" s="136"/>
      <c r="BK35" s="136"/>
      <c r="BL35" s="136"/>
      <c r="BM35" s="136"/>
      <c r="BN35" s="136"/>
      <c r="BO35" s="135"/>
      <c r="BP35" s="129"/>
      <c r="BQ35" s="129"/>
      <c r="BR35" s="129"/>
      <c r="BS35" s="129"/>
      <c r="BT35" s="129"/>
      <c r="BU35" s="129"/>
      <c r="BV35" s="129"/>
      <c r="BW35" s="129"/>
      <c r="BX35" s="129"/>
      <c r="BY35" s="129"/>
      <c r="BZ35" s="129"/>
      <c r="CA35" s="129"/>
      <c r="CB35" s="129"/>
      <c r="CC35" s="129"/>
      <c r="CD35" s="129"/>
      <c r="CE35" s="129"/>
      <c r="CF35" s="129"/>
      <c r="CG35" s="135"/>
      <c r="CH35" s="129"/>
      <c r="CI35" s="129"/>
      <c r="CJ35" s="129"/>
      <c r="CK35" s="129"/>
      <c r="CL35" s="129"/>
      <c r="CM35" s="129"/>
      <c r="CN35" s="127"/>
      <c r="CO35" s="127"/>
      <c r="CP35" s="127"/>
      <c r="CQ35" s="127"/>
      <c r="CR35" s="127"/>
      <c r="CS35" s="127"/>
      <c r="CT35" s="127"/>
      <c r="CU35" s="127"/>
      <c r="CV35" s="127"/>
      <c r="CW35" s="127"/>
      <c r="CX35" s="127"/>
      <c r="CY35" s="127"/>
      <c r="CZ35" s="127"/>
      <c r="DA35" s="127"/>
    </row>
    <row r="36" spans="1:157" ht="15" hidden="1" customHeight="1" x14ac:dyDescent="0.2">
      <c r="A36" s="112"/>
      <c r="B36" s="82"/>
      <c r="C36" s="270"/>
      <c r="D36" s="84"/>
      <c r="E36" s="27">
        <f>COUNTIF(E6:E35,"2241")</f>
        <v>10</v>
      </c>
      <c r="F36" s="144"/>
      <c r="G36" s="23"/>
      <c r="H36" s="23"/>
      <c r="I36" s="23"/>
      <c r="J36" s="23"/>
      <c r="K36" s="23"/>
      <c r="L36" s="24"/>
      <c r="M36" s="23"/>
      <c r="N36" s="23"/>
      <c r="O36" s="24"/>
      <c r="P36" s="23"/>
      <c r="Q36" s="24"/>
      <c r="R36" s="24"/>
      <c r="S36" s="23"/>
      <c r="T36" s="23"/>
      <c r="U36" s="94"/>
      <c r="V36" s="18">
        <f t="shared" si="11"/>
        <v>0</v>
      </c>
      <c r="W36" s="139">
        <f t="shared" si="1"/>
        <v>0</v>
      </c>
      <c r="X36" s="139">
        <f t="shared" si="12"/>
        <v>0</v>
      </c>
      <c r="Y36" s="139">
        <f t="shared" si="2"/>
        <v>0</v>
      </c>
      <c r="Z36" s="139">
        <f t="shared" si="3"/>
        <v>0</v>
      </c>
      <c r="AA36" s="139">
        <f t="shared" si="4"/>
        <v>0</v>
      </c>
      <c r="AB36" s="139">
        <f t="shared" si="5"/>
        <v>0</v>
      </c>
      <c r="AC36" s="139">
        <f t="shared" si="6"/>
        <v>0</v>
      </c>
      <c r="AD36" s="206" t="str">
        <f t="shared" si="7"/>
        <v/>
      </c>
      <c r="AE36" s="207">
        <f t="shared" si="15"/>
        <v>0</v>
      </c>
      <c r="AF36" s="127"/>
      <c r="AG36" s="17" t="str">
        <f t="shared" si="14"/>
        <v/>
      </c>
      <c r="AH36" s="17" t="str">
        <f t="shared" si="14"/>
        <v/>
      </c>
      <c r="AI36" s="17" t="str">
        <f t="shared" si="14"/>
        <v/>
      </c>
      <c r="AJ36" s="17" t="str">
        <f t="shared" si="14"/>
        <v/>
      </c>
      <c r="AK36" s="17" t="str">
        <f t="shared" si="14"/>
        <v/>
      </c>
      <c r="AL36" s="17" t="str">
        <f t="shared" si="14"/>
        <v/>
      </c>
      <c r="AM36" s="17" t="str">
        <f t="shared" si="14"/>
        <v/>
      </c>
      <c r="AN36" s="17" t="str">
        <f t="shared" si="14"/>
        <v/>
      </c>
      <c r="AO36" s="17" t="str">
        <f t="shared" si="14"/>
        <v/>
      </c>
      <c r="AP36" s="17" t="str">
        <f t="shared" si="14"/>
        <v/>
      </c>
      <c r="AQ36" s="17" t="str">
        <f t="shared" si="14"/>
        <v/>
      </c>
      <c r="AR36" s="17" t="str">
        <f t="shared" si="14"/>
        <v/>
      </c>
      <c r="AS36" s="17" t="str">
        <f t="shared" si="14"/>
        <v/>
      </c>
      <c r="AT36" s="17" t="str">
        <f t="shared" si="14"/>
        <v/>
      </c>
      <c r="AU36" s="17" t="str">
        <f t="shared" si="14"/>
        <v/>
      </c>
      <c r="AV36" s="17" t="str">
        <f t="shared" si="13"/>
        <v/>
      </c>
      <c r="AW36" s="18"/>
      <c r="AX36" s="135"/>
      <c r="AY36" s="136"/>
      <c r="AZ36" s="136"/>
      <c r="BA36" s="136"/>
      <c r="BB36" s="136"/>
      <c r="BC36" s="136"/>
      <c r="BD36" s="136"/>
      <c r="BE36" s="136"/>
      <c r="BF36" s="136"/>
      <c r="BG36" s="136"/>
      <c r="BH36" s="136"/>
      <c r="BI36" s="136"/>
      <c r="BJ36" s="136"/>
      <c r="BK36" s="136"/>
      <c r="BL36" s="136"/>
      <c r="BM36" s="136"/>
      <c r="BN36" s="136"/>
      <c r="BO36" s="135"/>
      <c r="BP36" s="129"/>
      <c r="BQ36" s="129"/>
      <c r="BR36" s="129"/>
      <c r="BS36" s="129"/>
      <c r="BT36" s="129"/>
      <c r="BU36" s="129"/>
      <c r="BV36" s="129"/>
      <c r="BW36" s="129"/>
      <c r="BX36" s="129"/>
      <c r="BY36" s="129"/>
      <c r="BZ36" s="129"/>
      <c r="CA36" s="129"/>
      <c r="CB36" s="129"/>
      <c r="CC36" s="129"/>
      <c r="CD36" s="129"/>
      <c r="CE36" s="129"/>
      <c r="CF36" s="129"/>
      <c r="CG36" s="135"/>
      <c r="CH36" s="129"/>
      <c r="CI36" s="129"/>
      <c r="CJ36" s="129"/>
      <c r="CK36" s="129"/>
      <c r="CL36" s="129"/>
      <c r="CM36" s="129"/>
      <c r="CN36" s="127"/>
      <c r="CO36" s="127"/>
      <c r="CP36" s="127"/>
      <c r="CQ36" s="127"/>
      <c r="CR36" s="127"/>
      <c r="CS36" s="127"/>
      <c r="CT36" s="127"/>
      <c r="CU36" s="127"/>
      <c r="CV36" s="127"/>
      <c r="CW36" s="127"/>
      <c r="CX36" s="127"/>
      <c r="CY36" s="127"/>
      <c r="CZ36" s="127"/>
      <c r="DA36" s="127"/>
    </row>
    <row r="37" spans="1:157" ht="15" customHeight="1" x14ac:dyDescent="0.2">
      <c r="A37" s="140"/>
      <c r="B37" s="140"/>
      <c r="C37" s="83" t="s">
        <v>12</v>
      </c>
      <c r="D37" s="83"/>
      <c r="E37" s="27"/>
      <c r="F37" s="213" t="str">
        <f t="array" ref="F37:U44">AG37:AV44</f>
        <v xml:space="preserve"> </v>
      </c>
      <c r="G37" s="213" t="str">
        <v xml:space="preserve"> </v>
      </c>
      <c r="H37" s="213" t="str">
        <v xml:space="preserve"> </v>
      </c>
      <c r="I37" s="213">
        <v>4.4000000000000004</v>
      </c>
      <c r="J37" s="213">
        <v>4.3</v>
      </c>
      <c r="K37" s="213">
        <v>4.625</v>
      </c>
      <c r="L37" s="213">
        <v>4.5</v>
      </c>
      <c r="M37" s="213">
        <v>3.8</v>
      </c>
      <c r="N37" s="213">
        <v>4.0999999999999996</v>
      </c>
      <c r="O37" s="214">
        <v>4.1111111111111107</v>
      </c>
      <c r="P37" s="215">
        <v>4.4000000000000004</v>
      </c>
      <c r="Q37" s="215" t="str">
        <v xml:space="preserve"> </v>
      </c>
      <c r="R37" s="215" t="str">
        <v xml:space="preserve"> </v>
      </c>
      <c r="S37" s="213" t="str">
        <v xml:space="preserve"> </v>
      </c>
      <c r="T37" s="213" t="str">
        <v xml:space="preserve"> </v>
      </c>
      <c r="U37" s="213" t="str">
        <v xml:space="preserve"> </v>
      </c>
      <c r="V37" s="18">
        <f>сводн.!T46</f>
        <v>3</v>
      </c>
      <c r="W37" s="139">
        <f>SUM(W6:W36)</f>
        <v>5</v>
      </c>
      <c r="X37" s="139">
        <f>SUM(X6:X36)</f>
        <v>0</v>
      </c>
      <c r="Y37" s="139">
        <f t="shared" ref="Y37:AC37" si="16">SUM(Y6:Y36)</f>
        <v>0</v>
      </c>
      <c r="Z37" s="139">
        <f t="shared" si="16"/>
        <v>13</v>
      </c>
      <c r="AA37" s="139">
        <f t="shared" si="16"/>
        <v>30</v>
      </c>
      <c r="AB37" s="139">
        <f t="shared" si="16"/>
        <v>34</v>
      </c>
      <c r="AC37" s="139">
        <f t="shared" si="16"/>
        <v>77</v>
      </c>
      <c r="AD37" s="206">
        <f>IF(ISERROR(((X37+Y37)*2+Z37*3+AA37*4+AB37*5)/SUM(X37,Y37:AB37)),"",((X37+Y37)*2+Z37*3+AA37*4+AB37*5)/SUM(X37,Y37:AB37))</f>
        <v>4.2727272727272725</v>
      </c>
      <c r="AE37" s="207"/>
      <c r="AF37" s="127"/>
      <c r="AG37" s="33" t="str">
        <f t="shared" ref="AG37:AV37" si="17">IF(COUNT(AG6:AG36)=0," ",SUM(AG6:AG36)/COUNT(AG6:AG36))</f>
        <v xml:space="preserve"> </v>
      </c>
      <c r="AH37" s="33" t="str">
        <f t="shared" si="17"/>
        <v xml:space="preserve"> </v>
      </c>
      <c r="AI37" s="33" t="str">
        <f t="shared" si="17"/>
        <v xml:space="preserve"> </v>
      </c>
      <c r="AJ37" s="33">
        <f t="shared" si="17"/>
        <v>4.4000000000000004</v>
      </c>
      <c r="AK37" s="33">
        <f t="shared" si="17"/>
        <v>4.3</v>
      </c>
      <c r="AL37" s="33">
        <f t="shared" si="17"/>
        <v>4.625</v>
      </c>
      <c r="AM37" s="33">
        <f t="shared" si="17"/>
        <v>4.5</v>
      </c>
      <c r="AN37" s="33">
        <f t="shared" si="17"/>
        <v>3.8</v>
      </c>
      <c r="AO37" s="33">
        <f t="shared" si="17"/>
        <v>4.0999999999999996</v>
      </c>
      <c r="AP37" s="33">
        <f t="shared" si="17"/>
        <v>4.1111111111111107</v>
      </c>
      <c r="AQ37" s="33">
        <f t="shared" si="17"/>
        <v>4.4000000000000004</v>
      </c>
      <c r="AR37" s="33" t="str">
        <f t="shared" si="17"/>
        <v xml:space="preserve"> </v>
      </c>
      <c r="AS37" s="33" t="str">
        <f t="shared" si="17"/>
        <v xml:space="preserve"> </v>
      </c>
      <c r="AT37" s="33" t="str">
        <f t="shared" si="17"/>
        <v xml:space="preserve"> </v>
      </c>
      <c r="AU37" s="33" t="str">
        <f t="shared" si="17"/>
        <v xml:space="preserve"> </v>
      </c>
      <c r="AV37" s="34" t="str">
        <f t="shared" si="17"/>
        <v xml:space="preserve"> </v>
      </c>
      <c r="AW37" s="35"/>
      <c r="AX37" s="135"/>
      <c r="AY37" s="136"/>
      <c r="AZ37" s="136"/>
      <c r="BA37" s="136"/>
      <c r="BB37" s="136"/>
      <c r="BC37" s="136"/>
      <c r="BD37" s="136"/>
      <c r="BE37" s="136"/>
      <c r="BF37" s="136"/>
      <c r="BG37" s="136"/>
      <c r="BH37" s="136"/>
      <c r="BI37" s="136"/>
      <c r="BJ37" s="136"/>
      <c r="BK37" s="136"/>
      <c r="BL37" s="136"/>
      <c r="BM37" s="136"/>
      <c r="BN37" s="136"/>
      <c r="BO37" s="135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  <c r="CE37" s="129"/>
      <c r="CF37" s="129"/>
      <c r="CG37" s="135"/>
      <c r="CH37" s="129"/>
      <c r="CI37" s="129"/>
      <c r="CJ37" s="129"/>
      <c r="CK37" s="129"/>
      <c r="CL37" s="129"/>
      <c r="CM37" s="129"/>
      <c r="CN37" s="127"/>
      <c r="CO37" s="127"/>
      <c r="CP37" s="127"/>
      <c r="CQ37" s="127"/>
      <c r="CR37" s="127"/>
      <c r="CS37" s="127"/>
      <c r="CT37" s="127"/>
      <c r="CU37" s="127"/>
      <c r="CV37" s="127"/>
      <c r="CW37" s="127"/>
      <c r="CX37" s="127"/>
      <c r="CY37" s="127"/>
      <c r="CZ37" s="127"/>
      <c r="DA37" s="127"/>
    </row>
    <row r="38" spans="1:157" ht="15" customHeight="1" x14ac:dyDescent="0.2">
      <c r="A38" s="216"/>
      <c r="B38" s="216"/>
      <c r="C38" s="217" t="s">
        <v>13</v>
      </c>
      <c r="D38" s="218"/>
      <c r="E38" s="219"/>
      <c r="F38" s="105" t="str">
        <v>0</v>
      </c>
      <c r="G38" s="105" t="str">
        <v>0</v>
      </c>
      <c r="H38" s="105" t="str">
        <v>0</v>
      </c>
      <c r="I38" s="105">
        <v>5</v>
      </c>
      <c r="J38" s="105">
        <v>3</v>
      </c>
      <c r="K38" s="105">
        <v>6</v>
      </c>
      <c r="L38" s="105">
        <v>6</v>
      </c>
      <c r="M38" s="105">
        <v>2</v>
      </c>
      <c r="N38" s="105">
        <v>2</v>
      </c>
      <c r="O38" s="105">
        <v>3</v>
      </c>
      <c r="P38" s="105">
        <v>7</v>
      </c>
      <c r="Q38" s="105" t="str">
        <v>0</v>
      </c>
      <c r="R38" s="105" t="str">
        <v>0</v>
      </c>
      <c r="S38" s="105" t="str">
        <v>0</v>
      </c>
      <c r="T38" s="105" t="str">
        <v>0</v>
      </c>
      <c r="U38" s="105" t="str">
        <v xml:space="preserve"> </v>
      </c>
      <c r="V38" s="38">
        <f>IF(COUNTIF(V6:V36,5)=0,"0",COUNTIF(V6:V36,5))</f>
        <v>1</v>
      </c>
      <c r="W38" s="209"/>
      <c r="X38" s="580">
        <f>SUM(X37:AB37)</f>
        <v>77</v>
      </c>
      <c r="Y38" s="580"/>
      <c r="Z38" s="580"/>
      <c r="AA38" s="580"/>
      <c r="AB38" s="580"/>
      <c r="AC38" s="316"/>
      <c r="AD38" s="211"/>
      <c r="AE38" s="207"/>
      <c r="AF38" s="127"/>
      <c r="AG38" s="38" t="str">
        <f t="shared" ref="AG38:AU38" si="18">IF(COUNTIF(AG6:AG36,5)=0,"0",COUNTIF(AG6:AG36,5))</f>
        <v>0</v>
      </c>
      <c r="AH38" s="38" t="str">
        <f t="shared" si="18"/>
        <v>0</v>
      </c>
      <c r="AI38" s="38" t="str">
        <f t="shared" si="18"/>
        <v>0</v>
      </c>
      <c r="AJ38" s="38">
        <f t="shared" si="18"/>
        <v>5</v>
      </c>
      <c r="AK38" s="38">
        <f t="shared" si="18"/>
        <v>3</v>
      </c>
      <c r="AL38" s="38">
        <f t="shared" si="18"/>
        <v>6</v>
      </c>
      <c r="AM38" s="38">
        <f t="shared" si="18"/>
        <v>6</v>
      </c>
      <c r="AN38" s="38">
        <f t="shared" si="18"/>
        <v>2</v>
      </c>
      <c r="AO38" s="38">
        <f t="shared" si="18"/>
        <v>2</v>
      </c>
      <c r="AP38" s="38">
        <f t="shared" si="18"/>
        <v>3</v>
      </c>
      <c r="AQ38" s="38">
        <f t="shared" si="18"/>
        <v>7</v>
      </c>
      <c r="AR38" s="38" t="str">
        <f t="shared" si="18"/>
        <v>0</v>
      </c>
      <c r="AS38" s="38" t="str">
        <f t="shared" si="18"/>
        <v>0</v>
      </c>
      <c r="AT38" s="38" t="str">
        <f t="shared" si="18"/>
        <v>0</v>
      </c>
      <c r="AU38" s="38" t="str">
        <f t="shared" si="18"/>
        <v>0</v>
      </c>
      <c r="AV38" s="39" t="str">
        <f>IF(COUNTIF(AV6:AV36,5)=0," ",COUNTIF(AV6:AV36,5))</f>
        <v xml:space="preserve"> </v>
      </c>
      <c r="AW38" s="38"/>
      <c r="AX38" s="135"/>
      <c r="AY38" s="136"/>
      <c r="AZ38" s="136"/>
      <c r="BA38" s="136"/>
      <c r="BB38" s="136"/>
      <c r="BC38" s="136"/>
      <c r="BD38" s="136"/>
      <c r="BE38" s="136"/>
      <c r="BF38" s="136"/>
      <c r="BG38" s="136"/>
      <c r="BH38" s="136"/>
      <c r="BI38" s="136"/>
      <c r="BJ38" s="136"/>
      <c r="BK38" s="136"/>
      <c r="BL38" s="136"/>
      <c r="BM38" s="136"/>
      <c r="BN38" s="136"/>
      <c r="BO38" s="135"/>
      <c r="BP38" s="129"/>
      <c r="BQ38" s="129"/>
      <c r="BR38" s="129"/>
      <c r="BS38" s="129"/>
      <c r="BT38" s="129"/>
      <c r="BU38" s="129"/>
      <c r="BV38" s="129"/>
      <c r="BW38" s="129"/>
      <c r="BX38" s="129"/>
      <c r="BY38" s="129"/>
      <c r="BZ38" s="129"/>
      <c r="CA38" s="129"/>
      <c r="CB38" s="129"/>
      <c r="CC38" s="129"/>
      <c r="CD38" s="129"/>
      <c r="CE38" s="129"/>
      <c r="CF38" s="129"/>
      <c r="CG38" s="135"/>
      <c r="CH38" s="129"/>
      <c r="CI38" s="129"/>
      <c r="CJ38" s="129"/>
      <c r="CK38" s="129"/>
      <c r="CL38" s="129"/>
      <c r="CM38" s="129"/>
      <c r="CN38" s="127"/>
      <c r="CO38" s="127"/>
      <c r="CP38" s="127"/>
      <c r="CQ38" s="127"/>
      <c r="CR38" s="127"/>
      <c r="CS38" s="127"/>
      <c r="CT38" s="127"/>
      <c r="CU38" s="127"/>
      <c r="CV38" s="127"/>
      <c r="CW38" s="127"/>
      <c r="CX38" s="127"/>
      <c r="CY38" s="127"/>
      <c r="CZ38" s="127"/>
      <c r="DA38" s="127"/>
    </row>
    <row r="39" spans="1:157" ht="15" customHeight="1" x14ac:dyDescent="0.2">
      <c r="A39" s="220"/>
      <c r="B39" s="220"/>
      <c r="C39" s="221" t="s">
        <v>14</v>
      </c>
      <c r="D39" s="222"/>
      <c r="E39" s="223"/>
      <c r="F39" s="107" t="str">
        <v>0</v>
      </c>
      <c r="G39" s="107" t="str">
        <v>0</v>
      </c>
      <c r="H39" s="107" t="str">
        <v>0</v>
      </c>
      <c r="I39" s="107">
        <v>4</v>
      </c>
      <c r="J39" s="107">
        <v>7</v>
      </c>
      <c r="K39" s="107">
        <v>1</v>
      </c>
      <c r="L39" s="107">
        <v>3</v>
      </c>
      <c r="M39" s="107">
        <v>4</v>
      </c>
      <c r="N39" s="107">
        <v>7</v>
      </c>
      <c r="O39" s="107">
        <v>4</v>
      </c>
      <c r="P39" s="107" t="str">
        <v>0</v>
      </c>
      <c r="Q39" s="107" t="str">
        <v>0</v>
      </c>
      <c r="R39" s="107" t="str">
        <v>0</v>
      </c>
      <c r="S39" s="107" t="str">
        <v>0</v>
      </c>
      <c r="T39" s="107" t="str">
        <v>0</v>
      </c>
      <c r="U39" s="107" t="str">
        <v xml:space="preserve"> </v>
      </c>
      <c r="V39" s="44">
        <f>IF(COUNTIF(V6:V36,4)=0,"0",COUNTIF(V6:V36,4))</f>
        <v>3</v>
      </c>
      <c r="W39" s="44"/>
      <c r="X39" s="44"/>
      <c r="Y39" s="44" t="str">
        <f>IF(COUNTIF(Y6:Y36,4)=0," ",COUNTIF(Y6:Y36,4))</f>
        <v xml:space="preserve"> </v>
      </c>
      <c r="Z39" s="44" t="str">
        <f>IF(COUNTIF(Z6:Z36,4)=0," ",COUNTIF(Z6:Z36,4))</f>
        <v xml:space="preserve"> </v>
      </c>
      <c r="AA39" s="44">
        <f>IF(COUNTIF(AA6:AA36,4)=0," ",COUNTIF(AA6:AA36,4))</f>
        <v>1</v>
      </c>
      <c r="AB39" s="44">
        <f>IF(COUNTIF(AB6:AB36,4)=0," ",COUNTIF(AB6:AB36,4))</f>
        <v>1</v>
      </c>
      <c r="AC39" s="44"/>
      <c r="AD39" s="44"/>
      <c r="AE39" s="207"/>
      <c r="AF39" s="127"/>
      <c r="AG39" s="44" t="str">
        <f t="shared" ref="AG39:AU39" si="19">IF(COUNTIF(AG6:AG36,4)=0,"0",COUNTIF(AG6:AG36,4))</f>
        <v>0</v>
      </c>
      <c r="AH39" s="44" t="str">
        <f t="shared" si="19"/>
        <v>0</v>
      </c>
      <c r="AI39" s="44" t="str">
        <f t="shared" si="19"/>
        <v>0</v>
      </c>
      <c r="AJ39" s="44">
        <f t="shared" si="19"/>
        <v>4</v>
      </c>
      <c r="AK39" s="44">
        <f t="shared" si="19"/>
        <v>7</v>
      </c>
      <c r="AL39" s="44">
        <f t="shared" si="19"/>
        <v>1</v>
      </c>
      <c r="AM39" s="44">
        <f t="shared" si="19"/>
        <v>3</v>
      </c>
      <c r="AN39" s="44">
        <f t="shared" si="19"/>
        <v>4</v>
      </c>
      <c r="AO39" s="44">
        <f t="shared" si="19"/>
        <v>7</v>
      </c>
      <c r="AP39" s="44">
        <f t="shared" si="19"/>
        <v>4</v>
      </c>
      <c r="AQ39" s="44" t="str">
        <f t="shared" si="19"/>
        <v>0</v>
      </c>
      <c r="AR39" s="44" t="str">
        <f t="shared" si="19"/>
        <v>0</v>
      </c>
      <c r="AS39" s="44" t="str">
        <f t="shared" si="19"/>
        <v>0</v>
      </c>
      <c r="AT39" s="44" t="str">
        <f t="shared" si="19"/>
        <v>0</v>
      </c>
      <c r="AU39" s="44" t="str">
        <f t="shared" si="19"/>
        <v>0</v>
      </c>
      <c r="AV39" s="46" t="str">
        <f>IF(COUNTIF(AV6:AV36,4)=0," ",COUNTIF(AV6:AV36,4))</f>
        <v xml:space="preserve"> </v>
      </c>
      <c r="AW39" s="44"/>
      <c r="AX39" s="135"/>
      <c r="AY39" s="136"/>
      <c r="AZ39" s="136"/>
      <c r="BA39" s="136"/>
      <c r="BB39" s="136"/>
      <c r="BC39" s="136"/>
      <c r="BD39" s="136"/>
      <c r="BE39" s="136"/>
      <c r="BF39" s="136"/>
      <c r="BG39" s="136"/>
      <c r="BH39" s="136"/>
      <c r="BI39" s="136"/>
      <c r="BJ39" s="136"/>
      <c r="BK39" s="136"/>
      <c r="BL39" s="136"/>
      <c r="BM39" s="136"/>
      <c r="BN39" s="136"/>
      <c r="BO39" s="135"/>
      <c r="BP39" s="129"/>
      <c r="BQ39" s="129"/>
      <c r="BR39" s="129"/>
      <c r="BS39" s="129"/>
      <c r="BT39" s="129"/>
      <c r="BU39" s="129"/>
      <c r="BV39" s="129"/>
      <c r="BW39" s="129"/>
      <c r="BX39" s="129"/>
      <c r="BY39" s="129"/>
      <c r="BZ39" s="129"/>
      <c r="CA39" s="129"/>
      <c r="CB39" s="129"/>
      <c r="CC39" s="129"/>
      <c r="CD39" s="129"/>
      <c r="CE39" s="129"/>
      <c r="CF39" s="129"/>
      <c r="CG39" s="135"/>
      <c r="CH39" s="129"/>
      <c r="CI39" s="129"/>
      <c r="CJ39" s="129"/>
      <c r="CK39" s="129"/>
      <c r="CL39" s="129"/>
      <c r="CM39" s="129"/>
      <c r="CN39" s="127"/>
      <c r="CO39" s="127"/>
      <c r="CP39" s="127"/>
      <c r="CQ39" s="127"/>
      <c r="CR39" s="127"/>
      <c r="CS39" s="127"/>
      <c r="CT39" s="127"/>
      <c r="CU39" s="127"/>
      <c r="CV39" s="127"/>
      <c r="CW39" s="127"/>
      <c r="CX39" s="127"/>
      <c r="CY39" s="127"/>
      <c r="CZ39" s="127"/>
      <c r="DA39" s="127"/>
    </row>
    <row r="40" spans="1:157" ht="15" customHeight="1" x14ac:dyDescent="0.2">
      <c r="A40" s="85"/>
      <c r="B40" s="85"/>
      <c r="C40" s="224" t="s">
        <v>15</v>
      </c>
      <c r="D40" s="225"/>
      <c r="E40" s="226"/>
      <c r="F40" s="109" t="str">
        <v>0</v>
      </c>
      <c r="G40" s="109" t="str">
        <v>0</v>
      </c>
      <c r="H40" s="109" t="str">
        <v>0</v>
      </c>
      <c r="I40" s="109">
        <v>1</v>
      </c>
      <c r="J40" s="109" t="str">
        <v>0</v>
      </c>
      <c r="K40" s="109">
        <v>1</v>
      </c>
      <c r="L40" s="109">
        <v>1</v>
      </c>
      <c r="M40" s="109">
        <v>4</v>
      </c>
      <c r="N40" s="109">
        <v>1</v>
      </c>
      <c r="O40" s="109">
        <v>2</v>
      </c>
      <c r="P40" s="109">
        <v>3</v>
      </c>
      <c r="Q40" s="109" t="str">
        <v>0</v>
      </c>
      <c r="R40" s="109" t="str">
        <v>0</v>
      </c>
      <c r="S40" s="109" t="str">
        <v>0</v>
      </c>
      <c r="T40" s="109" t="str">
        <v>0</v>
      </c>
      <c r="U40" s="109" t="str">
        <v xml:space="preserve"> </v>
      </c>
      <c r="V40" s="52">
        <f>IF(COUNTIF(V6:V36,3)=0,"0",COUNTIF(V6:V36,3))</f>
        <v>6</v>
      </c>
      <c r="W40" s="52"/>
      <c r="X40" s="52"/>
      <c r="Y40" s="52" t="str">
        <f>IF(COUNTIF(Y6:Y36,3)=0," ",COUNTIF(Y6:Y36,3))</f>
        <v xml:space="preserve"> </v>
      </c>
      <c r="Z40" s="52" t="str">
        <f>IF(COUNTIF(Z6:Z36,3)=0," ",COUNTIF(Z6:Z36,3))</f>
        <v xml:space="preserve"> </v>
      </c>
      <c r="AA40" s="52">
        <f>IF(COUNTIF(AA6:AA36,3)=0," ",COUNTIF(AA6:AA36,3))</f>
        <v>1</v>
      </c>
      <c r="AB40" s="52">
        <f>IF(COUNTIF(AB6:AB36,3)=0," ",COUNTIF(AB6:AB36,3))</f>
        <v>2</v>
      </c>
      <c r="AC40" s="52"/>
      <c r="AD40" s="52"/>
      <c r="AE40" s="207"/>
      <c r="AF40" s="127"/>
      <c r="AG40" s="52" t="str">
        <f t="shared" ref="AG40:AU40" si="20">IF(COUNTIF(AG6:AG36,3)=0,"0",COUNTIF(AG6:AG36,3))</f>
        <v>0</v>
      </c>
      <c r="AH40" s="52" t="str">
        <f t="shared" si="20"/>
        <v>0</v>
      </c>
      <c r="AI40" s="52" t="str">
        <f t="shared" si="20"/>
        <v>0</v>
      </c>
      <c r="AJ40" s="52">
        <f t="shared" si="20"/>
        <v>1</v>
      </c>
      <c r="AK40" s="52" t="str">
        <f t="shared" si="20"/>
        <v>0</v>
      </c>
      <c r="AL40" s="52">
        <f t="shared" si="20"/>
        <v>1</v>
      </c>
      <c r="AM40" s="52">
        <f t="shared" si="20"/>
        <v>1</v>
      </c>
      <c r="AN40" s="52">
        <f t="shared" si="20"/>
        <v>4</v>
      </c>
      <c r="AO40" s="52">
        <f t="shared" si="20"/>
        <v>1</v>
      </c>
      <c r="AP40" s="52">
        <f t="shared" si="20"/>
        <v>2</v>
      </c>
      <c r="AQ40" s="52">
        <f t="shared" si="20"/>
        <v>3</v>
      </c>
      <c r="AR40" s="52" t="str">
        <f t="shared" si="20"/>
        <v>0</v>
      </c>
      <c r="AS40" s="52" t="str">
        <f t="shared" si="20"/>
        <v>0</v>
      </c>
      <c r="AT40" s="52" t="str">
        <f t="shared" si="20"/>
        <v>0</v>
      </c>
      <c r="AU40" s="52" t="str">
        <f t="shared" si="20"/>
        <v>0</v>
      </c>
      <c r="AV40" s="54" t="str">
        <f>IF(COUNTIF(AV6:AV36,3)=0," ",COUNTIF(AV6:AV36,3))</f>
        <v xml:space="preserve"> </v>
      </c>
      <c r="AW40" s="52"/>
      <c r="AX40" s="135"/>
      <c r="AY40" s="136"/>
      <c r="AZ40" s="136"/>
      <c r="BA40" s="136"/>
      <c r="BB40" s="136"/>
      <c r="BC40" s="136"/>
      <c r="BD40" s="136"/>
      <c r="BE40" s="136"/>
      <c r="BF40" s="136"/>
      <c r="BG40" s="136"/>
      <c r="BH40" s="136"/>
      <c r="BI40" s="136"/>
      <c r="BJ40" s="136"/>
      <c r="BK40" s="136"/>
      <c r="BL40" s="136"/>
      <c r="BM40" s="136"/>
      <c r="BN40" s="136"/>
      <c r="BO40" s="129"/>
      <c r="BP40" s="129"/>
      <c r="BQ40" s="129"/>
      <c r="BR40" s="129"/>
      <c r="BS40" s="129"/>
      <c r="BT40" s="129"/>
      <c r="BU40" s="129"/>
      <c r="BV40" s="129"/>
      <c r="BW40" s="129"/>
      <c r="BX40" s="129"/>
      <c r="BY40" s="129"/>
      <c r="BZ40" s="129"/>
      <c r="CA40" s="129"/>
      <c r="CB40" s="129"/>
      <c r="CC40" s="129"/>
      <c r="CD40" s="129"/>
      <c r="CE40" s="129"/>
      <c r="CF40" s="129"/>
      <c r="CG40" s="129"/>
      <c r="CH40" s="129"/>
      <c r="CI40" s="129"/>
      <c r="CJ40" s="129"/>
      <c r="CK40" s="129"/>
      <c r="CL40" s="129"/>
      <c r="CM40" s="129"/>
      <c r="CN40" s="127"/>
      <c r="CO40" s="127"/>
      <c r="CP40" s="127"/>
      <c r="CQ40" s="127"/>
      <c r="CR40" s="127"/>
      <c r="CS40" s="127"/>
      <c r="CT40" s="127"/>
      <c r="CU40" s="127"/>
      <c r="CV40" s="127"/>
      <c r="CW40" s="127"/>
      <c r="CX40" s="127"/>
      <c r="CY40" s="127"/>
      <c r="CZ40" s="127"/>
      <c r="DA40" s="127"/>
    </row>
    <row r="41" spans="1:157" s="43" customFormat="1" ht="15" customHeight="1" x14ac:dyDescent="0.2">
      <c r="A41" s="140"/>
      <c r="B41" s="140"/>
      <c r="C41" s="83" t="s">
        <v>16</v>
      </c>
      <c r="D41" s="83"/>
      <c r="E41" s="27"/>
      <c r="F41" s="141">
        <v>0</v>
      </c>
      <c r="G41" s="141">
        <v>0</v>
      </c>
      <c r="H41" s="141">
        <v>0</v>
      </c>
      <c r="I41" s="141">
        <v>0</v>
      </c>
      <c r="J41" s="141">
        <v>0</v>
      </c>
      <c r="K41" s="141">
        <v>0</v>
      </c>
      <c r="L41" s="141">
        <v>0</v>
      </c>
      <c r="M41" s="141">
        <v>0</v>
      </c>
      <c r="N41" s="141">
        <v>0</v>
      </c>
      <c r="O41" s="141">
        <v>0</v>
      </c>
      <c r="P41" s="141">
        <v>0</v>
      </c>
      <c r="Q41" s="141">
        <v>0</v>
      </c>
      <c r="R41" s="141">
        <v>0</v>
      </c>
      <c r="S41" s="141">
        <v>0</v>
      </c>
      <c r="T41" s="141">
        <v>0</v>
      </c>
      <c r="U41" s="141">
        <v>0</v>
      </c>
      <c r="V41" s="199" t="str">
        <f>IF(COUNTIF(V6:V36,2)=0,"0",COUNTIF(V6:V36,2))</f>
        <v>0</v>
      </c>
      <c r="W41" s="35"/>
      <c r="X41" s="35"/>
      <c r="Y41" s="35" t="str">
        <f>IF(COUNTIF(Y6:Y36,2)=0," ",COUNTIF(Y6:Y36,2))</f>
        <v xml:space="preserve"> </v>
      </c>
      <c r="Z41" s="35">
        <f>IF(COUNTIF(Z6:Z36,2)=0," ",COUNTIF(Z6:Z36,2))</f>
        <v>1</v>
      </c>
      <c r="AA41" s="35">
        <f>IF(COUNTIF(AA6:AA36,2)=0," ",COUNTIF(AA6:AA36,2))</f>
        <v>1</v>
      </c>
      <c r="AB41" s="35">
        <f>IF(COUNTIF(AB6:AB36,2)=0," ",COUNTIF(AB6:AB36,2))</f>
        <v>2</v>
      </c>
      <c r="AC41" s="35"/>
      <c r="AD41" s="35" t="str">
        <f>IF(COUNTIF(AD6:AD36,2)=0," ",COUNTIF(AD6:AD36,2))</f>
        <v xml:space="preserve"> </v>
      </c>
      <c r="AE41" s="212"/>
      <c r="AF41" s="37"/>
      <c r="AG41" s="35">
        <f t="shared" ref="AG41:AV41" si="21">COUNTIF(AG6:AG36,2)+COUNTIF(AG6:AG36,"д")</f>
        <v>0</v>
      </c>
      <c r="AH41" s="35">
        <f t="shared" si="21"/>
        <v>0</v>
      </c>
      <c r="AI41" s="35">
        <f t="shared" si="21"/>
        <v>0</v>
      </c>
      <c r="AJ41" s="35">
        <f t="shared" si="21"/>
        <v>0</v>
      </c>
      <c r="AK41" s="35">
        <f t="shared" si="21"/>
        <v>0</v>
      </c>
      <c r="AL41" s="35">
        <f t="shared" si="21"/>
        <v>0</v>
      </c>
      <c r="AM41" s="35">
        <f t="shared" si="21"/>
        <v>0</v>
      </c>
      <c r="AN41" s="35">
        <f t="shared" si="21"/>
        <v>0</v>
      </c>
      <c r="AO41" s="35">
        <f t="shared" si="21"/>
        <v>0</v>
      </c>
      <c r="AP41" s="35">
        <f t="shared" si="21"/>
        <v>0</v>
      </c>
      <c r="AQ41" s="35">
        <f t="shared" si="21"/>
        <v>0</v>
      </c>
      <c r="AR41" s="35">
        <f t="shared" si="21"/>
        <v>0</v>
      </c>
      <c r="AS41" s="35">
        <f t="shared" si="21"/>
        <v>0</v>
      </c>
      <c r="AT41" s="35">
        <f t="shared" si="21"/>
        <v>0</v>
      </c>
      <c r="AU41" s="35">
        <f t="shared" si="21"/>
        <v>0</v>
      </c>
      <c r="AV41" s="35">
        <f t="shared" si="21"/>
        <v>0</v>
      </c>
      <c r="AW41" s="35"/>
      <c r="AX41" s="40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37"/>
      <c r="CO41" s="37"/>
      <c r="CP41" s="37"/>
      <c r="CQ41" s="37"/>
      <c r="CR41" s="37"/>
      <c r="CS41" s="37"/>
      <c r="CT41" s="37"/>
      <c r="CU41" s="37"/>
      <c r="CV41" s="37"/>
      <c r="CW41" s="37"/>
      <c r="CX41" s="37"/>
      <c r="CY41" s="37"/>
      <c r="CZ41" s="37"/>
      <c r="DA41" s="37"/>
    </row>
    <row r="42" spans="1:157" s="51" customFormat="1" ht="15" customHeight="1" x14ac:dyDescent="0.2">
      <c r="A42" s="140"/>
      <c r="B42" s="140"/>
      <c r="C42" s="83" t="s">
        <v>17</v>
      </c>
      <c r="D42" s="83"/>
      <c r="E42" s="27"/>
      <c r="F42" s="141">
        <v>1</v>
      </c>
      <c r="G42" s="141">
        <v>0</v>
      </c>
      <c r="H42" s="141">
        <v>1</v>
      </c>
      <c r="I42" s="141">
        <v>0</v>
      </c>
      <c r="J42" s="141">
        <v>0</v>
      </c>
      <c r="K42" s="141">
        <v>2</v>
      </c>
      <c r="L42" s="141">
        <v>0</v>
      </c>
      <c r="M42" s="141">
        <v>0</v>
      </c>
      <c r="N42" s="141">
        <v>0</v>
      </c>
      <c r="O42" s="141">
        <v>1</v>
      </c>
      <c r="P42" s="141">
        <v>0</v>
      </c>
      <c r="Q42" s="141">
        <v>0</v>
      </c>
      <c r="R42" s="141">
        <v>0</v>
      </c>
      <c r="S42" s="141">
        <v>0</v>
      </c>
      <c r="T42" s="141">
        <v>0</v>
      </c>
      <c r="U42" s="141">
        <v>0</v>
      </c>
      <c r="V42" s="199">
        <f t="shared" ref="V42:AB42" si="22">COUNTBLANK(V6:V26)</f>
        <v>0</v>
      </c>
      <c r="W42" s="35">
        <f t="shared" si="22"/>
        <v>0</v>
      </c>
      <c r="X42" s="35">
        <f t="shared" si="22"/>
        <v>0</v>
      </c>
      <c r="Y42" s="35">
        <f t="shared" si="22"/>
        <v>0</v>
      </c>
      <c r="Z42" s="35">
        <f t="shared" si="22"/>
        <v>0</v>
      </c>
      <c r="AA42" s="35">
        <f t="shared" si="22"/>
        <v>0</v>
      </c>
      <c r="AB42" s="35">
        <f t="shared" si="22"/>
        <v>0</v>
      </c>
      <c r="AC42" s="35"/>
      <c r="AD42" s="35">
        <f>COUNTBLANK(AD6:AD15)</f>
        <v>0</v>
      </c>
      <c r="AE42" s="44" t="str">
        <f>IF(COUNTIF(AE6:AE39,4)=0," ",COUNTIF(AE6:AE39,4))</f>
        <v xml:space="preserve"> </v>
      </c>
      <c r="AF42" s="45" t="str">
        <f>IF(COUNTIF(AF6:AF39,4)=0," ",COUNTIF(AF6:AF39,4))</f>
        <v xml:space="preserve"> </v>
      </c>
      <c r="AG42" s="60">
        <f t="shared" ref="AG42:AW42" si="23">IF(COUNTIF(AG6:AG36,"б")=0+COUNTIF(AG6:AG36,"а")=0,"0",COUNTIF(AG6:AG36,"б")+COUNTIF(AG6:AG36,"а"))</f>
        <v>1</v>
      </c>
      <c r="AH42" s="60">
        <f t="shared" si="23"/>
        <v>0</v>
      </c>
      <c r="AI42" s="60">
        <f t="shared" si="23"/>
        <v>1</v>
      </c>
      <c r="AJ42" s="60">
        <f t="shared" si="23"/>
        <v>0</v>
      </c>
      <c r="AK42" s="60">
        <f t="shared" si="23"/>
        <v>0</v>
      </c>
      <c r="AL42" s="60">
        <f t="shared" si="23"/>
        <v>2</v>
      </c>
      <c r="AM42" s="60">
        <f t="shared" si="23"/>
        <v>0</v>
      </c>
      <c r="AN42" s="60">
        <f t="shared" si="23"/>
        <v>0</v>
      </c>
      <c r="AO42" s="60">
        <f t="shared" si="23"/>
        <v>0</v>
      </c>
      <c r="AP42" s="60">
        <f t="shared" si="23"/>
        <v>1</v>
      </c>
      <c r="AQ42" s="60">
        <f t="shared" si="23"/>
        <v>0</v>
      </c>
      <c r="AR42" s="60">
        <f t="shared" si="23"/>
        <v>0</v>
      </c>
      <c r="AS42" s="60">
        <f t="shared" si="23"/>
        <v>0</v>
      </c>
      <c r="AT42" s="60">
        <f t="shared" si="23"/>
        <v>0</v>
      </c>
      <c r="AU42" s="60">
        <f t="shared" si="23"/>
        <v>0</v>
      </c>
      <c r="AV42" s="60">
        <f t="shared" si="23"/>
        <v>0</v>
      </c>
      <c r="AW42" s="68">
        <f t="shared" si="23"/>
        <v>0</v>
      </c>
      <c r="AX42" s="47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</row>
    <row r="43" spans="1:157" s="59" customFormat="1" ht="15" customHeight="1" x14ac:dyDescent="0.2">
      <c r="A43" s="140"/>
      <c r="B43" s="140"/>
      <c r="C43" s="83" t="s">
        <v>18</v>
      </c>
      <c r="D43" s="83"/>
      <c r="E43" s="27"/>
      <c r="F43" s="141">
        <v>9</v>
      </c>
      <c r="G43" s="141">
        <v>10</v>
      </c>
      <c r="H43" s="141">
        <v>9</v>
      </c>
      <c r="I43" s="141" t="str">
        <v>0</v>
      </c>
      <c r="J43" s="141" t="str">
        <v>0</v>
      </c>
      <c r="K43" s="141" t="str">
        <v>0</v>
      </c>
      <c r="L43" s="141" t="str">
        <v>0</v>
      </c>
      <c r="M43" s="141" t="str">
        <v>0</v>
      </c>
      <c r="N43" s="141" t="str">
        <v>0</v>
      </c>
      <c r="O43" s="141" t="str">
        <v>0</v>
      </c>
      <c r="P43" s="141" t="str">
        <v>0</v>
      </c>
      <c r="Q43" s="141" t="str">
        <v>0</v>
      </c>
      <c r="R43" s="141" t="str">
        <v>0</v>
      </c>
      <c r="S43" s="141" t="str">
        <v>0</v>
      </c>
      <c r="T43" s="141" t="str">
        <v>0</v>
      </c>
      <c r="U43" s="141" t="str">
        <v xml:space="preserve"> </v>
      </c>
      <c r="V43" s="199" t="str">
        <f>IF(COUNTIF(V6:V36,"з")=0,"0",COUNTIF(V6:V36,"з"))</f>
        <v>0</v>
      </c>
      <c r="W43" s="35"/>
      <c r="X43" s="35"/>
      <c r="Y43" s="35" t="str">
        <f>IF(COUNTIF(Y6:Y36,"з")=0," ",COUNTIF(Y6:Y36,"з"))</f>
        <v xml:space="preserve"> </v>
      </c>
      <c r="Z43" s="35" t="str">
        <f>IF(COUNTIF(Z6:Z36,"з")=0," ",COUNTIF(Z6:Z36,"з"))</f>
        <v xml:space="preserve"> </v>
      </c>
      <c r="AA43" s="35" t="str">
        <f>IF(COUNTIF(AA6:AA36,"з")=0," ",COUNTIF(AA6:AA36,"з"))</f>
        <v xml:space="preserve"> </v>
      </c>
      <c r="AB43" s="35" t="str">
        <f>IF(COUNTIF(AB6:AB36,"з")=0," ",COUNTIF(AB6:AB36,"з"))</f>
        <v xml:space="preserve"> </v>
      </c>
      <c r="AC43" s="35"/>
      <c r="AD43" s="35" t="str">
        <f>IF(COUNTIF(AD6:AD36,"з")=0," ",COUNTIF(AD6:AD36,"з"))</f>
        <v xml:space="preserve"> </v>
      </c>
      <c r="AE43" s="52" t="str">
        <f>IF(COUNTIF(AE6:AE39,3)=0," ",COUNTIF(AE6:AE39,3))</f>
        <v xml:space="preserve"> </v>
      </c>
      <c r="AF43" s="53" t="str">
        <f>IF(COUNTIF(AF6:AF39,3)=0," ",COUNTIF(AF6:AF39,3))</f>
        <v xml:space="preserve"> </v>
      </c>
      <c r="AG43" s="35">
        <f t="shared" ref="AG43:AU43" si="24">IF(COUNTIF(AG6:AG36,"з")=0,"0",COUNTIF(AG6:AG36,"з"))</f>
        <v>9</v>
      </c>
      <c r="AH43" s="35">
        <f t="shared" si="24"/>
        <v>10</v>
      </c>
      <c r="AI43" s="35">
        <f t="shared" si="24"/>
        <v>9</v>
      </c>
      <c r="AJ43" s="35" t="str">
        <f t="shared" si="24"/>
        <v>0</v>
      </c>
      <c r="AK43" s="35" t="str">
        <f t="shared" si="24"/>
        <v>0</v>
      </c>
      <c r="AL43" s="35" t="str">
        <f t="shared" si="24"/>
        <v>0</v>
      </c>
      <c r="AM43" s="35" t="str">
        <f t="shared" si="24"/>
        <v>0</v>
      </c>
      <c r="AN43" s="35" t="str">
        <f t="shared" si="24"/>
        <v>0</v>
      </c>
      <c r="AO43" s="35" t="str">
        <f t="shared" si="24"/>
        <v>0</v>
      </c>
      <c r="AP43" s="35" t="str">
        <f t="shared" si="24"/>
        <v>0</v>
      </c>
      <c r="AQ43" s="35" t="str">
        <f t="shared" si="24"/>
        <v>0</v>
      </c>
      <c r="AR43" s="35" t="str">
        <f t="shared" si="24"/>
        <v>0</v>
      </c>
      <c r="AS43" s="35" t="str">
        <f t="shared" si="24"/>
        <v>0</v>
      </c>
      <c r="AT43" s="35" t="str">
        <f t="shared" si="24"/>
        <v>0</v>
      </c>
      <c r="AU43" s="35" t="str">
        <f t="shared" si="24"/>
        <v>0</v>
      </c>
      <c r="AV43" s="35" t="str">
        <f>IF(COUNTIF(AV6:AV36,"з")=0," ",COUNTIF(AV6:AV36,"з"))</f>
        <v xml:space="preserve"> </v>
      </c>
      <c r="AW43" s="35"/>
      <c r="AX43" s="55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7"/>
      <c r="BP43" s="57"/>
      <c r="BQ43" s="57"/>
      <c r="BR43" s="57"/>
      <c r="BS43" s="57"/>
      <c r="BT43" s="57"/>
      <c r="BU43" s="57"/>
      <c r="BV43" s="57"/>
      <c r="BW43" s="57"/>
      <c r="BX43" s="57"/>
      <c r="BY43" s="57"/>
      <c r="BZ43" s="57"/>
      <c r="CA43" s="57"/>
      <c r="CB43" s="57"/>
      <c r="CC43" s="57"/>
      <c r="CD43" s="57"/>
      <c r="CE43" s="57"/>
      <c r="CF43" s="57"/>
      <c r="CG43" s="57"/>
      <c r="CH43" s="57"/>
      <c r="CI43" s="57"/>
      <c r="CJ43" s="57"/>
      <c r="CK43" s="57"/>
      <c r="CL43" s="57"/>
      <c r="CM43" s="57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</row>
    <row r="44" spans="1:157" ht="15" customHeight="1" x14ac:dyDescent="0.2">
      <c r="A44" s="140"/>
      <c r="B44" s="140"/>
      <c r="C44" s="83" t="s">
        <v>19</v>
      </c>
      <c r="D44" s="83"/>
      <c r="E44" s="27"/>
      <c r="F44" s="141" t="str">
        <v>0</v>
      </c>
      <c r="G44" s="141" t="str">
        <v>0</v>
      </c>
      <c r="H44" s="141" t="str">
        <v>0</v>
      </c>
      <c r="I44" s="141" t="str">
        <v>0</v>
      </c>
      <c r="J44" s="141" t="str">
        <v>0</v>
      </c>
      <c r="K44" s="141" t="str">
        <v>0</v>
      </c>
      <c r="L44" s="141" t="str">
        <v>0</v>
      </c>
      <c r="M44" s="141" t="str">
        <v>0</v>
      </c>
      <c r="N44" s="141" t="str">
        <v>0</v>
      </c>
      <c r="O44" s="141" t="str">
        <v>0</v>
      </c>
      <c r="P44" s="141" t="str">
        <v>0</v>
      </c>
      <c r="Q44" s="141" t="str">
        <v>0</v>
      </c>
      <c r="R44" s="141" t="str">
        <v>0</v>
      </c>
      <c r="S44" s="141" t="str">
        <v>0</v>
      </c>
      <c r="T44" s="141" t="str">
        <v>0</v>
      </c>
      <c r="U44" s="141" t="str">
        <v xml:space="preserve"> </v>
      </c>
      <c r="V44" s="199" t="str">
        <f>IF(COUNTIF(V6:V36,"н")=0,"0",COUNTIF(V6:V36,"н"))</f>
        <v>0</v>
      </c>
      <c r="W44" s="35"/>
      <c r="X44" s="35"/>
      <c r="Y44" s="35" t="str">
        <f>IF(COUNTIF(Y6:Y36,"н")=0," ",COUNTIF(Y6:Y36,"н"))</f>
        <v xml:space="preserve"> </v>
      </c>
      <c r="Z44" s="35" t="str">
        <f>IF(COUNTIF(Z6:Z36,"н")=0," ",COUNTIF(Z6:Z36,"н"))</f>
        <v xml:space="preserve"> </v>
      </c>
      <c r="AA44" s="35" t="str">
        <f>IF(COUNTIF(AA6:AA36,"н")=0," ",COUNTIF(AA6:AA36,"н"))</f>
        <v xml:space="preserve"> </v>
      </c>
      <c r="AB44" s="35" t="str">
        <f>IF(COUNTIF(AB6:AB36,"н")=0," ",COUNTIF(AB6:AB36,"н"))</f>
        <v xml:space="preserve"> </v>
      </c>
      <c r="AC44" s="35"/>
      <c r="AD44" s="35" t="str">
        <f>IF(COUNTIF(AD6:AD36,"н")=0," ",COUNTIF(AD6:AD36,"н"))</f>
        <v xml:space="preserve"> </v>
      </c>
      <c r="AE44" s="35" t="str">
        <f>IF(COUNTIF(AE6:AE39,2)=0," ",COUNTIF(AE6:AE39,2))</f>
        <v xml:space="preserve"> </v>
      </c>
      <c r="AF44" s="61" t="str">
        <f>IF(COUNTIF(AF6:AF39,2)=0," ",COUNTIF(AF6:AF39,2))</f>
        <v xml:space="preserve"> </v>
      </c>
      <c r="AG44" s="35" t="str">
        <f t="shared" ref="AG44:AU44" si="25">IF(COUNTIF(AG6:AG36,"н")=0,"0",COUNTIF(AG6:AG36,"н"))</f>
        <v>0</v>
      </c>
      <c r="AH44" s="35" t="str">
        <f t="shared" si="25"/>
        <v>0</v>
      </c>
      <c r="AI44" s="35" t="str">
        <f t="shared" si="25"/>
        <v>0</v>
      </c>
      <c r="AJ44" s="35" t="str">
        <f t="shared" si="25"/>
        <v>0</v>
      </c>
      <c r="AK44" s="35" t="str">
        <f t="shared" si="25"/>
        <v>0</v>
      </c>
      <c r="AL44" s="35" t="str">
        <f t="shared" si="25"/>
        <v>0</v>
      </c>
      <c r="AM44" s="35" t="str">
        <f t="shared" si="25"/>
        <v>0</v>
      </c>
      <c r="AN44" s="35" t="str">
        <f t="shared" si="25"/>
        <v>0</v>
      </c>
      <c r="AO44" s="35" t="str">
        <f t="shared" si="25"/>
        <v>0</v>
      </c>
      <c r="AP44" s="35" t="str">
        <f t="shared" si="25"/>
        <v>0</v>
      </c>
      <c r="AQ44" s="35" t="str">
        <f t="shared" si="25"/>
        <v>0</v>
      </c>
      <c r="AR44" s="35" t="str">
        <f t="shared" si="25"/>
        <v>0</v>
      </c>
      <c r="AS44" s="35" t="str">
        <f t="shared" si="25"/>
        <v>0</v>
      </c>
      <c r="AT44" s="35" t="str">
        <f t="shared" si="25"/>
        <v>0</v>
      </c>
      <c r="AU44" s="35" t="str">
        <f t="shared" si="25"/>
        <v>0</v>
      </c>
      <c r="AV44" s="35" t="str">
        <f>IF(COUNTIF(AV6:AV36,"н")=0," ",COUNTIF(AV6:AV36,"н"))</f>
        <v xml:space="preserve"> </v>
      </c>
      <c r="AW44" s="35"/>
      <c r="AX44" s="135"/>
      <c r="AY44" s="136"/>
      <c r="AZ44" s="136"/>
      <c r="BA44" s="136"/>
      <c r="BB44" s="136"/>
      <c r="BC44" s="136"/>
      <c r="BD44" s="136"/>
      <c r="BE44" s="136"/>
      <c r="BF44" s="136"/>
      <c r="BG44" s="136"/>
      <c r="BH44" s="136"/>
      <c r="BI44" s="136"/>
      <c r="BJ44" s="136"/>
      <c r="BK44" s="136"/>
      <c r="BL44" s="136"/>
      <c r="BM44" s="136"/>
      <c r="BN44" s="136"/>
      <c r="BO44" s="129"/>
      <c r="BP44" s="129"/>
      <c r="BQ44" s="129"/>
      <c r="BR44" s="129"/>
      <c r="BS44" s="129"/>
      <c r="BT44" s="129"/>
      <c r="BU44" s="129"/>
      <c r="BV44" s="129"/>
      <c r="BW44" s="129"/>
      <c r="BX44" s="129"/>
      <c r="BY44" s="129"/>
      <c r="BZ44" s="129"/>
      <c r="CA44" s="129"/>
      <c r="CB44" s="129"/>
      <c r="CC44" s="129"/>
      <c r="CD44" s="129"/>
      <c r="CE44" s="129"/>
      <c r="CF44" s="129"/>
      <c r="CG44" s="129"/>
      <c r="CH44" s="129"/>
      <c r="CI44" s="129"/>
      <c r="CJ44" s="129"/>
      <c r="CK44" s="129"/>
      <c r="CL44" s="129"/>
      <c r="CM44" s="129"/>
      <c r="CN44" s="127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G44" s="142"/>
    </row>
    <row r="45" spans="1:157" ht="15" customHeight="1" x14ac:dyDescent="0.2">
      <c r="F45" s="127"/>
      <c r="G45" s="127"/>
      <c r="H45" s="127"/>
      <c r="I45" s="127"/>
      <c r="J45" s="127"/>
      <c r="K45" s="127"/>
      <c r="L45" s="127"/>
      <c r="M45" s="127"/>
      <c r="N45" s="127"/>
      <c r="O45" s="127"/>
      <c r="P45" s="127"/>
      <c r="Q45" s="127"/>
      <c r="R45" s="127"/>
      <c r="S45" s="127"/>
      <c r="T45" s="127"/>
      <c r="U45" s="127"/>
      <c r="V45" s="127"/>
      <c r="W45" s="317"/>
      <c r="X45" s="317"/>
      <c r="Y45" s="317"/>
      <c r="Z45" s="317"/>
      <c r="AA45" s="317"/>
      <c r="AB45" s="317"/>
      <c r="AC45" s="317"/>
      <c r="AD45" s="317"/>
      <c r="AE45" s="204" t="str">
        <f>IF(COUNTIF(AE6:AE39,"б")=0," ",COUNTIF(AE6:AE39,"б"))</f>
        <v xml:space="preserve"> </v>
      </c>
      <c r="AF45" s="60">
        <f t="shared" ref="AF45" si="26">IF(COUNTIF(AF6:AF39,"б")=0+COUNTIF(AF6:AF39,"а")=0,"0",COUNTIF(AF6:AF39,"б")+COUNTIF(AF6:AF39,"а"))</f>
        <v>0</v>
      </c>
      <c r="AX45" s="86"/>
      <c r="AY45" s="86"/>
      <c r="AZ45" s="86"/>
      <c r="BA45" s="86"/>
      <c r="BB45" s="86"/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86"/>
      <c r="BN45" s="86"/>
      <c r="BO45" s="86"/>
      <c r="BP45" s="86"/>
      <c r="BQ45" s="86"/>
      <c r="BR45" s="86"/>
      <c r="BS45" s="86"/>
      <c r="BT45" s="86"/>
      <c r="BU45" s="86"/>
      <c r="BV45" s="86"/>
      <c r="BW45" s="86"/>
      <c r="BX45" s="86"/>
      <c r="BY45" s="86"/>
      <c r="BZ45" s="86"/>
      <c r="CA45" s="86"/>
      <c r="CB45" s="86"/>
      <c r="CC45" s="142"/>
      <c r="CD45" s="142"/>
      <c r="CE45" s="142"/>
      <c r="CF45" s="142"/>
      <c r="CG45" s="142"/>
      <c r="CH45" s="142"/>
      <c r="CI45" s="142"/>
      <c r="CJ45" s="142"/>
      <c r="CK45" s="142"/>
      <c r="CL45" s="142"/>
      <c r="CM45" s="142"/>
      <c r="CN45" s="142"/>
      <c r="CO45" s="142"/>
      <c r="CP45" s="142"/>
      <c r="CQ45" s="142"/>
      <c r="CR45" s="142"/>
      <c r="CS45" s="142"/>
      <c r="CT45" s="142"/>
      <c r="CU45" s="142"/>
      <c r="CV45" s="142"/>
      <c r="CW45" s="142"/>
      <c r="CX45" s="142"/>
      <c r="CY45" s="142"/>
      <c r="CZ45" s="142"/>
      <c r="DA45" s="142"/>
      <c r="DB45" s="142"/>
      <c r="DC45" s="142"/>
      <c r="DD45" s="142"/>
      <c r="DE45" s="142"/>
      <c r="DF45" s="142"/>
      <c r="DG45" s="142"/>
      <c r="DH45" s="142"/>
      <c r="DI45" s="142"/>
      <c r="DJ45" s="142"/>
      <c r="DK45" s="142"/>
      <c r="DL45" s="142"/>
      <c r="DM45" s="142"/>
      <c r="DN45" s="142"/>
      <c r="DO45" s="142"/>
      <c r="DP45" s="142"/>
      <c r="DQ45" s="142"/>
      <c r="DR45" s="142"/>
      <c r="DS45" s="142"/>
      <c r="DT45" s="142"/>
      <c r="DU45" s="142"/>
      <c r="DV45" s="142"/>
      <c r="DW45" s="142"/>
      <c r="DX45" s="142"/>
      <c r="DY45" s="142"/>
      <c r="DZ45" s="142"/>
      <c r="EA45" s="142"/>
      <c r="EB45" s="142"/>
      <c r="EC45" s="142"/>
      <c r="ED45" s="142"/>
      <c r="EE45" s="142"/>
      <c r="EF45" s="142"/>
      <c r="EG45" s="142"/>
      <c r="EH45" s="142"/>
      <c r="EI45" s="142"/>
      <c r="EJ45" s="142"/>
      <c r="EK45" s="142"/>
      <c r="EL45" s="142"/>
      <c r="EM45" s="142"/>
      <c r="EN45" s="142"/>
      <c r="EO45" s="142"/>
      <c r="EP45" s="142"/>
      <c r="EQ45" s="142"/>
      <c r="ER45" s="142"/>
      <c r="ES45" s="142"/>
      <c r="ET45" s="142"/>
      <c r="EU45" s="142"/>
      <c r="EV45" s="142"/>
      <c r="EW45" s="142"/>
      <c r="EX45" s="142"/>
      <c r="EY45" s="142"/>
      <c r="EZ45" s="142"/>
      <c r="FA45" s="142"/>
    </row>
    <row r="46" spans="1:157" ht="15" customHeight="1" x14ac:dyDescent="0.2"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/>
      <c r="Q46" s="127"/>
      <c r="R46" s="127"/>
      <c r="S46" s="127"/>
      <c r="T46" s="127"/>
      <c r="U46" s="127"/>
      <c r="V46" s="127"/>
      <c r="W46" s="317"/>
      <c r="X46" s="317"/>
      <c r="Y46" s="317"/>
      <c r="Z46" s="317"/>
      <c r="AA46" s="317"/>
      <c r="AB46" s="317"/>
      <c r="AC46" s="317"/>
      <c r="AD46" s="317"/>
      <c r="AE46" s="61" t="str">
        <f>IF(COUNTIF(AE6:AE39,"з")=0," ",COUNTIF(AE6:AE39,"з"))</f>
        <v xml:space="preserve"> </v>
      </c>
      <c r="AF46" s="35" t="str">
        <f>IF(COUNTIF(AF6:AF39,"з")=0," ",COUNTIF(AF6:AF39,"з"))</f>
        <v xml:space="preserve"> </v>
      </c>
      <c r="AX46" s="129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  <c r="BL46" s="130"/>
      <c r="BM46" s="130"/>
      <c r="BN46" s="130"/>
      <c r="BO46" s="129"/>
      <c r="BP46" s="129"/>
      <c r="BQ46" s="129"/>
      <c r="BR46" s="129"/>
      <c r="BS46" s="129"/>
      <c r="BT46" s="129"/>
      <c r="BU46" s="129"/>
      <c r="BV46" s="129"/>
      <c r="BW46" s="129"/>
      <c r="BX46" s="129"/>
      <c r="BY46" s="129"/>
      <c r="BZ46" s="129"/>
      <c r="CA46" s="129"/>
      <c r="CB46" s="129"/>
      <c r="CC46" s="129"/>
      <c r="CD46" s="129"/>
      <c r="CE46" s="129"/>
      <c r="CF46" s="129"/>
      <c r="CG46" s="129"/>
      <c r="CH46" s="129"/>
      <c r="CI46" s="129"/>
      <c r="CJ46" s="129"/>
      <c r="CK46" s="129"/>
      <c r="CL46" s="129"/>
      <c r="CM46" s="129"/>
      <c r="CN46" s="127"/>
      <c r="CO46" s="127"/>
      <c r="CP46" s="127"/>
      <c r="CQ46" s="127"/>
      <c r="CR46" s="127"/>
      <c r="CS46" s="127"/>
      <c r="CT46" s="127"/>
      <c r="CU46" s="127"/>
      <c r="CV46" s="127"/>
      <c r="CW46" s="127"/>
      <c r="CX46" s="127"/>
      <c r="CY46" s="127"/>
      <c r="CZ46" s="127"/>
      <c r="DA46" s="127"/>
      <c r="DG46" s="142"/>
    </row>
    <row r="47" spans="1:157" s="143" customFormat="1" ht="15" customHeight="1" x14ac:dyDescent="0.2">
      <c r="A47" s="131"/>
      <c r="B47" s="131"/>
      <c r="C47" s="131"/>
      <c r="D47" s="131"/>
      <c r="E47" s="131"/>
      <c r="F47" s="127"/>
      <c r="G47" s="127"/>
      <c r="H47" s="127"/>
      <c r="I47" s="127"/>
      <c r="J47" s="127"/>
      <c r="K47" s="127"/>
      <c r="L47" s="127"/>
      <c r="M47" s="127"/>
      <c r="N47" s="127"/>
      <c r="O47" s="127"/>
      <c r="P47" s="127"/>
      <c r="Q47" s="127"/>
      <c r="R47" s="127"/>
      <c r="S47" s="127"/>
      <c r="T47" s="127"/>
      <c r="U47" s="127"/>
      <c r="V47" s="127"/>
      <c r="W47" s="317"/>
      <c r="X47" s="317"/>
      <c r="Y47" s="317"/>
      <c r="Z47" s="317"/>
      <c r="AA47" s="317"/>
      <c r="AB47" s="317"/>
      <c r="AC47" s="317"/>
      <c r="AD47" s="317"/>
      <c r="AE47" s="61" t="str">
        <f>IF(COUNTIF(AE6:AE39,"н")=0," ",COUNTIF(AE6:AE39,"н"))</f>
        <v xml:space="preserve"> </v>
      </c>
      <c r="AF47" s="35" t="str">
        <f>IF(COUNTIF(AF6:AF39,"н")=0," ",COUNTIF(AF6:AF39,"н"))</f>
        <v xml:space="preserve"> </v>
      </c>
      <c r="AX47" s="129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  <c r="BL47" s="130"/>
      <c r="BM47" s="130"/>
      <c r="BN47" s="130"/>
      <c r="BO47" s="129"/>
      <c r="BP47" s="129"/>
      <c r="BQ47" s="129"/>
      <c r="BR47" s="129"/>
      <c r="BS47" s="129"/>
      <c r="BT47" s="129"/>
      <c r="BU47" s="129"/>
      <c r="BV47" s="129"/>
      <c r="BW47" s="129"/>
      <c r="BX47" s="129"/>
      <c r="BY47" s="129"/>
      <c r="BZ47" s="129"/>
      <c r="CA47" s="129"/>
      <c r="CB47" s="129"/>
      <c r="CC47" s="129"/>
      <c r="CD47" s="129"/>
      <c r="CE47" s="129"/>
      <c r="CF47" s="129"/>
      <c r="CG47" s="129"/>
      <c r="CH47" s="129"/>
      <c r="CI47" s="129"/>
      <c r="CJ47" s="129"/>
      <c r="CK47" s="129"/>
      <c r="CL47" s="129"/>
      <c r="CM47" s="129"/>
      <c r="CN47" s="129"/>
      <c r="CO47" s="129"/>
      <c r="CP47" s="129"/>
      <c r="CQ47" s="129"/>
      <c r="CR47" s="129"/>
      <c r="CS47" s="129"/>
      <c r="CT47" s="129"/>
      <c r="CU47" s="129"/>
      <c r="CV47" s="129"/>
      <c r="CW47" s="129"/>
      <c r="CX47" s="129"/>
      <c r="CY47" s="129"/>
      <c r="CZ47" s="129"/>
      <c r="DA47" s="129"/>
    </row>
    <row r="48" spans="1:157" ht="15" customHeight="1" x14ac:dyDescent="0.2">
      <c r="F48" s="127"/>
      <c r="G48" s="127"/>
      <c r="H48" s="127"/>
      <c r="I48" s="127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317"/>
      <c r="X48" s="317"/>
      <c r="Y48" s="317"/>
      <c r="Z48" s="317"/>
      <c r="AA48" s="317"/>
      <c r="AB48" s="317"/>
      <c r="AC48" s="317"/>
      <c r="AD48" s="317"/>
      <c r="AE48" s="127"/>
      <c r="AF48" s="127"/>
      <c r="AG48" s="128"/>
      <c r="AH48" s="128"/>
      <c r="AI48" s="128"/>
      <c r="AJ48" s="128"/>
      <c r="AK48" s="128"/>
      <c r="AL48" s="128"/>
      <c r="AM48" s="128"/>
      <c r="AN48" s="128"/>
      <c r="AO48" s="128"/>
      <c r="AP48" s="128"/>
      <c r="AQ48" s="128"/>
      <c r="AR48" s="128"/>
      <c r="AS48" s="128"/>
      <c r="AT48" s="128"/>
      <c r="AU48" s="128"/>
      <c r="AV48" s="128"/>
      <c r="AW48" s="128"/>
      <c r="AX48" s="129"/>
      <c r="AY48" s="130"/>
      <c r="AZ48" s="130"/>
      <c r="BA48" s="130"/>
      <c r="BB48" s="130"/>
      <c r="BC48" s="130"/>
      <c r="BD48" s="130"/>
      <c r="BE48" s="130"/>
      <c r="BF48" s="130"/>
      <c r="BG48" s="130"/>
      <c r="BH48" s="130"/>
      <c r="BI48" s="130"/>
      <c r="BJ48" s="130"/>
      <c r="BK48" s="130"/>
      <c r="BL48" s="130"/>
      <c r="BM48" s="130"/>
      <c r="BN48" s="130"/>
      <c r="BO48" s="129"/>
      <c r="BP48" s="129"/>
      <c r="BQ48" s="129"/>
      <c r="BR48" s="129"/>
      <c r="BS48" s="129"/>
      <c r="BT48" s="129"/>
      <c r="BU48" s="129"/>
      <c r="BV48" s="129"/>
      <c r="BW48" s="129"/>
      <c r="BX48" s="129"/>
      <c r="BY48" s="129"/>
      <c r="BZ48" s="129"/>
      <c r="CA48" s="129"/>
      <c r="CB48" s="129"/>
      <c r="CC48" s="129"/>
      <c r="CD48" s="129"/>
      <c r="CE48" s="129"/>
      <c r="CF48" s="129"/>
      <c r="CG48" s="129"/>
      <c r="CH48" s="129"/>
      <c r="CI48" s="129"/>
      <c r="CJ48" s="129"/>
      <c r="CK48" s="129"/>
      <c r="CL48" s="129"/>
      <c r="CM48" s="129"/>
      <c r="CN48" s="127"/>
      <c r="CO48" s="127"/>
      <c r="CP48" s="127"/>
      <c r="CQ48" s="127"/>
      <c r="CR48" s="127"/>
      <c r="CS48" s="127"/>
      <c r="CT48" s="127"/>
      <c r="CU48" s="127"/>
      <c r="CV48" s="127"/>
      <c r="CW48" s="127"/>
      <c r="CX48" s="127"/>
      <c r="CY48" s="127"/>
      <c r="CZ48" s="127"/>
      <c r="DA48" s="127"/>
    </row>
    <row r="49" spans="6:105" ht="12.75" x14ac:dyDescent="0.2">
      <c r="F49" s="127"/>
      <c r="G49" s="127"/>
      <c r="H49" s="127"/>
      <c r="I49" s="127"/>
      <c r="J49" s="127"/>
      <c r="K49" s="127"/>
      <c r="L49" s="127"/>
      <c r="M49" s="127"/>
      <c r="N49" s="127"/>
      <c r="O49" s="127"/>
      <c r="P49" s="127"/>
      <c r="Q49" s="127"/>
      <c r="R49" s="127"/>
      <c r="S49" s="127"/>
      <c r="T49" s="127"/>
      <c r="U49" s="127"/>
      <c r="V49" s="127"/>
      <c r="W49" s="317"/>
      <c r="X49" s="317"/>
      <c r="Y49" s="317"/>
      <c r="Z49" s="317"/>
      <c r="AA49" s="317"/>
      <c r="AB49" s="317"/>
      <c r="AC49" s="317"/>
      <c r="AD49" s="317"/>
      <c r="AE49" s="127"/>
      <c r="AF49" s="127"/>
      <c r="AG49" s="128"/>
      <c r="AH49" s="128"/>
      <c r="AI49" s="128"/>
      <c r="AJ49" s="128"/>
      <c r="AK49" s="128"/>
      <c r="AL49" s="128"/>
      <c r="AM49" s="128"/>
      <c r="AN49" s="128"/>
      <c r="AO49" s="128"/>
      <c r="AP49" s="128"/>
      <c r="AQ49" s="128"/>
      <c r="AR49" s="128"/>
      <c r="AS49" s="128"/>
      <c r="AT49" s="128"/>
      <c r="AU49" s="128"/>
      <c r="AV49" s="128"/>
      <c r="AW49" s="128"/>
      <c r="AX49" s="129"/>
      <c r="AY49" s="130"/>
      <c r="AZ49" s="130"/>
      <c r="BA49" s="130"/>
      <c r="BB49" s="130"/>
      <c r="BC49" s="130"/>
      <c r="BD49" s="130"/>
      <c r="BE49" s="130"/>
      <c r="BF49" s="130"/>
      <c r="BG49" s="130"/>
      <c r="BH49" s="130"/>
      <c r="BI49" s="130"/>
      <c r="BJ49" s="130"/>
      <c r="BK49" s="130"/>
      <c r="BL49" s="130"/>
      <c r="BM49" s="130"/>
      <c r="BN49" s="130"/>
      <c r="BO49" s="129"/>
      <c r="BP49" s="129"/>
      <c r="BQ49" s="129"/>
      <c r="BR49" s="129"/>
      <c r="BS49" s="129"/>
      <c r="BT49" s="129"/>
      <c r="BU49" s="129"/>
      <c r="BV49" s="129"/>
      <c r="BW49" s="129"/>
      <c r="BX49" s="129"/>
      <c r="BY49" s="129"/>
      <c r="BZ49" s="129"/>
      <c r="CA49" s="129"/>
      <c r="CB49" s="129"/>
      <c r="CC49" s="129"/>
      <c r="CD49" s="129"/>
      <c r="CE49" s="129"/>
      <c r="CF49" s="129"/>
      <c r="CG49" s="129"/>
      <c r="CH49" s="129"/>
      <c r="CI49" s="129"/>
      <c r="CJ49" s="129"/>
      <c r="CK49" s="129"/>
      <c r="CL49" s="129"/>
      <c r="CM49" s="129"/>
      <c r="CN49" s="127"/>
      <c r="CO49" s="127"/>
      <c r="CP49" s="127"/>
      <c r="CQ49" s="127"/>
      <c r="CR49" s="127"/>
      <c r="CS49" s="127"/>
      <c r="CT49" s="127"/>
      <c r="CU49" s="127"/>
      <c r="CV49" s="127"/>
      <c r="CW49" s="127"/>
      <c r="CX49" s="127"/>
      <c r="CY49" s="127"/>
      <c r="CZ49" s="127"/>
      <c r="DA49" s="127"/>
    </row>
    <row r="50" spans="6:105" ht="12.75" x14ac:dyDescent="0.2">
      <c r="F50" s="127"/>
      <c r="G50" s="127"/>
      <c r="H50" s="127"/>
      <c r="I50" s="127"/>
      <c r="J50" s="127"/>
      <c r="K50" s="127"/>
      <c r="L50" s="127"/>
      <c r="M50" s="127"/>
      <c r="N50" s="127"/>
      <c r="O50" s="127"/>
      <c r="P50" s="127"/>
      <c r="Q50" s="127"/>
      <c r="R50" s="127"/>
      <c r="S50" s="127"/>
      <c r="T50" s="127"/>
      <c r="U50" s="127"/>
      <c r="V50" s="127"/>
      <c r="W50" s="317"/>
      <c r="X50" s="317"/>
      <c r="Y50" s="317"/>
      <c r="Z50" s="317"/>
      <c r="AA50" s="317"/>
      <c r="AB50" s="317"/>
      <c r="AC50" s="317"/>
      <c r="AD50" s="317"/>
      <c r="AE50" s="127"/>
      <c r="AF50" s="127"/>
      <c r="AG50" s="128"/>
      <c r="AH50" s="128"/>
      <c r="AI50" s="128"/>
      <c r="AJ50" s="128"/>
      <c r="AK50" s="128"/>
      <c r="AL50" s="128"/>
      <c r="AM50" s="128"/>
      <c r="AN50" s="128"/>
      <c r="AO50" s="128"/>
      <c r="AP50" s="128"/>
      <c r="AQ50" s="128"/>
      <c r="AR50" s="128"/>
      <c r="AS50" s="128"/>
      <c r="AT50" s="128"/>
      <c r="AU50" s="128"/>
      <c r="AV50" s="128"/>
      <c r="AW50" s="128"/>
      <c r="AX50" s="129"/>
      <c r="AY50" s="130"/>
      <c r="AZ50" s="130"/>
      <c r="BA50" s="130"/>
      <c r="BB50" s="130"/>
      <c r="BC50" s="130"/>
      <c r="BD50" s="130"/>
      <c r="BE50" s="130"/>
      <c r="BF50" s="130"/>
      <c r="BG50" s="130"/>
      <c r="BH50" s="130"/>
      <c r="BI50" s="130"/>
      <c r="BJ50" s="130"/>
      <c r="BK50" s="130"/>
      <c r="BL50" s="130"/>
      <c r="BM50" s="130"/>
      <c r="BN50" s="130"/>
      <c r="BO50" s="129"/>
      <c r="BP50" s="129"/>
      <c r="BQ50" s="129"/>
      <c r="BR50" s="129"/>
      <c r="BS50" s="129"/>
      <c r="BT50" s="129"/>
      <c r="BU50" s="129"/>
      <c r="BV50" s="129"/>
      <c r="BW50" s="129"/>
      <c r="BX50" s="129"/>
      <c r="BY50" s="129"/>
      <c r="BZ50" s="129"/>
      <c r="CA50" s="129"/>
      <c r="CB50" s="129"/>
      <c r="CC50" s="129"/>
      <c r="CD50" s="129"/>
      <c r="CE50" s="129"/>
      <c r="CF50" s="129"/>
      <c r="CG50" s="129"/>
      <c r="CH50" s="129"/>
      <c r="CI50" s="129"/>
      <c r="CJ50" s="129"/>
      <c r="CK50" s="129"/>
      <c r="CL50" s="129"/>
      <c r="CM50" s="129"/>
      <c r="CN50" s="127"/>
      <c r="CO50" s="127"/>
      <c r="CP50" s="127"/>
      <c r="CQ50" s="127"/>
      <c r="CR50" s="127"/>
      <c r="CS50" s="127"/>
      <c r="CT50" s="127"/>
      <c r="CU50" s="127"/>
      <c r="CV50" s="127"/>
      <c r="CW50" s="127"/>
      <c r="CX50" s="127"/>
      <c r="CY50" s="127"/>
      <c r="CZ50" s="127"/>
      <c r="DA50" s="127"/>
    </row>
    <row r="51" spans="6:105" ht="12.75" x14ac:dyDescent="0.2"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317"/>
      <c r="X51" s="317"/>
      <c r="Y51" s="317"/>
      <c r="Z51" s="317"/>
      <c r="AA51" s="317"/>
      <c r="AB51" s="317"/>
      <c r="AC51" s="317"/>
      <c r="AD51" s="317"/>
      <c r="AE51" s="127"/>
      <c r="AF51" s="127"/>
      <c r="AG51" s="128"/>
      <c r="AH51" s="128"/>
      <c r="AI51" s="128"/>
      <c r="AJ51" s="128"/>
      <c r="AK51" s="128"/>
      <c r="AL51" s="128"/>
      <c r="AM51" s="128"/>
      <c r="AN51" s="128"/>
      <c r="AO51" s="128"/>
      <c r="AP51" s="128"/>
      <c r="AQ51" s="128"/>
      <c r="AR51" s="128"/>
      <c r="AS51" s="128"/>
      <c r="AT51" s="128"/>
      <c r="AU51" s="128"/>
      <c r="AV51" s="128"/>
      <c r="AW51" s="128"/>
      <c r="AX51" s="129"/>
      <c r="AY51" s="130"/>
      <c r="AZ51" s="130"/>
      <c r="BA51" s="130"/>
      <c r="BB51" s="130"/>
      <c r="BC51" s="130"/>
      <c r="BD51" s="130"/>
      <c r="BE51" s="130"/>
      <c r="BF51" s="130"/>
      <c r="BG51" s="130"/>
      <c r="BH51" s="130"/>
      <c r="BI51" s="130"/>
      <c r="BJ51" s="130"/>
      <c r="BK51" s="130"/>
      <c r="BL51" s="130"/>
      <c r="BM51" s="130"/>
      <c r="BN51" s="130"/>
      <c r="BO51" s="129"/>
      <c r="BP51" s="129"/>
      <c r="BQ51" s="129"/>
      <c r="BR51" s="129"/>
      <c r="BS51" s="129"/>
      <c r="BT51" s="129"/>
      <c r="BU51" s="129"/>
      <c r="BV51" s="129"/>
      <c r="BW51" s="129"/>
      <c r="BX51" s="129"/>
      <c r="BY51" s="129"/>
      <c r="BZ51" s="129"/>
      <c r="CA51" s="129"/>
      <c r="CB51" s="129"/>
      <c r="CC51" s="129"/>
      <c r="CD51" s="129"/>
      <c r="CE51" s="129"/>
      <c r="CF51" s="129"/>
      <c r="CG51" s="129"/>
      <c r="CH51" s="129"/>
      <c r="CI51" s="129"/>
      <c r="CJ51" s="129"/>
      <c r="CK51" s="129"/>
      <c r="CL51" s="129"/>
      <c r="CM51" s="129"/>
      <c r="CN51" s="127"/>
      <c r="CO51" s="127"/>
      <c r="CP51" s="127"/>
      <c r="CQ51" s="127"/>
      <c r="CR51" s="127"/>
      <c r="CS51" s="127"/>
      <c r="CT51" s="127"/>
      <c r="CU51" s="127"/>
      <c r="CV51" s="127"/>
      <c r="CW51" s="127"/>
      <c r="CX51" s="127"/>
      <c r="CY51" s="127"/>
      <c r="CZ51" s="127"/>
      <c r="DA51" s="127"/>
    </row>
    <row r="52" spans="6:105" ht="12.75" x14ac:dyDescent="0.2">
      <c r="F52" s="127"/>
      <c r="G52" s="127"/>
      <c r="H52" s="127"/>
      <c r="I52" s="127"/>
      <c r="J52" s="127"/>
      <c r="K52" s="127"/>
      <c r="L52" s="127"/>
      <c r="M52" s="127"/>
      <c r="N52" s="127"/>
      <c r="O52" s="127"/>
      <c r="P52" s="127"/>
      <c r="Q52" s="127"/>
      <c r="R52" s="127"/>
      <c r="S52" s="127"/>
      <c r="T52" s="127"/>
      <c r="U52" s="127"/>
      <c r="V52" s="127"/>
      <c r="W52" s="317"/>
      <c r="X52" s="317"/>
      <c r="Y52" s="317"/>
      <c r="Z52" s="317"/>
      <c r="AA52" s="317"/>
      <c r="AB52" s="317"/>
      <c r="AC52" s="317"/>
      <c r="AD52" s="317"/>
      <c r="AE52" s="127"/>
      <c r="AF52" s="127"/>
      <c r="AG52" s="128"/>
      <c r="AH52" s="128"/>
      <c r="AI52" s="128"/>
      <c r="AJ52" s="128"/>
      <c r="AK52" s="128"/>
      <c r="AL52" s="128"/>
      <c r="AM52" s="128"/>
      <c r="AN52" s="128"/>
      <c r="AO52" s="128"/>
      <c r="AP52" s="128"/>
      <c r="AQ52" s="128"/>
      <c r="AR52" s="128"/>
      <c r="AS52" s="128"/>
      <c r="AT52" s="128"/>
      <c r="AU52" s="128"/>
      <c r="AV52" s="128"/>
      <c r="AW52" s="128"/>
      <c r="AX52" s="129"/>
      <c r="AY52" s="130"/>
      <c r="AZ52" s="130"/>
      <c r="BA52" s="130"/>
      <c r="BB52" s="130"/>
      <c r="BC52" s="130"/>
      <c r="BD52" s="130"/>
      <c r="BE52" s="130"/>
      <c r="BF52" s="130"/>
      <c r="BG52" s="130"/>
      <c r="BH52" s="130"/>
      <c r="BI52" s="130"/>
      <c r="BJ52" s="130"/>
      <c r="BK52" s="130"/>
      <c r="BL52" s="130"/>
      <c r="BM52" s="130"/>
      <c r="BN52" s="130"/>
      <c r="BO52" s="129"/>
      <c r="BP52" s="129"/>
      <c r="BQ52" s="129"/>
      <c r="BR52" s="129"/>
      <c r="BS52" s="129"/>
      <c r="BT52" s="129"/>
      <c r="BU52" s="129"/>
      <c r="BV52" s="129"/>
      <c r="BW52" s="129"/>
      <c r="BX52" s="129"/>
      <c r="BY52" s="129"/>
      <c r="BZ52" s="129"/>
      <c r="CA52" s="129"/>
      <c r="CB52" s="129"/>
      <c r="CC52" s="129"/>
      <c r="CD52" s="129"/>
      <c r="CE52" s="129"/>
      <c r="CF52" s="129"/>
      <c r="CG52" s="129"/>
      <c r="CH52" s="129"/>
      <c r="CI52" s="129"/>
      <c r="CJ52" s="129"/>
      <c r="CK52" s="129"/>
      <c r="CL52" s="129"/>
      <c r="CM52" s="129"/>
      <c r="CN52" s="127"/>
      <c r="CO52" s="127"/>
      <c r="CP52" s="127"/>
      <c r="CQ52" s="127"/>
      <c r="CR52" s="127"/>
      <c r="CS52" s="127"/>
      <c r="CT52" s="127"/>
      <c r="CU52" s="127"/>
      <c r="CV52" s="127"/>
      <c r="CW52" s="127"/>
      <c r="CX52" s="127"/>
      <c r="CY52" s="127"/>
      <c r="CZ52" s="127"/>
      <c r="DA52" s="127"/>
    </row>
    <row r="53" spans="6:105" ht="12.75" x14ac:dyDescent="0.2">
      <c r="F53" s="127"/>
      <c r="G53" s="127"/>
      <c r="H53" s="127"/>
      <c r="I53" s="127"/>
      <c r="J53" s="127"/>
      <c r="K53" s="127"/>
      <c r="L53" s="127"/>
      <c r="M53" s="127"/>
      <c r="N53" s="127"/>
      <c r="O53" s="127"/>
      <c r="P53" s="127"/>
      <c r="Q53" s="127"/>
      <c r="R53" s="127"/>
      <c r="S53" s="127"/>
      <c r="T53" s="127"/>
      <c r="U53" s="127"/>
      <c r="V53" s="127"/>
      <c r="W53" s="317"/>
      <c r="X53" s="317"/>
      <c r="Y53" s="317"/>
      <c r="Z53" s="317"/>
      <c r="AA53" s="317"/>
      <c r="AB53" s="317"/>
      <c r="AC53" s="317"/>
      <c r="AD53" s="317"/>
      <c r="AE53" s="127"/>
      <c r="AF53" s="127"/>
      <c r="AG53" s="128"/>
      <c r="AH53" s="128"/>
      <c r="AI53" s="128"/>
      <c r="AJ53" s="128"/>
      <c r="AK53" s="128"/>
      <c r="AL53" s="128"/>
      <c r="AM53" s="128"/>
      <c r="AN53" s="128"/>
      <c r="AO53" s="128"/>
      <c r="AP53" s="128"/>
      <c r="AQ53" s="128"/>
      <c r="AR53" s="128"/>
      <c r="AS53" s="128"/>
      <c r="AT53" s="128"/>
      <c r="AU53" s="128"/>
      <c r="AV53" s="128"/>
      <c r="AW53" s="128"/>
      <c r="AX53" s="129"/>
      <c r="AY53" s="130"/>
      <c r="AZ53" s="130"/>
      <c r="BA53" s="130"/>
      <c r="BB53" s="130"/>
      <c r="BC53" s="130"/>
      <c r="BD53" s="130"/>
      <c r="BE53" s="130"/>
      <c r="BF53" s="130"/>
      <c r="BG53" s="130"/>
      <c r="BH53" s="130"/>
      <c r="BI53" s="130"/>
      <c r="BJ53" s="130"/>
      <c r="BK53" s="130"/>
      <c r="BL53" s="130"/>
      <c r="BM53" s="130"/>
      <c r="BN53" s="130"/>
      <c r="BO53" s="129"/>
      <c r="BP53" s="129"/>
      <c r="BQ53" s="129"/>
      <c r="BR53" s="129"/>
      <c r="BS53" s="129"/>
      <c r="BT53" s="129"/>
      <c r="BU53" s="129"/>
      <c r="BV53" s="129"/>
      <c r="BW53" s="129"/>
      <c r="BX53" s="129"/>
      <c r="BY53" s="129"/>
      <c r="BZ53" s="129"/>
      <c r="CA53" s="129"/>
      <c r="CB53" s="129"/>
      <c r="CC53" s="129"/>
      <c r="CD53" s="129"/>
      <c r="CE53" s="129"/>
      <c r="CF53" s="129"/>
      <c r="CG53" s="129"/>
      <c r="CH53" s="129"/>
      <c r="CI53" s="129"/>
      <c r="CJ53" s="129"/>
      <c r="CK53" s="129"/>
      <c r="CL53" s="129"/>
      <c r="CM53" s="129"/>
      <c r="CN53" s="127"/>
      <c r="CO53" s="127"/>
      <c r="CP53" s="127"/>
      <c r="CQ53" s="127"/>
      <c r="CR53" s="127"/>
      <c r="CS53" s="127"/>
      <c r="CT53" s="127"/>
      <c r="CU53" s="127"/>
      <c r="CV53" s="127"/>
      <c r="CW53" s="127"/>
      <c r="CX53" s="127"/>
      <c r="CY53" s="127"/>
      <c r="CZ53" s="127"/>
      <c r="DA53" s="127"/>
    </row>
    <row r="54" spans="6:105" ht="12.75" x14ac:dyDescent="0.2">
      <c r="AE54" s="127"/>
      <c r="AF54" s="127"/>
      <c r="AG54" s="128"/>
      <c r="AH54" s="128"/>
      <c r="AI54" s="128"/>
      <c r="AJ54" s="128"/>
      <c r="AK54" s="128"/>
      <c r="AL54" s="128"/>
      <c r="AM54" s="128"/>
      <c r="AN54" s="128"/>
      <c r="AO54" s="128"/>
      <c r="AP54" s="128"/>
      <c r="AQ54" s="128"/>
      <c r="AR54" s="128"/>
      <c r="AS54" s="128"/>
      <c r="AT54" s="128"/>
      <c r="AU54" s="128"/>
      <c r="AV54" s="128"/>
      <c r="AW54" s="128"/>
      <c r="AX54" s="129"/>
      <c r="AY54" s="130"/>
      <c r="AZ54" s="130"/>
      <c r="BA54" s="130"/>
      <c r="BB54" s="130"/>
      <c r="BC54" s="130"/>
      <c r="BD54" s="130"/>
      <c r="BE54" s="130"/>
      <c r="BF54" s="130"/>
      <c r="BG54" s="130"/>
      <c r="BH54" s="130"/>
      <c r="BI54" s="130"/>
      <c r="BJ54" s="130"/>
      <c r="BK54" s="130"/>
      <c r="BL54" s="130"/>
      <c r="BM54" s="130"/>
      <c r="BN54" s="130"/>
      <c r="BO54" s="129"/>
      <c r="BP54" s="129"/>
      <c r="BQ54" s="129"/>
      <c r="BR54" s="129"/>
      <c r="BS54" s="129"/>
      <c r="BT54" s="129"/>
      <c r="BU54" s="129"/>
      <c r="BV54" s="129"/>
      <c r="BW54" s="129"/>
      <c r="BX54" s="129"/>
      <c r="BY54" s="129"/>
      <c r="BZ54" s="129"/>
      <c r="CA54" s="129"/>
      <c r="CB54" s="129"/>
      <c r="CC54" s="129"/>
      <c r="CD54" s="129"/>
      <c r="CE54" s="129"/>
      <c r="CF54" s="129"/>
      <c r="CG54" s="129"/>
      <c r="CH54" s="129"/>
      <c r="CI54" s="129"/>
      <c r="CJ54" s="129"/>
      <c r="CK54" s="129"/>
      <c r="CL54" s="129"/>
      <c r="CM54" s="129"/>
      <c r="CN54" s="127"/>
      <c r="CO54" s="127"/>
      <c r="CP54" s="127"/>
      <c r="CQ54" s="127"/>
      <c r="CR54" s="127"/>
      <c r="CS54" s="127"/>
      <c r="CT54" s="127"/>
      <c r="CU54" s="127"/>
      <c r="CV54" s="127"/>
      <c r="CW54" s="127"/>
      <c r="CX54" s="127"/>
      <c r="CY54" s="127"/>
      <c r="CZ54" s="127"/>
      <c r="DA54" s="127"/>
    </row>
    <row r="55" spans="6:105" ht="12.75" x14ac:dyDescent="0.2">
      <c r="AE55" s="127"/>
      <c r="AF55" s="127"/>
      <c r="AG55" s="128"/>
      <c r="AH55" s="128"/>
      <c r="AI55" s="128"/>
      <c r="AJ55" s="128"/>
      <c r="AK55" s="128"/>
      <c r="AL55" s="128"/>
      <c r="AM55" s="128"/>
      <c r="AN55" s="128"/>
      <c r="AO55" s="128"/>
      <c r="AP55" s="128"/>
      <c r="AQ55" s="128"/>
      <c r="AR55" s="128"/>
      <c r="AS55" s="128"/>
      <c r="AT55" s="128"/>
      <c r="AU55" s="128"/>
      <c r="AV55" s="128"/>
      <c r="AW55" s="128"/>
      <c r="AX55" s="129"/>
      <c r="AY55" s="130"/>
      <c r="AZ55" s="130"/>
      <c r="BA55" s="130"/>
      <c r="BB55" s="130"/>
      <c r="BC55" s="130"/>
      <c r="BD55" s="130"/>
      <c r="BE55" s="130"/>
      <c r="BF55" s="130"/>
      <c r="BG55" s="130"/>
      <c r="BH55" s="130"/>
      <c r="BI55" s="130"/>
      <c r="BJ55" s="130"/>
      <c r="BK55" s="130"/>
      <c r="BL55" s="130"/>
      <c r="BM55" s="130"/>
      <c r="BN55" s="130"/>
      <c r="BO55" s="129"/>
      <c r="BP55" s="129"/>
      <c r="BQ55" s="129"/>
      <c r="BR55" s="129"/>
      <c r="BS55" s="129"/>
      <c r="BT55" s="129"/>
      <c r="BU55" s="129"/>
      <c r="BV55" s="129"/>
      <c r="BW55" s="129"/>
      <c r="BX55" s="129"/>
      <c r="BY55" s="129"/>
      <c r="BZ55" s="129"/>
      <c r="CA55" s="129"/>
      <c r="CB55" s="129"/>
      <c r="CC55" s="129"/>
      <c r="CD55" s="129"/>
      <c r="CE55" s="129"/>
      <c r="CF55" s="129"/>
      <c r="CG55" s="129"/>
      <c r="CH55" s="129"/>
      <c r="CI55" s="129"/>
      <c r="CJ55" s="129"/>
      <c r="CK55" s="129"/>
      <c r="CL55" s="129"/>
      <c r="CM55" s="129"/>
      <c r="CN55" s="127"/>
      <c r="CO55" s="127"/>
      <c r="CP55" s="127"/>
      <c r="CQ55" s="127"/>
      <c r="CR55" s="127"/>
      <c r="CS55" s="127"/>
      <c r="CT55" s="127"/>
      <c r="CU55" s="127"/>
      <c r="CV55" s="127"/>
      <c r="CW55" s="127"/>
      <c r="CX55" s="127"/>
      <c r="CY55" s="127"/>
      <c r="CZ55" s="127"/>
      <c r="DA55" s="127"/>
    </row>
    <row r="56" spans="6:105" ht="12.75" x14ac:dyDescent="0.2">
      <c r="AE56" s="127"/>
      <c r="AF56" s="127"/>
      <c r="AG56" s="128"/>
      <c r="AH56" s="128"/>
      <c r="AI56" s="128"/>
      <c r="AJ56" s="128"/>
      <c r="AK56" s="128"/>
      <c r="AL56" s="128"/>
      <c r="AM56" s="128"/>
      <c r="AN56" s="128"/>
      <c r="AO56" s="128"/>
      <c r="AP56" s="128"/>
      <c r="AQ56" s="128"/>
      <c r="AR56" s="128"/>
      <c r="AS56" s="128"/>
      <c r="AT56" s="128"/>
      <c r="AU56" s="128"/>
      <c r="AV56" s="128"/>
      <c r="AW56" s="128"/>
      <c r="AX56" s="129"/>
      <c r="AY56" s="130"/>
      <c r="AZ56" s="130"/>
      <c r="BA56" s="130"/>
      <c r="BB56" s="130"/>
      <c r="BC56" s="130"/>
      <c r="BD56" s="130"/>
      <c r="BE56" s="130"/>
      <c r="BF56" s="130"/>
      <c r="BG56" s="130"/>
      <c r="BH56" s="130"/>
      <c r="BI56" s="130"/>
      <c r="BJ56" s="130"/>
      <c r="BK56" s="130"/>
      <c r="BL56" s="130"/>
      <c r="BM56" s="130"/>
      <c r="BN56" s="130"/>
      <c r="BO56" s="129"/>
      <c r="BP56" s="129"/>
      <c r="BQ56" s="129"/>
      <c r="BR56" s="129"/>
      <c r="BS56" s="129"/>
      <c r="BT56" s="129"/>
      <c r="BU56" s="129"/>
      <c r="BV56" s="129"/>
      <c r="BW56" s="129"/>
      <c r="BX56" s="129"/>
      <c r="BY56" s="129"/>
      <c r="BZ56" s="129"/>
      <c r="CA56" s="129"/>
      <c r="CB56" s="129"/>
      <c r="CC56" s="129"/>
      <c r="CD56" s="129"/>
      <c r="CE56" s="129"/>
      <c r="CF56" s="129"/>
      <c r="CG56" s="129"/>
      <c r="CH56" s="129"/>
      <c r="CI56" s="129"/>
      <c r="CJ56" s="129"/>
      <c r="CK56" s="129"/>
      <c r="CL56" s="129"/>
      <c r="CM56" s="129"/>
      <c r="CN56" s="127"/>
      <c r="CO56" s="127"/>
      <c r="CP56" s="127"/>
      <c r="CQ56" s="127"/>
      <c r="CR56" s="127"/>
      <c r="CS56" s="127"/>
      <c r="CT56" s="127"/>
      <c r="CU56" s="127"/>
      <c r="CV56" s="127"/>
      <c r="CW56" s="127"/>
      <c r="CX56" s="127"/>
      <c r="CY56" s="127"/>
      <c r="CZ56" s="127"/>
      <c r="DA56" s="127"/>
    </row>
  </sheetData>
  <mergeCells count="8">
    <mergeCell ref="I2:M2"/>
    <mergeCell ref="BP3:CE3"/>
    <mergeCell ref="X38:AB38"/>
    <mergeCell ref="A3:C4"/>
    <mergeCell ref="V3:V5"/>
    <mergeCell ref="AD3:AD5"/>
    <mergeCell ref="AG3:AW3"/>
    <mergeCell ref="AX3:BM3"/>
  </mergeCells>
  <conditionalFormatting sqref="AF6:AF39">
    <cfRule type="expression" dxfId="1208" priority="1571" stopIfTrue="1">
      <formula>VALUE(RIGHT(AF6))&gt;AE6</formula>
    </cfRule>
    <cfRule type="expression" dxfId="1207" priority="1572" stopIfTrue="1">
      <formula>EXACT(RIGHT(AF6,3),"зач")</formula>
    </cfRule>
  </conditionalFormatting>
  <conditionalFormatting sqref="W38 W39:AD44 AX45:CB45 AE42:AF47 Z5:AC5 AE6:AE41 AG6:AW44 F16:V44 F6:G15 I6:L15 S6:V15 P6:P15">
    <cfRule type="cellIs" dxfId="1206" priority="1568" stopIfTrue="1" operator="equal">
      <formula>5</formula>
    </cfRule>
    <cfRule type="cellIs" dxfId="1205" priority="1569" stopIfTrue="1" operator="equal">
      <formula>4</formula>
    </cfRule>
    <cfRule type="cellIs" dxfId="1204" priority="1570" stopIfTrue="1" operator="equal">
      <formula>3</formula>
    </cfRule>
  </conditionalFormatting>
  <conditionalFormatting sqref="E6:E44">
    <cfRule type="cellIs" dxfId="1203" priority="1566" stopIfTrue="1" operator="equal">
      <formula>4</formula>
    </cfRule>
    <cfRule type="cellIs" dxfId="1202" priority="1567" stopIfTrue="1" operator="equal">
      <formula>3</formula>
    </cfRule>
  </conditionalFormatting>
  <conditionalFormatting sqref="C5 Y5 AI5 AG5 I8:L8 P8">
    <cfRule type="cellIs" dxfId="1201" priority="1563" stopIfTrue="1" operator="equal">
      <formula>5</formula>
    </cfRule>
    <cfRule type="cellIs" dxfId="1200" priority="1564" stopIfTrue="1" operator="equal">
      <formula>4</formula>
    </cfRule>
    <cfRule type="cellIs" dxfId="1199" priority="1565" stopIfTrue="1" operator="equal">
      <formula>3</formula>
    </cfRule>
  </conditionalFormatting>
  <conditionalFormatting sqref="AE3:AJ4 W3:AC4 I7">
    <cfRule type="expression" dxfId="1198" priority="1561" stopIfTrue="1">
      <formula>$D$1&lt;I3</formula>
    </cfRule>
    <cfRule type="expression" dxfId="1197" priority="1562" stopIfTrue="1">
      <formula>$D$1&gt;I3</formula>
    </cfRule>
  </conditionalFormatting>
  <conditionalFormatting sqref="H6:H14">
    <cfRule type="cellIs" dxfId="1196" priority="972" stopIfTrue="1" operator="equal">
      <formula>5</formula>
    </cfRule>
    <cfRule type="cellIs" dxfId="1195" priority="973" stopIfTrue="1" operator="equal">
      <formula>4</formula>
    </cfRule>
    <cfRule type="cellIs" dxfId="1194" priority="974" stopIfTrue="1" operator="equal">
      <formula>3</formula>
    </cfRule>
  </conditionalFormatting>
  <conditionalFormatting sqref="L5">
    <cfRule type="cellIs" dxfId="1193" priority="734" stopIfTrue="1" operator="equal">
      <formula>5</formula>
    </cfRule>
    <cfRule type="cellIs" dxfId="1192" priority="735" stopIfTrue="1" operator="equal">
      <formula>4</formula>
    </cfRule>
    <cfRule type="cellIs" dxfId="1191" priority="736" stopIfTrue="1" operator="equal">
      <formula>3</formula>
    </cfRule>
  </conditionalFormatting>
  <conditionalFormatting sqref="T4">
    <cfRule type="expression" dxfId="1190" priority="711" stopIfTrue="1">
      <formula>$D$1&lt;T4</formula>
    </cfRule>
    <cfRule type="expression" dxfId="1189" priority="712" stopIfTrue="1">
      <formula>$D$1&gt;T4</formula>
    </cfRule>
  </conditionalFormatting>
  <conditionalFormatting sqref="T4">
    <cfRule type="expression" dxfId="1188" priority="709" stopIfTrue="1">
      <formula>$D$1&lt;T4</formula>
    </cfRule>
    <cfRule type="expression" dxfId="1187" priority="710" stopIfTrue="1">
      <formula>$D$1&gt;T4</formula>
    </cfRule>
  </conditionalFormatting>
  <conditionalFormatting sqref="I5:L5 S5 P5">
    <cfRule type="cellIs" dxfId="1186" priority="825" stopIfTrue="1" operator="equal">
      <formula>5</formula>
    </cfRule>
    <cfRule type="cellIs" dxfId="1185" priority="826" stopIfTrue="1" operator="equal">
      <formula>4</formula>
    </cfRule>
    <cfRule type="cellIs" dxfId="1184" priority="827" stopIfTrue="1" operator="equal">
      <formula>3</formula>
    </cfRule>
  </conditionalFormatting>
  <conditionalFormatting sqref="H3:L3 I3:L4 S3:S4 P3:P4">
    <cfRule type="expression" dxfId="1183" priority="823" stopIfTrue="1">
      <formula>$D$1&lt;H3</formula>
    </cfRule>
    <cfRule type="expression" dxfId="1182" priority="824" stopIfTrue="1">
      <formula>$D$1&gt;H3</formula>
    </cfRule>
  </conditionalFormatting>
  <conditionalFormatting sqref="P5">
    <cfRule type="cellIs" dxfId="1181" priority="820" stopIfTrue="1" operator="equal">
      <formula>5</formula>
    </cfRule>
    <cfRule type="cellIs" dxfId="1180" priority="821" stopIfTrue="1" operator="equal">
      <formula>4</formula>
    </cfRule>
    <cfRule type="cellIs" dxfId="1179" priority="822" stopIfTrue="1" operator="equal">
      <formula>3</formula>
    </cfRule>
  </conditionalFormatting>
  <conditionalFormatting sqref="P3:P4">
    <cfRule type="expression" dxfId="1178" priority="818" stopIfTrue="1">
      <formula>$D$1&lt;P3</formula>
    </cfRule>
    <cfRule type="expression" dxfId="1177" priority="819" stopIfTrue="1">
      <formula>$D$1&gt;P3</formula>
    </cfRule>
  </conditionalFormatting>
  <conditionalFormatting sqref="H3">
    <cfRule type="expression" dxfId="1176" priority="813" stopIfTrue="1">
      <formula>$D$4&lt;H3</formula>
    </cfRule>
    <cfRule type="expression" dxfId="1175" priority="814" stopIfTrue="1">
      <formula>$D$4&gt;H3</formula>
    </cfRule>
  </conditionalFormatting>
  <conditionalFormatting sqref="I5">
    <cfRule type="cellIs" dxfId="1174" priority="810" stopIfTrue="1" operator="equal">
      <formula>5</formula>
    </cfRule>
    <cfRule type="cellIs" dxfId="1173" priority="811" stopIfTrue="1" operator="equal">
      <formula>4</formula>
    </cfRule>
    <cfRule type="cellIs" dxfId="1172" priority="812" stopIfTrue="1" operator="equal">
      <formula>3</formula>
    </cfRule>
  </conditionalFormatting>
  <conditionalFormatting sqref="I3:I4">
    <cfRule type="expression" dxfId="1171" priority="808" stopIfTrue="1">
      <formula>$D$4&lt;I3</formula>
    </cfRule>
    <cfRule type="expression" dxfId="1170" priority="809" stopIfTrue="1">
      <formula>$D$4&gt;I3</formula>
    </cfRule>
  </conditionalFormatting>
  <conditionalFormatting sqref="J5">
    <cfRule type="cellIs" dxfId="1169" priority="805" stopIfTrue="1" operator="equal">
      <formula>5</formula>
    </cfRule>
    <cfRule type="cellIs" dxfId="1168" priority="806" stopIfTrue="1" operator="equal">
      <formula>4</formula>
    </cfRule>
    <cfRule type="cellIs" dxfId="1167" priority="807" stopIfTrue="1" operator="equal">
      <formula>3</formula>
    </cfRule>
  </conditionalFormatting>
  <conditionalFormatting sqref="J3:J4">
    <cfRule type="expression" dxfId="1166" priority="803" stopIfTrue="1">
      <formula>$D$4&lt;J3</formula>
    </cfRule>
    <cfRule type="expression" dxfId="1165" priority="804" stopIfTrue="1">
      <formula>$D$4&gt;J3</formula>
    </cfRule>
  </conditionalFormatting>
  <conditionalFormatting sqref="L4">
    <cfRule type="expression" dxfId="1164" priority="801" stopIfTrue="1">
      <formula>$D$4&lt;L4</formula>
    </cfRule>
    <cfRule type="expression" dxfId="1163" priority="802" stopIfTrue="1">
      <formula>$D$4&gt;L4</formula>
    </cfRule>
  </conditionalFormatting>
  <conditionalFormatting sqref="P5">
    <cfRule type="cellIs" dxfId="1162" priority="798" stopIfTrue="1" operator="equal">
      <formula>5</formula>
    </cfRule>
    <cfRule type="cellIs" dxfId="1161" priority="799" stopIfTrue="1" operator="equal">
      <formula>4</formula>
    </cfRule>
    <cfRule type="cellIs" dxfId="1160" priority="800" stopIfTrue="1" operator="equal">
      <formula>3</formula>
    </cfRule>
  </conditionalFormatting>
  <conditionalFormatting sqref="P3:P4">
    <cfRule type="expression" dxfId="1159" priority="796" stopIfTrue="1">
      <formula>$D$4&lt;P3</formula>
    </cfRule>
    <cfRule type="expression" dxfId="1158" priority="797" stopIfTrue="1">
      <formula>$D$4&gt;P3</formula>
    </cfRule>
  </conditionalFormatting>
  <conditionalFormatting sqref="K3:K4">
    <cfRule type="expression" dxfId="1157" priority="794" stopIfTrue="1">
      <formula>$D$4&lt;K3</formula>
    </cfRule>
    <cfRule type="expression" dxfId="1156" priority="795" stopIfTrue="1">
      <formula>$D$4&gt;K3</formula>
    </cfRule>
  </conditionalFormatting>
  <conditionalFormatting sqref="K5">
    <cfRule type="cellIs" dxfId="1155" priority="791" stopIfTrue="1" operator="equal">
      <formula>5</formula>
    </cfRule>
    <cfRule type="cellIs" dxfId="1154" priority="792" stopIfTrue="1" operator="equal">
      <formula>4</formula>
    </cfRule>
    <cfRule type="cellIs" dxfId="1153" priority="793" stopIfTrue="1" operator="equal">
      <formula>3</formula>
    </cfRule>
  </conditionalFormatting>
  <conditionalFormatting sqref="F5">
    <cfRule type="cellIs" dxfId="1152" priority="779" stopIfTrue="1" operator="equal">
      <formula>5</formula>
    </cfRule>
    <cfRule type="cellIs" dxfId="1151" priority="780" stopIfTrue="1" operator="equal">
      <formula>4</formula>
    </cfRule>
    <cfRule type="cellIs" dxfId="1150" priority="781" stopIfTrue="1" operator="equal">
      <formula>3</formula>
    </cfRule>
  </conditionalFormatting>
  <conditionalFormatting sqref="F3:F4">
    <cfRule type="expression" dxfId="1149" priority="777" stopIfTrue="1">
      <formula>$D$4&lt;F3</formula>
    </cfRule>
    <cfRule type="expression" dxfId="1148" priority="778" stopIfTrue="1">
      <formula>$D$4&gt;F3</formula>
    </cfRule>
  </conditionalFormatting>
  <conditionalFormatting sqref="G3:G4">
    <cfRule type="expression" dxfId="1147" priority="775" stopIfTrue="1">
      <formula>$D$4&lt;G3</formula>
    </cfRule>
    <cfRule type="expression" dxfId="1146" priority="776" stopIfTrue="1">
      <formula>$D$4&gt;G3</formula>
    </cfRule>
  </conditionalFormatting>
  <conditionalFormatting sqref="I5">
    <cfRule type="cellIs" dxfId="1145" priority="690" stopIfTrue="1" operator="equal">
      <formula>5</formula>
    </cfRule>
    <cfRule type="cellIs" dxfId="1144" priority="691" stopIfTrue="1" operator="equal">
      <formula>4</formula>
    </cfRule>
    <cfRule type="cellIs" dxfId="1143" priority="692" stopIfTrue="1" operator="equal">
      <formula>3</formula>
    </cfRule>
  </conditionalFormatting>
  <conditionalFormatting sqref="J5">
    <cfRule type="cellIs" dxfId="1142" priority="676" stopIfTrue="1" operator="equal">
      <formula>5</formula>
    </cfRule>
    <cfRule type="cellIs" dxfId="1141" priority="677" stopIfTrue="1" operator="equal">
      <formula>4</formula>
    </cfRule>
    <cfRule type="cellIs" dxfId="1140" priority="678" stopIfTrue="1" operator="equal">
      <formula>3</formula>
    </cfRule>
  </conditionalFormatting>
  <conditionalFormatting sqref="I5">
    <cfRule type="cellIs" dxfId="1139" priority="753" stopIfTrue="1" operator="equal">
      <formula>5</formula>
    </cfRule>
    <cfRule type="cellIs" dxfId="1138" priority="754" stopIfTrue="1" operator="equal">
      <formula>4</formula>
    </cfRule>
    <cfRule type="cellIs" dxfId="1137" priority="755" stopIfTrue="1" operator="equal">
      <formula>3</formula>
    </cfRule>
  </conditionalFormatting>
  <conditionalFormatting sqref="I3:I4">
    <cfRule type="expression" dxfId="1136" priority="751" stopIfTrue="1">
      <formula>$D$4&lt;I3</formula>
    </cfRule>
    <cfRule type="expression" dxfId="1135" priority="752" stopIfTrue="1">
      <formula>$D$4&gt;I3</formula>
    </cfRule>
  </conditionalFormatting>
  <conditionalFormatting sqref="J5">
    <cfRule type="cellIs" dxfId="1134" priority="748" stopIfTrue="1" operator="equal">
      <formula>5</formula>
    </cfRule>
    <cfRule type="cellIs" dxfId="1133" priority="749" stopIfTrue="1" operator="equal">
      <formula>4</formula>
    </cfRule>
    <cfRule type="cellIs" dxfId="1132" priority="750" stopIfTrue="1" operator="equal">
      <formula>3</formula>
    </cfRule>
  </conditionalFormatting>
  <conditionalFormatting sqref="J3:J4">
    <cfRule type="expression" dxfId="1131" priority="746" stopIfTrue="1">
      <formula>$D$4&lt;J3</formula>
    </cfRule>
    <cfRule type="expression" dxfId="1130" priority="747" stopIfTrue="1">
      <formula>$D$4&gt;J3</formula>
    </cfRule>
  </conditionalFormatting>
  <conditionalFormatting sqref="K5">
    <cfRule type="cellIs" dxfId="1129" priority="743" stopIfTrue="1" operator="equal">
      <formula>5</formula>
    </cfRule>
    <cfRule type="cellIs" dxfId="1128" priority="744" stopIfTrue="1" operator="equal">
      <formula>4</formula>
    </cfRule>
    <cfRule type="cellIs" dxfId="1127" priority="745" stopIfTrue="1" operator="equal">
      <formula>3</formula>
    </cfRule>
  </conditionalFormatting>
  <conditionalFormatting sqref="K3:K4">
    <cfRule type="expression" dxfId="1126" priority="741" stopIfTrue="1">
      <formula>$D$4&lt;K3</formula>
    </cfRule>
    <cfRule type="expression" dxfId="1125" priority="742" stopIfTrue="1">
      <formula>$D$4&gt;K3</formula>
    </cfRule>
  </conditionalFormatting>
  <conditionalFormatting sqref="L3:L4">
    <cfRule type="expression" dxfId="1124" priority="737" stopIfTrue="1">
      <formula>$D$4&lt;L3</formula>
    </cfRule>
    <cfRule type="expression" dxfId="1123" priority="738" stopIfTrue="1">
      <formula>$D$4&gt;L3</formula>
    </cfRule>
  </conditionalFormatting>
  <conditionalFormatting sqref="P4">
    <cfRule type="expression" dxfId="1122" priority="718" stopIfTrue="1">
      <formula>$D$4&lt;P4</formula>
    </cfRule>
    <cfRule type="expression" dxfId="1121" priority="719" stopIfTrue="1">
      <formula>$D$4&gt;P4</formula>
    </cfRule>
  </conditionalFormatting>
  <conditionalFormatting sqref="T5">
    <cfRule type="cellIs" dxfId="1120" priority="715" stopIfTrue="1" operator="equal">
      <formula>5</formula>
    </cfRule>
    <cfRule type="cellIs" dxfId="1119" priority="716" stopIfTrue="1" operator="equal">
      <formula>4</formula>
    </cfRule>
    <cfRule type="cellIs" dxfId="1118" priority="717" stopIfTrue="1" operator="equal">
      <formula>3</formula>
    </cfRule>
  </conditionalFormatting>
  <conditionalFormatting sqref="T3:T4">
    <cfRule type="expression" dxfId="1117" priority="713" stopIfTrue="1">
      <formula>$D$4&lt;T3</formula>
    </cfRule>
    <cfRule type="expression" dxfId="1116" priority="714" stopIfTrue="1">
      <formula>$D$4&gt;T3</formula>
    </cfRule>
  </conditionalFormatting>
  <conditionalFormatting sqref="U4">
    <cfRule type="expression" dxfId="1115" priority="707" stopIfTrue="1">
      <formula>$D$4&lt;U4</formula>
    </cfRule>
    <cfRule type="expression" dxfId="1114" priority="708" stopIfTrue="1">
      <formula>$D$4&gt;U4</formula>
    </cfRule>
  </conditionalFormatting>
  <conditionalFormatting sqref="U4">
    <cfRule type="expression" dxfId="1113" priority="705" stopIfTrue="1">
      <formula>$D$1&lt;U4</formula>
    </cfRule>
    <cfRule type="expression" dxfId="1112" priority="706" stopIfTrue="1">
      <formula>$D$1&gt;U4</formula>
    </cfRule>
  </conditionalFormatting>
  <conditionalFormatting sqref="U4">
    <cfRule type="expression" dxfId="1111" priority="703" stopIfTrue="1">
      <formula>$D$1&lt;U4</formula>
    </cfRule>
    <cfRule type="expression" dxfId="1110" priority="704" stopIfTrue="1">
      <formula>$D$1&gt;U4</formula>
    </cfRule>
  </conditionalFormatting>
  <conditionalFormatting sqref="U3">
    <cfRule type="expression" dxfId="1109" priority="701" stopIfTrue="1">
      <formula>$D$4&lt;U3</formula>
    </cfRule>
    <cfRule type="expression" dxfId="1108" priority="702" stopIfTrue="1">
      <formula>$D$4&gt;U3</formula>
    </cfRule>
  </conditionalFormatting>
  <conditionalFormatting sqref="U5">
    <cfRule type="cellIs" dxfId="1107" priority="698" stopIfTrue="1" operator="equal">
      <formula>5</formula>
    </cfRule>
    <cfRule type="cellIs" dxfId="1106" priority="699" stopIfTrue="1" operator="equal">
      <formula>4</formula>
    </cfRule>
    <cfRule type="cellIs" dxfId="1105" priority="700" stopIfTrue="1" operator="equal">
      <formula>3</formula>
    </cfRule>
  </conditionalFormatting>
  <conditionalFormatting sqref="H3">
    <cfRule type="expression" dxfId="1104" priority="693" stopIfTrue="1">
      <formula>$D$4&lt;H3</formula>
    </cfRule>
    <cfRule type="expression" dxfId="1103" priority="694" stopIfTrue="1">
      <formula>$D$4&gt;H3</formula>
    </cfRule>
  </conditionalFormatting>
  <conditionalFormatting sqref="I3:I4">
    <cfRule type="expression" dxfId="1102" priority="688" stopIfTrue="1">
      <formula>$D$4&lt;I3</formula>
    </cfRule>
    <cfRule type="expression" dxfId="1101" priority="689" stopIfTrue="1">
      <formula>$D$4&gt;I3</formula>
    </cfRule>
  </conditionalFormatting>
  <conditionalFormatting sqref="K4">
    <cfRule type="expression" dxfId="1100" priority="686" stopIfTrue="1">
      <formula>$D$4&lt;K4</formula>
    </cfRule>
    <cfRule type="expression" dxfId="1099" priority="687" stopIfTrue="1">
      <formula>$D$4&gt;K4</formula>
    </cfRule>
  </conditionalFormatting>
  <conditionalFormatting sqref="J3:J4">
    <cfRule type="expression" dxfId="1098" priority="679" stopIfTrue="1">
      <formula>$D$4&lt;J3</formula>
    </cfRule>
    <cfRule type="expression" dxfId="1097" priority="680" stopIfTrue="1">
      <formula>$D$4&gt;J3</formula>
    </cfRule>
  </conditionalFormatting>
  <conditionalFormatting sqref="L5">
    <cfRule type="cellIs" dxfId="1096" priority="673" stopIfTrue="1" operator="equal">
      <formula>5</formula>
    </cfRule>
    <cfRule type="cellIs" dxfId="1095" priority="674" stopIfTrue="1" operator="equal">
      <formula>4</formula>
    </cfRule>
    <cfRule type="cellIs" dxfId="1094" priority="675" stopIfTrue="1" operator="equal">
      <formula>3</formula>
    </cfRule>
  </conditionalFormatting>
  <conditionalFormatting sqref="L3:L4">
    <cfRule type="expression" dxfId="1093" priority="671" stopIfTrue="1">
      <formula>$D$4&lt;L3</formula>
    </cfRule>
    <cfRule type="expression" dxfId="1092" priority="672" stopIfTrue="1">
      <formula>$D$4&gt;L3</formula>
    </cfRule>
  </conditionalFormatting>
  <conditionalFormatting sqref="L3:L4">
    <cfRule type="expression" dxfId="1091" priority="669" stopIfTrue="1">
      <formula>$D$1&lt;L3</formula>
    </cfRule>
    <cfRule type="expression" dxfId="1090" priority="670" stopIfTrue="1">
      <formula>$D$1&gt;L3</formula>
    </cfRule>
  </conditionalFormatting>
  <conditionalFormatting sqref="L4">
    <cfRule type="expression" dxfId="1089" priority="667" stopIfTrue="1">
      <formula>$D$4&lt;L4</formula>
    </cfRule>
    <cfRule type="expression" dxfId="1088" priority="668" stopIfTrue="1">
      <formula>$D$4&gt;L4</formula>
    </cfRule>
  </conditionalFormatting>
  <conditionalFormatting sqref="H3">
    <cfRule type="expression" dxfId="1087" priority="651" stopIfTrue="1">
      <formula>$D$4&lt;H3</formula>
    </cfRule>
    <cfRule type="expression" dxfId="1086" priority="652" stopIfTrue="1">
      <formula>$D$4&gt;H3</formula>
    </cfRule>
  </conditionalFormatting>
  <conditionalFormatting sqref="I5">
    <cfRule type="cellIs" dxfId="1085" priority="648" stopIfTrue="1" operator="equal">
      <formula>5</formula>
    </cfRule>
    <cfRule type="cellIs" dxfId="1084" priority="649" stopIfTrue="1" operator="equal">
      <formula>4</formula>
    </cfRule>
    <cfRule type="cellIs" dxfId="1083" priority="650" stopIfTrue="1" operator="equal">
      <formula>3</formula>
    </cfRule>
  </conditionalFormatting>
  <conditionalFormatting sqref="I3:I4">
    <cfRule type="expression" dxfId="1082" priority="646" stopIfTrue="1">
      <formula>$D$4&lt;I3</formula>
    </cfRule>
    <cfRule type="expression" dxfId="1081" priority="647" stopIfTrue="1">
      <formula>$D$4&gt;I3</formula>
    </cfRule>
  </conditionalFormatting>
  <conditionalFormatting sqref="J5">
    <cfRule type="cellIs" dxfId="1080" priority="643" stopIfTrue="1" operator="equal">
      <formula>5</formula>
    </cfRule>
    <cfRule type="cellIs" dxfId="1079" priority="644" stopIfTrue="1" operator="equal">
      <formula>4</formula>
    </cfRule>
    <cfRule type="cellIs" dxfId="1078" priority="645" stopIfTrue="1" operator="equal">
      <formula>3</formula>
    </cfRule>
  </conditionalFormatting>
  <conditionalFormatting sqref="J3:J4">
    <cfRule type="expression" dxfId="1077" priority="641" stopIfTrue="1">
      <formula>$D$4&lt;J3</formula>
    </cfRule>
    <cfRule type="expression" dxfId="1076" priority="642" stopIfTrue="1">
      <formula>$D$4&gt;J3</formula>
    </cfRule>
  </conditionalFormatting>
  <conditionalFormatting sqref="L4">
    <cfRule type="expression" dxfId="1075" priority="639" stopIfTrue="1">
      <formula>$D$4&lt;L4</formula>
    </cfRule>
    <cfRule type="expression" dxfId="1074" priority="640" stopIfTrue="1">
      <formula>$D$4&gt;L4</formula>
    </cfRule>
  </conditionalFormatting>
  <conditionalFormatting sqref="K3:K4">
    <cfRule type="expression" dxfId="1073" priority="637" stopIfTrue="1">
      <formula>$D$4&lt;K3</formula>
    </cfRule>
    <cfRule type="expression" dxfId="1072" priority="638" stopIfTrue="1">
      <formula>$D$4&gt;K3</formula>
    </cfRule>
  </conditionalFormatting>
  <conditionalFormatting sqref="K5">
    <cfRule type="cellIs" dxfId="1071" priority="634" stopIfTrue="1" operator="equal">
      <formula>5</formula>
    </cfRule>
    <cfRule type="cellIs" dxfId="1070" priority="635" stopIfTrue="1" operator="equal">
      <formula>4</formula>
    </cfRule>
    <cfRule type="cellIs" dxfId="1069" priority="636" stopIfTrue="1" operator="equal">
      <formula>3</formula>
    </cfRule>
  </conditionalFormatting>
  <conditionalFormatting sqref="K3:K4">
    <cfRule type="expression" dxfId="1068" priority="548" stopIfTrue="1">
      <formula>$D$4&lt;K3</formula>
    </cfRule>
    <cfRule type="expression" dxfId="1067" priority="549" stopIfTrue="1">
      <formula>$D$4&gt;K3</formula>
    </cfRule>
  </conditionalFormatting>
  <conditionalFormatting sqref="J7">
    <cfRule type="expression" dxfId="1066" priority="601" stopIfTrue="1">
      <formula>$D$1&lt;J7</formula>
    </cfRule>
    <cfRule type="expression" dxfId="1065" priority="602" stopIfTrue="1">
      <formula>$D$1&gt;J7</formula>
    </cfRule>
  </conditionalFormatting>
  <conditionalFormatting sqref="I6:I15">
    <cfRule type="cellIs" dxfId="1064" priority="598" stopIfTrue="1" operator="equal">
      <formula>5</formula>
    </cfRule>
    <cfRule type="cellIs" dxfId="1063" priority="599" stopIfTrue="1" operator="equal">
      <formula>4</formula>
    </cfRule>
    <cfRule type="cellIs" dxfId="1062" priority="600" stopIfTrue="1" operator="equal">
      <formula>3</formula>
    </cfRule>
  </conditionalFormatting>
  <conditionalFormatting sqref="J5">
    <cfRule type="cellIs" dxfId="1061" priority="477" stopIfTrue="1" operator="equal">
      <formula>5</formula>
    </cfRule>
    <cfRule type="cellIs" dxfId="1060" priority="478" stopIfTrue="1" operator="equal">
      <formula>4</formula>
    </cfRule>
    <cfRule type="cellIs" dxfId="1059" priority="479" stopIfTrue="1" operator="equal">
      <formula>3</formula>
    </cfRule>
  </conditionalFormatting>
  <conditionalFormatting sqref="P3:P4">
    <cfRule type="expression" dxfId="1058" priority="434" stopIfTrue="1">
      <formula>$D$1&lt;P3</formula>
    </cfRule>
    <cfRule type="expression" dxfId="1057" priority="435" stopIfTrue="1">
      <formula>$D$1&gt;P3</formula>
    </cfRule>
  </conditionalFormatting>
  <conditionalFormatting sqref="I5">
    <cfRule type="cellIs" dxfId="1056" priority="595" stopIfTrue="1" operator="equal">
      <formula>5</formula>
    </cfRule>
    <cfRule type="cellIs" dxfId="1055" priority="596" stopIfTrue="1" operator="equal">
      <formula>4</formula>
    </cfRule>
    <cfRule type="cellIs" dxfId="1054" priority="597" stopIfTrue="1" operator="equal">
      <formula>3</formula>
    </cfRule>
  </conditionalFormatting>
  <conditionalFormatting sqref="I3:I4">
    <cfRule type="expression" dxfId="1053" priority="593" stopIfTrue="1">
      <formula>$D$4&lt;I3</formula>
    </cfRule>
    <cfRule type="expression" dxfId="1052" priority="594" stopIfTrue="1">
      <formula>$D$4&gt;I3</formula>
    </cfRule>
  </conditionalFormatting>
  <conditionalFormatting sqref="J5">
    <cfRule type="cellIs" dxfId="1051" priority="590" stopIfTrue="1" operator="equal">
      <formula>5</formula>
    </cfRule>
    <cfRule type="cellIs" dxfId="1050" priority="591" stopIfTrue="1" operator="equal">
      <formula>4</formula>
    </cfRule>
    <cfRule type="cellIs" dxfId="1049" priority="592" stopIfTrue="1" operator="equal">
      <formula>3</formula>
    </cfRule>
  </conditionalFormatting>
  <conditionalFormatting sqref="J3:J4">
    <cfRule type="expression" dxfId="1048" priority="588" stopIfTrue="1">
      <formula>$D$4&lt;J3</formula>
    </cfRule>
    <cfRule type="expression" dxfId="1047" priority="589" stopIfTrue="1">
      <formula>$D$4&gt;J3</formula>
    </cfRule>
  </conditionalFormatting>
  <conditionalFormatting sqref="K5">
    <cfRule type="cellIs" dxfId="1046" priority="585" stopIfTrue="1" operator="equal">
      <formula>5</formula>
    </cfRule>
    <cfRule type="cellIs" dxfId="1045" priority="586" stopIfTrue="1" operator="equal">
      <formula>4</formula>
    </cfRule>
    <cfRule type="cellIs" dxfId="1044" priority="587" stopIfTrue="1" operator="equal">
      <formula>3</formula>
    </cfRule>
  </conditionalFormatting>
  <conditionalFormatting sqref="K3:K4">
    <cfRule type="expression" dxfId="1043" priority="583" stopIfTrue="1">
      <formula>$D$4&lt;K3</formula>
    </cfRule>
    <cfRule type="expression" dxfId="1042" priority="584" stopIfTrue="1">
      <formula>$D$4&gt;K3</formula>
    </cfRule>
  </conditionalFormatting>
  <conditionalFormatting sqref="I3:I4">
    <cfRule type="expression" dxfId="1041" priority="522" stopIfTrue="1">
      <formula>$D$4&lt;I3</formula>
    </cfRule>
    <cfRule type="expression" dxfId="1040" priority="523" stopIfTrue="1">
      <formula>$D$4&gt;I3</formula>
    </cfRule>
  </conditionalFormatting>
  <conditionalFormatting sqref="L3:L4">
    <cfRule type="expression" dxfId="1039" priority="579" stopIfTrue="1">
      <formula>$D$4&lt;L3</formula>
    </cfRule>
    <cfRule type="expression" dxfId="1038" priority="580" stopIfTrue="1">
      <formula>$D$4&gt;L3</formula>
    </cfRule>
  </conditionalFormatting>
  <conditionalFormatting sqref="L5">
    <cfRule type="cellIs" dxfId="1037" priority="576" stopIfTrue="1" operator="equal">
      <formula>5</formula>
    </cfRule>
    <cfRule type="cellIs" dxfId="1036" priority="577" stopIfTrue="1" operator="equal">
      <formula>4</formula>
    </cfRule>
    <cfRule type="cellIs" dxfId="1035" priority="578" stopIfTrue="1" operator="equal">
      <formula>3</formula>
    </cfRule>
  </conditionalFormatting>
  <conditionalFormatting sqref="K3:K4">
    <cfRule type="expression" dxfId="1034" priority="508" stopIfTrue="1">
      <formula>$D$4&lt;K3</formula>
    </cfRule>
    <cfRule type="expression" dxfId="1033" priority="509" stopIfTrue="1">
      <formula>$D$4&gt;K3</formula>
    </cfRule>
  </conditionalFormatting>
  <conditionalFormatting sqref="K5">
    <cfRule type="cellIs" dxfId="1032" priority="505" stopIfTrue="1" operator="equal">
      <formula>5</formula>
    </cfRule>
    <cfRule type="cellIs" dxfId="1031" priority="506" stopIfTrue="1" operator="equal">
      <formula>4</formula>
    </cfRule>
    <cfRule type="cellIs" dxfId="1030" priority="507" stopIfTrue="1" operator="equal">
      <formula>3</formula>
    </cfRule>
  </conditionalFormatting>
  <conditionalFormatting sqref="J5">
    <cfRule type="cellIs" dxfId="1029" priority="555" stopIfTrue="1" operator="equal">
      <formula>5</formula>
    </cfRule>
    <cfRule type="cellIs" dxfId="1028" priority="556" stopIfTrue="1" operator="equal">
      <formula>4</formula>
    </cfRule>
    <cfRule type="cellIs" dxfId="1027" priority="557" stopIfTrue="1" operator="equal">
      <formula>3</formula>
    </cfRule>
  </conditionalFormatting>
  <conditionalFormatting sqref="J3:J4">
    <cfRule type="expression" dxfId="1026" priority="553" stopIfTrue="1">
      <formula>$D$4&lt;J3</formula>
    </cfRule>
    <cfRule type="expression" dxfId="1025" priority="554" stopIfTrue="1">
      <formula>$D$4&gt;J3</formula>
    </cfRule>
  </conditionalFormatting>
  <conditionalFormatting sqref="K5">
    <cfRule type="cellIs" dxfId="1024" priority="550" stopIfTrue="1" operator="equal">
      <formula>5</formula>
    </cfRule>
    <cfRule type="cellIs" dxfId="1023" priority="551" stopIfTrue="1" operator="equal">
      <formula>4</formula>
    </cfRule>
    <cfRule type="cellIs" dxfId="1022" priority="552" stopIfTrue="1" operator="equal">
      <formula>3</formula>
    </cfRule>
  </conditionalFormatting>
  <conditionalFormatting sqref="L5">
    <cfRule type="cellIs" dxfId="1021" priority="545" stopIfTrue="1" operator="equal">
      <formula>5</formula>
    </cfRule>
    <cfRule type="cellIs" dxfId="1020" priority="546" stopIfTrue="1" operator="equal">
      <formula>4</formula>
    </cfRule>
    <cfRule type="cellIs" dxfId="1019" priority="547" stopIfTrue="1" operator="equal">
      <formula>3</formula>
    </cfRule>
  </conditionalFormatting>
  <conditionalFormatting sqref="L3:L4">
    <cfRule type="expression" dxfId="1018" priority="543" stopIfTrue="1">
      <formula>$D$4&lt;L3</formula>
    </cfRule>
    <cfRule type="expression" dxfId="1017" priority="544" stopIfTrue="1">
      <formula>$D$4&gt;L3</formula>
    </cfRule>
  </conditionalFormatting>
  <conditionalFormatting sqref="I3:I4">
    <cfRule type="expression" dxfId="1016" priority="480" stopIfTrue="1">
      <formula>$D$4&lt;I3</formula>
    </cfRule>
    <cfRule type="expression" dxfId="1015" priority="481" stopIfTrue="1">
      <formula>$D$4&gt;I3</formula>
    </cfRule>
  </conditionalFormatting>
  <conditionalFormatting sqref="I5">
    <cfRule type="cellIs" dxfId="1014" priority="524" stopIfTrue="1" operator="equal">
      <formula>5</formula>
    </cfRule>
    <cfRule type="cellIs" dxfId="1013" priority="525" stopIfTrue="1" operator="equal">
      <formula>4</formula>
    </cfRule>
    <cfRule type="cellIs" dxfId="1012" priority="526" stopIfTrue="1" operator="equal">
      <formula>3</formula>
    </cfRule>
  </conditionalFormatting>
  <conditionalFormatting sqref="J5">
    <cfRule type="cellIs" dxfId="1011" priority="519" stopIfTrue="1" operator="equal">
      <formula>5</formula>
    </cfRule>
    <cfRule type="cellIs" dxfId="1010" priority="520" stopIfTrue="1" operator="equal">
      <formula>4</formula>
    </cfRule>
    <cfRule type="cellIs" dxfId="1009" priority="521" stopIfTrue="1" operator="equal">
      <formula>3</formula>
    </cfRule>
  </conditionalFormatting>
  <conditionalFormatting sqref="J3:J4">
    <cfRule type="expression" dxfId="1008" priority="517" stopIfTrue="1">
      <formula>$D$4&lt;J3</formula>
    </cfRule>
    <cfRule type="expression" dxfId="1007" priority="518" stopIfTrue="1">
      <formula>$D$4&gt;J3</formula>
    </cfRule>
  </conditionalFormatting>
  <conditionalFormatting sqref="L4">
    <cfRule type="expression" dxfId="1006" priority="515" stopIfTrue="1">
      <formula>$D$4&lt;L4</formula>
    </cfRule>
    <cfRule type="expression" dxfId="1005" priority="516" stopIfTrue="1">
      <formula>$D$4&gt;L4</formula>
    </cfRule>
  </conditionalFormatting>
  <conditionalFormatting sqref="I5">
    <cfRule type="cellIs" dxfId="1004" priority="482" stopIfTrue="1" operator="equal">
      <formula>5</formula>
    </cfRule>
    <cfRule type="cellIs" dxfId="1003" priority="483" stopIfTrue="1" operator="equal">
      <formula>4</formula>
    </cfRule>
    <cfRule type="cellIs" dxfId="1002" priority="484" stopIfTrue="1" operator="equal">
      <formula>3</formula>
    </cfRule>
  </conditionalFormatting>
  <conditionalFormatting sqref="J3:J4">
    <cfRule type="expression" dxfId="1001" priority="475" stopIfTrue="1">
      <formula>$D$4&lt;J3</formula>
    </cfRule>
    <cfRule type="expression" dxfId="1000" priority="476" stopIfTrue="1">
      <formula>$D$4&gt;J3</formula>
    </cfRule>
  </conditionalFormatting>
  <conditionalFormatting sqref="K5">
    <cfRule type="cellIs" dxfId="999" priority="472" stopIfTrue="1" operator="equal">
      <formula>5</formula>
    </cfRule>
    <cfRule type="cellIs" dxfId="998" priority="473" stopIfTrue="1" operator="equal">
      <formula>4</formula>
    </cfRule>
    <cfRule type="cellIs" dxfId="997" priority="474" stopIfTrue="1" operator="equal">
      <formula>3</formula>
    </cfRule>
  </conditionalFormatting>
  <conditionalFormatting sqref="K3:K4">
    <cfRule type="expression" dxfId="996" priority="470" stopIfTrue="1">
      <formula>$D$4&lt;K3</formula>
    </cfRule>
    <cfRule type="expression" dxfId="995" priority="471" stopIfTrue="1">
      <formula>$D$4&gt;K3</formula>
    </cfRule>
  </conditionalFormatting>
  <conditionalFormatting sqref="L3:L4">
    <cfRule type="expression" dxfId="994" priority="466" stopIfTrue="1">
      <formula>$D$4&lt;L3</formula>
    </cfRule>
    <cfRule type="expression" dxfId="993" priority="467" stopIfTrue="1">
      <formula>$D$4&gt;L3</formula>
    </cfRule>
  </conditionalFormatting>
  <conditionalFormatting sqref="L5">
    <cfRule type="cellIs" dxfId="992" priority="463" stopIfTrue="1" operator="equal">
      <formula>5</formula>
    </cfRule>
    <cfRule type="cellIs" dxfId="991" priority="464" stopIfTrue="1" operator="equal">
      <formula>4</formula>
    </cfRule>
    <cfRule type="cellIs" dxfId="990" priority="465" stopIfTrue="1" operator="equal">
      <formula>3</formula>
    </cfRule>
  </conditionalFormatting>
  <conditionalFormatting sqref="P5">
    <cfRule type="cellIs" dxfId="989" priority="442" stopIfTrue="1" operator="equal">
      <formula>5</formula>
    </cfRule>
    <cfRule type="cellIs" dxfId="988" priority="443" stopIfTrue="1" operator="equal">
      <formula>4</formula>
    </cfRule>
    <cfRule type="cellIs" dxfId="987" priority="444" stopIfTrue="1" operator="equal">
      <formula>3</formula>
    </cfRule>
  </conditionalFormatting>
  <conditionalFormatting sqref="P3:P4">
    <cfRule type="expression" dxfId="986" priority="440" stopIfTrue="1">
      <formula>$D$4&lt;P3</formula>
    </cfRule>
    <cfRule type="expression" dxfId="985" priority="441" stopIfTrue="1">
      <formula>$D$4&gt;P3</formula>
    </cfRule>
  </conditionalFormatting>
  <conditionalFormatting sqref="P4">
    <cfRule type="expression" dxfId="984" priority="436" stopIfTrue="1">
      <formula>$D$4&lt;P4</formula>
    </cfRule>
    <cfRule type="expression" dxfId="983" priority="437" stopIfTrue="1">
      <formula>$D$4&gt;P4</formula>
    </cfRule>
  </conditionalFormatting>
  <conditionalFormatting sqref="P3:P4">
    <cfRule type="expression" dxfId="982" priority="438" stopIfTrue="1">
      <formula>$D$1&lt;P3</formula>
    </cfRule>
    <cfRule type="expression" dxfId="981" priority="439" stopIfTrue="1">
      <formula>$D$1&gt;P3</formula>
    </cfRule>
  </conditionalFormatting>
  <conditionalFormatting sqref="P4">
    <cfRule type="expression" dxfId="980" priority="432" stopIfTrue="1">
      <formula>$D$4&lt;P4</formula>
    </cfRule>
    <cfRule type="expression" dxfId="979" priority="433" stopIfTrue="1">
      <formula>$D$4&gt;P4</formula>
    </cfRule>
  </conditionalFormatting>
  <conditionalFormatting sqref="H5">
    <cfRule type="cellIs" dxfId="978" priority="429" stopIfTrue="1" operator="equal">
      <formula>5</formula>
    </cfRule>
    <cfRule type="cellIs" dxfId="977" priority="430" stopIfTrue="1" operator="equal">
      <formula>4</formula>
    </cfRule>
    <cfRule type="cellIs" dxfId="976" priority="431" stopIfTrue="1" operator="equal">
      <formula>3</formula>
    </cfRule>
  </conditionalFormatting>
  <conditionalFormatting sqref="H4">
    <cfRule type="expression" dxfId="975" priority="427" stopIfTrue="1">
      <formula>$D$1&lt;H4</formula>
    </cfRule>
    <cfRule type="expression" dxfId="974" priority="428" stopIfTrue="1">
      <formula>$D$1&gt;H4</formula>
    </cfRule>
  </conditionalFormatting>
  <conditionalFormatting sqref="H5">
    <cfRule type="cellIs" dxfId="973" priority="424" stopIfTrue="1" operator="equal">
      <formula>5</formula>
    </cfRule>
    <cfRule type="cellIs" dxfId="972" priority="425" stopIfTrue="1" operator="equal">
      <formula>4</formula>
    </cfRule>
    <cfRule type="cellIs" dxfId="971" priority="426" stopIfTrue="1" operator="equal">
      <formula>3</formula>
    </cfRule>
  </conditionalFormatting>
  <conditionalFormatting sqref="H4">
    <cfRule type="expression" dxfId="970" priority="422" stopIfTrue="1">
      <formula>$D$4&lt;H4</formula>
    </cfRule>
    <cfRule type="expression" dxfId="969" priority="423" stopIfTrue="1">
      <formula>$D$4&gt;H4</formula>
    </cfRule>
  </conditionalFormatting>
  <conditionalFormatting sqref="H5">
    <cfRule type="cellIs" dxfId="968" priority="419" stopIfTrue="1" operator="equal">
      <formula>5</formula>
    </cfRule>
    <cfRule type="cellIs" dxfId="967" priority="420" stopIfTrue="1" operator="equal">
      <formula>4</formula>
    </cfRule>
    <cfRule type="cellIs" dxfId="966" priority="421" stopIfTrue="1" operator="equal">
      <formula>3</formula>
    </cfRule>
  </conditionalFormatting>
  <conditionalFormatting sqref="H4">
    <cfRule type="expression" dxfId="965" priority="417" stopIfTrue="1">
      <formula>$D$4&lt;H4</formula>
    </cfRule>
    <cfRule type="expression" dxfId="964" priority="418" stopIfTrue="1">
      <formula>$D$4&gt;H4</formula>
    </cfRule>
  </conditionalFormatting>
  <conditionalFormatting sqref="H4">
    <cfRule type="expression" dxfId="963" priority="415" stopIfTrue="1">
      <formula>$D$4&lt;H4</formula>
    </cfRule>
    <cfRule type="expression" dxfId="962" priority="416" stopIfTrue="1">
      <formula>$D$4&gt;H4</formula>
    </cfRule>
  </conditionalFormatting>
  <conditionalFormatting sqref="H5">
    <cfRule type="cellIs" dxfId="961" priority="412" stopIfTrue="1" operator="equal">
      <formula>5</formula>
    </cfRule>
    <cfRule type="cellIs" dxfId="960" priority="413" stopIfTrue="1" operator="equal">
      <formula>4</formula>
    </cfRule>
    <cfRule type="cellIs" dxfId="959" priority="414" stopIfTrue="1" operator="equal">
      <formula>3</formula>
    </cfRule>
  </conditionalFormatting>
  <conditionalFormatting sqref="H5">
    <cfRule type="cellIs" dxfId="958" priority="409" stopIfTrue="1" operator="equal">
      <formula>5</formula>
    </cfRule>
    <cfRule type="cellIs" dxfId="957" priority="410" stopIfTrue="1" operator="equal">
      <formula>4</formula>
    </cfRule>
    <cfRule type="cellIs" dxfId="956" priority="411" stopIfTrue="1" operator="equal">
      <formula>3</formula>
    </cfRule>
  </conditionalFormatting>
  <conditionalFormatting sqref="H4">
    <cfRule type="expression" dxfId="955" priority="407" stopIfTrue="1">
      <formula>$D$4&lt;H4</formula>
    </cfRule>
    <cfRule type="expression" dxfId="954" priority="408" stopIfTrue="1">
      <formula>$D$4&gt;H4</formula>
    </cfRule>
  </conditionalFormatting>
  <conditionalFormatting sqref="H5">
    <cfRule type="cellIs" dxfId="953" priority="404" stopIfTrue="1" operator="equal">
      <formula>5</formula>
    </cfRule>
    <cfRule type="cellIs" dxfId="952" priority="405" stopIfTrue="1" operator="equal">
      <formula>4</formula>
    </cfRule>
    <cfRule type="cellIs" dxfId="951" priority="406" stopIfTrue="1" operator="equal">
      <formula>3</formula>
    </cfRule>
  </conditionalFormatting>
  <conditionalFormatting sqref="H4">
    <cfRule type="expression" dxfId="950" priority="402" stopIfTrue="1">
      <formula>$D$4&lt;H4</formula>
    </cfRule>
    <cfRule type="expression" dxfId="949" priority="403" stopIfTrue="1">
      <formula>$D$4&gt;H4</formula>
    </cfRule>
  </conditionalFormatting>
  <conditionalFormatting sqref="H5">
    <cfRule type="cellIs" dxfId="948" priority="399" stopIfTrue="1" operator="equal">
      <formula>5</formula>
    </cfRule>
    <cfRule type="cellIs" dxfId="947" priority="400" stopIfTrue="1" operator="equal">
      <formula>4</formula>
    </cfRule>
    <cfRule type="cellIs" dxfId="946" priority="401" stopIfTrue="1" operator="equal">
      <formula>3</formula>
    </cfRule>
  </conditionalFormatting>
  <conditionalFormatting sqref="H4">
    <cfRule type="expression" dxfId="945" priority="397" stopIfTrue="1">
      <formula>$D$4&lt;H4</formula>
    </cfRule>
    <cfRule type="expression" dxfId="944" priority="398" stopIfTrue="1">
      <formula>$D$4&gt;H4</formula>
    </cfRule>
  </conditionalFormatting>
  <conditionalFormatting sqref="H5">
    <cfRule type="cellIs" dxfId="943" priority="394" stopIfTrue="1" operator="equal">
      <formula>5</formula>
    </cfRule>
    <cfRule type="cellIs" dxfId="942" priority="395" stopIfTrue="1" operator="equal">
      <formula>4</formula>
    </cfRule>
    <cfRule type="cellIs" dxfId="941" priority="396" stopIfTrue="1" operator="equal">
      <formula>3</formula>
    </cfRule>
  </conditionalFormatting>
  <conditionalFormatting sqref="H4">
    <cfRule type="expression" dxfId="940" priority="392" stopIfTrue="1">
      <formula>$D$4&lt;H4</formula>
    </cfRule>
    <cfRule type="expression" dxfId="939" priority="393" stopIfTrue="1">
      <formula>$D$4&gt;H4</formula>
    </cfRule>
  </conditionalFormatting>
  <conditionalFormatting sqref="H5">
    <cfRule type="cellIs" dxfId="938" priority="389" stopIfTrue="1" operator="equal">
      <formula>5</formula>
    </cfRule>
    <cfRule type="cellIs" dxfId="937" priority="390" stopIfTrue="1" operator="equal">
      <formula>4</formula>
    </cfRule>
    <cfRule type="cellIs" dxfId="936" priority="391" stopIfTrue="1" operator="equal">
      <formula>3</formula>
    </cfRule>
  </conditionalFormatting>
  <conditionalFormatting sqref="H4">
    <cfRule type="expression" dxfId="935" priority="387" stopIfTrue="1">
      <formula>$D$4&lt;H4</formula>
    </cfRule>
    <cfRule type="expression" dxfId="934" priority="388" stopIfTrue="1">
      <formula>$D$4&gt;H4</formula>
    </cfRule>
  </conditionalFormatting>
  <conditionalFormatting sqref="H15">
    <cfRule type="cellIs" dxfId="933" priority="384" stopIfTrue="1" operator="equal">
      <formula>5</formula>
    </cfRule>
    <cfRule type="cellIs" dxfId="932" priority="385" stopIfTrue="1" operator="equal">
      <formula>4</formula>
    </cfRule>
    <cfRule type="cellIs" dxfId="931" priority="386" stopIfTrue="1" operator="equal">
      <formula>3</formula>
    </cfRule>
  </conditionalFormatting>
  <conditionalFormatting sqref="I5">
    <cfRule type="cellIs" dxfId="930" priority="357" stopIfTrue="1" operator="equal">
      <formula>5</formula>
    </cfRule>
    <cfRule type="cellIs" dxfId="929" priority="358" stopIfTrue="1" operator="equal">
      <formula>4</formula>
    </cfRule>
    <cfRule type="cellIs" dxfId="928" priority="359" stopIfTrue="1" operator="equal">
      <formula>3</formula>
    </cfRule>
  </conditionalFormatting>
  <conditionalFormatting sqref="K3:K4">
    <cfRule type="expression" dxfId="927" priority="350" stopIfTrue="1">
      <formula>$D$1&lt;K3</formula>
    </cfRule>
    <cfRule type="expression" dxfId="926" priority="351" stopIfTrue="1">
      <formula>$D$1&gt;K3</formula>
    </cfRule>
  </conditionalFormatting>
  <conditionalFormatting sqref="J5">
    <cfRule type="cellIs" dxfId="925" priority="329" stopIfTrue="1" operator="equal">
      <formula>5</formula>
    </cfRule>
    <cfRule type="cellIs" dxfId="924" priority="330" stopIfTrue="1" operator="equal">
      <formula>4</formula>
    </cfRule>
    <cfRule type="cellIs" dxfId="923" priority="331" stopIfTrue="1" operator="equal">
      <formula>3</formula>
    </cfRule>
  </conditionalFormatting>
  <conditionalFormatting sqref="J3:J4">
    <cfRule type="expression" dxfId="922" priority="314" stopIfTrue="1">
      <formula>$D$1&lt;J3</formula>
    </cfRule>
    <cfRule type="expression" dxfId="921" priority="315" stopIfTrue="1">
      <formula>$D$1&gt;J3</formula>
    </cfRule>
  </conditionalFormatting>
  <conditionalFormatting sqref="L3:L4">
    <cfRule type="expression" dxfId="920" priority="292" stopIfTrue="1">
      <formula>$D$1&lt;L3</formula>
    </cfRule>
    <cfRule type="expression" dxfId="919" priority="293" stopIfTrue="1">
      <formula>$D$1&gt;L3</formula>
    </cfRule>
  </conditionalFormatting>
  <conditionalFormatting sqref="I4">
    <cfRule type="expression" dxfId="918" priority="382" stopIfTrue="1">
      <formula>$D$4&lt;I4</formula>
    </cfRule>
    <cfRule type="expression" dxfId="917" priority="383" stopIfTrue="1">
      <formula>$D$4&gt;I4</formula>
    </cfRule>
  </conditionalFormatting>
  <conditionalFormatting sqref="J5">
    <cfRule type="cellIs" dxfId="916" priority="379" stopIfTrue="1" operator="equal">
      <formula>5</formula>
    </cfRule>
    <cfRule type="cellIs" dxfId="915" priority="380" stopIfTrue="1" operator="equal">
      <formula>4</formula>
    </cfRule>
    <cfRule type="cellIs" dxfId="914" priority="381" stopIfTrue="1" operator="equal">
      <formula>3</formula>
    </cfRule>
  </conditionalFormatting>
  <conditionalFormatting sqref="J3:J4">
    <cfRule type="expression" dxfId="913" priority="377" stopIfTrue="1">
      <formula>$D$4&lt;J3</formula>
    </cfRule>
    <cfRule type="expression" dxfId="912" priority="378" stopIfTrue="1">
      <formula>$D$4&gt;J3</formula>
    </cfRule>
  </conditionalFormatting>
  <conditionalFormatting sqref="J3:J4">
    <cfRule type="expression" dxfId="911" priority="375" stopIfTrue="1">
      <formula>$D$1&lt;J3</formula>
    </cfRule>
    <cfRule type="expression" dxfId="910" priority="376" stopIfTrue="1">
      <formula>$D$1&gt;J3</formula>
    </cfRule>
  </conditionalFormatting>
  <conditionalFormatting sqref="J4">
    <cfRule type="expression" dxfId="909" priority="373" stopIfTrue="1">
      <formula>$D$4&lt;J4</formula>
    </cfRule>
    <cfRule type="expression" dxfId="908" priority="374" stopIfTrue="1">
      <formula>$D$4&gt;J4</formula>
    </cfRule>
  </conditionalFormatting>
  <conditionalFormatting sqref="K5">
    <cfRule type="cellIs" dxfId="907" priority="370" stopIfTrue="1" operator="equal">
      <formula>5</formula>
    </cfRule>
    <cfRule type="cellIs" dxfId="906" priority="371" stopIfTrue="1" operator="equal">
      <formula>4</formula>
    </cfRule>
    <cfRule type="cellIs" dxfId="905" priority="372" stopIfTrue="1" operator="equal">
      <formula>3</formula>
    </cfRule>
  </conditionalFormatting>
  <conditionalFormatting sqref="K3:K4">
    <cfRule type="expression" dxfId="904" priority="368" stopIfTrue="1">
      <formula>$D$4&lt;K3</formula>
    </cfRule>
    <cfRule type="expression" dxfId="903" priority="369" stopIfTrue="1">
      <formula>$D$4&gt;K3</formula>
    </cfRule>
  </conditionalFormatting>
  <conditionalFormatting sqref="K4">
    <cfRule type="expression" dxfId="902" priority="364" stopIfTrue="1">
      <formula>$D$4&lt;K4</formula>
    </cfRule>
    <cfRule type="expression" dxfId="901" priority="365" stopIfTrue="1">
      <formula>$D$4&gt;K4</formula>
    </cfRule>
  </conditionalFormatting>
  <conditionalFormatting sqref="K3:K4">
    <cfRule type="expression" dxfId="900" priority="366" stopIfTrue="1">
      <formula>$D$1&lt;K3</formula>
    </cfRule>
    <cfRule type="expression" dxfId="899" priority="367" stopIfTrue="1">
      <formula>$D$1&gt;K3</formula>
    </cfRule>
  </conditionalFormatting>
  <conditionalFormatting sqref="J4">
    <cfRule type="expression" dxfId="898" priority="362" stopIfTrue="1">
      <formula>$D$4&lt;J4</formula>
    </cfRule>
    <cfRule type="expression" dxfId="897" priority="363" stopIfTrue="1">
      <formula>$D$4&gt;J4</formula>
    </cfRule>
  </conditionalFormatting>
  <conditionalFormatting sqref="I3:I4">
    <cfRule type="expression" dxfId="896" priority="360" stopIfTrue="1">
      <formula>$D$4&lt;I3</formula>
    </cfRule>
    <cfRule type="expression" dxfId="895" priority="361" stopIfTrue="1">
      <formula>$D$4&gt;I3</formula>
    </cfRule>
  </conditionalFormatting>
  <conditionalFormatting sqref="K5">
    <cfRule type="cellIs" dxfId="894" priority="354" stopIfTrue="1" operator="equal">
      <formula>5</formula>
    </cfRule>
    <cfRule type="cellIs" dxfId="893" priority="355" stopIfTrue="1" operator="equal">
      <formula>4</formula>
    </cfRule>
    <cfRule type="cellIs" dxfId="892" priority="356" stopIfTrue="1" operator="equal">
      <formula>3</formula>
    </cfRule>
  </conditionalFormatting>
  <conditionalFormatting sqref="K3:K4">
    <cfRule type="expression" dxfId="891" priority="352" stopIfTrue="1">
      <formula>$D$4&lt;K3</formula>
    </cfRule>
    <cfRule type="expression" dxfId="890" priority="353" stopIfTrue="1">
      <formula>$D$4&gt;K3</formula>
    </cfRule>
  </conditionalFormatting>
  <conditionalFormatting sqref="K4">
    <cfRule type="expression" dxfId="889" priority="348" stopIfTrue="1">
      <formula>$D$4&lt;K4</formula>
    </cfRule>
    <cfRule type="expression" dxfId="888" priority="349" stopIfTrue="1">
      <formula>$D$4&gt;K4</formula>
    </cfRule>
  </conditionalFormatting>
  <conditionalFormatting sqref="K5">
    <cfRule type="cellIs" dxfId="887" priority="345" stopIfTrue="1" operator="equal">
      <formula>5</formula>
    </cfRule>
    <cfRule type="cellIs" dxfId="886" priority="346" stopIfTrue="1" operator="equal">
      <formula>4</formula>
    </cfRule>
    <cfRule type="cellIs" dxfId="885" priority="347" stopIfTrue="1" operator="equal">
      <formula>3</formula>
    </cfRule>
  </conditionalFormatting>
  <conditionalFormatting sqref="K3:K4">
    <cfRule type="expression" dxfId="884" priority="343" stopIfTrue="1">
      <formula>$D$4&lt;K3</formula>
    </cfRule>
    <cfRule type="expression" dxfId="883" priority="344" stopIfTrue="1">
      <formula>$D$4&gt;K3</formula>
    </cfRule>
  </conditionalFormatting>
  <conditionalFormatting sqref="I5">
    <cfRule type="cellIs" dxfId="882" priority="340" stopIfTrue="1" operator="equal">
      <formula>5</formula>
    </cfRule>
    <cfRule type="cellIs" dxfId="881" priority="341" stopIfTrue="1" operator="equal">
      <formula>4</formula>
    </cfRule>
    <cfRule type="cellIs" dxfId="880" priority="342" stopIfTrue="1" operator="equal">
      <formula>3</formula>
    </cfRule>
  </conditionalFormatting>
  <conditionalFormatting sqref="I3:I4">
    <cfRule type="expression" dxfId="879" priority="338" stopIfTrue="1">
      <formula>$D$4&lt;I3</formula>
    </cfRule>
    <cfRule type="expression" dxfId="878" priority="339" stopIfTrue="1">
      <formula>$D$4&gt;I3</formula>
    </cfRule>
  </conditionalFormatting>
  <conditionalFormatting sqref="I3:I4">
    <cfRule type="expression" dxfId="877" priority="336" stopIfTrue="1">
      <formula>$D$1&lt;I3</formula>
    </cfRule>
    <cfRule type="expression" dxfId="876" priority="337" stopIfTrue="1">
      <formula>$D$1&gt;I3</formula>
    </cfRule>
  </conditionalFormatting>
  <conditionalFormatting sqref="I4">
    <cfRule type="expression" dxfId="875" priority="334" stopIfTrue="1">
      <formula>$D$4&lt;I4</formula>
    </cfRule>
    <cfRule type="expression" dxfId="874" priority="335" stopIfTrue="1">
      <formula>$D$4&gt;I4</formula>
    </cfRule>
  </conditionalFormatting>
  <conditionalFormatting sqref="K4">
    <cfRule type="expression" dxfId="873" priority="332" stopIfTrue="1">
      <formula>$D$4&lt;K4</formula>
    </cfRule>
    <cfRule type="expression" dxfId="872" priority="333" stopIfTrue="1">
      <formula>$D$4&gt;K4</formula>
    </cfRule>
  </conditionalFormatting>
  <conditionalFormatting sqref="J3:J4">
    <cfRule type="expression" dxfId="871" priority="327" stopIfTrue="1">
      <formula>$D$4&lt;J3</formula>
    </cfRule>
    <cfRule type="expression" dxfId="870" priority="328" stopIfTrue="1">
      <formula>$D$4&gt;J3</formula>
    </cfRule>
  </conditionalFormatting>
  <conditionalFormatting sqref="J4">
    <cfRule type="expression" dxfId="869" priority="323" stopIfTrue="1">
      <formula>$D$4&lt;J4</formula>
    </cfRule>
    <cfRule type="expression" dxfId="868" priority="324" stopIfTrue="1">
      <formula>$D$4&gt;J4</formula>
    </cfRule>
  </conditionalFormatting>
  <conditionalFormatting sqref="J3:J4">
    <cfRule type="expression" dxfId="867" priority="325" stopIfTrue="1">
      <formula>$D$1&lt;J3</formula>
    </cfRule>
    <cfRule type="expression" dxfId="866" priority="326" stopIfTrue="1">
      <formula>$D$1&gt;J3</formula>
    </cfRule>
  </conditionalFormatting>
  <conditionalFormatting sqref="I4">
    <cfRule type="expression" dxfId="865" priority="321" stopIfTrue="1">
      <formula>$D$4&lt;I4</formula>
    </cfRule>
    <cfRule type="expression" dxfId="864" priority="322" stopIfTrue="1">
      <formula>$D$4&gt;I4</formula>
    </cfRule>
  </conditionalFormatting>
  <conditionalFormatting sqref="J5">
    <cfRule type="cellIs" dxfId="863" priority="318" stopIfTrue="1" operator="equal">
      <formula>5</formula>
    </cfRule>
    <cfRule type="cellIs" dxfId="862" priority="319" stopIfTrue="1" operator="equal">
      <formula>4</formula>
    </cfRule>
    <cfRule type="cellIs" dxfId="861" priority="320" stopIfTrue="1" operator="equal">
      <formula>3</formula>
    </cfRule>
  </conditionalFormatting>
  <conditionalFormatting sqref="J3:J4">
    <cfRule type="expression" dxfId="860" priority="316" stopIfTrue="1">
      <formula>$D$4&lt;J3</formula>
    </cfRule>
    <cfRule type="expression" dxfId="859" priority="317" stopIfTrue="1">
      <formula>$D$4&gt;J3</formula>
    </cfRule>
  </conditionalFormatting>
  <conditionalFormatting sqref="J4">
    <cfRule type="expression" dxfId="858" priority="312" stopIfTrue="1">
      <formula>$D$4&lt;J4</formula>
    </cfRule>
    <cfRule type="expression" dxfId="857" priority="313" stopIfTrue="1">
      <formula>$D$4&gt;J4</formula>
    </cfRule>
  </conditionalFormatting>
  <conditionalFormatting sqref="K5">
    <cfRule type="cellIs" dxfId="856" priority="309" stopIfTrue="1" operator="equal">
      <formula>5</formula>
    </cfRule>
    <cfRule type="cellIs" dxfId="855" priority="310" stopIfTrue="1" operator="equal">
      <formula>4</formula>
    </cfRule>
    <cfRule type="cellIs" dxfId="854" priority="311" stopIfTrue="1" operator="equal">
      <formula>3</formula>
    </cfRule>
  </conditionalFormatting>
  <conditionalFormatting sqref="K3:K4">
    <cfRule type="expression" dxfId="853" priority="307" stopIfTrue="1">
      <formula>$D$4&lt;K3</formula>
    </cfRule>
    <cfRule type="expression" dxfId="852" priority="308" stopIfTrue="1">
      <formula>$D$4&gt;K3</formula>
    </cfRule>
  </conditionalFormatting>
  <conditionalFormatting sqref="K4">
    <cfRule type="expression" dxfId="851" priority="303" stopIfTrue="1">
      <formula>$D$4&lt;K4</formula>
    </cfRule>
    <cfRule type="expression" dxfId="850" priority="304" stopIfTrue="1">
      <formula>$D$4&gt;K4</formula>
    </cfRule>
  </conditionalFormatting>
  <conditionalFormatting sqref="K3:K4">
    <cfRule type="expression" dxfId="849" priority="305" stopIfTrue="1">
      <formula>$D$1&lt;K3</formula>
    </cfRule>
    <cfRule type="expression" dxfId="848" priority="306" stopIfTrue="1">
      <formula>$D$1&gt;K3</formula>
    </cfRule>
  </conditionalFormatting>
  <conditionalFormatting sqref="L5">
    <cfRule type="cellIs" dxfId="847" priority="300" stopIfTrue="1" operator="equal">
      <formula>5</formula>
    </cfRule>
    <cfRule type="cellIs" dxfId="846" priority="301" stopIfTrue="1" operator="equal">
      <formula>4</formula>
    </cfRule>
    <cfRule type="cellIs" dxfId="845" priority="302" stopIfTrue="1" operator="equal">
      <formula>3</formula>
    </cfRule>
  </conditionalFormatting>
  <conditionalFormatting sqref="L3:L4">
    <cfRule type="expression" dxfId="844" priority="298" stopIfTrue="1">
      <formula>$D$4&lt;L3</formula>
    </cfRule>
    <cfRule type="expression" dxfId="843" priority="299" stopIfTrue="1">
      <formula>$D$4&gt;L3</formula>
    </cfRule>
  </conditionalFormatting>
  <conditionalFormatting sqref="L4">
    <cfRule type="expression" dxfId="842" priority="294" stopIfTrue="1">
      <formula>$D$4&lt;L4</formula>
    </cfRule>
    <cfRule type="expression" dxfId="841" priority="295" stopIfTrue="1">
      <formula>$D$4&gt;L4</formula>
    </cfRule>
  </conditionalFormatting>
  <conditionalFormatting sqref="L3:L4">
    <cfRule type="expression" dxfId="840" priority="296" stopIfTrue="1">
      <formula>$D$1&lt;L3</formula>
    </cfRule>
    <cfRule type="expression" dxfId="839" priority="297" stopIfTrue="1">
      <formula>$D$1&gt;L3</formula>
    </cfRule>
  </conditionalFormatting>
  <conditionalFormatting sqref="L4">
    <cfRule type="expression" dxfId="838" priority="290" stopIfTrue="1">
      <formula>$D$4&lt;L4</formula>
    </cfRule>
    <cfRule type="expression" dxfId="837" priority="291" stopIfTrue="1">
      <formula>$D$4&gt;L4</formula>
    </cfRule>
  </conditionalFormatting>
  <conditionalFormatting sqref="J5">
    <cfRule type="cellIs" dxfId="836" priority="253" stopIfTrue="1" operator="equal">
      <formula>5</formula>
    </cfRule>
    <cfRule type="cellIs" dxfId="835" priority="254" stopIfTrue="1" operator="equal">
      <formula>4</formula>
    </cfRule>
    <cfRule type="cellIs" dxfId="834" priority="255" stopIfTrue="1" operator="equal">
      <formula>3</formula>
    </cfRule>
  </conditionalFormatting>
  <conditionalFormatting sqref="L3:L4">
    <cfRule type="expression" dxfId="833" priority="246" stopIfTrue="1">
      <formula>$D$1&lt;L3</formula>
    </cfRule>
    <cfRule type="expression" dxfId="832" priority="247" stopIfTrue="1">
      <formula>$D$1&gt;L3</formula>
    </cfRule>
  </conditionalFormatting>
  <conditionalFormatting sqref="K5">
    <cfRule type="cellIs" dxfId="831" priority="223" stopIfTrue="1" operator="equal">
      <formula>5</formula>
    </cfRule>
    <cfRule type="cellIs" dxfId="830" priority="224" stopIfTrue="1" operator="equal">
      <formula>4</formula>
    </cfRule>
    <cfRule type="cellIs" dxfId="829" priority="225" stopIfTrue="1" operator="equal">
      <formula>3</formula>
    </cfRule>
  </conditionalFormatting>
  <conditionalFormatting sqref="K3:K4">
    <cfRule type="expression" dxfId="828" priority="203" stopIfTrue="1">
      <formula>$D$1&lt;K3</formula>
    </cfRule>
    <cfRule type="expression" dxfId="827" priority="204" stopIfTrue="1">
      <formula>$D$1&gt;K3</formula>
    </cfRule>
  </conditionalFormatting>
  <conditionalFormatting sqref="J4">
    <cfRule type="expression" dxfId="826" priority="288" stopIfTrue="1">
      <formula>$D$4&lt;J4</formula>
    </cfRule>
    <cfRule type="expression" dxfId="825" priority="289" stopIfTrue="1">
      <formula>$D$4&gt;J4</formula>
    </cfRule>
  </conditionalFormatting>
  <conditionalFormatting sqref="I3:I4">
    <cfRule type="expression" dxfId="824" priority="286" stopIfTrue="1">
      <formula>$D$4&lt;I3</formula>
    </cfRule>
    <cfRule type="expression" dxfId="823" priority="287" stopIfTrue="1">
      <formula>$D$4&gt;I3</formula>
    </cfRule>
  </conditionalFormatting>
  <conditionalFormatting sqref="I5">
    <cfRule type="cellIs" dxfId="822" priority="283" stopIfTrue="1" operator="equal">
      <formula>5</formula>
    </cfRule>
    <cfRule type="cellIs" dxfId="821" priority="284" stopIfTrue="1" operator="equal">
      <formula>4</formula>
    </cfRule>
    <cfRule type="cellIs" dxfId="820" priority="285" stopIfTrue="1" operator="equal">
      <formula>3</formula>
    </cfRule>
  </conditionalFormatting>
  <conditionalFormatting sqref="K5">
    <cfRule type="cellIs" dxfId="819" priority="280" stopIfTrue="1" operator="equal">
      <formula>5</formula>
    </cfRule>
    <cfRule type="cellIs" dxfId="818" priority="281" stopIfTrue="1" operator="equal">
      <formula>4</formula>
    </cfRule>
    <cfRule type="cellIs" dxfId="817" priority="282" stopIfTrue="1" operator="equal">
      <formula>3</formula>
    </cfRule>
  </conditionalFormatting>
  <conditionalFormatting sqref="K3:K4">
    <cfRule type="expression" dxfId="816" priority="278" stopIfTrue="1">
      <formula>$D$4&lt;K3</formula>
    </cfRule>
    <cfRule type="expression" dxfId="815" priority="279" stopIfTrue="1">
      <formula>$D$4&gt;K3</formula>
    </cfRule>
  </conditionalFormatting>
  <conditionalFormatting sqref="K3:K4">
    <cfRule type="expression" dxfId="814" priority="276" stopIfTrue="1">
      <formula>$D$1&lt;K3</formula>
    </cfRule>
    <cfRule type="expression" dxfId="813" priority="277" stopIfTrue="1">
      <formula>$D$1&gt;K3</formula>
    </cfRule>
  </conditionalFormatting>
  <conditionalFormatting sqref="K4">
    <cfRule type="expression" dxfId="812" priority="274" stopIfTrue="1">
      <formula>$D$4&lt;K4</formula>
    </cfRule>
    <cfRule type="expression" dxfId="811" priority="275" stopIfTrue="1">
      <formula>$D$4&gt;K4</formula>
    </cfRule>
  </conditionalFormatting>
  <conditionalFormatting sqref="L5">
    <cfRule type="cellIs" dxfId="810" priority="271" stopIfTrue="1" operator="equal">
      <formula>5</formula>
    </cfRule>
    <cfRule type="cellIs" dxfId="809" priority="272" stopIfTrue="1" operator="equal">
      <formula>4</formula>
    </cfRule>
    <cfRule type="cellIs" dxfId="808" priority="273" stopIfTrue="1" operator="equal">
      <formula>3</formula>
    </cfRule>
  </conditionalFormatting>
  <conditionalFormatting sqref="L3:L4">
    <cfRule type="expression" dxfId="807" priority="269" stopIfTrue="1">
      <formula>$D$4&lt;L3</formula>
    </cfRule>
    <cfRule type="expression" dxfId="806" priority="270" stopIfTrue="1">
      <formula>$D$4&gt;L3</formula>
    </cfRule>
  </conditionalFormatting>
  <conditionalFormatting sqref="L4">
    <cfRule type="expression" dxfId="805" priority="265" stopIfTrue="1">
      <formula>$D$4&lt;L4</formula>
    </cfRule>
    <cfRule type="expression" dxfId="804" priority="266" stopIfTrue="1">
      <formula>$D$4&gt;L4</formula>
    </cfRule>
  </conditionalFormatting>
  <conditionalFormatting sqref="L3:L4">
    <cfRule type="expression" dxfId="803" priority="267" stopIfTrue="1">
      <formula>$D$1&lt;L3</formula>
    </cfRule>
    <cfRule type="expression" dxfId="802" priority="268" stopIfTrue="1">
      <formula>$D$1&gt;L3</formula>
    </cfRule>
  </conditionalFormatting>
  <conditionalFormatting sqref="I5">
    <cfRule type="cellIs" dxfId="801" priority="262" stopIfTrue="1" operator="equal">
      <formula>5</formula>
    </cfRule>
    <cfRule type="cellIs" dxfId="800" priority="263" stopIfTrue="1" operator="equal">
      <formula>4</formula>
    </cfRule>
    <cfRule type="cellIs" dxfId="799" priority="264" stopIfTrue="1" operator="equal">
      <formula>3</formula>
    </cfRule>
  </conditionalFormatting>
  <conditionalFormatting sqref="I3:I4">
    <cfRule type="expression" dxfId="798" priority="260" stopIfTrue="1">
      <formula>$D$4&lt;I3</formula>
    </cfRule>
    <cfRule type="expression" dxfId="797" priority="261" stopIfTrue="1">
      <formula>$D$4&gt;I3</formula>
    </cfRule>
  </conditionalFormatting>
  <conditionalFormatting sqref="K4">
    <cfRule type="expression" dxfId="796" priority="258" stopIfTrue="1">
      <formula>$D$4&lt;K4</formula>
    </cfRule>
    <cfRule type="expression" dxfId="795" priority="259" stopIfTrue="1">
      <formula>$D$4&gt;K4</formula>
    </cfRule>
  </conditionalFormatting>
  <conditionalFormatting sqref="J3:J4">
    <cfRule type="expression" dxfId="794" priority="256" stopIfTrue="1">
      <formula>$D$4&lt;J3</formula>
    </cfRule>
    <cfRule type="expression" dxfId="793" priority="257" stopIfTrue="1">
      <formula>$D$4&gt;J3</formula>
    </cfRule>
  </conditionalFormatting>
  <conditionalFormatting sqref="L5">
    <cfRule type="cellIs" dxfId="792" priority="250" stopIfTrue="1" operator="equal">
      <formula>5</formula>
    </cfRule>
    <cfRule type="cellIs" dxfId="791" priority="251" stopIfTrue="1" operator="equal">
      <formula>4</formula>
    </cfRule>
    <cfRule type="cellIs" dxfId="790" priority="252" stopIfTrue="1" operator="equal">
      <formula>3</formula>
    </cfRule>
  </conditionalFormatting>
  <conditionalFormatting sqref="L3:L4">
    <cfRule type="expression" dxfId="789" priority="248" stopIfTrue="1">
      <formula>$D$4&lt;L3</formula>
    </cfRule>
    <cfRule type="expression" dxfId="788" priority="249" stopIfTrue="1">
      <formula>$D$4&gt;L3</formula>
    </cfRule>
  </conditionalFormatting>
  <conditionalFormatting sqref="L4">
    <cfRule type="expression" dxfId="787" priority="244" stopIfTrue="1">
      <formula>$D$4&lt;L4</formula>
    </cfRule>
    <cfRule type="expression" dxfId="786" priority="245" stopIfTrue="1">
      <formula>$D$4&gt;L4</formula>
    </cfRule>
  </conditionalFormatting>
  <conditionalFormatting sqref="I4">
    <cfRule type="expression" dxfId="785" priority="242" stopIfTrue="1">
      <formula>$D$4&lt;I4</formula>
    </cfRule>
    <cfRule type="expression" dxfId="784" priority="243" stopIfTrue="1">
      <formula>$D$4&gt;I4</formula>
    </cfRule>
  </conditionalFormatting>
  <conditionalFormatting sqref="L5">
    <cfRule type="cellIs" dxfId="783" priority="239" stopIfTrue="1" operator="equal">
      <formula>5</formula>
    </cfRule>
    <cfRule type="cellIs" dxfId="782" priority="240" stopIfTrue="1" operator="equal">
      <formula>4</formula>
    </cfRule>
    <cfRule type="cellIs" dxfId="781" priority="241" stopIfTrue="1" operator="equal">
      <formula>3</formula>
    </cfRule>
  </conditionalFormatting>
  <conditionalFormatting sqref="L3:L4">
    <cfRule type="expression" dxfId="780" priority="237" stopIfTrue="1">
      <formula>$D$4&lt;L3</formula>
    </cfRule>
    <cfRule type="expression" dxfId="779" priority="238" stopIfTrue="1">
      <formula>$D$4&gt;L3</formula>
    </cfRule>
  </conditionalFormatting>
  <conditionalFormatting sqref="J5">
    <cfRule type="cellIs" dxfId="778" priority="234" stopIfTrue="1" operator="equal">
      <formula>5</formula>
    </cfRule>
    <cfRule type="cellIs" dxfId="777" priority="235" stopIfTrue="1" operator="equal">
      <formula>4</formula>
    </cfRule>
    <cfRule type="cellIs" dxfId="776" priority="236" stopIfTrue="1" operator="equal">
      <formula>3</formula>
    </cfRule>
  </conditionalFormatting>
  <conditionalFormatting sqref="J3:J4">
    <cfRule type="expression" dxfId="775" priority="232" stopIfTrue="1">
      <formula>$D$4&lt;J3</formula>
    </cfRule>
    <cfRule type="expression" dxfId="774" priority="233" stopIfTrue="1">
      <formula>$D$4&gt;J3</formula>
    </cfRule>
  </conditionalFormatting>
  <conditionalFormatting sqref="J3:J4">
    <cfRule type="expression" dxfId="773" priority="230" stopIfTrue="1">
      <formula>$D$1&lt;J3</formula>
    </cfRule>
    <cfRule type="expression" dxfId="772" priority="231" stopIfTrue="1">
      <formula>$D$1&gt;J3</formula>
    </cfRule>
  </conditionalFormatting>
  <conditionalFormatting sqref="J4">
    <cfRule type="expression" dxfId="771" priority="228" stopIfTrue="1">
      <formula>$D$4&lt;J4</formula>
    </cfRule>
    <cfRule type="expression" dxfId="770" priority="229" stopIfTrue="1">
      <formula>$D$4&gt;J4</formula>
    </cfRule>
  </conditionalFormatting>
  <conditionalFormatting sqref="L4">
    <cfRule type="expression" dxfId="769" priority="226" stopIfTrue="1">
      <formula>$D$4&lt;L4</formula>
    </cfRule>
    <cfRule type="expression" dxfId="768" priority="227" stopIfTrue="1">
      <formula>$D$4&gt;L4</formula>
    </cfRule>
  </conditionalFormatting>
  <conditionalFormatting sqref="K3:K4">
    <cfRule type="expression" dxfId="767" priority="221" stopIfTrue="1">
      <formula>$D$4&lt;K3</formula>
    </cfRule>
    <cfRule type="expression" dxfId="766" priority="222" stopIfTrue="1">
      <formula>$D$4&gt;K3</formula>
    </cfRule>
  </conditionalFormatting>
  <conditionalFormatting sqref="K4">
    <cfRule type="expression" dxfId="765" priority="217" stopIfTrue="1">
      <formula>$D$4&lt;K4</formula>
    </cfRule>
    <cfRule type="expression" dxfId="764" priority="218" stopIfTrue="1">
      <formula>$D$4&gt;K4</formula>
    </cfRule>
  </conditionalFormatting>
  <conditionalFormatting sqref="K3:K4">
    <cfRule type="expression" dxfId="763" priority="219" stopIfTrue="1">
      <formula>$D$1&lt;K3</formula>
    </cfRule>
    <cfRule type="expression" dxfId="762" priority="220" stopIfTrue="1">
      <formula>$D$1&gt;K3</formula>
    </cfRule>
  </conditionalFormatting>
  <conditionalFormatting sqref="J4">
    <cfRule type="expression" dxfId="761" priority="215" stopIfTrue="1">
      <formula>$D$4&lt;J4</formula>
    </cfRule>
    <cfRule type="expression" dxfId="760" priority="216" stopIfTrue="1">
      <formula>$D$4&gt;J4</formula>
    </cfRule>
  </conditionalFormatting>
  <conditionalFormatting sqref="I3:I4">
    <cfRule type="expression" dxfId="759" priority="213" stopIfTrue="1">
      <formula>$D$4&lt;I3</formula>
    </cfRule>
    <cfRule type="expression" dxfId="758" priority="214" stopIfTrue="1">
      <formula>$D$4&gt;I3</formula>
    </cfRule>
  </conditionalFormatting>
  <conditionalFormatting sqref="I5">
    <cfRule type="cellIs" dxfId="757" priority="210" stopIfTrue="1" operator="equal">
      <formula>5</formula>
    </cfRule>
    <cfRule type="cellIs" dxfId="756" priority="211" stopIfTrue="1" operator="equal">
      <formula>4</formula>
    </cfRule>
    <cfRule type="cellIs" dxfId="755" priority="212" stopIfTrue="1" operator="equal">
      <formula>3</formula>
    </cfRule>
  </conditionalFormatting>
  <conditionalFormatting sqref="K5">
    <cfRule type="cellIs" dxfId="754" priority="207" stopIfTrue="1" operator="equal">
      <formula>5</formula>
    </cfRule>
    <cfRule type="cellIs" dxfId="753" priority="208" stopIfTrue="1" operator="equal">
      <formula>4</formula>
    </cfRule>
    <cfRule type="cellIs" dxfId="752" priority="209" stopIfTrue="1" operator="equal">
      <formula>3</formula>
    </cfRule>
  </conditionalFormatting>
  <conditionalFormatting sqref="K3:K4">
    <cfRule type="expression" dxfId="751" priority="205" stopIfTrue="1">
      <formula>$D$4&lt;K3</formula>
    </cfRule>
    <cfRule type="expression" dxfId="750" priority="206" stopIfTrue="1">
      <formula>$D$4&gt;K3</formula>
    </cfRule>
  </conditionalFormatting>
  <conditionalFormatting sqref="K4">
    <cfRule type="expression" dxfId="749" priority="201" stopIfTrue="1">
      <formula>$D$4&lt;K4</formula>
    </cfRule>
    <cfRule type="expression" dxfId="748" priority="202" stopIfTrue="1">
      <formula>$D$4&gt;K4</formula>
    </cfRule>
  </conditionalFormatting>
  <conditionalFormatting sqref="L5">
    <cfRule type="cellIs" dxfId="747" priority="198" stopIfTrue="1" operator="equal">
      <formula>5</formula>
    </cfRule>
    <cfRule type="cellIs" dxfId="746" priority="199" stopIfTrue="1" operator="equal">
      <formula>4</formula>
    </cfRule>
    <cfRule type="cellIs" dxfId="745" priority="200" stopIfTrue="1" operator="equal">
      <formula>3</formula>
    </cfRule>
  </conditionalFormatting>
  <conditionalFormatting sqref="L3:L4">
    <cfRule type="expression" dxfId="744" priority="196" stopIfTrue="1">
      <formula>$D$4&lt;L3</formula>
    </cfRule>
    <cfRule type="expression" dxfId="743" priority="197" stopIfTrue="1">
      <formula>$D$4&gt;L3</formula>
    </cfRule>
  </conditionalFormatting>
  <conditionalFormatting sqref="L4">
    <cfRule type="expression" dxfId="742" priority="192" stopIfTrue="1">
      <formula>$D$4&lt;L4</formula>
    </cfRule>
    <cfRule type="expression" dxfId="741" priority="193" stopIfTrue="1">
      <formula>$D$4&gt;L4</formula>
    </cfRule>
  </conditionalFormatting>
  <conditionalFormatting sqref="L3:L4">
    <cfRule type="expression" dxfId="740" priority="194" stopIfTrue="1">
      <formula>$D$1&lt;L3</formula>
    </cfRule>
    <cfRule type="expression" dxfId="739" priority="195" stopIfTrue="1">
      <formula>$D$1&gt;L3</formula>
    </cfRule>
  </conditionalFormatting>
  <conditionalFormatting sqref="Q6:R15">
    <cfRule type="cellIs" dxfId="738" priority="189" stopIfTrue="1" operator="equal">
      <formula>5</formula>
    </cfRule>
    <cfRule type="cellIs" dxfId="737" priority="190" stopIfTrue="1" operator="equal">
      <formula>4</formula>
    </cfRule>
    <cfRule type="cellIs" dxfId="736" priority="191" stopIfTrue="1" operator="equal">
      <formula>3</formula>
    </cfRule>
  </conditionalFormatting>
  <conditionalFormatting sqref="Q4">
    <cfRule type="expression" dxfId="735" priority="182" stopIfTrue="1">
      <formula>$D$1&lt;Q4</formula>
    </cfRule>
    <cfRule type="expression" dxfId="734" priority="183" stopIfTrue="1">
      <formula>$D$1&gt;Q4</formula>
    </cfRule>
  </conditionalFormatting>
  <conditionalFormatting sqref="Q4">
    <cfRule type="expression" dxfId="733" priority="180" stopIfTrue="1">
      <formula>$D$1&lt;Q4</formula>
    </cfRule>
    <cfRule type="expression" dxfId="732" priority="181" stopIfTrue="1">
      <formula>$D$1&gt;Q4</formula>
    </cfRule>
  </conditionalFormatting>
  <conditionalFormatting sqref="Q5">
    <cfRule type="cellIs" dxfId="731" priority="186" stopIfTrue="1" operator="equal">
      <formula>5</formula>
    </cfRule>
    <cfRule type="cellIs" dxfId="730" priority="187" stopIfTrue="1" operator="equal">
      <formula>4</formula>
    </cfRule>
    <cfRule type="cellIs" dxfId="729" priority="188" stopIfTrue="1" operator="equal">
      <formula>3</formula>
    </cfRule>
  </conditionalFormatting>
  <conditionalFormatting sqref="Q3:Q4">
    <cfRule type="expression" dxfId="728" priority="184" stopIfTrue="1">
      <formula>$D$4&lt;Q3</formula>
    </cfRule>
    <cfRule type="expression" dxfId="727" priority="185" stopIfTrue="1">
      <formula>$D$4&gt;Q3</formula>
    </cfRule>
  </conditionalFormatting>
  <conditionalFormatting sqref="R4">
    <cfRule type="expression" dxfId="726" priority="178" stopIfTrue="1">
      <formula>$D$4&lt;R4</formula>
    </cfRule>
    <cfRule type="expression" dxfId="725" priority="179" stopIfTrue="1">
      <formula>$D$4&gt;R4</formula>
    </cfRule>
  </conditionalFormatting>
  <conditionalFormatting sqref="R4">
    <cfRule type="expression" dxfId="724" priority="176" stopIfTrue="1">
      <formula>$D$1&lt;R4</formula>
    </cfRule>
    <cfRule type="expression" dxfId="723" priority="177" stopIfTrue="1">
      <formula>$D$1&gt;R4</formula>
    </cfRule>
  </conditionalFormatting>
  <conditionalFormatting sqref="R4">
    <cfRule type="expression" dxfId="722" priority="174" stopIfTrue="1">
      <formula>$D$1&lt;R4</formula>
    </cfRule>
    <cfRule type="expression" dxfId="721" priority="175" stopIfTrue="1">
      <formula>$D$1&gt;R4</formula>
    </cfRule>
  </conditionalFormatting>
  <conditionalFormatting sqref="R3">
    <cfRule type="expression" dxfId="720" priority="172" stopIfTrue="1">
      <formula>$D$4&lt;R3</formula>
    </cfRule>
    <cfRule type="expression" dxfId="719" priority="173" stopIfTrue="1">
      <formula>$D$4&gt;R3</formula>
    </cfRule>
  </conditionalFormatting>
  <conditionalFormatting sqref="R5">
    <cfRule type="cellIs" dxfId="718" priority="169" stopIfTrue="1" operator="equal">
      <formula>5</formula>
    </cfRule>
    <cfRule type="cellIs" dxfId="717" priority="170" stopIfTrue="1" operator="equal">
      <formula>4</formula>
    </cfRule>
    <cfRule type="cellIs" dxfId="716" priority="171" stopIfTrue="1" operator="equal">
      <formula>3</formula>
    </cfRule>
  </conditionalFormatting>
  <conditionalFormatting sqref="M6:M15">
    <cfRule type="cellIs" dxfId="715" priority="166" stopIfTrue="1" operator="equal">
      <formula>5</formula>
    </cfRule>
    <cfRule type="cellIs" dxfId="714" priority="167" stopIfTrue="1" operator="equal">
      <formula>4</formula>
    </cfRule>
    <cfRule type="cellIs" dxfId="713" priority="168" stopIfTrue="1" operator="equal">
      <formula>3</formula>
    </cfRule>
  </conditionalFormatting>
  <conditionalFormatting sqref="M8">
    <cfRule type="cellIs" dxfId="712" priority="163" stopIfTrue="1" operator="equal">
      <formula>5</formula>
    </cfRule>
    <cfRule type="cellIs" dxfId="711" priority="164" stopIfTrue="1" operator="equal">
      <formula>4</formula>
    </cfRule>
    <cfRule type="cellIs" dxfId="710" priority="165" stopIfTrue="1" operator="equal">
      <formula>3</formula>
    </cfRule>
  </conditionalFormatting>
  <conditionalFormatting sqref="N6:P15">
    <cfRule type="cellIs" dxfId="709" priority="130" stopIfTrue="1" operator="equal">
      <formula>5</formula>
    </cfRule>
    <cfRule type="cellIs" dxfId="708" priority="131" stopIfTrue="1" operator="equal">
      <formula>4</formula>
    </cfRule>
    <cfRule type="cellIs" dxfId="707" priority="132" stopIfTrue="1" operator="equal">
      <formula>3</formula>
    </cfRule>
  </conditionalFormatting>
  <conditionalFormatting sqref="N4">
    <cfRule type="expression" dxfId="706" priority="123" stopIfTrue="1">
      <formula>$D$1&lt;N4</formula>
    </cfRule>
    <cfRule type="expression" dxfId="705" priority="124" stopIfTrue="1">
      <formula>$D$1&gt;N4</formula>
    </cfRule>
  </conditionalFormatting>
  <conditionalFormatting sqref="N4">
    <cfRule type="expression" dxfId="704" priority="121" stopIfTrue="1">
      <formula>$D$1&lt;N4</formula>
    </cfRule>
    <cfRule type="expression" dxfId="703" priority="122" stopIfTrue="1">
      <formula>$D$1&gt;N4</formula>
    </cfRule>
  </conditionalFormatting>
  <conditionalFormatting sqref="N5">
    <cfRule type="cellIs" dxfId="702" priority="127" stopIfTrue="1" operator="equal">
      <formula>5</formula>
    </cfRule>
    <cfRule type="cellIs" dxfId="701" priority="128" stopIfTrue="1" operator="equal">
      <formula>4</formula>
    </cfRule>
    <cfRule type="cellIs" dxfId="700" priority="129" stopIfTrue="1" operator="equal">
      <formula>3</formula>
    </cfRule>
  </conditionalFormatting>
  <conditionalFormatting sqref="N3:N4">
    <cfRule type="expression" dxfId="699" priority="125" stopIfTrue="1">
      <formula>$D$4&lt;N3</formula>
    </cfRule>
    <cfRule type="expression" dxfId="698" priority="126" stopIfTrue="1">
      <formula>$D$4&gt;N3</formula>
    </cfRule>
  </conditionalFormatting>
  <conditionalFormatting sqref="O4">
    <cfRule type="expression" dxfId="697" priority="119" stopIfTrue="1">
      <formula>$D$4&lt;O4</formula>
    </cfRule>
    <cfRule type="expression" dxfId="696" priority="120" stopIfTrue="1">
      <formula>$D$4&gt;O4</formula>
    </cfRule>
  </conditionalFormatting>
  <conditionalFormatting sqref="O4">
    <cfRule type="expression" dxfId="695" priority="117" stopIfTrue="1">
      <formula>$D$1&lt;O4</formula>
    </cfRule>
    <cfRule type="expression" dxfId="694" priority="118" stopIfTrue="1">
      <formula>$D$1&gt;O4</formula>
    </cfRule>
  </conditionalFormatting>
  <conditionalFormatting sqref="O4">
    <cfRule type="expression" dxfId="693" priority="115" stopIfTrue="1">
      <formula>$D$1&lt;O4</formula>
    </cfRule>
    <cfRule type="expression" dxfId="692" priority="116" stopIfTrue="1">
      <formula>$D$1&gt;O4</formula>
    </cfRule>
  </conditionalFormatting>
  <conditionalFormatting sqref="O3">
    <cfRule type="expression" dxfId="691" priority="113" stopIfTrue="1">
      <formula>$D$4&lt;O3</formula>
    </cfRule>
    <cfRule type="expression" dxfId="690" priority="114" stopIfTrue="1">
      <formula>$D$4&gt;O3</formula>
    </cfRule>
  </conditionalFormatting>
  <conditionalFormatting sqref="O5">
    <cfRule type="cellIs" dxfId="689" priority="110" stopIfTrue="1" operator="equal">
      <formula>5</formula>
    </cfRule>
    <cfRule type="cellIs" dxfId="688" priority="111" stopIfTrue="1" operator="equal">
      <formula>4</formula>
    </cfRule>
    <cfRule type="cellIs" dxfId="687" priority="112" stopIfTrue="1" operator="equal">
      <formula>3</formula>
    </cfRule>
  </conditionalFormatting>
  <conditionalFormatting sqref="N6:N15">
    <cfRule type="cellIs" dxfId="686" priority="107" stopIfTrue="1" operator="equal">
      <formula>5</formula>
    </cfRule>
    <cfRule type="cellIs" dxfId="685" priority="108" stopIfTrue="1" operator="equal">
      <formula>4</formula>
    </cfRule>
    <cfRule type="cellIs" dxfId="684" priority="109" stopIfTrue="1" operator="equal">
      <formula>3</formula>
    </cfRule>
  </conditionalFormatting>
  <conditionalFormatting sqref="N8">
    <cfRule type="cellIs" dxfId="683" priority="104" stopIfTrue="1" operator="equal">
      <formula>5</formula>
    </cfRule>
    <cfRule type="cellIs" dxfId="682" priority="105" stopIfTrue="1" operator="equal">
      <formula>4</formula>
    </cfRule>
    <cfRule type="cellIs" dxfId="681" priority="106" stopIfTrue="1" operator="equal">
      <formula>3</formula>
    </cfRule>
  </conditionalFormatting>
  <conditionalFormatting sqref="N5">
    <cfRule type="cellIs" dxfId="680" priority="101" stopIfTrue="1" operator="equal">
      <formula>5</formula>
    </cfRule>
    <cfRule type="cellIs" dxfId="679" priority="102" stopIfTrue="1" operator="equal">
      <formula>4</formula>
    </cfRule>
    <cfRule type="cellIs" dxfId="678" priority="103" stopIfTrue="1" operator="equal">
      <formula>3</formula>
    </cfRule>
  </conditionalFormatting>
  <conditionalFormatting sqref="N3:N4">
    <cfRule type="expression" dxfId="677" priority="99" stopIfTrue="1">
      <formula>$D$1&lt;N3</formula>
    </cfRule>
    <cfRule type="expression" dxfId="676" priority="100" stopIfTrue="1">
      <formula>$D$1&gt;N3</formula>
    </cfRule>
  </conditionalFormatting>
  <conditionalFormatting sqref="N5">
    <cfRule type="cellIs" dxfId="675" priority="96" stopIfTrue="1" operator="equal">
      <formula>5</formula>
    </cfRule>
    <cfRule type="cellIs" dxfId="674" priority="97" stopIfTrue="1" operator="equal">
      <formula>4</formula>
    </cfRule>
    <cfRule type="cellIs" dxfId="673" priority="98" stopIfTrue="1" operator="equal">
      <formula>3</formula>
    </cfRule>
  </conditionalFormatting>
  <conditionalFormatting sqref="N3:N4">
    <cfRule type="expression" dxfId="672" priority="94" stopIfTrue="1">
      <formula>$D$1&lt;N3</formula>
    </cfRule>
    <cfRule type="expression" dxfId="671" priority="95" stopIfTrue="1">
      <formula>$D$1&gt;N3</formula>
    </cfRule>
  </conditionalFormatting>
  <conditionalFormatting sqref="N5">
    <cfRule type="cellIs" dxfId="670" priority="91" stopIfTrue="1" operator="equal">
      <formula>5</formula>
    </cfRule>
    <cfRule type="cellIs" dxfId="669" priority="92" stopIfTrue="1" operator="equal">
      <formula>4</formula>
    </cfRule>
    <cfRule type="cellIs" dxfId="668" priority="93" stopIfTrue="1" operator="equal">
      <formula>3</formula>
    </cfRule>
  </conditionalFormatting>
  <conditionalFormatting sqref="N3:N4">
    <cfRule type="expression" dxfId="667" priority="89" stopIfTrue="1">
      <formula>$D$4&lt;N3</formula>
    </cfRule>
    <cfRule type="expression" dxfId="666" priority="90" stopIfTrue="1">
      <formula>$D$4&gt;N3</formula>
    </cfRule>
  </conditionalFormatting>
  <conditionalFormatting sqref="N4">
    <cfRule type="expression" dxfId="665" priority="87" stopIfTrue="1">
      <formula>$D$4&lt;N4</formula>
    </cfRule>
    <cfRule type="expression" dxfId="664" priority="88" stopIfTrue="1">
      <formula>$D$4&gt;N4</formula>
    </cfRule>
  </conditionalFormatting>
  <conditionalFormatting sqref="N3:N4">
    <cfRule type="expression" dxfId="663" priority="76" stopIfTrue="1">
      <formula>$D$1&lt;N3</formula>
    </cfRule>
    <cfRule type="expression" dxfId="662" priority="77" stopIfTrue="1">
      <formula>$D$1&gt;N3</formula>
    </cfRule>
  </conditionalFormatting>
  <conditionalFormatting sqref="N5">
    <cfRule type="cellIs" dxfId="661" priority="84" stopIfTrue="1" operator="equal">
      <formula>5</formula>
    </cfRule>
    <cfRule type="cellIs" dxfId="660" priority="85" stopIfTrue="1" operator="equal">
      <formula>4</formula>
    </cfRule>
    <cfRule type="cellIs" dxfId="659" priority="86" stopIfTrue="1" operator="equal">
      <formula>3</formula>
    </cfRule>
  </conditionalFormatting>
  <conditionalFormatting sqref="N3:N4">
    <cfRule type="expression" dxfId="658" priority="82" stopIfTrue="1">
      <formula>$D$4&lt;N3</formula>
    </cfRule>
    <cfRule type="expression" dxfId="657" priority="83" stopIfTrue="1">
      <formula>$D$4&gt;N3</formula>
    </cfRule>
  </conditionalFormatting>
  <conditionalFormatting sqref="N4">
    <cfRule type="expression" dxfId="656" priority="78" stopIfTrue="1">
      <formula>$D$4&lt;N4</formula>
    </cfRule>
    <cfRule type="expression" dxfId="655" priority="79" stopIfTrue="1">
      <formula>$D$4&gt;N4</formula>
    </cfRule>
  </conditionalFormatting>
  <conditionalFormatting sqref="N3:N4">
    <cfRule type="expression" dxfId="654" priority="80" stopIfTrue="1">
      <formula>$D$1&lt;N3</formula>
    </cfRule>
    <cfRule type="expression" dxfId="653" priority="81" stopIfTrue="1">
      <formula>$D$1&gt;N3</formula>
    </cfRule>
  </conditionalFormatting>
  <conditionalFormatting sqref="N4">
    <cfRule type="expression" dxfId="652" priority="74" stopIfTrue="1">
      <formula>$D$4&lt;N4</formula>
    </cfRule>
    <cfRule type="expression" dxfId="651" priority="75" stopIfTrue="1">
      <formula>$D$4&gt;N4</formula>
    </cfRule>
  </conditionalFormatting>
  <conditionalFormatting sqref="O4">
    <cfRule type="expression" dxfId="650" priority="67" stopIfTrue="1">
      <formula>$D$1&lt;O4</formula>
    </cfRule>
    <cfRule type="expression" dxfId="649" priority="68" stopIfTrue="1">
      <formula>$D$1&gt;O4</formula>
    </cfRule>
  </conditionalFormatting>
  <conditionalFormatting sqref="O4">
    <cfRule type="expression" dxfId="648" priority="65" stopIfTrue="1">
      <formula>$D$1&lt;O4</formula>
    </cfRule>
    <cfRule type="expression" dxfId="647" priority="66" stopIfTrue="1">
      <formula>$D$1&gt;O4</formula>
    </cfRule>
  </conditionalFormatting>
  <conditionalFormatting sqref="O5">
    <cfRule type="cellIs" dxfId="646" priority="71" stopIfTrue="1" operator="equal">
      <formula>5</formula>
    </cfRule>
    <cfRule type="cellIs" dxfId="645" priority="72" stopIfTrue="1" operator="equal">
      <formula>4</formula>
    </cfRule>
    <cfRule type="cellIs" dxfId="644" priority="73" stopIfTrue="1" operator="equal">
      <formula>3</formula>
    </cfRule>
  </conditionalFormatting>
  <conditionalFormatting sqref="O3:O4">
    <cfRule type="expression" dxfId="643" priority="69" stopIfTrue="1">
      <formula>$D$4&lt;O3</formula>
    </cfRule>
    <cfRule type="expression" dxfId="642" priority="70" stopIfTrue="1">
      <formula>$D$4&gt;O3</formula>
    </cfRule>
  </conditionalFormatting>
  <conditionalFormatting sqref="P4">
    <cfRule type="expression" dxfId="641" priority="63" stopIfTrue="1">
      <formula>$D$4&lt;P4</formula>
    </cfRule>
    <cfRule type="expression" dxfId="640" priority="64" stopIfTrue="1">
      <formula>$D$4&gt;P4</formula>
    </cfRule>
  </conditionalFormatting>
  <conditionalFormatting sqref="P4">
    <cfRule type="expression" dxfId="639" priority="61" stopIfTrue="1">
      <formula>$D$1&lt;P4</formula>
    </cfRule>
    <cfRule type="expression" dxfId="638" priority="62" stopIfTrue="1">
      <formula>$D$1&gt;P4</formula>
    </cfRule>
  </conditionalFormatting>
  <conditionalFormatting sqref="P4">
    <cfRule type="expression" dxfId="637" priority="59" stopIfTrue="1">
      <formula>$D$1&lt;P4</formula>
    </cfRule>
    <cfRule type="expression" dxfId="636" priority="60" stopIfTrue="1">
      <formula>$D$1&gt;P4</formula>
    </cfRule>
  </conditionalFormatting>
  <conditionalFormatting sqref="P3">
    <cfRule type="expression" dxfId="635" priority="57" stopIfTrue="1">
      <formula>$D$4&lt;P3</formula>
    </cfRule>
    <cfRule type="expression" dxfId="634" priority="58" stopIfTrue="1">
      <formula>$D$4&gt;P3</formula>
    </cfRule>
  </conditionalFormatting>
  <conditionalFormatting sqref="P5">
    <cfRule type="cellIs" dxfId="633" priority="54" stopIfTrue="1" operator="equal">
      <formula>5</formula>
    </cfRule>
    <cfRule type="cellIs" dxfId="632" priority="55" stopIfTrue="1" operator="equal">
      <formula>4</formula>
    </cfRule>
    <cfRule type="cellIs" dxfId="631" priority="56" stopIfTrue="1" operator="equal">
      <formula>3</formula>
    </cfRule>
  </conditionalFormatting>
  <conditionalFormatting sqref="M3">
    <cfRule type="expression" dxfId="630" priority="52" stopIfTrue="1">
      <formula>$D$1&lt;M3</formula>
    </cfRule>
    <cfRule type="expression" dxfId="629" priority="53" stopIfTrue="1">
      <formula>$D$1&gt;M3</formula>
    </cfRule>
  </conditionalFormatting>
  <conditionalFormatting sqref="M3">
    <cfRule type="expression" dxfId="628" priority="50" stopIfTrue="1">
      <formula>$D$4&lt;M3</formula>
    </cfRule>
    <cfRule type="expression" dxfId="627" priority="51" stopIfTrue="1">
      <formula>$D$4&gt;M3</formula>
    </cfRule>
  </conditionalFormatting>
  <conditionalFormatting sqref="M3">
    <cfRule type="expression" dxfId="626" priority="48" stopIfTrue="1">
      <formula>$D$4&lt;M3</formula>
    </cfRule>
    <cfRule type="expression" dxfId="625" priority="49" stopIfTrue="1">
      <formula>$D$4&gt;M3</formula>
    </cfRule>
  </conditionalFormatting>
  <conditionalFormatting sqref="M3">
    <cfRule type="expression" dxfId="624" priority="46" stopIfTrue="1">
      <formula>$D$4&lt;M3</formula>
    </cfRule>
    <cfRule type="expression" dxfId="623" priority="47" stopIfTrue="1">
      <formula>$D$4&gt;M3</formula>
    </cfRule>
  </conditionalFormatting>
  <conditionalFormatting sqref="M5">
    <cfRule type="cellIs" dxfId="622" priority="43" stopIfTrue="1" operator="equal">
      <formula>5</formula>
    </cfRule>
    <cfRule type="cellIs" dxfId="621" priority="44" stopIfTrue="1" operator="equal">
      <formula>4</formula>
    </cfRule>
    <cfRule type="cellIs" dxfId="620" priority="45" stopIfTrue="1" operator="equal">
      <formula>3</formula>
    </cfRule>
  </conditionalFormatting>
  <conditionalFormatting sqref="M4">
    <cfRule type="expression" dxfId="619" priority="41" stopIfTrue="1">
      <formula>$D$1&lt;M4</formula>
    </cfRule>
    <cfRule type="expression" dxfId="618" priority="42" stopIfTrue="1">
      <formula>$D$1&gt;M4</formula>
    </cfRule>
  </conditionalFormatting>
  <conditionalFormatting sqref="M5">
    <cfRule type="cellIs" dxfId="617" priority="38" stopIfTrue="1" operator="equal">
      <formula>5</formula>
    </cfRule>
    <cfRule type="cellIs" dxfId="616" priority="39" stopIfTrue="1" operator="equal">
      <formula>4</formula>
    </cfRule>
    <cfRule type="cellIs" dxfId="615" priority="40" stopIfTrue="1" operator="equal">
      <formula>3</formula>
    </cfRule>
  </conditionalFormatting>
  <conditionalFormatting sqref="M4">
    <cfRule type="expression" dxfId="614" priority="36" stopIfTrue="1">
      <formula>$D$4&lt;M4</formula>
    </cfRule>
    <cfRule type="expression" dxfId="613" priority="37" stopIfTrue="1">
      <formula>$D$4&gt;M4</formula>
    </cfRule>
  </conditionalFormatting>
  <conditionalFormatting sqref="M5">
    <cfRule type="cellIs" dxfId="612" priority="33" stopIfTrue="1" operator="equal">
      <formula>5</formula>
    </cfRule>
    <cfRule type="cellIs" dxfId="611" priority="34" stopIfTrue="1" operator="equal">
      <formula>4</formula>
    </cfRule>
    <cfRule type="cellIs" dxfId="610" priority="35" stopIfTrue="1" operator="equal">
      <formula>3</formula>
    </cfRule>
  </conditionalFormatting>
  <conditionalFormatting sqref="M4">
    <cfRule type="expression" dxfId="609" priority="31" stopIfTrue="1">
      <formula>$D$4&lt;M4</formula>
    </cfRule>
    <cfRule type="expression" dxfId="608" priority="32" stopIfTrue="1">
      <formula>$D$4&gt;M4</formula>
    </cfRule>
  </conditionalFormatting>
  <conditionalFormatting sqref="M4">
    <cfRule type="expression" dxfId="607" priority="29" stopIfTrue="1">
      <formula>$D$4&lt;M4</formula>
    </cfRule>
    <cfRule type="expression" dxfId="606" priority="30" stopIfTrue="1">
      <formula>$D$4&gt;M4</formula>
    </cfRule>
  </conditionalFormatting>
  <conditionalFormatting sqref="M5">
    <cfRule type="cellIs" dxfId="605" priority="26" stopIfTrue="1" operator="equal">
      <formula>5</formula>
    </cfRule>
    <cfRule type="cellIs" dxfId="604" priority="27" stopIfTrue="1" operator="equal">
      <formula>4</formula>
    </cfRule>
    <cfRule type="cellIs" dxfId="603" priority="28" stopIfTrue="1" operator="equal">
      <formula>3</formula>
    </cfRule>
  </conditionalFormatting>
  <conditionalFormatting sqref="M5">
    <cfRule type="cellIs" dxfId="602" priority="23" stopIfTrue="1" operator="equal">
      <formula>5</formula>
    </cfRule>
    <cfRule type="cellIs" dxfId="601" priority="24" stopIfTrue="1" operator="equal">
      <formula>4</formula>
    </cfRule>
    <cfRule type="cellIs" dxfId="600" priority="25" stopIfTrue="1" operator="equal">
      <formula>3</formula>
    </cfRule>
  </conditionalFormatting>
  <conditionalFormatting sqref="M4">
    <cfRule type="expression" dxfId="599" priority="21" stopIfTrue="1">
      <formula>$D$4&lt;M4</formula>
    </cfRule>
    <cfRule type="expression" dxfId="598" priority="22" stopIfTrue="1">
      <formula>$D$4&gt;M4</formula>
    </cfRule>
  </conditionalFormatting>
  <conditionalFormatting sqref="M5">
    <cfRule type="cellIs" dxfId="597" priority="18" stopIfTrue="1" operator="equal">
      <formula>5</formula>
    </cfRule>
    <cfRule type="cellIs" dxfId="596" priority="19" stopIfTrue="1" operator="equal">
      <formula>4</formula>
    </cfRule>
    <cfRule type="cellIs" dxfId="595" priority="20" stopIfTrue="1" operator="equal">
      <formula>3</formula>
    </cfRule>
  </conditionalFormatting>
  <conditionalFormatting sqref="M4">
    <cfRule type="expression" dxfId="594" priority="16" stopIfTrue="1">
      <formula>$D$4&lt;M4</formula>
    </cfRule>
    <cfRule type="expression" dxfId="593" priority="17" stopIfTrue="1">
      <formula>$D$4&gt;M4</formula>
    </cfRule>
  </conditionalFormatting>
  <conditionalFormatting sqref="M5">
    <cfRule type="cellIs" dxfId="592" priority="13" stopIfTrue="1" operator="equal">
      <formula>5</formula>
    </cfRule>
    <cfRule type="cellIs" dxfId="591" priority="14" stopIfTrue="1" operator="equal">
      <formula>4</formula>
    </cfRule>
    <cfRule type="cellIs" dxfId="590" priority="15" stopIfTrue="1" operator="equal">
      <formula>3</formula>
    </cfRule>
  </conditionalFormatting>
  <conditionalFormatting sqref="M4">
    <cfRule type="expression" dxfId="589" priority="11" stopIfTrue="1">
      <formula>$D$4&lt;M4</formula>
    </cfRule>
    <cfRule type="expression" dxfId="588" priority="12" stopIfTrue="1">
      <formula>$D$4&gt;M4</formula>
    </cfRule>
  </conditionalFormatting>
  <conditionalFormatting sqref="M5">
    <cfRule type="cellIs" dxfId="587" priority="8" stopIfTrue="1" operator="equal">
      <formula>5</formula>
    </cfRule>
    <cfRule type="cellIs" dxfId="586" priority="9" stopIfTrue="1" operator="equal">
      <formula>4</formula>
    </cfRule>
    <cfRule type="cellIs" dxfId="585" priority="10" stopIfTrue="1" operator="equal">
      <formula>3</formula>
    </cfRule>
  </conditionalFormatting>
  <conditionalFormatting sqref="M4">
    <cfRule type="expression" dxfId="584" priority="6" stopIfTrue="1">
      <formula>$D$4&lt;M4</formula>
    </cfRule>
    <cfRule type="expression" dxfId="583" priority="7" stopIfTrue="1">
      <formula>$D$4&gt;M4</formula>
    </cfRule>
  </conditionalFormatting>
  <conditionalFormatting sqref="M5">
    <cfRule type="cellIs" dxfId="582" priority="3" stopIfTrue="1" operator="equal">
      <formula>5</formula>
    </cfRule>
    <cfRule type="cellIs" dxfId="581" priority="4" stopIfTrue="1" operator="equal">
      <formula>4</formula>
    </cfRule>
    <cfRule type="cellIs" dxfId="580" priority="5" stopIfTrue="1" operator="equal">
      <formula>3</formula>
    </cfRule>
  </conditionalFormatting>
  <conditionalFormatting sqref="M4">
    <cfRule type="expression" dxfId="579" priority="1" stopIfTrue="1">
      <formula>$D$4&lt;M4</formula>
    </cfRule>
    <cfRule type="expression" dxfId="578" priority="2" stopIfTrue="1">
      <formula>$D$4&gt;M4</formula>
    </cfRule>
  </conditionalFormatting>
  <pageMargins left="0.31496062992125984" right="0" top="0.74803149606299213" bottom="0" header="0.31496062992125984" footer="0.31496062992125984"/>
  <pageSetup paperSize="9" scale="70" orientation="portrait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60"/>
  <sheetViews>
    <sheetView view="pageBreakPreview" topLeftCell="A4" zoomScale="70" zoomScaleSheetLayoutView="70" workbookViewId="0">
      <selection activeCell="J31" sqref="J31"/>
    </sheetView>
  </sheetViews>
  <sheetFormatPr defaultRowHeight="12.75" x14ac:dyDescent="0.2"/>
  <cols>
    <col min="1" max="1" width="7.42578125" style="131" customWidth="1"/>
    <col min="2" max="2" width="11.28515625" style="131" hidden="1" customWidth="1"/>
    <col min="3" max="3" width="13.140625" style="131" customWidth="1"/>
    <col min="4" max="4" width="44.5703125" style="131" customWidth="1"/>
    <col min="5" max="5" width="9" style="131" hidden="1" customWidth="1"/>
    <col min="6" max="6" width="7.42578125" style="142" hidden="1" customWidth="1"/>
    <col min="7" max="14" width="6.7109375" style="142" customWidth="1"/>
    <col min="15" max="15" width="8" style="142" customWidth="1"/>
    <col min="16" max="17" width="6.7109375" style="142" customWidth="1"/>
    <col min="18" max="18" width="7.85546875" style="142" customWidth="1"/>
    <col min="19" max="19" width="8.42578125" style="142" customWidth="1"/>
    <col min="20" max="20" width="6.7109375" style="142" hidden="1" customWidth="1"/>
    <col min="21" max="21" width="7" style="142" customWidth="1"/>
    <col min="22" max="22" width="5.28515625" style="142" customWidth="1"/>
    <col min="23" max="29" width="4.85546875" style="142" hidden="1" customWidth="1"/>
    <col min="30" max="30" width="6.5703125" style="142" customWidth="1" collapsed="1"/>
    <col min="31" max="49" width="5.28515625" style="142" hidden="1" customWidth="1"/>
    <col min="50" max="50" width="5.28515625" style="142" hidden="1" customWidth="1" collapsed="1"/>
    <col min="51" max="54" width="5.28515625" style="142" hidden="1" customWidth="1"/>
    <col min="55" max="67" width="5.28515625" style="142" customWidth="1"/>
    <col min="68" max="102" width="5.28515625" style="143" customWidth="1"/>
    <col min="103" max="105" width="5.28515625" style="131" customWidth="1"/>
    <col min="106" max="111" width="8" style="131" customWidth="1"/>
    <col min="112" max="16384" width="9.140625" style="131"/>
  </cols>
  <sheetData>
    <row r="1" spans="1:107" ht="20.25" hidden="1" x14ac:dyDescent="0.3">
      <c r="A1" s="605" t="s">
        <v>658</v>
      </c>
      <c r="B1" s="605"/>
      <c r="C1" s="605"/>
      <c r="D1" s="605"/>
      <c r="E1" s="605"/>
      <c r="F1" s="605"/>
      <c r="G1" s="605"/>
      <c r="H1" s="605"/>
      <c r="I1" s="605"/>
      <c r="J1" s="605"/>
      <c r="K1" s="605"/>
      <c r="L1" s="605"/>
      <c r="M1" s="605"/>
      <c r="N1" s="605"/>
      <c r="O1" s="605"/>
      <c r="P1" s="605"/>
      <c r="Q1" s="605"/>
      <c r="R1" s="605"/>
      <c r="S1" s="605"/>
      <c r="T1" s="605"/>
      <c r="U1" s="605"/>
      <c r="V1" s="605"/>
      <c r="W1" s="605"/>
      <c r="X1" s="605"/>
      <c r="Y1" s="605"/>
      <c r="Z1" s="605"/>
      <c r="AA1" s="605"/>
      <c r="AB1" s="605"/>
      <c r="AC1" s="605"/>
      <c r="AD1" s="605"/>
    </row>
    <row r="2" spans="1:107" ht="15.75" hidden="1" customHeight="1" x14ac:dyDescent="0.2">
      <c r="A2" s="606" t="s">
        <v>659</v>
      </c>
      <c r="B2" s="606"/>
      <c r="C2" s="606"/>
      <c r="D2" s="606"/>
      <c r="E2" s="606"/>
      <c r="F2" s="606"/>
      <c r="G2" s="606"/>
      <c r="H2" s="606"/>
      <c r="I2" s="606"/>
      <c r="J2" s="606"/>
      <c r="K2" s="606"/>
      <c r="L2" s="606"/>
      <c r="M2" s="606"/>
      <c r="N2" s="606"/>
      <c r="O2" s="606"/>
      <c r="P2" s="606"/>
      <c r="Q2" s="606"/>
      <c r="R2" s="606"/>
      <c r="S2" s="606"/>
      <c r="T2" s="606"/>
      <c r="U2" s="606"/>
      <c r="V2" s="606"/>
      <c r="W2" s="606"/>
      <c r="X2" s="606"/>
      <c r="Y2" s="606"/>
      <c r="Z2" s="606"/>
      <c r="AA2" s="606"/>
      <c r="AB2" s="606"/>
      <c r="AC2" s="606"/>
      <c r="AD2" s="606"/>
    </row>
    <row r="3" spans="1:107" ht="15" hidden="1" customHeight="1" x14ac:dyDescent="0.3">
      <c r="A3" s="605" t="s">
        <v>657</v>
      </c>
      <c r="B3" s="605"/>
      <c r="C3" s="605"/>
      <c r="D3" s="605"/>
      <c r="E3" s="605"/>
      <c r="F3" s="605"/>
      <c r="G3" s="605"/>
      <c r="H3" s="605"/>
      <c r="I3" s="605"/>
      <c r="J3" s="605"/>
      <c r="K3" s="605"/>
      <c r="L3" s="605"/>
      <c r="M3" s="605"/>
      <c r="N3" s="605"/>
      <c r="O3" s="605"/>
      <c r="P3" s="605"/>
      <c r="Q3" s="605"/>
      <c r="R3" s="605"/>
      <c r="S3" s="605"/>
      <c r="T3" s="605"/>
      <c r="U3" s="605"/>
      <c r="V3" s="605"/>
      <c r="W3" s="605"/>
      <c r="X3" s="605"/>
      <c r="Y3" s="605"/>
      <c r="Z3" s="605"/>
      <c r="AA3" s="605"/>
      <c r="AB3" s="605"/>
      <c r="AC3" s="605"/>
      <c r="AD3" s="605"/>
    </row>
    <row r="4" spans="1:107" ht="28.5" customHeight="1" x14ac:dyDescent="0.2">
      <c r="A4" s="1"/>
      <c r="B4" s="1"/>
      <c r="C4" s="114"/>
      <c r="D4" s="115">
        <f ca="1">NOW()</f>
        <v>43659.506923379631</v>
      </c>
      <c r="E4" s="116"/>
      <c r="F4" s="117"/>
      <c r="G4" s="118"/>
      <c r="H4" s="118"/>
      <c r="I4" s="118"/>
      <c r="J4" s="118"/>
      <c r="K4" s="118"/>
      <c r="L4" s="118"/>
      <c r="M4" s="119"/>
      <c r="N4" s="120"/>
      <c r="O4" s="118"/>
      <c r="P4" s="118"/>
      <c r="Q4" s="121"/>
      <c r="R4" s="122"/>
      <c r="S4" s="122"/>
      <c r="T4" s="122"/>
      <c r="U4" s="123"/>
      <c r="V4" s="124"/>
      <c r="W4" s="125"/>
      <c r="X4" s="125"/>
      <c r="Y4" s="278"/>
      <c r="Z4" s="278"/>
      <c r="AA4" s="278"/>
      <c r="AB4" s="278"/>
      <c r="AC4" s="278"/>
      <c r="AD4" s="278"/>
      <c r="AE4" s="124"/>
      <c r="AF4" s="127"/>
      <c r="AG4" s="128"/>
      <c r="AH4" s="128"/>
      <c r="AI4" s="128"/>
      <c r="AJ4" s="128"/>
      <c r="AK4" s="128"/>
      <c r="AL4" s="128"/>
      <c r="AM4" s="128"/>
      <c r="AN4" s="128"/>
      <c r="AO4" s="128"/>
      <c r="AP4" s="128"/>
      <c r="AQ4" s="128"/>
      <c r="AR4" s="128"/>
      <c r="AS4" s="128"/>
      <c r="AT4" s="128"/>
      <c r="AU4" s="128"/>
      <c r="AV4" s="128"/>
      <c r="AW4" s="128"/>
      <c r="AX4" s="129"/>
      <c r="AY4" s="130"/>
      <c r="AZ4" s="130"/>
      <c r="BA4" s="130"/>
      <c r="BB4" s="130"/>
      <c r="BC4" s="130"/>
      <c r="BD4" s="130"/>
      <c r="BE4" s="130"/>
      <c r="BF4" s="130"/>
      <c r="BG4" s="130"/>
      <c r="BH4" s="130"/>
      <c r="BI4" s="130"/>
      <c r="BJ4" s="130"/>
      <c r="BK4" s="130"/>
      <c r="BL4" s="130"/>
      <c r="BM4" s="130"/>
      <c r="BN4" s="130"/>
      <c r="BO4" s="129"/>
      <c r="BP4" s="129"/>
      <c r="BQ4" s="129"/>
      <c r="BR4" s="129"/>
      <c r="BS4" s="129"/>
      <c r="BT4" s="129"/>
      <c r="BU4" s="129"/>
      <c r="BV4" s="129"/>
      <c r="BW4" s="129"/>
      <c r="BX4" s="129"/>
      <c r="BY4" s="129"/>
      <c r="BZ4" s="129"/>
      <c r="CA4" s="129"/>
      <c r="CB4" s="129"/>
      <c r="CC4" s="129"/>
      <c r="CD4" s="129"/>
      <c r="CE4" s="129"/>
      <c r="CF4" s="129"/>
      <c r="CG4" s="129"/>
      <c r="CH4" s="129"/>
      <c r="CI4" s="129"/>
      <c r="CJ4" s="129"/>
      <c r="CK4" s="129"/>
      <c r="CL4" s="129"/>
      <c r="CM4" s="129"/>
      <c r="CN4" s="127"/>
      <c r="CO4" s="127"/>
      <c r="CP4" s="127"/>
      <c r="CQ4" s="127"/>
      <c r="CR4" s="127"/>
      <c r="CS4" s="127"/>
      <c r="CT4" s="127"/>
      <c r="CU4" s="127"/>
      <c r="CV4" s="127"/>
      <c r="CW4" s="127"/>
      <c r="CX4" s="127"/>
      <c r="CY4" s="127"/>
      <c r="CZ4" s="127"/>
      <c r="DA4" s="127"/>
    </row>
    <row r="5" spans="1:107" ht="20.25" customHeight="1" x14ac:dyDescent="0.2">
      <c r="A5" s="1"/>
      <c r="B5" s="1"/>
      <c r="C5" s="114"/>
      <c r="D5" s="115"/>
      <c r="E5" s="116"/>
      <c r="F5" s="117"/>
      <c r="G5" s="118"/>
      <c r="H5" s="118"/>
      <c r="I5" s="118"/>
      <c r="J5" s="118"/>
      <c r="K5" s="118"/>
      <c r="L5" s="118"/>
      <c r="M5" s="119"/>
      <c r="N5" s="120"/>
      <c r="O5" s="118"/>
      <c r="P5" s="118"/>
      <c r="Q5" s="121"/>
      <c r="R5" s="122"/>
      <c r="S5" s="122"/>
      <c r="T5" s="122"/>
      <c r="U5" s="123"/>
      <c r="V5" s="124"/>
      <c r="W5" s="125"/>
      <c r="X5" s="125"/>
      <c r="Y5" s="420"/>
      <c r="Z5" s="420"/>
      <c r="AA5" s="420"/>
      <c r="AB5" s="420"/>
      <c r="AC5" s="420"/>
      <c r="AD5" s="420"/>
      <c r="AE5" s="124"/>
      <c r="AF5" s="127"/>
      <c r="AG5" s="128"/>
      <c r="AH5" s="128"/>
      <c r="AI5" s="128"/>
      <c r="AJ5" s="128"/>
      <c r="AK5" s="128"/>
      <c r="AL5" s="128"/>
      <c r="AM5" s="128"/>
      <c r="AN5" s="128"/>
      <c r="AO5" s="128"/>
      <c r="AP5" s="128"/>
      <c r="AQ5" s="128"/>
      <c r="AR5" s="128"/>
      <c r="AS5" s="128"/>
      <c r="AT5" s="128"/>
      <c r="AU5" s="128"/>
      <c r="AV5" s="128"/>
      <c r="AW5" s="128"/>
      <c r="AX5" s="129"/>
      <c r="AY5" s="130"/>
      <c r="AZ5" s="130"/>
      <c r="BA5" s="130"/>
      <c r="BB5" s="130"/>
      <c r="BC5" s="130"/>
      <c r="BD5" s="130"/>
      <c r="BE5" s="130"/>
      <c r="BF5" s="130"/>
      <c r="BG5" s="130"/>
      <c r="BH5" s="130"/>
      <c r="BI5" s="130"/>
      <c r="BJ5" s="130"/>
      <c r="BK5" s="130"/>
      <c r="BL5" s="130"/>
      <c r="BM5" s="130"/>
      <c r="BN5" s="130"/>
      <c r="BO5" s="129"/>
      <c r="BP5" s="129"/>
      <c r="BQ5" s="129"/>
      <c r="BR5" s="129"/>
      <c r="BS5" s="129"/>
      <c r="BT5" s="129"/>
      <c r="BU5" s="129"/>
      <c r="BV5" s="129"/>
      <c r="BW5" s="129"/>
      <c r="BX5" s="129"/>
      <c r="BY5" s="129"/>
      <c r="BZ5" s="129"/>
      <c r="CA5" s="129"/>
      <c r="CB5" s="129"/>
      <c r="CC5" s="129"/>
      <c r="CD5" s="129"/>
      <c r="CE5" s="129"/>
      <c r="CF5" s="129"/>
      <c r="CG5" s="129"/>
      <c r="CH5" s="129"/>
      <c r="CI5" s="129"/>
      <c r="CJ5" s="129"/>
      <c r="CK5" s="129"/>
      <c r="CL5" s="129"/>
      <c r="CM5" s="129"/>
      <c r="CN5" s="127"/>
      <c r="CO5" s="127"/>
      <c r="CP5" s="127"/>
      <c r="CQ5" s="127"/>
      <c r="CR5" s="127"/>
      <c r="CS5" s="127"/>
      <c r="CT5" s="127"/>
      <c r="CU5" s="127"/>
      <c r="CV5" s="127"/>
      <c r="CW5" s="127"/>
      <c r="CX5" s="127"/>
      <c r="CY5" s="127"/>
      <c r="CZ5" s="127"/>
      <c r="DA5" s="127"/>
    </row>
    <row r="6" spans="1:107" ht="24.75" customHeight="1" x14ac:dyDescent="0.2">
      <c r="A6" s="1"/>
      <c r="B6" s="1"/>
      <c r="C6" s="114"/>
      <c r="D6" s="115"/>
      <c r="E6" s="116"/>
      <c r="F6" s="585" t="s">
        <v>539</v>
      </c>
      <c r="G6" s="587"/>
      <c r="H6" s="601" t="s">
        <v>537</v>
      </c>
      <c r="I6" s="602"/>
      <c r="J6" s="602"/>
      <c r="K6" s="602"/>
      <c r="L6" s="602"/>
      <c r="M6" s="602"/>
      <c r="N6" s="603"/>
      <c r="O6" s="585" t="s">
        <v>545</v>
      </c>
      <c r="P6" s="586"/>
      <c r="Q6" s="586"/>
      <c r="S6" s="470"/>
      <c r="T6" s="470"/>
      <c r="U6" s="470" t="s">
        <v>540</v>
      </c>
      <c r="V6" s="124"/>
      <c r="W6" s="125"/>
      <c r="X6" s="125"/>
      <c r="Y6" s="278"/>
      <c r="Z6" s="278"/>
      <c r="AA6" s="278"/>
      <c r="AB6" s="278"/>
      <c r="AC6" s="278"/>
      <c r="AD6" s="278"/>
      <c r="AE6" s="124"/>
      <c r="AF6" s="127"/>
      <c r="AG6" s="128"/>
      <c r="AH6" s="128"/>
      <c r="AI6" s="128"/>
      <c r="AJ6" s="128"/>
      <c r="AK6" s="128"/>
      <c r="AL6" s="128"/>
      <c r="AM6" s="128"/>
      <c r="AN6" s="128"/>
      <c r="AO6" s="128"/>
      <c r="AP6" s="128"/>
      <c r="AQ6" s="128"/>
      <c r="AR6" s="128"/>
      <c r="AS6" s="128"/>
      <c r="AT6" s="128"/>
      <c r="AU6" s="128"/>
      <c r="AV6" s="128"/>
      <c r="AW6" s="128"/>
      <c r="AX6" s="129"/>
      <c r="AY6" s="130"/>
      <c r="AZ6" s="130"/>
      <c r="BA6" s="130"/>
      <c r="BB6" s="130"/>
      <c r="BC6" s="130"/>
      <c r="BD6" s="130"/>
      <c r="BE6" s="130"/>
      <c r="BF6" s="130"/>
      <c r="BG6" s="130"/>
      <c r="BH6" s="130"/>
      <c r="BI6" s="130"/>
      <c r="BJ6" s="130"/>
      <c r="BK6" s="130"/>
      <c r="BL6" s="130"/>
      <c r="BM6" s="130"/>
      <c r="BN6" s="130"/>
      <c r="BO6" s="129"/>
      <c r="BP6" s="129"/>
      <c r="BQ6" s="129"/>
      <c r="BR6" s="129"/>
      <c r="BS6" s="129"/>
      <c r="BT6" s="129"/>
      <c r="BU6" s="129"/>
      <c r="BV6" s="129"/>
      <c r="BW6" s="129"/>
      <c r="BX6" s="129"/>
      <c r="BY6" s="129"/>
      <c r="BZ6" s="129"/>
      <c r="CA6" s="129"/>
      <c r="CB6" s="129"/>
      <c r="CC6" s="129"/>
      <c r="CD6" s="129"/>
      <c r="CE6" s="129"/>
      <c r="CF6" s="129"/>
      <c r="CG6" s="129"/>
      <c r="CH6" s="129"/>
      <c r="CI6" s="129"/>
      <c r="CJ6" s="129"/>
      <c r="CK6" s="129"/>
      <c r="CL6" s="129"/>
      <c r="CM6" s="129"/>
      <c r="CN6" s="127"/>
      <c r="CO6" s="127"/>
      <c r="CP6" s="127"/>
      <c r="CQ6" s="127"/>
      <c r="CR6" s="127"/>
      <c r="CS6" s="127"/>
      <c r="CT6" s="127"/>
      <c r="CU6" s="127"/>
      <c r="CV6" s="127"/>
      <c r="CW6" s="127"/>
      <c r="CX6" s="127"/>
      <c r="CY6" s="127"/>
      <c r="CZ6" s="127"/>
      <c r="DA6" s="127"/>
    </row>
    <row r="7" spans="1:107" ht="18.75" customHeight="1" x14ac:dyDescent="0.2">
      <c r="A7" s="576">
        <v>2131</v>
      </c>
      <c r="B7" s="576"/>
      <c r="C7" s="576"/>
      <c r="D7" s="174" t="s">
        <v>0</v>
      </c>
      <c r="E7" s="175"/>
      <c r="F7" s="176"/>
      <c r="G7" s="177">
        <v>42347</v>
      </c>
      <c r="H7" s="177">
        <v>42270</v>
      </c>
      <c r="I7" s="176">
        <v>42290</v>
      </c>
      <c r="J7" s="176">
        <v>42304</v>
      </c>
      <c r="K7" s="176">
        <v>42362</v>
      </c>
      <c r="L7" s="176">
        <v>42384</v>
      </c>
      <c r="M7" s="176">
        <v>42389</v>
      </c>
      <c r="N7" s="176">
        <v>42390</v>
      </c>
      <c r="O7" s="176">
        <v>42395</v>
      </c>
      <c r="P7" s="176">
        <v>42399</v>
      </c>
      <c r="Q7" s="176">
        <v>42404</v>
      </c>
      <c r="R7" s="176">
        <v>42409</v>
      </c>
      <c r="S7" s="133">
        <v>42413</v>
      </c>
      <c r="T7" s="133"/>
      <c r="U7" s="176">
        <v>42382</v>
      </c>
      <c r="V7" s="577" t="s">
        <v>5</v>
      </c>
      <c r="W7" s="139"/>
      <c r="X7" s="139"/>
      <c r="Y7" s="196"/>
      <c r="Z7" s="196"/>
      <c r="AA7" s="196"/>
      <c r="AB7" s="197"/>
      <c r="AC7" s="197"/>
      <c r="AD7" s="577" t="s">
        <v>9</v>
      </c>
      <c r="AE7" s="181"/>
      <c r="AF7" s="278"/>
      <c r="AG7" s="597"/>
      <c r="AH7" s="597"/>
      <c r="AI7" s="597"/>
      <c r="AJ7" s="597"/>
      <c r="AK7" s="597"/>
      <c r="AL7" s="597"/>
      <c r="AM7" s="597"/>
      <c r="AN7" s="597"/>
      <c r="AO7" s="597"/>
      <c r="AP7" s="597"/>
      <c r="AQ7" s="597"/>
      <c r="AR7" s="597"/>
      <c r="AS7" s="597"/>
      <c r="AT7" s="597"/>
      <c r="AU7" s="597"/>
      <c r="AV7" s="597"/>
      <c r="AW7" s="597"/>
      <c r="AX7" s="595"/>
      <c r="AY7" s="595"/>
      <c r="AZ7" s="595"/>
      <c r="BA7" s="595"/>
      <c r="BB7" s="595"/>
      <c r="BC7" s="595"/>
      <c r="BD7" s="595"/>
      <c r="BE7" s="595"/>
      <c r="BF7" s="595"/>
      <c r="BG7" s="595"/>
      <c r="BH7" s="595"/>
      <c r="BI7" s="595"/>
      <c r="BJ7" s="595"/>
      <c r="BK7" s="595"/>
      <c r="BL7" s="595"/>
      <c r="BM7" s="595"/>
      <c r="BN7" s="129"/>
      <c r="BO7" s="129"/>
      <c r="BP7" s="595"/>
      <c r="BQ7" s="595"/>
      <c r="BR7" s="595"/>
      <c r="BS7" s="595"/>
      <c r="BT7" s="595"/>
      <c r="BU7" s="595"/>
      <c r="BV7" s="595"/>
      <c r="BW7" s="595"/>
      <c r="BX7" s="595"/>
      <c r="BY7" s="595"/>
      <c r="BZ7" s="595"/>
      <c r="CA7" s="595"/>
      <c r="CB7" s="595"/>
      <c r="CC7" s="595"/>
      <c r="CD7" s="595"/>
      <c r="CE7" s="595"/>
      <c r="CF7" s="129"/>
      <c r="CG7" s="129"/>
      <c r="CH7" s="129"/>
      <c r="CI7" s="129"/>
      <c r="CJ7" s="129"/>
      <c r="CK7" s="129"/>
      <c r="CL7" s="129"/>
      <c r="CM7" s="129"/>
      <c r="CN7" s="127"/>
      <c r="CO7" s="127"/>
      <c r="CP7" s="127"/>
      <c r="CQ7" s="127"/>
      <c r="CR7" s="127"/>
      <c r="CS7" s="127"/>
      <c r="CT7" s="127"/>
      <c r="CU7" s="127"/>
      <c r="CV7" s="127"/>
      <c r="CW7" s="127"/>
      <c r="CX7" s="127"/>
      <c r="CY7" s="127"/>
      <c r="CZ7" s="127"/>
      <c r="DA7" s="127"/>
    </row>
    <row r="8" spans="1:107" ht="33.75" customHeight="1" x14ac:dyDescent="0.2">
      <c r="A8" s="576"/>
      <c r="B8" s="576"/>
      <c r="C8" s="576"/>
      <c r="D8" s="179" t="s">
        <v>1</v>
      </c>
      <c r="E8" s="175"/>
      <c r="F8" s="238"/>
      <c r="G8" s="238" t="s">
        <v>1259</v>
      </c>
      <c r="H8" s="238" t="s">
        <v>1598</v>
      </c>
      <c r="I8" s="412" t="s">
        <v>1600</v>
      </c>
      <c r="J8" s="412" t="s">
        <v>669</v>
      </c>
      <c r="K8" s="412" t="s">
        <v>1629</v>
      </c>
      <c r="L8" s="412" t="s">
        <v>1634</v>
      </c>
      <c r="M8" s="412" t="s">
        <v>1641</v>
      </c>
      <c r="N8" s="412" t="s">
        <v>1004</v>
      </c>
      <c r="O8" s="412" t="s">
        <v>1646</v>
      </c>
      <c r="P8" s="412" t="s">
        <v>671</v>
      </c>
      <c r="Q8" s="413" t="s">
        <v>1651</v>
      </c>
      <c r="R8" s="180" t="s">
        <v>1657</v>
      </c>
      <c r="S8" s="412" t="s">
        <v>1655</v>
      </c>
      <c r="T8" s="412"/>
      <c r="U8" s="412" t="s">
        <v>671</v>
      </c>
      <c r="V8" s="577"/>
      <c r="W8" s="178"/>
      <c r="X8" s="178"/>
      <c r="Y8" s="139"/>
      <c r="Z8" s="196"/>
      <c r="AA8" s="196"/>
      <c r="AB8" s="196"/>
      <c r="AC8" s="196"/>
      <c r="AD8" s="577"/>
      <c r="AE8" s="178"/>
      <c r="AF8" s="278"/>
      <c r="AG8" s="278"/>
      <c r="AH8" s="278"/>
      <c r="AI8" s="278"/>
      <c r="AJ8" s="278"/>
      <c r="AK8" s="278"/>
      <c r="AL8" s="278"/>
      <c r="AM8" s="278"/>
      <c r="AN8" s="278"/>
      <c r="AO8" s="278"/>
      <c r="AP8" s="278"/>
      <c r="AQ8" s="278"/>
      <c r="AR8" s="278"/>
      <c r="AS8" s="278"/>
      <c r="AT8" s="278"/>
      <c r="AU8" s="278"/>
      <c r="AV8" s="278"/>
      <c r="AW8" s="127"/>
      <c r="AX8" s="279"/>
      <c r="AY8" s="279"/>
      <c r="AZ8" s="279"/>
      <c r="BA8" s="279"/>
      <c r="BB8" s="279"/>
      <c r="BC8" s="279"/>
      <c r="BD8" s="279"/>
      <c r="BE8" s="279"/>
      <c r="BF8" s="279"/>
      <c r="BG8" s="279"/>
      <c r="BH8" s="279"/>
      <c r="BI8" s="279"/>
      <c r="BJ8" s="279"/>
      <c r="BK8" s="279"/>
      <c r="BL8" s="279"/>
      <c r="BM8" s="279"/>
      <c r="BN8" s="129"/>
      <c r="BO8" s="129"/>
      <c r="BP8" s="279"/>
      <c r="BQ8" s="279"/>
      <c r="BR8" s="279"/>
      <c r="BS8" s="279"/>
      <c r="BT8" s="279"/>
      <c r="BU8" s="279"/>
      <c r="BV8" s="279"/>
      <c r="BW8" s="279"/>
      <c r="BX8" s="279"/>
      <c r="BY8" s="279"/>
      <c r="BZ8" s="279"/>
      <c r="CA8" s="279"/>
      <c r="CB8" s="279"/>
      <c r="CC8" s="279"/>
      <c r="CD8" s="279"/>
      <c r="CE8" s="279"/>
      <c r="CF8" s="129"/>
      <c r="CG8" s="129"/>
      <c r="CH8" s="129"/>
      <c r="CI8" s="129"/>
      <c r="CJ8" s="129"/>
      <c r="CK8" s="129"/>
      <c r="CL8" s="129"/>
      <c r="CM8" s="129"/>
      <c r="CN8" s="127"/>
      <c r="CO8" s="127"/>
      <c r="CP8" s="127"/>
      <c r="CQ8" s="127"/>
      <c r="CR8" s="127"/>
      <c r="CS8" s="127"/>
      <c r="CT8" s="127"/>
      <c r="CU8" s="127"/>
      <c r="CV8" s="127"/>
      <c r="CW8" s="127"/>
      <c r="CX8" s="127"/>
      <c r="CY8" s="127"/>
      <c r="CZ8" s="127"/>
      <c r="DA8" s="127"/>
    </row>
    <row r="9" spans="1:107" s="75" customFormat="1" ht="90.75" customHeight="1" x14ac:dyDescent="0.2">
      <c r="A9" s="384" t="s">
        <v>546</v>
      </c>
      <c r="B9" s="385" t="s">
        <v>2</v>
      </c>
      <c r="C9" s="385" t="s">
        <v>27</v>
      </c>
      <c r="D9" s="386" t="s">
        <v>3</v>
      </c>
      <c r="E9" s="184" t="s">
        <v>4</v>
      </c>
      <c r="F9" s="313"/>
      <c r="G9" s="364" t="s">
        <v>1011</v>
      </c>
      <c r="H9" s="313" t="s">
        <v>1258</v>
      </c>
      <c r="I9" s="313" t="s">
        <v>677</v>
      </c>
      <c r="J9" s="313" t="s">
        <v>670</v>
      </c>
      <c r="K9" s="364" t="s">
        <v>1630</v>
      </c>
      <c r="L9" s="313" t="s">
        <v>1635</v>
      </c>
      <c r="M9" s="363" t="s">
        <v>1631</v>
      </c>
      <c r="N9" s="313" t="s">
        <v>1642</v>
      </c>
      <c r="O9" s="566" t="s">
        <v>1645</v>
      </c>
      <c r="P9" s="565" t="s">
        <v>672</v>
      </c>
      <c r="Q9" s="567" t="s">
        <v>916</v>
      </c>
      <c r="R9" s="313" t="s">
        <v>1652</v>
      </c>
      <c r="S9" s="362" t="s">
        <v>1653</v>
      </c>
      <c r="T9" s="362"/>
      <c r="U9" s="325" t="s">
        <v>672</v>
      </c>
      <c r="V9" s="577"/>
      <c r="W9" s="198" t="s">
        <v>6</v>
      </c>
      <c r="X9" s="198" t="s">
        <v>7</v>
      </c>
      <c r="Y9" s="198" t="s">
        <v>8</v>
      </c>
      <c r="Z9" s="199">
        <v>3</v>
      </c>
      <c r="AA9" s="199">
        <v>4</v>
      </c>
      <c r="AB9" s="199">
        <v>5</v>
      </c>
      <c r="AC9" s="200" t="s">
        <v>25</v>
      </c>
      <c r="AD9" s="577"/>
      <c r="AE9" s="205" t="s">
        <v>10</v>
      </c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2" t="s">
        <v>11</v>
      </c>
      <c r="AX9" s="73"/>
      <c r="AY9" s="73"/>
      <c r="AZ9" s="73"/>
      <c r="BA9" s="73"/>
      <c r="BB9" s="73"/>
      <c r="BC9" s="73"/>
      <c r="BD9" s="73"/>
      <c r="BE9" s="73"/>
      <c r="BF9" s="73"/>
      <c r="BG9" s="73"/>
      <c r="BH9" s="73"/>
      <c r="BI9" s="73"/>
      <c r="BJ9" s="73"/>
      <c r="BK9" s="73"/>
      <c r="BL9" s="73"/>
      <c r="BM9" s="73"/>
      <c r="BN9" s="74"/>
      <c r="BO9" s="74"/>
      <c r="BP9" s="74"/>
      <c r="BQ9" s="74"/>
      <c r="BR9" s="74"/>
      <c r="BS9" s="74"/>
      <c r="BT9" s="74"/>
      <c r="BU9" s="74"/>
      <c r="BV9" s="74"/>
      <c r="BW9" s="74"/>
      <c r="BX9" s="74"/>
      <c r="BY9" s="74"/>
      <c r="BZ9" s="74"/>
      <c r="CA9" s="74"/>
      <c r="CB9" s="74"/>
      <c r="CC9" s="74"/>
      <c r="CD9" s="74"/>
      <c r="CE9" s="74"/>
      <c r="CF9" s="74"/>
      <c r="CG9" s="74"/>
      <c r="CH9" s="74"/>
      <c r="CI9" s="74"/>
      <c r="CJ9" s="74"/>
      <c r="CK9" s="74"/>
      <c r="CL9" s="74"/>
      <c r="CM9" s="74"/>
      <c r="CN9" s="69"/>
      <c r="CO9" s="69"/>
      <c r="CP9" s="69"/>
      <c r="CQ9" s="69"/>
      <c r="CR9" s="69"/>
      <c r="CS9" s="69"/>
      <c r="CT9" s="69"/>
      <c r="CU9" s="69"/>
      <c r="CV9" s="69"/>
      <c r="CW9" s="69"/>
      <c r="CX9" s="69"/>
      <c r="CY9" s="69"/>
      <c r="CZ9" s="69"/>
      <c r="DA9" s="69"/>
    </row>
    <row r="10" spans="1:107" s="351" customFormat="1" ht="18.75" x14ac:dyDescent="0.2">
      <c r="A10" s="387">
        <v>1</v>
      </c>
      <c r="B10" s="326" t="s">
        <v>582</v>
      </c>
      <c r="C10" s="342" t="s">
        <v>34</v>
      </c>
      <c r="D10" s="326" t="s">
        <v>584</v>
      </c>
      <c r="E10" s="262">
        <v>2131</v>
      </c>
      <c r="F10" s="370"/>
      <c r="G10" s="370" t="s">
        <v>1604</v>
      </c>
      <c r="H10" s="370">
        <v>5</v>
      </c>
      <c r="I10" s="370">
        <v>5</v>
      </c>
      <c r="J10" s="370">
        <v>5</v>
      </c>
      <c r="K10" s="370">
        <v>4</v>
      </c>
      <c r="L10" s="370">
        <v>3</v>
      </c>
      <c r="M10" s="370">
        <v>4</v>
      </c>
      <c r="N10" s="370">
        <v>5</v>
      </c>
      <c r="O10" s="370">
        <v>4</v>
      </c>
      <c r="P10" s="370">
        <v>3</v>
      </c>
      <c r="Q10" s="370">
        <v>3</v>
      </c>
      <c r="R10" s="370">
        <v>4</v>
      </c>
      <c r="S10" s="370">
        <v>4</v>
      </c>
      <c r="T10" s="371"/>
      <c r="U10" s="370">
        <v>3</v>
      </c>
      <c r="V10" s="373">
        <f t="shared" ref="V10" si="0">IF(AC10&gt;0,IF(SUM(X10:Y10)/AC10&gt;0,2,IF(AND(SUM(X10:Y10)/AC10=0,Z10/AC10&gt;0),3,IF(AND((AB10/AC10+AA10/AC10)=1,AA10/AC10&gt;0),4,5))),0)</f>
        <v>3</v>
      </c>
      <c r="W10" s="375">
        <f t="shared" ref="W10:W40" si="1">COUNTIF(AG10:AV10,"б")</f>
        <v>0</v>
      </c>
      <c r="X10" s="375">
        <f>COUNTIF(AG10:AV10,"д")</f>
        <v>0</v>
      </c>
      <c r="Y10" s="375">
        <f t="shared" ref="Y10:Y40" si="2">COUNTIF(AG10:AV10,2)+COUNTIF(AG10:AV10,"н")+COUNTIF(AG10:AV10,"д")</f>
        <v>0</v>
      </c>
      <c r="Z10" s="375">
        <f t="shared" ref="Z10:Z40" si="3">COUNTIF(AG10:AV10,Z$9)</f>
        <v>4</v>
      </c>
      <c r="AA10" s="375">
        <f t="shared" ref="AA10:AA40" si="4">COUNTIF(AG10:AV10,AA$9)</f>
        <v>5</v>
      </c>
      <c r="AB10" s="375">
        <f t="shared" ref="AB10:AB40" si="5">COUNTIF(AG10:AV10,AB$9)</f>
        <v>4</v>
      </c>
      <c r="AC10" s="375">
        <f t="shared" ref="AC10:AC40" si="6">SUM(X10:AB10)</f>
        <v>13</v>
      </c>
      <c r="AD10" s="376">
        <f t="shared" ref="AD10:AD40" si="7">IF(ISERROR(((X10+Y10)*2+Z10*3+AA10*4+AB10*5)/SUM(X10,Y10:AB10)),"",((X10+Y10)*2+Z10*3+AA10*4+AB10*5)/SUM(X10,Y10:AB10))</f>
        <v>4</v>
      </c>
      <c r="AE10" s="345">
        <f t="shared" ref="AE10:AE34" si="8">IF(AX10=5,0.5,IF(AX10=4,0.25,IF(AX10&lt;=3,0)))</f>
        <v>0</v>
      </c>
      <c r="AF10" s="346"/>
      <c r="AG10" s="332" t="str">
        <f t="shared" ref="AG10:AV25" si="9">IF(ISERROR(VALUE(LEFT(F10))),LEFT(F10),VALUE(LEFT(F10)))</f>
        <v/>
      </c>
      <c r="AH10" s="332" t="str">
        <f t="shared" si="9"/>
        <v>з</v>
      </c>
      <c r="AI10" s="332">
        <f t="shared" si="9"/>
        <v>5</v>
      </c>
      <c r="AJ10" s="332">
        <f t="shared" si="9"/>
        <v>5</v>
      </c>
      <c r="AK10" s="332">
        <f t="shared" si="9"/>
        <v>5</v>
      </c>
      <c r="AL10" s="332">
        <f t="shared" si="9"/>
        <v>4</v>
      </c>
      <c r="AM10" s="332">
        <f t="shared" si="9"/>
        <v>3</v>
      </c>
      <c r="AN10" s="332">
        <f t="shared" si="9"/>
        <v>4</v>
      </c>
      <c r="AO10" s="332">
        <f t="shared" si="9"/>
        <v>5</v>
      </c>
      <c r="AP10" s="332">
        <f t="shared" si="9"/>
        <v>4</v>
      </c>
      <c r="AQ10" s="332">
        <f t="shared" si="9"/>
        <v>3</v>
      </c>
      <c r="AR10" s="332">
        <f t="shared" si="9"/>
        <v>3</v>
      </c>
      <c r="AS10" s="332">
        <f t="shared" si="9"/>
        <v>4</v>
      </c>
      <c r="AT10" s="332">
        <f t="shared" si="9"/>
        <v>4</v>
      </c>
      <c r="AU10" s="332" t="str">
        <f t="shared" si="9"/>
        <v/>
      </c>
      <c r="AV10" s="332">
        <f t="shared" si="9"/>
        <v>3</v>
      </c>
      <c r="AW10" s="35">
        <f t="shared" ref="AW10:AW39" si="10">COUNTIF(AG10:AV10,"з")</f>
        <v>1</v>
      </c>
      <c r="AX10" s="347"/>
      <c r="AY10" s="347"/>
      <c r="AZ10" s="347"/>
      <c r="BA10" s="347"/>
      <c r="BB10" s="347"/>
      <c r="BC10" s="347"/>
      <c r="BD10" s="347"/>
      <c r="BE10" s="347"/>
      <c r="BF10" s="347"/>
      <c r="BG10" s="347"/>
      <c r="BH10" s="347"/>
      <c r="BI10" s="347"/>
      <c r="BJ10" s="347"/>
      <c r="BK10" s="347"/>
      <c r="BL10" s="347"/>
      <c r="BM10" s="347"/>
      <c r="BN10" s="347"/>
      <c r="BO10" s="347"/>
      <c r="BP10" s="348"/>
      <c r="BQ10" s="348"/>
      <c r="BR10" s="348"/>
      <c r="BS10" s="348"/>
      <c r="BT10" s="348"/>
      <c r="BU10" s="348"/>
      <c r="BV10" s="348"/>
      <c r="BW10" s="348"/>
      <c r="BX10" s="348"/>
      <c r="BY10" s="348"/>
      <c r="BZ10" s="348"/>
      <c r="CA10" s="348"/>
      <c r="CB10" s="348"/>
      <c r="CC10" s="348"/>
      <c r="CD10" s="348"/>
      <c r="CE10" s="348"/>
      <c r="CF10" s="348"/>
      <c r="CG10" s="347"/>
      <c r="CH10" s="347"/>
      <c r="CI10" s="347"/>
      <c r="CJ10" s="347"/>
      <c r="CK10" s="347"/>
      <c r="CL10" s="347"/>
      <c r="CM10" s="347"/>
      <c r="CN10" s="349"/>
      <c r="CO10" s="349"/>
      <c r="CP10" s="349"/>
      <c r="CQ10" s="349"/>
      <c r="CR10" s="349"/>
      <c r="CS10" s="349"/>
      <c r="CT10" s="349"/>
      <c r="CU10" s="349"/>
      <c r="CV10" s="349"/>
      <c r="CW10" s="349"/>
      <c r="CX10" s="349"/>
      <c r="CY10" s="349"/>
      <c r="CZ10" s="349"/>
      <c r="DA10" s="349"/>
      <c r="DB10" s="350"/>
      <c r="DC10" s="350"/>
    </row>
    <row r="11" spans="1:107" s="359" customFormat="1" ht="18.75" x14ac:dyDescent="0.2">
      <c r="A11" s="388">
        <v>2</v>
      </c>
      <c r="B11" s="326" t="s">
        <v>28</v>
      </c>
      <c r="C11" s="342" t="s">
        <v>34</v>
      </c>
      <c r="D11" s="326" t="s">
        <v>585</v>
      </c>
      <c r="E11" s="262">
        <v>2131</v>
      </c>
      <c r="F11" s="370"/>
      <c r="G11" s="370" t="s">
        <v>1604</v>
      </c>
      <c r="H11" s="370">
        <v>3</v>
      </c>
      <c r="I11" s="377">
        <v>3</v>
      </c>
      <c r="J11" s="370">
        <v>5</v>
      </c>
      <c r="K11" s="370">
        <v>3</v>
      </c>
      <c r="L11" s="370">
        <v>3</v>
      </c>
      <c r="M11" s="370">
        <v>3</v>
      </c>
      <c r="N11" s="370">
        <v>5</v>
      </c>
      <c r="O11" s="370">
        <v>3</v>
      </c>
      <c r="P11" s="370">
        <v>4</v>
      </c>
      <c r="Q11" s="370">
        <v>3</v>
      </c>
      <c r="R11" s="370">
        <v>3</v>
      </c>
      <c r="S11" s="370">
        <v>3</v>
      </c>
      <c r="T11" s="371"/>
      <c r="U11" s="370">
        <v>4</v>
      </c>
      <c r="V11" s="373">
        <f t="shared" ref="V11:V40" si="11">IF(AC11&gt;0,IF(SUM(X11:Y11)/AC11&gt;0,2,IF(AND(SUM(X11:Y11)/AC11=0,Z11/AC11&gt;0),3,IF(AND((AB11/AC11+AA11/AC11)=1,AA11/AC11&gt;0),4,5))),0)</f>
        <v>3</v>
      </c>
      <c r="W11" s="375">
        <f t="shared" si="1"/>
        <v>0</v>
      </c>
      <c r="X11" s="375">
        <f t="shared" ref="X11:X40" si="12">COUNTIF(AG11:AV11,"д")</f>
        <v>0</v>
      </c>
      <c r="Y11" s="375">
        <f t="shared" si="2"/>
        <v>0</v>
      </c>
      <c r="Z11" s="375">
        <f t="shared" si="3"/>
        <v>9</v>
      </c>
      <c r="AA11" s="375">
        <f t="shared" si="4"/>
        <v>2</v>
      </c>
      <c r="AB11" s="375">
        <f t="shared" si="5"/>
        <v>2</v>
      </c>
      <c r="AC11" s="375">
        <f t="shared" si="6"/>
        <v>13</v>
      </c>
      <c r="AD11" s="376">
        <f t="shared" si="7"/>
        <v>3.4615384615384617</v>
      </c>
      <c r="AE11" s="354">
        <f>IF(AX11=5,0.5,IF(AX11=4,0.25,IF(AX11&lt;=3,0)))</f>
        <v>0</v>
      </c>
      <c r="AF11" s="355"/>
      <c r="AG11" s="332" t="str">
        <f t="shared" si="9"/>
        <v/>
      </c>
      <c r="AH11" s="332" t="str">
        <f t="shared" si="9"/>
        <v>з</v>
      </c>
      <c r="AI11" s="332">
        <f t="shared" si="9"/>
        <v>3</v>
      </c>
      <c r="AJ11" s="332">
        <f t="shared" si="9"/>
        <v>3</v>
      </c>
      <c r="AK11" s="332">
        <f t="shared" si="9"/>
        <v>5</v>
      </c>
      <c r="AL11" s="332">
        <f t="shared" si="9"/>
        <v>3</v>
      </c>
      <c r="AM11" s="332">
        <f t="shared" si="9"/>
        <v>3</v>
      </c>
      <c r="AN11" s="332">
        <f t="shared" si="9"/>
        <v>3</v>
      </c>
      <c r="AO11" s="332">
        <f t="shared" si="9"/>
        <v>5</v>
      </c>
      <c r="AP11" s="332">
        <f t="shared" si="9"/>
        <v>3</v>
      </c>
      <c r="AQ11" s="332">
        <f t="shared" si="9"/>
        <v>4</v>
      </c>
      <c r="AR11" s="332">
        <f t="shared" si="9"/>
        <v>3</v>
      </c>
      <c r="AS11" s="332">
        <f t="shared" si="9"/>
        <v>3</v>
      </c>
      <c r="AT11" s="332">
        <f t="shared" si="9"/>
        <v>3</v>
      </c>
      <c r="AU11" s="332" t="str">
        <f t="shared" si="9"/>
        <v/>
      </c>
      <c r="AV11" s="332">
        <f t="shared" si="9"/>
        <v>4</v>
      </c>
      <c r="AW11" s="356">
        <f t="shared" si="10"/>
        <v>1</v>
      </c>
      <c r="AX11" s="357"/>
      <c r="AY11" s="357"/>
      <c r="AZ11" s="357"/>
      <c r="BA11" s="357"/>
      <c r="BB11" s="357"/>
      <c r="BC11" s="357"/>
      <c r="BD11" s="357"/>
      <c r="BE11" s="357"/>
      <c r="BF11" s="357"/>
      <c r="BG11" s="357"/>
      <c r="BH11" s="357"/>
      <c r="BI11" s="357"/>
      <c r="BJ11" s="357"/>
      <c r="BK11" s="357"/>
      <c r="BL11" s="357"/>
      <c r="BM11" s="357"/>
      <c r="BN11" s="357"/>
      <c r="BO11" s="357"/>
      <c r="BP11" s="358"/>
      <c r="BQ11" s="358"/>
      <c r="BR11" s="358"/>
      <c r="BS11" s="358"/>
      <c r="BT11" s="358"/>
      <c r="BU11" s="358"/>
      <c r="BV11" s="358"/>
      <c r="BW11" s="358"/>
      <c r="BX11" s="358"/>
      <c r="BY11" s="358"/>
      <c r="BZ11" s="358"/>
      <c r="CA11" s="358"/>
      <c r="CB11" s="358"/>
      <c r="CC11" s="358"/>
      <c r="CD11" s="358"/>
      <c r="CE11" s="358"/>
      <c r="CF11" s="358"/>
      <c r="CG11" s="357"/>
      <c r="CH11" s="358"/>
      <c r="CI11" s="358"/>
      <c r="CJ11" s="358"/>
      <c r="CK11" s="358"/>
      <c r="CL11" s="358"/>
      <c r="CM11" s="358"/>
      <c r="CN11" s="355"/>
      <c r="CO11" s="355"/>
      <c r="CP11" s="355"/>
      <c r="CQ11" s="355"/>
      <c r="CR11" s="355"/>
      <c r="CS11" s="355"/>
      <c r="CT11" s="355"/>
      <c r="CU11" s="355"/>
      <c r="CV11" s="355"/>
      <c r="CW11" s="355"/>
      <c r="CX11" s="355"/>
      <c r="CY11" s="355"/>
      <c r="CZ11" s="355"/>
      <c r="DA11" s="355"/>
    </row>
    <row r="12" spans="1:107" s="359" customFormat="1" ht="18.75" x14ac:dyDescent="0.2">
      <c r="A12" s="388">
        <v>3</v>
      </c>
      <c r="B12" s="326" t="s">
        <v>28</v>
      </c>
      <c r="C12" s="326" t="s">
        <v>583</v>
      </c>
      <c r="D12" s="326" t="s">
        <v>586</v>
      </c>
      <c r="E12" s="262">
        <v>2131</v>
      </c>
      <c r="F12" s="370"/>
      <c r="G12" s="370" t="s">
        <v>1604</v>
      </c>
      <c r="H12" s="370">
        <v>4</v>
      </c>
      <c r="I12" s="370">
        <v>5</v>
      </c>
      <c r="J12" s="370" t="s">
        <v>1613</v>
      </c>
      <c r="K12" s="370">
        <v>4</v>
      </c>
      <c r="L12" s="370">
        <v>4</v>
      </c>
      <c r="M12" s="370">
        <v>5</v>
      </c>
      <c r="N12" s="370">
        <v>3</v>
      </c>
      <c r="O12" s="370">
        <v>3</v>
      </c>
      <c r="P12" s="370">
        <v>4</v>
      </c>
      <c r="Q12" s="370">
        <v>3</v>
      </c>
      <c r="R12" s="370">
        <v>4</v>
      </c>
      <c r="S12" s="370">
        <v>4</v>
      </c>
      <c r="T12" s="371"/>
      <c r="U12" s="370">
        <v>5</v>
      </c>
      <c r="V12" s="373">
        <f t="shared" si="11"/>
        <v>3</v>
      </c>
      <c r="W12" s="375">
        <f t="shared" si="1"/>
        <v>0</v>
      </c>
      <c r="X12" s="375">
        <f t="shared" si="12"/>
        <v>0</v>
      </c>
      <c r="Y12" s="375">
        <f t="shared" si="2"/>
        <v>0</v>
      </c>
      <c r="Z12" s="375">
        <f t="shared" si="3"/>
        <v>3</v>
      </c>
      <c r="AA12" s="375">
        <f t="shared" si="4"/>
        <v>6</v>
      </c>
      <c r="AB12" s="375">
        <f t="shared" si="5"/>
        <v>3</v>
      </c>
      <c r="AC12" s="375">
        <f t="shared" si="6"/>
        <v>12</v>
      </c>
      <c r="AD12" s="376">
        <f t="shared" si="7"/>
        <v>4</v>
      </c>
      <c r="AE12" s="354">
        <f>IF(AX12=5,0.5,IF(AX12=4,0.25,IF(AX12&lt;=3,0)))</f>
        <v>0</v>
      </c>
      <c r="AF12" s="355"/>
      <c r="AG12" s="332" t="str">
        <f t="shared" si="9"/>
        <v/>
      </c>
      <c r="AH12" s="332" t="str">
        <f t="shared" si="9"/>
        <v>з</v>
      </c>
      <c r="AI12" s="332">
        <f t="shared" si="9"/>
        <v>4</v>
      </c>
      <c r="AJ12" s="332">
        <f t="shared" si="9"/>
        <v>5</v>
      </c>
      <c r="AK12" s="332" t="str">
        <f t="shared" si="9"/>
        <v>к</v>
      </c>
      <c r="AL12" s="332">
        <f t="shared" si="9"/>
        <v>4</v>
      </c>
      <c r="AM12" s="332">
        <f t="shared" si="9"/>
        <v>4</v>
      </c>
      <c r="AN12" s="332">
        <f t="shared" si="9"/>
        <v>5</v>
      </c>
      <c r="AO12" s="332">
        <f t="shared" si="9"/>
        <v>3</v>
      </c>
      <c r="AP12" s="332">
        <f t="shared" si="9"/>
        <v>3</v>
      </c>
      <c r="AQ12" s="332">
        <f t="shared" si="9"/>
        <v>4</v>
      </c>
      <c r="AR12" s="332">
        <f t="shared" si="9"/>
        <v>3</v>
      </c>
      <c r="AS12" s="332">
        <f t="shared" si="9"/>
        <v>4</v>
      </c>
      <c r="AT12" s="332">
        <f t="shared" si="9"/>
        <v>4</v>
      </c>
      <c r="AU12" s="332" t="str">
        <f t="shared" si="9"/>
        <v/>
      </c>
      <c r="AV12" s="332">
        <f t="shared" si="9"/>
        <v>5</v>
      </c>
      <c r="AW12" s="356">
        <f t="shared" si="10"/>
        <v>1</v>
      </c>
      <c r="AX12" s="357"/>
      <c r="AY12" s="357"/>
      <c r="AZ12" s="357"/>
      <c r="BA12" s="357"/>
      <c r="BB12" s="357"/>
      <c r="BC12" s="357"/>
      <c r="BD12" s="357"/>
      <c r="BE12" s="357"/>
      <c r="BF12" s="357"/>
      <c r="BG12" s="357"/>
      <c r="BH12" s="357"/>
      <c r="BI12" s="357"/>
      <c r="BJ12" s="357"/>
      <c r="BK12" s="357"/>
      <c r="BL12" s="357"/>
      <c r="BM12" s="357"/>
      <c r="BN12" s="357"/>
      <c r="BO12" s="357"/>
      <c r="BP12" s="358"/>
      <c r="BQ12" s="358"/>
      <c r="BR12" s="358"/>
      <c r="BS12" s="358"/>
      <c r="BT12" s="358"/>
      <c r="BU12" s="358"/>
      <c r="BV12" s="358"/>
      <c r="BW12" s="358"/>
      <c r="BX12" s="358"/>
      <c r="BY12" s="358"/>
      <c r="BZ12" s="358"/>
      <c r="CA12" s="358"/>
      <c r="CB12" s="358"/>
      <c r="CC12" s="358"/>
      <c r="CD12" s="358"/>
      <c r="CE12" s="358"/>
      <c r="CF12" s="358"/>
      <c r="CG12" s="357"/>
      <c r="CH12" s="358"/>
      <c r="CI12" s="358"/>
      <c r="CJ12" s="358"/>
      <c r="CK12" s="358"/>
      <c r="CL12" s="358"/>
      <c r="CM12" s="358"/>
      <c r="CN12" s="355"/>
      <c r="CO12" s="355"/>
      <c r="CP12" s="355"/>
      <c r="CQ12" s="355"/>
      <c r="CR12" s="355"/>
      <c r="CS12" s="355"/>
      <c r="CT12" s="355"/>
      <c r="CU12" s="355"/>
      <c r="CV12" s="355"/>
      <c r="CW12" s="355"/>
      <c r="CX12" s="355"/>
      <c r="CY12" s="355"/>
      <c r="CZ12" s="355"/>
      <c r="DA12" s="355"/>
    </row>
    <row r="13" spans="1:107" s="359" customFormat="1" ht="18.75" x14ac:dyDescent="0.2">
      <c r="A13" s="388">
        <v>4</v>
      </c>
      <c r="B13" s="326" t="s">
        <v>28</v>
      </c>
      <c r="C13" s="342" t="s">
        <v>34</v>
      </c>
      <c r="D13" s="326" t="s">
        <v>587</v>
      </c>
      <c r="E13" s="262">
        <v>2131</v>
      </c>
      <c r="F13" s="370"/>
      <c r="G13" s="370" t="s">
        <v>1604</v>
      </c>
      <c r="H13" s="370">
        <v>4</v>
      </c>
      <c r="I13" s="370">
        <v>4</v>
      </c>
      <c r="J13" s="370">
        <v>4</v>
      </c>
      <c r="K13" s="370">
        <v>3</v>
      </c>
      <c r="L13" s="370">
        <v>3</v>
      </c>
      <c r="M13" s="370">
        <v>3</v>
      </c>
      <c r="N13" s="370">
        <v>4</v>
      </c>
      <c r="O13" s="370">
        <v>3</v>
      </c>
      <c r="P13" s="370">
        <v>4</v>
      </c>
      <c r="Q13" s="370">
        <v>3</v>
      </c>
      <c r="R13" s="370">
        <v>3</v>
      </c>
      <c r="S13" s="370">
        <v>3</v>
      </c>
      <c r="T13" s="371"/>
      <c r="U13" s="370">
        <v>4</v>
      </c>
      <c r="V13" s="373">
        <f t="shared" si="11"/>
        <v>3</v>
      </c>
      <c r="W13" s="375">
        <f t="shared" si="1"/>
        <v>0</v>
      </c>
      <c r="X13" s="375">
        <f t="shared" si="12"/>
        <v>0</v>
      </c>
      <c r="Y13" s="375">
        <f t="shared" si="2"/>
        <v>0</v>
      </c>
      <c r="Z13" s="375">
        <f t="shared" si="3"/>
        <v>7</v>
      </c>
      <c r="AA13" s="375">
        <f t="shared" si="4"/>
        <v>6</v>
      </c>
      <c r="AB13" s="375">
        <f t="shared" si="5"/>
        <v>0</v>
      </c>
      <c r="AC13" s="375">
        <f t="shared" si="6"/>
        <v>13</v>
      </c>
      <c r="AD13" s="376">
        <f t="shared" si="7"/>
        <v>3.4615384615384617</v>
      </c>
      <c r="AE13" s="354">
        <f t="shared" si="8"/>
        <v>0</v>
      </c>
      <c r="AF13" s="355"/>
      <c r="AG13" s="332" t="str">
        <f t="shared" si="9"/>
        <v/>
      </c>
      <c r="AH13" s="332" t="str">
        <f t="shared" si="9"/>
        <v>з</v>
      </c>
      <c r="AI13" s="332">
        <f t="shared" si="9"/>
        <v>4</v>
      </c>
      <c r="AJ13" s="332">
        <f t="shared" si="9"/>
        <v>4</v>
      </c>
      <c r="AK13" s="332">
        <f t="shared" si="9"/>
        <v>4</v>
      </c>
      <c r="AL13" s="332">
        <f t="shared" si="9"/>
        <v>3</v>
      </c>
      <c r="AM13" s="332">
        <f t="shared" si="9"/>
        <v>3</v>
      </c>
      <c r="AN13" s="332">
        <f t="shared" si="9"/>
        <v>3</v>
      </c>
      <c r="AO13" s="332">
        <f t="shared" si="9"/>
        <v>4</v>
      </c>
      <c r="AP13" s="332">
        <f t="shared" si="9"/>
        <v>3</v>
      </c>
      <c r="AQ13" s="332">
        <f t="shared" si="9"/>
        <v>4</v>
      </c>
      <c r="AR13" s="332">
        <f t="shared" si="9"/>
        <v>3</v>
      </c>
      <c r="AS13" s="332">
        <f t="shared" si="9"/>
        <v>3</v>
      </c>
      <c r="AT13" s="332">
        <f t="shared" si="9"/>
        <v>3</v>
      </c>
      <c r="AU13" s="332" t="str">
        <f t="shared" si="9"/>
        <v/>
      </c>
      <c r="AV13" s="332">
        <f t="shared" si="9"/>
        <v>4</v>
      </c>
      <c r="AW13" s="356">
        <f t="shared" si="10"/>
        <v>1</v>
      </c>
      <c r="AX13" s="357"/>
      <c r="AY13" s="357"/>
      <c r="AZ13" s="357"/>
      <c r="BA13" s="357"/>
      <c r="BB13" s="357"/>
      <c r="BC13" s="357"/>
      <c r="BD13" s="357"/>
      <c r="BE13" s="357"/>
      <c r="BF13" s="357"/>
      <c r="BG13" s="357"/>
      <c r="BH13" s="357"/>
      <c r="BI13" s="357"/>
      <c r="BJ13" s="357"/>
      <c r="BK13" s="357"/>
      <c r="BL13" s="357"/>
      <c r="BM13" s="357"/>
      <c r="BN13" s="357"/>
      <c r="BO13" s="357"/>
      <c r="BP13" s="358"/>
      <c r="BQ13" s="358"/>
      <c r="BR13" s="358"/>
      <c r="BS13" s="358"/>
      <c r="BT13" s="358"/>
      <c r="BU13" s="358"/>
      <c r="BV13" s="358"/>
      <c r="BW13" s="358"/>
      <c r="BX13" s="358"/>
      <c r="BY13" s="358"/>
      <c r="BZ13" s="358"/>
      <c r="CA13" s="358"/>
      <c r="CB13" s="358"/>
      <c r="CC13" s="358"/>
      <c r="CD13" s="358"/>
      <c r="CE13" s="358"/>
      <c r="CF13" s="358"/>
      <c r="CG13" s="357"/>
      <c r="CH13" s="358"/>
      <c r="CI13" s="358"/>
      <c r="CJ13" s="358"/>
      <c r="CK13" s="358"/>
      <c r="CL13" s="358"/>
      <c r="CM13" s="358"/>
      <c r="CN13" s="355"/>
      <c r="CO13" s="355"/>
      <c r="CP13" s="355"/>
      <c r="CQ13" s="355"/>
      <c r="CR13" s="355"/>
      <c r="CS13" s="355"/>
      <c r="CT13" s="355"/>
      <c r="CU13" s="355"/>
      <c r="CV13" s="355"/>
      <c r="CW13" s="355"/>
      <c r="CX13" s="355"/>
      <c r="CY13" s="355"/>
      <c r="CZ13" s="355"/>
      <c r="DA13" s="355"/>
    </row>
    <row r="14" spans="1:107" s="359" customFormat="1" ht="18.75" x14ac:dyDescent="0.2">
      <c r="A14" s="388">
        <v>5</v>
      </c>
      <c r="B14" s="326" t="s">
        <v>28</v>
      </c>
      <c r="C14" s="342" t="s">
        <v>34</v>
      </c>
      <c r="D14" s="326" t="s">
        <v>588</v>
      </c>
      <c r="E14" s="262">
        <v>2131</v>
      </c>
      <c r="F14" s="370"/>
      <c r="G14" s="370" t="s">
        <v>1604</v>
      </c>
      <c r="H14" s="370">
        <v>4</v>
      </c>
      <c r="I14" s="370">
        <v>4</v>
      </c>
      <c r="J14" s="370">
        <v>5</v>
      </c>
      <c r="K14" s="370">
        <v>4</v>
      </c>
      <c r="L14" s="370">
        <v>4</v>
      </c>
      <c r="M14" s="370">
        <v>5</v>
      </c>
      <c r="N14" s="370">
        <v>4</v>
      </c>
      <c r="O14" s="370">
        <v>4</v>
      </c>
      <c r="P14" s="370">
        <v>4</v>
      </c>
      <c r="Q14" s="370">
        <v>4</v>
      </c>
      <c r="R14" s="370">
        <v>3</v>
      </c>
      <c r="S14" s="370">
        <v>3</v>
      </c>
      <c r="T14" s="371"/>
      <c r="U14" s="370">
        <v>4</v>
      </c>
      <c r="V14" s="373">
        <f t="shared" si="11"/>
        <v>3</v>
      </c>
      <c r="W14" s="375">
        <f t="shared" si="1"/>
        <v>0</v>
      </c>
      <c r="X14" s="375">
        <f t="shared" si="12"/>
        <v>0</v>
      </c>
      <c r="Y14" s="375">
        <f t="shared" si="2"/>
        <v>0</v>
      </c>
      <c r="Z14" s="375">
        <f t="shared" si="3"/>
        <v>2</v>
      </c>
      <c r="AA14" s="375">
        <f t="shared" si="4"/>
        <v>9</v>
      </c>
      <c r="AB14" s="375">
        <f t="shared" si="5"/>
        <v>2</v>
      </c>
      <c r="AC14" s="375">
        <f t="shared" si="6"/>
        <v>13</v>
      </c>
      <c r="AD14" s="376">
        <f t="shared" si="7"/>
        <v>4</v>
      </c>
      <c r="AE14" s="354">
        <f t="shared" si="8"/>
        <v>0</v>
      </c>
      <c r="AF14" s="355"/>
      <c r="AG14" s="332" t="str">
        <f t="shared" si="9"/>
        <v/>
      </c>
      <c r="AH14" s="332" t="str">
        <f t="shared" si="9"/>
        <v>з</v>
      </c>
      <c r="AI14" s="332">
        <f t="shared" si="9"/>
        <v>4</v>
      </c>
      <c r="AJ14" s="332">
        <f t="shared" si="9"/>
        <v>4</v>
      </c>
      <c r="AK14" s="332">
        <f t="shared" si="9"/>
        <v>5</v>
      </c>
      <c r="AL14" s="332">
        <f t="shared" si="9"/>
        <v>4</v>
      </c>
      <c r="AM14" s="332">
        <f t="shared" si="9"/>
        <v>4</v>
      </c>
      <c r="AN14" s="332">
        <f t="shared" si="9"/>
        <v>5</v>
      </c>
      <c r="AO14" s="332">
        <f t="shared" si="9"/>
        <v>4</v>
      </c>
      <c r="AP14" s="332">
        <f t="shared" si="9"/>
        <v>4</v>
      </c>
      <c r="AQ14" s="332">
        <f t="shared" si="9"/>
        <v>4</v>
      </c>
      <c r="AR14" s="332">
        <f t="shared" si="9"/>
        <v>4</v>
      </c>
      <c r="AS14" s="332">
        <f t="shared" si="9"/>
        <v>3</v>
      </c>
      <c r="AT14" s="332">
        <f t="shared" si="9"/>
        <v>3</v>
      </c>
      <c r="AU14" s="332" t="str">
        <f t="shared" si="9"/>
        <v/>
      </c>
      <c r="AV14" s="332">
        <f t="shared" si="9"/>
        <v>4</v>
      </c>
      <c r="AW14" s="356">
        <f t="shared" si="10"/>
        <v>1</v>
      </c>
      <c r="AX14" s="357"/>
      <c r="AY14" s="357"/>
      <c r="AZ14" s="357"/>
      <c r="BA14" s="357"/>
      <c r="BB14" s="357"/>
      <c r="BC14" s="357"/>
      <c r="BD14" s="357"/>
      <c r="BE14" s="357"/>
      <c r="BF14" s="357"/>
      <c r="BG14" s="357"/>
      <c r="BH14" s="357"/>
      <c r="BI14" s="357"/>
      <c r="BJ14" s="357"/>
      <c r="BK14" s="357"/>
      <c r="BL14" s="357"/>
      <c r="BM14" s="357"/>
      <c r="BN14" s="357"/>
      <c r="BO14" s="357"/>
      <c r="BP14" s="358"/>
      <c r="BQ14" s="358"/>
      <c r="BR14" s="358"/>
      <c r="BS14" s="358"/>
      <c r="BT14" s="358"/>
      <c r="BU14" s="358"/>
      <c r="BV14" s="358"/>
      <c r="BW14" s="358"/>
      <c r="BX14" s="358"/>
      <c r="BY14" s="358"/>
      <c r="BZ14" s="358"/>
      <c r="CA14" s="358"/>
      <c r="CB14" s="358"/>
      <c r="CC14" s="358"/>
      <c r="CD14" s="358"/>
      <c r="CE14" s="358"/>
      <c r="CF14" s="358"/>
      <c r="CG14" s="357"/>
      <c r="CH14" s="358"/>
      <c r="CI14" s="358"/>
      <c r="CJ14" s="358"/>
      <c r="CK14" s="358"/>
      <c r="CL14" s="358"/>
      <c r="CM14" s="358"/>
      <c r="CN14" s="355"/>
      <c r="CO14" s="355"/>
      <c r="CP14" s="355"/>
      <c r="CQ14" s="355"/>
      <c r="CR14" s="355"/>
      <c r="CS14" s="355"/>
      <c r="CT14" s="355"/>
      <c r="CU14" s="355"/>
      <c r="CV14" s="355"/>
      <c r="CW14" s="355"/>
      <c r="CX14" s="355"/>
      <c r="CY14" s="355"/>
      <c r="CZ14" s="355"/>
      <c r="DA14" s="355"/>
    </row>
    <row r="15" spans="1:107" s="359" customFormat="1" ht="18.75" x14ac:dyDescent="0.2">
      <c r="A15" s="388">
        <v>6</v>
      </c>
      <c r="B15" s="326" t="s">
        <v>28</v>
      </c>
      <c r="C15" s="342" t="s">
        <v>34</v>
      </c>
      <c r="D15" s="326" t="s">
        <v>589</v>
      </c>
      <c r="E15" s="262">
        <v>2131</v>
      </c>
      <c r="F15" s="370"/>
      <c r="G15" s="370" t="s">
        <v>1604</v>
      </c>
      <c r="H15" s="370">
        <v>4</v>
      </c>
      <c r="I15" s="370">
        <v>5</v>
      </c>
      <c r="J15" s="370">
        <v>5</v>
      </c>
      <c r="K15" s="370">
        <v>4</v>
      </c>
      <c r="L15" s="370">
        <v>4</v>
      </c>
      <c r="M15" s="370">
        <v>3</v>
      </c>
      <c r="N15" s="370">
        <v>5</v>
      </c>
      <c r="O15" s="370">
        <v>4</v>
      </c>
      <c r="P15" s="370">
        <v>4</v>
      </c>
      <c r="Q15" s="370">
        <v>4</v>
      </c>
      <c r="R15" s="370">
        <v>4</v>
      </c>
      <c r="S15" s="370">
        <v>4</v>
      </c>
      <c r="T15" s="371"/>
      <c r="U15" s="370">
        <v>4</v>
      </c>
      <c r="V15" s="373">
        <f t="shared" si="11"/>
        <v>3</v>
      </c>
      <c r="W15" s="375">
        <f t="shared" si="1"/>
        <v>0</v>
      </c>
      <c r="X15" s="375">
        <f t="shared" si="12"/>
        <v>0</v>
      </c>
      <c r="Y15" s="375">
        <f t="shared" si="2"/>
        <v>0</v>
      </c>
      <c r="Z15" s="375">
        <f t="shared" si="3"/>
        <v>1</v>
      </c>
      <c r="AA15" s="375">
        <f t="shared" si="4"/>
        <v>9</v>
      </c>
      <c r="AB15" s="375">
        <f t="shared" si="5"/>
        <v>3</v>
      </c>
      <c r="AC15" s="375">
        <f t="shared" si="6"/>
        <v>13</v>
      </c>
      <c r="AD15" s="376">
        <f t="shared" si="7"/>
        <v>4.1538461538461542</v>
      </c>
      <c r="AE15" s="354">
        <f t="shared" si="8"/>
        <v>0</v>
      </c>
      <c r="AF15" s="355"/>
      <c r="AG15" s="332" t="str">
        <f t="shared" si="9"/>
        <v/>
      </c>
      <c r="AH15" s="332" t="str">
        <f t="shared" si="9"/>
        <v>з</v>
      </c>
      <c r="AI15" s="332">
        <f t="shared" si="9"/>
        <v>4</v>
      </c>
      <c r="AJ15" s="332">
        <f t="shared" si="9"/>
        <v>5</v>
      </c>
      <c r="AK15" s="332">
        <f t="shared" si="9"/>
        <v>5</v>
      </c>
      <c r="AL15" s="332">
        <f t="shared" si="9"/>
        <v>4</v>
      </c>
      <c r="AM15" s="332">
        <f t="shared" si="9"/>
        <v>4</v>
      </c>
      <c r="AN15" s="332">
        <f t="shared" si="9"/>
        <v>3</v>
      </c>
      <c r="AO15" s="332">
        <f t="shared" si="9"/>
        <v>5</v>
      </c>
      <c r="AP15" s="332">
        <f t="shared" si="9"/>
        <v>4</v>
      </c>
      <c r="AQ15" s="332">
        <f t="shared" si="9"/>
        <v>4</v>
      </c>
      <c r="AR15" s="332">
        <f t="shared" si="9"/>
        <v>4</v>
      </c>
      <c r="AS15" s="332">
        <f t="shared" si="9"/>
        <v>4</v>
      </c>
      <c r="AT15" s="332">
        <f t="shared" si="9"/>
        <v>4</v>
      </c>
      <c r="AU15" s="332" t="str">
        <f t="shared" si="9"/>
        <v/>
      </c>
      <c r="AV15" s="332">
        <f t="shared" si="9"/>
        <v>4</v>
      </c>
      <c r="AW15" s="356">
        <f t="shared" si="10"/>
        <v>1</v>
      </c>
      <c r="AX15" s="357"/>
      <c r="AY15" s="357"/>
      <c r="AZ15" s="357"/>
      <c r="BA15" s="357"/>
      <c r="BB15" s="357"/>
      <c r="BC15" s="357"/>
      <c r="BD15" s="357"/>
      <c r="BE15" s="357"/>
      <c r="BF15" s="357"/>
      <c r="BG15" s="357"/>
      <c r="BH15" s="357"/>
      <c r="BI15" s="357"/>
      <c r="BJ15" s="357"/>
      <c r="BK15" s="357"/>
      <c r="BL15" s="357"/>
      <c r="BM15" s="357"/>
      <c r="BN15" s="357"/>
      <c r="BO15" s="357"/>
      <c r="BP15" s="358"/>
      <c r="BQ15" s="358"/>
      <c r="BR15" s="358"/>
      <c r="BS15" s="358"/>
      <c r="BT15" s="358"/>
      <c r="BU15" s="358"/>
      <c r="BV15" s="358"/>
      <c r="BW15" s="358"/>
      <c r="BX15" s="358"/>
      <c r="BY15" s="358"/>
      <c r="BZ15" s="358"/>
      <c r="CA15" s="358"/>
      <c r="CB15" s="358"/>
      <c r="CC15" s="358"/>
      <c r="CD15" s="358"/>
      <c r="CE15" s="358"/>
      <c r="CF15" s="358"/>
      <c r="CG15" s="357"/>
      <c r="CH15" s="358"/>
      <c r="CI15" s="358"/>
      <c r="CJ15" s="358"/>
      <c r="CK15" s="358"/>
      <c r="CL15" s="358"/>
      <c r="CM15" s="358"/>
      <c r="CN15" s="355"/>
      <c r="CO15" s="355"/>
      <c r="CP15" s="355"/>
      <c r="CQ15" s="355"/>
      <c r="CR15" s="355"/>
      <c r="CS15" s="355"/>
      <c r="CT15" s="355"/>
      <c r="CU15" s="355"/>
      <c r="CV15" s="355"/>
      <c r="CW15" s="355"/>
      <c r="CX15" s="355"/>
      <c r="CY15" s="355"/>
      <c r="CZ15" s="355"/>
      <c r="DA15" s="355"/>
    </row>
    <row r="16" spans="1:107" s="359" customFormat="1" ht="18.75" x14ac:dyDescent="0.2">
      <c r="A16" s="388">
        <v>7</v>
      </c>
      <c r="B16" s="342" t="s">
        <v>612</v>
      </c>
      <c r="C16" s="342" t="s">
        <v>34</v>
      </c>
      <c r="D16" s="326" t="s">
        <v>590</v>
      </c>
      <c r="E16" s="262">
        <v>2131</v>
      </c>
      <c r="F16" s="370"/>
      <c r="G16" s="370" t="s">
        <v>1604</v>
      </c>
      <c r="H16" s="370">
        <v>5</v>
      </c>
      <c r="I16" s="370">
        <v>4</v>
      </c>
      <c r="J16" s="370" t="s">
        <v>1613</v>
      </c>
      <c r="K16" s="370">
        <v>3</v>
      </c>
      <c r="L16" s="370">
        <v>4</v>
      </c>
      <c r="M16" s="370">
        <v>3</v>
      </c>
      <c r="N16" s="370">
        <v>5</v>
      </c>
      <c r="O16" s="370">
        <v>4</v>
      </c>
      <c r="P16" s="370">
        <v>4</v>
      </c>
      <c r="Q16" s="370">
        <v>4</v>
      </c>
      <c r="R16" s="370">
        <v>4</v>
      </c>
      <c r="S16" s="370">
        <v>5</v>
      </c>
      <c r="T16" s="371"/>
      <c r="U16" s="370">
        <v>4</v>
      </c>
      <c r="V16" s="373">
        <f t="shared" si="11"/>
        <v>3</v>
      </c>
      <c r="W16" s="375">
        <f t="shared" si="1"/>
        <v>0</v>
      </c>
      <c r="X16" s="375">
        <f t="shared" si="12"/>
        <v>0</v>
      </c>
      <c r="Y16" s="375">
        <f t="shared" si="2"/>
        <v>0</v>
      </c>
      <c r="Z16" s="375">
        <f t="shared" si="3"/>
        <v>2</v>
      </c>
      <c r="AA16" s="375">
        <f t="shared" si="4"/>
        <v>7</v>
      </c>
      <c r="AB16" s="375">
        <f t="shared" si="5"/>
        <v>3</v>
      </c>
      <c r="AC16" s="375">
        <f t="shared" si="6"/>
        <v>12</v>
      </c>
      <c r="AD16" s="376">
        <f t="shared" si="7"/>
        <v>4.083333333333333</v>
      </c>
      <c r="AE16" s="354">
        <f t="shared" si="8"/>
        <v>0</v>
      </c>
      <c r="AF16" s="355"/>
      <c r="AG16" s="332" t="str">
        <f t="shared" si="9"/>
        <v/>
      </c>
      <c r="AH16" s="332" t="str">
        <f t="shared" si="9"/>
        <v>з</v>
      </c>
      <c r="AI16" s="332">
        <f t="shared" si="9"/>
        <v>5</v>
      </c>
      <c r="AJ16" s="332">
        <f t="shared" si="9"/>
        <v>4</v>
      </c>
      <c r="AK16" s="332" t="str">
        <f t="shared" si="9"/>
        <v>к</v>
      </c>
      <c r="AL16" s="332">
        <f t="shared" si="9"/>
        <v>3</v>
      </c>
      <c r="AM16" s="332">
        <f t="shared" si="9"/>
        <v>4</v>
      </c>
      <c r="AN16" s="332">
        <f t="shared" si="9"/>
        <v>3</v>
      </c>
      <c r="AO16" s="332">
        <f t="shared" si="9"/>
        <v>5</v>
      </c>
      <c r="AP16" s="332">
        <f t="shared" si="9"/>
        <v>4</v>
      </c>
      <c r="AQ16" s="332">
        <f t="shared" si="9"/>
        <v>4</v>
      </c>
      <c r="AR16" s="332">
        <f t="shared" si="9"/>
        <v>4</v>
      </c>
      <c r="AS16" s="332">
        <f t="shared" si="9"/>
        <v>4</v>
      </c>
      <c r="AT16" s="332">
        <f t="shared" si="9"/>
        <v>5</v>
      </c>
      <c r="AU16" s="332" t="str">
        <f t="shared" si="9"/>
        <v/>
      </c>
      <c r="AV16" s="332">
        <f t="shared" si="9"/>
        <v>4</v>
      </c>
      <c r="AW16" s="356">
        <f t="shared" si="10"/>
        <v>1</v>
      </c>
      <c r="AX16" s="357"/>
      <c r="AY16" s="357"/>
      <c r="AZ16" s="357"/>
      <c r="BA16" s="357"/>
      <c r="BB16" s="357"/>
      <c r="BC16" s="357"/>
      <c r="BD16" s="357"/>
      <c r="BE16" s="357"/>
      <c r="BF16" s="357"/>
      <c r="BG16" s="357"/>
      <c r="BH16" s="357"/>
      <c r="BI16" s="357"/>
      <c r="BJ16" s="357"/>
      <c r="BK16" s="357"/>
      <c r="BL16" s="357"/>
      <c r="BM16" s="357"/>
      <c r="BN16" s="357"/>
      <c r="BO16" s="357"/>
      <c r="BP16" s="358"/>
      <c r="BQ16" s="358"/>
      <c r="BR16" s="358"/>
      <c r="BS16" s="358"/>
      <c r="BT16" s="358"/>
      <c r="BU16" s="358"/>
      <c r="BV16" s="358"/>
      <c r="BW16" s="358"/>
      <c r="BX16" s="358"/>
      <c r="BY16" s="358"/>
      <c r="BZ16" s="358"/>
      <c r="CA16" s="358"/>
      <c r="CB16" s="358"/>
      <c r="CC16" s="358"/>
      <c r="CD16" s="358"/>
      <c r="CE16" s="358"/>
      <c r="CF16" s="358"/>
      <c r="CG16" s="357"/>
      <c r="CH16" s="358"/>
      <c r="CI16" s="358"/>
      <c r="CJ16" s="358"/>
      <c r="CK16" s="358"/>
      <c r="CL16" s="358"/>
      <c r="CM16" s="358"/>
      <c r="CN16" s="355"/>
      <c r="CO16" s="355"/>
      <c r="CP16" s="355"/>
      <c r="CQ16" s="355"/>
      <c r="CR16" s="355"/>
      <c r="CS16" s="355"/>
      <c r="CT16" s="355"/>
      <c r="CU16" s="355"/>
      <c r="CV16" s="355"/>
      <c r="CW16" s="355"/>
      <c r="CX16" s="355"/>
      <c r="CY16" s="355"/>
      <c r="CZ16" s="355"/>
      <c r="DA16" s="355"/>
    </row>
    <row r="17" spans="1:105" s="359" customFormat="1" ht="18.75" x14ac:dyDescent="0.2">
      <c r="A17" s="388">
        <v>8</v>
      </c>
      <c r="B17" s="326" t="s">
        <v>28</v>
      </c>
      <c r="C17" s="342" t="s">
        <v>34</v>
      </c>
      <c r="D17" s="326" t="s">
        <v>673</v>
      </c>
      <c r="E17" s="262">
        <v>2131</v>
      </c>
      <c r="F17" s="370"/>
      <c r="G17" s="370" t="s">
        <v>1604</v>
      </c>
      <c r="H17" s="370">
        <v>4</v>
      </c>
      <c r="I17" s="370">
        <v>4</v>
      </c>
      <c r="J17" s="370">
        <v>4</v>
      </c>
      <c r="K17" s="370">
        <v>5</v>
      </c>
      <c r="L17" s="370">
        <v>4</v>
      </c>
      <c r="M17" s="370">
        <v>3</v>
      </c>
      <c r="N17" s="370">
        <v>3</v>
      </c>
      <c r="O17" s="370">
        <v>3</v>
      </c>
      <c r="P17" s="370">
        <v>4</v>
      </c>
      <c r="Q17" s="370">
        <v>4</v>
      </c>
      <c r="R17" s="370">
        <v>3</v>
      </c>
      <c r="S17" s="370">
        <v>4</v>
      </c>
      <c r="T17" s="371"/>
      <c r="U17" s="370">
        <v>4</v>
      </c>
      <c r="V17" s="373">
        <f t="shared" si="11"/>
        <v>3</v>
      </c>
      <c r="W17" s="375">
        <f t="shared" si="1"/>
        <v>0</v>
      </c>
      <c r="X17" s="375">
        <f t="shared" si="12"/>
        <v>0</v>
      </c>
      <c r="Y17" s="375">
        <f t="shared" si="2"/>
        <v>0</v>
      </c>
      <c r="Z17" s="375">
        <f t="shared" si="3"/>
        <v>4</v>
      </c>
      <c r="AA17" s="375">
        <f t="shared" si="4"/>
        <v>8</v>
      </c>
      <c r="AB17" s="375">
        <f t="shared" si="5"/>
        <v>1</v>
      </c>
      <c r="AC17" s="375">
        <f t="shared" si="6"/>
        <v>13</v>
      </c>
      <c r="AD17" s="376">
        <f t="shared" si="7"/>
        <v>3.7692307692307692</v>
      </c>
      <c r="AE17" s="354">
        <f t="shared" si="8"/>
        <v>0</v>
      </c>
      <c r="AF17" s="355"/>
      <c r="AG17" s="332" t="str">
        <f t="shared" si="9"/>
        <v/>
      </c>
      <c r="AH17" s="332" t="str">
        <f t="shared" si="9"/>
        <v>з</v>
      </c>
      <c r="AI17" s="332">
        <f t="shared" si="9"/>
        <v>4</v>
      </c>
      <c r="AJ17" s="332">
        <f t="shared" si="9"/>
        <v>4</v>
      </c>
      <c r="AK17" s="332">
        <f t="shared" si="9"/>
        <v>4</v>
      </c>
      <c r="AL17" s="332">
        <f t="shared" si="9"/>
        <v>5</v>
      </c>
      <c r="AM17" s="332">
        <f t="shared" si="9"/>
        <v>4</v>
      </c>
      <c r="AN17" s="332">
        <f t="shared" si="9"/>
        <v>3</v>
      </c>
      <c r="AO17" s="332">
        <f t="shared" si="9"/>
        <v>3</v>
      </c>
      <c r="AP17" s="332">
        <f t="shared" si="9"/>
        <v>3</v>
      </c>
      <c r="AQ17" s="332">
        <f t="shared" si="9"/>
        <v>4</v>
      </c>
      <c r="AR17" s="332">
        <f t="shared" si="9"/>
        <v>4</v>
      </c>
      <c r="AS17" s="332">
        <f t="shared" si="9"/>
        <v>3</v>
      </c>
      <c r="AT17" s="332">
        <f t="shared" si="9"/>
        <v>4</v>
      </c>
      <c r="AU17" s="332" t="str">
        <f t="shared" si="9"/>
        <v/>
      </c>
      <c r="AV17" s="332">
        <f t="shared" si="9"/>
        <v>4</v>
      </c>
      <c r="AW17" s="356">
        <f t="shared" si="10"/>
        <v>1</v>
      </c>
      <c r="AX17" s="357"/>
      <c r="AY17" s="357"/>
      <c r="AZ17" s="357"/>
      <c r="BA17" s="357"/>
      <c r="BB17" s="357"/>
      <c r="BC17" s="357"/>
      <c r="BD17" s="357"/>
      <c r="BE17" s="357"/>
      <c r="BF17" s="357"/>
      <c r="BG17" s="357"/>
      <c r="BH17" s="357"/>
      <c r="BI17" s="357"/>
      <c r="BJ17" s="357"/>
      <c r="BK17" s="357"/>
      <c r="BL17" s="357"/>
      <c r="BM17" s="357"/>
      <c r="BN17" s="357"/>
      <c r="BO17" s="357"/>
      <c r="BP17" s="358"/>
      <c r="BQ17" s="358"/>
      <c r="BR17" s="358"/>
      <c r="BS17" s="358"/>
      <c r="BT17" s="358"/>
      <c r="BU17" s="358"/>
      <c r="BV17" s="358"/>
      <c r="BW17" s="358"/>
      <c r="BX17" s="358"/>
      <c r="BY17" s="358"/>
      <c r="BZ17" s="358"/>
      <c r="CA17" s="358"/>
      <c r="CB17" s="358"/>
      <c r="CC17" s="358"/>
      <c r="CD17" s="358"/>
      <c r="CE17" s="358"/>
      <c r="CF17" s="358"/>
      <c r="CG17" s="357"/>
      <c r="CH17" s="358"/>
      <c r="CI17" s="358"/>
      <c r="CJ17" s="358"/>
      <c r="CK17" s="358"/>
      <c r="CL17" s="358"/>
      <c r="CM17" s="358"/>
      <c r="CN17" s="355"/>
      <c r="CO17" s="355"/>
      <c r="CP17" s="355"/>
      <c r="CQ17" s="355"/>
      <c r="CR17" s="355"/>
      <c r="CS17" s="355"/>
      <c r="CT17" s="355"/>
      <c r="CU17" s="355"/>
      <c r="CV17" s="355"/>
      <c r="CW17" s="355"/>
      <c r="CX17" s="355"/>
      <c r="CY17" s="355"/>
      <c r="CZ17" s="355"/>
      <c r="DA17" s="355"/>
    </row>
    <row r="18" spans="1:105" s="359" customFormat="1" ht="18.75" x14ac:dyDescent="0.2">
      <c r="A18" s="388">
        <v>9</v>
      </c>
      <c r="B18" s="326" t="s">
        <v>28</v>
      </c>
      <c r="C18" s="342" t="s">
        <v>34</v>
      </c>
      <c r="D18" s="326" t="s">
        <v>674</v>
      </c>
      <c r="E18" s="262">
        <v>2131</v>
      </c>
      <c r="F18" s="370"/>
      <c r="G18" s="370" t="s">
        <v>1604</v>
      </c>
      <c r="H18" s="370">
        <v>4</v>
      </c>
      <c r="I18" s="370">
        <v>3</v>
      </c>
      <c r="J18" s="370">
        <v>3</v>
      </c>
      <c r="K18" s="370">
        <v>4</v>
      </c>
      <c r="L18" s="370">
        <v>3</v>
      </c>
      <c r="M18" s="370">
        <v>3</v>
      </c>
      <c r="N18" s="370">
        <v>3</v>
      </c>
      <c r="O18" s="370">
        <v>4</v>
      </c>
      <c r="P18" s="370">
        <v>3</v>
      </c>
      <c r="Q18" s="370">
        <v>3</v>
      </c>
      <c r="R18" s="370">
        <v>3</v>
      </c>
      <c r="S18" s="370">
        <v>3</v>
      </c>
      <c r="T18" s="371"/>
      <c r="U18" s="370">
        <v>4</v>
      </c>
      <c r="V18" s="373">
        <f t="shared" si="11"/>
        <v>3</v>
      </c>
      <c r="W18" s="375">
        <f t="shared" si="1"/>
        <v>0</v>
      </c>
      <c r="X18" s="375">
        <f t="shared" si="12"/>
        <v>0</v>
      </c>
      <c r="Y18" s="375">
        <f t="shared" si="2"/>
        <v>0</v>
      </c>
      <c r="Z18" s="375">
        <f t="shared" si="3"/>
        <v>9</v>
      </c>
      <c r="AA18" s="375">
        <f t="shared" si="4"/>
        <v>4</v>
      </c>
      <c r="AB18" s="375">
        <f t="shared" si="5"/>
        <v>0</v>
      </c>
      <c r="AC18" s="375">
        <f t="shared" si="6"/>
        <v>13</v>
      </c>
      <c r="AD18" s="376">
        <f t="shared" si="7"/>
        <v>3.3076923076923075</v>
      </c>
      <c r="AE18" s="354">
        <f t="shared" si="8"/>
        <v>0</v>
      </c>
      <c r="AF18" s="355"/>
      <c r="AG18" s="332" t="str">
        <f t="shared" si="9"/>
        <v/>
      </c>
      <c r="AH18" s="332" t="str">
        <f t="shared" si="9"/>
        <v>з</v>
      </c>
      <c r="AI18" s="332">
        <f t="shared" si="9"/>
        <v>4</v>
      </c>
      <c r="AJ18" s="332">
        <f t="shared" si="9"/>
        <v>3</v>
      </c>
      <c r="AK18" s="332">
        <f t="shared" si="9"/>
        <v>3</v>
      </c>
      <c r="AL18" s="332">
        <f t="shared" si="9"/>
        <v>4</v>
      </c>
      <c r="AM18" s="332">
        <f t="shared" si="9"/>
        <v>3</v>
      </c>
      <c r="AN18" s="332">
        <f t="shared" si="9"/>
        <v>3</v>
      </c>
      <c r="AO18" s="332">
        <f t="shared" si="9"/>
        <v>3</v>
      </c>
      <c r="AP18" s="332">
        <f t="shared" si="9"/>
        <v>4</v>
      </c>
      <c r="AQ18" s="332">
        <f t="shared" si="9"/>
        <v>3</v>
      </c>
      <c r="AR18" s="332">
        <f t="shared" si="9"/>
        <v>3</v>
      </c>
      <c r="AS18" s="332">
        <f t="shared" si="9"/>
        <v>3</v>
      </c>
      <c r="AT18" s="332">
        <f t="shared" si="9"/>
        <v>3</v>
      </c>
      <c r="AU18" s="332" t="str">
        <f t="shared" si="9"/>
        <v/>
      </c>
      <c r="AV18" s="332">
        <f t="shared" si="9"/>
        <v>4</v>
      </c>
      <c r="AW18" s="356">
        <f t="shared" si="10"/>
        <v>1</v>
      </c>
      <c r="AX18" s="357"/>
      <c r="AY18" s="357"/>
      <c r="AZ18" s="357"/>
      <c r="BA18" s="357"/>
      <c r="BB18" s="357"/>
      <c r="BC18" s="357"/>
      <c r="BD18" s="357"/>
      <c r="BE18" s="357"/>
      <c r="BF18" s="357"/>
      <c r="BG18" s="357"/>
      <c r="BH18" s="357"/>
      <c r="BI18" s="357"/>
      <c r="BJ18" s="357"/>
      <c r="BK18" s="357"/>
      <c r="BL18" s="357"/>
      <c r="BM18" s="357"/>
      <c r="BN18" s="357"/>
      <c r="BO18" s="357"/>
      <c r="BP18" s="358"/>
      <c r="BQ18" s="358"/>
      <c r="BR18" s="358"/>
      <c r="BS18" s="358"/>
      <c r="BT18" s="358"/>
      <c r="BU18" s="358"/>
      <c r="BV18" s="358"/>
      <c r="BW18" s="358"/>
      <c r="BX18" s="358"/>
      <c r="BY18" s="358"/>
      <c r="BZ18" s="358"/>
      <c r="CA18" s="358"/>
      <c r="CB18" s="358"/>
      <c r="CC18" s="358"/>
      <c r="CD18" s="358"/>
      <c r="CE18" s="358"/>
      <c r="CF18" s="358"/>
      <c r="CG18" s="357"/>
      <c r="CH18" s="358"/>
      <c r="CI18" s="358"/>
      <c r="CJ18" s="358"/>
      <c r="CK18" s="358"/>
      <c r="CL18" s="358"/>
      <c r="CM18" s="358"/>
      <c r="CN18" s="355"/>
      <c r="CO18" s="355"/>
      <c r="CP18" s="355"/>
      <c r="CQ18" s="355"/>
      <c r="CR18" s="355"/>
      <c r="CS18" s="355"/>
      <c r="CT18" s="355"/>
      <c r="CU18" s="355"/>
      <c r="CV18" s="355"/>
      <c r="CW18" s="355"/>
      <c r="CX18" s="355"/>
      <c r="CY18" s="355"/>
      <c r="CZ18" s="355"/>
      <c r="DA18" s="355"/>
    </row>
    <row r="19" spans="1:105" s="359" customFormat="1" ht="18.75" x14ac:dyDescent="0.2">
      <c r="A19" s="388">
        <v>10</v>
      </c>
      <c r="B19" s="326" t="s">
        <v>28</v>
      </c>
      <c r="C19" s="342" t="s">
        <v>34</v>
      </c>
      <c r="D19" s="326" t="s">
        <v>591</v>
      </c>
      <c r="E19" s="262">
        <v>2131</v>
      </c>
      <c r="F19" s="370"/>
      <c r="G19" s="370" t="s">
        <v>1604</v>
      </c>
      <c r="H19" s="370">
        <v>5</v>
      </c>
      <c r="I19" s="370">
        <v>4</v>
      </c>
      <c r="J19" s="370">
        <v>4</v>
      </c>
      <c r="K19" s="370">
        <v>5</v>
      </c>
      <c r="L19" s="370">
        <v>4</v>
      </c>
      <c r="M19" s="370">
        <v>5</v>
      </c>
      <c r="N19" s="370">
        <v>4</v>
      </c>
      <c r="O19" s="370">
        <v>5</v>
      </c>
      <c r="P19" s="370">
        <v>4</v>
      </c>
      <c r="Q19" s="370">
        <v>5</v>
      </c>
      <c r="R19" s="370">
        <v>4</v>
      </c>
      <c r="S19" s="370">
        <v>5</v>
      </c>
      <c r="T19" s="371"/>
      <c r="U19" s="370">
        <v>5</v>
      </c>
      <c r="V19" s="373">
        <f t="shared" si="11"/>
        <v>4</v>
      </c>
      <c r="W19" s="375">
        <f t="shared" si="1"/>
        <v>0</v>
      </c>
      <c r="X19" s="375">
        <f t="shared" si="12"/>
        <v>0</v>
      </c>
      <c r="Y19" s="375">
        <f t="shared" si="2"/>
        <v>0</v>
      </c>
      <c r="Z19" s="375">
        <f t="shared" si="3"/>
        <v>0</v>
      </c>
      <c r="AA19" s="375">
        <f t="shared" si="4"/>
        <v>6</v>
      </c>
      <c r="AB19" s="375">
        <f t="shared" si="5"/>
        <v>7</v>
      </c>
      <c r="AC19" s="375">
        <f t="shared" si="6"/>
        <v>13</v>
      </c>
      <c r="AD19" s="376">
        <f t="shared" si="7"/>
        <v>4.5384615384615383</v>
      </c>
      <c r="AE19" s="354">
        <f>IF(AX19=5,0.5,IF(AX19=4,0.25,IF(AX19&lt;=3,0)))</f>
        <v>0</v>
      </c>
      <c r="AF19" s="355"/>
      <c r="AG19" s="332" t="str">
        <f t="shared" si="9"/>
        <v/>
      </c>
      <c r="AH19" s="332" t="str">
        <f t="shared" si="9"/>
        <v>з</v>
      </c>
      <c r="AI19" s="332">
        <f t="shared" si="9"/>
        <v>5</v>
      </c>
      <c r="AJ19" s="332">
        <f t="shared" si="9"/>
        <v>4</v>
      </c>
      <c r="AK19" s="332">
        <f t="shared" si="9"/>
        <v>4</v>
      </c>
      <c r="AL19" s="332">
        <f t="shared" si="9"/>
        <v>5</v>
      </c>
      <c r="AM19" s="332">
        <f t="shared" si="9"/>
        <v>4</v>
      </c>
      <c r="AN19" s="332">
        <f t="shared" si="9"/>
        <v>5</v>
      </c>
      <c r="AO19" s="332">
        <f t="shared" si="9"/>
        <v>4</v>
      </c>
      <c r="AP19" s="332">
        <f t="shared" si="9"/>
        <v>5</v>
      </c>
      <c r="AQ19" s="332">
        <f t="shared" si="9"/>
        <v>4</v>
      </c>
      <c r="AR19" s="332">
        <f t="shared" si="9"/>
        <v>5</v>
      </c>
      <c r="AS19" s="332">
        <f t="shared" si="9"/>
        <v>4</v>
      </c>
      <c r="AT19" s="332">
        <f t="shared" si="9"/>
        <v>5</v>
      </c>
      <c r="AU19" s="332" t="str">
        <f t="shared" si="9"/>
        <v/>
      </c>
      <c r="AV19" s="332">
        <f t="shared" si="9"/>
        <v>5</v>
      </c>
      <c r="AW19" s="356">
        <f t="shared" si="10"/>
        <v>1</v>
      </c>
      <c r="AX19" s="357"/>
      <c r="AY19" s="357"/>
      <c r="AZ19" s="357"/>
      <c r="BA19" s="357"/>
      <c r="BB19" s="357"/>
      <c r="BC19" s="357"/>
      <c r="BD19" s="357"/>
      <c r="BE19" s="357"/>
      <c r="BF19" s="357"/>
      <c r="BG19" s="357"/>
      <c r="BH19" s="357"/>
      <c r="BI19" s="357"/>
      <c r="BJ19" s="357"/>
      <c r="BK19" s="357"/>
      <c r="BL19" s="357"/>
      <c r="BM19" s="357"/>
      <c r="BN19" s="357"/>
      <c r="BO19" s="357"/>
      <c r="BP19" s="358"/>
      <c r="BQ19" s="358"/>
      <c r="BR19" s="358"/>
      <c r="BS19" s="358"/>
      <c r="BT19" s="358"/>
      <c r="BU19" s="358"/>
      <c r="BV19" s="358"/>
      <c r="BW19" s="358"/>
      <c r="BX19" s="358"/>
      <c r="BY19" s="358"/>
      <c r="BZ19" s="358"/>
      <c r="CA19" s="358"/>
      <c r="CB19" s="358"/>
      <c r="CC19" s="358"/>
      <c r="CD19" s="358"/>
      <c r="CE19" s="358"/>
      <c r="CF19" s="358"/>
      <c r="CG19" s="357"/>
      <c r="CH19" s="358"/>
      <c r="CI19" s="358"/>
      <c r="CJ19" s="358"/>
      <c r="CK19" s="358"/>
      <c r="CL19" s="358"/>
      <c r="CM19" s="358"/>
      <c r="CN19" s="355"/>
      <c r="CO19" s="355"/>
      <c r="CP19" s="355"/>
      <c r="CQ19" s="355"/>
      <c r="CR19" s="355"/>
      <c r="CS19" s="355"/>
      <c r="CT19" s="355"/>
      <c r="CU19" s="355"/>
      <c r="CV19" s="355"/>
      <c r="CW19" s="355"/>
      <c r="CX19" s="355"/>
      <c r="CY19" s="355"/>
      <c r="CZ19" s="355"/>
      <c r="DA19" s="355"/>
    </row>
    <row r="20" spans="1:105" s="359" customFormat="1" ht="18.75" x14ac:dyDescent="0.2">
      <c r="A20" s="388">
        <v>11</v>
      </c>
      <c r="B20" s="326" t="s">
        <v>28</v>
      </c>
      <c r="C20" s="342" t="s">
        <v>34</v>
      </c>
      <c r="D20" s="326" t="s">
        <v>592</v>
      </c>
      <c r="E20" s="262">
        <v>2131</v>
      </c>
      <c r="F20" s="370"/>
      <c r="G20" s="370" t="s">
        <v>1604</v>
      </c>
      <c r="H20" s="370">
        <v>4</v>
      </c>
      <c r="I20" s="370">
        <v>4</v>
      </c>
      <c r="J20" s="370">
        <v>4</v>
      </c>
      <c r="K20" s="370">
        <v>4</v>
      </c>
      <c r="L20" s="370">
        <v>4</v>
      </c>
      <c r="M20" s="370">
        <v>4</v>
      </c>
      <c r="N20" s="370">
        <v>5</v>
      </c>
      <c r="O20" s="370">
        <v>4</v>
      </c>
      <c r="P20" s="370">
        <v>4</v>
      </c>
      <c r="Q20" s="370">
        <v>4</v>
      </c>
      <c r="R20" s="370">
        <v>4</v>
      </c>
      <c r="S20" s="370">
        <v>4</v>
      </c>
      <c r="T20" s="371"/>
      <c r="U20" s="370">
        <v>4</v>
      </c>
      <c r="V20" s="373">
        <f t="shared" si="11"/>
        <v>4</v>
      </c>
      <c r="W20" s="375">
        <f t="shared" si="1"/>
        <v>0</v>
      </c>
      <c r="X20" s="375">
        <f t="shared" si="12"/>
        <v>0</v>
      </c>
      <c r="Y20" s="375">
        <f t="shared" si="2"/>
        <v>0</v>
      </c>
      <c r="Z20" s="375">
        <f t="shared" si="3"/>
        <v>0</v>
      </c>
      <c r="AA20" s="375">
        <f t="shared" si="4"/>
        <v>12</v>
      </c>
      <c r="AB20" s="375">
        <f t="shared" si="5"/>
        <v>1</v>
      </c>
      <c r="AC20" s="375">
        <f t="shared" si="6"/>
        <v>13</v>
      </c>
      <c r="AD20" s="376">
        <f t="shared" si="7"/>
        <v>4.0769230769230766</v>
      </c>
      <c r="AE20" s="354">
        <f t="shared" si="8"/>
        <v>0</v>
      </c>
      <c r="AF20" s="355"/>
      <c r="AG20" s="332" t="str">
        <f t="shared" si="9"/>
        <v/>
      </c>
      <c r="AH20" s="332" t="str">
        <f t="shared" si="9"/>
        <v>з</v>
      </c>
      <c r="AI20" s="332">
        <f t="shared" si="9"/>
        <v>4</v>
      </c>
      <c r="AJ20" s="332">
        <f t="shared" si="9"/>
        <v>4</v>
      </c>
      <c r="AK20" s="332">
        <f t="shared" si="9"/>
        <v>4</v>
      </c>
      <c r="AL20" s="332">
        <f t="shared" si="9"/>
        <v>4</v>
      </c>
      <c r="AM20" s="332">
        <f t="shared" si="9"/>
        <v>4</v>
      </c>
      <c r="AN20" s="332">
        <f t="shared" si="9"/>
        <v>4</v>
      </c>
      <c r="AO20" s="332">
        <f t="shared" si="9"/>
        <v>5</v>
      </c>
      <c r="AP20" s="332">
        <f t="shared" si="9"/>
        <v>4</v>
      </c>
      <c r="AQ20" s="332">
        <f t="shared" si="9"/>
        <v>4</v>
      </c>
      <c r="AR20" s="332">
        <f t="shared" si="9"/>
        <v>4</v>
      </c>
      <c r="AS20" s="332">
        <f t="shared" si="9"/>
        <v>4</v>
      </c>
      <c r="AT20" s="332">
        <f t="shared" si="9"/>
        <v>4</v>
      </c>
      <c r="AU20" s="332" t="str">
        <f t="shared" si="9"/>
        <v/>
      </c>
      <c r="AV20" s="332">
        <f t="shared" si="9"/>
        <v>4</v>
      </c>
      <c r="AW20" s="356">
        <f t="shared" si="10"/>
        <v>1</v>
      </c>
      <c r="AX20" s="357"/>
      <c r="AY20" s="357"/>
      <c r="AZ20" s="357"/>
      <c r="BA20" s="357"/>
      <c r="BB20" s="357"/>
      <c r="BC20" s="357"/>
      <c r="BD20" s="357"/>
      <c r="BE20" s="357"/>
      <c r="BF20" s="357"/>
      <c r="BG20" s="357"/>
      <c r="BH20" s="357"/>
      <c r="BI20" s="357"/>
      <c r="BJ20" s="357"/>
      <c r="BK20" s="357"/>
      <c r="BL20" s="357"/>
      <c r="BM20" s="357"/>
      <c r="BN20" s="357"/>
      <c r="BO20" s="357"/>
      <c r="BP20" s="358"/>
      <c r="BQ20" s="358"/>
      <c r="BR20" s="358"/>
      <c r="BS20" s="358"/>
      <c r="BT20" s="358"/>
      <c r="BU20" s="358"/>
      <c r="BV20" s="358"/>
      <c r="BW20" s="358"/>
      <c r="BX20" s="358"/>
      <c r="BY20" s="358"/>
      <c r="BZ20" s="358"/>
      <c r="CA20" s="358"/>
      <c r="CB20" s="358"/>
      <c r="CC20" s="358"/>
      <c r="CD20" s="358"/>
      <c r="CE20" s="358"/>
      <c r="CF20" s="358"/>
      <c r="CG20" s="357"/>
      <c r="CH20" s="358"/>
      <c r="CI20" s="358"/>
      <c r="CJ20" s="358"/>
      <c r="CK20" s="358"/>
      <c r="CL20" s="358"/>
      <c r="CM20" s="358"/>
      <c r="CN20" s="355"/>
      <c r="CO20" s="355"/>
      <c r="CP20" s="355"/>
      <c r="CQ20" s="355"/>
      <c r="CR20" s="355"/>
      <c r="CS20" s="355"/>
      <c r="CT20" s="355"/>
      <c r="CU20" s="355"/>
      <c r="CV20" s="355"/>
      <c r="CW20" s="355"/>
      <c r="CX20" s="355"/>
      <c r="CY20" s="355"/>
      <c r="CZ20" s="355"/>
      <c r="DA20" s="355"/>
    </row>
    <row r="21" spans="1:105" s="359" customFormat="1" ht="18.75" x14ac:dyDescent="0.2">
      <c r="A21" s="388">
        <v>12</v>
      </c>
      <c r="B21" s="326" t="s">
        <v>28</v>
      </c>
      <c r="C21" s="342" t="s">
        <v>34</v>
      </c>
      <c r="D21" s="326" t="s">
        <v>593</v>
      </c>
      <c r="E21" s="262">
        <v>2131</v>
      </c>
      <c r="F21" s="370"/>
      <c r="G21" s="370" t="s">
        <v>1604</v>
      </c>
      <c r="H21" s="370">
        <v>3</v>
      </c>
      <c r="I21" s="370">
        <v>4</v>
      </c>
      <c r="J21" s="370">
        <v>4</v>
      </c>
      <c r="K21" s="370">
        <v>3</v>
      </c>
      <c r="L21" s="370">
        <v>4</v>
      </c>
      <c r="M21" s="370">
        <v>3</v>
      </c>
      <c r="N21" s="370">
        <v>5</v>
      </c>
      <c r="O21" s="370">
        <v>4</v>
      </c>
      <c r="P21" s="370">
        <v>3</v>
      </c>
      <c r="Q21" s="370">
        <v>3</v>
      </c>
      <c r="R21" s="370">
        <v>3</v>
      </c>
      <c r="S21" s="370">
        <v>4</v>
      </c>
      <c r="T21" s="371"/>
      <c r="U21" s="370">
        <v>3</v>
      </c>
      <c r="V21" s="373">
        <f t="shared" si="11"/>
        <v>3</v>
      </c>
      <c r="W21" s="375">
        <f t="shared" si="1"/>
        <v>0</v>
      </c>
      <c r="X21" s="375">
        <f t="shared" si="12"/>
        <v>0</v>
      </c>
      <c r="Y21" s="375">
        <f t="shared" si="2"/>
        <v>0</v>
      </c>
      <c r="Z21" s="375">
        <f t="shared" si="3"/>
        <v>7</v>
      </c>
      <c r="AA21" s="375">
        <f t="shared" si="4"/>
        <v>5</v>
      </c>
      <c r="AB21" s="375">
        <f t="shared" si="5"/>
        <v>1</v>
      </c>
      <c r="AC21" s="375">
        <f t="shared" si="6"/>
        <v>13</v>
      </c>
      <c r="AD21" s="376">
        <f t="shared" si="7"/>
        <v>3.5384615384615383</v>
      </c>
      <c r="AE21" s="354">
        <f>IF(AX21=5,0.5,IF(AX21=4,0.25,IF(AX21&lt;=3,0)))</f>
        <v>0</v>
      </c>
      <c r="AF21" s="355"/>
      <c r="AG21" s="332" t="str">
        <f t="shared" si="9"/>
        <v/>
      </c>
      <c r="AH21" s="332" t="str">
        <f t="shared" si="9"/>
        <v>з</v>
      </c>
      <c r="AI21" s="332">
        <f t="shared" si="9"/>
        <v>3</v>
      </c>
      <c r="AJ21" s="332">
        <f t="shared" si="9"/>
        <v>4</v>
      </c>
      <c r="AK21" s="332">
        <f t="shared" si="9"/>
        <v>4</v>
      </c>
      <c r="AL21" s="332">
        <f t="shared" si="9"/>
        <v>3</v>
      </c>
      <c r="AM21" s="332">
        <f t="shared" si="9"/>
        <v>4</v>
      </c>
      <c r="AN21" s="332">
        <f t="shared" si="9"/>
        <v>3</v>
      </c>
      <c r="AO21" s="332">
        <f t="shared" si="9"/>
        <v>5</v>
      </c>
      <c r="AP21" s="332">
        <f t="shared" si="9"/>
        <v>4</v>
      </c>
      <c r="AQ21" s="332">
        <f t="shared" si="9"/>
        <v>3</v>
      </c>
      <c r="AR21" s="332">
        <f t="shared" si="9"/>
        <v>3</v>
      </c>
      <c r="AS21" s="332">
        <f t="shared" si="9"/>
        <v>3</v>
      </c>
      <c r="AT21" s="332">
        <f t="shared" si="9"/>
        <v>4</v>
      </c>
      <c r="AU21" s="332" t="str">
        <f t="shared" si="9"/>
        <v/>
      </c>
      <c r="AV21" s="332">
        <f t="shared" si="9"/>
        <v>3</v>
      </c>
      <c r="AW21" s="356">
        <f t="shared" si="10"/>
        <v>1</v>
      </c>
      <c r="AX21" s="357"/>
      <c r="AY21" s="357"/>
      <c r="AZ21" s="357"/>
      <c r="BA21" s="357"/>
      <c r="BB21" s="357"/>
      <c r="BC21" s="357"/>
      <c r="BD21" s="357"/>
      <c r="BE21" s="357"/>
      <c r="BF21" s="357"/>
      <c r="BG21" s="357"/>
      <c r="BH21" s="357"/>
      <c r="BI21" s="357"/>
      <c r="BJ21" s="357"/>
      <c r="BK21" s="357"/>
      <c r="BL21" s="357"/>
      <c r="BM21" s="357"/>
      <c r="BN21" s="357"/>
      <c r="BO21" s="357"/>
      <c r="BP21" s="358"/>
      <c r="BQ21" s="358"/>
      <c r="BR21" s="358"/>
      <c r="BS21" s="358"/>
      <c r="BT21" s="358"/>
      <c r="BU21" s="358"/>
      <c r="BV21" s="358"/>
      <c r="BW21" s="358"/>
      <c r="BX21" s="358"/>
      <c r="BY21" s="358"/>
      <c r="BZ21" s="358"/>
      <c r="CA21" s="358"/>
      <c r="CB21" s="358"/>
      <c r="CC21" s="358"/>
      <c r="CD21" s="358"/>
      <c r="CE21" s="358"/>
      <c r="CF21" s="358"/>
      <c r="CG21" s="357"/>
      <c r="CH21" s="358"/>
      <c r="CI21" s="358"/>
      <c r="CJ21" s="358"/>
      <c r="CK21" s="358"/>
      <c r="CL21" s="358"/>
      <c r="CM21" s="358"/>
      <c r="CN21" s="355"/>
      <c r="CO21" s="355"/>
      <c r="CP21" s="355"/>
      <c r="CQ21" s="355"/>
      <c r="CR21" s="355"/>
      <c r="CS21" s="355"/>
      <c r="CT21" s="355"/>
      <c r="CU21" s="355"/>
      <c r="CV21" s="355"/>
      <c r="CW21" s="355"/>
      <c r="CX21" s="355"/>
      <c r="CY21" s="355"/>
      <c r="CZ21" s="355"/>
      <c r="DA21" s="355"/>
    </row>
    <row r="22" spans="1:105" s="359" customFormat="1" ht="18.75" x14ac:dyDescent="0.2">
      <c r="A22" s="388">
        <v>13</v>
      </c>
      <c r="B22" s="342" t="s">
        <v>611</v>
      </c>
      <c r="C22" s="326" t="s">
        <v>583</v>
      </c>
      <c r="D22" s="326" t="s">
        <v>594</v>
      </c>
      <c r="E22" s="262">
        <v>2131</v>
      </c>
      <c r="F22" s="370"/>
      <c r="G22" s="370" t="s">
        <v>1604</v>
      </c>
      <c r="H22" s="370">
        <v>5</v>
      </c>
      <c r="I22" s="370">
        <v>5</v>
      </c>
      <c r="J22" s="370" t="s">
        <v>1613</v>
      </c>
      <c r="K22" s="370">
        <v>5</v>
      </c>
      <c r="L22" s="370">
        <v>5</v>
      </c>
      <c r="M22" s="370">
        <v>5</v>
      </c>
      <c r="N22" s="370">
        <v>5</v>
      </c>
      <c r="O22" s="370">
        <v>5</v>
      </c>
      <c r="P22" s="370">
        <v>5</v>
      </c>
      <c r="Q22" s="370">
        <v>5</v>
      </c>
      <c r="R22" s="370">
        <v>5</v>
      </c>
      <c r="S22" s="370">
        <v>5</v>
      </c>
      <c r="T22" s="371"/>
      <c r="U22" s="370">
        <v>5</v>
      </c>
      <c r="V22" s="373">
        <f t="shared" si="11"/>
        <v>5</v>
      </c>
      <c r="W22" s="375">
        <f t="shared" si="1"/>
        <v>0</v>
      </c>
      <c r="X22" s="375">
        <f t="shared" si="12"/>
        <v>0</v>
      </c>
      <c r="Y22" s="375">
        <f t="shared" si="2"/>
        <v>0</v>
      </c>
      <c r="Z22" s="375">
        <f t="shared" si="3"/>
        <v>0</v>
      </c>
      <c r="AA22" s="375">
        <f t="shared" si="4"/>
        <v>0</v>
      </c>
      <c r="AB22" s="375">
        <f t="shared" si="5"/>
        <v>12</v>
      </c>
      <c r="AC22" s="375">
        <f t="shared" si="6"/>
        <v>12</v>
      </c>
      <c r="AD22" s="376">
        <f t="shared" si="7"/>
        <v>5</v>
      </c>
      <c r="AE22" s="354">
        <f t="shared" si="8"/>
        <v>0</v>
      </c>
      <c r="AF22" s="355"/>
      <c r="AG22" s="332" t="str">
        <f t="shared" si="9"/>
        <v/>
      </c>
      <c r="AH22" s="332" t="str">
        <f t="shared" si="9"/>
        <v>з</v>
      </c>
      <c r="AI22" s="332">
        <f t="shared" si="9"/>
        <v>5</v>
      </c>
      <c r="AJ22" s="332">
        <f t="shared" si="9"/>
        <v>5</v>
      </c>
      <c r="AK22" s="332" t="str">
        <f t="shared" si="9"/>
        <v>к</v>
      </c>
      <c r="AL22" s="332">
        <f t="shared" si="9"/>
        <v>5</v>
      </c>
      <c r="AM22" s="332">
        <f t="shared" si="9"/>
        <v>5</v>
      </c>
      <c r="AN22" s="332">
        <f t="shared" si="9"/>
        <v>5</v>
      </c>
      <c r="AO22" s="332">
        <f t="shared" si="9"/>
        <v>5</v>
      </c>
      <c r="AP22" s="332">
        <f t="shared" si="9"/>
        <v>5</v>
      </c>
      <c r="AQ22" s="332">
        <f t="shared" si="9"/>
        <v>5</v>
      </c>
      <c r="AR22" s="332">
        <f t="shared" si="9"/>
        <v>5</v>
      </c>
      <c r="AS22" s="332">
        <f t="shared" si="9"/>
        <v>5</v>
      </c>
      <c r="AT22" s="332">
        <f t="shared" si="9"/>
        <v>5</v>
      </c>
      <c r="AU22" s="332" t="str">
        <f t="shared" si="9"/>
        <v/>
      </c>
      <c r="AV22" s="332">
        <f t="shared" si="9"/>
        <v>5</v>
      </c>
      <c r="AW22" s="356">
        <f t="shared" si="10"/>
        <v>1</v>
      </c>
      <c r="AX22" s="357"/>
      <c r="AY22" s="357"/>
      <c r="AZ22" s="357"/>
      <c r="BA22" s="357"/>
      <c r="BB22" s="357"/>
      <c r="BC22" s="357"/>
      <c r="BD22" s="357"/>
      <c r="BE22" s="357"/>
      <c r="BF22" s="357"/>
      <c r="BG22" s="357"/>
      <c r="BH22" s="357"/>
      <c r="BI22" s="357"/>
      <c r="BJ22" s="357"/>
      <c r="BK22" s="357"/>
      <c r="BL22" s="357"/>
      <c r="BM22" s="357"/>
      <c r="BN22" s="357"/>
      <c r="BO22" s="357"/>
      <c r="BP22" s="358"/>
      <c r="BQ22" s="358"/>
      <c r="BR22" s="358"/>
      <c r="BS22" s="358"/>
      <c r="BT22" s="358"/>
      <c r="BU22" s="358"/>
      <c r="BV22" s="358"/>
      <c r="BW22" s="358"/>
      <c r="BX22" s="358"/>
      <c r="BY22" s="358"/>
      <c r="BZ22" s="358"/>
      <c r="CA22" s="358"/>
      <c r="CB22" s="358"/>
      <c r="CC22" s="358"/>
      <c r="CD22" s="358"/>
      <c r="CE22" s="358"/>
      <c r="CF22" s="358"/>
      <c r="CG22" s="357"/>
      <c r="CH22" s="358"/>
      <c r="CI22" s="358"/>
      <c r="CJ22" s="358"/>
      <c r="CK22" s="358"/>
      <c r="CL22" s="358"/>
      <c r="CM22" s="358"/>
      <c r="CN22" s="355"/>
      <c r="CO22" s="355"/>
      <c r="CP22" s="355"/>
      <c r="CQ22" s="355"/>
      <c r="CR22" s="355"/>
      <c r="CS22" s="355"/>
      <c r="CT22" s="355"/>
      <c r="CU22" s="355"/>
      <c r="CV22" s="355"/>
      <c r="CW22" s="355"/>
      <c r="CX22" s="355"/>
      <c r="CY22" s="355"/>
      <c r="CZ22" s="355"/>
      <c r="DA22" s="355"/>
    </row>
    <row r="23" spans="1:105" s="359" customFormat="1" ht="18.75" x14ac:dyDescent="0.2">
      <c r="A23" s="388">
        <v>14</v>
      </c>
      <c r="B23" s="326" t="s">
        <v>28</v>
      </c>
      <c r="C23" s="342" t="s">
        <v>34</v>
      </c>
      <c r="D23" s="326" t="s">
        <v>595</v>
      </c>
      <c r="E23" s="262">
        <v>2131</v>
      </c>
      <c r="F23" s="370"/>
      <c r="G23" s="370" t="s">
        <v>1604</v>
      </c>
      <c r="H23" s="370">
        <v>4</v>
      </c>
      <c r="I23" s="370">
        <v>3</v>
      </c>
      <c r="J23" s="370">
        <v>4</v>
      </c>
      <c r="K23" s="370">
        <v>3</v>
      </c>
      <c r="L23" s="370">
        <v>3</v>
      </c>
      <c r="M23" s="370">
        <v>5</v>
      </c>
      <c r="N23" s="370">
        <v>4</v>
      </c>
      <c r="O23" s="370">
        <v>3</v>
      </c>
      <c r="P23" s="370">
        <v>4</v>
      </c>
      <c r="Q23" s="370">
        <v>3</v>
      </c>
      <c r="R23" s="370">
        <v>3</v>
      </c>
      <c r="S23" s="370">
        <v>4</v>
      </c>
      <c r="T23" s="371"/>
      <c r="U23" s="370">
        <v>4</v>
      </c>
      <c r="V23" s="373">
        <f t="shared" si="11"/>
        <v>3</v>
      </c>
      <c r="W23" s="375">
        <f t="shared" si="1"/>
        <v>0</v>
      </c>
      <c r="X23" s="375">
        <f t="shared" si="12"/>
        <v>0</v>
      </c>
      <c r="Y23" s="375">
        <f t="shared" si="2"/>
        <v>0</v>
      </c>
      <c r="Z23" s="375">
        <f t="shared" si="3"/>
        <v>6</v>
      </c>
      <c r="AA23" s="375">
        <f t="shared" si="4"/>
        <v>6</v>
      </c>
      <c r="AB23" s="375">
        <f t="shared" si="5"/>
        <v>1</v>
      </c>
      <c r="AC23" s="375">
        <f t="shared" si="6"/>
        <v>13</v>
      </c>
      <c r="AD23" s="376">
        <f t="shared" si="7"/>
        <v>3.6153846153846154</v>
      </c>
      <c r="AE23" s="354">
        <f t="shared" si="8"/>
        <v>0</v>
      </c>
      <c r="AF23" s="355"/>
      <c r="AG23" s="332" t="str">
        <f t="shared" si="9"/>
        <v/>
      </c>
      <c r="AH23" s="332" t="str">
        <f t="shared" si="9"/>
        <v>з</v>
      </c>
      <c r="AI23" s="332">
        <f t="shared" si="9"/>
        <v>4</v>
      </c>
      <c r="AJ23" s="332">
        <f t="shared" si="9"/>
        <v>3</v>
      </c>
      <c r="AK23" s="332">
        <f t="shared" si="9"/>
        <v>4</v>
      </c>
      <c r="AL23" s="332">
        <f t="shared" si="9"/>
        <v>3</v>
      </c>
      <c r="AM23" s="332">
        <f t="shared" si="9"/>
        <v>3</v>
      </c>
      <c r="AN23" s="332">
        <f t="shared" si="9"/>
        <v>5</v>
      </c>
      <c r="AO23" s="332">
        <f t="shared" si="9"/>
        <v>4</v>
      </c>
      <c r="AP23" s="332">
        <f t="shared" si="9"/>
        <v>3</v>
      </c>
      <c r="AQ23" s="332">
        <f t="shared" si="9"/>
        <v>4</v>
      </c>
      <c r="AR23" s="332">
        <f t="shared" si="9"/>
        <v>3</v>
      </c>
      <c r="AS23" s="332">
        <f t="shared" si="9"/>
        <v>3</v>
      </c>
      <c r="AT23" s="332">
        <f t="shared" si="9"/>
        <v>4</v>
      </c>
      <c r="AU23" s="332" t="str">
        <f t="shared" si="9"/>
        <v/>
      </c>
      <c r="AV23" s="332">
        <f t="shared" si="9"/>
        <v>4</v>
      </c>
      <c r="AW23" s="356">
        <f t="shared" si="10"/>
        <v>1</v>
      </c>
      <c r="AX23" s="357"/>
      <c r="AY23" s="357"/>
      <c r="AZ23" s="357"/>
      <c r="BA23" s="357"/>
      <c r="BB23" s="357"/>
      <c r="BC23" s="357"/>
      <c r="BD23" s="357"/>
      <c r="BE23" s="357"/>
      <c r="BF23" s="357"/>
      <c r="BG23" s="357"/>
      <c r="BH23" s="357"/>
      <c r="BI23" s="357"/>
      <c r="BJ23" s="357"/>
      <c r="BK23" s="357"/>
      <c r="BL23" s="357"/>
      <c r="BM23" s="357"/>
      <c r="BN23" s="357"/>
      <c r="BO23" s="357"/>
      <c r="BP23" s="358"/>
      <c r="BQ23" s="358"/>
      <c r="BR23" s="358"/>
      <c r="BS23" s="358"/>
      <c r="BT23" s="358"/>
      <c r="BU23" s="358"/>
      <c r="BV23" s="358"/>
      <c r="BW23" s="358"/>
      <c r="BX23" s="358"/>
      <c r="BY23" s="358"/>
      <c r="BZ23" s="358"/>
      <c r="CA23" s="358"/>
      <c r="CB23" s="358"/>
      <c r="CC23" s="358"/>
      <c r="CD23" s="358"/>
      <c r="CE23" s="358"/>
      <c r="CF23" s="358"/>
      <c r="CG23" s="357"/>
      <c r="CH23" s="358"/>
      <c r="CI23" s="358"/>
      <c r="CJ23" s="358"/>
      <c r="CK23" s="358"/>
      <c r="CL23" s="358"/>
      <c r="CM23" s="358"/>
      <c r="CN23" s="355"/>
      <c r="CO23" s="355"/>
      <c r="CP23" s="355"/>
      <c r="CQ23" s="355"/>
      <c r="CR23" s="355"/>
      <c r="CS23" s="355"/>
      <c r="CT23" s="355"/>
      <c r="CU23" s="355"/>
      <c r="CV23" s="355"/>
      <c r="CW23" s="355"/>
      <c r="CX23" s="355"/>
      <c r="CY23" s="355"/>
      <c r="CZ23" s="355"/>
      <c r="DA23" s="355"/>
    </row>
    <row r="24" spans="1:105" s="359" customFormat="1" ht="18.75" x14ac:dyDescent="0.2">
      <c r="A24" s="388">
        <v>15</v>
      </c>
      <c r="B24" s="326" t="s">
        <v>28</v>
      </c>
      <c r="C24" s="342" t="s">
        <v>34</v>
      </c>
      <c r="D24" s="415" t="s">
        <v>596</v>
      </c>
      <c r="E24" s="262">
        <v>2131</v>
      </c>
      <c r="F24" s="370"/>
      <c r="G24" s="370" t="s">
        <v>1604</v>
      </c>
      <c r="H24" s="370">
        <v>5</v>
      </c>
      <c r="I24" s="370">
        <v>5</v>
      </c>
      <c r="J24" s="370" t="s">
        <v>1613</v>
      </c>
      <c r="K24" s="370">
        <v>4</v>
      </c>
      <c r="L24" s="370">
        <v>5</v>
      </c>
      <c r="M24" s="370">
        <v>5</v>
      </c>
      <c r="N24" s="370">
        <v>4</v>
      </c>
      <c r="O24" s="370">
        <v>5</v>
      </c>
      <c r="P24" s="370">
        <v>5</v>
      </c>
      <c r="Q24" s="370">
        <v>5</v>
      </c>
      <c r="R24" s="370">
        <v>5</v>
      </c>
      <c r="S24" s="370">
        <v>5</v>
      </c>
      <c r="T24" s="371"/>
      <c r="U24" s="370">
        <v>5</v>
      </c>
      <c r="V24" s="373">
        <f t="shared" si="11"/>
        <v>4</v>
      </c>
      <c r="W24" s="375">
        <f t="shared" si="1"/>
        <v>0</v>
      </c>
      <c r="X24" s="375">
        <f t="shared" si="12"/>
        <v>0</v>
      </c>
      <c r="Y24" s="375">
        <f t="shared" si="2"/>
        <v>0</v>
      </c>
      <c r="Z24" s="375">
        <f t="shared" si="3"/>
        <v>0</v>
      </c>
      <c r="AA24" s="375">
        <f t="shared" si="4"/>
        <v>2</v>
      </c>
      <c r="AB24" s="375">
        <f t="shared" si="5"/>
        <v>10</v>
      </c>
      <c r="AC24" s="375">
        <f t="shared" si="6"/>
        <v>12</v>
      </c>
      <c r="AD24" s="376">
        <f t="shared" si="7"/>
        <v>4.833333333333333</v>
      </c>
      <c r="AE24" s="354">
        <f t="shared" si="8"/>
        <v>0</v>
      </c>
      <c r="AF24" s="355"/>
      <c r="AG24" s="332" t="str">
        <f t="shared" si="9"/>
        <v/>
      </c>
      <c r="AH24" s="332" t="str">
        <f t="shared" si="9"/>
        <v>з</v>
      </c>
      <c r="AI24" s="332">
        <f t="shared" si="9"/>
        <v>5</v>
      </c>
      <c r="AJ24" s="332">
        <f t="shared" si="9"/>
        <v>5</v>
      </c>
      <c r="AK24" s="332" t="str">
        <f t="shared" si="9"/>
        <v>к</v>
      </c>
      <c r="AL24" s="332">
        <f t="shared" si="9"/>
        <v>4</v>
      </c>
      <c r="AM24" s="332">
        <f t="shared" si="9"/>
        <v>5</v>
      </c>
      <c r="AN24" s="332">
        <f t="shared" si="9"/>
        <v>5</v>
      </c>
      <c r="AO24" s="332">
        <f t="shared" si="9"/>
        <v>4</v>
      </c>
      <c r="AP24" s="332">
        <f t="shared" si="9"/>
        <v>5</v>
      </c>
      <c r="AQ24" s="332">
        <f t="shared" si="9"/>
        <v>5</v>
      </c>
      <c r="AR24" s="332">
        <f t="shared" si="9"/>
        <v>5</v>
      </c>
      <c r="AS24" s="332">
        <f t="shared" si="9"/>
        <v>5</v>
      </c>
      <c r="AT24" s="332">
        <f t="shared" si="9"/>
        <v>5</v>
      </c>
      <c r="AU24" s="332" t="str">
        <f t="shared" si="9"/>
        <v/>
      </c>
      <c r="AV24" s="332">
        <f t="shared" si="9"/>
        <v>5</v>
      </c>
      <c r="AW24" s="356">
        <f t="shared" si="10"/>
        <v>1</v>
      </c>
      <c r="AX24" s="357"/>
      <c r="AY24" s="357"/>
      <c r="AZ24" s="357"/>
      <c r="BA24" s="357"/>
      <c r="BB24" s="357"/>
      <c r="BC24" s="357"/>
      <c r="BD24" s="357"/>
      <c r="BE24" s="357"/>
      <c r="BF24" s="357"/>
      <c r="BG24" s="357"/>
      <c r="BH24" s="357"/>
      <c r="BI24" s="357"/>
      <c r="BJ24" s="357"/>
      <c r="BK24" s="357"/>
      <c r="BL24" s="357"/>
      <c r="BM24" s="357"/>
      <c r="BN24" s="357"/>
      <c r="BO24" s="357"/>
      <c r="BP24" s="358"/>
      <c r="BQ24" s="358"/>
      <c r="BR24" s="358"/>
      <c r="BS24" s="358"/>
      <c r="BT24" s="358"/>
      <c r="BU24" s="358"/>
      <c r="BV24" s="358"/>
      <c r="BW24" s="358"/>
      <c r="BX24" s="358"/>
      <c r="BY24" s="358"/>
      <c r="BZ24" s="358"/>
      <c r="CA24" s="358"/>
      <c r="CB24" s="358"/>
      <c r="CC24" s="358"/>
      <c r="CD24" s="358"/>
      <c r="CE24" s="358"/>
      <c r="CF24" s="358"/>
      <c r="CG24" s="357"/>
      <c r="CH24" s="358"/>
      <c r="CI24" s="358"/>
      <c r="CJ24" s="358"/>
      <c r="CK24" s="358"/>
      <c r="CL24" s="358"/>
      <c r="CM24" s="358"/>
      <c r="CN24" s="355"/>
      <c r="CO24" s="355"/>
      <c r="CP24" s="355"/>
      <c r="CQ24" s="355"/>
      <c r="CR24" s="355"/>
      <c r="CS24" s="355"/>
      <c r="CT24" s="355"/>
      <c r="CU24" s="355"/>
      <c r="CV24" s="355"/>
      <c r="CW24" s="355"/>
      <c r="CX24" s="355"/>
      <c r="CY24" s="355"/>
      <c r="CZ24" s="355"/>
      <c r="DA24" s="355"/>
    </row>
    <row r="25" spans="1:105" s="359" customFormat="1" ht="18.75" x14ac:dyDescent="0.2">
      <c r="A25" s="388">
        <v>16</v>
      </c>
      <c r="B25" s="326" t="s">
        <v>28</v>
      </c>
      <c r="C25" s="342" t="s">
        <v>34</v>
      </c>
      <c r="D25" s="326" t="s">
        <v>597</v>
      </c>
      <c r="E25" s="262">
        <v>2131</v>
      </c>
      <c r="F25" s="370"/>
      <c r="G25" s="370" t="s">
        <v>1604</v>
      </c>
      <c r="H25" s="370">
        <v>4</v>
      </c>
      <c r="I25" s="370">
        <v>4</v>
      </c>
      <c r="J25" s="370" t="s">
        <v>1614</v>
      </c>
      <c r="K25" s="370">
        <v>4</v>
      </c>
      <c r="L25" s="370">
        <v>4</v>
      </c>
      <c r="M25" s="370">
        <v>3</v>
      </c>
      <c r="N25" s="370">
        <v>5</v>
      </c>
      <c r="O25" s="370">
        <v>5</v>
      </c>
      <c r="P25" s="370">
        <v>4</v>
      </c>
      <c r="Q25" s="370">
        <v>4</v>
      </c>
      <c r="R25" s="370">
        <v>3</v>
      </c>
      <c r="S25" s="370">
        <v>3</v>
      </c>
      <c r="T25" s="371"/>
      <c r="U25" s="370">
        <v>4</v>
      </c>
      <c r="V25" s="373">
        <f t="shared" si="11"/>
        <v>3</v>
      </c>
      <c r="W25" s="375">
        <f t="shared" si="1"/>
        <v>0</v>
      </c>
      <c r="X25" s="375">
        <f t="shared" si="12"/>
        <v>0</v>
      </c>
      <c r="Y25" s="375">
        <f t="shared" si="2"/>
        <v>0</v>
      </c>
      <c r="Z25" s="375">
        <f t="shared" si="3"/>
        <v>3</v>
      </c>
      <c r="AA25" s="375">
        <f t="shared" si="4"/>
        <v>7</v>
      </c>
      <c r="AB25" s="375">
        <f t="shared" si="5"/>
        <v>2</v>
      </c>
      <c r="AC25" s="375">
        <f t="shared" si="6"/>
        <v>12</v>
      </c>
      <c r="AD25" s="376">
        <f t="shared" si="7"/>
        <v>3.9166666666666665</v>
      </c>
      <c r="AE25" s="354">
        <f>IF(AX25=5,0.5,IF(AX25=4,0.25,IF(AX25&lt;=3,0)))</f>
        <v>0</v>
      </c>
      <c r="AF25" s="355"/>
      <c r="AG25" s="332" t="str">
        <f t="shared" si="9"/>
        <v/>
      </c>
      <c r="AH25" s="332" t="str">
        <f t="shared" si="9"/>
        <v>з</v>
      </c>
      <c r="AI25" s="332">
        <f t="shared" si="9"/>
        <v>4</v>
      </c>
      <c r="AJ25" s="332">
        <f t="shared" si="9"/>
        <v>4</v>
      </c>
      <c r="AK25" s="332" t="str">
        <f t="shared" si="9"/>
        <v>к</v>
      </c>
      <c r="AL25" s="332">
        <f t="shared" si="9"/>
        <v>4</v>
      </c>
      <c r="AM25" s="332">
        <f t="shared" si="9"/>
        <v>4</v>
      </c>
      <c r="AN25" s="332">
        <f t="shared" si="9"/>
        <v>3</v>
      </c>
      <c r="AO25" s="332">
        <f t="shared" si="9"/>
        <v>5</v>
      </c>
      <c r="AP25" s="332">
        <f t="shared" si="9"/>
        <v>5</v>
      </c>
      <c r="AQ25" s="332">
        <f t="shared" si="9"/>
        <v>4</v>
      </c>
      <c r="AR25" s="332">
        <f t="shared" si="9"/>
        <v>4</v>
      </c>
      <c r="AS25" s="332">
        <f t="shared" si="9"/>
        <v>3</v>
      </c>
      <c r="AT25" s="332">
        <f t="shared" si="9"/>
        <v>3</v>
      </c>
      <c r="AU25" s="332" t="str">
        <f t="shared" si="9"/>
        <v/>
      </c>
      <c r="AV25" s="332">
        <f t="shared" ref="AV25:AV40" si="13">IF(ISERROR(VALUE(LEFT(U25))),LEFT(U25),VALUE(LEFT(U25)))</f>
        <v>4</v>
      </c>
      <c r="AW25" s="356">
        <f t="shared" si="10"/>
        <v>1</v>
      </c>
      <c r="AX25" s="357"/>
      <c r="AY25" s="357"/>
      <c r="AZ25" s="357"/>
      <c r="BA25" s="357"/>
      <c r="BB25" s="357"/>
      <c r="BC25" s="357"/>
      <c r="BD25" s="357"/>
      <c r="BE25" s="357"/>
      <c r="BF25" s="357"/>
      <c r="BG25" s="357"/>
      <c r="BH25" s="357"/>
      <c r="BI25" s="357"/>
      <c r="BJ25" s="357"/>
      <c r="BK25" s="357"/>
      <c r="BL25" s="357"/>
      <c r="BM25" s="357"/>
      <c r="BN25" s="357"/>
      <c r="BO25" s="357"/>
      <c r="BP25" s="358"/>
      <c r="BQ25" s="358"/>
      <c r="BR25" s="358"/>
      <c r="BS25" s="358"/>
      <c r="BT25" s="358"/>
      <c r="BU25" s="358"/>
      <c r="BV25" s="358"/>
      <c r="BW25" s="358"/>
      <c r="BX25" s="358"/>
      <c r="BY25" s="358"/>
      <c r="BZ25" s="358"/>
      <c r="CA25" s="358"/>
      <c r="CB25" s="358"/>
      <c r="CC25" s="358"/>
      <c r="CD25" s="358"/>
      <c r="CE25" s="358"/>
      <c r="CF25" s="358"/>
      <c r="CG25" s="357"/>
      <c r="CH25" s="358"/>
      <c r="CI25" s="358"/>
      <c r="CJ25" s="358"/>
      <c r="CK25" s="358"/>
      <c r="CL25" s="358"/>
      <c r="CM25" s="358"/>
      <c r="CN25" s="355"/>
      <c r="CO25" s="355"/>
      <c r="CP25" s="355"/>
      <c r="CQ25" s="355"/>
      <c r="CR25" s="355"/>
      <c r="CS25" s="355"/>
      <c r="CT25" s="355"/>
      <c r="CU25" s="355"/>
      <c r="CV25" s="355"/>
      <c r="CW25" s="355"/>
      <c r="CX25" s="355"/>
      <c r="CY25" s="355"/>
      <c r="CZ25" s="355"/>
      <c r="DA25" s="355"/>
    </row>
    <row r="26" spans="1:105" s="359" customFormat="1" ht="18.75" x14ac:dyDescent="0.2">
      <c r="A26" s="388">
        <v>17</v>
      </c>
      <c r="B26" s="326" t="s">
        <v>28</v>
      </c>
      <c r="C26" s="342" t="s">
        <v>34</v>
      </c>
      <c r="D26" s="415" t="s">
        <v>598</v>
      </c>
      <c r="E26" s="262">
        <v>2131</v>
      </c>
      <c r="F26" s="370"/>
      <c r="G26" s="370" t="s">
        <v>1604</v>
      </c>
      <c r="H26" s="370">
        <v>5</v>
      </c>
      <c r="I26" s="370">
        <v>5</v>
      </c>
      <c r="J26" s="370" t="s">
        <v>1613</v>
      </c>
      <c r="K26" s="370">
        <v>5</v>
      </c>
      <c r="L26" s="370">
        <v>5</v>
      </c>
      <c r="M26" s="370">
        <v>5</v>
      </c>
      <c r="N26" s="370">
        <v>4</v>
      </c>
      <c r="O26" s="370">
        <v>5</v>
      </c>
      <c r="P26" s="370">
        <v>5</v>
      </c>
      <c r="Q26" s="370">
        <v>5</v>
      </c>
      <c r="R26" s="370">
        <v>5</v>
      </c>
      <c r="S26" s="370">
        <v>5</v>
      </c>
      <c r="T26" s="371"/>
      <c r="U26" s="370">
        <v>5</v>
      </c>
      <c r="V26" s="373">
        <f t="shared" si="11"/>
        <v>4</v>
      </c>
      <c r="W26" s="375">
        <f t="shared" si="1"/>
        <v>0</v>
      </c>
      <c r="X26" s="375">
        <f t="shared" si="12"/>
        <v>0</v>
      </c>
      <c r="Y26" s="375">
        <f t="shared" si="2"/>
        <v>0</v>
      </c>
      <c r="Z26" s="375">
        <f t="shared" si="3"/>
        <v>0</v>
      </c>
      <c r="AA26" s="375">
        <f t="shared" si="4"/>
        <v>1</v>
      </c>
      <c r="AB26" s="375">
        <f t="shared" si="5"/>
        <v>11</v>
      </c>
      <c r="AC26" s="375">
        <f t="shared" si="6"/>
        <v>12</v>
      </c>
      <c r="AD26" s="376">
        <f t="shared" si="7"/>
        <v>4.916666666666667</v>
      </c>
      <c r="AE26" s="354">
        <f t="shared" si="8"/>
        <v>0</v>
      </c>
      <c r="AF26" s="355"/>
      <c r="AG26" s="332" t="str">
        <f t="shared" ref="AG26:AU40" si="14">IF(ISERROR(VALUE(LEFT(F26))),LEFT(F26),VALUE(LEFT(F26)))</f>
        <v/>
      </c>
      <c r="AH26" s="332" t="str">
        <f t="shared" si="14"/>
        <v>з</v>
      </c>
      <c r="AI26" s="332">
        <f t="shared" si="14"/>
        <v>5</v>
      </c>
      <c r="AJ26" s="332">
        <f t="shared" si="14"/>
        <v>5</v>
      </c>
      <c r="AK26" s="332" t="str">
        <f t="shared" si="14"/>
        <v>к</v>
      </c>
      <c r="AL26" s="332">
        <f t="shared" si="14"/>
        <v>5</v>
      </c>
      <c r="AM26" s="332">
        <f t="shared" si="14"/>
        <v>5</v>
      </c>
      <c r="AN26" s="332">
        <f t="shared" si="14"/>
        <v>5</v>
      </c>
      <c r="AO26" s="332">
        <f t="shared" si="14"/>
        <v>4</v>
      </c>
      <c r="AP26" s="332">
        <f t="shared" si="14"/>
        <v>5</v>
      </c>
      <c r="AQ26" s="332">
        <f t="shared" si="14"/>
        <v>5</v>
      </c>
      <c r="AR26" s="332">
        <f t="shared" si="14"/>
        <v>5</v>
      </c>
      <c r="AS26" s="332">
        <f t="shared" si="14"/>
        <v>5</v>
      </c>
      <c r="AT26" s="332">
        <f t="shared" si="14"/>
        <v>5</v>
      </c>
      <c r="AU26" s="332" t="str">
        <f t="shared" si="14"/>
        <v/>
      </c>
      <c r="AV26" s="332">
        <f t="shared" si="13"/>
        <v>5</v>
      </c>
      <c r="AW26" s="356">
        <f t="shared" si="10"/>
        <v>1</v>
      </c>
      <c r="AX26" s="357"/>
      <c r="AY26" s="357"/>
      <c r="AZ26" s="357"/>
      <c r="BA26" s="357"/>
      <c r="BB26" s="357"/>
      <c r="BC26" s="357"/>
      <c r="BD26" s="357"/>
      <c r="BE26" s="357"/>
      <c r="BF26" s="357"/>
      <c r="BG26" s="357"/>
      <c r="BH26" s="357"/>
      <c r="BI26" s="357"/>
      <c r="BJ26" s="357"/>
      <c r="BK26" s="357"/>
      <c r="BL26" s="357"/>
      <c r="BM26" s="357"/>
      <c r="BN26" s="357"/>
      <c r="BO26" s="357"/>
      <c r="BP26" s="358"/>
      <c r="BQ26" s="358"/>
      <c r="BR26" s="358"/>
      <c r="BS26" s="358"/>
      <c r="BT26" s="358"/>
      <c r="BU26" s="358"/>
      <c r="BV26" s="358"/>
      <c r="BW26" s="358"/>
      <c r="BX26" s="358"/>
      <c r="BY26" s="358"/>
      <c r="BZ26" s="358"/>
      <c r="CA26" s="358"/>
      <c r="CB26" s="358"/>
      <c r="CC26" s="358"/>
      <c r="CD26" s="358"/>
      <c r="CE26" s="358"/>
      <c r="CF26" s="358"/>
      <c r="CG26" s="357"/>
      <c r="CH26" s="358"/>
      <c r="CI26" s="358"/>
      <c r="CJ26" s="358"/>
      <c r="CK26" s="358"/>
      <c r="CL26" s="358"/>
      <c r="CM26" s="358"/>
      <c r="CN26" s="355"/>
      <c r="CO26" s="355"/>
      <c r="CP26" s="355"/>
      <c r="CQ26" s="355"/>
      <c r="CR26" s="355"/>
      <c r="CS26" s="355"/>
      <c r="CT26" s="355"/>
      <c r="CU26" s="355"/>
      <c r="CV26" s="355"/>
      <c r="CW26" s="355"/>
      <c r="CX26" s="355"/>
      <c r="CY26" s="355"/>
      <c r="CZ26" s="355"/>
      <c r="DA26" s="355"/>
    </row>
    <row r="27" spans="1:105" s="359" customFormat="1" ht="18.75" x14ac:dyDescent="0.2">
      <c r="A27" s="388">
        <v>18</v>
      </c>
      <c r="B27" s="342" t="s">
        <v>612</v>
      </c>
      <c r="C27" s="342" t="s">
        <v>34</v>
      </c>
      <c r="D27" s="415" t="s">
        <v>599</v>
      </c>
      <c r="E27" s="262">
        <v>2131</v>
      </c>
      <c r="F27" s="370"/>
      <c r="G27" s="370" t="s">
        <v>1604</v>
      </c>
      <c r="H27" s="370">
        <v>5</v>
      </c>
      <c r="I27" s="370">
        <v>5</v>
      </c>
      <c r="J27" s="370" t="s">
        <v>1613</v>
      </c>
      <c r="K27" s="370">
        <v>5</v>
      </c>
      <c r="L27" s="370">
        <v>5</v>
      </c>
      <c r="M27" s="370">
        <v>5</v>
      </c>
      <c r="N27" s="370">
        <v>5</v>
      </c>
      <c r="O27" s="370">
        <v>5</v>
      </c>
      <c r="P27" s="370">
        <v>5</v>
      </c>
      <c r="Q27" s="370">
        <v>5</v>
      </c>
      <c r="R27" s="370">
        <v>5</v>
      </c>
      <c r="S27" s="370">
        <v>5</v>
      </c>
      <c r="T27" s="371"/>
      <c r="U27" s="370">
        <v>5</v>
      </c>
      <c r="V27" s="373">
        <f t="shared" si="11"/>
        <v>5</v>
      </c>
      <c r="W27" s="375">
        <f t="shared" si="1"/>
        <v>0</v>
      </c>
      <c r="X27" s="375">
        <f t="shared" si="12"/>
        <v>0</v>
      </c>
      <c r="Y27" s="375">
        <f t="shared" si="2"/>
        <v>0</v>
      </c>
      <c r="Z27" s="375">
        <f t="shared" si="3"/>
        <v>0</v>
      </c>
      <c r="AA27" s="375">
        <f t="shared" si="4"/>
        <v>0</v>
      </c>
      <c r="AB27" s="375">
        <f t="shared" si="5"/>
        <v>12</v>
      </c>
      <c r="AC27" s="375">
        <f t="shared" si="6"/>
        <v>12</v>
      </c>
      <c r="AD27" s="376">
        <f t="shared" si="7"/>
        <v>5</v>
      </c>
      <c r="AE27" s="354">
        <f t="shared" si="8"/>
        <v>0</v>
      </c>
      <c r="AF27" s="355"/>
      <c r="AG27" s="332" t="str">
        <f t="shared" si="14"/>
        <v/>
      </c>
      <c r="AH27" s="332" t="str">
        <f t="shared" si="14"/>
        <v>з</v>
      </c>
      <c r="AI27" s="332">
        <f t="shared" si="14"/>
        <v>5</v>
      </c>
      <c r="AJ27" s="332">
        <f t="shared" si="14"/>
        <v>5</v>
      </c>
      <c r="AK27" s="332" t="str">
        <f t="shared" si="14"/>
        <v>к</v>
      </c>
      <c r="AL27" s="332">
        <f t="shared" si="14"/>
        <v>5</v>
      </c>
      <c r="AM27" s="332">
        <f t="shared" si="14"/>
        <v>5</v>
      </c>
      <c r="AN27" s="332">
        <f t="shared" si="14"/>
        <v>5</v>
      </c>
      <c r="AO27" s="332">
        <f t="shared" si="14"/>
        <v>5</v>
      </c>
      <c r="AP27" s="332">
        <f t="shared" si="14"/>
        <v>5</v>
      </c>
      <c r="AQ27" s="332">
        <f t="shared" si="14"/>
        <v>5</v>
      </c>
      <c r="AR27" s="332">
        <f t="shared" si="14"/>
        <v>5</v>
      </c>
      <c r="AS27" s="332">
        <f t="shared" si="14"/>
        <v>5</v>
      </c>
      <c r="AT27" s="332">
        <f t="shared" si="14"/>
        <v>5</v>
      </c>
      <c r="AU27" s="332" t="str">
        <f t="shared" si="14"/>
        <v/>
      </c>
      <c r="AV27" s="332">
        <f t="shared" si="13"/>
        <v>5</v>
      </c>
      <c r="AW27" s="356">
        <f t="shared" si="10"/>
        <v>1</v>
      </c>
      <c r="AX27" s="357"/>
      <c r="AY27" s="357"/>
      <c r="AZ27" s="357"/>
      <c r="BA27" s="357"/>
      <c r="BB27" s="357"/>
      <c r="BC27" s="357"/>
      <c r="BD27" s="357"/>
      <c r="BE27" s="357"/>
      <c r="BF27" s="357"/>
      <c r="BG27" s="357"/>
      <c r="BH27" s="357"/>
      <c r="BI27" s="357"/>
      <c r="BJ27" s="357"/>
      <c r="BK27" s="357"/>
      <c r="BL27" s="357"/>
      <c r="BM27" s="357"/>
      <c r="BN27" s="357"/>
      <c r="BO27" s="357"/>
      <c r="BP27" s="358"/>
      <c r="BQ27" s="358"/>
      <c r="BR27" s="358"/>
      <c r="BS27" s="358"/>
      <c r="BT27" s="358"/>
      <c r="BU27" s="358"/>
      <c r="BV27" s="358"/>
      <c r="BW27" s="358"/>
      <c r="BX27" s="358"/>
      <c r="BY27" s="358"/>
      <c r="BZ27" s="358"/>
      <c r="CA27" s="358"/>
      <c r="CB27" s="358"/>
      <c r="CC27" s="358"/>
      <c r="CD27" s="358"/>
      <c r="CE27" s="358"/>
      <c r="CF27" s="358"/>
      <c r="CG27" s="357"/>
      <c r="CH27" s="358"/>
      <c r="CI27" s="358"/>
      <c r="CJ27" s="358"/>
      <c r="CK27" s="358"/>
      <c r="CL27" s="358"/>
      <c r="CM27" s="358"/>
      <c r="CN27" s="355"/>
      <c r="CO27" s="355"/>
      <c r="CP27" s="355"/>
      <c r="CQ27" s="355"/>
      <c r="CR27" s="355"/>
      <c r="CS27" s="355"/>
      <c r="CT27" s="355"/>
      <c r="CU27" s="355"/>
      <c r="CV27" s="355"/>
      <c r="CW27" s="355"/>
      <c r="CX27" s="355"/>
      <c r="CY27" s="355"/>
      <c r="CZ27" s="355"/>
      <c r="DA27" s="355"/>
    </row>
    <row r="28" spans="1:105" s="359" customFormat="1" ht="18.75" x14ac:dyDescent="0.2">
      <c r="A28" s="388">
        <v>19</v>
      </c>
      <c r="B28" s="326" t="s">
        <v>28</v>
      </c>
      <c r="C28" s="342" t="s">
        <v>34</v>
      </c>
      <c r="D28" s="326" t="s">
        <v>600</v>
      </c>
      <c r="E28" s="262">
        <v>2131</v>
      </c>
      <c r="F28" s="370"/>
      <c r="G28" s="370" t="s">
        <v>1604</v>
      </c>
      <c r="H28" s="370">
        <v>3</v>
      </c>
      <c r="I28" s="370">
        <v>4</v>
      </c>
      <c r="J28" s="370">
        <v>5</v>
      </c>
      <c r="K28" s="370">
        <v>4</v>
      </c>
      <c r="L28" s="370">
        <v>4</v>
      </c>
      <c r="M28" s="370">
        <v>3</v>
      </c>
      <c r="N28" s="370">
        <v>3</v>
      </c>
      <c r="O28" s="370">
        <v>3</v>
      </c>
      <c r="P28" s="370">
        <v>4</v>
      </c>
      <c r="Q28" s="370">
        <v>4</v>
      </c>
      <c r="R28" s="370">
        <v>4</v>
      </c>
      <c r="S28" s="370">
        <v>5</v>
      </c>
      <c r="T28" s="371"/>
      <c r="U28" s="370">
        <v>3</v>
      </c>
      <c r="V28" s="373">
        <f t="shared" si="11"/>
        <v>3</v>
      </c>
      <c r="W28" s="375">
        <f t="shared" si="1"/>
        <v>0</v>
      </c>
      <c r="X28" s="375">
        <f t="shared" si="12"/>
        <v>0</v>
      </c>
      <c r="Y28" s="375">
        <f t="shared" si="2"/>
        <v>0</v>
      </c>
      <c r="Z28" s="375">
        <f t="shared" si="3"/>
        <v>5</v>
      </c>
      <c r="AA28" s="375">
        <f t="shared" si="4"/>
        <v>6</v>
      </c>
      <c r="AB28" s="375">
        <f t="shared" si="5"/>
        <v>2</v>
      </c>
      <c r="AC28" s="375">
        <f t="shared" si="6"/>
        <v>13</v>
      </c>
      <c r="AD28" s="376">
        <f t="shared" si="7"/>
        <v>3.7692307692307692</v>
      </c>
      <c r="AE28" s="354">
        <f t="shared" si="8"/>
        <v>0</v>
      </c>
      <c r="AF28" s="355"/>
      <c r="AG28" s="332" t="str">
        <f t="shared" si="14"/>
        <v/>
      </c>
      <c r="AH28" s="332" t="str">
        <f t="shared" si="14"/>
        <v>з</v>
      </c>
      <c r="AI28" s="332">
        <f t="shared" si="14"/>
        <v>3</v>
      </c>
      <c r="AJ28" s="332">
        <f t="shared" si="14"/>
        <v>4</v>
      </c>
      <c r="AK28" s="332">
        <f t="shared" si="14"/>
        <v>5</v>
      </c>
      <c r="AL28" s="332">
        <f t="shared" si="14"/>
        <v>4</v>
      </c>
      <c r="AM28" s="332">
        <f t="shared" si="14"/>
        <v>4</v>
      </c>
      <c r="AN28" s="332">
        <f t="shared" si="14"/>
        <v>3</v>
      </c>
      <c r="AO28" s="332">
        <f t="shared" si="14"/>
        <v>3</v>
      </c>
      <c r="AP28" s="332">
        <f t="shared" si="14"/>
        <v>3</v>
      </c>
      <c r="AQ28" s="332">
        <f t="shared" si="14"/>
        <v>4</v>
      </c>
      <c r="AR28" s="332">
        <f t="shared" si="14"/>
        <v>4</v>
      </c>
      <c r="AS28" s="332">
        <f t="shared" si="14"/>
        <v>4</v>
      </c>
      <c r="AT28" s="332">
        <f t="shared" si="14"/>
        <v>5</v>
      </c>
      <c r="AU28" s="332" t="str">
        <f t="shared" si="14"/>
        <v/>
      </c>
      <c r="AV28" s="332">
        <f t="shared" si="13"/>
        <v>3</v>
      </c>
      <c r="AW28" s="356">
        <f t="shared" si="10"/>
        <v>1</v>
      </c>
      <c r="AX28" s="357"/>
      <c r="AY28" s="357"/>
      <c r="AZ28" s="357"/>
      <c r="BA28" s="357"/>
      <c r="BB28" s="357"/>
      <c r="BC28" s="357"/>
      <c r="BD28" s="357"/>
      <c r="BE28" s="357"/>
      <c r="BF28" s="357"/>
      <c r="BG28" s="357"/>
      <c r="BH28" s="357"/>
      <c r="BI28" s="357"/>
      <c r="BJ28" s="357"/>
      <c r="BK28" s="357"/>
      <c r="BL28" s="357"/>
      <c r="BM28" s="357"/>
      <c r="BN28" s="357"/>
      <c r="BO28" s="357"/>
      <c r="BP28" s="358"/>
      <c r="BQ28" s="358"/>
      <c r="BR28" s="358"/>
      <c r="BS28" s="358"/>
      <c r="BT28" s="358"/>
      <c r="BU28" s="358"/>
      <c r="BV28" s="358"/>
      <c r="BW28" s="358"/>
      <c r="BX28" s="358"/>
      <c r="BY28" s="358"/>
      <c r="BZ28" s="358"/>
      <c r="CA28" s="358"/>
      <c r="CB28" s="358"/>
      <c r="CC28" s="358"/>
      <c r="CD28" s="358"/>
      <c r="CE28" s="358"/>
      <c r="CF28" s="358"/>
      <c r="CG28" s="357"/>
      <c r="CH28" s="358"/>
      <c r="CI28" s="358"/>
      <c r="CJ28" s="358"/>
      <c r="CK28" s="358"/>
      <c r="CL28" s="358"/>
      <c r="CM28" s="358"/>
      <c r="CN28" s="355"/>
      <c r="CO28" s="355"/>
      <c r="CP28" s="355"/>
      <c r="CQ28" s="355"/>
      <c r="CR28" s="355"/>
      <c r="CS28" s="355"/>
      <c r="CT28" s="355"/>
      <c r="CU28" s="355"/>
      <c r="CV28" s="355"/>
      <c r="CW28" s="355"/>
      <c r="CX28" s="355"/>
      <c r="CY28" s="355"/>
      <c r="CZ28" s="355"/>
      <c r="DA28" s="355"/>
    </row>
    <row r="29" spans="1:105" s="359" customFormat="1" ht="18.75" x14ac:dyDescent="0.2">
      <c r="A29" s="388">
        <v>20</v>
      </c>
      <c r="B29" s="326" t="s">
        <v>28</v>
      </c>
      <c r="C29" s="342" t="s">
        <v>34</v>
      </c>
      <c r="D29" s="326" t="s">
        <v>601</v>
      </c>
      <c r="E29" s="262">
        <v>2131</v>
      </c>
      <c r="F29" s="370"/>
      <c r="G29" s="370" t="s">
        <v>1604</v>
      </c>
      <c r="H29" s="370">
        <v>4</v>
      </c>
      <c r="I29" s="370">
        <v>5</v>
      </c>
      <c r="J29" s="370">
        <v>5</v>
      </c>
      <c r="K29" s="370">
        <v>4</v>
      </c>
      <c r="L29" s="370">
        <v>5</v>
      </c>
      <c r="M29" s="370">
        <v>4</v>
      </c>
      <c r="N29" s="370">
        <v>5</v>
      </c>
      <c r="O29" s="370">
        <v>5</v>
      </c>
      <c r="P29" s="370">
        <v>5</v>
      </c>
      <c r="Q29" s="370">
        <v>4</v>
      </c>
      <c r="R29" s="370">
        <v>4</v>
      </c>
      <c r="S29" s="370">
        <v>4</v>
      </c>
      <c r="T29" s="371"/>
      <c r="U29" s="370">
        <v>5</v>
      </c>
      <c r="V29" s="373">
        <f t="shared" si="11"/>
        <v>4</v>
      </c>
      <c r="W29" s="375">
        <f t="shared" si="1"/>
        <v>0</v>
      </c>
      <c r="X29" s="375">
        <f t="shared" si="12"/>
        <v>0</v>
      </c>
      <c r="Y29" s="375">
        <f t="shared" si="2"/>
        <v>0</v>
      </c>
      <c r="Z29" s="375">
        <f t="shared" si="3"/>
        <v>0</v>
      </c>
      <c r="AA29" s="375">
        <f t="shared" si="4"/>
        <v>6</v>
      </c>
      <c r="AB29" s="375">
        <f t="shared" si="5"/>
        <v>7</v>
      </c>
      <c r="AC29" s="375">
        <f t="shared" si="6"/>
        <v>13</v>
      </c>
      <c r="AD29" s="376">
        <f t="shared" si="7"/>
        <v>4.5384615384615383</v>
      </c>
      <c r="AE29" s="354">
        <f t="shared" si="8"/>
        <v>0</v>
      </c>
      <c r="AF29" s="355"/>
      <c r="AG29" s="332" t="str">
        <f t="shared" si="14"/>
        <v/>
      </c>
      <c r="AH29" s="332" t="str">
        <f t="shared" si="14"/>
        <v>з</v>
      </c>
      <c r="AI29" s="332">
        <f t="shared" si="14"/>
        <v>4</v>
      </c>
      <c r="AJ29" s="332">
        <f t="shared" si="14"/>
        <v>5</v>
      </c>
      <c r="AK29" s="332">
        <f t="shared" si="14"/>
        <v>5</v>
      </c>
      <c r="AL29" s="332">
        <f t="shared" si="14"/>
        <v>4</v>
      </c>
      <c r="AM29" s="332">
        <f t="shared" si="14"/>
        <v>5</v>
      </c>
      <c r="AN29" s="332">
        <f t="shared" si="14"/>
        <v>4</v>
      </c>
      <c r="AO29" s="332">
        <f t="shared" si="14"/>
        <v>5</v>
      </c>
      <c r="AP29" s="332">
        <f t="shared" si="14"/>
        <v>5</v>
      </c>
      <c r="AQ29" s="332">
        <f t="shared" si="14"/>
        <v>5</v>
      </c>
      <c r="AR29" s="332">
        <f t="shared" si="14"/>
        <v>4</v>
      </c>
      <c r="AS29" s="332">
        <f t="shared" si="14"/>
        <v>4</v>
      </c>
      <c r="AT29" s="332">
        <f t="shared" si="14"/>
        <v>4</v>
      </c>
      <c r="AU29" s="332" t="str">
        <f t="shared" si="14"/>
        <v/>
      </c>
      <c r="AV29" s="332">
        <f t="shared" si="13"/>
        <v>5</v>
      </c>
      <c r="AW29" s="356">
        <f t="shared" si="10"/>
        <v>1</v>
      </c>
      <c r="AX29" s="357"/>
      <c r="AY29" s="357"/>
      <c r="AZ29" s="357"/>
      <c r="BA29" s="357"/>
      <c r="BB29" s="357"/>
      <c r="BC29" s="357"/>
      <c r="BD29" s="357"/>
      <c r="BE29" s="357"/>
      <c r="BF29" s="357"/>
      <c r="BG29" s="357"/>
      <c r="BH29" s="357"/>
      <c r="BI29" s="357"/>
      <c r="BJ29" s="357"/>
      <c r="BK29" s="357"/>
      <c r="BL29" s="357"/>
      <c r="BM29" s="357"/>
      <c r="BN29" s="357"/>
      <c r="BO29" s="357"/>
      <c r="BP29" s="358"/>
      <c r="BQ29" s="358"/>
      <c r="BR29" s="358"/>
      <c r="BS29" s="358"/>
      <c r="BT29" s="358"/>
      <c r="BU29" s="358"/>
      <c r="BV29" s="358"/>
      <c r="BW29" s="358"/>
      <c r="BX29" s="358"/>
      <c r="BY29" s="358"/>
      <c r="BZ29" s="358"/>
      <c r="CA29" s="358"/>
      <c r="CB29" s="358"/>
      <c r="CC29" s="358"/>
      <c r="CD29" s="358"/>
      <c r="CE29" s="358"/>
      <c r="CF29" s="358"/>
      <c r="CG29" s="357"/>
      <c r="CH29" s="358"/>
      <c r="CI29" s="358"/>
      <c r="CJ29" s="358"/>
      <c r="CK29" s="358"/>
      <c r="CL29" s="358"/>
      <c r="CM29" s="358"/>
      <c r="CN29" s="355"/>
      <c r="CO29" s="355"/>
      <c r="CP29" s="355"/>
      <c r="CQ29" s="355"/>
      <c r="CR29" s="355"/>
      <c r="CS29" s="355"/>
      <c r="CT29" s="355"/>
      <c r="CU29" s="355"/>
      <c r="CV29" s="355"/>
      <c r="CW29" s="355"/>
      <c r="CX29" s="355"/>
      <c r="CY29" s="355"/>
      <c r="CZ29" s="355"/>
      <c r="DA29" s="355"/>
    </row>
    <row r="30" spans="1:105" s="359" customFormat="1" ht="18.75" x14ac:dyDescent="0.2">
      <c r="A30" s="388">
        <v>21</v>
      </c>
      <c r="B30" s="342" t="s">
        <v>612</v>
      </c>
      <c r="C30" s="342" t="s">
        <v>34</v>
      </c>
      <c r="D30" s="326" t="s">
        <v>602</v>
      </c>
      <c r="E30" s="262">
        <v>2131</v>
      </c>
      <c r="F30" s="370"/>
      <c r="G30" s="370" t="s">
        <v>1604</v>
      </c>
      <c r="H30" s="370">
        <v>4</v>
      </c>
      <c r="I30" s="370">
        <v>4</v>
      </c>
      <c r="J30" s="370">
        <v>5</v>
      </c>
      <c r="K30" s="370">
        <v>4</v>
      </c>
      <c r="L30" s="370">
        <v>5</v>
      </c>
      <c r="M30" s="370">
        <v>3</v>
      </c>
      <c r="N30" s="370">
        <v>4</v>
      </c>
      <c r="O30" s="370">
        <v>4</v>
      </c>
      <c r="P30" s="370">
        <v>4</v>
      </c>
      <c r="Q30" s="370">
        <v>4</v>
      </c>
      <c r="R30" s="370">
        <v>3</v>
      </c>
      <c r="S30" s="370">
        <v>4</v>
      </c>
      <c r="T30" s="371"/>
      <c r="U30" s="370">
        <v>4</v>
      </c>
      <c r="V30" s="373">
        <f t="shared" si="11"/>
        <v>3</v>
      </c>
      <c r="W30" s="375">
        <f t="shared" si="1"/>
        <v>0</v>
      </c>
      <c r="X30" s="375">
        <f t="shared" si="12"/>
        <v>0</v>
      </c>
      <c r="Y30" s="375">
        <f t="shared" si="2"/>
        <v>0</v>
      </c>
      <c r="Z30" s="375">
        <f t="shared" si="3"/>
        <v>2</v>
      </c>
      <c r="AA30" s="375">
        <f t="shared" si="4"/>
        <v>9</v>
      </c>
      <c r="AB30" s="375">
        <f t="shared" si="5"/>
        <v>2</v>
      </c>
      <c r="AC30" s="375">
        <f t="shared" si="6"/>
        <v>13</v>
      </c>
      <c r="AD30" s="376">
        <f t="shared" si="7"/>
        <v>4</v>
      </c>
      <c r="AE30" s="354">
        <f t="shared" si="8"/>
        <v>0</v>
      </c>
      <c r="AF30" s="355"/>
      <c r="AG30" s="332" t="str">
        <f t="shared" si="14"/>
        <v/>
      </c>
      <c r="AH30" s="332" t="str">
        <f t="shared" si="14"/>
        <v>з</v>
      </c>
      <c r="AI30" s="332">
        <f t="shared" si="14"/>
        <v>4</v>
      </c>
      <c r="AJ30" s="332">
        <f t="shared" si="14"/>
        <v>4</v>
      </c>
      <c r="AK30" s="332">
        <f t="shared" si="14"/>
        <v>5</v>
      </c>
      <c r="AL30" s="332">
        <f t="shared" si="14"/>
        <v>4</v>
      </c>
      <c r="AM30" s="332">
        <f t="shared" si="14"/>
        <v>5</v>
      </c>
      <c r="AN30" s="332">
        <f t="shared" si="14"/>
        <v>3</v>
      </c>
      <c r="AO30" s="332">
        <f t="shared" si="14"/>
        <v>4</v>
      </c>
      <c r="AP30" s="332">
        <f t="shared" si="14"/>
        <v>4</v>
      </c>
      <c r="AQ30" s="332">
        <f t="shared" si="14"/>
        <v>4</v>
      </c>
      <c r="AR30" s="332">
        <f t="shared" si="14"/>
        <v>4</v>
      </c>
      <c r="AS30" s="332">
        <f t="shared" si="14"/>
        <v>3</v>
      </c>
      <c r="AT30" s="332">
        <f t="shared" si="14"/>
        <v>4</v>
      </c>
      <c r="AU30" s="332" t="str">
        <f t="shared" si="14"/>
        <v/>
      </c>
      <c r="AV30" s="332">
        <f t="shared" si="13"/>
        <v>4</v>
      </c>
      <c r="AW30" s="356">
        <f t="shared" si="10"/>
        <v>1</v>
      </c>
      <c r="AX30" s="357"/>
      <c r="AY30" s="357"/>
      <c r="AZ30" s="357"/>
      <c r="BA30" s="357"/>
      <c r="BB30" s="357"/>
      <c r="BC30" s="357"/>
      <c r="BD30" s="357"/>
      <c r="BE30" s="357"/>
      <c r="BF30" s="357"/>
      <c r="BG30" s="357"/>
      <c r="BH30" s="357"/>
      <c r="BI30" s="357"/>
      <c r="BJ30" s="357"/>
      <c r="BK30" s="357"/>
      <c r="BL30" s="357"/>
      <c r="BM30" s="357"/>
      <c r="BN30" s="357"/>
      <c r="BO30" s="357"/>
      <c r="BP30" s="358"/>
      <c r="BQ30" s="358"/>
      <c r="BR30" s="358"/>
      <c r="BS30" s="358"/>
      <c r="BT30" s="358"/>
      <c r="BU30" s="358"/>
      <c r="BV30" s="358"/>
      <c r="BW30" s="358"/>
      <c r="BX30" s="358"/>
      <c r="BY30" s="358"/>
      <c r="BZ30" s="358"/>
      <c r="CA30" s="358"/>
      <c r="CB30" s="358"/>
      <c r="CC30" s="358"/>
      <c r="CD30" s="358"/>
      <c r="CE30" s="358"/>
      <c r="CF30" s="358"/>
      <c r="CG30" s="357"/>
      <c r="CH30" s="358"/>
      <c r="CI30" s="358"/>
      <c r="CJ30" s="358"/>
      <c r="CK30" s="358"/>
      <c r="CL30" s="358"/>
      <c r="CM30" s="358"/>
      <c r="CN30" s="355"/>
      <c r="CO30" s="355"/>
      <c r="CP30" s="355"/>
      <c r="CQ30" s="355"/>
      <c r="CR30" s="355"/>
      <c r="CS30" s="355"/>
      <c r="CT30" s="355"/>
      <c r="CU30" s="355"/>
      <c r="CV30" s="355"/>
      <c r="CW30" s="355"/>
      <c r="CX30" s="355"/>
      <c r="CY30" s="355"/>
      <c r="CZ30" s="355"/>
      <c r="DA30" s="355"/>
    </row>
    <row r="31" spans="1:105" s="359" customFormat="1" ht="18.75" x14ac:dyDescent="0.2">
      <c r="A31" s="388">
        <v>22</v>
      </c>
      <c r="B31" s="326" t="s">
        <v>28</v>
      </c>
      <c r="C31" s="342" t="s">
        <v>34</v>
      </c>
      <c r="D31" s="326" t="s">
        <v>603</v>
      </c>
      <c r="E31" s="262">
        <v>2131</v>
      </c>
      <c r="F31" s="370"/>
      <c r="G31" s="370" t="s">
        <v>1604</v>
      </c>
      <c r="H31" s="370">
        <v>4</v>
      </c>
      <c r="I31" s="371">
        <v>4</v>
      </c>
      <c r="J31" s="370" t="s">
        <v>1614</v>
      </c>
      <c r="K31" s="370">
        <v>5</v>
      </c>
      <c r="L31" s="371">
        <v>5</v>
      </c>
      <c r="M31" s="371">
        <v>4</v>
      </c>
      <c r="N31" s="371">
        <v>5</v>
      </c>
      <c r="O31" s="371">
        <v>4</v>
      </c>
      <c r="P31" s="371">
        <v>4</v>
      </c>
      <c r="Q31" s="371">
        <v>5</v>
      </c>
      <c r="R31" s="371">
        <v>5</v>
      </c>
      <c r="S31" s="371">
        <v>5</v>
      </c>
      <c r="T31" s="371"/>
      <c r="U31" s="371">
        <v>4</v>
      </c>
      <c r="V31" s="373">
        <f t="shared" si="11"/>
        <v>4</v>
      </c>
      <c r="W31" s="375">
        <f t="shared" si="1"/>
        <v>0</v>
      </c>
      <c r="X31" s="375">
        <f t="shared" si="12"/>
        <v>0</v>
      </c>
      <c r="Y31" s="375">
        <f t="shared" si="2"/>
        <v>0</v>
      </c>
      <c r="Z31" s="375">
        <f t="shared" si="3"/>
        <v>0</v>
      </c>
      <c r="AA31" s="375">
        <f t="shared" si="4"/>
        <v>6</v>
      </c>
      <c r="AB31" s="375">
        <f t="shared" si="5"/>
        <v>6</v>
      </c>
      <c r="AC31" s="375">
        <f t="shared" si="6"/>
        <v>12</v>
      </c>
      <c r="AD31" s="376">
        <f t="shared" si="7"/>
        <v>4.5</v>
      </c>
      <c r="AE31" s="354">
        <f t="shared" si="8"/>
        <v>0</v>
      </c>
      <c r="AF31" s="355"/>
      <c r="AG31" s="332" t="str">
        <f t="shared" si="14"/>
        <v/>
      </c>
      <c r="AH31" s="332" t="str">
        <f t="shared" si="14"/>
        <v>з</v>
      </c>
      <c r="AI31" s="332">
        <f t="shared" si="14"/>
        <v>4</v>
      </c>
      <c r="AJ31" s="332">
        <f t="shared" si="14"/>
        <v>4</v>
      </c>
      <c r="AK31" s="332" t="str">
        <f t="shared" si="14"/>
        <v>к</v>
      </c>
      <c r="AL31" s="332">
        <f t="shared" si="14"/>
        <v>5</v>
      </c>
      <c r="AM31" s="332">
        <f t="shared" si="14"/>
        <v>5</v>
      </c>
      <c r="AN31" s="332">
        <f t="shared" si="14"/>
        <v>4</v>
      </c>
      <c r="AO31" s="332">
        <f t="shared" si="14"/>
        <v>5</v>
      </c>
      <c r="AP31" s="332">
        <f t="shared" si="14"/>
        <v>4</v>
      </c>
      <c r="AQ31" s="332">
        <f t="shared" si="14"/>
        <v>4</v>
      </c>
      <c r="AR31" s="332">
        <f t="shared" si="14"/>
        <v>5</v>
      </c>
      <c r="AS31" s="332">
        <f t="shared" si="14"/>
        <v>5</v>
      </c>
      <c r="AT31" s="332">
        <f t="shared" si="14"/>
        <v>5</v>
      </c>
      <c r="AU31" s="332" t="str">
        <f t="shared" si="14"/>
        <v/>
      </c>
      <c r="AV31" s="332">
        <f t="shared" si="13"/>
        <v>4</v>
      </c>
      <c r="AW31" s="356">
        <f t="shared" si="10"/>
        <v>1</v>
      </c>
      <c r="AX31" s="357"/>
      <c r="AY31" s="357"/>
      <c r="AZ31" s="357"/>
      <c r="BA31" s="357"/>
      <c r="BB31" s="357"/>
      <c r="BC31" s="357"/>
      <c r="BD31" s="357"/>
      <c r="BE31" s="357"/>
      <c r="BF31" s="357"/>
      <c r="BG31" s="357"/>
      <c r="BH31" s="357"/>
      <c r="BI31" s="357"/>
      <c r="BJ31" s="357"/>
      <c r="BK31" s="357"/>
      <c r="BL31" s="357"/>
      <c r="BM31" s="357"/>
      <c r="BN31" s="357"/>
      <c r="BO31" s="357"/>
      <c r="BP31" s="358"/>
      <c r="BQ31" s="358"/>
      <c r="BR31" s="358"/>
      <c r="BS31" s="358"/>
      <c r="BT31" s="358"/>
      <c r="BU31" s="358"/>
      <c r="BV31" s="358"/>
      <c r="BW31" s="358"/>
      <c r="BX31" s="358"/>
      <c r="BY31" s="358"/>
      <c r="BZ31" s="358"/>
      <c r="CA31" s="358"/>
      <c r="CB31" s="358"/>
      <c r="CC31" s="358"/>
      <c r="CD31" s="358"/>
      <c r="CE31" s="358"/>
      <c r="CF31" s="358"/>
      <c r="CG31" s="357"/>
      <c r="CH31" s="358"/>
      <c r="CI31" s="358"/>
      <c r="CJ31" s="358"/>
      <c r="CK31" s="358"/>
      <c r="CL31" s="358"/>
      <c r="CM31" s="358"/>
      <c r="CN31" s="355"/>
      <c r="CO31" s="355"/>
      <c r="CP31" s="355"/>
      <c r="CQ31" s="355"/>
      <c r="CR31" s="355"/>
      <c r="CS31" s="355"/>
      <c r="CT31" s="355"/>
      <c r="CU31" s="355"/>
      <c r="CV31" s="355"/>
      <c r="CW31" s="355"/>
      <c r="CX31" s="355"/>
      <c r="CY31" s="355"/>
      <c r="CZ31" s="355"/>
      <c r="DA31" s="355"/>
    </row>
    <row r="32" spans="1:105" s="153" customFormat="1" ht="18.75" hidden="1" x14ac:dyDescent="0.3">
      <c r="A32" s="388">
        <v>23</v>
      </c>
      <c r="B32" s="272"/>
      <c r="E32" s="262"/>
      <c r="F32" s="370"/>
      <c r="G32" s="370"/>
      <c r="H32" s="370"/>
      <c r="I32" s="370"/>
      <c r="J32" s="370"/>
      <c r="K32" s="370"/>
      <c r="L32" s="370"/>
      <c r="M32" s="370"/>
      <c r="N32" s="370"/>
      <c r="O32" s="370"/>
      <c r="P32" s="370"/>
      <c r="Q32" s="370"/>
      <c r="R32" s="370"/>
      <c r="S32" s="370"/>
      <c r="T32" s="371"/>
      <c r="U32" s="372"/>
      <c r="V32" s="379">
        <f t="shared" si="11"/>
        <v>0</v>
      </c>
      <c r="W32" s="292">
        <f t="shared" si="1"/>
        <v>0</v>
      </c>
      <c r="X32" s="292">
        <f t="shared" si="12"/>
        <v>0</v>
      </c>
      <c r="Y32" s="292">
        <f t="shared" si="2"/>
        <v>0</v>
      </c>
      <c r="Z32" s="292">
        <f t="shared" si="3"/>
        <v>0</v>
      </c>
      <c r="AA32" s="292">
        <f t="shared" si="4"/>
        <v>0</v>
      </c>
      <c r="AB32" s="292">
        <f t="shared" si="5"/>
        <v>0</v>
      </c>
      <c r="AC32" s="292">
        <f t="shared" si="6"/>
        <v>0</v>
      </c>
      <c r="AD32" s="291" t="str">
        <f t="shared" si="7"/>
        <v/>
      </c>
      <c r="AE32" s="208">
        <f t="shared" si="8"/>
        <v>0</v>
      </c>
      <c r="AF32" s="147"/>
      <c r="AG32" s="17" t="str">
        <f t="shared" si="14"/>
        <v/>
      </c>
      <c r="AH32" s="17" t="str">
        <f t="shared" si="14"/>
        <v/>
      </c>
      <c r="AI32" s="17" t="str">
        <f t="shared" si="14"/>
        <v/>
      </c>
      <c r="AJ32" s="17" t="str">
        <f t="shared" si="14"/>
        <v/>
      </c>
      <c r="AK32" s="17" t="str">
        <f t="shared" si="14"/>
        <v/>
      </c>
      <c r="AL32" s="17" t="str">
        <f t="shared" si="14"/>
        <v/>
      </c>
      <c r="AM32" s="17" t="str">
        <f t="shared" si="14"/>
        <v/>
      </c>
      <c r="AN32" s="17" t="str">
        <f t="shared" si="14"/>
        <v/>
      </c>
      <c r="AO32" s="17" t="str">
        <f t="shared" si="14"/>
        <v/>
      </c>
      <c r="AP32" s="17" t="str">
        <f t="shared" si="14"/>
        <v/>
      </c>
      <c r="AQ32" s="17" t="str">
        <f t="shared" si="14"/>
        <v/>
      </c>
      <c r="AR32" s="17" t="str">
        <f t="shared" si="14"/>
        <v/>
      </c>
      <c r="AS32" s="17" t="str">
        <f t="shared" si="14"/>
        <v/>
      </c>
      <c r="AT32" s="17" t="str">
        <f t="shared" si="14"/>
        <v/>
      </c>
      <c r="AU32" s="17" t="str">
        <f t="shared" si="14"/>
        <v/>
      </c>
      <c r="AV32" s="17" t="str">
        <f t="shared" si="13"/>
        <v/>
      </c>
      <c r="AW32" s="149">
        <f t="shared" si="10"/>
        <v>0</v>
      </c>
      <c r="AX32" s="150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0"/>
      <c r="BP32" s="152"/>
      <c r="BQ32" s="152"/>
      <c r="BR32" s="152"/>
      <c r="BS32" s="152"/>
      <c r="BT32" s="152"/>
      <c r="BU32" s="152"/>
      <c r="BV32" s="152"/>
      <c r="BW32" s="152"/>
      <c r="BX32" s="152"/>
      <c r="BY32" s="152"/>
      <c r="BZ32" s="152"/>
      <c r="CA32" s="152"/>
      <c r="CB32" s="152"/>
      <c r="CC32" s="152"/>
      <c r="CD32" s="152"/>
      <c r="CE32" s="152"/>
      <c r="CF32" s="152"/>
      <c r="CG32" s="150"/>
      <c r="CH32" s="152"/>
      <c r="CI32" s="152"/>
      <c r="CJ32" s="152"/>
      <c r="CK32" s="152"/>
      <c r="CL32" s="152"/>
      <c r="CM32" s="152"/>
      <c r="CN32" s="147"/>
      <c r="CO32" s="147"/>
      <c r="CP32" s="147"/>
      <c r="CQ32" s="147"/>
      <c r="CR32" s="147"/>
      <c r="CS32" s="147"/>
      <c r="CT32" s="147"/>
      <c r="CU32" s="147"/>
      <c r="CV32" s="147"/>
      <c r="CW32" s="147"/>
      <c r="CX32" s="147"/>
      <c r="CY32" s="147"/>
      <c r="CZ32" s="147"/>
      <c r="DA32" s="147"/>
    </row>
    <row r="33" spans="1:111" s="153" customFormat="1" ht="18.75" hidden="1" x14ac:dyDescent="0.3">
      <c r="A33" s="188"/>
      <c r="B33" s="87"/>
      <c r="C33" s="270"/>
      <c r="D33" s="203"/>
      <c r="E33" s="87"/>
      <c r="F33" s="370"/>
      <c r="G33" s="370"/>
      <c r="H33" s="370"/>
      <c r="I33" s="370"/>
      <c r="J33" s="370"/>
      <c r="K33" s="370"/>
      <c r="L33" s="370"/>
      <c r="M33" s="370"/>
      <c r="N33" s="370"/>
      <c r="O33" s="370"/>
      <c r="P33" s="370"/>
      <c r="Q33" s="370"/>
      <c r="R33" s="378"/>
      <c r="S33" s="371"/>
      <c r="T33" s="371"/>
      <c r="U33" s="372"/>
      <c r="V33" s="379">
        <f t="shared" si="11"/>
        <v>0</v>
      </c>
      <c r="W33" s="292">
        <f t="shared" si="1"/>
        <v>0</v>
      </c>
      <c r="X33" s="292">
        <f t="shared" si="12"/>
        <v>0</v>
      </c>
      <c r="Y33" s="292">
        <f t="shared" si="2"/>
        <v>0</v>
      </c>
      <c r="Z33" s="292">
        <f t="shared" si="3"/>
        <v>0</v>
      </c>
      <c r="AA33" s="292">
        <f t="shared" si="4"/>
        <v>0</v>
      </c>
      <c r="AB33" s="292">
        <f t="shared" si="5"/>
        <v>0</v>
      </c>
      <c r="AC33" s="292">
        <f t="shared" si="6"/>
        <v>0</v>
      </c>
      <c r="AD33" s="291" t="str">
        <f t="shared" si="7"/>
        <v/>
      </c>
      <c r="AE33" s="208">
        <f t="shared" si="8"/>
        <v>0</v>
      </c>
      <c r="AF33" s="147"/>
      <c r="AG33" s="17" t="str">
        <f t="shared" si="14"/>
        <v/>
      </c>
      <c r="AH33" s="17" t="str">
        <f t="shared" si="14"/>
        <v/>
      </c>
      <c r="AI33" s="17" t="str">
        <f t="shared" si="14"/>
        <v/>
      </c>
      <c r="AJ33" s="17" t="str">
        <f t="shared" si="14"/>
        <v/>
      </c>
      <c r="AK33" s="17" t="str">
        <f t="shared" si="14"/>
        <v/>
      </c>
      <c r="AL33" s="17" t="str">
        <f t="shared" si="14"/>
        <v/>
      </c>
      <c r="AM33" s="17" t="str">
        <f t="shared" si="14"/>
        <v/>
      </c>
      <c r="AN33" s="17" t="str">
        <f t="shared" si="14"/>
        <v/>
      </c>
      <c r="AO33" s="17" t="str">
        <f t="shared" si="14"/>
        <v/>
      </c>
      <c r="AP33" s="17" t="str">
        <f t="shared" si="14"/>
        <v/>
      </c>
      <c r="AQ33" s="17" t="str">
        <f t="shared" si="14"/>
        <v/>
      </c>
      <c r="AR33" s="17" t="str">
        <f t="shared" si="14"/>
        <v/>
      </c>
      <c r="AS33" s="17" t="str">
        <f t="shared" si="14"/>
        <v/>
      </c>
      <c r="AT33" s="17" t="str">
        <f t="shared" si="14"/>
        <v/>
      </c>
      <c r="AU33" s="17" t="str">
        <f t="shared" si="14"/>
        <v/>
      </c>
      <c r="AV33" s="17" t="str">
        <f t="shared" si="13"/>
        <v/>
      </c>
      <c r="AW33" s="149">
        <f t="shared" si="10"/>
        <v>0</v>
      </c>
      <c r="AX33" s="150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0"/>
      <c r="BP33" s="152"/>
      <c r="BQ33" s="152"/>
      <c r="BR33" s="152"/>
      <c r="BS33" s="152"/>
      <c r="BT33" s="152"/>
      <c r="BU33" s="152"/>
      <c r="BV33" s="152"/>
      <c r="BW33" s="152"/>
      <c r="BX33" s="152"/>
      <c r="BY33" s="152"/>
      <c r="BZ33" s="152"/>
      <c r="CA33" s="152"/>
      <c r="CB33" s="152"/>
      <c r="CC33" s="152"/>
      <c r="CD33" s="152"/>
      <c r="CE33" s="152"/>
      <c r="CF33" s="152"/>
      <c r="CG33" s="150"/>
      <c r="CH33" s="152"/>
      <c r="CI33" s="152"/>
      <c r="CJ33" s="152"/>
      <c r="CK33" s="152"/>
      <c r="CL33" s="152"/>
      <c r="CM33" s="152"/>
      <c r="CN33" s="147"/>
      <c r="CO33" s="147"/>
      <c r="CP33" s="147"/>
      <c r="CQ33" s="147"/>
      <c r="CR33" s="147"/>
      <c r="CS33" s="147"/>
      <c r="CT33" s="147"/>
      <c r="CU33" s="147"/>
      <c r="CV33" s="147"/>
      <c r="CW33" s="147"/>
      <c r="CX33" s="147"/>
      <c r="CY33" s="147"/>
      <c r="CZ33" s="147"/>
      <c r="DA33" s="147"/>
    </row>
    <row r="34" spans="1:111" s="153" customFormat="1" ht="18.75" hidden="1" x14ac:dyDescent="0.3">
      <c r="A34" s="188"/>
      <c r="B34" s="87"/>
      <c r="C34" s="270"/>
      <c r="D34" s="89"/>
      <c r="E34" s="87"/>
      <c r="F34" s="370"/>
      <c r="G34" s="370"/>
      <c r="H34" s="370"/>
      <c r="I34" s="370"/>
      <c r="J34" s="370"/>
      <c r="K34" s="370"/>
      <c r="L34" s="370"/>
      <c r="M34" s="370"/>
      <c r="N34" s="370"/>
      <c r="O34" s="370"/>
      <c r="P34" s="370"/>
      <c r="Q34" s="370"/>
      <c r="R34" s="378"/>
      <c r="S34" s="371"/>
      <c r="T34" s="371"/>
      <c r="U34" s="372"/>
      <c r="V34" s="379">
        <f t="shared" si="11"/>
        <v>0</v>
      </c>
      <c r="W34" s="292">
        <f t="shared" si="1"/>
        <v>0</v>
      </c>
      <c r="X34" s="292">
        <f t="shared" si="12"/>
        <v>0</v>
      </c>
      <c r="Y34" s="292">
        <f t="shared" si="2"/>
        <v>0</v>
      </c>
      <c r="Z34" s="292">
        <f t="shared" si="3"/>
        <v>0</v>
      </c>
      <c r="AA34" s="292">
        <f t="shared" si="4"/>
        <v>0</v>
      </c>
      <c r="AB34" s="292">
        <f t="shared" si="5"/>
        <v>0</v>
      </c>
      <c r="AC34" s="292">
        <f t="shared" si="6"/>
        <v>0</v>
      </c>
      <c r="AD34" s="291" t="str">
        <f t="shared" si="7"/>
        <v/>
      </c>
      <c r="AE34" s="208">
        <f t="shared" si="8"/>
        <v>0</v>
      </c>
      <c r="AF34" s="147"/>
      <c r="AG34" s="17" t="str">
        <f t="shared" si="14"/>
        <v/>
      </c>
      <c r="AH34" s="17" t="str">
        <f t="shared" si="14"/>
        <v/>
      </c>
      <c r="AI34" s="17" t="str">
        <f t="shared" si="14"/>
        <v/>
      </c>
      <c r="AJ34" s="17" t="str">
        <f t="shared" si="14"/>
        <v/>
      </c>
      <c r="AK34" s="17" t="str">
        <f t="shared" si="14"/>
        <v/>
      </c>
      <c r="AL34" s="17" t="str">
        <f t="shared" si="14"/>
        <v/>
      </c>
      <c r="AM34" s="17" t="str">
        <f t="shared" si="14"/>
        <v/>
      </c>
      <c r="AN34" s="17" t="str">
        <f t="shared" si="14"/>
        <v/>
      </c>
      <c r="AO34" s="17" t="str">
        <f t="shared" si="14"/>
        <v/>
      </c>
      <c r="AP34" s="17" t="str">
        <f t="shared" si="14"/>
        <v/>
      </c>
      <c r="AQ34" s="17" t="str">
        <f t="shared" si="14"/>
        <v/>
      </c>
      <c r="AR34" s="17" t="str">
        <f t="shared" si="14"/>
        <v/>
      </c>
      <c r="AS34" s="17" t="str">
        <f t="shared" si="14"/>
        <v/>
      </c>
      <c r="AT34" s="17" t="str">
        <f t="shared" si="14"/>
        <v/>
      </c>
      <c r="AU34" s="17" t="str">
        <f t="shared" si="14"/>
        <v/>
      </c>
      <c r="AV34" s="17" t="str">
        <f t="shared" si="13"/>
        <v/>
      </c>
      <c r="AW34" s="149">
        <f t="shared" si="10"/>
        <v>0</v>
      </c>
      <c r="AX34" s="150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0"/>
      <c r="BP34" s="152"/>
      <c r="BQ34" s="152"/>
      <c r="BR34" s="152"/>
      <c r="BS34" s="152"/>
      <c r="BT34" s="152"/>
      <c r="BU34" s="152"/>
      <c r="BV34" s="152"/>
      <c r="BW34" s="152"/>
      <c r="BX34" s="152"/>
      <c r="BY34" s="152"/>
      <c r="BZ34" s="152"/>
      <c r="CA34" s="152"/>
      <c r="CB34" s="152"/>
      <c r="CC34" s="152"/>
      <c r="CD34" s="152"/>
      <c r="CE34" s="152"/>
      <c r="CF34" s="152"/>
      <c r="CG34" s="150"/>
      <c r="CH34" s="152"/>
      <c r="CI34" s="152"/>
      <c r="CJ34" s="152"/>
      <c r="CK34" s="152"/>
      <c r="CL34" s="152"/>
      <c r="CM34" s="152"/>
      <c r="CN34" s="147"/>
      <c r="CO34" s="147"/>
      <c r="CP34" s="147"/>
      <c r="CQ34" s="147"/>
      <c r="CR34" s="147"/>
      <c r="CS34" s="147"/>
      <c r="CT34" s="147"/>
      <c r="CU34" s="147"/>
      <c r="CV34" s="147"/>
      <c r="CW34" s="147"/>
      <c r="CX34" s="147"/>
      <c r="CY34" s="147"/>
      <c r="CZ34" s="147"/>
      <c r="DA34" s="147"/>
    </row>
    <row r="35" spans="1:111" s="153" customFormat="1" ht="18.75" hidden="1" x14ac:dyDescent="0.3">
      <c r="A35" s="188"/>
      <c r="B35" s="87"/>
      <c r="C35" s="270"/>
      <c r="D35" s="89"/>
      <c r="E35" s="87"/>
      <c r="F35" s="370"/>
      <c r="G35" s="370"/>
      <c r="H35" s="370"/>
      <c r="I35" s="370"/>
      <c r="J35" s="370"/>
      <c r="K35" s="370"/>
      <c r="L35" s="370"/>
      <c r="M35" s="370"/>
      <c r="N35" s="370"/>
      <c r="O35" s="370"/>
      <c r="P35" s="370"/>
      <c r="Q35" s="370"/>
      <c r="R35" s="378"/>
      <c r="S35" s="371"/>
      <c r="T35" s="371"/>
      <c r="U35" s="372"/>
      <c r="V35" s="379">
        <f t="shared" si="11"/>
        <v>0</v>
      </c>
      <c r="W35" s="292">
        <f t="shared" si="1"/>
        <v>0</v>
      </c>
      <c r="X35" s="292">
        <f t="shared" si="12"/>
        <v>0</v>
      </c>
      <c r="Y35" s="292">
        <f t="shared" si="2"/>
        <v>0</v>
      </c>
      <c r="Z35" s="292">
        <f t="shared" si="3"/>
        <v>0</v>
      </c>
      <c r="AA35" s="292">
        <f t="shared" si="4"/>
        <v>0</v>
      </c>
      <c r="AB35" s="292">
        <f t="shared" si="5"/>
        <v>0</v>
      </c>
      <c r="AC35" s="292">
        <f t="shared" si="6"/>
        <v>0</v>
      </c>
      <c r="AD35" s="291" t="str">
        <f t="shared" si="7"/>
        <v/>
      </c>
      <c r="AE35" s="208">
        <f>IF(AX35=5,0.5,IF(AX35=4,0.25,IF(AX35&lt;=3,0)))</f>
        <v>0</v>
      </c>
      <c r="AF35" s="147"/>
      <c r="AG35" s="17" t="str">
        <f t="shared" si="14"/>
        <v/>
      </c>
      <c r="AH35" s="17" t="str">
        <f t="shared" si="14"/>
        <v/>
      </c>
      <c r="AI35" s="17" t="str">
        <f t="shared" si="14"/>
        <v/>
      </c>
      <c r="AJ35" s="17" t="str">
        <f t="shared" si="14"/>
        <v/>
      </c>
      <c r="AK35" s="17" t="str">
        <f t="shared" si="14"/>
        <v/>
      </c>
      <c r="AL35" s="17" t="str">
        <f t="shared" si="14"/>
        <v/>
      </c>
      <c r="AM35" s="17" t="str">
        <f t="shared" si="14"/>
        <v/>
      </c>
      <c r="AN35" s="17" t="str">
        <f t="shared" si="14"/>
        <v/>
      </c>
      <c r="AO35" s="17" t="str">
        <f t="shared" si="14"/>
        <v/>
      </c>
      <c r="AP35" s="17" t="str">
        <f t="shared" si="14"/>
        <v/>
      </c>
      <c r="AQ35" s="17" t="str">
        <f t="shared" si="14"/>
        <v/>
      </c>
      <c r="AR35" s="17" t="str">
        <f t="shared" si="14"/>
        <v/>
      </c>
      <c r="AS35" s="17" t="str">
        <f t="shared" si="14"/>
        <v/>
      </c>
      <c r="AT35" s="17" t="str">
        <f t="shared" si="14"/>
        <v/>
      </c>
      <c r="AU35" s="17" t="str">
        <f t="shared" si="14"/>
        <v/>
      </c>
      <c r="AV35" s="17" t="str">
        <f t="shared" si="13"/>
        <v/>
      </c>
      <c r="AW35" s="149">
        <f t="shared" si="10"/>
        <v>0</v>
      </c>
      <c r="AX35" s="150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0"/>
      <c r="BP35" s="152"/>
      <c r="BQ35" s="152"/>
      <c r="BR35" s="152"/>
      <c r="BS35" s="152"/>
      <c r="BT35" s="152"/>
      <c r="BU35" s="152"/>
      <c r="BV35" s="152"/>
      <c r="BW35" s="152"/>
      <c r="BX35" s="152"/>
      <c r="BY35" s="152"/>
      <c r="BZ35" s="152"/>
      <c r="CA35" s="152"/>
      <c r="CB35" s="152"/>
      <c r="CC35" s="152"/>
      <c r="CD35" s="152"/>
      <c r="CE35" s="152"/>
      <c r="CF35" s="152"/>
      <c r="CG35" s="150"/>
      <c r="CH35" s="152"/>
      <c r="CI35" s="152"/>
      <c r="CJ35" s="152"/>
      <c r="CK35" s="152"/>
      <c r="CL35" s="152"/>
      <c r="CM35" s="152"/>
      <c r="CN35" s="147"/>
      <c r="CO35" s="147"/>
      <c r="CP35" s="147"/>
      <c r="CQ35" s="147"/>
      <c r="CR35" s="147"/>
      <c r="CS35" s="147"/>
      <c r="CT35" s="147"/>
      <c r="CU35" s="147"/>
      <c r="CV35" s="147"/>
      <c r="CW35" s="147"/>
      <c r="CX35" s="147"/>
      <c r="CY35" s="147"/>
      <c r="CZ35" s="147"/>
      <c r="DA35" s="147"/>
    </row>
    <row r="36" spans="1:111" s="153" customFormat="1" ht="18.75" hidden="1" x14ac:dyDescent="0.3">
      <c r="A36" s="188"/>
      <c r="B36" s="87"/>
      <c r="C36" s="270"/>
      <c r="D36" s="89"/>
      <c r="E36" s="87"/>
      <c r="F36" s="370"/>
      <c r="G36" s="370"/>
      <c r="H36" s="370"/>
      <c r="I36" s="370"/>
      <c r="J36" s="370"/>
      <c r="K36" s="370"/>
      <c r="L36" s="370"/>
      <c r="M36" s="370"/>
      <c r="N36" s="370"/>
      <c r="O36" s="370"/>
      <c r="P36" s="370"/>
      <c r="Q36" s="370"/>
      <c r="R36" s="378"/>
      <c r="S36" s="371"/>
      <c r="T36" s="371"/>
      <c r="U36" s="372"/>
      <c r="V36" s="379">
        <f t="shared" si="11"/>
        <v>0</v>
      </c>
      <c r="W36" s="292">
        <f t="shared" si="1"/>
        <v>0</v>
      </c>
      <c r="X36" s="292">
        <f t="shared" si="12"/>
        <v>0</v>
      </c>
      <c r="Y36" s="292">
        <f t="shared" si="2"/>
        <v>0</v>
      </c>
      <c r="Z36" s="292">
        <f t="shared" si="3"/>
        <v>0</v>
      </c>
      <c r="AA36" s="292">
        <f t="shared" si="4"/>
        <v>0</v>
      </c>
      <c r="AB36" s="292">
        <f t="shared" si="5"/>
        <v>0</v>
      </c>
      <c r="AC36" s="292">
        <f t="shared" si="6"/>
        <v>0</v>
      </c>
      <c r="AD36" s="291" t="str">
        <f t="shared" si="7"/>
        <v/>
      </c>
      <c r="AE36" s="208">
        <f>IF(AX36=5,0.5,IF(AX36=4,0.25,IF(AX36&lt;=3,0)))</f>
        <v>0</v>
      </c>
      <c r="AF36" s="147"/>
      <c r="AG36" s="17" t="str">
        <f t="shared" si="14"/>
        <v/>
      </c>
      <c r="AH36" s="17" t="str">
        <f t="shared" si="14"/>
        <v/>
      </c>
      <c r="AI36" s="17" t="str">
        <f t="shared" si="14"/>
        <v/>
      </c>
      <c r="AJ36" s="17" t="str">
        <f t="shared" si="14"/>
        <v/>
      </c>
      <c r="AK36" s="17" t="str">
        <f t="shared" si="14"/>
        <v/>
      </c>
      <c r="AL36" s="17" t="str">
        <f t="shared" si="14"/>
        <v/>
      </c>
      <c r="AM36" s="17" t="str">
        <f t="shared" si="14"/>
        <v/>
      </c>
      <c r="AN36" s="17" t="str">
        <f t="shared" si="14"/>
        <v/>
      </c>
      <c r="AO36" s="17" t="str">
        <f t="shared" si="14"/>
        <v/>
      </c>
      <c r="AP36" s="17" t="str">
        <f t="shared" si="14"/>
        <v/>
      </c>
      <c r="AQ36" s="17" t="str">
        <f t="shared" si="14"/>
        <v/>
      </c>
      <c r="AR36" s="17" t="str">
        <f t="shared" si="14"/>
        <v/>
      </c>
      <c r="AS36" s="17" t="str">
        <f t="shared" si="14"/>
        <v/>
      </c>
      <c r="AT36" s="17" t="str">
        <f t="shared" si="14"/>
        <v/>
      </c>
      <c r="AU36" s="17" t="str">
        <f t="shared" si="14"/>
        <v/>
      </c>
      <c r="AV36" s="17" t="str">
        <f t="shared" si="13"/>
        <v/>
      </c>
      <c r="AW36" s="149">
        <f t="shared" si="10"/>
        <v>0</v>
      </c>
      <c r="AX36" s="150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0"/>
      <c r="BP36" s="152"/>
      <c r="BQ36" s="152"/>
      <c r="BR36" s="152"/>
      <c r="BS36" s="152"/>
      <c r="BT36" s="152"/>
      <c r="BU36" s="152"/>
      <c r="BV36" s="152"/>
      <c r="BW36" s="152"/>
      <c r="BX36" s="152"/>
      <c r="BY36" s="152"/>
      <c r="BZ36" s="152"/>
      <c r="CA36" s="152"/>
      <c r="CB36" s="152"/>
      <c r="CC36" s="152"/>
      <c r="CD36" s="152"/>
      <c r="CE36" s="152"/>
      <c r="CF36" s="152"/>
      <c r="CG36" s="150"/>
      <c r="CH36" s="152"/>
      <c r="CI36" s="152"/>
      <c r="CJ36" s="152"/>
      <c r="CK36" s="152"/>
      <c r="CL36" s="152"/>
      <c r="CM36" s="152"/>
      <c r="CN36" s="147"/>
      <c r="CO36" s="147"/>
      <c r="CP36" s="147"/>
      <c r="CQ36" s="147"/>
      <c r="CR36" s="147"/>
      <c r="CS36" s="147"/>
      <c r="CT36" s="147"/>
      <c r="CU36" s="147"/>
      <c r="CV36" s="147"/>
      <c r="CW36" s="147"/>
      <c r="CX36" s="147"/>
      <c r="CY36" s="147"/>
      <c r="CZ36" s="147"/>
      <c r="DA36" s="147"/>
    </row>
    <row r="37" spans="1:111" ht="22.5" hidden="1" customHeight="1" x14ac:dyDescent="0.35">
      <c r="A37" s="112"/>
      <c r="B37" s="187"/>
      <c r="C37" s="270"/>
      <c r="D37" s="191"/>
      <c r="E37" s="187"/>
      <c r="F37" s="370"/>
      <c r="G37" s="371"/>
      <c r="H37" s="371"/>
      <c r="I37" s="371"/>
      <c r="J37" s="371"/>
      <c r="K37" s="370"/>
      <c r="L37" s="378"/>
      <c r="M37" s="371"/>
      <c r="N37" s="371"/>
      <c r="O37" s="378"/>
      <c r="P37" s="371"/>
      <c r="Q37" s="380"/>
      <c r="R37" s="378"/>
      <c r="S37" s="371"/>
      <c r="T37" s="371"/>
      <c r="U37" s="372"/>
      <c r="V37" s="379">
        <f t="shared" si="11"/>
        <v>0</v>
      </c>
      <c r="W37" s="292">
        <f t="shared" si="1"/>
        <v>0</v>
      </c>
      <c r="X37" s="292">
        <f t="shared" si="12"/>
        <v>0</v>
      </c>
      <c r="Y37" s="292">
        <f t="shared" si="2"/>
        <v>0</v>
      </c>
      <c r="Z37" s="292">
        <f t="shared" si="3"/>
        <v>0</v>
      </c>
      <c r="AA37" s="292">
        <f t="shared" si="4"/>
        <v>0</v>
      </c>
      <c r="AB37" s="292">
        <f t="shared" si="5"/>
        <v>0</v>
      </c>
      <c r="AC37" s="292">
        <f t="shared" si="6"/>
        <v>0</v>
      </c>
      <c r="AD37" s="291" t="str">
        <f t="shared" si="7"/>
        <v/>
      </c>
      <c r="AE37" s="207">
        <f>IF(AX37=5,0.5,IF(AX37=4,0.25,IF(AX37&lt;=3,0)))</f>
        <v>0</v>
      </c>
      <c r="AF37" s="127"/>
      <c r="AG37" s="17" t="str">
        <f t="shared" si="14"/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3"/>
        <v/>
      </c>
      <c r="AW37" s="18">
        <f t="shared" si="10"/>
        <v>0</v>
      </c>
      <c r="AX37" s="135"/>
      <c r="AY37" s="136"/>
      <c r="AZ37" s="136"/>
      <c r="BA37" s="136"/>
      <c r="BB37" s="136"/>
      <c r="BC37" s="136"/>
      <c r="BD37" s="136"/>
      <c r="BE37" s="136"/>
      <c r="BF37" s="136"/>
      <c r="BG37" s="136"/>
      <c r="BH37" s="136"/>
      <c r="BI37" s="136"/>
      <c r="BJ37" s="136"/>
      <c r="BK37" s="136"/>
      <c r="BL37" s="136"/>
      <c r="BM37" s="136"/>
      <c r="BN37" s="136"/>
      <c r="BO37" s="135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  <c r="CE37" s="129"/>
      <c r="CF37" s="129"/>
      <c r="CG37" s="135"/>
      <c r="CH37" s="129"/>
      <c r="CI37" s="129"/>
      <c r="CJ37" s="129"/>
      <c r="CK37" s="129"/>
      <c r="CL37" s="129"/>
      <c r="CM37" s="129"/>
      <c r="CN37" s="127"/>
      <c r="CO37" s="127"/>
      <c r="CP37" s="127"/>
      <c r="CQ37" s="127"/>
      <c r="CR37" s="127"/>
      <c r="CS37" s="127"/>
      <c r="CT37" s="127"/>
      <c r="CU37" s="127"/>
      <c r="CV37" s="127"/>
      <c r="CW37" s="127"/>
      <c r="CX37" s="127"/>
      <c r="CY37" s="127"/>
      <c r="CZ37" s="127"/>
      <c r="DA37" s="127"/>
    </row>
    <row r="38" spans="1:111" ht="22.5" hidden="1" customHeight="1" x14ac:dyDescent="0.35">
      <c r="A38" s="112"/>
      <c r="B38" s="187"/>
      <c r="C38" s="270"/>
      <c r="D38" s="191"/>
      <c r="E38" s="187"/>
      <c r="F38" s="370"/>
      <c r="G38" s="371"/>
      <c r="H38" s="371"/>
      <c r="I38" s="371"/>
      <c r="J38" s="371"/>
      <c r="K38" s="370"/>
      <c r="L38" s="378"/>
      <c r="M38" s="371"/>
      <c r="N38" s="371"/>
      <c r="O38" s="378"/>
      <c r="P38" s="371"/>
      <c r="Q38" s="380"/>
      <c r="R38" s="378"/>
      <c r="S38" s="371"/>
      <c r="T38" s="371"/>
      <c r="U38" s="372"/>
      <c r="V38" s="379">
        <f t="shared" si="11"/>
        <v>0</v>
      </c>
      <c r="W38" s="292">
        <f t="shared" si="1"/>
        <v>0</v>
      </c>
      <c r="X38" s="292">
        <f t="shared" si="12"/>
        <v>0</v>
      </c>
      <c r="Y38" s="292">
        <f t="shared" si="2"/>
        <v>0</v>
      </c>
      <c r="Z38" s="292">
        <f t="shared" si="3"/>
        <v>0</v>
      </c>
      <c r="AA38" s="292">
        <f t="shared" si="4"/>
        <v>0</v>
      </c>
      <c r="AB38" s="292">
        <f t="shared" si="5"/>
        <v>0</v>
      </c>
      <c r="AC38" s="292">
        <f t="shared" si="6"/>
        <v>0</v>
      </c>
      <c r="AD38" s="291" t="str">
        <f t="shared" si="7"/>
        <v/>
      </c>
      <c r="AE38" s="207">
        <f>IF(AX38=5,0.5,IF(AX38=4,0.25,IF(AX38&lt;=3,0)))</f>
        <v>0</v>
      </c>
      <c r="AF38" s="127"/>
      <c r="AG38" s="17" t="str">
        <f t="shared" si="14"/>
        <v/>
      </c>
      <c r="AH38" s="17" t="str">
        <f t="shared" si="14"/>
        <v/>
      </c>
      <c r="AI38" s="17" t="str">
        <f t="shared" si="14"/>
        <v/>
      </c>
      <c r="AJ38" s="17" t="str">
        <f t="shared" si="14"/>
        <v/>
      </c>
      <c r="AK38" s="17" t="str">
        <f t="shared" si="14"/>
        <v/>
      </c>
      <c r="AL38" s="17" t="str">
        <f t="shared" si="14"/>
        <v/>
      </c>
      <c r="AM38" s="17" t="str">
        <f t="shared" si="14"/>
        <v/>
      </c>
      <c r="AN38" s="17" t="str">
        <f t="shared" si="14"/>
        <v/>
      </c>
      <c r="AO38" s="17" t="str">
        <f t="shared" si="14"/>
        <v/>
      </c>
      <c r="AP38" s="17" t="str">
        <f t="shared" si="14"/>
        <v/>
      </c>
      <c r="AQ38" s="17" t="str">
        <f t="shared" si="14"/>
        <v/>
      </c>
      <c r="AR38" s="17" t="str">
        <f t="shared" si="14"/>
        <v/>
      </c>
      <c r="AS38" s="17" t="str">
        <f t="shared" si="14"/>
        <v/>
      </c>
      <c r="AT38" s="17" t="str">
        <f t="shared" si="14"/>
        <v/>
      </c>
      <c r="AU38" s="17" t="str">
        <f t="shared" si="14"/>
        <v/>
      </c>
      <c r="AV38" s="17" t="str">
        <f t="shared" si="13"/>
        <v/>
      </c>
      <c r="AW38" s="18">
        <f t="shared" si="10"/>
        <v>0</v>
      </c>
      <c r="AX38" s="135"/>
      <c r="AY38" s="136"/>
      <c r="AZ38" s="136"/>
      <c r="BA38" s="136"/>
      <c r="BB38" s="136"/>
      <c r="BC38" s="136"/>
      <c r="BD38" s="136"/>
      <c r="BE38" s="136"/>
      <c r="BF38" s="136"/>
      <c r="BG38" s="136"/>
      <c r="BH38" s="136"/>
      <c r="BI38" s="136"/>
      <c r="BJ38" s="136"/>
      <c r="BK38" s="136"/>
      <c r="BL38" s="136"/>
      <c r="BM38" s="136"/>
      <c r="BN38" s="136"/>
      <c r="BO38" s="135"/>
      <c r="BP38" s="129"/>
      <c r="BQ38" s="129"/>
      <c r="BR38" s="129"/>
      <c r="BS38" s="129"/>
      <c r="BT38" s="129"/>
      <c r="BU38" s="129"/>
      <c r="BV38" s="129"/>
      <c r="BW38" s="129"/>
      <c r="BX38" s="129"/>
      <c r="BY38" s="129"/>
      <c r="BZ38" s="129"/>
      <c r="CA38" s="129"/>
      <c r="CB38" s="129"/>
      <c r="CC38" s="129"/>
      <c r="CD38" s="129"/>
      <c r="CE38" s="129"/>
      <c r="CF38" s="129"/>
      <c r="CG38" s="135"/>
      <c r="CH38" s="129"/>
      <c r="CI38" s="129"/>
      <c r="CJ38" s="129"/>
      <c r="CK38" s="129"/>
      <c r="CL38" s="129"/>
      <c r="CM38" s="129"/>
      <c r="CN38" s="127"/>
      <c r="CO38" s="127"/>
      <c r="CP38" s="127"/>
      <c r="CQ38" s="127"/>
      <c r="CR38" s="127"/>
      <c r="CS38" s="127"/>
      <c r="CT38" s="127"/>
      <c r="CU38" s="127"/>
      <c r="CV38" s="127"/>
      <c r="CW38" s="127"/>
      <c r="CX38" s="127"/>
      <c r="CY38" s="127"/>
      <c r="CZ38" s="127"/>
      <c r="DA38" s="127"/>
    </row>
    <row r="39" spans="1:111" ht="22.5" hidden="1" customHeight="1" x14ac:dyDescent="0.35">
      <c r="A39" s="112"/>
      <c r="B39" s="187"/>
      <c r="C39" s="270"/>
      <c r="D39" s="191"/>
      <c r="E39" s="187"/>
      <c r="F39" s="370"/>
      <c r="G39" s="371"/>
      <c r="H39" s="371"/>
      <c r="I39" s="371"/>
      <c r="J39" s="371"/>
      <c r="K39" s="370"/>
      <c r="L39" s="378"/>
      <c r="M39" s="371"/>
      <c r="N39" s="371"/>
      <c r="O39" s="378"/>
      <c r="P39" s="371"/>
      <c r="Q39" s="380"/>
      <c r="R39" s="378"/>
      <c r="S39" s="371"/>
      <c r="T39" s="371"/>
      <c r="U39" s="372"/>
      <c r="V39" s="379">
        <f t="shared" si="11"/>
        <v>0</v>
      </c>
      <c r="W39" s="292">
        <f t="shared" si="1"/>
        <v>0</v>
      </c>
      <c r="X39" s="292">
        <f t="shared" si="12"/>
        <v>0</v>
      </c>
      <c r="Y39" s="292">
        <f t="shared" si="2"/>
        <v>0</v>
      </c>
      <c r="Z39" s="292">
        <f t="shared" si="3"/>
        <v>0</v>
      </c>
      <c r="AA39" s="292">
        <f t="shared" si="4"/>
        <v>0</v>
      </c>
      <c r="AB39" s="292">
        <f t="shared" si="5"/>
        <v>0</v>
      </c>
      <c r="AC39" s="292">
        <f t="shared" si="6"/>
        <v>0</v>
      </c>
      <c r="AD39" s="291" t="str">
        <f t="shared" si="7"/>
        <v/>
      </c>
      <c r="AE39" s="207">
        <f t="shared" ref="AE39:AE40" si="15">IF(AX39=5,0.5,IF(AX39=4,0.25,IF(AX39&lt;=3,0)))</f>
        <v>0</v>
      </c>
      <c r="AF39" s="127"/>
      <c r="AG39" s="17" t="str">
        <f t="shared" si="14"/>
        <v/>
      </c>
      <c r="AH39" s="17" t="str">
        <f t="shared" si="14"/>
        <v/>
      </c>
      <c r="AI39" s="17" t="str">
        <f t="shared" si="14"/>
        <v/>
      </c>
      <c r="AJ39" s="17" t="str">
        <f t="shared" si="14"/>
        <v/>
      </c>
      <c r="AK39" s="17" t="str">
        <f t="shared" si="14"/>
        <v/>
      </c>
      <c r="AL39" s="17" t="str">
        <f t="shared" si="14"/>
        <v/>
      </c>
      <c r="AM39" s="17" t="str">
        <f t="shared" si="14"/>
        <v/>
      </c>
      <c r="AN39" s="17" t="str">
        <f t="shared" si="14"/>
        <v/>
      </c>
      <c r="AO39" s="17" t="str">
        <f t="shared" si="14"/>
        <v/>
      </c>
      <c r="AP39" s="17" t="str">
        <f t="shared" si="14"/>
        <v/>
      </c>
      <c r="AQ39" s="17" t="str">
        <f t="shared" si="14"/>
        <v/>
      </c>
      <c r="AR39" s="17" t="str">
        <f t="shared" si="14"/>
        <v/>
      </c>
      <c r="AS39" s="17" t="str">
        <f t="shared" si="14"/>
        <v/>
      </c>
      <c r="AT39" s="17" t="str">
        <f t="shared" si="14"/>
        <v/>
      </c>
      <c r="AU39" s="17" t="str">
        <f t="shared" si="14"/>
        <v/>
      </c>
      <c r="AV39" s="17" t="str">
        <f t="shared" si="13"/>
        <v/>
      </c>
      <c r="AW39" s="18">
        <f t="shared" si="10"/>
        <v>0</v>
      </c>
      <c r="AX39" s="135"/>
      <c r="AY39" s="136"/>
      <c r="AZ39" s="136"/>
      <c r="BA39" s="136"/>
      <c r="BB39" s="136"/>
      <c r="BC39" s="136"/>
      <c r="BD39" s="136"/>
      <c r="BE39" s="136"/>
      <c r="BF39" s="136"/>
      <c r="BG39" s="136"/>
      <c r="BH39" s="136"/>
      <c r="BI39" s="136"/>
      <c r="BJ39" s="136"/>
      <c r="BK39" s="136"/>
      <c r="BL39" s="136"/>
      <c r="BM39" s="136"/>
      <c r="BN39" s="136"/>
      <c r="BO39" s="135"/>
      <c r="BP39" s="129"/>
      <c r="BQ39" s="129"/>
      <c r="BR39" s="129"/>
      <c r="BS39" s="129"/>
      <c r="BT39" s="129"/>
      <c r="BU39" s="129"/>
      <c r="BV39" s="129"/>
      <c r="BW39" s="129"/>
      <c r="BX39" s="129"/>
      <c r="BY39" s="129"/>
      <c r="BZ39" s="129"/>
      <c r="CA39" s="129"/>
      <c r="CB39" s="129"/>
      <c r="CC39" s="129"/>
      <c r="CD39" s="129"/>
      <c r="CE39" s="129"/>
      <c r="CF39" s="129"/>
      <c r="CG39" s="135"/>
      <c r="CH39" s="129"/>
      <c r="CI39" s="129"/>
      <c r="CJ39" s="129"/>
      <c r="CK39" s="129"/>
      <c r="CL39" s="129"/>
      <c r="CM39" s="129"/>
      <c r="CN39" s="127"/>
      <c r="CO39" s="127"/>
      <c r="CP39" s="127"/>
      <c r="CQ39" s="127"/>
      <c r="CR39" s="127"/>
      <c r="CS39" s="127"/>
      <c r="CT39" s="127"/>
      <c r="CU39" s="127"/>
      <c r="CV39" s="127"/>
      <c r="CW39" s="127"/>
      <c r="CX39" s="127"/>
      <c r="CY39" s="127"/>
      <c r="CZ39" s="127"/>
      <c r="DA39" s="127"/>
    </row>
    <row r="40" spans="1:111" ht="22.5" hidden="1" customHeight="1" x14ac:dyDescent="0.3">
      <c r="A40" s="112"/>
      <c r="B40" s="82"/>
      <c r="C40" s="270"/>
      <c r="D40" s="84"/>
      <c r="E40" s="27">
        <f>COUNTIF(E10:E36,"2131")</f>
        <v>22</v>
      </c>
      <c r="F40" s="370"/>
      <c r="G40" s="371"/>
      <c r="H40" s="371"/>
      <c r="I40" s="371"/>
      <c r="J40" s="371"/>
      <c r="K40" s="371"/>
      <c r="L40" s="378"/>
      <c r="M40" s="371"/>
      <c r="N40" s="371"/>
      <c r="O40" s="378"/>
      <c r="P40" s="371"/>
      <c r="Q40" s="378"/>
      <c r="R40" s="378"/>
      <c r="S40" s="371"/>
      <c r="T40" s="371"/>
      <c r="U40" s="372"/>
      <c r="V40" s="379">
        <f t="shared" si="11"/>
        <v>0</v>
      </c>
      <c r="W40" s="292">
        <f t="shared" si="1"/>
        <v>0</v>
      </c>
      <c r="X40" s="292">
        <f t="shared" si="12"/>
        <v>0</v>
      </c>
      <c r="Y40" s="292">
        <f t="shared" si="2"/>
        <v>0</v>
      </c>
      <c r="Z40" s="292">
        <f t="shared" si="3"/>
        <v>0</v>
      </c>
      <c r="AA40" s="292">
        <f t="shared" si="4"/>
        <v>0</v>
      </c>
      <c r="AB40" s="292">
        <f t="shared" si="5"/>
        <v>0</v>
      </c>
      <c r="AC40" s="292">
        <f t="shared" si="6"/>
        <v>0</v>
      </c>
      <c r="AD40" s="291" t="str">
        <f t="shared" si="7"/>
        <v/>
      </c>
      <c r="AE40" s="207">
        <f t="shared" si="15"/>
        <v>0</v>
      </c>
      <c r="AF40" s="127"/>
      <c r="AG40" s="17" t="str">
        <f t="shared" si="14"/>
        <v/>
      </c>
      <c r="AH40" s="17" t="str">
        <f t="shared" si="14"/>
        <v/>
      </c>
      <c r="AI40" s="17" t="str">
        <f t="shared" si="14"/>
        <v/>
      </c>
      <c r="AJ40" s="17" t="str">
        <f t="shared" si="14"/>
        <v/>
      </c>
      <c r="AK40" s="17" t="str">
        <f t="shared" si="14"/>
        <v/>
      </c>
      <c r="AL40" s="17" t="str">
        <f t="shared" si="14"/>
        <v/>
      </c>
      <c r="AM40" s="17" t="str">
        <f t="shared" si="14"/>
        <v/>
      </c>
      <c r="AN40" s="17" t="str">
        <f t="shared" si="14"/>
        <v/>
      </c>
      <c r="AO40" s="17" t="str">
        <f t="shared" si="14"/>
        <v/>
      </c>
      <c r="AP40" s="17" t="str">
        <f t="shared" si="14"/>
        <v/>
      </c>
      <c r="AQ40" s="17" t="str">
        <f t="shared" si="14"/>
        <v/>
      </c>
      <c r="AR40" s="17" t="str">
        <f t="shared" si="14"/>
        <v/>
      </c>
      <c r="AS40" s="17" t="str">
        <f t="shared" si="14"/>
        <v/>
      </c>
      <c r="AT40" s="17" t="str">
        <f t="shared" si="14"/>
        <v/>
      </c>
      <c r="AU40" s="17" t="str">
        <f t="shared" si="14"/>
        <v/>
      </c>
      <c r="AV40" s="17" t="str">
        <f t="shared" si="13"/>
        <v/>
      </c>
      <c r="AW40" s="18"/>
      <c r="AX40" s="135"/>
      <c r="AY40" s="136"/>
      <c r="AZ40" s="136"/>
      <c r="BA40" s="136"/>
      <c r="BB40" s="136"/>
      <c r="BC40" s="136"/>
      <c r="BD40" s="136"/>
      <c r="BE40" s="136"/>
      <c r="BF40" s="136"/>
      <c r="BG40" s="136"/>
      <c r="BH40" s="136"/>
      <c r="BI40" s="136"/>
      <c r="BJ40" s="136"/>
      <c r="BK40" s="136"/>
      <c r="BL40" s="136"/>
      <c r="BM40" s="136"/>
      <c r="BN40" s="136"/>
      <c r="BO40" s="135"/>
      <c r="BP40" s="129"/>
      <c r="BQ40" s="129"/>
      <c r="BR40" s="129"/>
      <c r="BS40" s="129"/>
      <c r="BT40" s="129"/>
      <c r="BU40" s="129"/>
      <c r="BV40" s="129"/>
      <c r="BW40" s="129"/>
      <c r="BX40" s="129"/>
      <c r="BY40" s="129"/>
      <c r="BZ40" s="129"/>
      <c r="CA40" s="129"/>
      <c r="CB40" s="129"/>
      <c r="CC40" s="129"/>
      <c r="CD40" s="129"/>
      <c r="CE40" s="129"/>
      <c r="CF40" s="129"/>
      <c r="CG40" s="135"/>
      <c r="CH40" s="129"/>
      <c r="CI40" s="129"/>
      <c r="CJ40" s="129"/>
      <c r="CK40" s="129"/>
      <c r="CL40" s="129"/>
      <c r="CM40" s="129"/>
      <c r="CN40" s="127"/>
      <c r="CO40" s="127"/>
      <c r="CP40" s="127"/>
      <c r="CQ40" s="127"/>
      <c r="CR40" s="127"/>
      <c r="CS40" s="127"/>
      <c r="CT40" s="127"/>
      <c r="CU40" s="127"/>
      <c r="CV40" s="127"/>
      <c r="CW40" s="127"/>
      <c r="CX40" s="127"/>
      <c r="CY40" s="127"/>
      <c r="CZ40" s="127"/>
      <c r="DA40" s="127"/>
    </row>
    <row r="41" spans="1:111" ht="17.25" customHeight="1" x14ac:dyDescent="0.3">
      <c r="A41" s="140"/>
      <c r="B41" s="140"/>
      <c r="C41" s="83" t="s">
        <v>12</v>
      </c>
      <c r="D41" s="83"/>
      <c r="E41" s="27"/>
      <c r="F41" s="381" t="str">
        <f t="array" ref="F41:U48">AG41:AV48</f>
        <v xml:space="preserve"> </v>
      </c>
      <c r="G41" s="381" t="str">
        <v xml:space="preserve"> </v>
      </c>
      <c r="H41" s="381">
        <v>4.1818181818181817</v>
      </c>
      <c r="I41" s="381">
        <v>4.2272727272727275</v>
      </c>
      <c r="J41" s="381">
        <v>4.4285714285714288</v>
      </c>
      <c r="K41" s="381">
        <v>4.0454545454545459</v>
      </c>
      <c r="L41" s="381">
        <v>4.0909090909090908</v>
      </c>
      <c r="M41" s="381">
        <v>3.9090909090909092</v>
      </c>
      <c r="N41" s="381">
        <v>4.3181818181818183</v>
      </c>
      <c r="O41" s="382">
        <v>4.0454545454545459</v>
      </c>
      <c r="P41" s="383">
        <v>4.0909090909090908</v>
      </c>
      <c r="Q41" s="383">
        <v>3.9545454545454546</v>
      </c>
      <c r="R41" s="383">
        <v>3.8181818181818183</v>
      </c>
      <c r="S41" s="381">
        <v>4.1363636363636367</v>
      </c>
      <c r="T41" s="381" t="str">
        <v xml:space="preserve"> </v>
      </c>
      <c r="U41" s="381">
        <v>4.1818181818181817</v>
      </c>
      <c r="V41" s="379">
        <f>сводн.!T46</f>
        <v>3</v>
      </c>
      <c r="W41" s="292">
        <f>SUM(W10:W40)</f>
        <v>0</v>
      </c>
      <c r="X41" s="292">
        <f>SUM(X10:X40)</f>
        <v>0</v>
      </c>
      <c r="Y41" s="292">
        <f t="shared" ref="Y41:AC41" si="16">SUM(Y10:Y40)</f>
        <v>0</v>
      </c>
      <c r="Z41" s="292">
        <f t="shared" si="16"/>
        <v>64</v>
      </c>
      <c r="AA41" s="292">
        <f t="shared" si="16"/>
        <v>122</v>
      </c>
      <c r="AB41" s="292">
        <f t="shared" si="16"/>
        <v>92</v>
      </c>
      <c r="AC41" s="292">
        <f t="shared" si="16"/>
        <v>278</v>
      </c>
      <c r="AD41" s="291">
        <f>IF(ISERROR(((X41+Y41)*2+Z41*3+AA41*4+AB41*5)/SUM(X41,Y41:AB41)),"",((X41+Y41)*2+Z41*3+AA41*4+AB41*5)/SUM(X41,Y41:AB41))</f>
        <v>4.1007194244604319</v>
      </c>
      <c r="AE41" s="207"/>
      <c r="AF41" s="127"/>
      <c r="AG41" s="33" t="str">
        <f t="shared" ref="AG41:AV41" si="17">IF(COUNT(AG10:AG40)=0," ",SUM(AG10:AG40)/COUNT(AG10:AG40))</f>
        <v xml:space="preserve"> </v>
      </c>
      <c r="AH41" s="33" t="str">
        <f t="shared" si="17"/>
        <v xml:space="preserve"> </v>
      </c>
      <c r="AI41" s="33">
        <f t="shared" si="17"/>
        <v>4.1818181818181817</v>
      </c>
      <c r="AJ41" s="33">
        <f t="shared" si="17"/>
        <v>4.2272727272727275</v>
      </c>
      <c r="AK41" s="33">
        <f t="shared" si="17"/>
        <v>4.4285714285714288</v>
      </c>
      <c r="AL41" s="33">
        <f t="shared" si="17"/>
        <v>4.0454545454545459</v>
      </c>
      <c r="AM41" s="33">
        <f t="shared" si="17"/>
        <v>4.0909090909090908</v>
      </c>
      <c r="AN41" s="33">
        <f t="shared" si="17"/>
        <v>3.9090909090909092</v>
      </c>
      <c r="AO41" s="33">
        <f t="shared" si="17"/>
        <v>4.3181818181818183</v>
      </c>
      <c r="AP41" s="33">
        <f t="shared" si="17"/>
        <v>4.0454545454545459</v>
      </c>
      <c r="AQ41" s="33">
        <f t="shared" si="17"/>
        <v>4.0909090909090908</v>
      </c>
      <c r="AR41" s="33">
        <f t="shared" si="17"/>
        <v>3.9545454545454546</v>
      </c>
      <c r="AS41" s="33">
        <f t="shared" si="17"/>
        <v>3.8181818181818183</v>
      </c>
      <c r="AT41" s="33">
        <f t="shared" si="17"/>
        <v>4.1363636363636367</v>
      </c>
      <c r="AU41" s="33" t="str">
        <f t="shared" si="17"/>
        <v xml:space="preserve"> </v>
      </c>
      <c r="AV41" s="34">
        <f t="shared" si="17"/>
        <v>4.1818181818181817</v>
      </c>
      <c r="AW41" s="35"/>
      <c r="AX41" s="135"/>
      <c r="AY41" s="136"/>
      <c r="AZ41" s="136"/>
      <c r="BA41" s="136"/>
      <c r="BB41" s="136"/>
      <c r="BC41" s="136"/>
      <c r="BD41" s="136"/>
      <c r="BE41" s="136"/>
      <c r="BF41" s="136"/>
      <c r="BG41" s="136"/>
      <c r="BH41" s="136"/>
      <c r="BI41" s="136"/>
      <c r="BJ41" s="136"/>
      <c r="BK41" s="136"/>
      <c r="BL41" s="136"/>
      <c r="BM41" s="136"/>
      <c r="BN41" s="136"/>
      <c r="BO41" s="135"/>
      <c r="BP41" s="129"/>
      <c r="BQ41" s="129"/>
      <c r="BR41" s="129"/>
      <c r="BS41" s="129"/>
      <c r="BT41" s="129"/>
      <c r="BU41" s="129"/>
      <c r="BV41" s="129"/>
      <c r="BW41" s="129"/>
      <c r="BX41" s="129"/>
      <c r="BY41" s="129"/>
      <c r="BZ41" s="129"/>
      <c r="CA41" s="129"/>
      <c r="CB41" s="129"/>
      <c r="CC41" s="129"/>
      <c r="CD41" s="129"/>
      <c r="CE41" s="129"/>
      <c r="CF41" s="129"/>
      <c r="CG41" s="135"/>
      <c r="CH41" s="129"/>
      <c r="CI41" s="129"/>
      <c r="CJ41" s="129"/>
      <c r="CK41" s="129"/>
      <c r="CL41" s="129"/>
      <c r="CM41" s="129"/>
      <c r="CN41" s="127"/>
      <c r="CO41" s="127"/>
      <c r="CP41" s="127"/>
      <c r="CQ41" s="127"/>
      <c r="CR41" s="127"/>
      <c r="CS41" s="127"/>
      <c r="CT41" s="127"/>
      <c r="CU41" s="127"/>
      <c r="CV41" s="127"/>
      <c r="CW41" s="127"/>
      <c r="CX41" s="127"/>
      <c r="CY41" s="127"/>
      <c r="CZ41" s="127"/>
      <c r="DA41" s="127"/>
    </row>
    <row r="42" spans="1:111" ht="17.25" customHeight="1" x14ac:dyDescent="0.2">
      <c r="A42" s="216"/>
      <c r="B42" s="216"/>
      <c r="C42" s="217" t="s">
        <v>13</v>
      </c>
      <c r="D42" s="218"/>
      <c r="E42" s="219"/>
      <c r="F42" s="105" t="str">
        <v>0</v>
      </c>
      <c r="G42" s="105" t="str">
        <v>0</v>
      </c>
      <c r="H42" s="105">
        <v>7</v>
      </c>
      <c r="I42" s="105">
        <v>8</v>
      </c>
      <c r="J42" s="105">
        <v>7</v>
      </c>
      <c r="K42" s="105">
        <v>6</v>
      </c>
      <c r="L42" s="105">
        <v>7</v>
      </c>
      <c r="M42" s="105">
        <v>8</v>
      </c>
      <c r="N42" s="105">
        <v>11</v>
      </c>
      <c r="O42" s="105">
        <v>7</v>
      </c>
      <c r="P42" s="105">
        <v>5</v>
      </c>
      <c r="Q42" s="105">
        <v>6</v>
      </c>
      <c r="R42" s="105">
        <v>5</v>
      </c>
      <c r="S42" s="105">
        <v>8</v>
      </c>
      <c r="T42" s="105" t="str">
        <v>0</v>
      </c>
      <c r="U42" s="105">
        <v>7</v>
      </c>
      <c r="V42" s="38">
        <f>IF(COUNTIF(V10:V40,5)=0,"0",COUNTIF(V10:V40,5))</f>
        <v>2</v>
      </c>
      <c r="W42" s="209"/>
      <c r="X42" s="580">
        <f>SUM(X41:AB41)</f>
        <v>278</v>
      </c>
      <c r="Y42" s="580"/>
      <c r="Z42" s="580"/>
      <c r="AA42" s="580"/>
      <c r="AB42" s="580"/>
      <c r="AC42" s="277"/>
      <c r="AD42" s="211"/>
      <c r="AE42" s="207"/>
      <c r="AF42" s="127"/>
      <c r="AG42" s="38" t="str">
        <f t="shared" ref="AG42:AU42" si="18">IF(COUNTIF(AG10:AG40,5)=0,"0",COUNTIF(AG10:AG40,5))</f>
        <v>0</v>
      </c>
      <c r="AH42" s="38" t="str">
        <f t="shared" si="18"/>
        <v>0</v>
      </c>
      <c r="AI42" s="38">
        <f t="shared" si="18"/>
        <v>7</v>
      </c>
      <c r="AJ42" s="38">
        <f t="shared" si="18"/>
        <v>8</v>
      </c>
      <c r="AK42" s="38">
        <f t="shared" si="18"/>
        <v>7</v>
      </c>
      <c r="AL42" s="38">
        <f t="shared" si="18"/>
        <v>6</v>
      </c>
      <c r="AM42" s="38">
        <f t="shared" si="18"/>
        <v>7</v>
      </c>
      <c r="AN42" s="38">
        <f t="shared" si="18"/>
        <v>8</v>
      </c>
      <c r="AO42" s="38">
        <f t="shared" si="18"/>
        <v>11</v>
      </c>
      <c r="AP42" s="38">
        <f t="shared" si="18"/>
        <v>7</v>
      </c>
      <c r="AQ42" s="38">
        <f t="shared" si="18"/>
        <v>5</v>
      </c>
      <c r="AR42" s="38">
        <f t="shared" si="18"/>
        <v>6</v>
      </c>
      <c r="AS42" s="38">
        <f t="shared" si="18"/>
        <v>5</v>
      </c>
      <c r="AT42" s="38">
        <f t="shared" si="18"/>
        <v>8</v>
      </c>
      <c r="AU42" s="38" t="str">
        <f t="shared" si="18"/>
        <v>0</v>
      </c>
      <c r="AV42" s="39">
        <f>IF(COUNTIF(AV10:AV40,5)=0," ",COUNTIF(AV10:AV40,5))</f>
        <v>7</v>
      </c>
      <c r="AW42" s="38"/>
      <c r="AX42" s="135"/>
      <c r="AY42" s="136"/>
      <c r="AZ42" s="136"/>
      <c r="BA42" s="136"/>
      <c r="BB42" s="136"/>
      <c r="BC42" s="136"/>
      <c r="BD42" s="136"/>
      <c r="BE42" s="136"/>
      <c r="BF42" s="136"/>
      <c r="BG42" s="136"/>
      <c r="BH42" s="136"/>
      <c r="BI42" s="136"/>
      <c r="BJ42" s="136"/>
      <c r="BK42" s="136"/>
      <c r="BL42" s="136"/>
      <c r="BM42" s="136"/>
      <c r="BN42" s="136"/>
      <c r="BO42" s="135"/>
      <c r="BP42" s="129"/>
      <c r="BQ42" s="129"/>
      <c r="BR42" s="129"/>
      <c r="BS42" s="129"/>
      <c r="BT42" s="129"/>
      <c r="BU42" s="129"/>
      <c r="BV42" s="129"/>
      <c r="BW42" s="129"/>
      <c r="BX42" s="129"/>
      <c r="BY42" s="129"/>
      <c r="BZ42" s="129"/>
      <c r="CA42" s="129"/>
      <c r="CB42" s="129"/>
      <c r="CC42" s="129"/>
      <c r="CD42" s="129"/>
      <c r="CE42" s="129"/>
      <c r="CF42" s="129"/>
      <c r="CG42" s="135"/>
      <c r="CH42" s="129"/>
      <c r="CI42" s="129"/>
      <c r="CJ42" s="129"/>
      <c r="CK42" s="129"/>
      <c r="CL42" s="129"/>
      <c r="CM42" s="129"/>
      <c r="CN42" s="127"/>
      <c r="CO42" s="127"/>
      <c r="CP42" s="127"/>
      <c r="CQ42" s="127"/>
      <c r="CR42" s="127"/>
      <c r="CS42" s="127"/>
      <c r="CT42" s="127"/>
      <c r="CU42" s="127"/>
      <c r="CV42" s="127"/>
      <c r="CW42" s="127"/>
      <c r="CX42" s="127"/>
      <c r="CY42" s="127"/>
      <c r="CZ42" s="127"/>
      <c r="DA42" s="127"/>
    </row>
    <row r="43" spans="1:111" ht="17.25" customHeight="1" x14ac:dyDescent="0.2">
      <c r="A43" s="220"/>
      <c r="B43" s="220"/>
      <c r="C43" s="221" t="s">
        <v>14</v>
      </c>
      <c r="D43" s="222"/>
      <c r="E43" s="223"/>
      <c r="F43" s="107" t="str">
        <v>0</v>
      </c>
      <c r="G43" s="107" t="str">
        <v>0</v>
      </c>
      <c r="H43" s="107">
        <v>12</v>
      </c>
      <c r="I43" s="107">
        <v>11</v>
      </c>
      <c r="J43" s="107">
        <v>6</v>
      </c>
      <c r="K43" s="107">
        <v>11</v>
      </c>
      <c r="L43" s="107">
        <v>10</v>
      </c>
      <c r="M43" s="107">
        <v>4</v>
      </c>
      <c r="N43" s="107">
        <v>7</v>
      </c>
      <c r="O43" s="107">
        <v>9</v>
      </c>
      <c r="P43" s="107">
        <v>14</v>
      </c>
      <c r="Q43" s="107">
        <v>9</v>
      </c>
      <c r="R43" s="107">
        <v>8</v>
      </c>
      <c r="S43" s="107">
        <v>9</v>
      </c>
      <c r="T43" s="107" t="str">
        <v>0</v>
      </c>
      <c r="U43" s="107">
        <v>12</v>
      </c>
      <c r="V43" s="44">
        <f>IF(COUNTIF(V10:V40,4)=0,"0",COUNTIF(V10:V40,4))</f>
        <v>6</v>
      </c>
      <c r="W43" s="44"/>
      <c r="X43" s="44"/>
      <c r="Y43" s="44" t="str">
        <f>IF(COUNTIF(Y10:Y40,4)=0," ",COUNTIF(Y10:Y40,4))</f>
        <v xml:space="preserve"> </v>
      </c>
      <c r="Z43" s="44">
        <f>IF(COUNTIF(Z10:Z40,4)=0," ",COUNTIF(Z10:Z40,4))</f>
        <v>2</v>
      </c>
      <c r="AA43" s="44">
        <f>IF(COUNTIF(AA10:AA40,4)=0," ",COUNTIF(AA10:AA40,4))</f>
        <v>1</v>
      </c>
      <c r="AB43" s="44">
        <f>IF(COUNTIF(AB10:AB40,4)=0," ",COUNTIF(AB10:AB40,4))</f>
        <v>1</v>
      </c>
      <c r="AC43" s="44"/>
      <c r="AD43" s="44"/>
      <c r="AE43" s="207"/>
      <c r="AF43" s="127"/>
      <c r="AG43" s="44" t="str">
        <f t="shared" ref="AG43:AU43" si="19">IF(COUNTIF(AG10:AG40,4)=0,"0",COUNTIF(AG10:AG40,4))</f>
        <v>0</v>
      </c>
      <c r="AH43" s="44" t="str">
        <f t="shared" si="19"/>
        <v>0</v>
      </c>
      <c r="AI43" s="44">
        <f t="shared" si="19"/>
        <v>12</v>
      </c>
      <c r="AJ43" s="44">
        <f t="shared" si="19"/>
        <v>11</v>
      </c>
      <c r="AK43" s="44">
        <f t="shared" si="19"/>
        <v>6</v>
      </c>
      <c r="AL43" s="44">
        <f t="shared" si="19"/>
        <v>11</v>
      </c>
      <c r="AM43" s="44">
        <f t="shared" si="19"/>
        <v>10</v>
      </c>
      <c r="AN43" s="44">
        <f t="shared" si="19"/>
        <v>4</v>
      </c>
      <c r="AO43" s="44">
        <f t="shared" si="19"/>
        <v>7</v>
      </c>
      <c r="AP43" s="44">
        <f t="shared" si="19"/>
        <v>9</v>
      </c>
      <c r="AQ43" s="44">
        <f t="shared" si="19"/>
        <v>14</v>
      </c>
      <c r="AR43" s="44">
        <f t="shared" si="19"/>
        <v>9</v>
      </c>
      <c r="AS43" s="44">
        <f t="shared" si="19"/>
        <v>8</v>
      </c>
      <c r="AT43" s="44">
        <f t="shared" si="19"/>
        <v>9</v>
      </c>
      <c r="AU43" s="44" t="str">
        <f t="shared" si="19"/>
        <v>0</v>
      </c>
      <c r="AV43" s="46">
        <f>IF(COUNTIF(AV10:AV40,4)=0," ",COUNTIF(AV10:AV40,4))</f>
        <v>12</v>
      </c>
      <c r="AW43" s="44"/>
      <c r="AX43" s="135"/>
      <c r="AY43" s="136"/>
      <c r="AZ43" s="136"/>
      <c r="BA43" s="136"/>
      <c r="BB43" s="136"/>
      <c r="BC43" s="136"/>
      <c r="BD43" s="136"/>
      <c r="BE43" s="136"/>
      <c r="BF43" s="136"/>
      <c r="BG43" s="136"/>
      <c r="BH43" s="136"/>
      <c r="BI43" s="136"/>
      <c r="BJ43" s="136"/>
      <c r="BK43" s="136"/>
      <c r="BL43" s="136"/>
      <c r="BM43" s="136"/>
      <c r="BN43" s="136"/>
      <c r="BO43" s="135"/>
      <c r="BP43" s="129"/>
      <c r="BQ43" s="129"/>
      <c r="BR43" s="129"/>
      <c r="BS43" s="129"/>
      <c r="BT43" s="129"/>
      <c r="BU43" s="129"/>
      <c r="BV43" s="129"/>
      <c r="BW43" s="129"/>
      <c r="BX43" s="129"/>
      <c r="BY43" s="129"/>
      <c r="BZ43" s="129"/>
      <c r="CA43" s="129"/>
      <c r="CB43" s="129"/>
      <c r="CC43" s="129"/>
      <c r="CD43" s="129"/>
      <c r="CE43" s="129"/>
      <c r="CF43" s="129"/>
      <c r="CG43" s="135"/>
      <c r="CH43" s="129"/>
      <c r="CI43" s="129"/>
      <c r="CJ43" s="129"/>
      <c r="CK43" s="129"/>
      <c r="CL43" s="129"/>
      <c r="CM43" s="129"/>
      <c r="CN43" s="127"/>
      <c r="CO43" s="127"/>
      <c r="CP43" s="127"/>
      <c r="CQ43" s="127"/>
      <c r="CR43" s="127"/>
      <c r="CS43" s="127"/>
      <c r="CT43" s="127"/>
      <c r="CU43" s="127"/>
      <c r="CV43" s="127"/>
      <c r="CW43" s="127"/>
      <c r="CX43" s="127"/>
      <c r="CY43" s="127"/>
      <c r="CZ43" s="127"/>
      <c r="DA43" s="127"/>
    </row>
    <row r="44" spans="1:111" ht="17.25" customHeight="1" x14ac:dyDescent="0.2">
      <c r="A44" s="85"/>
      <c r="B44" s="85"/>
      <c r="C44" s="224" t="s">
        <v>15</v>
      </c>
      <c r="D44" s="225"/>
      <c r="E44" s="226"/>
      <c r="F44" s="109" t="str">
        <v>0</v>
      </c>
      <c r="G44" s="109" t="str">
        <v>0</v>
      </c>
      <c r="H44" s="109">
        <v>3</v>
      </c>
      <c r="I44" s="109">
        <v>3</v>
      </c>
      <c r="J44" s="109">
        <v>1</v>
      </c>
      <c r="K44" s="109">
        <v>5</v>
      </c>
      <c r="L44" s="109">
        <v>5</v>
      </c>
      <c r="M44" s="109">
        <v>10</v>
      </c>
      <c r="N44" s="109">
        <v>4</v>
      </c>
      <c r="O44" s="109">
        <v>6</v>
      </c>
      <c r="P44" s="109">
        <v>3</v>
      </c>
      <c r="Q44" s="109">
        <v>7</v>
      </c>
      <c r="R44" s="109">
        <v>9</v>
      </c>
      <c r="S44" s="109">
        <v>5</v>
      </c>
      <c r="T44" s="109" t="str">
        <v>0</v>
      </c>
      <c r="U44" s="109">
        <v>3</v>
      </c>
      <c r="V44" s="52">
        <f>IF(COUNTIF(V10:V40,3)=0,"0",COUNTIF(V10:V40,3))</f>
        <v>14</v>
      </c>
      <c r="W44" s="52"/>
      <c r="X44" s="52"/>
      <c r="Y44" s="52" t="str">
        <f>IF(COUNTIF(Y10:Y40,3)=0," ",COUNTIF(Y10:Y40,3))</f>
        <v xml:space="preserve"> </v>
      </c>
      <c r="Z44" s="52">
        <f>IF(COUNTIF(Z10:Z40,3)=0," ",COUNTIF(Z10:Z40,3))</f>
        <v>2</v>
      </c>
      <c r="AA44" s="52" t="str">
        <f>IF(COUNTIF(AA10:AA40,3)=0," ",COUNTIF(AA10:AA40,3))</f>
        <v xml:space="preserve"> </v>
      </c>
      <c r="AB44" s="52">
        <f>IF(COUNTIF(AB10:AB40,3)=0," ",COUNTIF(AB10:AB40,3))</f>
        <v>3</v>
      </c>
      <c r="AC44" s="52"/>
      <c r="AD44" s="52"/>
      <c r="AE44" s="207"/>
      <c r="AF44" s="127"/>
      <c r="AG44" s="52" t="str">
        <f t="shared" ref="AG44:AU44" si="20">IF(COUNTIF(AG10:AG40,3)=0,"0",COUNTIF(AG10:AG40,3))</f>
        <v>0</v>
      </c>
      <c r="AH44" s="52" t="str">
        <f t="shared" si="20"/>
        <v>0</v>
      </c>
      <c r="AI44" s="52">
        <f t="shared" si="20"/>
        <v>3</v>
      </c>
      <c r="AJ44" s="52">
        <f t="shared" si="20"/>
        <v>3</v>
      </c>
      <c r="AK44" s="52">
        <f t="shared" si="20"/>
        <v>1</v>
      </c>
      <c r="AL44" s="52">
        <f t="shared" si="20"/>
        <v>5</v>
      </c>
      <c r="AM44" s="52">
        <f t="shared" si="20"/>
        <v>5</v>
      </c>
      <c r="AN44" s="52">
        <f t="shared" si="20"/>
        <v>10</v>
      </c>
      <c r="AO44" s="52">
        <f t="shared" si="20"/>
        <v>4</v>
      </c>
      <c r="AP44" s="52">
        <f t="shared" si="20"/>
        <v>6</v>
      </c>
      <c r="AQ44" s="52">
        <f t="shared" si="20"/>
        <v>3</v>
      </c>
      <c r="AR44" s="52">
        <f t="shared" si="20"/>
        <v>7</v>
      </c>
      <c r="AS44" s="52">
        <f t="shared" si="20"/>
        <v>9</v>
      </c>
      <c r="AT44" s="52">
        <f t="shared" si="20"/>
        <v>5</v>
      </c>
      <c r="AU44" s="52" t="str">
        <f t="shared" si="20"/>
        <v>0</v>
      </c>
      <c r="AV44" s="54">
        <f>IF(COUNTIF(AV10:AV40,3)=0," ",COUNTIF(AV10:AV40,3))</f>
        <v>3</v>
      </c>
      <c r="AW44" s="52"/>
      <c r="AX44" s="135"/>
      <c r="AY44" s="136"/>
      <c r="AZ44" s="136"/>
      <c r="BA44" s="136"/>
      <c r="BB44" s="136"/>
      <c r="BC44" s="136"/>
      <c r="BD44" s="136"/>
      <c r="BE44" s="136"/>
      <c r="BF44" s="136"/>
      <c r="BG44" s="136"/>
      <c r="BH44" s="136"/>
      <c r="BI44" s="136"/>
      <c r="BJ44" s="136"/>
      <c r="BK44" s="136"/>
      <c r="BL44" s="136"/>
      <c r="BM44" s="136"/>
      <c r="BN44" s="136"/>
      <c r="BO44" s="129"/>
      <c r="BP44" s="129"/>
      <c r="BQ44" s="129"/>
      <c r="BR44" s="129"/>
      <c r="BS44" s="129"/>
      <c r="BT44" s="129"/>
      <c r="BU44" s="129"/>
      <c r="BV44" s="129"/>
      <c r="BW44" s="129"/>
      <c r="BX44" s="129"/>
      <c r="BY44" s="129"/>
      <c r="BZ44" s="129"/>
      <c r="CA44" s="129"/>
      <c r="CB44" s="129"/>
      <c r="CC44" s="129"/>
      <c r="CD44" s="129"/>
      <c r="CE44" s="129"/>
      <c r="CF44" s="129"/>
      <c r="CG44" s="129"/>
      <c r="CH44" s="129"/>
      <c r="CI44" s="129"/>
      <c r="CJ44" s="129"/>
      <c r="CK44" s="129"/>
      <c r="CL44" s="129"/>
      <c r="CM44" s="129"/>
      <c r="CN44" s="127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</row>
    <row r="45" spans="1:111" s="43" customFormat="1" ht="17.25" customHeight="1" x14ac:dyDescent="0.2">
      <c r="A45" s="140"/>
      <c r="B45" s="140"/>
      <c r="C45" s="83" t="s">
        <v>16</v>
      </c>
      <c r="D45" s="83"/>
      <c r="E45" s="27"/>
      <c r="F45" s="141">
        <v>0</v>
      </c>
      <c r="G45" s="141">
        <v>0</v>
      </c>
      <c r="H45" s="141">
        <v>0</v>
      </c>
      <c r="I45" s="141">
        <v>0</v>
      </c>
      <c r="J45" s="141">
        <v>0</v>
      </c>
      <c r="K45" s="141">
        <v>0</v>
      </c>
      <c r="L45" s="141">
        <v>0</v>
      </c>
      <c r="M45" s="141">
        <v>0</v>
      </c>
      <c r="N45" s="141">
        <v>0</v>
      </c>
      <c r="O45" s="141">
        <v>0</v>
      </c>
      <c r="P45" s="141">
        <v>0</v>
      </c>
      <c r="Q45" s="141">
        <v>0</v>
      </c>
      <c r="R45" s="141">
        <v>0</v>
      </c>
      <c r="S45" s="141">
        <v>0</v>
      </c>
      <c r="T45" s="141">
        <v>0</v>
      </c>
      <c r="U45" s="141">
        <v>0</v>
      </c>
      <c r="V45" s="199" t="str">
        <f>IF(COUNTIF(V10:V40,2)=0,"0",COUNTIF(V10:V40,2))</f>
        <v>0</v>
      </c>
      <c r="W45" s="35"/>
      <c r="X45" s="35"/>
      <c r="Y45" s="35" t="str">
        <f>IF(COUNTIF(Y10:Y40,2)=0," ",COUNTIF(Y10:Y40,2))</f>
        <v xml:space="preserve"> </v>
      </c>
      <c r="Z45" s="35">
        <f>IF(COUNTIF(Z10:Z40,2)=0," ",COUNTIF(Z10:Z40,2))</f>
        <v>3</v>
      </c>
      <c r="AA45" s="35">
        <f>IF(COUNTIF(AA10:AA40,2)=0," ",COUNTIF(AA10:AA40,2))</f>
        <v>2</v>
      </c>
      <c r="AB45" s="35">
        <f>IF(COUNTIF(AB10:AB40,2)=0," ",COUNTIF(AB10:AB40,2))</f>
        <v>5</v>
      </c>
      <c r="AC45" s="35"/>
      <c r="AD45" s="35" t="str">
        <f>IF(COUNTIF(AD10:AD40,2)=0," ",COUNTIF(AD10:AD40,2))</f>
        <v xml:space="preserve"> </v>
      </c>
      <c r="AE45" s="212"/>
      <c r="AF45" s="37"/>
      <c r="AG45" s="35">
        <f t="shared" ref="AG45:AV45" si="21">COUNTIF(AG10:AG40,2)+COUNTIF(AG10:AG40,"д")</f>
        <v>0</v>
      </c>
      <c r="AH45" s="35">
        <f t="shared" si="21"/>
        <v>0</v>
      </c>
      <c r="AI45" s="35">
        <f t="shared" si="21"/>
        <v>0</v>
      </c>
      <c r="AJ45" s="35">
        <f t="shared" si="21"/>
        <v>0</v>
      </c>
      <c r="AK45" s="35">
        <f t="shared" si="21"/>
        <v>0</v>
      </c>
      <c r="AL45" s="35">
        <f t="shared" si="21"/>
        <v>0</v>
      </c>
      <c r="AM45" s="35">
        <f t="shared" si="21"/>
        <v>0</v>
      </c>
      <c r="AN45" s="35">
        <f t="shared" si="21"/>
        <v>0</v>
      </c>
      <c r="AO45" s="35">
        <f t="shared" si="21"/>
        <v>0</v>
      </c>
      <c r="AP45" s="35">
        <f t="shared" si="21"/>
        <v>0</v>
      </c>
      <c r="AQ45" s="35">
        <f t="shared" si="21"/>
        <v>0</v>
      </c>
      <c r="AR45" s="35">
        <f t="shared" si="21"/>
        <v>0</v>
      </c>
      <c r="AS45" s="35">
        <f t="shared" si="21"/>
        <v>0</v>
      </c>
      <c r="AT45" s="35">
        <f t="shared" si="21"/>
        <v>0</v>
      </c>
      <c r="AU45" s="35">
        <f t="shared" si="21"/>
        <v>0</v>
      </c>
      <c r="AV45" s="35">
        <f t="shared" si="21"/>
        <v>0</v>
      </c>
      <c r="AW45" s="35"/>
      <c r="AX45" s="40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2"/>
      <c r="BP45" s="42"/>
      <c r="BQ45" s="42"/>
      <c r="BR45" s="42"/>
      <c r="BS45" s="42"/>
      <c r="BT45" s="42"/>
      <c r="BU45" s="42"/>
      <c r="BV45" s="42"/>
      <c r="BW45" s="42"/>
      <c r="BX45" s="42"/>
      <c r="BY45" s="42"/>
      <c r="BZ45" s="42"/>
      <c r="CA45" s="42"/>
      <c r="CB45" s="42"/>
      <c r="CC45" s="42"/>
      <c r="CD45" s="42"/>
      <c r="CE45" s="42"/>
      <c r="CF45" s="42"/>
      <c r="CG45" s="42"/>
      <c r="CH45" s="42"/>
      <c r="CI45" s="42"/>
      <c r="CJ45" s="42"/>
      <c r="CK45" s="42"/>
      <c r="CL45" s="42"/>
      <c r="CM45" s="42"/>
      <c r="CN45" s="37"/>
      <c r="CO45" s="37"/>
      <c r="CP45" s="37"/>
      <c r="CQ45" s="37"/>
      <c r="CR45" s="37"/>
      <c r="CS45" s="37"/>
      <c r="CT45" s="37"/>
      <c r="CU45" s="37"/>
      <c r="CV45" s="37"/>
      <c r="CW45" s="37"/>
      <c r="CX45" s="37"/>
      <c r="CY45" s="37"/>
      <c r="CZ45" s="37"/>
      <c r="DA45" s="37"/>
    </row>
    <row r="46" spans="1:111" s="51" customFormat="1" ht="17.25" customHeight="1" x14ac:dyDescent="0.2">
      <c r="A46" s="140"/>
      <c r="B46" s="140"/>
      <c r="C46" s="83" t="s">
        <v>17</v>
      </c>
      <c r="D46" s="83"/>
      <c r="E46" s="27"/>
      <c r="F46" s="141">
        <v>0</v>
      </c>
      <c r="G46" s="141">
        <v>0</v>
      </c>
      <c r="H46" s="141">
        <v>0</v>
      </c>
      <c r="I46" s="141">
        <v>0</v>
      </c>
      <c r="J46" s="141">
        <v>0</v>
      </c>
      <c r="K46" s="141">
        <v>0</v>
      </c>
      <c r="L46" s="141">
        <v>0</v>
      </c>
      <c r="M46" s="141">
        <v>0</v>
      </c>
      <c r="N46" s="141">
        <v>0</v>
      </c>
      <c r="O46" s="141">
        <v>0</v>
      </c>
      <c r="P46" s="141">
        <v>0</v>
      </c>
      <c r="Q46" s="141">
        <v>0</v>
      </c>
      <c r="R46" s="141">
        <v>0</v>
      </c>
      <c r="S46" s="141">
        <v>0</v>
      </c>
      <c r="T46" s="141">
        <v>0</v>
      </c>
      <c r="U46" s="141">
        <v>0</v>
      </c>
      <c r="V46" s="199">
        <f t="shared" ref="V46:AB46" si="22">COUNTBLANK(V10:V30)</f>
        <v>0</v>
      </c>
      <c r="W46" s="35">
        <f t="shared" si="22"/>
        <v>0</v>
      </c>
      <c r="X46" s="35">
        <f t="shared" si="22"/>
        <v>0</v>
      </c>
      <c r="Y46" s="35">
        <f t="shared" si="22"/>
        <v>0</v>
      </c>
      <c r="Z46" s="35">
        <f t="shared" si="22"/>
        <v>0</v>
      </c>
      <c r="AA46" s="35">
        <f t="shared" si="22"/>
        <v>0</v>
      </c>
      <c r="AB46" s="35">
        <f t="shared" si="22"/>
        <v>0</v>
      </c>
      <c r="AC46" s="35"/>
      <c r="AD46" s="35">
        <f>COUNTBLANK(AD10:AD31)</f>
        <v>0</v>
      </c>
      <c r="AE46" s="44" t="str">
        <f>IF(COUNTIF(AE10:AE43,4)=0," ",COUNTIF(AE10:AE43,4))</f>
        <v xml:space="preserve"> </v>
      </c>
      <c r="AF46" s="45" t="str">
        <f>IF(COUNTIF(AF10:AF43,4)=0," ",COUNTIF(AF10:AF43,4))</f>
        <v xml:space="preserve"> </v>
      </c>
      <c r="AG46" s="60">
        <f t="shared" ref="AG46:AW46" si="23">IF(COUNTIF(AG10:AG40,"б")=0+COUNTIF(AG10:AG40,"а")=0,"0",COUNTIF(AG10:AG40,"б")+COUNTIF(AG10:AG40,"а"))</f>
        <v>0</v>
      </c>
      <c r="AH46" s="60">
        <f t="shared" si="23"/>
        <v>0</v>
      </c>
      <c r="AI46" s="60">
        <f t="shared" si="23"/>
        <v>0</v>
      </c>
      <c r="AJ46" s="60">
        <f t="shared" si="23"/>
        <v>0</v>
      </c>
      <c r="AK46" s="60">
        <f t="shared" si="23"/>
        <v>0</v>
      </c>
      <c r="AL46" s="60">
        <f t="shared" si="23"/>
        <v>0</v>
      </c>
      <c r="AM46" s="60">
        <f t="shared" si="23"/>
        <v>0</v>
      </c>
      <c r="AN46" s="60">
        <f t="shared" si="23"/>
        <v>0</v>
      </c>
      <c r="AO46" s="60">
        <f t="shared" si="23"/>
        <v>0</v>
      </c>
      <c r="AP46" s="60">
        <f t="shared" si="23"/>
        <v>0</v>
      </c>
      <c r="AQ46" s="60">
        <f t="shared" si="23"/>
        <v>0</v>
      </c>
      <c r="AR46" s="60">
        <f t="shared" si="23"/>
        <v>0</v>
      </c>
      <c r="AS46" s="60">
        <f t="shared" si="23"/>
        <v>0</v>
      </c>
      <c r="AT46" s="60">
        <f t="shared" si="23"/>
        <v>0</v>
      </c>
      <c r="AU46" s="60">
        <f t="shared" si="23"/>
        <v>0</v>
      </c>
      <c r="AV46" s="60">
        <f t="shared" si="23"/>
        <v>0</v>
      </c>
      <c r="AW46" s="68">
        <f t="shared" si="23"/>
        <v>0</v>
      </c>
      <c r="AX46" s="47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49"/>
      <c r="CB46" s="49"/>
      <c r="CC46" s="49"/>
      <c r="CD46" s="49"/>
      <c r="CE46" s="49"/>
      <c r="CF46" s="49"/>
      <c r="CG46" s="49"/>
      <c r="CH46" s="49"/>
      <c r="CI46" s="49"/>
      <c r="CJ46" s="49"/>
      <c r="CK46" s="49"/>
      <c r="CL46" s="49"/>
      <c r="CM46" s="49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  <c r="DA46" s="50"/>
    </row>
    <row r="47" spans="1:111" s="59" customFormat="1" ht="17.25" customHeight="1" x14ac:dyDescent="0.2">
      <c r="A47" s="140"/>
      <c r="B47" s="140"/>
      <c r="C47" s="83" t="s">
        <v>18</v>
      </c>
      <c r="D47" s="83"/>
      <c r="E47" s="27"/>
      <c r="F47" s="141" t="str">
        <v>0</v>
      </c>
      <c r="G47" s="141">
        <v>22</v>
      </c>
      <c r="H47" s="141" t="str">
        <v>0</v>
      </c>
      <c r="I47" s="141" t="str">
        <v>0</v>
      </c>
      <c r="J47" s="141" t="str">
        <v>0</v>
      </c>
      <c r="K47" s="141" t="str">
        <v>0</v>
      </c>
      <c r="L47" s="141" t="str">
        <v>0</v>
      </c>
      <c r="M47" s="141" t="str">
        <v>0</v>
      </c>
      <c r="N47" s="141" t="str">
        <v>0</v>
      </c>
      <c r="O47" s="141" t="str">
        <v>0</v>
      </c>
      <c r="P47" s="141" t="str">
        <v>0</v>
      </c>
      <c r="Q47" s="141" t="str">
        <v>0</v>
      </c>
      <c r="R47" s="141" t="str">
        <v>0</v>
      </c>
      <c r="S47" s="141" t="str">
        <v>0</v>
      </c>
      <c r="T47" s="141" t="str">
        <v>0</v>
      </c>
      <c r="U47" s="141" t="str">
        <v xml:space="preserve"> </v>
      </c>
      <c r="V47" s="199" t="str">
        <f>IF(COUNTIF(V10:V40,"з")=0,"0",COUNTIF(V10:V40,"з"))</f>
        <v>0</v>
      </c>
      <c r="W47" s="35"/>
      <c r="X47" s="35"/>
      <c r="Y47" s="35" t="str">
        <f>IF(COUNTIF(Y10:Y40,"з")=0," ",COUNTIF(Y10:Y40,"з"))</f>
        <v xml:space="preserve"> </v>
      </c>
      <c r="Z47" s="35" t="str">
        <f>IF(COUNTIF(Z10:Z40,"з")=0," ",COUNTIF(Z10:Z40,"з"))</f>
        <v xml:space="preserve"> </v>
      </c>
      <c r="AA47" s="35" t="str">
        <f>IF(COUNTIF(AA10:AA40,"з")=0," ",COUNTIF(AA10:AA40,"з"))</f>
        <v xml:space="preserve"> </v>
      </c>
      <c r="AB47" s="35" t="str">
        <f>IF(COUNTIF(AB10:AB40,"з")=0," ",COUNTIF(AB10:AB40,"з"))</f>
        <v xml:space="preserve"> </v>
      </c>
      <c r="AC47" s="35"/>
      <c r="AD47" s="35" t="str">
        <f>IF(COUNTIF(AD10:AD40,"з")=0," ",COUNTIF(AD10:AD40,"з"))</f>
        <v xml:space="preserve"> </v>
      </c>
      <c r="AE47" s="52" t="str">
        <f>IF(COUNTIF(AE10:AE43,3)=0," ",COUNTIF(AE10:AE43,3))</f>
        <v xml:space="preserve"> </v>
      </c>
      <c r="AF47" s="53" t="str">
        <f>IF(COUNTIF(AF10:AF43,3)=0," ",COUNTIF(AF10:AF43,3))</f>
        <v xml:space="preserve"> </v>
      </c>
      <c r="AG47" s="35" t="str">
        <f t="shared" ref="AG47:AU47" si="24">IF(COUNTIF(AG10:AG40,"з")=0,"0",COUNTIF(AG10:AG40,"з"))</f>
        <v>0</v>
      </c>
      <c r="AH47" s="35">
        <f t="shared" si="24"/>
        <v>22</v>
      </c>
      <c r="AI47" s="35" t="str">
        <f t="shared" si="24"/>
        <v>0</v>
      </c>
      <c r="AJ47" s="35" t="str">
        <f t="shared" si="24"/>
        <v>0</v>
      </c>
      <c r="AK47" s="35" t="str">
        <f t="shared" si="24"/>
        <v>0</v>
      </c>
      <c r="AL47" s="35" t="str">
        <f t="shared" si="24"/>
        <v>0</v>
      </c>
      <c r="AM47" s="35" t="str">
        <f t="shared" si="24"/>
        <v>0</v>
      </c>
      <c r="AN47" s="35" t="str">
        <f t="shared" si="24"/>
        <v>0</v>
      </c>
      <c r="AO47" s="35" t="str">
        <f t="shared" si="24"/>
        <v>0</v>
      </c>
      <c r="AP47" s="35" t="str">
        <f t="shared" si="24"/>
        <v>0</v>
      </c>
      <c r="AQ47" s="35" t="str">
        <f t="shared" si="24"/>
        <v>0</v>
      </c>
      <c r="AR47" s="35" t="str">
        <f t="shared" si="24"/>
        <v>0</v>
      </c>
      <c r="AS47" s="35" t="str">
        <f t="shared" si="24"/>
        <v>0</v>
      </c>
      <c r="AT47" s="35" t="str">
        <f t="shared" si="24"/>
        <v>0</v>
      </c>
      <c r="AU47" s="35" t="str">
        <f t="shared" si="24"/>
        <v>0</v>
      </c>
      <c r="AV47" s="35" t="str">
        <f>IF(COUNTIF(AV10:AV40,"з")=0," ",COUNTIF(AV10:AV40,"з"))</f>
        <v xml:space="preserve"> </v>
      </c>
      <c r="AW47" s="35"/>
      <c r="AX47" s="55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7"/>
      <c r="CE47" s="57"/>
      <c r="CF47" s="57"/>
      <c r="CG47" s="57"/>
      <c r="CH47" s="57"/>
      <c r="CI47" s="57"/>
      <c r="CJ47" s="57"/>
      <c r="CK47" s="57"/>
      <c r="CL47" s="57"/>
      <c r="CM47" s="57"/>
      <c r="CN47" s="58"/>
      <c r="CO47" s="58"/>
      <c r="CP47" s="58"/>
      <c r="CQ47" s="58"/>
      <c r="CR47" s="58"/>
      <c r="CS47" s="58"/>
      <c r="CT47" s="58"/>
      <c r="CU47" s="58"/>
      <c r="CV47" s="58"/>
      <c r="CW47" s="58"/>
      <c r="CX47" s="58"/>
      <c r="CY47" s="58"/>
      <c r="CZ47" s="58"/>
      <c r="DA47" s="58"/>
    </row>
    <row r="48" spans="1:111" ht="17.25" customHeight="1" x14ac:dyDescent="0.2">
      <c r="A48" s="140"/>
      <c r="B48" s="140"/>
      <c r="C48" s="83" t="s">
        <v>19</v>
      </c>
      <c r="D48" s="83"/>
      <c r="E48" s="27"/>
      <c r="F48" s="141" t="str">
        <v>0</v>
      </c>
      <c r="G48" s="141" t="str">
        <v>0</v>
      </c>
      <c r="H48" s="141" t="str">
        <v>0</v>
      </c>
      <c r="I48" s="141" t="str">
        <v>0</v>
      </c>
      <c r="J48" s="141" t="str">
        <v>0</v>
      </c>
      <c r="K48" s="141" t="str">
        <v>0</v>
      </c>
      <c r="L48" s="141" t="str">
        <v>0</v>
      </c>
      <c r="M48" s="141" t="str">
        <v>0</v>
      </c>
      <c r="N48" s="141" t="str">
        <v>0</v>
      </c>
      <c r="O48" s="141" t="str">
        <v>0</v>
      </c>
      <c r="P48" s="141" t="str">
        <v>0</v>
      </c>
      <c r="Q48" s="141" t="str">
        <v>0</v>
      </c>
      <c r="R48" s="141" t="str">
        <v>0</v>
      </c>
      <c r="S48" s="141" t="str">
        <v>0</v>
      </c>
      <c r="T48" s="141" t="str">
        <v>0</v>
      </c>
      <c r="U48" s="141" t="str">
        <v xml:space="preserve"> </v>
      </c>
      <c r="V48" s="199" t="str">
        <f>IF(COUNTIF(V10:V40,"н")=0,"0",COUNTIF(V10:V40,"н"))</f>
        <v>0</v>
      </c>
      <c r="W48" s="35"/>
      <c r="X48" s="35"/>
      <c r="Y48" s="35" t="str">
        <f>IF(COUNTIF(Y10:Y40,"н")=0," ",COUNTIF(Y10:Y40,"н"))</f>
        <v xml:space="preserve"> </v>
      </c>
      <c r="Z48" s="35" t="str">
        <f>IF(COUNTIF(Z10:Z40,"н")=0," ",COUNTIF(Z10:Z40,"н"))</f>
        <v xml:space="preserve"> </v>
      </c>
      <c r="AA48" s="35" t="str">
        <f>IF(COUNTIF(AA10:AA40,"н")=0," ",COUNTIF(AA10:AA40,"н"))</f>
        <v xml:space="preserve"> </v>
      </c>
      <c r="AB48" s="35" t="str">
        <f>IF(COUNTIF(AB10:AB40,"н")=0," ",COUNTIF(AB10:AB40,"н"))</f>
        <v xml:space="preserve"> </v>
      </c>
      <c r="AC48" s="35"/>
      <c r="AD48" s="35" t="str">
        <f>IF(COUNTIF(AD10:AD40,"н")=0," ",COUNTIF(AD10:AD40,"н"))</f>
        <v xml:space="preserve"> </v>
      </c>
      <c r="AE48" s="35" t="str">
        <f>IF(COUNTIF(AE10:AE43,2)=0," ",COUNTIF(AE10:AE43,2))</f>
        <v xml:space="preserve"> </v>
      </c>
      <c r="AF48" s="61" t="str">
        <f>IF(COUNTIF(AF10:AF43,2)=0," ",COUNTIF(AF10:AF43,2))</f>
        <v xml:space="preserve"> </v>
      </c>
      <c r="AG48" s="35" t="str">
        <f t="shared" ref="AG48:AU48" si="25">IF(COUNTIF(AG10:AG40,"н")=0,"0",COUNTIF(AG10:AG40,"н"))</f>
        <v>0</v>
      </c>
      <c r="AH48" s="35" t="str">
        <f t="shared" si="25"/>
        <v>0</v>
      </c>
      <c r="AI48" s="35" t="str">
        <f t="shared" si="25"/>
        <v>0</v>
      </c>
      <c r="AJ48" s="35" t="str">
        <f t="shared" si="25"/>
        <v>0</v>
      </c>
      <c r="AK48" s="35" t="str">
        <f t="shared" si="25"/>
        <v>0</v>
      </c>
      <c r="AL48" s="35" t="str">
        <f t="shared" si="25"/>
        <v>0</v>
      </c>
      <c r="AM48" s="35" t="str">
        <f t="shared" si="25"/>
        <v>0</v>
      </c>
      <c r="AN48" s="35" t="str">
        <f t="shared" si="25"/>
        <v>0</v>
      </c>
      <c r="AO48" s="35" t="str">
        <f t="shared" si="25"/>
        <v>0</v>
      </c>
      <c r="AP48" s="35" t="str">
        <f t="shared" si="25"/>
        <v>0</v>
      </c>
      <c r="AQ48" s="35" t="str">
        <f t="shared" si="25"/>
        <v>0</v>
      </c>
      <c r="AR48" s="35" t="str">
        <f t="shared" si="25"/>
        <v>0</v>
      </c>
      <c r="AS48" s="35" t="str">
        <f t="shared" si="25"/>
        <v>0</v>
      </c>
      <c r="AT48" s="35" t="str">
        <f t="shared" si="25"/>
        <v>0</v>
      </c>
      <c r="AU48" s="35" t="str">
        <f t="shared" si="25"/>
        <v>0</v>
      </c>
      <c r="AV48" s="35" t="str">
        <f>IF(COUNTIF(AV10:AV40,"н")=0," ",COUNTIF(AV10:AV40,"н"))</f>
        <v xml:space="preserve"> </v>
      </c>
      <c r="AW48" s="35"/>
      <c r="AX48" s="135"/>
      <c r="AY48" s="136"/>
      <c r="AZ48" s="136"/>
      <c r="BA48" s="136"/>
      <c r="BB48" s="136"/>
      <c r="BC48" s="136"/>
      <c r="BD48" s="136"/>
      <c r="BE48" s="136"/>
      <c r="BF48" s="136"/>
      <c r="BG48" s="136"/>
      <c r="BH48" s="136"/>
      <c r="BI48" s="136"/>
      <c r="BJ48" s="136"/>
      <c r="BK48" s="136"/>
      <c r="BL48" s="136"/>
      <c r="BM48" s="136"/>
      <c r="BN48" s="136"/>
      <c r="BO48" s="129"/>
      <c r="BP48" s="129"/>
      <c r="BQ48" s="129"/>
      <c r="BR48" s="129"/>
      <c r="BS48" s="129"/>
      <c r="BT48" s="129"/>
      <c r="BU48" s="129"/>
      <c r="BV48" s="129"/>
      <c r="BW48" s="129"/>
      <c r="BX48" s="129"/>
      <c r="BY48" s="129"/>
      <c r="BZ48" s="129"/>
      <c r="CA48" s="129"/>
      <c r="CB48" s="129"/>
      <c r="CC48" s="129"/>
      <c r="CD48" s="129"/>
      <c r="CE48" s="129"/>
      <c r="CF48" s="129"/>
      <c r="CG48" s="129"/>
      <c r="CH48" s="129"/>
      <c r="CI48" s="129"/>
      <c r="CJ48" s="129"/>
      <c r="CK48" s="129"/>
      <c r="CL48" s="129"/>
      <c r="CM48" s="129"/>
      <c r="CN48" s="127"/>
      <c r="CO48" s="127"/>
      <c r="CP48" s="127"/>
      <c r="CQ48" s="127"/>
      <c r="CR48" s="127"/>
      <c r="CS48" s="127"/>
      <c r="CT48" s="127"/>
      <c r="CU48" s="127"/>
      <c r="CV48" s="127"/>
      <c r="CW48" s="127"/>
      <c r="CX48" s="127"/>
      <c r="CY48" s="127"/>
      <c r="CZ48" s="127"/>
      <c r="DA48" s="127"/>
      <c r="DG48" s="142"/>
    </row>
    <row r="49" spans="1:157" ht="35.1" customHeight="1" x14ac:dyDescent="0.2">
      <c r="F49" s="127"/>
      <c r="G49" s="127"/>
      <c r="H49" s="127"/>
      <c r="I49" s="127"/>
      <c r="J49" s="127"/>
      <c r="K49" s="127"/>
      <c r="L49" s="127"/>
      <c r="M49" s="127"/>
      <c r="N49" s="127"/>
      <c r="O49" s="127"/>
      <c r="P49" s="127"/>
      <c r="Q49" s="127"/>
      <c r="R49" s="127"/>
      <c r="S49" s="127"/>
      <c r="T49" s="127"/>
      <c r="U49" s="127"/>
      <c r="V49" s="127"/>
      <c r="W49" s="278"/>
      <c r="X49" s="278"/>
      <c r="Y49" s="278"/>
      <c r="Z49" s="278"/>
      <c r="AA49" s="278"/>
      <c r="AB49" s="278"/>
      <c r="AC49" s="278"/>
      <c r="AD49" s="278"/>
      <c r="AE49" s="204" t="str">
        <f>IF(COUNTIF(AE10:AE43,"б")=0," ",COUNTIF(AE10:AE43,"б"))</f>
        <v xml:space="preserve"> </v>
      </c>
      <c r="AF49" s="60">
        <f t="shared" ref="AF49" si="26">IF(COUNTIF(AF10:AF43,"б")=0+COUNTIF(AF10:AF43,"а")=0,"0",COUNTIF(AF10:AF43,"б")+COUNTIF(AF10:AF43,"а"))</f>
        <v>0</v>
      </c>
      <c r="AX49" s="86"/>
      <c r="AY49" s="86"/>
      <c r="AZ49" s="86"/>
      <c r="BA49" s="86"/>
      <c r="BB49" s="86"/>
      <c r="BC49" s="86"/>
      <c r="BD49" s="86"/>
      <c r="BE49" s="86"/>
      <c r="BF49" s="86"/>
      <c r="BG49" s="86"/>
      <c r="BH49" s="86"/>
      <c r="BI49" s="86"/>
      <c r="BJ49" s="86"/>
      <c r="BK49" s="86"/>
      <c r="BL49" s="86"/>
      <c r="BM49" s="86"/>
      <c r="BN49" s="86"/>
      <c r="BO49" s="86"/>
      <c r="BP49" s="86"/>
      <c r="BQ49" s="86"/>
      <c r="BR49" s="86"/>
      <c r="BS49" s="86"/>
      <c r="BT49" s="86"/>
      <c r="BU49" s="86"/>
      <c r="BV49" s="86"/>
      <c r="BW49" s="86"/>
      <c r="BX49" s="86"/>
      <c r="BY49" s="86"/>
      <c r="BZ49" s="86"/>
      <c r="CA49" s="86"/>
      <c r="CB49" s="86"/>
      <c r="CC49" s="142"/>
      <c r="CD49" s="142"/>
      <c r="CE49" s="142"/>
      <c r="CF49" s="142"/>
      <c r="CG49" s="142"/>
      <c r="CH49" s="142"/>
      <c r="CI49" s="142"/>
      <c r="CJ49" s="142"/>
      <c r="CK49" s="142"/>
      <c r="CL49" s="142"/>
      <c r="CM49" s="142"/>
      <c r="CN49" s="142"/>
      <c r="CO49" s="142"/>
      <c r="CP49" s="142"/>
      <c r="CQ49" s="142"/>
      <c r="CR49" s="142"/>
      <c r="CS49" s="142"/>
      <c r="CT49" s="142"/>
      <c r="CU49" s="142"/>
      <c r="CV49" s="142"/>
      <c r="CW49" s="142"/>
      <c r="CX49" s="142"/>
      <c r="CY49" s="142"/>
      <c r="CZ49" s="142"/>
      <c r="DA49" s="142"/>
      <c r="DB49" s="142"/>
      <c r="DC49" s="142"/>
      <c r="DD49" s="142"/>
      <c r="DE49" s="142"/>
      <c r="DF49" s="142"/>
      <c r="DG49" s="142"/>
      <c r="DH49" s="142"/>
      <c r="DI49" s="142"/>
      <c r="DJ49" s="142"/>
      <c r="DK49" s="142"/>
      <c r="DL49" s="142"/>
      <c r="DM49" s="142"/>
      <c r="DN49" s="142"/>
      <c r="DO49" s="142"/>
      <c r="DP49" s="142"/>
      <c r="DQ49" s="142"/>
      <c r="DR49" s="142"/>
      <c r="DS49" s="142"/>
      <c r="DT49" s="142"/>
      <c r="DU49" s="142"/>
      <c r="DV49" s="142"/>
      <c r="DW49" s="142"/>
      <c r="DX49" s="142"/>
      <c r="DY49" s="142"/>
      <c r="DZ49" s="142"/>
      <c r="EA49" s="142"/>
      <c r="EB49" s="142"/>
      <c r="EC49" s="142"/>
      <c r="ED49" s="142"/>
      <c r="EE49" s="142"/>
      <c r="EF49" s="142"/>
      <c r="EG49" s="142"/>
      <c r="EH49" s="142"/>
      <c r="EI49" s="142"/>
      <c r="EJ49" s="142"/>
      <c r="EK49" s="142"/>
      <c r="EL49" s="142"/>
      <c r="EM49" s="142"/>
      <c r="EN49" s="142"/>
      <c r="EO49" s="142"/>
      <c r="EP49" s="142"/>
      <c r="EQ49" s="142"/>
      <c r="ER49" s="142"/>
      <c r="ES49" s="142"/>
      <c r="ET49" s="142"/>
      <c r="EU49" s="142"/>
      <c r="EV49" s="142"/>
      <c r="EW49" s="142"/>
      <c r="EX49" s="142"/>
      <c r="EY49" s="142"/>
      <c r="EZ49" s="142"/>
      <c r="FA49" s="142"/>
    </row>
    <row r="50" spans="1:157" ht="35.1" customHeight="1" x14ac:dyDescent="0.2">
      <c r="F50" s="127"/>
      <c r="G50" s="127"/>
      <c r="H50" s="127"/>
      <c r="I50" s="127"/>
      <c r="J50" s="127"/>
      <c r="K50" s="127"/>
      <c r="L50" s="127"/>
      <c r="M50" s="127"/>
      <c r="N50" s="127"/>
      <c r="O50" s="127"/>
      <c r="P50" s="127"/>
      <c r="Q50" s="127"/>
      <c r="R50" s="127"/>
      <c r="S50" s="127"/>
      <c r="T50" s="127"/>
      <c r="U50" s="127"/>
      <c r="V50" s="127"/>
      <c r="W50" s="278"/>
      <c r="X50" s="278"/>
      <c r="Y50" s="278"/>
      <c r="Z50" s="278"/>
      <c r="AA50" s="278"/>
      <c r="AB50" s="278"/>
      <c r="AC50" s="278"/>
      <c r="AD50" s="278"/>
      <c r="AE50" s="61" t="str">
        <f>IF(COUNTIF(AE10:AE43,"з")=0," ",COUNTIF(AE10:AE43,"з"))</f>
        <v xml:space="preserve"> </v>
      </c>
      <c r="AF50" s="35" t="str">
        <f>IF(COUNTIF(AF10:AF43,"з")=0," ",COUNTIF(AF10:AF43,"з"))</f>
        <v xml:space="preserve"> </v>
      </c>
      <c r="AX50" s="129"/>
      <c r="AY50" s="130"/>
      <c r="AZ50" s="130"/>
      <c r="BA50" s="130"/>
      <c r="BB50" s="130"/>
      <c r="BC50" s="130"/>
      <c r="BD50" s="130"/>
      <c r="BE50" s="130"/>
      <c r="BF50" s="130"/>
      <c r="BG50" s="130"/>
      <c r="BH50" s="130"/>
      <c r="BI50" s="130"/>
      <c r="BJ50" s="130"/>
      <c r="BK50" s="130"/>
      <c r="BL50" s="130"/>
      <c r="BM50" s="130"/>
      <c r="BN50" s="130"/>
      <c r="BO50" s="129"/>
      <c r="BP50" s="129"/>
      <c r="BQ50" s="129"/>
      <c r="BR50" s="129"/>
      <c r="BS50" s="129"/>
      <c r="BT50" s="129"/>
      <c r="BU50" s="129"/>
      <c r="BV50" s="129"/>
      <c r="BW50" s="129"/>
      <c r="BX50" s="129"/>
      <c r="BY50" s="129"/>
      <c r="BZ50" s="129"/>
      <c r="CA50" s="129"/>
      <c r="CB50" s="129"/>
      <c r="CC50" s="129"/>
      <c r="CD50" s="129"/>
      <c r="CE50" s="129"/>
      <c r="CF50" s="129"/>
      <c r="CG50" s="129"/>
      <c r="CH50" s="129"/>
      <c r="CI50" s="129"/>
      <c r="CJ50" s="129"/>
      <c r="CK50" s="129"/>
      <c r="CL50" s="129"/>
      <c r="CM50" s="129"/>
      <c r="CN50" s="127"/>
      <c r="CO50" s="127"/>
      <c r="CP50" s="127"/>
      <c r="CQ50" s="127"/>
      <c r="CR50" s="127"/>
      <c r="CS50" s="127"/>
      <c r="CT50" s="127"/>
      <c r="CU50" s="127"/>
      <c r="CV50" s="127"/>
      <c r="CW50" s="127"/>
      <c r="CX50" s="127"/>
      <c r="CY50" s="127"/>
      <c r="CZ50" s="127"/>
      <c r="DA50" s="127"/>
      <c r="DG50" s="142"/>
    </row>
    <row r="51" spans="1:157" s="143" customFormat="1" ht="35.1" customHeight="1" x14ac:dyDescent="0.2">
      <c r="A51" s="131"/>
      <c r="B51" s="131"/>
      <c r="C51" s="131"/>
      <c r="D51" s="131"/>
      <c r="E51" s="131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278"/>
      <c r="X51" s="278"/>
      <c r="Y51" s="278"/>
      <c r="Z51" s="278"/>
      <c r="AA51" s="278"/>
      <c r="AB51" s="278"/>
      <c r="AC51" s="278"/>
      <c r="AD51" s="278"/>
      <c r="AE51" s="61" t="str">
        <f>IF(COUNTIF(AE10:AE43,"н")=0," ",COUNTIF(AE10:AE43,"н"))</f>
        <v xml:space="preserve"> </v>
      </c>
      <c r="AF51" s="35" t="str">
        <f>IF(COUNTIF(AF10:AF43,"н")=0," ",COUNTIF(AF10:AF43,"н"))</f>
        <v xml:space="preserve"> </v>
      </c>
      <c r="AX51" s="129"/>
      <c r="AY51" s="130"/>
      <c r="AZ51" s="130"/>
      <c r="BA51" s="130"/>
      <c r="BB51" s="130"/>
      <c r="BC51" s="130"/>
      <c r="BD51" s="130"/>
      <c r="BE51" s="130"/>
      <c r="BF51" s="130"/>
      <c r="BG51" s="130"/>
      <c r="BH51" s="130"/>
      <c r="BI51" s="130"/>
      <c r="BJ51" s="130"/>
      <c r="BK51" s="130"/>
      <c r="BL51" s="130"/>
      <c r="BM51" s="130"/>
      <c r="BN51" s="130"/>
      <c r="BO51" s="129"/>
      <c r="BP51" s="129"/>
      <c r="BQ51" s="129"/>
      <c r="BR51" s="129"/>
      <c r="BS51" s="129"/>
      <c r="BT51" s="129"/>
      <c r="BU51" s="129"/>
      <c r="BV51" s="129"/>
      <c r="BW51" s="129"/>
      <c r="BX51" s="129"/>
      <c r="BY51" s="129"/>
      <c r="BZ51" s="129"/>
      <c r="CA51" s="129"/>
      <c r="CB51" s="129"/>
      <c r="CC51" s="129"/>
      <c r="CD51" s="129"/>
      <c r="CE51" s="129"/>
      <c r="CF51" s="129"/>
      <c r="CG51" s="129"/>
      <c r="CH51" s="129"/>
      <c r="CI51" s="129"/>
      <c r="CJ51" s="129"/>
      <c r="CK51" s="129"/>
      <c r="CL51" s="129"/>
      <c r="CM51" s="129"/>
      <c r="CN51" s="129"/>
      <c r="CO51" s="129"/>
      <c r="CP51" s="129"/>
      <c r="CQ51" s="129"/>
      <c r="CR51" s="129"/>
      <c r="CS51" s="129"/>
      <c r="CT51" s="129"/>
      <c r="CU51" s="129"/>
      <c r="CV51" s="129"/>
      <c r="CW51" s="129"/>
      <c r="CX51" s="129"/>
      <c r="CY51" s="129"/>
      <c r="CZ51" s="129"/>
      <c r="DA51" s="129"/>
    </row>
    <row r="52" spans="1:157" x14ac:dyDescent="0.2">
      <c r="F52" s="127"/>
      <c r="G52" s="127"/>
      <c r="H52" s="127"/>
      <c r="I52" s="127"/>
      <c r="J52" s="127"/>
      <c r="K52" s="127"/>
      <c r="L52" s="127"/>
      <c r="M52" s="127"/>
      <c r="N52" s="127"/>
      <c r="O52" s="127"/>
      <c r="P52" s="127"/>
      <c r="Q52" s="127"/>
      <c r="R52" s="127"/>
      <c r="S52" s="127"/>
      <c r="T52" s="127"/>
      <c r="U52" s="127"/>
      <c r="V52" s="127"/>
      <c r="W52" s="278"/>
      <c r="X52" s="278"/>
      <c r="Y52" s="278"/>
      <c r="Z52" s="278"/>
      <c r="AA52" s="278"/>
      <c r="AB52" s="278"/>
      <c r="AC52" s="278"/>
      <c r="AD52" s="278"/>
      <c r="AE52" s="127"/>
      <c r="AF52" s="127"/>
      <c r="AG52" s="128"/>
      <c r="AH52" s="128"/>
      <c r="AI52" s="128"/>
      <c r="AJ52" s="128"/>
      <c r="AK52" s="128"/>
      <c r="AL52" s="128"/>
      <c r="AM52" s="128"/>
      <c r="AN52" s="128"/>
      <c r="AO52" s="128"/>
      <c r="AP52" s="128"/>
      <c r="AQ52" s="128"/>
      <c r="AR52" s="128"/>
      <c r="AS52" s="128"/>
      <c r="AT52" s="128"/>
      <c r="AU52" s="128"/>
      <c r="AV52" s="128"/>
      <c r="AW52" s="128"/>
      <c r="AX52" s="129"/>
      <c r="AY52" s="130"/>
      <c r="AZ52" s="130"/>
      <c r="BA52" s="130"/>
      <c r="BB52" s="130"/>
      <c r="BC52" s="130"/>
      <c r="BD52" s="130"/>
      <c r="BE52" s="130"/>
      <c r="BF52" s="130"/>
      <c r="BG52" s="130"/>
      <c r="BH52" s="130"/>
      <c r="BI52" s="130"/>
      <c r="BJ52" s="130"/>
      <c r="BK52" s="130"/>
      <c r="BL52" s="130"/>
      <c r="BM52" s="130"/>
      <c r="BN52" s="130"/>
      <c r="BO52" s="129"/>
      <c r="BP52" s="129"/>
      <c r="BQ52" s="129"/>
      <c r="BR52" s="129"/>
      <c r="BS52" s="129"/>
      <c r="BT52" s="129"/>
      <c r="BU52" s="129"/>
      <c r="BV52" s="129"/>
      <c r="BW52" s="129"/>
      <c r="BX52" s="129"/>
      <c r="BY52" s="129"/>
      <c r="BZ52" s="129"/>
      <c r="CA52" s="129"/>
      <c r="CB52" s="129"/>
      <c r="CC52" s="129"/>
      <c r="CD52" s="129"/>
      <c r="CE52" s="129"/>
      <c r="CF52" s="129"/>
      <c r="CG52" s="129"/>
      <c r="CH52" s="129"/>
      <c r="CI52" s="129"/>
      <c r="CJ52" s="129"/>
      <c r="CK52" s="129"/>
      <c r="CL52" s="129"/>
      <c r="CM52" s="129"/>
      <c r="CN52" s="127"/>
      <c r="CO52" s="127"/>
      <c r="CP52" s="127"/>
      <c r="CQ52" s="127"/>
      <c r="CR52" s="127"/>
      <c r="CS52" s="127"/>
      <c r="CT52" s="127"/>
      <c r="CU52" s="127"/>
      <c r="CV52" s="127"/>
      <c r="CW52" s="127"/>
      <c r="CX52" s="127"/>
      <c r="CY52" s="127"/>
      <c r="CZ52" s="127"/>
      <c r="DA52" s="127"/>
    </row>
    <row r="53" spans="1:157" x14ac:dyDescent="0.2">
      <c r="F53" s="127"/>
      <c r="G53" s="127"/>
      <c r="H53" s="127"/>
      <c r="I53" s="127"/>
      <c r="J53" s="127"/>
      <c r="K53" s="127"/>
      <c r="L53" s="127"/>
      <c r="M53" s="127"/>
      <c r="N53" s="127"/>
      <c r="O53" s="127"/>
      <c r="P53" s="127"/>
      <c r="Q53" s="127"/>
      <c r="R53" s="127"/>
      <c r="S53" s="127"/>
      <c r="T53" s="127"/>
      <c r="U53" s="127"/>
      <c r="V53" s="127"/>
      <c r="W53" s="278"/>
      <c r="X53" s="278"/>
      <c r="Y53" s="278"/>
      <c r="Z53" s="278"/>
      <c r="AA53" s="278"/>
      <c r="AB53" s="278"/>
      <c r="AC53" s="278"/>
      <c r="AD53" s="278"/>
      <c r="AE53" s="127"/>
      <c r="AF53" s="127"/>
      <c r="AG53" s="128"/>
      <c r="AH53" s="128"/>
      <c r="AI53" s="128"/>
      <c r="AJ53" s="128"/>
      <c r="AK53" s="128"/>
      <c r="AL53" s="128"/>
      <c r="AM53" s="128"/>
      <c r="AN53" s="128"/>
      <c r="AO53" s="128"/>
      <c r="AP53" s="128"/>
      <c r="AQ53" s="128"/>
      <c r="AR53" s="128"/>
      <c r="AS53" s="128"/>
      <c r="AT53" s="128"/>
      <c r="AU53" s="128"/>
      <c r="AV53" s="128"/>
      <c r="AW53" s="128"/>
      <c r="AX53" s="129"/>
      <c r="AY53" s="130"/>
      <c r="AZ53" s="130"/>
      <c r="BA53" s="130"/>
      <c r="BB53" s="130"/>
      <c r="BC53" s="130"/>
      <c r="BD53" s="130"/>
      <c r="BE53" s="130"/>
      <c r="BF53" s="130"/>
      <c r="BG53" s="130"/>
      <c r="BH53" s="130"/>
      <c r="BI53" s="130"/>
      <c r="BJ53" s="130"/>
      <c r="BK53" s="130"/>
      <c r="BL53" s="130"/>
      <c r="BM53" s="130"/>
      <c r="BN53" s="130"/>
      <c r="BO53" s="129"/>
      <c r="BP53" s="129"/>
      <c r="BQ53" s="129"/>
      <c r="BR53" s="129"/>
      <c r="BS53" s="129"/>
      <c r="BT53" s="129"/>
      <c r="BU53" s="129"/>
      <c r="BV53" s="129"/>
      <c r="BW53" s="129"/>
      <c r="BX53" s="129"/>
      <c r="BY53" s="129"/>
      <c r="BZ53" s="129"/>
      <c r="CA53" s="129"/>
      <c r="CB53" s="129"/>
      <c r="CC53" s="129"/>
      <c r="CD53" s="129"/>
      <c r="CE53" s="129"/>
      <c r="CF53" s="129"/>
      <c r="CG53" s="129"/>
      <c r="CH53" s="129"/>
      <c r="CI53" s="129"/>
      <c r="CJ53" s="129"/>
      <c r="CK53" s="129"/>
      <c r="CL53" s="129"/>
      <c r="CM53" s="129"/>
      <c r="CN53" s="127"/>
      <c r="CO53" s="127"/>
      <c r="CP53" s="127"/>
      <c r="CQ53" s="127"/>
      <c r="CR53" s="127"/>
      <c r="CS53" s="127"/>
      <c r="CT53" s="127"/>
      <c r="CU53" s="127"/>
      <c r="CV53" s="127"/>
      <c r="CW53" s="127"/>
      <c r="CX53" s="127"/>
      <c r="CY53" s="127"/>
      <c r="CZ53" s="127"/>
      <c r="DA53" s="127"/>
    </row>
    <row r="54" spans="1:157" x14ac:dyDescent="0.2"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278"/>
      <c r="X54" s="278"/>
      <c r="Y54" s="278"/>
      <c r="Z54" s="278"/>
      <c r="AA54" s="278"/>
      <c r="AB54" s="278"/>
      <c r="AC54" s="278"/>
      <c r="AD54" s="278"/>
      <c r="AE54" s="127"/>
      <c r="AF54" s="127"/>
      <c r="AG54" s="128"/>
      <c r="AH54" s="128"/>
      <c r="AI54" s="128"/>
      <c r="AJ54" s="128"/>
      <c r="AK54" s="128"/>
      <c r="AL54" s="128"/>
      <c r="AM54" s="128"/>
      <c r="AN54" s="128"/>
      <c r="AO54" s="128"/>
      <c r="AP54" s="128"/>
      <c r="AQ54" s="128"/>
      <c r="AR54" s="128"/>
      <c r="AS54" s="128"/>
      <c r="AT54" s="128"/>
      <c r="AU54" s="128"/>
      <c r="AV54" s="128"/>
      <c r="AW54" s="128"/>
      <c r="AX54" s="129"/>
      <c r="AY54" s="130"/>
      <c r="AZ54" s="130"/>
      <c r="BA54" s="130"/>
      <c r="BB54" s="130"/>
      <c r="BC54" s="130"/>
      <c r="BD54" s="130"/>
      <c r="BE54" s="130"/>
      <c r="BF54" s="130"/>
      <c r="BG54" s="130"/>
      <c r="BH54" s="130"/>
      <c r="BI54" s="130"/>
      <c r="BJ54" s="130"/>
      <c r="BK54" s="130"/>
      <c r="BL54" s="130"/>
      <c r="BM54" s="130"/>
      <c r="BN54" s="130"/>
      <c r="BO54" s="129"/>
      <c r="BP54" s="129"/>
      <c r="BQ54" s="129"/>
      <c r="BR54" s="129"/>
      <c r="BS54" s="129"/>
      <c r="BT54" s="129"/>
      <c r="BU54" s="129"/>
      <c r="BV54" s="129"/>
      <c r="BW54" s="129"/>
      <c r="BX54" s="129"/>
      <c r="BY54" s="129"/>
      <c r="BZ54" s="129"/>
      <c r="CA54" s="129"/>
      <c r="CB54" s="129"/>
      <c r="CC54" s="129"/>
      <c r="CD54" s="129"/>
      <c r="CE54" s="129"/>
      <c r="CF54" s="129"/>
      <c r="CG54" s="129"/>
      <c r="CH54" s="129"/>
      <c r="CI54" s="129"/>
      <c r="CJ54" s="129"/>
      <c r="CK54" s="129"/>
      <c r="CL54" s="129"/>
      <c r="CM54" s="129"/>
      <c r="CN54" s="127"/>
      <c r="CO54" s="127"/>
      <c r="CP54" s="127"/>
      <c r="CQ54" s="127"/>
      <c r="CR54" s="127"/>
      <c r="CS54" s="127"/>
      <c r="CT54" s="127"/>
      <c r="CU54" s="127"/>
      <c r="CV54" s="127"/>
      <c r="CW54" s="127"/>
      <c r="CX54" s="127"/>
      <c r="CY54" s="127"/>
      <c r="CZ54" s="127"/>
      <c r="DA54" s="127"/>
    </row>
    <row r="55" spans="1:157" x14ac:dyDescent="0.2">
      <c r="F55" s="127"/>
      <c r="G55" s="127"/>
      <c r="H55" s="127"/>
      <c r="I55" s="127"/>
      <c r="J55" s="127"/>
      <c r="K55" s="127"/>
      <c r="L55" s="127"/>
      <c r="M55" s="127"/>
      <c r="N55" s="127"/>
      <c r="O55" s="127"/>
      <c r="P55" s="127"/>
      <c r="Q55" s="127"/>
      <c r="R55" s="127"/>
      <c r="S55" s="127"/>
      <c r="T55" s="127"/>
      <c r="U55" s="127"/>
      <c r="V55" s="127"/>
      <c r="W55" s="278"/>
      <c r="X55" s="278"/>
      <c r="Y55" s="278"/>
      <c r="Z55" s="278"/>
      <c r="AA55" s="278"/>
      <c r="AB55" s="278"/>
      <c r="AC55" s="278"/>
      <c r="AD55" s="278"/>
      <c r="AE55" s="127"/>
      <c r="AF55" s="127"/>
      <c r="AG55" s="128"/>
      <c r="AH55" s="128"/>
      <c r="AI55" s="128"/>
      <c r="AJ55" s="128"/>
      <c r="AK55" s="128"/>
      <c r="AL55" s="128"/>
      <c r="AM55" s="128"/>
      <c r="AN55" s="128"/>
      <c r="AO55" s="128"/>
      <c r="AP55" s="128"/>
      <c r="AQ55" s="128"/>
      <c r="AR55" s="128"/>
      <c r="AS55" s="128"/>
      <c r="AT55" s="128"/>
      <c r="AU55" s="128"/>
      <c r="AV55" s="128"/>
      <c r="AW55" s="128"/>
      <c r="AX55" s="129"/>
      <c r="AY55" s="130"/>
      <c r="AZ55" s="130"/>
      <c r="BA55" s="130"/>
      <c r="BB55" s="130"/>
      <c r="BC55" s="130"/>
      <c r="BD55" s="130"/>
      <c r="BE55" s="130"/>
      <c r="BF55" s="130"/>
      <c r="BG55" s="130"/>
      <c r="BH55" s="130"/>
      <c r="BI55" s="130"/>
      <c r="BJ55" s="130"/>
      <c r="BK55" s="130"/>
      <c r="BL55" s="130"/>
      <c r="BM55" s="130"/>
      <c r="BN55" s="130"/>
      <c r="BO55" s="129"/>
      <c r="BP55" s="129"/>
      <c r="BQ55" s="129"/>
      <c r="BR55" s="129"/>
      <c r="BS55" s="129"/>
      <c r="BT55" s="129"/>
      <c r="BU55" s="129"/>
      <c r="BV55" s="129"/>
      <c r="BW55" s="129"/>
      <c r="BX55" s="129"/>
      <c r="BY55" s="129"/>
      <c r="BZ55" s="129"/>
      <c r="CA55" s="129"/>
      <c r="CB55" s="129"/>
      <c r="CC55" s="129"/>
      <c r="CD55" s="129"/>
      <c r="CE55" s="129"/>
      <c r="CF55" s="129"/>
      <c r="CG55" s="129"/>
      <c r="CH55" s="129"/>
      <c r="CI55" s="129"/>
      <c r="CJ55" s="129"/>
      <c r="CK55" s="129"/>
      <c r="CL55" s="129"/>
      <c r="CM55" s="129"/>
      <c r="CN55" s="127"/>
      <c r="CO55" s="127"/>
      <c r="CP55" s="127"/>
      <c r="CQ55" s="127"/>
      <c r="CR55" s="127"/>
      <c r="CS55" s="127"/>
      <c r="CT55" s="127"/>
      <c r="CU55" s="127"/>
      <c r="CV55" s="127"/>
      <c r="CW55" s="127"/>
      <c r="CX55" s="127"/>
      <c r="CY55" s="127"/>
      <c r="CZ55" s="127"/>
      <c r="DA55" s="127"/>
    </row>
    <row r="56" spans="1:157" x14ac:dyDescent="0.2">
      <c r="F56" s="127"/>
      <c r="G56" s="127"/>
      <c r="H56" s="127"/>
      <c r="I56" s="127"/>
      <c r="J56" s="127"/>
      <c r="K56" s="127"/>
      <c r="L56" s="127"/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278"/>
      <c r="X56" s="278"/>
      <c r="Y56" s="278"/>
      <c r="Z56" s="278"/>
      <c r="AA56" s="278"/>
      <c r="AB56" s="278"/>
      <c r="AC56" s="278"/>
      <c r="AD56" s="278"/>
      <c r="AE56" s="127"/>
      <c r="AF56" s="127"/>
      <c r="AG56" s="128"/>
      <c r="AH56" s="128"/>
      <c r="AI56" s="128"/>
      <c r="AJ56" s="128"/>
      <c r="AK56" s="128"/>
      <c r="AL56" s="128"/>
      <c r="AM56" s="128"/>
      <c r="AN56" s="128"/>
      <c r="AO56" s="128"/>
      <c r="AP56" s="128"/>
      <c r="AQ56" s="128"/>
      <c r="AR56" s="128"/>
      <c r="AS56" s="128"/>
      <c r="AT56" s="128"/>
      <c r="AU56" s="128"/>
      <c r="AV56" s="128"/>
      <c r="AW56" s="128"/>
      <c r="AX56" s="129"/>
      <c r="AY56" s="130"/>
      <c r="AZ56" s="130"/>
      <c r="BA56" s="130"/>
      <c r="BB56" s="130"/>
      <c r="BC56" s="130"/>
      <c r="BD56" s="130"/>
      <c r="BE56" s="130"/>
      <c r="BF56" s="130"/>
      <c r="BG56" s="130"/>
      <c r="BH56" s="130"/>
      <c r="BI56" s="130"/>
      <c r="BJ56" s="130"/>
      <c r="BK56" s="130"/>
      <c r="BL56" s="130"/>
      <c r="BM56" s="130"/>
      <c r="BN56" s="130"/>
      <c r="BO56" s="129"/>
      <c r="BP56" s="129"/>
      <c r="BQ56" s="129"/>
      <c r="BR56" s="129"/>
      <c r="BS56" s="129"/>
      <c r="BT56" s="129"/>
      <c r="BU56" s="129"/>
      <c r="BV56" s="129"/>
      <c r="BW56" s="129"/>
      <c r="BX56" s="129"/>
      <c r="BY56" s="129"/>
      <c r="BZ56" s="129"/>
      <c r="CA56" s="129"/>
      <c r="CB56" s="129"/>
      <c r="CC56" s="129"/>
      <c r="CD56" s="129"/>
      <c r="CE56" s="129"/>
      <c r="CF56" s="129"/>
      <c r="CG56" s="129"/>
      <c r="CH56" s="129"/>
      <c r="CI56" s="129"/>
      <c r="CJ56" s="129"/>
      <c r="CK56" s="129"/>
      <c r="CL56" s="129"/>
      <c r="CM56" s="129"/>
      <c r="CN56" s="127"/>
      <c r="CO56" s="127"/>
      <c r="CP56" s="127"/>
      <c r="CQ56" s="127"/>
      <c r="CR56" s="127"/>
      <c r="CS56" s="127"/>
      <c r="CT56" s="127"/>
      <c r="CU56" s="127"/>
      <c r="CV56" s="127"/>
      <c r="CW56" s="127"/>
      <c r="CX56" s="127"/>
      <c r="CY56" s="127"/>
      <c r="CZ56" s="127"/>
      <c r="DA56" s="127"/>
    </row>
    <row r="57" spans="1:157" x14ac:dyDescent="0.2">
      <c r="F57" s="127"/>
      <c r="G57" s="127"/>
      <c r="H57" s="127"/>
      <c r="I57" s="127"/>
      <c r="J57" s="127"/>
      <c r="K57" s="127"/>
      <c r="L57" s="127"/>
      <c r="M57" s="127"/>
      <c r="N57" s="127"/>
      <c r="O57" s="127"/>
      <c r="P57" s="127"/>
      <c r="Q57" s="127"/>
      <c r="R57" s="127"/>
      <c r="S57" s="127"/>
      <c r="T57" s="127"/>
      <c r="U57" s="127"/>
      <c r="V57" s="127"/>
      <c r="W57" s="278"/>
      <c r="X57" s="278"/>
      <c r="Y57" s="278"/>
      <c r="Z57" s="278"/>
      <c r="AA57" s="278"/>
      <c r="AB57" s="278"/>
      <c r="AC57" s="278"/>
      <c r="AD57" s="278"/>
      <c r="AE57" s="127"/>
      <c r="AF57" s="127"/>
      <c r="AG57" s="128"/>
      <c r="AH57" s="128"/>
      <c r="AI57" s="128"/>
      <c r="AJ57" s="128"/>
      <c r="AK57" s="128"/>
      <c r="AL57" s="128"/>
      <c r="AM57" s="128"/>
      <c r="AN57" s="128"/>
      <c r="AO57" s="128"/>
      <c r="AP57" s="128"/>
      <c r="AQ57" s="128"/>
      <c r="AR57" s="128"/>
      <c r="AS57" s="128"/>
      <c r="AT57" s="128"/>
      <c r="AU57" s="128"/>
      <c r="AV57" s="128"/>
      <c r="AW57" s="128"/>
      <c r="AX57" s="129"/>
      <c r="AY57" s="130"/>
      <c r="AZ57" s="130"/>
      <c r="BA57" s="130"/>
      <c r="BB57" s="130"/>
      <c r="BC57" s="130"/>
      <c r="BD57" s="130"/>
      <c r="BE57" s="130"/>
      <c r="BF57" s="130"/>
      <c r="BG57" s="130"/>
      <c r="BH57" s="130"/>
      <c r="BI57" s="130"/>
      <c r="BJ57" s="130"/>
      <c r="BK57" s="130"/>
      <c r="BL57" s="130"/>
      <c r="BM57" s="130"/>
      <c r="BN57" s="130"/>
      <c r="BO57" s="129"/>
      <c r="BP57" s="129"/>
      <c r="BQ57" s="129"/>
      <c r="BR57" s="129"/>
      <c r="BS57" s="129"/>
      <c r="BT57" s="129"/>
      <c r="BU57" s="129"/>
      <c r="BV57" s="129"/>
      <c r="BW57" s="129"/>
      <c r="BX57" s="129"/>
      <c r="BY57" s="129"/>
      <c r="BZ57" s="129"/>
      <c r="CA57" s="129"/>
      <c r="CB57" s="129"/>
      <c r="CC57" s="129"/>
      <c r="CD57" s="129"/>
      <c r="CE57" s="129"/>
      <c r="CF57" s="129"/>
      <c r="CG57" s="129"/>
      <c r="CH57" s="129"/>
      <c r="CI57" s="129"/>
      <c r="CJ57" s="129"/>
      <c r="CK57" s="129"/>
      <c r="CL57" s="129"/>
      <c r="CM57" s="129"/>
      <c r="CN57" s="127"/>
      <c r="CO57" s="127"/>
      <c r="CP57" s="127"/>
      <c r="CQ57" s="127"/>
      <c r="CR57" s="127"/>
      <c r="CS57" s="127"/>
      <c r="CT57" s="127"/>
      <c r="CU57" s="127"/>
      <c r="CV57" s="127"/>
      <c r="CW57" s="127"/>
      <c r="CX57" s="127"/>
      <c r="CY57" s="127"/>
      <c r="CZ57" s="127"/>
      <c r="DA57" s="127"/>
    </row>
    <row r="58" spans="1:157" x14ac:dyDescent="0.2">
      <c r="AE58" s="127"/>
      <c r="AF58" s="127"/>
      <c r="AG58" s="128"/>
      <c r="AH58" s="128"/>
      <c r="AI58" s="128"/>
      <c r="AJ58" s="128"/>
      <c r="AK58" s="128"/>
      <c r="AL58" s="128"/>
      <c r="AM58" s="128"/>
      <c r="AN58" s="128"/>
      <c r="AO58" s="128"/>
      <c r="AP58" s="128"/>
      <c r="AQ58" s="128"/>
      <c r="AR58" s="128"/>
      <c r="AS58" s="128"/>
      <c r="AT58" s="128"/>
      <c r="AU58" s="128"/>
      <c r="AV58" s="128"/>
      <c r="AW58" s="128"/>
      <c r="AX58" s="129"/>
      <c r="AY58" s="130"/>
      <c r="AZ58" s="130"/>
      <c r="BA58" s="130"/>
      <c r="BB58" s="130"/>
      <c r="BC58" s="130"/>
      <c r="BD58" s="130"/>
      <c r="BE58" s="130"/>
      <c r="BF58" s="130"/>
      <c r="BG58" s="130"/>
      <c r="BH58" s="130"/>
      <c r="BI58" s="130"/>
      <c r="BJ58" s="130"/>
      <c r="BK58" s="130"/>
      <c r="BL58" s="130"/>
      <c r="BM58" s="130"/>
      <c r="BN58" s="130"/>
      <c r="BO58" s="129"/>
      <c r="BP58" s="129"/>
      <c r="BQ58" s="129"/>
      <c r="BR58" s="129"/>
      <c r="BS58" s="129"/>
      <c r="BT58" s="129"/>
      <c r="BU58" s="129"/>
      <c r="BV58" s="129"/>
      <c r="BW58" s="129"/>
      <c r="BX58" s="129"/>
      <c r="BY58" s="129"/>
      <c r="BZ58" s="129"/>
      <c r="CA58" s="129"/>
      <c r="CB58" s="129"/>
      <c r="CC58" s="129"/>
      <c r="CD58" s="129"/>
      <c r="CE58" s="129"/>
      <c r="CF58" s="129"/>
      <c r="CG58" s="129"/>
      <c r="CH58" s="129"/>
      <c r="CI58" s="129"/>
      <c r="CJ58" s="129"/>
      <c r="CK58" s="129"/>
      <c r="CL58" s="129"/>
      <c r="CM58" s="129"/>
      <c r="CN58" s="127"/>
      <c r="CO58" s="127"/>
      <c r="CP58" s="127"/>
      <c r="CQ58" s="127"/>
      <c r="CR58" s="127"/>
      <c r="CS58" s="127"/>
      <c r="CT58" s="127"/>
      <c r="CU58" s="127"/>
      <c r="CV58" s="127"/>
      <c r="CW58" s="127"/>
      <c r="CX58" s="127"/>
      <c r="CY58" s="127"/>
      <c r="CZ58" s="127"/>
      <c r="DA58" s="127"/>
    </row>
    <row r="59" spans="1:157" x14ac:dyDescent="0.2">
      <c r="AE59" s="127"/>
      <c r="AF59" s="127"/>
      <c r="AG59" s="128"/>
      <c r="AH59" s="128"/>
      <c r="AI59" s="128"/>
      <c r="AJ59" s="128"/>
      <c r="AK59" s="128"/>
      <c r="AL59" s="128"/>
      <c r="AM59" s="128"/>
      <c r="AN59" s="128"/>
      <c r="AO59" s="128"/>
      <c r="AP59" s="128"/>
      <c r="AQ59" s="128"/>
      <c r="AR59" s="128"/>
      <c r="AS59" s="128"/>
      <c r="AT59" s="128"/>
      <c r="AU59" s="128"/>
      <c r="AV59" s="128"/>
      <c r="AW59" s="128"/>
      <c r="AX59" s="129"/>
      <c r="AY59" s="130"/>
      <c r="AZ59" s="130"/>
      <c r="BA59" s="130"/>
      <c r="BB59" s="130"/>
      <c r="BC59" s="130"/>
      <c r="BD59" s="130"/>
      <c r="BE59" s="130"/>
      <c r="BF59" s="130"/>
      <c r="BG59" s="130"/>
      <c r="BH59" s="130"/>
      <c r="BI59" s="130"/>
      <c r="BJ59" s="130"/>
      <c r="BK59" s="130"/>
      <c r="BL59" s="130"/>
      <c r="BM59" s="130"/>
      <c r="BN59" s="130"/>
      <c r="BO59" s="129"/>
      <c r="BP59" s="129"/>
      <c r="BQ59" s="129"/>
      <c r="BR59" s="129"/>
      <c r="BS59" s="129"/>
      <c r="BT59" s="129"/>
      <c r="BU59" s="129"/>
      <c r="BV59" s="129"/>
      <c r="BW59" s="129"/>
      <c r="BX59" s="129"/>
      <c r="BY59" s="129"/>
      <c r="BZ59" s="129"/>
      <c r="CA59" s="129"/>
      <c r="CB59" s="129"/>
      <c r="CC59" s="129"/>
      <c r="CD59" s="129"/>
      <c r="CE59" s="129"/>
      <c r="CF59" s="129"/>
      <c r="CG59" s="129"/>
      <c r="CH59" s="129"/>
      <c r="CI59" s="129"/>
      <c r="CJ59" s="129"/>
      <c r="CK59" s="129"/>
      <c r="CL59" s="129"/>
      <c r="CM59" s="129"/>
      <c r="CN59" s="127"/>
      <c r="CO59" s="127"/>
      <c r="CP59" s="127"/>
      <c r="CQ59" s="127"/>
      <c r="CR59" s="127"/>
      <c r="CS59" s="127"/>
      <c r="CT59" s="127"/>
      <c r="CU59" s="127"/>
      <c r="CV59" s="127"/>
      <c r="CW59" s="127"/>
      <c r="CX59" s="127"/>
      <c r="CY59" s="127"/>
      <c r="CZ59" s="127"/>
      <c r="DA59" s="127"/>
    </row>
    <row r="60" spans="1:157" x14ac:dyDescent="0.2">
      <c r="AE60" s="127"/>
      <c r="AF60" s="127"/>
      <c r="AG60" s="128"/>
      <c r="AH60" s="128"/>
      <c r="AI60" s="128"/>
      <c r="AJ60" s="128"/>
      <c r="AK60" s="128"/>
      <c r="AL60" s="128"/>
      <c r="AM60" s="128"/>
      <c r="AN60" s="128"/>
      <c r="AO60" s="128"/>
      <c r="AP60" s="128"/>
      <c r="AQ60" s="128"/>
      <c r="AR60" s="128"/>
      <c r="AS60" s="128"/>
      <c r="AT60" s="128"/>
      <c r="AU60" s="128"/>
      <c r="AV60" s="128"/>
      <c r="AW60" s="128"/>
      <c r="AX60" s="129"/>
      <c r="AY60" s="130"/>
      <c r="AZ60" s="130"/>
      <c r="BA60" s="130"/>
      <c r="BB60" s="130"/>
      <c r="BC60" s="130"/>
      <c r="BD60" s="130"/>
      <c r="BE60" s="130"/>
      <c r="BF60" s="130"/>
      <c r="BG60" s="130"/>
      <c r="BH60" s="130"/>
      <c r="BI60" s="130"/>
      <c r="BJ60" s="130"/>
      <c r="BK60" s="130"/>
      <c r="BL60" s="130"/>
      <c r="BM60" s="130"/>
      <c r="BN60" s="130"/>
      <c r="BO60" s="129"/>
      <c r="BP60" s="129"/>
      <c r="BQ60" s="129"/>
      <c r="BR60" s="129"/>
      <c r="BS60" s="129"/>
      <c r="BT60" s="129"/>
      <c r="BU60" s="129"/>
      <c r="BV60" s="129"/>
      <c r="BW60" s="129"/>
      <c r="BX60" s="129"/>
      <c r="BY60" s="129"/>
      <c r="BZ60" s="129"/>
      <c r="CA60" s="129"/>
      <c r="CB60" s="129"/>
      <c r="CC60" s="129"/>
      <c r="CD60" s="129"/>
      <c r="CE60" s="129"/>
      <c r="CF60" s="129"/>
      <c r="CG60" s="129"/>
      <c r="CH60" s="129"/>
      <c r="CI60" s="129"/>
      <c r="CJ60" s="129"/>
      <c r="CK60" s="129"/>
      <c r="CL60" s="129"/>
      <c r="CM60" s="129"/>
      <c r="CN60" s="127"/>
      <c r="CO60" s="127"/>
      <c r="CP60" s="127"/>
      <c r="CQ60" s="127"/>
      <c r="CR60" s="127"/>
      <c r="CS60" s="127"/>
      <c r="CT60" s="127"/>
      <c r="CU60" s="127"/>
      <c r="CV60" s="127"/>
      <c r="CW60" s="127"/>
      <c r="CX60" s="127"/>
      <c r="CY60" s="127"/>
      <c r="CZ60" s="127"/>
      <c r="DA60" s="127"/>
    </row>
  </sheetData>
  <mergeCells count="13">
    <mergeCell ref="X42:AB42"/>
    <mergeCell ref="A7:C8"/>
    <mergeCell ref="V7:V9"/>
    <mergeCell ref="AD7:AD9"/>
    <mergeCell ref="AG7:AW7"/>
    <mergeCell ref="A1:AD1"/>
    <mergeCell ref="A3:AD3"/>
    <mergeCell ref="A2:AD2"/>
    <mergeCell ref="BP7:CE7"/>
    <mergeCell ref="AX7:BM7"/>
    <mergeCell ref="F6:G6"/>
    <mergeCell ref="H6:N6"/>
    <mergeCell ref="O6:Q6"/>
  </mergeCells>
  <conditionalFormatting sqref="AF10:AF43">
    <cfRule type="expression" dxfId="577" priority="579" stopIfTrue="1">
      <formula>VALUE(RIGHT(AF10))&gt;AE10</formula>
    </cfRule>
    <cfRule type="expression" dxfId="576" priority="580" stopIfTrue="1">
      <formula>EXACT(RIGHT(AF10,3),"зач")</formula>
    </cfRule>
  </conditionalFormatting>
  <conditionalFormatting sqref="W42 W43:AD48 AX49:CB49 AE46:AF51 Z9:AC9 AE10:AE45 AG10:AW48 F32:V48 F10:T31 V10:V31">
    <cfRule type="cellIs" dxfId="575" priority="576" stopIfTrue="1" operator="equal">
      <formula>5</formula>
    </cfRule>
    <cfRule type="cellIs" dxfId="574" priority="577" stopIfTrue="1" operator="equal">
      <formula>4</formula>
    </cfRule>
    <cfRule type="cellIs" dxfId="573" priority="578" stopIfTrue="1" operator="equal">
      <formula>3</formula>
    </cfRule>
  </conditionalFormatting>
  <conditionalFormatting sqref="E10:E48">
    <cfRule type="cellIs" dxfId="572" priority="574" stopIfTrue="1" operator="equal">
      <formula>4</formula>
    </cfRule>
    <cfRule type="cellIs" dxfId="571" priority="575" stopIfTrue="1" operator="equal">
      <formula>3</formula>
    </cfRule>
  </conditionalFormatting>
  <conditionalFormatting sqref="C9 Y9 AI9 AG9 F9 H12:S12 J9 L9 N9:O9 Q9:T9">
    <cfRule type="cellIs" dxfId="570" priority="571" stopIfTrue="1" operator="equal">
      <formula>5</formula>
    </cfRule>
    <cfRule type="cellIs" dxfId="569" priority="572" stopIfTrue="1" operator="equal">
      <formula>4</formula>
    </cfRule>
    <cfRule type="cellIs" dxfId="568" priority="573" stopIfTrue="1" operator="equal">
      <formula>3</formula>
    </cfRule>
  </conditionalFormatting>
  <conditionalFormatting sqref="AE7:AJ8 W7:AC8 H11:J11 J7 F7:H8 L7:T7 L8:O8 Q8:T8 R7:S8">
    <cfRule type="expression" dxfId="567" priority="569" stopIfTrue="1">
      <formula>$D$4&lt;F7</formula>
    </cfRule>
    <cfRule type="expression" dxfId="566" priority="570" stopIfTrue="1">
      <formula>$D$4&gt;F7</formula>
    </cfRule>
  </conditionalFormatting>
  <conditionalFormatting sqref="Q9 S9">
    <cfRule type="cellIs" dxfId="565" priority="263" stopIfTrue="1" operator="equal">
      <formula>5</formula>
    </cfRule>
    <cfRule type="cellIs" dxfId="564" priority="264" stopIfTrue="1" operator="equal">
      <formula>4</formula>
    </cfRule>
    <cfRule type="cellIs" dxfId="563" priority="265" stopIfTrue="1" operator="equal">
      <formula>3</formula>
    </cfRule>
  </conditionalFormatting>
  <conditionalFormatting sqref="Q9">
    <cfRule type="cellIs" dxfId="562" priority="260" stopIfTrue="1" operator="equal">
      <formula>5</formula>
    </cfRule>
    <cfRule type="cellIs" dxfId="561" priority="261" stopIfTrue="1" operator="equal">
      <formula>4</formula>
    </cfRule>
    <cfRule type="cellIs" dxfId="560" priority="262" stopIfTrue="1" operator="equal">
      <formula>3</formula>
    </cfRule>
  </conditionalFormatting>
  <conditionalFormatting sqref="Q7:Q8">
    <cfRule type="expression" dxfId="559" priority="258" stopIfTrue="1">
      <formula>$D$1&lt;Q7</formula>
    </cfRule>
    <cfRule type="expression" dxfId="558" priority="259" stopIfTrue="1">
      <formula>$D$1&gt;Q7</formula>
    </cfRule>
  </conditionalFormatting>
  <conditionalFormatting sqref="M7:M8">
    <cfRule type="expression" dxfId="557" priority="249" stopIfTrue="1">
      <formula>$D$1&lt;M7</formula>
    </cfRule>
    <cfRule type="expression" dxfId="556" priority="250" stopIfTrue="1">
      <formula>$D$1&gt;M7</formula>
    </cfRule>
  </conditionalFormatting>
  <conditionalFormatting sqref="M8">
    <cfRule type="expression" dxfId="555" priority="247" stopIfTrue="1">
      <formula>$D$4&lt;M8</formula>
    </cfRule>
    <cfRule type="expression" dxfId="554" priority="248" stopIfTrue="1">
      <formula>$D$4&gt;M8</formula>
    </cfRule>
  </conditionalFormatting>
  <conditionalFormatting sqref="L9">
    <cfRule type="cellIs" dxfId="553" priority="244" stopIfTrue="1" operator="equal">
      <formula>5</formula>
    </cfRule>
    <cfRule type="cellIs" dxfId="552" priority="245" stopIfTrue="1" operator="equal">
      <formula>4</formula>
    </cfRule>
    <cfRule type="cellIs" dxfId="551" priority="246" stopIfTrue="1" operator="equal">
      <formula>3</formula>
    </cfRule>
  </conditionalFormatting>
  <conditionalFormatting sqref="L7:L8">
    <cfRule type="expression" dxfId="550" priority="242" stopIfTrue="1">
      <formula>$D$1&lt;L7</formula>
    </cfRule>
    <cfRule type="expression" dxfId="549" priority="243" stopIfTrue="1">
      <formula>$D$1&gt;L7</formula>
    </cfRule>
  </conditionalFormatting>
  <conditionalFormatting sqref="L8">
    <cfRule type="expression" dxfId="548" priority="240" stopIfTrue="1">
      <formula>$D$4&lt;L8</formula>
    </cfRule>
    <cfRule type="expression" dxfId="547" priority="241" stopIfTrue="1">
      <formula>$D$4&gt;L8</formula>
    </cfRule>
  </conditionalFormatting>
  <conditionalFormatting sqref="N8">
    <cfRule type="expression" dxfId="546" priority="236" stopIfTrue="1">
      <formula>$D$4&lt;N8</formula>
    </cfRule>
    <cfRule type="expression" dxfId="545" priority="237" stopIfTrue="1">
      <formula>$D$4&gt;N8</formula>
    </cfRule>
  </conditionalFormatting>
  <conditionalFormatting sqref="N7:N8">
    <cfRule type="expression" dxfId="544" priority="238" stopIfTrue="1">
      <formula>$D$1&lt;N7</formula>
    </cfRule>
    <cfRule type="expression" dxfId="543" priority="239" stopIfTrue="1">
      <formula>$D$1&gt;N7</formula>
    </cfRule>
  </conditionalFormatting>
  <conditionalFormatting sqref="R9">
    <cfRule type="cellIs" dxfId="542" priority="233" stopIfTrue="1" operator="equal">
      <formula>5</formula>
    </cfRule>
    <cfRule type="cellIs" dxfId="541" priority="234" stopIfTrue="1" operator="equal">
      <formula>4</formula>
    </cfRule>
    <cfRule type="cellIs" dxfId="540" priority="235" stopIfTrue="1" operator="equal">
      <formula>3</formula>
    </cfRule>
  </conditionalFormatting>
  <conditionalFormatting sqref="R9">
    <cfRule type="cellIs" dxfId="539" priority="230" stopIfTrue="1" operator="equal">
      <formula>5</formula>
    </cfRule>
    <cfRule type="cellIs" dxfId="538" priority="231" stopIfTrue="1" operator="equal">
      <formula>4</formula>
    </cfRule>
    <cfRule type="cellIs" dxfId="537" priority="232" stopIfTrue="1" operator="equal">
      <formula>3</formula>
    </cfRule>
  </conditionalFormatting>
  <conditionalFormatting sqref="R7:R8">
    <cfRule type="expression" dxfId="536" priority="228" stopIfTrue="1">
      <formula>$D$1&lt;R7</formula>
    </cfRule>
    <cfRule type="expression" dxfId="535" priority="229" stopIfTrue="1">
      <formula>$D$1&gt;R7</formula>
    </cfRule>
  </conditionalFormatting>
  <conditionalFormatting sqref="O8">
    <cfRule type="expression" dxfId="534" priority="224" stopIfTrue="1">
      <formula>$D$4&lt;O8</formula>
    </cfRule>
    <cfRule type="expression" dxfId="533" priority="225" stopIfTrue="1">
      <formula>$D$4&gt;O8</formula>
    </cfRule>
  </conditionalFormatting>
  <conditionalFormatting sqref="O7:O8">
    <cfRule type="expression" dxfId="532" priority="226" stopIfTrue="1">
      <formula>$D$1&lt;O7</formula>
    </cfRule>
    <cfRule type="expression" dxfId="531" priority="227" stopIfTrue="1">
      <formula>$D$1&gt;O7</formula>
    </cfRule>
  </conditionalFormatting>
  <conditionalFormatting sqref="R9">
    <cfRule type="cellIs" dxfId="530" priority="221" stopIfTrue="1" operator="equal">
      <formula>5</formula>
    </cfRule>
    <cfRule type="cellIs" dxfId="529" priority="222" stopIfTrue="1" operator="equal">
      <formula>4</formula>
    </cfRule>
    <cfRule type="cellIs" dxfId="528" priority="223" stopIfTrue="1" operator="equal">
      <formula>3</formula>
    </cfRule>
  </conditionalFormatting>
  <conditionalFormatting sqref="R9">
    <cfRule type="cellIs" dxfId="527" priority="218" stopIfTrue="1" operator="equal">
      <formula>5</formula>
    </cfRule>
    <cfRule type="cellIs" dxfId="526" priority="219" stopIfTrue="1" operator="equal">
      <formula>4</formula>
    </cfRule>
    <cfRule type="cellIs" dxfId="525" priority="220" stopIfTrue="1" operator="equal">
      <formula>3</formula>
    </cfRule>
  </conditionalFormatting>
  <conditionalFormatting sqref="R7:R8">
    <cfRule type="expression" dxfId="524" priority="216" stopIfTrue="1">
      <formula>$D$1&lt;R7</formula>
    </cfRule>
    <cfRule type="expression" dxfId="523" priority="217" stopIfTrue="1">
      <formula>$D$1&gt;R7</formula>
    </cfRule>
  </conditionalFormatting>
  <conditionalFormatting sqref="L9">
    <cfRule type="cellIs" dxfId="522" priority="213" stopIfTrue="1" operator="equal">
      <formula>5</formula>
    </cfRule>
    <cfRule type="cellIs" dxfId="521" priority="214" stopIfTrue="1" operator="equal">
      <formula>4</formula>
    </cfRule>
    <cfRule type="cellIs" dxfId="520" priority="215" stopIfTrue="1" operator="equal">
      <formula>3</formula>
    </cfRule>
  </conditionalFormatting>
  <conditionalFormatting sqref="N7:N8">
    <cfRule type="expression" dxfId="519" priority="211" stopIfTrue="1">
      <formula>$D$1&lt;N7</formula>
    </cfRule>
    <cfRule type="expression" dxfId="518" priority="212" stopIfTrue="1">
      <formula>$D$1&gt;N7</formula>
    </cfRule>
  </conditionalFormatting>
  <conditionalFormatting sqref="N8">
    <cfRule type="expression" dxfId="517" priority="209" stopIfTrue="1">
      <formula>$D$4&lt;N8</formula>
    </cfRule>
    <cfRule type="expression" dxfId="516" priority="210" stopIfTrue="1">
      <formula>$D$4&gt;N8</formula>
    </cfRule>
  </conditionalFormatting>
  <conditionalFormatting sqref="M7:M8">
    <cfRule type="expression" dxfId="515" priority="204" stopIfTrue="1">
      <formula>$D$1&lt;M7</formula>
    </cfRule>
    <cfRule type="expression" dxfId="514" priority="205" stopIfTrue="1">
      <formula>$D$1&gt;M7</formula>
    </cfRule>
  </conditionalFormatting>
  <conditionalFormatting sqref="M8">
    <cfRule type="expression" dxfId="513" priority="202" stopIfTrue="1">
      <formula>$D$4&lt;M8</formula>
    </cfRule>
    <cfRule type="expression" dxfId="512" priority="203" stopIfTrue="1">
      <formula>$D$4&gt;M8</formula>
    </cfRule>
  </conditionalFormatting>
  <conditionalFormatting sqref="O8">
    <cfRule type="expression" dxfId="511" priority="198" stopIfTrue="1">
      <formula>$D$4&lt;O8</formula>
    </cfRule>
    <cfRule type="expression" dxfId="510" priority="199" stopIfTrue="1">
      <formula>$D$4&gt;O8</formula>
    </cfRule>
  </conditionalFormatting>
  <conditionalFormatting sqref="O7:O8">
    <cfRule type="expression" dxfId="509" priority="200" stopIfTrue="1">
      <formula>$D$1&lt;O7</formula>
    </cfRule>
    <cfRule type="expression" dxfId="508" priority="201" stopIfTrue="1">
      <formula>$D$1&gt;O7</formula>
    </cfRule>
  </conditionalFormatting>
  <conditionalFormatting sqref="S9">
    <cfRule type="cellIs" dxfId="507" priority="195" stopIfTrue="1" operator="equal">
      <formula>5</formula>
    </cfRule>
    <cfRule type="cellIs" dxfId="506" priority="196" stopIfTrue="1" operator="equal">
      <formula>4</formula>
    </cfRule>
    <cfRule type="cellIs" dxfId="505" priority="197" stopIfTrue="1" operator="equal">
      <formula>3</formula>
    </cfRule>
  </conditionalFormatting>
  <conditionalFormatting sqref="S9">
    <cfRule type="cellIs" dxfId="504" priority="192" stopIfTrue="1" operator="equal">
      <formula>5</formula>
    </cfRule>
    <cfRule type="cellIs" dxfId="503" priority="193" stopIfTrue="1" operator="equal">
      <formula>4</formula>
    </cfRule>
    <cfRule type="cellIs" dxfId="502" priority="194" stopIfTrue="1" operator="equal">
      <formula>3</formula>
    </cfRule>
  </conditionalFormatting>
  <conditionalFormatting sqref="S7:S8">
    <cfRule type="expression" dxfId="501" priority="190" stopIfTrue="1">
      <formula>$D$1&lt;S7</formula>
    </cfRule>
    <cfRule type="expression" dxfId="500" priority="191" stopIfTrue="1">
      <formula>$D$1&gt;S7</formula>
    </cfRule>
  </conditionalFormatting>
  <conditionalFormatting sqref="P7">
    <cfRule type="expression" dxfId="499" priority="188" stopIfTrue="1">
      <formula>$D$1&lt;P7</formula>
    </cfRule>
    <cfRule type="expression" dxfId="498" priority="189" stopIfTrue="1">
      <formula>$D$1&gt;P7</formula>
    </cfRule>
  </conditionalFormatting>
  <conditionalFormatting sqref="H7:H8">
    <cfRule type="expression" dxfId="497" priority="181" stopIfTrue="1">
      <formula>$D$1&lt;H7</formula>
    </cfRule>
    <cfRule type="expression" dxfId="496" priority="182" stopIfTrue="1">
      <formula>$D$1&gt;H7</formula>
    </cfRule>
  </conditionalFormatting>
  <conditionalFormatting sqref="H7:H8">
    <cfRule type="expression" dxfId="495" priority="176" stopIfTrue="1">
      <formula>$D$4&lt;H7</formula>
    </cfRule>
    <cfRule type="expression" dxfId="494" priority="177" stopIfTrue="1">
      <formula>$D$4&gt;H7</formula>
    </cfRule>
  </conditionalFormatting>
  <conditionalFormatting sqref="T8">
    <cfRule type="expression" dxfId="493" priority="174" stopIfTrue="1">
      <formula>$D$1&lt;T8</formula>
    </cfRule>
    <cfRule type="expression" dxfId="492" priority="175" stopIfTrue="1">
      <formula>$D$1&gt;T8</formula>
    </cfRule>
  </conditionalFormatting>
  <conditionalFormatting sqref="T8">
    <cfRule type="expression" dxfId="491" priority="172" stopIfTrue="1">
      <formula>$D$1&lt;T8</formula>
    </cfRule>
    <cfRule type="expression" dxfId="490" priority="173" stopIfTrue="1">
      <formula>$D$1&gt;T8</formula>
    </cfRule>
  </conditionalFormatting>
  <conditionalFormatting sqref="J9">
    <cfRule type="cellIs" dxfId="489" priority="161" stopIfTrue="1" operator="equal">
      <formula>5</formula>
    </cfRule>
    <cfRule type="cellIs" dxfId="488" priority="162" stopIfTrue="1" operator="equal">
      <formula>4</formula>
    </cfRule>
    <cfRule type="cellIs" dxfId="487" priority="163" stopIfTrue="1" operator="equal">
      <formula>3</formula>
    </cfRule>
  </conditionalFormatting>
  <conditionalFormatting sqref="L7:L8">
    <cfRule type="expression" dxfId="486" priority="159" stopIfTrue="1">
      <formula>$D$1&lt;L7</formula>
    </cfRule>
    <cfRule type="expression" dxfId="485" priority="160" stopIfTrue="1">
      <formula>$D$1&gt;L7</formula>
    </cfRule>
  </conditionalFormatting>
  <conditionalFormatting sqref="L8">
    <cfRule type="expression" dxfId="484" priority="157" stopIfTrue="1">
      <formula>$D$4&lt;L8</formula>
    </cfRule>
    <cfRule type="expression" dxfId="483" priority="158" stopIfTrue="1">
      <formula>$D$4&gt;L8</formula>
    </cfRule>
  </conditionalFormatting>
  <conditionalFormatting sqref="M8">
    <cfRule type="expression" dxfId="482" priority="146" stopIfTrue="1">
      <formula>$D$4&lt;M8</formula>
    </cfRule>
    <cfRule type="expression" dxfId="481" priority="147" stopIfTrue="1">
      <formula>$D$4&gt;M8</formula>
    </cfRule>
  </conditionalFormatting>
  <conditionalFormatting sqref="M7:M8">
    <cfRule type="expression" dxfId="480" priority="148" stopIfTrue="1">
      <formula>$D$1&lt;M7</formula>
    </cfRule>
    <cfRule type="expression" dxfId="479" priority="149" stopIfTrue="1">
      <formula>$D$1&gt;M7</formula>
    </cfRule>
  </conditionalFormatting>
  <conditionalFormatting sqref="N8">
    <cfRule type="expression" dxfId="478" priority="142" stopIfTrue="1">
      <formula>$D$4&lt;N8</formula>
    </cfRule>
    <cfRule type="expression" dxfId="477" priority="143" stopIfTrue="1">
      <formula>$D$4&gt;N8</formula>
    </cfRule>
  </conditionalFormatting>
  <conditionalFormatting sqref="N7:N8">
    <cfRule type="expression" dxfId="476" priority="144" stopIfTrue="1">
      <formula>$D$1&lt;N7</formula>
    </cfRule>
    <cfRule type="expression" dxfId="475" priority="145" stopIfTrue="1">
      <formula>$D$1&gt;N7</formula>
    </cfRule>
  </conditionalFormatting>
  <conditionalFormatting sqref="M7:M8">
    <cfRule type="expression" dxfId="474" priority="137" stopIfTrue="1">
      <formula>$D$1&lt;M7</formula>
    </cfRule>
    <cfRule type="expression" dxfId="473" priority="138" stopIfTrue="1">
      <formula>$D$1&gt;M7</formula>
    </cfRule>
  </conditionalFormatting>
  <conditionalFormatting sqref="M8">
    <cfRule type="expression" dxfId="472" priority="135" stopIfTrue="1">
      <formula>$D$4&lt;M8</formula>
    </cfRule>
    <cfRule type="expression" dxfId="471" priority="136" stopIfTrue="1">
      <formula>$D$4&gt;M8</formula>
    </cfRule>
  </conditionalFormatting>
  <conditionalFormatting sqref="L9">
    <cfRule type="cellIs" dxfId="470" priority="132" stopIfTrue="1" operator="equal">
      <formula>5</formula>
    </cfRule>
    <cfRule type="cellIs" dxfId="469" priority="133" stopIfTrue="1" operator="equal">
      <formula>4</formula>
    </cfRule>
    <cfRule type="cellIs" dxfId="468" priority="134" stopIfTrue="1" operator="equal">
      <formula>3</formula>
    </cfRule>
  </conditionalFormatting>
  <conditionalFormatting sqref="L7:L8">
    <cfRule type="expression" dxfId="467" priority="130" stopIfTrue="1">
      <formula>$D$1&lt;L7</formula>
    </cfRule>
    <cfRule type="expression" dxfId="466" priority="131" stopIfTrue="1">
      <formula>$D$1&gt;L7</formula>
    </cfRule>
  </conditionalFormatting>
  <conditionalFormatting sqref="L8">
    <cfRule type="expression" dxfId="465" priority="128" stopIfTrue="1">
      <formula>$D$4&lt;L8</formula>
    </cfRule>
    <cfRule type="expression" dxfId="464" priority="129" stopIfTrue="1">
      <formula>$D$4&gt;L8</formula>
    </cfRule>
  </conditionalFormatting>
  <conditionalFormatting sqref="N8">
    <cfRule type="expression" dxfId="463" priority="124" stopIfTrue="1">
      <formula>$D$4&lt;N8</formula>
    </cfRule>
    <cfRule type="expression" dxfId="462" priority="125" stopIfTrue="1">
      <formula>$D$4&gt;N8</formula>
    </cfRule>
  </conditionalFormatting>
  <conditionalFormatting sqref="N7:N8">
    <cfRule type="expression" dxfId="461" priority="126" stopIfTrue="1">
      <formula>$D$1&lt;N7</formula>
    </cfRule>
    <cfRule type="expression" dxfId="460" priority="127" stopIfTrue="1">
      <formula>$D$1&gt;N7</formula>
    </cfRule>
  </conditionalFormatting>
  <conditionalFormatting sqref="H9">
    <cfRule type="cellIs" dxfId="459" priority="121" stopIfTrue="1" operator="equal">
      <formula>5</formula>
    </cfRule>
    <cfRule type="cellIs" dxfId="458" priority="122" stopIfTrue="1" operator="equal">
      <formula>4</formula>
    </cfRule>
    <cfRule type="cellIs" dxfId="457" priority="123" stopIfTrue="1" operator="equal">
      <formula>3</formula>
    </cfRule>
  </conditionalFormatting>
  <conditionalFormatting sqref="H9">
    <cfRule type="cellIs" dxfId="456" priority="118" stopIfTrue="1" operator="equal">
      <formula>5</formula>
    </cfRule>
    <cfRule type="cellIs" dxfId="455" priority="119" stopIfTrue="1" operator="equal">
      <formula>4</formula>
    </cfRule>
    <cfRule type="cellIs" dxfId="454" priority="120" stopIfTrue="1" operator="equal">
      <formula>3</formula>
    </cfRule>
  </conditionalFormatting>
  <conditionalFormatting sqref="H9">
    <cfRule type="cellIs" dxfId="453" priority="115" stopIfTrue="1" operator="equal">
      <formula>5</formula>
    </cfRule>
    <cfRule type="cellIs" dxfId="452" priority="116" stopIfTrue="1" operator="equal">
      <formula>4</formula>
    </cfRule>
    <cfRule type="cellIs" dxfId="451" priority="117" stopIfTrue="1" operator="equal">
      <formula>3</formula>
    </cfRule>
  </conditionalFormatting>
  <conditionalFormatting sqref="H9">
    <cfRule type="cellIs" dxfId="450" priority="112" stopIfTrue="1" operator="equal">
      <formula>5</formula>
    </cfRule>
    <cfRule type="cellIs" dxfId="449" priority="113" stopIfTrue="1" operator="equal">
      <formula>4</formula>
    </cfRule>
    <cfRule type="cellIs" dxfId="448" priority="114" stopIfTrue="1" operator="equal">
      <formula>3</formula>
    </cfRule>
  </conditionalFormatting>
  <conditionalFormatting sqref="I9">
    <cfRule type="cellIs" dxfId="447" priority="109" stopIfTrue="1" operator="equal">
      <formula>5</formula>
    </cfRule>
    <cfRule type="cellIs" dxfId="446" priority="110" stopIfTrue="1" operator="equal">
      <formula>4</formula>
    </cfRule>
    <cfRule type="cellIs" dxfId="445" priority="111" stopIfTrue="1" operator="equal">
      <formula>3</formula>
    </cfRule>
  </conditionalFormatting>
  <conditionalFormatting sqref="I7:I8 J8">
    <cfRule type="expression" dxfId="444" priority="107" stopIfTrue="1">
      <formula>$D$1&lt;I7</formula>
    </cfRule>
    <cfRule type="expression" dxfId="443" priority="108" stopIfTrue="1">
      <formula>$D$1&gt;I7</formula>
    </cfRule>
  </conditionalFormatting>
  <conditionalFormatting sqref="I9">
    <cfRule type="cellIs" dxfId="442" priority="104" stopIfTrue="1" operator="equal">
      <formula>5</formula>
    </cfRule>
    <cfRule type="cellIs" dxfId="441" priority="105" stopIfTrue="1" operator="equal">
      <formula>4</formula>
    </cfRule>
    <cfRule type="cellIs" dxfId="440" priority="106" stopIfTrue="1" operator="equal">
      <formula>3</formula>
    </cfRule>
  </conditionalFormatting>
  <conditionalFormatting sqref="I7:I8 J8">
    <cfRule type="expression" dxfId="439" priority="102" stopIfTrue="1">
      <formula>$D$4&lt;I7</formula>
    </cfRule>
    <cfRule type="expression" dxfId="438" priority="103" stopIfTrue="1">
      <formula>$D$4&gt;I7</formula>
    </cfRule>
  </conditionalFormatting>
  <conditionalFormatting sqref="I9">
    <cfRule type="cellIs" dxfId="437" priority="99" stopIfTrue="1" operator="equal">
      <formula>5</formula>
    </cfRule>
    <cfRule type="cellIs" dxfId="436" priority="100" stopIfTrue="1" operator="equal">
      <formula>4</formula>
    </cfRule>
    <cfRule type="cellIs" dxfId="435" priority="101" stopIfTrue="1" operator="equal">
      <formula>3</formula>
    </cfRule>
  </conditionalFormatting>
  <conditionalFormatting sqref="I7:I8 J8">
    <cfRule type="expression" dxfId="434" priority="97" stopIfTrue="1">
      <formula>$D$4&lt;I7</formula>
    </cfRule>
    <cfRule type="expression" dxfId="433" priority="98" stopIfTrue="1">
      <formula>$D$4&gt;I7</formula>
    </cfRule>
  </conditionalFormatting>
  <conditionalFormatting sqref="I9">
    <cfRule type="cellIs" dxfId="432" priority="94" stopIfTrue="1" operator="equal">
      <formula>5</formula>
    </cfRule>
    <cfRule type="cellIs" dxfId="431" priority="95" stopIfTrue="1" operator="equal">
      <formula>4</formula>
    </cfRule>
    <cfRule type="cellIs" dxfId="430" priority="96" stopIfTrue="1" operator="equal">
      <formula>3</formula>
    </cfRule>
  </conditionalFormatting>
  <conditionalFormatting sqref="I7:I8 J8">
    <cfRule type="expression" dxfId="429" priority="92" stopIfTrue="1">
      <formula>$D$4&lt;I7</formula>
    </cfRule>
    <cfRule type="expression" dxfId="428" priority="93" stopIfTrue="1">
      <formula>$D$4&gt;I7</formula>
    </cfRule>
  </conditionalFormatting>
  <conditionalFormatting sqref="I9">
    <cfRule type="cellIs" dxfId="427" priority="89" stopIfTrue="1" operator="equal">
      <formula>5</formula>
    </cfRule>
    <cfRule type="cellIs" dxfId="426" priority="90" stopIfTrue="1" operator="equal">
      <formula>4</formula>
    </cfRule>
    <cfRule type="cellIs" dxfId="425" priority="91" stopIfTrue="1" operator="equal">
      <formula>3</formula>
    </cfRule>
  </conditionalFormatting>
  <conditionalFormatting sqref="I7:I8 J8">
    <cfRule type="expression" dxfId="424" priority="87" stopIfTrue="1">
      <formula>$D$4&lt;I7</formula>
    </cfRule>
    <cfRule type="expression" dxfId="423" priority="88" stopIfTrue="1">
      <formula>$D$4&gt;I7</formula>
    </cfRule>
  </conditionalFormatting>
  <conditionalFormatting sqref="G8">
    <cfRule type="expression" dxfId="422" priority="85" stopIfTrue="1">
      <formula>$D$1&lt;G8</formula>
    </cfRule>
    <cfRule type="expression" dxfId="421" priority="86" stopIfTrue="1">
      <formula>$D$1&gt;G8</formula>
    </cfRule>
  </conditionalFormatting>
  <conditionalFormatting sqref="G8">
    <cfRule type="expression" dxfId="420" priority="83" stopIfTrue="1">
      <formula>$D$4&lt;G8</formula>
    </cfRule>
    <cfRule type="expression" dxfId="419" priority="84" stopIfTrue="1">
      <formula>$D$4&gt;G8</formula>
    </cfRule>
  </conditionalFormatting>
  <conditionalFormatting sqref="M9">
    <cfRule type="cellIs" dxfId="418" priority="80" stopIfTrue="1" operator="equal">
      <formula>5</formula>
    </cfRule>
    <cfRule type="cellIs" dxfId="417" priority="81" stopIfTrue="1" operator="equal">
      <formula>4</formula>
    </cfRule>
    <cfRule type="cellIs" dxfId="416" priority="82" stopIfTrue="1" operator="equal">
      <formula>3</formula>
    </cfRule>
  </conditionalFormatting>
  <conditionalFormatting sqref="K7:K8">
    <cfRule type="expression" dxfId="415" priority="78" stopIfTrue="1">
      <formula>$D$1&lt;K7</formula>
    </cfRule>
    <cfRule type="expression" dxfId="414" priority="79" stopIfTrue="1">
      <formula>$D$1&gt;K7</formula>
    </cfRule>
  </conditionalFormatting>
  <conditionalFormatting sqref="K7:K8">
    <cfRule type="expression" dxfId="413" priority="76" stopIfTrue="1">
      <formula>$D$4&lt;K7</formula>
    </cfRule>
    <cfRule type="expression" dxfId="412" priority="77" stopIfTrue="1">
      <formula>$D$4&gt;K7</formula>
    </cfRule>
  </conditionalFormatting>
  <conditionalFormatting sqref="M9">
    <cfRule type="cellIs" dxfId="411" priority="73" stopIfTrue="1" operator="equal">
      <formula>5</formula>
    </cfRule>
    <cfRule type="cellIs" dxfId="410" priority="74" stopIfTrue="1" operator="equal">
      <formula>4</formula>
    </cfRule>
    <cfRule type="cellIs" dxfId="409" priority="75" stopIfTrue="1" operator="equal">
      <formula>3</formula>
    </cfRule>
  </conditionalFormatting>
  <conditionalFormatting sqref="M9">
    <cfRule type="cellIs" dxfId="408" priority="70" stopIfTrue="1" operator="equal">
      <formula>5</formula>
    </cfRule>
    <cfRule type="cellIs" dxfId="407" priority="71" stopIfTrue="1" operator="equal">
      <formula>4</formula>
    </cfRule>
    <cfRule type="cellIs" dxfId="406" priority="72" stopIfTrue="1" operator="equal">
      <formula>3</formula>
    </cfRule>
  </conditionalFormatting>
  <conditionalFormatting sqref="K7:K8">
    <cfRule type="expression" dxfId="405" priority="68" stopIfTrue="1">
      <formula>$D$4&lt;K7</formula>
    </cfRule>
    <cfRule type="expression" dxfId="404" priority="69" stopIfTrue="1">
      <formula>$D$4&gt;K7</formula>
    </cfRule>
  </conditionalFormatting>
  <conditionalFormatting sqref="K8">
    <cfRule type="expression" dxfId="403" priority="66" stopIfTrue="1">
      <formula>$D$4&lt;K8</formula>
    </cfRule>
    <cfRule type="expression" dxfId="402" priority="67" stopIfTrue="1">
      <formula>$D$4&gt;K8</formula>
    </cfRule>
  </conditionalFormatting>
  <conditionalFormatting sqref="K7:K8">
    <cfRule type="expression" dxfId="401" priority="64" stopIfTrue="1">
      <formula>$D$4&lt;K7</formula>
    </cfRule>
    <cfRule type="expression" dxfId="400" priority="65" stopIfTrue="1">
      <formula>$D$4&gt;K7</formula>
    </cfRule>
  </conditionalFormatting>
  <conditionalFormatting sqref="M9">
    <cfRule type="cellIs" dxfId="399" priority="61" stopIfTrue="1" operator="equal">
      <formula>5</formula>
    </cfRule>
    <cfRule type="cellIs" dxfId="398" priority="62" stopIfTrue="1" operator="equal">
      <formula>4</formula>
    </cfRule>
    <cfRule type="cellIs" dxfId="397" priority="63" stopIfTrue="1" operator="equal">
      <formula>3</formula>
    </cfRule>
  </conditionalFormatting>
  <conditionalFormatting sqref="P9">
    <cfRule type="cellIs" dxfId="396" priority="58" stopIfTrue="1" operator="equal">
      <formula>5</formula>
    </cfRule>
    <cfRule type="cellIs" dxfId="395" priority="59" stopIfTrue="1" operator="equal">
      <formula>4</formula>
    </cfRule>
    <cfRule type="cellIs" dxfId="394" priority="60" stopIfTrue="1" operator="equal">
      <formula>3</formula>
    </cfRule>
  </conditionalFormatting>
  <conditionalFormatting sqref="P8">
    <cfRule type="expression" dxfId="393" priority="56" stopIfTrue="1">
      <formula>$D$4&lt;P8</formula>
    </cfRule>
    <cfRule type="expression" dxfId="392" priority="57" stopIfTrue="1">
      <formula>$D$4&gt;P8</formula>
    </cfRule>
  </conditionalFormatting>
  <conditionalFormatting sqref="P9">
    <cfRule type="cellIs" dxfId="391" priority="53" stopIfTrue="1" operator="equal">
      <formula>5</formula>
    </cfRule>
    <cfRule type="cellIs" dxfId="390" priority="54" stopIfTrue="1" operator="equal">
      <formula>4</formula>
    </cfRule>
    <cfRule type="cellIs" dxfId="389" priority="55" stopIfTrue="1" operator="equal">
      <formula>3</formula>
    </cfRule>
  </conditionalFormatting>
  <conditionalFormatting sqref="P9">
    <cfRule type="cellIs" dxfId="388" priority="50" stopIfTrue="1" operator="equal">
      <formula>5</formula>
    </cfRule>
    <cfRule type="cellIs" dxfId="387" priority="51" stopIfTrue="1" operator="equal">
      <formula>4</formula>
    </cfRule>
    <cfRule type="cellIs" dxfId="386" priority="52" stopIfTrue="1" operator="equal">
      <formula>3</formula>
    </cfRule>
  </conditionalFormatting>
  <conditionalFormatting sqref="P8">
    <cfRule type="expression" dxfId="385" priority="48" stopIfTrue="1">
      <formula>$D$1&lt;P8</formula>
    </cfRule>
    <cfRule type="expression" dxfId="384" priority="49" stopIfTrue="1">
      <formula>$D$1&gt;P8</formula>
    </cfRule>
  </conditionalFormatting>
  <conditionalFormatting sqref="P9">
    <cfRule type="cellIs" dxfId="383" priority="45" stopIfTrue="1" operator="equal">
      <formula>5</formula>
    </cfRule>
    <cfRule type="cellIs" dxfId="382" priority="46" stopIfTrue="1" operator="equal">
      <formula>4</formula>
    </cfRule>
    <cfRule type="cellIs" dxfId="381" priority="47" stopIfTrue="1" operator="equal">
      <formula>3</formula>
    </cfRule>
  </conditionalFormatting>
  <conditionalFormatting sqref="P9">
    <cfRule type="cellIs" dxfId="380" priority="42" stopIfTrue="1" operator="equal">
      <formula>5</formula>
    </cfRule>
    <cfRule type="cellIs" dxfId="379" priority="43" stopIfTrue="1" operator="equal">
      <formula>4</formula>
    </cfRule>
    <cfRule type="cellIs" dxfId="378" priority="44" stopIfTrue="1" operator="equal">
      <formula>3</formula>
    </cfRule>
  </conditionalFormatting>
  <conditionalFormatting sqref="P8">
    <cfRule type="expression" dxfId="377" priority="40" stopIfTrue="1">
      <formula>$D$1&lt;P8</formula>
    </cfRule>
    <cfRule type="expression" dxfId="376" priority="41" stopIfTrue="1">
      <formula>$D$1&gt;P8</formula>
    </cfRule>
  </conditionalFormatting>
  <conditionalFormatting sqref="U10:U31">
    <cfRule type="cellIs" dxfId="375" priority="37" stopIfTrue="1" operator="equal">
      <formula>5</formula>
    </cfRule>
    <cfRule type="cellIs" dxfId="374" priority="38" stopIfTrue="1" operator="equal">
      <formula>4</formula>
    </cfRule>
    <cfRule type="cellIs" dxfId="373" priority="39" stopIfTrue="1" operator="equal">
      <formula>3</formula>
    </cfRule>
  </conditionalFormatting>
  <conditionalFormatting sqref="U12 U9">
    <cfRule type="cellIs" dxfId="372" priority="34" stopIfTrue="1" operator="equal">
      <formula>5</formula>
    </cfRule>
    <cfRule type="cellIs" dxfId="371" priority="35" stopIfTrue="1" operator="equal">
      <formula>4</formula>
    </cfRule>
    <cfRule type="cellIs" dxfId="370" priority="36" stopIfTrue="1" operator="equal">
      <formula>3</formula>
    </cfRule>
  </conditionalFormatting>
  <conditionalFormatting sqref="U7:U8">
    <cfRule type="expression" dxfId="369" priority="32" stopIfTrue="1">
      <formula>$D$4&lt;U7</formula>
    </cfRule>
    <cfRule type="expression" dxfId="368" priority="33" stopIfTrue="1">
      <formula>$D$4&gt;U7</formula>
    </cfRule>
  </conditionalFormatting>
  <conditionalFormatting sqref="U9">
    <cfRule type="cellIs" dxfId="367" priority="29" stopIfTrue="1" operator="equal">
      <formula>5</formula>
    </cfRule>
    <cfRule type="cellIs" dxfId="366" priority="30" stopIfTrue="1" operator="equal">
      <formula>4</formula>
    </cfRule>
    <cfRule type="cellIs" dxfId="365" priority="31" stopIfTrue="1" operator="equal">
      <formula>3</formula>
    </cfRule>
  </conditionalFormatting>
  <conditionalFormatting sqref="U9">
    <cfRule type="cellIs" dxfId="364" priority="26" stopIfTrue="1" operator="equal">
      <formula>5</formula>
    </cfRule>
    <cfRule type="cellIs" dxfId="363" priority="27" stopIfTrue="1" operator="equal">
      <formula>4</formula>
    </cfRule>
    <cfRule type="cellIs" dxfId="362" priority="28" stopIfTrue="1" operator="equal">
      <formula>3</formula>
    </cfRule>
  </conditionalFormatting>
  <conditionalFormatting sqref="U7:U8">
    <cfRule type="expression" dxfId="361" priority="24" stopIfTrue="1">
      <formula>$D$1&lt;U7</formula>
    </cfRule>
    <cfRule type="expression" dxfId="360" priority="25" stopIfTrue="1">
      <formula>$D$1&gt;U7</formula>
    </cfRule>
  </conditionalFormatting>
  <conditionalFormatting sqref="U9">
    <cfRule type="cellIs" dxfId="359" priority="21" stopIfTrue="1" operator="equal">
      <formula>5</formula>
    </cfRule>
    <cfRule type="cellIs" dxfId="358" priority="22" stopIfTrue="1" operator="equal">
      <formula>4</formula>
    </cfRule>
    <cfRule type="cellIs" dxfId="357" priority="23" stopIfTrue="1" operator="equal">
      <formula>3</formula>
    </cfRule>
  </conditionalFormatting>
  <conditionalFormatting sqref="U9">
    <cfRule type="cellIs" dxfId="356" priority="18" stopIfTrue="1" operator="equal">
      <formula>5</formula>
    </cfRule>
    <cfRule type="cellIs" dxfId="355" priority="19" stopIfTrue="1" operator="equal">
      <formula>4</formula>
    </cfRule>
    <cfRule type="cellIs" dxfId="354" priority="20" stopIfTrue="1" operator="equal">
      <formula>3</formula>
    </cfRule>
  </conditionalFormatting>
  <conditionalFormatting sqref="U7:U8">
    <cfRule type="expression" dxfId="353" priority="16" stopIfTrue="1">
      <formula>$D$1&lt;U7</formula>
    </cfRule>
    <cfRule type="expression" dxfId="352" priority="17" stopIfTrue="1">
      <formula>$D$1&gt;U7</formula>
    </cfRule>
  </conditionalFormatting>
  <conditionalFormatting sqref="R9">
    <cfRule type="cellIs" dxfId="351" priority="13" stopIfTrue="1" operator="equal">
      <formula>5</formula>
    </cfRule>
    <cfRule type="cellIs" dxfId="350" priority="14" stopIfTrue="1" operator="equal">
      <formula>4</formula>
    </cfRule>
    <cfRule type="cellIs" dxfId="349" priority="15" stopIfTrue="1" operator="equal">
      <formula>3</formula>
    </cfRule>
  </conditionalFormatting>
  <conditionalFormatting sqref="R9">
    <cfRule type="cellIs" dxfId="348" priority="10" stopIfTrue="1" operator="equal">
      <formula>5</formula>
    </cfRule>
    <cfRule type="cellIs" dxfId="347" priority="11" stopIfTrue="1" operator="equal">
      <formula>4</formula>
    </cfRule>
    <cfRule type="cellIs" dxfId="346" priority="12" stopIfTrue="1" operator="equal">
      <formula>3</formula>
    </cfRule>
  </conditionalFormatting>
  <conditionalFormatting sqref="R9">
    <cfRule type="cellIs" dxfId="345" priority="7" stopIfTrue="1" operator="equal">
      <formula>5</formula>
    </cfRule>
    <cfRule type="cellIs" dxfId="344" priority="8" stopIfTrue="1" operator="equal">
      <formula>4</formula>
    </cfRule>
    <cfRule type="cellIs" dxfId="343" priority="9" stopIfTrue="1" operator="equal">
      <formula>3</formula>
    </cfRule>
  </conditionalFormatting>
  <conditionalFormatting sqref="R7:R8">
    <cfRule type="expression" dxfId="342" priority="5" stopIfTrue="1">
      <formula>$D$1&lt;R7</formula>
    </cfRule>
    <cfRule type="expression" dxfId="341" priority="6" stopIfTrue="1">
      <formula>$D$1&gt;R7</formula>
    </cfRule>
  </conditionalFormatting>
  <conditionalFormatting sqref="S8">
    <cfRule type="expression" dxfId="340" priority="3" stopIfTrue="1">
      <formula>$D$1&lt;S8</formula>
    </cfRule>
    <cfRule type="expression" dxfId="339" priority="4" stopIfTrue="1">
      <formula>$D$1&gt;S8</formula>
    </cfRule>
  </conditionalFormatting>
  <conditionalFormatting sqref="S8">
    <cfRule type="expression" dxfId="338" priority="1" stopIfTrue="1">
      <formula>$D$1&lt;S8</formula>
    </cfRule>
    <cfRule type="expression" dxfId="337" priority="2" stopIfTrue="1">
      <formula>$D$1&gt;S8</formula>
    </cfRule>
  </conditionalFormatting>
  <pageMargins left="0.70866141732283472" right="0" top="0.74803149606299213" bottom="0" header="0.31496062992125984" footer="0.31496062992125984"/>
  <pageSetup paperSize="9" scale="54" orientation="portrait" r:id="rId1"/>
  <colBreaks count="1" manualBreakCount="1">
    <brk id="30" max="47" man="1"/>
  </colBreaks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6"/>
  <sheetViews>
    <sheetView view="pageBreakPreview" zoomScale="85" zoomScaleSheetLayoutView="85" workbookViewId="0">
      <selection activeCell="V39" sqref="V39"/>
    </sheetView>
  </sheetViews>
  <sheetFormatPr defaultRowHeight="12.75" x14ac:dyDescent="0.2"/>
  <cols>
    <col min="1" max="1" width="4.140625" style="131" customWidth="1"/>
    <col min="2" max="2" width="10.28515625" style="131" hidden="1" customWidth="1"/>
    <col min="3" max="3" width="9.5703125" style="131" customWidth="1"/>
    <col min="4" max="4" width="20.42578125" style="131" customWidth="1"/>
    <col min="5" max="5" width="6.85546875" style="131" hidden="1" customWidth="1"/>
    <col min="6" max="6" width="7.140625" style="142" customWidth="1"/>
    <col min="7" max="7" width="6.5703125" style="142" hidden="1" customWidth="1"/>
    <col min="8" max="8" width="7.85546875" style="142" customWidth="1"/>
    <col min="9" max="15" width="6.42578125" style="142" customWidth="1"/>
    <col min="16" max="16" width="6.7109375" style="142" customWidth="1"/>
    <col min="17" max="18" width="6.5703125" style="142" customWidth="1"/>
    <col min="19" max="19" width="6.5703125" style="142" hidden="1" customWidth="1"/>
    <col min="20" max="20" width="7" style="142" customWidth="1"/>
    <col min="21" max="21" width="6.5703125" style="142" bestFit="1" customWidth="1"/>
    <col min="22" max="22" width="6" style="142" customWidth="1"/>
    <col min="23" max="29" width="4.85546875" style="142" hidden="1" customWidth="1"/>
    <col min="30" max="30" width="6.5703125" style="142" customWidth="1" collapsed="1"/>
    <col min="31" max="49" width="5.28515625" style="142" hidden="1" customWidth="1"/>
    <col min="50" max="50" width="5.28515625" style="142" hidden="1" customWidth="1" collapsed="1"/>
    <col min="51" max="67" width="5.28515625" style="142" hidden="1" customWidth="1"/>
    <col min="68" max="86" width="5.28515625" style="143" hidden="1" customWidth="1"/>
    <col min="87" max="102" width="5.28515625" style="143" customWidth="1"/>
    <col min="103" max="105" width="5.28515625" style="131" customWidth="1"/>
    <col min="106" max="111" width="8" style="131" customWidth="1"/>
    <col min="112" max="16384" width="9.140625" style="131"/>
  </cols>
  <sheetData>
    <row r="1" spans="1:107" x14ac:dyDescent="0.2">
      <c r="A1" s="1"/>
      <c r="B1" s="1"/>
      <c r="C1" s="114"/>
      <c r="D1" s="115">
        <f ca="1">NOW()</f>
        <v>43659.50692349537</v>
      </c>
      <c r="E1" s="116"/>
      <c r="F1" s="117"/>
      <c r="G1" s="118"/>
      <c r="H1" s="118"/>
      <c r="I1" s="118"/>
      <c r="J1" s="118"/>
      <c r="K1" s="118"/>
      <c r="L1" s="118"/>
      <c r="M1" s="119"/>
      <c r="N1" s="120"/>
      <c r="O1" s="118"/>
      <c r="P1" s="118"/>
      <c r="Q1" s="121"/>
      <c r="R1" s="122"/>
      <c r="S1" s="122"/>
      <c r="T1" s="122"/>
      <c r="U1" s="123"/>
      <c r="V1" s="124"/>
      <c r="W1" s="125"/>
      <c r="X1" s="125"/>
      <c r="Y1" s="278"/>
      <c r="Z1" s="278"/>
      <c r="AA1" s="278"/>
      <c r="AB1" s="278"/>
      <c r="AC1" s="278"/>
      <c r="AD1" s="278"/>
      <c r="AE1" s="124"/>
      <c r="AF1" s="127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8"/>
      <c r="AX1" s="129"/>
      <c r="AY1" s="130"/>
      <c r="AZ1" s="130"/>
      <c r="BA1" s="130"/>
      <c r="BB1" s="130"/>
      <c r="BC1" s="130"/>
      <c r="BD1" s="130"/>
      <c r="BE1" s="130"/>
      <c r="BF1" s="130"/>
      <c r="BG1" s="130"/>
      <c r="BH1" s="130"/>
      <c r="BI1" s="130"/>
      <c r="BJ1" s="130"/>
      <c r="BK1" s="130"/>
      <c r="BL1" s="130"/>
      <c r="BM1" s="130"/>
      <c r="BN1" s="130"/>
      <c r="BO1" s="129"/>
      <c r="BP1" s="129"/>
      <c r="BQ1" s="129"/>
      <c r="BR1" s="129"/>
      <c r="BS1" s="129"/>
      <c r="BT1" s="129"/>
      <c r="BU1" s="129"/>
      <c r="BV1" s="129"/>
      <c r="BW1" s="129"/>
      <c r="BX1" s="129"/>
      <c r="BY1" s="129"/>
      <c r="BZ1" s="129"/>
      <c r="CA1" s="129"/>
      <c r="CB1" s="129"/>
      <c r="CC1" s="129"/>
      <c r="CD1" s="129"/>
      <c r="CE1" s="129"/>
      <c r="CF1" s="129"/>
      <c r="CG1" s="129"/>
      <c r="CH1" s="129"/>
      <c r="CI1" s="129"/>
      <c r="CJ1" s="129"/>
      <c r="CK1" s="129"/>
      <c r="CL1" s="129"/>
      <c r="CM1" s="129"/>
      <c r="CN1" s="127"/>
      <c r="CO1" s="127"/>
      <c r="CP1" s="127"/>
      <c r="CQ1" s="127"/>
      <c r="CR1" s="127"/>
      <c r="CS1" s="127"/>
      <c r="CT1" s="127"/>
      <c r="CU1" s="127"/>
      <c r="CV1" s="127"/>
      <c r="CW1" s="127"/>
      <c r="CX1" s="127"/>
      <c r="CY1" s="127"/>
      <c r="CZ1" s="127"/>
      <c r="DA1" s="127"/>
    </row>
    <row r="2" spans="1:107" ht="27.75" customHeight="1" x14ac:dyDescent="0.2">
      <c r="A2" s="1"/>
      <c r="B2" s="1"/>
      <c r="C2" s="114"/>
      <c r="D2" s="115"/>
      <c r="E2" s="116"/>
      <c r="F2" s="585" t="s">
        <v>539</v>
      </c>
      <c r="G2" s="587"/>
      <c r="H2" s="601" t="s">
        <v>537</v>
      </c>
      <c r="I2" s="602"/>
      <c r="J2" s="602"/>
      <c r="K2" s="602"/>
      <c r="L2" s="602"/>
      <c r="M2" s="602"/>
      <c r="N2" s="603"/>
      <c r="O2" s="585" t="s">
        <v>545</v>
      </c>
      <c r="P2" s="586"/>
      <c r="Q2" s="586"/>
      <c r="R2" s="586"/>
      <c r="S2" s="586"/>
      <c r="T2" s="586" t="s">
        <v>540</v>
      </c>
      <c r="U2" s="587"/>
      <c r="V2" s="124"/>
      <c r="W2" s="125"/>
      <c r="X2" s="125"/>
      <c r="Y2" s="278"/>
      <c r="Z2" s="278"/>
      <c r="AA2" s="278"/>
      <c r="AB2" s="278"/>
      <c r="AC2" s="278"/>
      <c r="AD2" s="278"/>
      <c r="AE2" s="124"/>
      <c r="AF2" s="127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128"/>
      <c r="AV2" s="128"/>
      <c r="AW2" s="128"/>
      <c r="AX2" s="129"/>
      <c r="AY2" s="130"/>
      <c r="AZ2" s="130"/>
      <c r="BA2" s="130"/>
      <c r="BB2" s="130"/>
      <c r="BC2" s="130"/>
      <c r="BD2" s="130"/>
      <c r="BE2" s="130"/>
      <c r="BF2" s="130"/>
      <c r="BG2" s="130"/>
      <c r="BH2" s="130"/>
      <c r="BI2" s="130"/>
      <c r="BJ2" s="130"/>
      <c r="BK2" s="130"/>
      <c r="BL2" s="130"/>
      <c r="BM2" s="130"/>
      <c r="BN2" s="130"/>
      <c r="BO2" s="129"/>
      <c r="BP2" s="129"/>
      <c r="BQ2" s="129"/>
      <c r="BR2" s="129"/>
      <c r="BS2" s="129"/>
      <c r="BT2" s="129"/>
      <c r="BU2" s="129"/>
      <c r="BV2" s="129"/>
      <c r="BW2" s="129"/>
      <c r="BX2" s="129"/>
      <c r="BY2" s="129"/>
      <c r="BZ2" s="129"/>
      <c r="CA2" s="129"/>
      <c r="CB2" s="129"/>
      <c r="CC2" s="129"/>
      <c r="CD2" s="129"/>
      <c r="CE2" s="129"/>
      <c r="CF2" s="129"/>
      <c r="CG2" s="129"/>
      <c r="CH2" s="129"/>
      <c r="CI2" s="129"/>
      <c r="CJ2" s="129"/>
      <c r="CK2" s="129"/>
      <c r="CL2" s="129"/>
      <c r="CM2" s="129"/>
      <c r="CN2" s="127"/>
      <c r="CO2" s="127"/>
      <c r="CP2" s="127"/>
      <c r="CQ2" s="127"/>
      <c r="CR2" s="127"/>
      <c r="CS2" s="127"/>
      <c r="CT2" s="127"/>
      <c r="CU2" s="127"/>
      <c r="CV2" s="127"/>
      <c r="CW2" s="127"/>
      <c r="CX2" s="127"/>
      <c r="CY2" s="127"/>
      <c r="CZ2" s="127"/>
      <c r="DA2" s="127"/>
    </row>
    <row r="3" spans="1:107" ht="18" customHeight="1" x14ac:dyDescent="0.2">
      <c r="A3" s="576">
        <v>2141</v>
      </c>
      <c r="B3" s="576"/>
      <c r="C3" s="576"/>
      <c r="D3" s="174" t="s">
        <v>0</v>
      </c>
      <c r="E3" s="175"/>
      <c r="F3" s="176">
        <v>42347</v>
      </c>
      <c r="G3" s="177"/>
      <c r="H3" s="177">
        <v>42270</v>
      </c>
      <c r="I3" s="176">
        <v>42290</v>
      </c>
      <c r="J3" s="176">
        <v>42304</v>
      </c>
      <c r="K3" s="176">
        <v>42362</v>
      </c>
      <c r="L3" s="176">
        <v>42384</v>
      </c>
      <c r="M3" s="176">
        <v>42390</v>
      </c>
      <c r="N3" s="176">
        <v>42389</v>
      </c>
      <c r="O3" s="176">
        <v>42395</v>
      </c>
      <c r="P3" s="176">
        <v>42399</v>
      </c>
      <c r="Q3" s="176">
        <v>42404</v>
      </c>
      <c r="R3" s="176">
        <v>42409</v>
      </c>
      <c r="S3" s="176"/>
      <c r="T3" s="176">
        <v>42382</v>
      </c>
      <c r="U3" s="133">
        <v>42304</v>
      </c>
      <c r="V3" s="577" t="s">
        <v>5</v>
      </c>
      <c r="W3" s="139"/>
      <c r="X3" s="139"/>
      <c r="Y3" s="196"/>
      <c r="Z3" s="196"/>
      <c r="AA3" s="196"/>
      <c r="AB3" s="197"/>
      <c r="AC3" s="197"/>
      <c r="AD3" s="577" t="s">
        <v>9</v>
      </c>
      <c r="AE3" s="181"/>
      <c r="AF3" s="278"/>
      <c r="AG3" s="597"/>
      <c r="AH3" s="597"/>
      <c r="AI3" s="597"/>
      <c r="AJ3" s="597"/>
      <c r="AK3" s="597"/>
      <c r="AL3" s="597"/>
      <c r="AM3" s="597"/>
      <c r="AN3" s="597"/>
      <c r="AO3" s="597"/>
      <c r="AP3" s="597"/>
      <c r="AQ3" s="597"/>
      <c r="AR3" s="597"/>
      <c r="AS3" s="597"/>
      <c r="AT3" s="597"/>
      <c r="AU3" s="597"/>
      <c r="AV3" s="597"/>
      <c r="AW3" s="597"/>
      <c r="AX3" s="595"/>
      <c r="AY3" s="595"/>
      <c r="AZ3" s="595"/>
      <c r="BA3" s="595"/>
      <c r="BB3" s="595"/>
      <c r="BC3" s="595"/>
      <c r="BD3" s="595"/>
      <c r="BE3" s="595"/>
      <c r="BF3" s="595"/>
      <c r="BG3" s="595"/>
      <c r="BH3" s="595"/>
      <c r="BI3" s="595"/>
      <c r="BJ3" s="595"/>
      <c r="BK3" s="595"/>
      <c r="BL3" s="595"/>
      <c r="BM3" s="595"/>
      <c r="BN3" s="129"/>
      <c r="BO3" s="129"/>
      <c r="BP3" s="595"/>
      <c r="BQ3" s="595"/>
      <c r="BR3" s="595"/>
      <c r="BS3" s="595"/>
      <c r="BT3" s="595"/>
      <c r="BU3" s="595"/>
      <c r="BV3" s="595"/>
      <c r="BW3" s="595"/>
      <c r="BX3" s="595"/>
      <c r="BY3" s="595"/>
      <c r="BZ3" s="595"/>
      <c r="CA3" s="595"/>
      <c r="CB3" s="595"/>
      <c r="CC3" s="595"/>
      <c r="CD3" s="595"/>
      <c r="CE3" s="595"/>
      <c r="CF3" s="129"/>
      <c r="CG3" s="129"/>
      <c r="CH3" s="129"/>
      <c r="CI3" s="129"/>
      <c r="CJ3" s="129"/>
      <c r="CK3" s="129"/>
      <c r="CL3" s="129"/>
      <c r="CM3" s="129"/>
      <c r="CN3" s="127"/>
      <c r="CO3" s="127"/>
      <c r="CP3" s="127"/>
      <c r="CQ3" s="127"/>
      <c r="CR3" s="127"/>
      <c r="CS3" s="127"/>
      <c r="CT3" s="127"/>
      <c r="CU3" s="127"/>
      <c r="CV3" s="127"/>
      <c r="CW3" s="127"/>
      <c r="CX3" s="127"/>
      <c r="CY3" s="127"/>
      <c r="CZ3" s="127"/>
      <c r="DA3" s="127"/>
    </row>
    <row r="4" spans="1:107" ht="38.25" x14ac:dyDescent="0.2">
      <c r="A4" s="576"/>
      <c r="B4" s="576"/>
      <c r="C4" s="576"/>
      <c r="D4" s="179" t="s">
        <v>1</v>
      </c>
      <c r="E4" s="175"/>
      <c r="F4" s="238" t="s">
        <v>1259</v>
      </c>
      <c r="G4" s="412"/>
      <c r="H4" s="238" t="s">
        <v>1598</v>
      </c>
      <c r="I4" s="412" t="s">
        <v>1600</v>
      </c>
      <c r="J4" s="412" t="s">
        <v>669</v>
      </c>
      <c r="K4" s="412" t="s">
        <v>1629</v>
      </c>
      <c r="L4" s="412" t="s">
        <v>1634</v>
      </c>
      <c r="M4" s="412" t="s">
        <v>1004</v>
      </c>
      <c r="N4" s="412" t="s">
        <v>1641</v>
      </c>
      <c r="O4" s="412" t="s">
        <v>1646</v>
      </c>
      <c r="P4" s="412" t="s">
        <v>671</v>
      </c>
      <c r="Q4" s="413" t="s">
        <v>1651</v>
      </c>
      <c r="R4" s="412" t="s">
        <v>1619</v>
      </c>
      <c r="S4" s="180"/>
      <c r="T4" s="412" t="s">
        <v>671</v>
      </c>
      <c r="U4" s="412" t="s">
        <v>1619</v>
      </c>
      <c r="V4" s="577"/>
      <c r="W4" s="178"/>
      <c r="X4" s="178"/>
      <c r="Y4" s="139"/>
      <c r="Z4" s="196"/>
      <c r="AA4" s="196"/>
      <c r="AB4" s="196"/>
      <c r="AC4" s="196"/>
      <c r="AD4" s="577"/>
      <c r="AE4" s="178"/>
      <c r="AF4" s="278"/>
      <c r="AG4" s="278"/>
      <c r="AH4" s="278"/>
      <c r="AI4" s="278"/>
      <c r="AJ4" s="278"/>
      <c r="AK4" s="278"/>
      <c r="AL4" s="278"/>
      <c r="AM4" s="278"/>
      <c r="AN4" s="278"/>
      <c r="AO4" s="278"/>
      <c r="AP4" s="278"/>
      <c r="AQ4" s="278"/>
      <c r="AR4" s="278"/>
      <c r="AS4" s="278"/>
      <c r="AT4" s="278"/>
      <c r="AU4" s="278"/>
      <c r="AV4" s="278"/>
      <c r="AW4" s="127"/>
      <c r="AX4" s="279"/>
      <c r="AY4" s="279"/>
      <c r="AZ4" s="279"/>
      <c r="BA4" s="279"/>
      <c r="BB4" s="279"/>
      <c r="BC4" s="279"/>
      <c r="BD4" s="279"/>
      <c r="BE4" s="279"/>
      <c r="BF4" s="279"/>
      <c r="BG4" s="279"/>
      <c r="BH4" s="279"/>
      <c r="BI4" s="279"/>
      <c r="BJ4" s="279"/>
      <c r="BK4" s="279"/>
      <c r="BL4" s="279"/>
      <c r="BM4" s="279"/>
      <c r="BN4" s="129"/>
      <c r="BO4" s="129"/>
      <c r="BP4" s="279"/>
      <c r="BQ4" s="279"/>
      <c r="BR4" s="279"/>
      <c r="BS4" s="279"/>
      <c r="BT4" s="279"/>
      <c r="BU4" s="279"/>
      <c r="BV4" s="279"/>
      <c r="BW4" s="279"/>
      <c r="BX4" s="279"/>
      <c r="BY4" s="279"/>
      <c r="BZ4" s="279"/>
      <c r="CA4" s="279"/>
      <c r="CB4" s="279"/>
      <c r="CC4" s="279"/>
      <c r="CD4" s="279"/>
      <c r="CE4" s="279"/>
      <c r="CF4" s="129"/>
      <c r="CG4" s="129"/>
      <c r="CH4" s="129"/>
      <c r="CI4" s="129"/>
      <c r="CJ4" s="129"/>
      <c r="CK4" s="129"/>
      <c r="CL4" s="129"/>
      <c r="CM4" s="129"/>
      <c r="CN4" s="127"/>
      <c r="CO4" s="127"/>
      <c r="CP4" s="127"/>
      <c r="CQ4" s="127"/>
      <c r="CR4" s="127"/>
      <c r="CS4" s="127"/>
      <c r="CT4" s="127"/>
      <c r="CU4" s="127"/>
      <c r="CV4" s="127"/>
      <c r="CW4" s="127"/>
      <c r="CX4" s="127"/>
      <c r="CY4" s="127"/>
      <c r="CZ4" s="127"/>
      <c r="DA4" s="127"/>
    </row>
    <row r="5" spans="1:107" s="75" customFormat="1" ht="104.25" customHeight="1" x14ac:dyDescent="0.2">
      <c r="A5" s="182"/>
      <c r="B5" s="257" t="s">
        <v>2</v>
      </c>
      <c r="C5" s="257" t="s">
        <v>27</v>
      </c>
      <c r="D5" s="258" t="s">
        <v>3</v>
      </c>
      <c r="E5" s="184" t="s">
        <v>4</v>
      </c>
      <c r="F5" s="313" t="s">
        <v>1011</v>
      </c>
      <c r="G5" s="364"/>
      <c r="H5" s="313" t="s">
        <v>1258</v>
      </c>
      <c r="I5" s="313" t="s">
        <v>677</v>
      </c>
      <c r="J5" s="313" t="s">
        <v>670</v>
      </c>
      <c r="K5" s="363" t="s">
        <v>1630</v>
      </c>
      <c r="L5" s="313" t="s">
        <v>1635</v>
      </c>
      <c r="M5" s="313" t="s">
        <v>1005</v>
      </c>
      <c r="N5" s="363" t="s">
        <v>1631</v>
      </c>
      <c r="O5" s="566" t="s">
        <v>1645</v>
      </c>
      <c r="P5" s="565" t="s">
        <v>672</v>
      </c>
      <c r="Q5" s="567" t="s">
        <v>916</v>
      </c>
      <c r="R5" s="362" t="s">
        <v>1621</v>
      </c>
      <c r="S5" s="183"/>
      <c r="T5" s="325" t="s">
        <v>672</v>
      </c>
      <c r="U5" s="362" t="s">
        <v>1621</v>
      </c>
      <c r="V5" s="577"/>
      <c r="W5" s="198" t="s">
        <v>6</v>
      </c>
      <c r="X5" s="198" t="s">
        <v>7</v>
      </c>
      <c r="Y5" s="198" t="s">
        <v>8</v>
      </c>
      <c r="Z5" s="199">
        <v>3</v>
      </c>
      <c r="AA5" s="199">
        <v>4</v>
      </c>
      <c r="AB5" s="199">
        <v>5</v>
      </c>
      <c r="AC5" s="200" t="s">
        <v>25</v>
      </c>
      <c r="AD5" s="577"/>
      <c r="AE5" s="205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ht="45" customHeight="1" x14ac:dyDescent="0.3">
      <c r="A6" s="255">
        <v>1</v>
      </c>
      <c r="B6" s="276" t="s">
        <v>28</v>
      </c>
      <c r="C6" s="319" t="s">
        <v>34</v>
      </c>
      <c r="D6" s="326" t="s">
        <v>604</v>
      </c>
      <c r="E6" s="262">
        <v>2141</v>
      </c>
      <c r="F6" s="144" t="s">
        <v>539</v>
      </c>
      <c r="G6" s="144"/>
      <c r="H6" s="370">
        <v>3</v>
      </c>
      <c r="I6" s="370">
        <v>3</v>
      </c>
      <c r="J6" s="370">
        <v>5</v>
      </c>
      <c r="K6" s="370">
        <v>4</v>
      </c>
      <c r="L6" s="370">
        <v>4</v>
      </c>
      <c r="M6" s="370">
        <v>4</v>
      </c>
      <c r="N6" s="370">
        <v>3</v>
      </c>
      <c r="O6" s="370">
        <v>3</v>
      </c>
      <c r="P6" s="370">
        <v>4</v>
      </c>
      <c r="Q6" s="370">
        <v>4</v>
      </c>
      <c r="R6" s="370">
        <v>3</v>
      </c>
      <c r="S6" s="370"/>
      <c r="T6" s="370">
        <v>3</v>
      </c>
      <c r="U6" s="372">
        <v>4</v>
      </c>
      <c r="V6" s="379">
        <f t="shared" ref="V6" si="0">IF(AC6&gt;0,IF(SUM(X6:Y6)/AC6&gt;0,2,IF(AND(SUM(X6:Y6)/AC6=0,Z6/AC6&gt;0),3,IF(AND((AB6/AC6+AA6/AC6)=1,AA6/AC6&gt;0),4,5))),0)</f>
        <v>3</v>
      </c>
      <c r="W6" s="292">
        <f t="shared" ref="W6:W36" si="1">COUNTIF(AG6:AV6,"б")</f>
        <v>0</v>
      </c>
      <c r="X6" s="292">
        <f>COUNTIF(AG6:AV6,"д")</f>
        <v>0</v>
      </c>
      <c r="Y6" s="292">
        <f t="shared" ref="Y6:Y36" si="2">COUNTIF(AG6:AV6,2)+COUNTIF(AG6:AV6,"н")+COUNTIF(AG6:AV6,"д")</f>
        <v>0</v>
      </c>
      <c r="Z6" s="292">
        <f t="shared" ref="Z6:Z36" si="3">COUNTIF(AG6:AV6,Z$5)</f>
        <v>6</v>
      </c>
      <c r="AA6" s="292">
        <f t="shared" ref="AA6:AA36" si="4">COUNTIF(AG6:AV6,AA$5)</f>
        <v>6</v>
      </c>
      <c r="AB6" s="292">
        <f t="shared" ref="AB6:AB36" si="5">COUNTIF(AG6:AV6,AB$5)</f>
        <v>1</v>
      </c>
      <c r="AC6" s="292">
        <f t="shared" ref="AC6:AC36" si="6">SUM(X6:AB6)</f>
        <v>13</v>
      </c>
      <c r="AD6" s="291">
        <f t="shared" ref="AD6:AD36" si="7">IF(ISERROR(((X6+Y6)*2+Z6*3+AA6*4+AB6*5)/SUM(X6,Y6:AB6)),"",((X6+Y6)*2+Z6*3+AA6*4+AB6*5)/SUM(X6,Y6:AB6))</f>
        <v>3.6153846153846154</v>
      </c>
      <c r="AE6" s="207">
        <f t="shared" ref="AE6:AE30" si="8">IF(AX6=5,0.5,IF(AX6=4,0.25,IF(AX6&lt;=3,0)))</f>
        <v>0</v>
      </c>
      <c r="AF6" s="127"/>
      <c r="AG6" s="17" t="str">
        <f t="shared" ref="AG6:AV21" si="9">IF(ISERROR(VALUE(LEFT(F6))),LEFT(F6),VALUE(LEFT(F6)))</f>
        <v>З</v>
      </c>
      <c r="AH6" s="17" t="str">
        <f t="shared" si="9"/>
        <v/>
      </c>
      <c r="AI6" s="17">
        <f t="shared" si="9"/>
        <v>3</v>
      </c>
      <c r="AJ6" s="17">
        <f t="shared" si="9"/>
        <v>3</v>
      </c>
      <c r="AK6" s="17">
        <f t="shared" si="9"/>
        <v>5</v>
      </c>
      <c r="AL6" s="17">
        <f t="shared" si="9"/>
        <v>4</v>
      </c>
      <c r="AM6" s="17">
        <f t="shared" si="9"/>
        <v>4</v>
      </c>
      <c r="AN6" s="17">
        <f t="shared" si="9"/>
        <v>4</v>
      </c>
      <c r="AO6" s="17">
        <f t="shared" si="9"/>
        <v>3</v>
      </c>
      <c r="AP6" s="17">
        <f t="shared" si="9"/>
        <v>3</v>
      </c>
      <c r="AQ6" s="17">
        <f t="shared" si="9"/>
        <v>4</v>
      </c>
      <c r="AR6" s="17">
        <f t="shared" si="9"/>
        <v>4</v>
      </c>
      <c r="AS6" s="17">
        <f t="shared" si="9"/>
        <v>3</v>
      </c>
      <c r="AT6" s="17" t="str">
        <f t="shared" si="9"/>
        <v/>
      </c>
      <c r="AU6" s="17">
        <f t="shared" si="9"/>
        <v>3</v>
      </c>
      <c r="AV6" s="17">
        <f t="shared" si="9"/>
        <v>4</v>
      </c>
      <c r="AW6" s="18">
        <f t="shared" ref="AW6:AW35" si="10">COUNTIF(AG6:AV6,"з")</f>
        <v>1</v>
      </c>
      <c r="AX6" s="135"/>
      <c r="AY6" s="136"/>
      <c r="AZ6" s="136"/>
      <c r="BA6" s="136"/>
      <c r="BB6" s="136"/>
      <c r="BC6" s="136"/>
      <c r="BD6" s="136"/>
      <c r="BE6" s="136"/>
      <c r="BF6" s="136"/>
      <c r="BG6" s="136"/>
      <c r="BH6" s="136"/>
      <c r="BI6" s="136"/>
      <c r="BJ6" s="136"/>
      <c r="BK6" s="136"/>
      <c r="BL6" s="136"/>
      <c r="BM6" s="136"/>
      <c r="BN6" s="136"/>
      <c r="BO6" s="135"/>
      <c r="BP6" s="129"/>
      <c r="BQ6" s="129"/>
      <c r="BR6" s="129"/>
      <c r="BS6" s="129"/>
      <c r="BT6" s="129"/>
      <c r="BU6" s="129"/>
      <c r="BV6" s="129"/>
      <c r="BW6" s="129"/>
      <c r="BX6" s="129"/>
      <c r="BY6" s="129"/>
      <c r="BZ6" s="129"/>
      <c r="CA6" s="129"/>
      <c r="CB6" s="129"/>
      <c r="CC6" s="129"/>
      <c r="CD6" s="129"/>
      <c r="CE6" s="129"/>
      <c r="CF6" s="129"/>
      <c r="CG6" s="135"/>
      <c r="CH6" s="135"/>
      <c r="CI6" s="135"/>
      <c r="CJ6" s="135"/>
      <c r="CK6" s="135"/>
      <c r="CL6" s="135"/>
      <c r="CM6" s="554"/>
      <c r="CN6" s="137"/>
      <c r="CO6" s="137"/>
      <c r="CP6" s="137"/>
      <c r="CQ6" s="137"/>
      <c r="CR6" s="137"/>
      <c r="CS6" s="137"/>
      <c r="CT6" s="137"/>
      <c r="CU6" s="137"/>
      <c r="CV6" s="137"/>
      <c r="CW6" s="137"/>
      <c r="CX6" s="137"/>
      <c r="CY6" s="137"/>
      <c r="CZ6" s="137"/>
      <c r="DA6" s="137"/>
      <c r="DB6" s="138"/>
      <c r="DC6" s="138"/>
    </row>
    <row r="7" spans="1:107" s="153" customFormat="1" ht="37.5" customHeight="1" x14ac:dyDescent="0.3">
      <c r="A7" s="260">
        <v>2</v>
      </c>
      <c r="B7" s="276" t="s">
        <v>28</v>
      </c>
      <c r="C7" s="319" t="s">
        <v>34</v>
      </c>
      <c r="D7" s="326" t="s">
        <v>605</v>
      </c>
      <c r="E7" s="262">
        <v>2141</v>
      </c>
      <c r="F7" s="144" t="s">
        <v>539</v>
      </c>
      <c r="G7" s="144"/>
      <c r="H7" s="370">
        <v>4</v>
      </c>
      <c r="I7" s="377">
        <v>4</v>
      </c>
      <c r="J7" s="370">
        <v>4</v>
      </c>
      <c r="K7" s="370">
        <v>4</v>
      </c>
      <c r="L7" s="370">
        <v>5</v>
      </c>
      <c r="M7" s="370">
        <v>5</v>
      </c>
      <c r="N7" s="370">
        <v>3</v>
      </c>
      <c r="O7" s="370">
        <v>4</v>
      </c>
      <c r="P7" s="370">
        <v>4</v>
      </c>
      <c r="Q7" s="370">
        <v>4</v>
      </c>
      <c r="R7" s="370">
        <v>4</v>
      </c>
      <c r="S7" s="370"/>
      <c r="T7" s="370">
        <v>5</v>
      </c>
      <c r="U7" s="372">
        <v>4</v>
      </c>
      <c r="V7" s="379">
        <f t="shared" ref="V7:V36" si="11">IF(AC7&gt;0,IF(SUM(X7:Y7)/AC7&gt;0,2,IF(AND(SUM(X7:Y7)/AC7=0,Z7/AC7&gt;0),3,IF(AND((AB7/AC7+AA7/AC7)=1,AA7/AC7&gt;0),4,5))),0)</f>
        <v>3</v>
      </c>
      <c r="W7" s="292">
        <f t="shared" si="1"/>
        <v>0</v>
      </c>
      <c r="X7" s="292">
        <f t="shared" ref="X7:X36" si="12">COUNTIF(AG7:AV7,"д")</f>
        <v>0</v>
      </c>
      <c r="Y7" s="292">
        <f t="shared" si="2"/>
        <v>0</v>
      </c>
      <c r="Z7" s="292">
        <f t="shared" si="3"/>
        <v>1</v>
      </c>
      <c r="AA7" s="292">
        <f t="shared" si="4"/>
        <v>9</v>
      </c>
      <c r="AB7" s="292">
        <f t="shared" si="5"/>
        <v>3</v>
      </c>
      <c r="AC7" s="292">
        <f t="shared" si="6"/>
        <v>13</v>
      </c>
      <c r="AD7" s="291">
        <f t="shared" si="7"/>
        <v>4.1538461538461542</v>
      </c>
      <c r="AE7" s="208">
        <f>IF(AX7=5,0.5,IF(AX7=4,0.25,IF(AX7&lt;=3,0)))</f>
        <v>0</v>
      </c>
      <c r="AF7" s="147"/>
      <c r="AG7" s="17" t="str">
        <f t="shared" si="9"/>
        <v>З</v>
      </c>
      <c r="AH7" s="17" t="str">
        <f t="shared" si="9"/>
        <v/>
      </c>
      <c r="AI7" s="17">
        <f t="shared" si="9"/>
        <v>4</v>
      </c>
      <c r="AJ7" s="17">
        <f t="shared" si="9"/>
        <v>4</v>
      </c>
      <c r="AK7" s="17">
        <f t="shared" si="9"/>
        <v>4</v>
      </c>
      <c r="AL7" s="17">
        <f t="shared" si="9"/>
        <v>4</v>
      </c>
      <c r="AM7" s="17">
        <f t="shared" si="9"/>
        <v>5</v>
      </c>
      <c r="AN7" s="17">
        <f t="shared" si="9"/>
        <v>5</v>
      </c>
      <c r="AO7" s="17">
        <f t="shared" si="9"/>
        <v>3</v>
      </c>
      <c r="AP7" s="17">
        <f t="shared" si="9"/>
        <v>4</v>
      </c>
      <c r="AQ7" s="17">
        <f t="shared" si="9"/>
        <v>4</v>
      </c>
      <c r="AR7" s="17">
        <f t="shared" si="9"/>
        <v>4</v>
      </c>
      <c r="AS7" s="17">
        <f t="shared" si="9"/>
        <v>4</v>
      </c>
      <c r="AT7" s="17" t="str">
        <f t="shared" si="9"/>
        <v/>
      </c>
      <c r="AU7" s="17">
        <f t="shared" si="9"/>
        <v>5</v>
      </c>
      <c r="AV7" s="17">
        <f t="shared" si="9"/>
        <v>4</v>
      </c>
      <c r="AW7" s="149">
        <f t="shared" si="10"/>
        <v>1</v>
      </c>
      <c r="AX7" s="150"/>
      <c r="AY7" s="151"/>
      <c r="AZ7" s="151"/>
      <c r="BA7" s="151"/>
      <c r="BB7" s="151"/>
      <c r="BC7" s="151"/>
      <c r="BD7" s="151"/>
      <c r="BE7" s="151"/>
      <c r="BF7" s="151"/>
      <c r="BG7" s="151"/>
      <c r="BH7" s="151"/>
      <c r="BI7" s="151"/>
      <c r="BJ7" s="151"/>
      <c r="BK7" s="151"/>
      <c r="BL7" s="151"/>
      <c r="BM7" s="151"/>
      <c r="BN7" s="151"/>
      <c r="BO7" s="150"/>
      <c r="BP7" s="152"/>
      <c r="BQ7" s="152"/>
      <c r="BR7" s="152"/>
      <c r="BS7" s="152"/>
      <c r="BT7" s="152"/>
      <c r="BU7" s="152"/>
      <c r="BV7" s="152"/>
      <c r="BW7" s="152"/>
      <c r="BX7" s="152"/>
      <c r="BY7" s="152"/>
      <c r="BZ7" s="152"/>
      <c r="CA7" s="152"/>
      <c r="CB7" s="152"/>
      <c r="CC7" s="152"/>
      <c r="CD7" s="152"/>
      <c r="CE7" s="152"/>
      <c r="CF7" s="152"/>
      <c r="CG7" s="150"/>
      <c r="CH7" s="152"/>
      <c r="CI7" s="152"/>
      <c r="CJ7" s="152"/>
      <c r="CK7" s="152"/>
      <c r="CL7" s="152"/>
      <c r="CM7" s="152"/>
      <c r="CN7" s="147"/>
      <c r="CO7" s="147"/>
      <c r="CP7" s="147"/>
      <c r="CQ7" s="147"/>
      <c r="CR7" s="147"/>
      <c r="CS7" s="147"/>
      <c r="CT7" s="147"/>
      <c r="CU7" s="147"/>
      <c r="CV7" s="147"/>
      <c r="CW7" s="147"/>
      <c r="CX7" s="147"/>
      <c r="CY7" s="147"/>
      <c r="CZ7" s="147"/>
      <c r="DA7" s="147"/>
    </row>
    <row r="8" spans="1:107" s="153" customFormat="1" ht="37.5" customHeight="1" x14ac:dyDescent="0.3">
      <c r="A8" s="260">
        <v>3</v>
      </c>
      <c r="B8" s="276" t="s">
        <v>28</v>
      </c>
      <c r="C8" s="319" t="s">
        <v>34</v>
      </c>
      <c r="D8" s="326" t="s">
        <v>606</v>
      </c>
      <c r="E8" s="262">
        <v>2141</v>
      </c>
      <c r="F8" s="144" t="s">
        <v>539</v>
      </c>
      <c r="G8" s="144"/>
      <c r="H8" s="370">
        <v>4</v>
      </c>
      <c r="I8" s="370">
        <v>4</v>
      </c>
      <c r="J8" s="370">
        <v>4</v>
      </c>
      <c r="K8" s="370">
        <v>4</v>
      </c>
      <c r="L8" s="370">
        <v>4</v>
      </c>
      <c r="M8" s="370">
        <v>5</v>
      </c>
      <c r="N8" s="370">
        <v>4</v>
      </c>
      <c r="O8" s="370">
        <v>5</v>
      </c>
      <c r="P8" s="370">
        <v>4</v>
      </c>
      <c r="Q8" s="370">
        <v>5</v>
      </c>
      <c r="R8" s="370">
        <v>4</v>
      </c>
      <c r="S8" s="370"/>
      <c r="T8" s="370">
        <v>4</v>
      </c>
      <c r="U8" s="372">
        <v>4</v>
      </c>
      <c r="V8" s="379">
        <f t="shared" si="11"/>
        <v>4</v>
      </c>
      <c r="W8" s="292">
        <f t="shared" si="1"/>
        <v>0</v>
      </c>
      <c r="X8" s="292">
        <f t="shared" si="12"/>
        <v>0</v>
      </c>
      <c r="Y8" s="292">
        <f t="shared" si="2"/>
        <v>0</v>
      </c>
      <c r="Z8" s="292">
        <f t="shared" si="3"/>
        <v>0</v>
      </c>
      <c r="AA8" s="292">
        <f t="shared" si="4"/>
        <v>10</v>
      </c>
      <c r="AB8" s="292">
        <f t="shared" si="5"/>
        <v>3</v>
      </c>
      <c r="AC8" s="292">
        <f t="shared" si="6"/>
        <v>13</v>
      </c>
      <c r="AD8" s="291">
        <f t="shared" si="7"/>
        <v>4.2307692307692308</v>
      </c>
      <c r="AE8" s="208">
        <f>IF(AX8=5,0.5,IF(AX8=4,0.25,IF(AX8&lt;=3,0)))</f>
        <v>0</v>
      </c>
      <c r="AF8" s="147"/>
      <c r="AG8" s="17" t="str">
        <f t="shared" si="9"/>
        <v>З</v>
      </c>
      <c r="AH8" s="17" t="str">
        <f t="shared" si="9"/>
        <v/>
      </c>
      <c r="AI8" s="17">
        <f t="shared" si="9"/>
        <v>4</v>
      </c>
      <c r="AJ8" s="17">
        <f t="shared" si="9"/>
        <v>4</v>
      </c>
      <c r="AK8" s="17">
        <f t="shared" si="9"/>
        <v>4</v>
      </c>
      <c r="AL8" s="17">
        <f t="shared" si="9"/>
        <v>4</v>
      </c>
      <c r="AM8" s="17">
        <f t="shared" si="9"/>
        <v>4</v>
      </c>
      <c r="AN8" s="17">
        <f t="shared" si="9"/>
        <v>5</v>
      </c>
      <c r="AO8" s="17">
        <f t="shared" si="9"/>
        <v>4</v>
      </c>
      <c r="AP8" s="17">
        <f t="shared" si="9"/>
        <v>5</v>
      </c>
      <c r="AQ8" s="17">
        <f t="shared" si="9"/>
        <v>4</v>
      </c>
      <c r="AR8" s="17">
        <f t="shared" si="9"/>
        <v>5</v>
      </c>
      <c r="AS8" s="17">
        <f t="shared" si="9"/>
        <v>4</v>
      </c>
      <c r="AT8" s="17" t="str">
        <f t="shared" si="9"/>
        <v/>
      </c>
      <c r="AU8" s="17">
        <f t="shared" si="9"/>
        <v>4</v>
      </c>
      <c r="AV8" s="17">
        <f t="shared" si="9"/>
        <v>4</v>
      </c>
      <c r="AW8" s="149">
        <f t="shared" si="10"/>
        <v>1</v>
      </c>
      <c r="AX8" s="150"/>
      <c r="AY8" s="151"/>
      <c r="AZ8" s="151"/>
      <c r="BA8" s="151"/>
      <c r="BB8" s="151"/>
      <c r="BC8" s="151"/>
      <c r="BD8" s="151"/>
      <c r="BE8" s="151"/>
      <c r="BF8" s="151"/>
      <c r="BG8" s="151"/>
      <c r="BH8" s="151"/>
      <c r="BI8" s="151"/>
      <c r="BJ8" s="151"/>
      <c r="BK8" s="151"/>
      <c r="BL8" s="151"/>
      <c r="BM8" s="151"/>
      <c r="BN8" s="151"/>
      <c r="BO8" s="150"/>
      <c r="BP8" s="152"/>
      <c r="BQ8" s="152"/>
      <c r="BR8" s="152"/>
      <c r="BS8" s="152"/>
      <c r="BT8" s="152"/>
      <c r="BU8" s="152"/>
      <c r="BV8" s="152"/>
      <c r="BW8" s="152"/>
      <c r="BX8" s="152"/>
      <c r="BY8" s="152"/>
      <c r="BZ8" s="152"/>
      <c r="CA8" s="152"/>
      <c r="CB8" s="152"/>
      <c r="CC8" s="152"/>
      <c r="CD8" s="152"/>
      <c r="CE8" s="152"/>
      <c r="CF8" s="152"/>
      <c r="CG8" s="150"/>
      <c r="CH8" s="152"/>
      <c r="CI8" s="152"/>
      <c r="CJ8" s="152"/>
      <c r="CK8" s="152"/>
      <c r="CL8" s="152"/>
      <c r="CM8" s="152"/>
      <c r="CN8" s="147"/>
      <c r="CO8" s="147"/>
      <c r="CP8" s="147"/>
      <c r="CQ8" s="147"/>
      <c r="CR8" s="147"/>
      <c r="CS8" s="147"/>
      <c r="CT8" s="147"/>
      <c r="CU8" s="147"/>
      <c r="CV8" s="147"/>
      <c r="CW8" s="147"/>
      <c r="CX8" s="147"/>
      <c r="CY8" s="147"/>
      <c r="CZ8" s="147"/>
      <c r="DA8" s="147"/>
    </row>
    <row r="9" spans="1:107" s="153" customFormat="1" ht="37.5" customHeight="1" x14ac:dyDescent="0.3">
      <c r="A9" s="260">
        <v>4</v>
      </c>
      <c r="B9" s="276" t="s">
        <v>28</v>
      </c>
      <c r="C9" s="319" t="s">
        <v>34</v>
      </c>
      <c r="D9" s="326" t="s">
        <v>607</v>
      </c>
      <c r="E9" s="262">
        <v>2141</v>
      </c>
      <c r="F9" s="144" t="s">
        <v>539</v>
      </c>
      <c r="G9" s="144"/>
      <c r="H9" s="370">
        <v>4</v>
      </c>
      <c r="I9" s="370">
        <v>4</v>
      </c>
      <c r="J9" s="370">
        <v>4</v>
      </c>
      <c r="K9" s="370">
        <v>3</v>
      </c>
      <c r="L9" s="370">
        <v>4</v>
      </c>
      <c r="M9" s="370">
        <v>4</v>
      </c>
      <c r="N9" s="370">
        <v>3</v>
      </c>
      <c r="O9" s="370">
        <v>4</v>
      </c>
      <c r="P9" s="370">
        <v>5</v>
      </c>
      <c r="Q9" s="370">
        <v>5</v>
      </c>
      <c r="R9" s="370">
        <v>4</v>
      </c>
      <c r="S9" s="370"/>
      <c r="T9" s="370">
        <v>5</v>
      </c>
      <c r="U9" s="372">
        <v>4</v>
      </c>
      <c r="V9" s="379">
        <f t="shared" si="11"/>
        <v>3</v>
      </c>
      <c r="W9" s="292">
        <f t="shared" si="1"/>
        <v>0</v>
      </c>
      <c r="X9" s="292">
        <f t="shared" si="12"/>
        <v>0</v>
      </c>
      <c r="Y9" s="292">
        <f t="shared" si="2"/>
        <v>0</v>
      </c>
      <c r="Z9" s="292">
        <f t="shared" si="3"/>
        <v>2</v>
      </c>
      <c r="AA9" s="292">
        <f t="shared" si="4"/>
        <v>8</v>
      </c>
      <c r="AB9" s="292">
        <f t="shared" si="5"/>
        <v>3</v>
      </c>
      <c r="AC9" s="292">
        <f t="shared" si="6"/>
        <v>13</v>
      </c>
      <c r="AD9" s="291">
        <f t="shared" si="7"/>
        <v>4.0769230769230766</v>
      </c>
      <c r="AE9" s="208">
        <f t="shared" si="8"/>
        <v>0</v>
      </c>
      <c r="AF9" s="147"/>
      <c r="AG9" s="17" t="str">
        <f t="shared" si="9"/>
        <v>З</v>
      </c>
      <c r="AH9" s="17" t="str">
        <f t="shared" si="9"/>
        <v/>
      </c>
      <c r="AI9" s="17">
        <f t="shared" si="9"/>
        <v>4</v>
      </c>
      <c r="AJ9" s="17">
        <f t="shared" si="9"/>
        <v>4</v>
      </c>
      <c r="AK9" s="17">
        <f t="shared" si="9"/>
        <v>4</v>
      </c>
      <c r="AL9" s="17">
        <f t="shared" si="9"/>
        <v>3</v>
      </c>
      <c r="AM9" s="17">
        <f t="shared" si="9"/>
        <v>4</v>
      </c>
      <c r="AN9" s="17">
        <f t="shared" si="9"/>
        <v>4</v>
      </c>
      <c r="AO9" s="17">
        <f t="shared" si="9"/>
        <v>3</v>
      </c>
      <c r="AP9" s="17">
        <f t="shared" si="9"/>
        <v>4</v>
      </c>
      <c r="AQ9" s="17">
        <f t="shared" si="9"/>
        <v>5</v>
      </c>
      <c r="AR9" s="17">
        <f t="shared" si="9"/>
        <v>5</v>
      </c>
      <c r="AS9" s="17">
        <f t="shared" si="9"/>
        <v>4</v>
      </c>
      <c r="AT9" s="17" t="str">
        <f t="shared" si="9"/>
        <v/>
      </c>
      <c r="AU9" s="17">
        <f t="shared" si="9"/>
        <v>5</v>
      </c>
      <c r="AV9" s="17">
        <f t="shared" si="9"/>
        <v>4</v>
      </c>
      <c r="AW9" s="149">
        <f t="shared" si="10"/>
        <v>1</v>
      </c>
      <c r="AX9" s="150"/>
      <c r="AY9" s="151"/>
      <c r="AZ9" s="151"/>
      <c r="BA9" s="151"/>
      <c r="BB9" s="151"/>
      <c r="BC9" s="151"/>
      <c r="BD9" s="151"/>
      <c r="BE9" s="151"/>
      <c r="BF9" s="151"/>
      <c r="BG9" s="151"/>
      <c r="BH9" s="151"/>
      <c r="BI9" s="151"/>
      <c r="BJ9" s="151"/>
      <c r="BK9" s="151"/>
      <c r="BL9" s="151"/>
      <c r="BM9" s="151"/>
      <c r="BN9" s="151"/>
      <c r="BO9" s="150"/>
      <c r="BP9" s="152"/>
      <c r="BQ9" s="152"/>
      <c r="BR9" s="152"/>
      <c r="BS9" s="152"/>
      <c r="BT9" s="152"/>
      <c r="BU9" s="152"/>
      <c r="BV9" s="152"/>
      <c r="BW9" s="152"/>
      <c r="BX9" s="152"/>
      <c r="BY9" s="152"/>
      <c r="BZ9" s="152"/>
      <c r="CA9" s="152"/>
      <c r="CB9" s="152"/>
      <c r="CC9" s="152"/>
      <c r="CD9" s="152"/>
      <c r="CE9" s="152"/>
      <c r="CF9" s="152"/>
      <c r="CG9" s="150"/>
      <c r="CH9" s="152"/>
      <c r="CI9" s="152"/>
      <c r="CJ9" s="152"/>
      <c r="CK9" s="152"/>
      <c r="CL9" s="152"/>
      <c r="CM9" s="152"/>
      <c r="CN9" s="147"/>
      <c r="CO9" s="147"/>
      <c r="CP9" s="147"/>
      <c r="CQ9" s="147"/>
      <c r="CR9" s="147"/>
      <c r="CS9" s="147"/>
      <c r="CT9" s="147"/>
      <c r="CU9" s="147"/>
      <c r="CV9" s="147"/>
      <c r="CW9" s="147"/>
      <c r="CX9" s="147"/>
      <c r="CY9" s="147"/>
      <c r="CZ9" s="147"/>
      <c r="DA9" s="147"/>
    </row>
    <row r="10" spans="1:107" s="153" customFormat="1" ht="37.5" customHeight="1" x14ac:dyDescent="0.3">
      <c r="A10" s="260">
        <v>5</v>
      </c>
      <c r="B10" s="276" t="s">
        <v>612</v>
      </c>
      <c r="C10" s="319" t="s">
        <v>35</v>
      </c>
      <c r="D10" s="326" t="s">
        <v>613</v>
      </c>
      <c r="E10" s="262">
        <v>2141</v>
      </c>
      <c r="F10" s="144" t="s">
        <v>539</v>
      </c>
      <c r="G10" s="144"/>
      <c r="H10" s="370">
        <v>5</v>
      </c>
      <c r="I10" s="370">
        <v>5</v>
      </c>
      <c r="J10" s="370">
        <v>5</v>
      </c>
      <c r="K10" s="370">
        <v>4</v>
      </c>
      <c r="L10" s="370">
        <v>5</v>
      </c>
      <c r="M10" s="370">
        <v>5</v>
      </c>
      <c r="N10" s="370">
        <v>5</v>
      </c>
      <c r="O10" s="370">
        <v>5</v>
      </c>
      <c r="P10" s="370">
        <v>5</v>
      </c>
      <c r="Q10" s="370">
        <v>5</v>
      </c>
      <c r="R10" s="370">
        <v>5</v>
      </c>
      <c r="S10" s="370"/>
      <c r="T10" s="370">
        <v>5</v>
      </c>
      <c r="U10" s="372">
        <v>5</v>
      </c>
      <c r="V10" s="379">
        <f t="shared" si="11"/>
        <v>4</v>
      </c>
      <c r="W10" s="292">
        <f t="shared" si="1"/>
        <v>0</v>
      </c>
      <c r="X10" s="292">
        <f t="shared" si="12"/>
        <v>0</v>
      </c>
      <c r="Y10" s="292">
        <f t="shared" si="2"/>
        <v>0</v>
      </c>
      <c r="Z10" s="292">
        <f t="shared" si="3"/>
        <v>0</v>
      </c>
      <c r="AA10" s="292">
        <f t="shared" si="4"/>
        <v>1</v>
      </c>
      <c r="AB10" s="292">
        <f t="shared" si="5"/>
        <v>12</v>
      </c>
      <c r="AC10" s="292">
        <f t="shared" si="6"/>
        <v>13</v>
      </c>
      <c r="AD10" s="291">
        <f t="shared" si="7"/>
        <v>4.9230769230769234</v>
      </c>
      <c r="AE10" s="208">
        <f t="shared" si="8"/>
        <v>0</v>
      </c>
      <c r="AF10" s="147"/>
      <c r="AG10" s="17" t="str">
        <f t="shared" si="9"/>
        <v>З</v>
      </c>
      <c r="AH10" s="17" t="str">
        <f t="shared" si="9"/>
        <v/>
      </c>
      <c r="AI10" s="17">
        <f t="shared" si="9"/>
        <v>5</v>
      </c>
      <c r="AJ10" s="17">
        <f t="shared" si="9"/>
        <v>5</v>
      </c>
      <c r="AK10" s="17">
        <f t="shared" si="9"/>
        <v>5</v>
      </c>
      <c r="AL10" s="17">
        <f t="shared" si="9"/>
        <v>4</v>
      </c>
      <c r="AM10" s="17">
        <f t="shared" si="9"/>
        <v>5</v>
      </c>
      <c r="AN10" s="17">
        <f t="shared" si="9"/>
        <v>5</v>
      </c>
      <c r="AO10" s="17">
        <f t="shared" si="9"/>
        <v>5</v>
      </c>
      <c r="AP10" s="17">
        <f t="shared" si="9"/>
        <v>5</v>
      </c>
      <c r="AQ10" s="17">
        <f t="shared" si="9"/>
        <v>5</v>
      </c>
      <c r="AR10" s="17">
        <f t="shared" si="9"/>
        <v>5</v>
      </c>
      <c r="AS10" s="17">
        <f t="shared" si="9"/>
        <v>5</v>
      </c>
      <c r="AT10" s="17" t="str">
        <f t="shared" si="9"/>
        <v/>
      </c>
      <c r="AU10" s="17">
        <f t="shared" si="9"/>
        <v>5</v>
      </c>
      <c r="AV10" s="17">
        <f t="shared" si="9"/>
        <v>5</v>
      </c>
      <c r="AW10" s="149">
        <f t="shared" si="10"/>
        <v>1</v>
      </c>
      <c r="AX10" s="150"/>
      <c r="AY10" s="151"/>
      <c r="AZ10" s="151"/>
      <c r="BA10" s="151"/>
      <c r="BB10" s="151"/>
      <c r="BC10" s="151"/>
      <c r="BD10" s="151"/>
      <c r="BE10" s="151"/>
      <c r="BF10" s="151"/>
      <c r="BG10" s="151"/>
      <c r="BH10" s="151"/>
      <c r="BI10" s="151"/>
      <c r="BJ10" s="151"/>
      <c r="BK10" s="151"/>
      <c r="BL10" s="151"/>
      <c r="BM10" s="151"/>
      <c r="BN10" s="151"/>
      <c r="BO10" s="150"/>
      <c r="BP10" s="152"/>
      <c r="BQ10" s="152"/>
      <c r="BR10" s="152"/>
      <c r="BS10" s="152"/>
      <c r="BT10" s="152"/>
      <c r="BU10" s="152"/>
      <c r="BV10" s="152"/>
      <c r="BW10" s="152"/>
      <c r="BX10" s="152"/>
      <c r="BY10" s="152"/>
      <c r="BZ10" s="152"/>
      <c r="CA10" s="152"/>
      <c r="CB10" s="152"/>
      <c r="CC10" s="152"/>
      <c r="CD10" s="152"/>
      <c r="CE10" s="152"/>
      <c r="CF10" s="152"/>
      <c r="CG10" s="150"/>
      <c r="CH10" s="152"/>
      <c r="CI10" s="152"/>
      <c r="CJ10" s="152"/>
      <c r="CK10" s="152"/>
      <c r="CL10" s="152"/>
      <c r="CM10" s="152"/>
      <c r="CN10" s="147"/>
      <c r="CO10" s="147"/>
      <c r="CP10" s="147"/>
      <c r="CQ10" s="147"/>
      <c r="CR10" s="147"/>
      <c r="CS10" s="147"/>
      <c r="CT10" s="147"/>
      <c r="CU10" s="147"/>
      <c r="CV10" s="147"/>
      <c r="CW10" s="147"/>
      <c r="CX10" s="147"/>
      <c r="CY10" s="147"/>
      <c r="CZ10" s="147"/>
      <c r="DA10" s="147"/>
    </row>
    <row r="11" spans="1:107" s="153" customFormat="1" ht="37.5" customHeight="1" x14ac:dyDescent="0.3">
      <c r="A11" s="260">
        <v>6</v>
      </c>
      <c r="B11" s="276" t="s">
        <v>28</v>
      </c>
      <c r="C11" s="319" t="s">
        <v>34</v>
      </c>
      <c r="D11" s="326" t="s">
        <v>609</v>
      </c>
      <c r="E11" s="262">
        <v>2141</v>
      </c>
      <c r="F11" s="144" t="s">
        <v>539</v>
      </c>
      <c r="G11" s="144"/>
      <c r="H11" s="370">
        <v>5</v>
      </c>
      <c r="I11" s="370">
        <v>4</v>
      </c>
      <c r="J11" s="370">
        <v>4</v>
      </c>
      <c r="K11" s="370">
        <v>5</v>
      </c>
      <c r="L11" s="370">
        <v>4</v>
      </c>
      <c r="M11" s="370">
        <v>5</v>
      </c>
      <c r="N11" s="370">
        <v>5</v>
      </c>
      <c r="O11" s="370">
        <v>5</v>
      </c>
      <c r="P11" s="370">
        <v>3</v>
      </c>
      <c r="Q11" s="370">
        <v>5</v>
      </c>
      <c r="R11" s="370">
        <v>5</v>
      </c>
      <c r="S11" s="370"/>
      <c r="T11" s="370">
        <v>4</v>
      </c>
      <c r="U11" s="372">
        <v>5</v>
      </c>
      <c r="V11" s="379">
        <f t="shared" si="11"/>
        <v>3</v>
      </c>
      <c r="W11" s="292">
        <f t="shared" si="1"/>
        <v>0</v>
      </c>
      <c r="X11" s="292">
        <f t="shared" si="12"/>
        <v>0</v>
      </c>
      <c r="Y11" s="292">
        <f t="shared" si="2"/>
        <v>0</v>
      </c>
      <c r="Z11" s="292">
        <f t="shared" si="3"/>
        <v>1</v>
      </c>
      <c r="AA11" s="292">
        <f t="shared" si="4"/>
        <v>4</v>
      </c>
      <c r="AB11" s="292">
        <f t="shared" si="5"/>
        <v>8</v>
      </c>
      <c r="AC11" s="292">
        <f t="shared" si="6"/>
        <v>13</v>
      </c>
      <c r="AD11" s="291">
        <f t="shared" si="7"/>
        <v>4.5384615384615383</v>
      </c>
      <c r="AE11" s="208">
        <f t="shared" si="8"/>
        <v>0</v>
      </c>
      <c r="AF11" s="147"/>
      <c r="AG11" s="17" t="str">
        <f t="shared" si="9"/>
        <v>З</v>
      </c>
      <c r="AH11" s="17" t="str">
        <f t="shared" si="9"/>
        <v/>
      </c>
      <c r="AI11" s="17">
        <f t="shared" si="9"/>
        <v>5</v>
      </c>
      <c r="AJ11" s="17">
        <f t="shared" si="9"/>
        <v>4</v>
      </c>
      <c r="AK11" s="17">
        <f t="shared" si="9"/>
        <v>4</v>
      </c>
      <c r="AL11" s="17">
        <f t="shared" si="9"/>
        <v>5</v>
      </c>
      <c r="AM11" s="17">
        <f t="shared" si="9"/>
        <v>4</v>
      </c>
      <c r="AN11" s="17">
        <f t="shared" si="9"/>
        <v>5</v>
      </c>
      <c r="AO11" s="17">
        <f t="shared" si="9"/>
        <v>5</v>
      </c>
      <c r="AP11" s="17">
        <f t="shared" si="9"/>
        <v>5</v>
      </c>
      <c r="AQ11" s="17">
        <f t="shared" si="9"/>
        <v>3</v>
      </c>
      <c r="AR11" s="17">
        <f t="shared" si="9"/>
        <v>5</v>
      </c>
      <c r="AS11" s="17">
        <f t="shared" si="9"/>
        <v>5</v>
      </c>
      <c r="AT11" s="17" t="str">
        <f t="shared" si="9"/>
        <v/>
      </c>
      <c r="AU11" s="17">
        <f t="shared" si="9"/>
        <v>4</v>
      </c>
      <c r="AV11" s="17">
        <f t="shared" si="9"/>
        <v>5</v>
      </c>
      <c r="AW11" s="149">
        <f t="shared" si="10"/>
        <v>1</v>
      </c>
      <c r="AX11" s="150"/>
      <c r="AY11" s="151"/>
      <c r="AZ11" s="151"/>
      <c r="BA11" s="151"/>
      <c r="BB11" s="151"/>
      <c r="BC11" s="151"/>
      <c r="BD11" s="151"/>
      <c r="BE11" s="151"/>
      <c r="BF11" s="151"/>
      <c r="BG11" s="151"/>
      <c r="BH11" s="151"/>
      <c r="BI11" s="151"/>
      <c r="BJ11" s="151"/>
      <c r="BK11" s="151"/>
      <c r="BL11" s="151"/>
      <c r="BM11" s="151"/>
      <c r="BN11" s="151"/>
      <c r="BO11" s="150"/>
      <c r="BP11" s="152"/>
      <c r="BQ11" s="152"/>
      <c r="BR11" s="152"/>
      <c r="BS11" s="152"/>
      <c r="BT11" s="152"/>
      <c r="BU11" s="152"/>
      <c r="BV11" s="152"/>
      <c r="BW11" s="152"/>
      <c r="BX11" s="152"/>
      <c r="BY11" s="152"/>
      <c r="BZ11" s="152"/>
      <c r="CA11" s="152"/>
      <c r="CB11" s="152"/>
      <c r="CC11" s="152"/>
      <c r="CD11" s="152"/>
      <c r="CE11" s="152"/>
      <c r="CF11" s="152"/>
      <c r="CG11" s="150"/>
      <c r="CH11" s="152"/>
      <c r="CI11" s="152"/>
      <c r="CJ11" s="152"/>
      <c r="CK11" s="152"/>
      <c r="CL11" s="152"/>
      <c r="CM11" s="152"/>
      <c r="CN11" s="147"/>
      <c r="CO11" s="147"/>
      <c r="CP11" s="147"/>
      <c r="CQ11" s="147"/>
      <c r="CR11" s="147"/>
      <c r="CS11" s="147"/>
      <c r="CT11" s="147"/>
      <c r="CU11" s="147"/>
      <c r="CV11" s="147"/>
      <c r="CW11" s="147"/>
      <c r="CX11" s="147"/>
      <c r="CY11" s="147"/>
      <c r="CZ11" s="147"/>
      <c r="DA11" s="147"/>
    </row>
    <row r="12" spans="1:107" s="153" customFormat="1" ht="37.5" customHeight="1" x14ac:dyDescent="0.3">
      <c r="A12" s="260">
        <v>7</v>
      </c>
      <c r="B12" s="276" t="s">
        <v>28</v>
      </c>
      <c r="C12" s="319" t="s">
        <v>34</v>
      </c>
      <c r="D12" s="326" t="s">
        <v>608</v>
      </c>
      <c r="E12" s="262">
        <v>2141</v>
      </c>
      <c r="F12" s="144" t="s">
        <v>539</v>
      </c>
      <c r="G12" s="144"/>
      <c r="H12" s="370">
        <v>4</v>
      </c>
      <c r="I12" s="370">
        <v>4</v>
      </c>
      <c r="J12" s="370">
        <v>5</v>
      </c>
      <c r="K12" s="370">
        <v>4</v>
      </c>
      <c r="L12" s="370">
        <v>4</v>
      </c>
      <c r="M12" s="370">
        <v>5</v>
      </c>
      <c r="N12" s="370">
        <v>3</v>
      </c>
      <c r="O12" s="370">
        <v>4</v>
      </c>
      <c r="P12" s="370">
        <v>4</v>
      </c>
      <c r="Q12" s="370">
        <v>5</v>
      </c>
      <c r="R12" s="370">
        <v>5</v>
      </c>
      <c r="S12" s="370"/>
      <c r="T12" s="370">
        <v>4</v>
      </c>
      <c r="U12" s="372">
        <v>4</v>
      </c>
      <c r="V12" s="379">
        <f t="shared" si="11"/>
        <v>3</v>
      </c>
      <c r="W12" s="292">
        <f t="shared" si="1"/>
        <v>0</v>
      </c>
      <c r="X12" s="292">
        <f t="shared" si="12"/>
        <v>0</v>
      </c>
      <c r="Y12" s="292">
        <f t="shared" si="2"/>
        <v>0</v>
      </c>
      <c r="Z12" s="292">
        <f t="shared" si="3"/>
        <v>1</v>
      </c>
      <c r="AA12" s="292">
        <f t="shared" si="4"/>
        <v>8</v>
      </c>
      <c r="AB12" s="292">
        <f t="shared" si="5"/>
        <v>4</v>
      </c>
      <c r="AC12" s="292">
        <f t="shared" si="6"/>
        <v>13</v>
      </c>
      <c r="AD12" s="291">
        <f t="shared" si="7"/>
        <v>4.2307692307692308</v>
      </c>
      <c r="AE12" s="208">
        <f t="shared" si="8"/>
        <v>0</v>
      </c>
      <c r="AF12" s="147"/>
      <c r="AG12" s="17" t="str">
        <f t="shared" si="9"/>
        <v>З</v>
      </c>
      <c r="AH12" s="17" t="str">
        <f t="shared" si="9"/>
        <v/>
      </c>
      <c r="AI12" s="17">
        <f t="shared" si="9"/>
        <v>4</v>
      </c>
      <c r="AJ12" s="17">
        <f t="shared" si="9"/>
        <v>4</v>
      </c>
      <c r="AK12" s="17">
        <f t="shared" si="9"/>
        <v>5</v>
      </c>
      <c r="AL12" s="17">
        <f t="shared" si="9"/>
        <v>4</v>
      </c>
      <c r="AM12" s="17">
        <f t="shared" si="9"/>
        <v>4</v>
      </c>
      <c r="AN12" s="17">
        <f t="shared" si="9"/>
        <v>5</v>
      </c>
      <c r="AO12" s="17">
        <f t="shared" si="9"/>
        <v>3</v>
      </c>
      <c r="AP12" s="17">
        <f t="shared" si="9"/>
        <v>4</v>
      </c>
      <c r="AQ12" s="17">
        <f t="shared" si="9"/>
        <v>4</v>
      </c>
      <c r="AR12" s="17">
        <f t="shared" si="9"/>
        <v>5</v>
      </c>
      <c r="AS12" s="17">
        <f t="shared" si="9"/>
        <v>5</v>
      </c>
      <c r="AT12" s="17" t="str">
        <f t="shared" si="9"/>
        <v/>
      </c>
      <c r="AU12" s="17">
        <f t="shared" si="9"/>
        <v>4</v>
      </c>
      <c r="AV12" s="17">
        <f t="shared" si="9"/>
        <v>4</v>
      </c>
      <c r="AW12" s="149">
        <f t="shared" si="10"/>
        <v>1</v>
      </c>
      <c r="AX12" s="150"/>
      <c r="AY12" s="151"/>
      <c r="AZ12" s="151"/>
      <c r="BA12" s="151"/>
      <c r="BB12" s="151"/>
      <c r="BC12" s="151"/>
      <c r="BD12" s="151"/>
      <c r="BE12" s="151"/>
      <c r="BF12" s="151"/>
      <c r="BG12" s="151"/>
      <c r="BH12" s="151"/>
      <c r="BI12" s="151"/>
      <c r="BJ12" s="151"/>
      <c r="BK12" s="151"/>
      <c r="BL12" s="151"/>
      <c r="BM12" s="151"/>
      <c r="BN12" s="151"/>
      <c r="BO12" s="150"/>
      <c r="BP12" s="152"/>
      <c r="BQ12" s="152"/>
      <c r="BR12" s="152"/>
      <c r="BS12" s="152"/>
      <c r="BT12" s="152"/>
      <c r="BU12" s="152"/>
      <c r="BV12" s="152"/>
      <c r="BW12" s="152"/>
      <c r="BX12" s="152"/>
      <c r="BY12" s="152"/>
      <c r="BZ12" s="152"/>
      <c r="CA12" s="152"/>
      <c r="CB12" s="152"/>
      <c r="CC12" s="152"/>
      <c r="CD12" s="152"/>
      <c r="CE12" s="152"/>
      <c r="CF12" s="152"/>
      <c r="CG12" s="150"/>
      <c r="CH12" s="152"/>
      <c r="CI12" s="152"/>
      <c r="CJ12" s="152"/>
      <c r="CK12" s="152"/>
      <c r="CL12" s="152"/>
      <c r="CM12" s="152"/>
      <c r="CN12" s="147"/>
      <c r="CO12" s="147"/>
      <c r="CP12" s="147"/>
      <c r="CQ12" s="147"/>
      <c r="CR12" s="147"/>
      <c r="CS12" s="147"/>
      <c r="CT12" s="147"/>
      <c r="CU12" s="147"/>
      <c r="CV12" s="147"/>
      <c r="CW12" s="147"/>
      <c r="CX12" s="147"/>
      <c r="CY12" s="147"/>
      <c r="CZ12" s="147"/>
      <c r="DA12" s="147"/>
    </row>
    <row r="13" spans="1:107" s="153" customFormat="1" ht="18.75" hidden="1" x14ac:dyDescent="0.3">
      <c r="A13" s="260">
        <v>8</v>
      </c>
      <c r="B13" s="270"/>
      <c r="C13" s="274"/>
      <c r="D13" s="274"/>
      <c r="E13" s="262"/>
      <c r="F13" s="370"/>
      <c r="G13" s="370"/>
      <c r="H13" s="370"/>
      <c r="I13" s="370"/>
      <c r="J13" s="370"/>
      <c r="K13" s="370"/>
      <c r="L13" s="370"/>
      <c r="M13" s="370"/>
      <c r="N13" s="370"/>
      <c r="O13" s="370"/>
      <c r="P13" s="370"/>
      <c r="Q13" s="370"/>
      <c r="R13" s="378"/>
      <c r="S13" s="371"/>
      <c r="T13" s="371"/>
      <c r="U13" s="372"/>
      <c r="V13" s="379">
        <f t="shared" si="11"/>
        <v>0</v>
      </c>
      <c r="W13" s="292">
        <f t="shared" si="1"/>
        <v>0</v>
      </c>
      <c r="X13" s="292">
        <f t="shared" si="12"/>
        <v>0</v>
      </c>
      <c r="Y13" s="292">
        <f t="shared" si="2"/>
        <v>0</v>
      </c>
      <c r="Z13" s="292">
        <f t="shared" si="3"/>
        <v>0</v>
      </c>
      <c r="AA13" s="292">
        <f t="shared" si="4"/>
        <v>0</v>
      </c>
      <c r="AB13" s="292">
        <f t="shared" si="5"/>
        <v>0</v>
      </c>
      <c r="AC13" s="292">
        <f t="shared" si="6"/>
        <v>0</v>
      </c>
      <c r="AD13" s="291" t="str">
        <f t="shared" si="7"/>
        <v/>
      </c>
      <c r="AE13" s="208">
        <f t="shared" si="8"/>
        <v>0</v>
      </c>
      <c r="AF13" s="147"/>
      <c r="AG13" s="17" t="str">
        <f t="shared" si="9"/>
        <v/>
      </c>
      <c r="AH13" s="17" t="str">
        <f t="shared" si="9"/>
        <v/>
      </c>
      <c r="AI13" s="17" t="str">
        <f t="shared" si="9"/>
        <v/>
      </c>
      <c r="AJ13" s="17" t="str">
        <f t="shared" si="9"/>
        <v/>
      </c>
      <c r="AK13" s="17" t="str">
        <f t="shared" si="9"/>
        <v/>
      </c>
      <c r="AL13" s="17" t="str">
        <f t="shared" si="9"/>
        <v/>
      </c>
      <c r="AM13" s="17" t="str">
        <f t="shared" si="9"/>
        <v/>
      </c>
      <c r="AN13" s="17" t="str">
        <f t="shared" si="9"/>
        <v/>
      </c>
      <c r="AO13" s="17" t="str">
        <f t="shared" si="9"/>
        <v/>
      </c>
      <c r="AP13" s="17" t="str">
        <f t="shared" si="9"/>
        <v/>
      </c>
      <c r="AQ13" s="17" t="str">
        <f t="shared" si="9"/>
        <v/>
      </c>
      <c r="AR13" s="17" t="str">
        <f t="shared" si="9"/>
        <v/>
      </c>
      <c r="AS13" s="17" t="str">
        <f t="shared" si="9"/>
        <v/>
      </c>
      <c r="AT13" s="17" t="str">
        <f t="shared" si="9"/>
        <v/>
      </c>
      <c r="AU13" s="17" t="str">
        <f t="shared" si="9"/>
        <v/>
      </c>
      <c r="AV13" s="17" t="str">
        <f t="shared" si="9"/>
        <v/>
      </c>
      <c r="AW13" s="149">
        <f t="shared" si="10"/>
        <v>0</v>
      </c>
      <c r="AX13" s="150"/>
      <c r="AY13" s="151"/>
      <c r="AZ13" s="151"/>
      <c r="BA13" s="151"/>
      <c r="BB13" s="151"/>
      <c r="BC13" s="151"/>
      <c r="BD13" s="151"/>
      <c r="BE13" s="151"/>
      <c r="BF13" s="151"/>
      <c r="BG13" s="151"/>
      <c r="BH13" s="151"/>
      <c r="BI13" s="151"/>
      <c r="BJ13" s="151"/>
      <c r="BK13" s="151"/>
      <c r="BL13" s="151"/>
      <c r="BM13" s="151"/>
      <c r="BN13" s="151"/>
      <c r="BO13" s="150"/>
      <c r="BP13" s="152"/>
      <c r="BQ13" s="152"/>
      <c r="BR13" s="152"/>
      <c r="BS13" s="152"/>
      <c r="BT13" s="152"/>
      <c r="BU13" s="152"/>
      <c r="BV13" s="152"/>
      <c r="BW13" s="152"/>
      <c r="BX13" s="152"/>
      <c r="BY13" s="152"/>
      <c r="BZ13" s="152"/>
      <c r="CA13" s="152"/>
      <c r="CB13" s="152"/>
      <c r="CC13" s="152"/>
      <c r="CD13" s="152"/>
      <c r="CE13" s="152"/>
      <c r="CF13" s="152"/>
      <c r="CG13" s="150"/>
      <c r="CH13" s="152"/>
      <c r="CI13" s="152"/>
      <c r="CJ13" s="152"/>
      <c r="CK13" s="152"/>
      <c r="CL13" s="152"/>
      <c r="CM13" s="152"/>
      <c r="CN13" s="147"/>
      <c r="CO13" s="147"/>
      <c r="CP13" s="147"/>
      <c r="CQ13" s="147"/>
      <c r="CR13" s="147"/>
      <c r="CS13" s="147"/>
      <c r="CT13" s="147"/>
      <c r="CU13" s="147"/>
      <c r="CV13" s="147"/>
      <c r="CW13" s="147"/>
      <c r="CX13" s="147"/>
      <c r="CY13" s="147"/>
      <c r="CZ13" s="147"/>
      <c r="DA13" s="147"/>
    </row>
    <row r="14" spans="1:107" s="153" customFormat="1" ht="18.75" hidden="1" x14ac:dyDescent="0.3">
      <c r="A14" s="260">
        <v>9</v>
      </c>
      <c r="B14" s="270"/>
      <c r="C14" s="273"/>
      <c r="D14" s="273"/>
      <c r="E14" s="262"/>
      <c r="F14" s="370"/>
      <c r="G14" s="370"/>
      <c r="H14" s="370"/>
      <c r="I14" s="370"/>
      <c r="J14" s="370"/>
      <c r="K14" s="370"/>
      <c r="L14" s="370"/>
      <c r="M14" s="370"/>
      <c r="N14" s="370"/>
      <c r="O14" s="370"/>
      <c r="P14" s="370"/>
      <c r="Q14" s="370"/>
      <c r="R14" s="378"/>
      <c r="S14" s="371"/>
      <c r="T14" s="371"/>
      <c r="U14" s="372"/>
      <c r="V14" s="379">
        <f t="shared" si="11"/>
        <v>0</v>
      </c>
      <c r="W14" s="292">
        <f t="shared" si="1"/>
        <v>0</v>
      </c>
      <c r="X14" s="292">
        <f t="shared" si="12"/>
        <v>0</v>
      </c>
      <c r="Y14" s="292">
        <f t="shared" si="2"/>
        <v>0</v>
      </c>
      <c r="Z14" s="292">
        <f t="shared" si="3"/>
        <v>0</v>
      </c>
      <c r="AA14" s="292">
        <f t="shared" si="4"/>
        <v>0</v>
      </c>
      <c r="AB14" s="292">
        <f t="shared" si="5"/>
        <v>0</v>
      </c>
      <c r="AC14" s="292">
        <f t="shared" si="6"/>
        <v>0</v>
      </c>
      <c r="AD14" s="291" t="str">
        <f t="shared" si="7"/>
        <v/>
      </c>
      <c r="AE14" s="208">
        <f t="shared" si="8"/>
        <v>0</v>
      </c>
      <c r="AF14" s="147"/>
      <c r="AG14" s="17" t="str">
        <f t="shared" si="9"/>
        <v/>
      </c>
      <c r="AH14" s="17" t="str">
        <f t="shared" si="9"/>
        <v/>
      </c>
      <c r="AI14" s="17" t="str">
        <f t="shared" si="9"/>
        <v/>
      </c>
      <c r="AJ14" s="17" t="str">
        <f t="shared" si="9"/>
        <v/>
      </c>
      <c r="AK14" s="17" t="str">
        <f t="shared" si="9"/>
        <v/>
      </c>
      <c r="AL14" s="17" t="str">
        <f t="shared" si="9"/>
        <v/>
      </c>
      <c r="AM14" s="17" t="str">
        <f t="shared" si="9"/>
        <v/>
      </c>
      <c r="AN14" s="17" t="str">
        <f t="shared" si="9"/>
        <v/>
      </c>
      <c r="AO14" s="17" t="str">
        <f t="shared" si="9"/>
        <v/>
      </c>
      <c r="AP14" s="17" t="str">
        <f t="shared" si="9"/>
        <v/>
      </c>
      <c r="AQ14" s="17" t="str">
        <f t="shared" si="9"/>
        <v/>
      </c>
      <c r="AR14" s="17" t="str">
        <f t="shared" si="9"/>
        <v/>
      </c>
      <c r="AS14" s="17" t="str">
        <f t="shared" si="9"/>
        <v/>
      </c>
      <c r="AT14" s="17" t="str">
        <f t="shared" si="9"/>
        <v/>
      </c>
      <c r="AU14" s="17" t="str">
        <f t="shared" si="9"/>
        <v/>
      </c>
      <c r="AV14" s="17" t="str">
        <f t="shared" si="9"/>
        <v/>
      </c>
      <c r="AW14" s="149">
        <f t="shared" si="10"/>
        <v>0</v>
      </c>
      <c r="AX14" s="150"/>
      <c r="AY14" s="151"/>
      <c r="AZ14" s="151"/>
      <c r="BA14" s="151"/>
      <c r="BB14" s="151"/>
      <c r="BC14" s="151"/>
      <c r="BD14" s="151"/>
      <c r="BE14" s="151"/>
      <c r="BF14" s="151"/>
      <c r="BG14" s="151"/>
      <c r="BH14" s="151"/>
      <c r="BI14" s="151"/>
      <c r="BJ14" s="151"/>
      <c r="BK14" s="151"/>
      <c r="BL14" s="151"/>
      <c r="BM14" s="151"/>
      <c r="BN14" s="151"/>
      <c r="BO14" s="150"/>
      <c r="BP14" s="152"/>
      <c r="BQ14" s="152"/>
      <c r="BR14" s="152"/>
      <c r="BS14" s="152"/>
      <c r="BT14" s="152"/>
      <c r="BU14" s="152"/>
      <c r="BV14" s="152"/>
      <c r="BW14" s="152"/>
      <c r="BX14" s="152"/>
      <c r="BY14" s="152"/>
      <c r="BZ14" s="152"/>
      <c r="CA14" s="152"/>
      <c r="CB14" s="152"/>
      <c r="CC14" s="152"/>
      <c r="CD14" s="152"/>
      <c r="CE14" s="152"/>
      <c r="CF14" s="152"/>
      <c r="CG14" s="150"/>
      <c r="CH14" s="152"/>
      <c r="CI14" s="152"/>
      <c r="CJ14" s="152"/>
      <c r="CK14" s="152"/>
      <c r="CL14" s="152"/>
      <c r="CM14" s="152"/>
      <c r="CN14" s="147"/>
      <c r="CO14" s="147"/>
      <c r="CP14" s="147"/>
      <c r="CQ14" s="147"/>
      <c r="CR14" s="147"/>
      <c r="CS14" s="147"/>
      <c r="CT14" s="147"/>
      <c r="CU14" s="147"/>
      <c r="CV14" s="147"/>
      <c r="CW14" s="147"/>
      <c r="CX14" s="147"/>
      <c r="CY14" s="147"/>
      <c r="CZ14" s="147"/>
      <c r="DA14" s="147"/>
    </row>
    <row r="15" spans="1:107" s="153" customFormat="1" ht="18.75" hidden="1" x14ac:dyDescent="0.3">
      <c r="A15" s="260">
        <v>10</v>
      </c>
      <c r="B15" s="270"/>
      <c r="C15" s="273"/>
      <c r="D15" s="273"/>
      <c r="E15" s="262"/>
      <c r="F15" s="370"/>
      <c r="G15" s="370"/>
      <c r="H15" s="370"/>
      <c r="I15" s="370"/>
      <c r="J15" s="370"/>
      <c r="K15" s="370"/>
      <c r="L15" s="370"/>
      <c r="M15" s="370"/>
      <c r="N15" s="370"/>
      <c r="O15" s="370"/>
      <c r="P15" s="370"/>
      <c r="Q15" s="370"/>
      <c r="R15" s="378"/>
      <c r="S15" s="371"/>
      <c r="T15" s="371"/>
      <c r="U15" s="372"/>
      <c r="V15" s="379">
        <f t="shared" si="11"/>
        <v>0</v>
      </c>
      <c r="W15" s="292">
        <f t="shared" si="1"/>
        <v>0</v>
      </c>
      <c r="X15" s="292">
        <f t="shared" si="12"/>
        <v>0</v>
      </c>
      <c r="Y15" s="292">
        <f t="shared" si="2"/>
        <v>0</v>
      </c>
      <c r="Z15" s="292">
        <f t="shared" si="3"/>
        <v>0</v>
      </c>
      <c r="AA15" s="292">
        <f t="shared" si="4"/>
        <v>0</v>
      </c>
      <c r="AB15" s="292">
        <f t="shared" si="5"/>
        <v>0</v>
      </c>
      <c r="AC15" s="292">
        <f t="shared" si="6"/>
        <v>0</v>
      </c>
      <c r="AD15" s="291" t="str">
        <f t="shared" si="7"/>
        <v/>
      </c>
      <c r="AE15" s="208">
        <f>IF(AX15=5,0.5,IF(AX15=4,0.25,IF(AX15&lt;=3,0)))</f>
        <v>0</v>
      </c>
      <c r="AF15" s="147"/>
      <c r="AG15" s="17" t="str">
        <f t="shared" si="9"/>
        <v/>
      </c>
      <c r="AH15" s="17" t="str">
        <f t="shared" si="9"/>
        <v/>
      </c>
      <c r="AI15" s="17" t="str">
        <f t="shared" si="9"/>
        <v/>
      </c>
      <c r="AJ15" s="17" t="str">
        <f t="shared" si="9"/>
        <v/>
      </c>
      <c r="AK15" s="17" t="str">
        <f t="shared" si="9"/>
        <v/>
      </c>
      <c r="AL15" s="17" t="str">
        <f t="shared" si="9"/>
        <v/>
      </c>
      <c r="AM15" s="17" t="str">
        <f t="shared" si="9"/>
        <v/>
      </c>
      <c r="AN15" s="17" t="str">
        <f t="shared" si="9"/>
        <v/>
      </c>
      <c r="AO15" s="17" t="str">
        <f t="shared" si="9"/>
        <v/>
      </c>
      <c r="AP15" s="17" t="str">
        <f t="shared" si="9"/>
        <v/>
      </c>
      <c r="AQ15" s="17" t="str">
        <f t="shared" si="9"/>
        <v/>
      </c>
      <c r="AR15" s="17" t="str">
        <f t="shared" si="9"/>
        <v/>
      </c>
      <c r="AS15" s="17" t="str">
        <f t="shared" si="9"/>
        <v/>
      </c>
      <c r="AT15" s="17" t="str">
        <f t="shared" si="9"/>
        <v/>
      </c>
      <c r="AU15" s="17" t="str">
        <f t="shared" si="9"/>
        <v/>
      </c>
      <c r="AV15" s="17" t="str">
        <f t="shared" si="9"/>
        <v/>
      </c>
      <c r="AW15" s="149">
        <f t="shared" si="10"/>
        <v>0</v>
      </c>
      <c r="AX15" s="150"/>
      <c r="AY15" s="151"/>
      <c r="AZ15" s="151"/>
      <c r="BA15" s="151"/>
      <c r="BB15" s="151"/>
      <c r="BC15" s="151"/>
      <c r="BD15" s="151"/>
      <c r="BE15" s="151"/>
      <c r="BF15" s="151"/>
      <c r="BG15" s="151"/>
      <c r="BH15" s="151"/>
      <c r="BI15" s="151"/>
      <c r="BJ15" s="151"/>
      <c r="BK15" s="151"/>
      <c r="BL15" s="151"/>
      <c r="BM15" s="151"/>
      <c r="BN15" s="151"/>
      <c r="BO15" s="150"/>
      <c r="BP15" s="152"/>
      <c r="BQ15" s="152"/>
      <c r="BR15" s="152"/>
      <c r="BS15" s="152"/>
      <c r="BT15" s="152"/>
      <c r="BU15" s="152"/>
      <c r="BV15" s="152"/>
      <c r="BW15" s="152"/>
      <c r="BX15" s="152"/>
      <c r="BY15" s="152"/>
      <c r="BZ15" s="152"/>
      <c r="CA15" s="152"/>
      <c r="CB15" s="152"/>
      <c r="CC15" s="152"/>
      <c r="CD15" s="152"/>
      <c r="CE15" s="152"/>
      <c r="CF15" s="152"/>
      <c r="CG15" s="150"/>
      <c r="CH15" s="152"/>
      <c r="CI15" s="152"/>
      <c r="CJ15" s="152"/>
      <c r="CK15" s="152"/>
      <c r="CL15" s="152"/>
      <c r="CM15" s="152"/>
      <c r="CN15" s="147"/>
      <c r="CO15" s="147"/>
      <c r="CP15" s="147"/>
      <c r="CQ15" s="147"/>
      <c r="CR15" s="147"/>
      <c r="CS15" s="147"/>
      <c r="CT15" s="147"/>
      <c r="CU15" s="147"/>
      <c r="CV15" s="147"/>
      <c r="CW15" s="147"/>
      <c r="CX15" s="147"/>
      <c r="CY15" s="147"/>
      <c r="CZ15" s="147"/>
      <c r="DA15" s="147"/>
    </row>
    <row r="16" spans="1:107" s="153" customFormat="1" ht="18.75" hidden="1" x14ac:dyDescent="0.3">
      <c r="A16" s="260">
        <v>11</v>
      </c>
      <c r="B16" s="270"/>
      <c r="C16" s="273"/>
      <c r="D16" s="273"/>
      <c r="E16" s="262"/>
      <c r="F16" s="370"/>
      <c r="G16" s="370"/>
      <c r="H16" s="370"/>
      <c r="I16" s="370"/>
      <c r="J16" s="370"/>
      <c r="K16" s="370"/>
      <c r="L16" s="370"/>
      <c r="M16" s="370"/>
      <c r="N16" s="370"/>
      <c r="O16" s="370"/>
      <c r="P16" s="370"/>
      <c r="Q16" s="370"/>
      <c r="R16" s="378"/>
      <c r="S16" s="371"/>
      <c r="T16" s="371"/>
      <c r="U16" s="372"/>
      <c r="V16" s="379">
        <f t="shared" si="11"/>
        <v>0</v>
      </c>
      <c r="W16" s="292">
        <f t="shared" si="1"/>
        <v>0</v>
      </c>
      <c r="X16" s="292">
        <f t="shared" si="12"/>
        <v>0</v>
      </c>
      <c r="Y16" s="292">
        <f t="shared" si="2"/>
        <v>0</v>
      </c>
      <c r="Z16" s="292">
        <f t="shared" si="3"/>
        <v>0</v>
      </c>
      <c r="AA16" s="292">
        <f t="shared" si="4"/>
        <v>0</v>
      </c>
      <c r="AB16" s="292">
        <f t="shared" si="5"/>
        <v>0</v>
      </c>
      <c r="AC16" s="292">
        <f t="shared" si="6"/>
        <v>0</v>
      </c>
      <c r="AD16" s="291" t="str">
        <f t="shared" si="7"/>
        <v/>
      </c>
      <c r="AE16" s="208">
        <f t="shared" si="8"/>
        <v>0</v>
      </c>
      <c r="AF16" s="147"/>
      <c r="AG16" s="17" t="str">
        <f t="shared" si="9"/>
        <v/>
      </c>
      <c r="AH16" s="17" t="str">
        <f t="shared" si="9"/>
        <v/>
      </c>
      <c r="AI16" s="17" t="str">
        <f t="shared" si="9"/>
        <v/>
      </c>
      <c r="AJ16" s="17" t="str">
        <f t="shared" si="9"/>
        <v/>
      </c>
      <c r="AK16" s="17" t="str">
        <f t="shared" si="9"/>
        <v/>
      </c>
      <c r="AL16" s="17" t="str">
        <f t="shared" si="9"/>
        <v/>
      </c>
      <c r="AM16" s="17" t="str">
        <f t="shared" si="9"/>
        <v/>
      </c>
      <c r="AN16" s="17" t="str">
        <f t="shared" si="9"/>
        <v/>
      </c>
      <c r="AO16" s="17" t="str">
        <f t="shared" si="9"/>
        <v/>
      </c>
      <c r="AP16" s="17" t="str">
        <f t="shared" si="9"/>
        <v/>
      </c>
      <c r="AQ16" s="17" t="str">
        <f t="shared" si="9"/>
        <v/>
      </c>
      <c r="AR16" s="17" t="str">
        <f t="shared" si="9"/>
        <v/>
      </c>
      <c r="AS16" s="17" t="str">
        <f t="shared" si="9"/>
        <v/>
      </c>
      <c r="AT16" s="17" t="str">
        <f t="shared" si="9"/>
        <v/>
      </c>
      <c r="AU16" s="17" t="str">
        <f t="shared" si="9"/>
        <v/>
      </c>
      <c r="AV16" s="17" t="str">
        <f t="shared" si="9"/>
        <v/>
      </c>
      <c r="AW16" s="149">
        <f t="shared" si="10"/>
        <v>0</v>
      </c>
      <c r="AX16" s="150"/>
      <c r="AY16" s="151"/>
      <c r="AZ16" s="151"/>
      <c r="BA16" s="151"/>
      <c r="BB16" s="151"/>
      <c r="BC16" s="151"/>
      <c r="BD16" s="151"/>
      <c r="BE16" s="151"/>
      <c r="BF16" s="151"/>
      <c r="BG16" s="151"/>
      <c r="BH16" s="151"/>
      <c r="BI16" s="151"/>
      <c r="BJ16" s="151"/>
      <c r="BK16" s="151"/>
      <c r="BL16" s="151"/>
      <c r="BM16" s="151"/>
      <c r="BN16" s="151"/>
      <c r="BO16" s="150"/>
      <c r="BP16" s="152"/>
      <c r="BQ16" s="152"/>
      <c r="BR16" s="152"/>
      <c r="BS16" s="152"/>
      <c r="BT16" s="152"/>
      <c r="BU16" s="152"/>
      <c r="BV16" s="152"/>
      <c r="BW16" s="152"/>
      <c r="BX16" s="152"/>
      <c r="BY16" s="152"/>
      <c r="BZ16" s="152"/>
      <c r="CA16" s="152"/>
      <c r="CB16" s="152"/>
      <c r="CC16" s="152"/>
      <c r="CD16" s="152"/>
      <c r="CE16" s="152"/>
      <c r="CF16" s="152"/>
      <c r="CG16" s="150"/>
      <c r="CH16" s="152"/>
      <c r="CI16" s="152"/>
      <c r="CJ16" s="152"/>
      <c r="CK16" s="152"/>
      <c r="CL16" s="152"/>
      <c r="CM16" s="152"/>
      <c r="CN16" s="147"/>
      <c r="CO16" s="147"/>
      <c r="CP16" s="147"/>
      <c r="CQ16" s="147"/>
      <c r="CR16" s="147"/>
      <c r="CS16" s="147"/>
      <c r="CT16" s="147"/>
      <c r="CU16" s="147"/>
      <c r="CV16" s="147"/>
      <c r="CW16" s="147"/>
      <c r="CX16" s="147"/>
      <c r="CY16" s="147"/>
      <c r="CZ16" s="147"/>
      <c r="DA16" s="147"/>
    </row>
    <row r="17" spans="1:105" s="153" customFormat="1" ht="18.75" hidden="1" x14ac:dyDescent="0.3">
      <c r="A17" s="260">
        <v>12</v>
      </c>
      <c r="B17" s="270"/>
      <c r="C17" s="273"/>
      <c r="D17" s="273"/>
      <c r="E17" s="262"/>
      <c r="F17" s="370"/>
      <c r="G17" s="370"/>
      <c r="H17" s="370"/>
      <c r="I17" s="370"/>
      <c r="J17" s="370"/>
      <c r="K17" s="370"/>
      <c r="L17" s="370"/>
      <c r="M17" s="370"/>
      <c r="N17" s="370"/>
      <c r="O17" s="370"/>
      <c r="P17" s="370"/>
      <c r="Q17" s="370"/>
      <c r="R17" s="378"/>
      <c r="S17" s="371"/>
      <c r="T17" s="371"/>
      <c r="U17" s="372"/>
      <c r="V17" s="379">
        <f t="shared" si="11"/>
        <v>0</v>
      </c>
      <c r="W17" s="292">
        <f t="shared" si="1"/>
        <v>0</v>
      </c>
      <c r="X17" s="292">
        <f t="shared" si="12"/>
        <v>0</v>
      </c>
      <c r="Y17" s="292">
        <f t="shared" si="2"/>
        <v>0</v>
      </c>
      <c r="Z17" s="292">
        <f t="shared" si="3"/>
        <v>0</v>
      </c>
      <c r="AA17" s="292">
        <f t="shared" si="4"/>
        <v>0</v>
      </c>
      <c r="AB17" s="292">
        <f t="shared" si="5"/>
        <v>0</v>
      </c>
      <c r="AC17" s="292">
        <f t="shared" si="6"/>
        <v>0</v>
      </c>
      <c r="AD17" s="291" t="str">
        <f t="shared" si="7"/>
        <v/>
      </c>
      <c r="AE17" s="208">
        <f>IF(AX17=5,0.5,IF(AX17=4,0.25,IF(AX17&lt;=3,0)))</f>
        <v>0</v>
      </c>
      <c r="AF17" s="147"/>
      <c r="AG17" s="17" t="str">
        <f t="shared" si="9"/>
        <v/>
      </c>
      <c r="AH17" s="17" t="str">
        <f t="shared" si="9"/>
        <v/>
      </c>
      <c r="AI17" s="17" t="str">
        <f t="shared" si="9"/>
        <v/>
      </c>
      <c r="AJ17" s="17" t="str">
        <f t="shared" si="9"/>
        <v/>
      </c>
      <c r="AK17" s="17" t="str">
        <f t="shared" si="9"/>
        <v/>
      </c>
      <c r="AL17" s="17" t="str">
        <f t="shared" si="9"/>
        <v/>
      </c>
      <c r="AM17" s="17" t="str">
        <f t="shared" si="9"/>
        <v/>
      </c>
      <c r="AN17" s="17" t="str">
        <f t="shared" si="9"/>
        <v/>
      </c>
      <c r="AO17" s="17" t="str">
        <f t="shared" si="9"/>
        <v/>
      </c>
      <c r="AP17" s="17" t="str">
        <f t="shared" si="9"/>
        <v/>
      </c>
      <c r="AQ17" s="17" t="str">
        <f t="shared" si="9"/>
        <v/>
      </c>
      <c r="AR17" s="17" t="str">
        <f t="shared" si="9"/>
        <v/>
      </c>
      <c r="AS17" s="17" t="str">
        <f t="shared" si="9"/>
        <v/>
      </c>
      <c r="AT17" s="17" t="str">
        <f t="shared" si="9"/>
        <v/>
      </c>
      <c r="AU17" s="17" t="str">
        <f t="shared" si="9"/>
        <v/>
      </c>
      <c r="AV17" s="17" t="str">
        <f t="shared" si="9"/>
        <v/>
      </c>
      <c r="AW17" s="149">
        <f t="shared" si="10"/>
        <v>0</v>
      </c>
      <c r="AX17" s="150"/>
      <c r="AY17" s="151"/>
      <c r="AZ17" s="151"/>
      <c r="BA17" s="151"/>
      <c r="BB17" s="151"/>
      <c r="BC17" s="151"/>
      <c r="BD17" s="151"/>
      <c r="BE17" s="151"/>
      <c r="BF17" s="151"/>
      <c r="BG17" s="151"/>
      <c r="BH17" s="151"/>
      <c r="BI17" s="151"/>
      <c r="BJ17" s="151"/>
      <c r="BK17" s="151"/>
      <c r="BL17" s="151"/>
      <c r="BM17" s="151"/>
      <c r="BN17" s="151"/>
      <c r="BO17" s="150"/>
      <c r="BP17" s="152"/>
      <c r="BQ17" s="152"/>
      <c r="BR17" s="152"/>
      <c r="BS17" s="152"/>
      <c r="BT17" s="152"/>
      <c r="BU17" s="152"/>
      <c r="BV17" s="152"/>
      <c r="BW17" s="152"/>
      <c r="BX17" s="152"/>
      <c r="BY17" s="152"/>
      <c r="BZ17" s="152"/>
      <c r="CA17" s="152"/>
      <c r="CB17" s="152"/>
      <c r="CC17" s="152"/>
      <c r="CD17" s="152"/>
      <c r="CE17" s="152"/>
      <c r="CF17" s="152"/>
      <c r="CG17" s="150"/>
      <c r="CH17" s="152"/>
      <c r="CI17" s="152"/>
      <c r="CJ17" s="152"/>
      <c r="CK17" s="152"/>
      <c r="CL17" s="152"/>
      <c r="CM17" s="152"/>
      <c r="CN17" s="147"/>
      <c r="CO17" s="147"/>
      <c r="CP17" s="147"/>
      <c r="CQ17" s="147"/>
      <c r="CR17" s="147"/>
      <c r="CS17" s="147"/>
      <c r="CT17" s="147"/>
      <c r="CU17" s="147"/>
      <c r="CV17" s="147"/>
      <c r="CW17" s="147"/>
      <c r="CX17" s="147"/>
      <c r="CY17" s="147"/>
      <c r="CZ17" s="147"/>
      <c r="DA17" s="147"/>
    </row>
    <row r="18" spans="1:105" s="153" customFormat="1" ht="18.75" hidden="1" x14ac:dyDescent="0.3">
      <c r="A18" s="260">
        <v>13</v>
      </c>
      <c r="B18" s="270"/>
      <c r="C18" s="273"/>
      <c r="D18" s="273"/>
      <c r="E18" s="262"/>
      <c r="F18" s="370"/>
      <c r="G18" s="370"/>
      <c r="H18" s="370"/>
      <c r="I18" s="370"/>
      <c r="J18" s="370"/>
      <c r="K18" s="370"/>
      <c r="L18" s="370"/>
      <c r="M18" s="370"/>
      <c r="N18" s="370"/>
      <c r="O18" s="370"/>
      <c r="P18" s="370"/>
      <c r="Q18" s="370"/>
      <c r="R18" s="371"/>
      <c r="S18" s="371"/>
      <c r="T18" s="371"/>
      <c r="U18" s="372"/>
      <c r="V18" s="379">
        <f t="shared" si="11"/>
        <v>0</v>
      </c>
      <c r="W18" s="292">
        <f t="shared" si="1"/>
        <v>0</v>
      </c>
      <c r="X18" s="292">
        <f t="shared" si="12"/>
        <v>0</v>
      </c>
      <c r="Y18" s="292">
        <f t="shared" si="2"/>
        <v>0</v>
      </c>
      <c r="Z18" s="292">
        <f t="shared" si="3"/>
        <v>0</v>
      </c>
      <c r="AA18" s="292">
        <f t="shared" si="4"/>
        <v>0</v>
      </c>
      <c r="AB18" s="292">
        <f t="shared" si="5"/>
        <v>0</v>
      </c>
      <c r="AC18" s="292">
        <f t="shared" si="6"/>
        <v>0</v>
      </c>
      <c r="AD18" s="291" t="str">
        <f t="shared" si="7"/>
        <v/>
      </c>
      <c r="AE18" s="208">
        <f t="shared" si="8"/>
        <v>0</v>
      </c>
      <c r="AF18" s="147"/>
      <c r="AG18" s="17" t="str">
        <f t="shared" si="9"/>
        <v/>
      </c>
      <c r="AH18" s="17" t="str">
        <f t="shared" si="9"/>
        <v/>
      </c>
      <c r="AI18" s="17" t="str">
        <f t="shared" si="9"/>
        <v/>
      </c>
      <c r="AJ18" s="17" t="str">
        <f t="shared" si="9"/>
        <v/>
      </c>
      <c r="AK18" s="17" t="str">
        <f t="shared" si="9"/>
        <v/>
      </c>
      <c r="AL18" s="17" t="str">
        <f t="shared" si="9"/>
        <v/>
      </c>
      <c r="AM18" s="17" t="str">
        <f t="shared" si="9"/>
        <v/>
      </c>
      <c r="AN18" s="17" t="str">
        <f t="shared" si="9"/>
        <v/>
      </c>
      <c r="AO18" s="17" t="str">
        <f t="shared" si="9"/>
        <v/>
      </c>
      <c r="AP18" s="17" t="str">
        <f t="shared" si="9"/>
        <v/>
      </c>
      <c r="AQ18" s="17" t="str">
        <f t="shared" si="9"/>
        <v/>
      </c>
      <c r="AR18" s="17" t="str">
        <f t="shared" si="9"/>
        <v/>
      </c>
      <c r="AS18" s="17" t="str">
        <f t="shared" si="9"/>
        <v/>
      </c>
      <c r="AT18" s="17" t="str">
        <f t="shared" si="9"/>
        <v/>
      </c>
      <c r="AU18" s="17" t="str">
        <f t="shared" si="9"/>
        <v/>
      </c>
      <c r="AV18" s="17" t="str">
        <f t="shared" si="9"/>
        <v/>
      </c>
      <c r="AW18" s="149">
        <f t="shared" si="10"/>
        <v>0</v>
      </c>
      <c r="AX18" s="150"/>
      <c r="AY18" s="151"/>
      <c r="AZ18" s="151"/>
      <c r="BA18" s="151"/>
      <c r="BB18" s="151"/>
      <c r="BC18" s="151"/>
      <c r="BD18" s="151"/>
      <c r="BE18" s="151"/>
      <c r="BF18" s="151"/>
      <c r="BG18" s="151"/>
      <c r="BH18" s="151"/>
      <c r="BI18" s="151"/>
      <c r="BJ18" s="151"/>
      <c r="BK18" s="151"/>
      <c r="BL18" s="151"/>
      <c r="BM18" s="151"/>
      <c r="BN18" s="151"/>
      <c r="BO18" s="150"/>
      <c r="BP18" s="152"/>
      <c r="BQ18" s="152"/>
      <c r="BR18" s="152"/>
      <c r="BS18" s="152"/>
      <c r="BT18" s="152"/>
      <c r="BU18" s="152"/>
      <c r="BV18" s="152"/>
      <c r="BW18" s="152"/>
      <c r="BX18" s="152"/>
      <c r="BY18" s="152"/>
      <c r="BZ18" s="152"/>
      <c r="CA18" s="152"/>
      <c r="CB18" s="152"/>
      <c r="CC18" s="152"/>
      <c r="CD18" s="152"/>
      <c r="CE18" s="152"/>
      <c r="CF18" s="152"/>
      <c r="CG18" s="150"/>
      <c r="CH18" s="152"/>
      <c r="CI18" s="152"/>
      <c r="CJ18" s="152"/>
      <c r="CK18" s="152"/>
      <c r="CL18" s="152"/>
      <c r="CM18" s="152"/>
      <c r="CN18" s="147"/>
      <c r="CO18" s="147"/>
      <c r="CP18" s="147"/>
      <c r="CQ18" s="147"/>
      <c r="CR18" s="147"/>
      <c r="CS18" s="147"/>
      <c r="CT18" s="147"/>
      <c r="CU18" s="147"/>
      <c r="CV18" s="147"/>
      <c r="CW18" s="147"/>
      <c r="CX18" s="147"/>
      <c r="CY18" s="147"/>
      <c r="CZ18" s="147"/>
      <c r="DA18" s="147"/>
    </row>
    <row r="19" spans="1:105" s="153" customFormat="1" ht="18.75" hidden="1" x14ac:dyDescent="0.3">
      <c r="A19" s="260">
        <v>14</v>
      </c>
      <c r="B19" s="270"/>
      <c r="C19" s="273"/>
      <c r="D19" s="273"/>
      <c r="E19" s="262"/>
      <c r="F19" s="370"/>
      <c r="G19" s="370"/>
      <c r="H19" s="370"/>
      <c r="I19" s="370"/>
      <c r="J19" s="370"/>
      <c r="K19" s="370"/>
      <c r="L19" s="370"/>
      <c r="M19" s="370"/>
      <c r="N19" s="370"/>
      <c r="O19" s="370"/>
      <c r="P19" s="370"/>
      <c r="Q19" s="370"/>
      <c r="R19" s="378"/>
      <c r="S19" s="371"/>
      <c r="T19" s="371"/>
      <c r="U19" s="372"/>
      <c r="V19" s="379">
        <f t="shared" si="11"/>
        <v>0</v>
      </c>
      <c r="W19" s="292">
        <f t="shared" si="1"/>
        <v>0</v>
      </c>
      <c r="X19" s="292">
        <f t="shared" si="12"/>
        <v>0</v>
      </c>
      <c r="Y19" s="292">
        <f t="shared" si="2"/>
        <v>0</v>
      </c>
      <c r="Z19" s="292">
        <f t="shared" si="3"/>
        <v>0</v>
      </c>
      <c r="AA19" s="292">
        <f t="shared" si="4"/>
        <v>0</v>
      </c>
      <c r="AB19" s="292">
        <f t="shared" si="5"/>
        <v>0</v>
      </c>
      <c r="AC19" s="292">
        <f t="shared" si="6"/>
        <v>0</v>
      </c>
      <c r="AD19" s="291" t="str">
        <f t="shared" si="7"/>
        <v/>
      </c>
      <c r="AE19" s="208">
        <f t="shared" si="8"/>
        <v>0</v>
      </c>
      <c r="AF19" s="147"/>
      <c r="AG19" s="17" t="str">
        <f t="shared" si="9"/>
        <v/>
      </c>
      <c r="AH19" s="17" t="str">
        <f t="shared" si="9"/>
        <v/>
      </c>
      <c r="AI19" s="17" t="str">
        <f t="shared" si="9"/>
        <v/>
      </c>
      <c r="AJ19" s="17" t="str">
        <f t="shared" si="9"/>
        <v/>
      </c>
      <c r="AK19" s="17" t="str">
        <f t="shared" si="9"/>
        <v/>
      </c>
      <c r="AL19" s="17" t="str">
        <f t="shared" si="9"/>
        <v/>
      </c>
      <c r="AM19" s="17" t="str">
        <f t="shared" si="9"/>
        <v/>
      </c>
      <c r="AN19" s="17" t="str">
        <f t="shared" si="9"/>
        <v/>
      </c>
      <c r="AO19" s="17" t="str">
        <f t="shared" si="9"/>
        <v/>
      </c>
      <c r="AP19" s="17" t="str">
        <f t="shared" si="9"/>
        <v/>
      </c>
      <c r="AQ19" s="17" t="str">
        <f t="shared" si="9"/>
        <v/>
      </c>
      <c r="AR19" s="17" t="str">
        <f t="shared" si="9"/>
        <v/>
      </c>
      <c r="AS19" s="17" t="str">
        <f t="shared" si="9"/>
        <v/>
      </c>
      <c r="AT19" s="17" t="str">
        <f t="shared" si="9"/>
        <v/>
      </c>
      <c r="AU19" s="17" t="str">
        <f t="shared" si="9"/>
        <v/>
      </c>
      <c r="AV19" s="17" t="str">
        <f t="shared" si="9"/>
        <v/>
      </c>
      <c r="AW19" s="149">
        <f t="shared" si="10"/>
        <v>0</v>
      </c>
      <c r="AX19" s="150"/>
      <c r="AY19" s="151"/>
      <c r="AZ19" s="151"/>
      <c r="BA19" s="151"/>
      <c r="BB19" s="151"/>
      <c r="BC19" s="151"/>
      <c r="BD19" s="151"/>
      <c r="BE19" s="151"/>
      <c r="BF19" s="151"/>
      <c r="BG19" s="151"/>
      <c r="BH19" s="151"/>
      <c r="BI19" s="151"/>
      <c r="BJ19" s="151"/>
      <c r="BK19" s="151"/>
      <c r="BL19" s="151"/>
      <c r="BM19" s="151"/>
      <c r="BN19" s="151"/>
      <c r="BO19" s="150"/>
      <c r="BP19" s="152"/>
      <c r="BQ19" s="152"/>
      <c r="BR19" s="152"/>
      <c r="BS19" s="152"/>
      <c r="BT19" s="152"/>
      <c r="BU19" s="152"/>
      <c r="BV19" s="152"/>
      <c r="BW19" s="152"/>
      <c r="BX19" s="152"/>
      <c r="BY19" s="152"/>
      <c r="BZ19" s="152"/>
      <c r="CA19" s="152"/>
      <c r="CB19" s="152"/>
      <c r="CC19" s="152"/>
      <c r="CD19" s="152"/>
      <c r="CE19" s="152"/>
      <c r="CF19" s="152"/>
      <c r="CG19" s="150"/>
      <c r="CH19" s="152"/>
      <c r="CI19" s="152"/>
      <c r="CJ19" s="152"/>
      <c r="CK19" s="152"/>
      <c r="CL19" s="152"/>
      <c r="CM19" s="152"/>
      <c r="CN19" s="147"/>
      <c r="CO19" s="147"/>
      <c r="CP19" s="147"/>
      <c r="CQ19" s="147"/>
      <c r="CR19" s="147"/>
      <c r="CS19" s="147"/>
      <c r="CT19" s="147"/>
      <c r="CU19" s="147"/>
      <c r="CV19" s="147"/>
      <c r="CW19" s="147"/>
      <c r="CX19" s="147"/>
      <c r="CY19" s="147"/>
      <c r="CZ19" s="147"/>
      <c r="DA19" s="147"/>
    </row>
    <row r="20" spans="1:105" s="153" customFormat="1" ht="18.75" hidden="1" x14ac:dyDescent="0.3">
      <c r="A20" s="260">
        <v>15</v>
      </c>
      <c r="B20" s="270"/>
      <c r="C20" s="273"/>
      <c r="D20" s="273"/>
      <c r="E20" s="262"/>
      <c r="F20" s="370"/>
      <c r="G20" s="370"/>
      <c r="H20" s="370"/>
      <c r="I20" s="370"/>
      <c r="J20" s="370"/>
      <c r="K20" s="370"/>
      <c r="L20" s="370"/>
      <c r="M20" s="370"/>
      <c r="N20" s="370"/>
      <c r="O20" s="370"/>
      <c r="P20" s="370"/>
      <c r="Q20" s="370"/>
      <c r="R20" s="378"/>
      <c r="S20" s="371"/>
      <c r="T20" s="371"/>
      <c r="U20" s="372"/>
      <c r="V20" s="379">
        <f t="shared" si="11"/>
        <v>0</v>
      </c>
      <c r="W20" s="292">
        <f t="shared" si="1"/>
        <v>0</v>
      </c>
      <c r="X20" s="292">
        <f t="shared" si="12"/>
        <v>0</v>
      </c>
      <c r="Y20" s="292">
        <f t="shared" si="2"/>
        <v>0</v>
      </c>
      <c r="Z20" s="292">
        <f t="shared" si="3"/>
        <v>0</v>
      </c>
      <c r="AA20" s="292">
        <f t="shared" si="4"/>
        <v>0</v>
      </c>
      <c r="AB20" s="292">
        <f t="shared" si="5"/>
        <v>0</v>
      </c>
      <c r="AC20" s="292">
        <f t="shared" si="6"/>
        <v>0</v>
      </c>
      <c r="AD20" s="291" t="str">
        <f t="shared" si="7"/>
        <v/>
      </c>
      <c r="AE20" s="208">
        <f t="shared" si="8"/>
        <v>0</v>
      </c>
      <c r="AF20" s="147"/>
      <c r="AG20" s="17" t="str">
        <f t="shared" si="9"/>
        <v/>
      </c>
      <c r="AH20" s="17" t="str">
        <f t="shared" si="9"/>
        <v/>
      </c>
      <c r="AI20" s="17" t="str">
        <f t="shared" si="9"/>
        <v/>
      </c>
      <c r="AJ20" s="17" t="str">
        <f t="shared" si="9"/>
        <v/>
      </c>
      <c r="AK20" s="17" t="str">
        <f t="shared" si="9"/>
        <v/>
      </c>
      <c r="AL20" s="17" t="str">
        <f t="shared" si="9"/>
        <v/>
      </c>
      <c r="AM20" s="17" t="str">
        <f t="shared" si="9"/>
        <v/>
      </c>
      <c r="AN20" s="17" t="str">
        <f t="shared" si="9"/>
        <v/>
      </c>
      <c r="AO20" s="17" t="str">
        <f t="shared" si="9"/>
        <v/>
      </c>
      <c r="AP20" s="17" t="str">
        <f t="shared" si="9"/>
        <v/>
      </c>
      <c r="AQ20" s="17" t="str">
        <f t="shared" si="9"/>
        <v/>
      </c>
      <c r="AR20" s="17" t="str">
        <f t="shared" si="9"/>
        <v/>
      </c>
      <c r="AS20" s="17" t="str">
        <f t="shared" si="9"/>
        <v/>
      </c>
      <c r="AT20" s="17" t="str">
        <f t="shared" si="9"/>
        <v/>
      </c>
      <c r="AU20" s="17" t="str">
        <f t="shared" si="9"/>
        <v/>
      </c>
      <c r="AV20" s="17" t="str">
        <f t="shared" si="9"/>
        <v/>
      </c>
      <c r="AW20" s="149">
        <f t="shared" si="10"/>
        <v>0</v>
      </c>
      <c r="AX20" s="150"/>
      <c r="AY20" s="151"/>
      <c r="AZ20" s="151"/>
      <c r="BA20" s="151"/>
      <c r="BB20" s="151"/>
      <c r="BC20" s="151"/>
      <c r="BD20" s="151"/>
      <c r="BE20" s="151"/>
      <c r="BF20" s="151"/>
      <c r="BG20" s="151"/>
      <c r="BH20" s="151"/>
      <c r="BI20" s="151"/>
      <c r="BJ20" s="151"/>
      <c r="BK20" s="151"/>
      <c r="BL20" s="151"/>
      <c r="BM20" s="151"/>
      <c r="BN20" s="151"/>
      <c r="BO20" s="150"/>
      <c r="BP20" s="152"/>
      <c r="BQ20" s="152"/>
      <c r="BR20" s="152"/>
      <c r="BS20" s="152"/>
      <c r="BT20" s="152"/>
      <c r="BU20" s="152"/>
      <c r="BV20" s="152"/>
      <c r="BW20" s="152"/>
      <c r="BX20" s="152"/>
      <c r="BY20" s="152"/>
      <c r="BZ20" s="152"/>
      <c r="CA20" s="152"/>
      <c r="CB20" s="152"/>
      <c r="CC20" s="152"/>
      <c r="CD20" s="152"/>
      <c r="CE20" s="152"/>
      <c r="CF20" s="152"/>
      <c r="CG20" s="150"/>
      <c r="CH20" s="152"/>
      <c r="CI20" s="152"/>
      <c r="CJ20" s="152"/>
      <c r="CK20" s="152"/>
      <c r="CL20" s="152"/>
      <c r="CM20" s="152"/>
      <c r="CN20" s="147"/>
      <c r="CO20" s="147"/>
      <c r="CP20" s="147"/>
      <c r="CQ20" s="147"/>
      <c r="CR20" s="147"/>
      <c r="CS20" s="147"/>
      <c r="CT20" s="147"/>
      <c r="CU20" s="147"/>
      <c r="CV20" s="147"/>
      <c r="CW20" s="147"/>
      <c r="CX20" s="147"/>
      <c r="CY20" s="147"/>
      <c r="CZ20" s="147"/>
      <c r="DA20" s="147"/>
    </row>
    <row r="21" spans="1:105" s="153" customFormat="1" ht="18.75" hidden="1" x14ac:dyDescent="0.3">
      <c r="A21" s="260">
        <v>16</v>
      </c>
      <c r="B21" s="270"/>
      <c r="C21" s="273"/>
      <c r="D21" s="273"/>
      <c r="E21" s="262"/>
      <c r="F21" s="370"/>
      <c r="G21" s="370"/>
      <c r="H21" s="370"/>
      <c r="I21" s="370"/>
      <c r="J21" s="370"/>
      <c r="K21" s="370"/>
      <c r="L21" s="370"/>
      <c r="M21" s="370"/>
      <c r="N21" s="370"/>
      <c r="O21" s="370"/>
      <c r="P21" s="370"/>
      <c r="Q21" s="370"/>
      <c r="R21" s="378"/>
      <c r="S21" s="371"/>
      <c r="T21" s="371"/>
      <c r="U21" s="372"/>
      <c r="V21" s="379">
        <f t="shared" si="11"/>
        <v>0</v>
      </c>
      <c r="W21" s="292">
        <f t="shared" si="1"/>
        <v>0</v>
      </c>
      <c r="X21" s="292">
        <f t="shared" si="12"/>
        <v>0</v>
      </c>
      <c r="Y21" s="292">
        <f t="shared" si="2"/>
        <v>0</v>
      </c>
      <c r="Z21" s="292">
        <f t="shared" si="3"/>
        <v>0</v>
      </c>
      <c r="AA21" s="292">
        <f t="shared" si="4"/>
        <v>0</v>
      </c>
      <c r="AB21" s="292">
        <f t="shared" si="5"/>
        <v>0</v>
      </c>
      <c r="AC21" s="292">
        <f t="shared" si="6"/>
        <v>0</v>
      </c>
      <c r="AD21" s="291" t="str">
        <f t="shared" si="7"/>
        <v/>
      </c>
      <c r="AE21" s="208">
        <f>IF(AX21=5,0.5,IF(AX21=4,0.25,IF(AX21&lt;=3,0)))</f>
        <v>0</v>
      </c>
      <c r="AF21" s="147"/>
      <c r="AG21" s="17" t="str">
        <f t="shared" si="9"/>
        <v/>
      </c>
      <c r="AH21" s="17" t="str">
        <f t="shared" si="9"/>
        <v/>
      </c>
      <c r="AI21" s="17" t="str">
        <f t="shared" si="9"/>
        <v/>
      </c>
      <c r="AJ21" s="17" t="str">
        <f t="shared" si="9"/>
        <v/>
      </c>
      <c r="AK21" s="17" t="str">
        <f t="shared" si="9"/>
        <v/>
      </c>
      <c r="AL21" s="17" t="str">
        <f t="shared" si="9"/>
        <v/>
      </c>
      <c r="AM21" s="17" t="str">
        <f t="shared" si="9"/>
        <v/>
      </c>
      <c r="AN21" s="17" t="str">
        <f t="shared" si="9"/>
        <v/>
      </c>
      <c r="AO21" s="17" t="str">
        <f t="shared" si="9"/>
        <v/>
      </c>
      <c r="AP21" s="17" t="str">
        <f t="shared" si="9"/>
        <v/>
      </c>
      <c r="AQ21" s="17" t="str">
        <f t="shared" si="9"/>
        <v/>
      </c>
      <c r="AR21" s="17" t="str">
        <f t="shared" si="9"/>
        <v/>
      </c>
      <c r="AS21" s="17" t="str">
        <f t="shared" si="9"/>
        <v/>
      </c>
      <c r="AT21" s="17" t="str">
        <f t="shared" si="9"/>
        <v/>
      </c>
      <c r="AU21" s="17" t="str">
        <f t="shared" si="9"/>
        <v/>
      </c>
      <c r="AV21" s="17" t="str">
        <f t="shared" ref="AV21:AV36" si="13">IF(ISERROR(VALUE(LEFT(U21))),LEFT(U21),VALUE(LEFT(U21)))</f>
        <v/>
      </c>
      <c r="AW21" s="149">
        <f t="shared" si="10"/>
        <v>0</v>
      </c>
      <c r="AX21" s="150"/>
      <c r="AY21" s="151"/>
      <c r="AZ21" s="151"/>
      <c r="BA21" s="151"/>
      <c r="BB21" s="151"/>
      <c r="BC21" s="151"/>
      <c r="BD21" s="151"/>
      <c r="BE21" s="151"/>
      <c r="BF21" s="151"/>
      <c r="BG21" s="151"/>
      <c r="BH21" s="151"/>
      <c r="BI21" s="151"/>
      <c r="BJ21" s="151"/>
      <c r="BK21" s="151"/>
      <c r="BL21" s="151"/>
      <c r="BM21" s="151"/>
      <c r="BN21" s="151"/>
      <c r="BO21" s="150"/>
      <c r="BP21" s="152"/>
      <c r="BQ21" s="152"/>
      <c r="BR21" s="152"/>
      <c r="BS21" s="152"/>
      <c r="BT21" s="152"/>
      <c r="BU21" s="152"/>
      <c r="BV21" s="152"/>
      <c r="BW21" s="152"/>
      <c r="BX21" s="152"/>
      <c r="BY21" s="152"/>
      <c r="BZ21" s="152"/>
      <c r="CA21" s="152"/>
      <c r="CB21" s="152"/>
      <c r="CC21" s="152"/>
      <c r="CD21" s="152"/>
      <c r="CE21" s="152"/>
      <c r="CF21" s="152"/>
      <c r="CG21" s="150"/>
      <c r="CH21" s="152"/>
      <c r="CI21" s="152"/>
      <c r="CJ21" s="152"/>
      <c r="CK21" s="152"/>
      <c r="CL21" s="152"/>
      <c r="CM21" s="152"/>
      <c r="CN21" s="147"/>
      <c r="CO21" s="147"/>
      <c r="CP21" s="147"/>
      <c r="CQ21" s="147"/>
      <c r="CR21" s="147"/>
      <c r="CS21" s="147"/>
      <c r="CT21" s="147"/>
      <c r="CU21" s="147"/>
      <c r="CV21" s="147"/>
      <c r="CW21" s="147"/>
      <c r="CX21" s="147"/>
      <c r="CY21" s="147"/>
      <c r="CZ21" s="147"/>
      <c r="DA21" s="147"/>
    </row>
    <row r="22" spans="1:105" s="153" customFormat="1" ht="18.75" hidden="1" x14ac:dyDescent="0.3">
      <c r="A22" s="260">
        <v>17</v>
      </c>
      <c r="B22" s="270"/>
      <c r="C22" s="273"/>
      <c r="D22" s="273"/>
      <c r="E22" s="262"/>
      <c r="F22" s="370"/>
      <c r="G22" s="370"/>
      <c r="H22" s="370"/>
      <c r="I22" s="370"/>
      <c r="J22" s="370"/>
      <c r="K22" s="370"/>
      <c r="L22" s="370"/>
      <c r="M22" s="370"/>
      <c r="N22" s="370"/>
      <c r="O22" s="370"/>
      <c r="P22" s="370"/>
      <c r="Q22" s="370"/>
      <c r="R22" s="378"/>
      <c r="S22" s="371"/>
      <c r="T22" s="371"/>
      <c r="U22" s="372"/>
      <c r="V22" s="379">
        <f t="shared" si="11"/>
        <v>0</v>
      </c>
      <c r="W22" s="292">
        <f t="shared" si="1"/>
        <v>0</v>
      </c>
      <c r="X22" s="292">
        <f t="shared" si="12"/>
        <v>0</v>
      </c>
      <c r="Y22" s="292">
        <f t="shared" si="2"/>
        <v>0</v>
      </c>
      <c r="Z22" s="292">
        <f t="shared" si="3"/>
        <v>0</v>
      </c>
      <c r="AA22" s="292">
        <f t="shared" si="4"/>
        <v>0</v>
      </c>
      <c r="AB22" s="292">
        <f t="shared" si="5"/>
        <v>0</v>
      </c>
      <c r="AC22" s="292">
        <f t="shared" si="6"/>
        <v>0</v>
      </c>
      <c r="AD22" s="291" t="str">
        <f t="shared" si="7"/>
        <v/>
      </c>
      <c r="AE22" s="208">
        <f t="shared" si="8"/>
        <v>0</v>
      </c>
      <c r="AF22" s="147"/>
      <c r="AG22" s="17" t="str">
        <f t="shared" ref="AG22:AU36" si="14">IF(ISERROR(VALUE(LEFT(F22))),LEFT(F22),VALUE(LEFT(F22)))</f>
        <v/>
      </c>
      <c r="AH22" s="17" t="str">
        <f t="shared" si="14"/>
        <v/>
      </c>
      <c r="AI22" s="17" t="str">
        <f t="shared" si="14"/>
        <v/>
      </c>
      <c r="AJ22" s="17" t="str">
        <f t="shared" si="14"/>
        <v/>
      </c>
      <c r="AK22" s="17" t="str">
        <f t="shared" si="14"/>
        <v/>
      </c>
      <c r="AL22" s="17" t="str">
        <f t="shared" si="14"/>
        <v/>
      </c>
      <c r="AM22" s="17" t="str">
        <f t="shared" si="14"/>
        <v/>
      </c>
      <c r="AN22" s="17" t="str">
        <f t="shared" si="14"/>
        <v/>
      </c>
      <c r="AO22" s="17" t="str">
        <f t="shared" si="14"/>
        <v/>
      </c>
      <c r="AP22" s="17" t="str">
        <f t="shared" si="14"/>
        <v/>
      </c>
      <c r="AQ22" s="17" t="str">
        <f t="shared" si="14"/>
        <v/>
      </c>
      <c r="AR22" s="17" t="str">
        <f t="shared" si="14"/>
        <v/>
      </c>
      <c r="AS22" s="17" t="str">
        <f t="shared" si="14"/>
        <v/>
      </c>
      <c r="AT22" s="17" t="str">
        <f t="shared" si="14"/>
        <v/>
      </c>
      <c r="AU22" s="17" t="str">
        <f t="shared" si="14"/>
        <v/>
      </c>
      <c r="AV22" s="17" t="str">
        <f t="shared" si="13"/>
        <v/>
      </c>
      <c r="AW22" s="149">
        <f t="shared" si="10"/>
        <v>0</v>
      </c>
      <c r="AX22" s="150"/>
      <c r="AY22" s="151"/>
      <c r="AZ22" s="151"/>
      <c r="BA22" s="151"/>
      <c r="BB22" s="151"/>
      <c r="BC22" s="151"/>
      <c r="BD22" s="151"/>
      <c r="BE22" s="151"/>
      <c r="BF22" s="151"/>
      <c r="BG22" s="151"/>
      <c r="BH22" s="151"/>
      <c r="BI22" s="151"/>
      <c r="BJ22" s="151"/>
      <c r="BK22" s="151"/>
      <c r="BL22" s="151"/>
      <c r="BM22" s="151"/>
      <c r="BN22" s="151"/>
      <c r="BO22" s="150"/>
      <c r="BP22" s="152"/>
      <c r="BQ22" s="152"/>
      <c r="BR22" s="152"/>
      <c r="BS22" s="152"/>
      <c r="BT22" s="152"/>
      <c r="BU22" s="152"/>
      <c r="BV22" s="152"/>
      <c r="BW22" s="152"/>
      <c r="BX22" s="152"/>
      <c r="BY22" s="152"/>
      <c r="BZ22" s="152"/>
      <c r="CA22" s="152"/>
      <c r="CB22" s="152"/>
      <c r="CC22" s="152"/>
      <c r="CD22" s="152"/>
      <c r="CE22" s="152"/>
      <c r="CF22" s="152"/>
      <c r="CG22" s="150"/>
      <c r="CH22" s="152"/>
      <c r="CI22" s="152"/>
      <c r="CJ22" s="152"/>
      <c r="CK22" s="152"/>
      <c r="CL22" s="152"/>
      <c r="CM22" s="152"/>
      <c r="CN22" s="147"/>
      <c r="CO22" s="147"/>
      <c r="CP22" s="147"/>
      <c r="CQ22" s="147"/>
      <c r="CR22" s="147"/>
      <c r="CS22" s="147"/>
      <c r="CT22" s="147"/>
      <c r="CU22" s="147"/>
      <c r="CV22" s="147"/>
      <c r="CW22" s="147"/>
      <c r="CX22" s="147"/>
      <c r="CY22" s="147"/>
      <c r="CZ22" s="147"/>
      <c r="DA22" s="147"/>
    </row>
    <row r="23" spans="1:105" s="153" customFormat="1" ht="18.75" hidden="1" x14ac:dyDescent="0.3">
      <c r="A23" s="260">
        <v>18</v>
      </c>
      <c r="B23" s="280"/>
      <c r="C23" s="273"/>
      <c r="D23" s="273"/>
      <c r="E23" s="262"/>
      <c r="F23" s="370"/>
      <c r="G23" s="370"/>
      <c r="H23" s="370"/>
      <c r="I23" s="370"/>
      <c r="J23" s="370"/>
      <c r="K23" s="370"/>
      <c r="L23" s="370"/>
      <c r="M23" s="370"/>
      <c r="N23" s="370"/>
      <c r="O23" s="370"/>
      <c r="P23" s="370"/>
      <c r="Q23" s="370"/>
      <c r="R23" s="378"/>
      <c r="S23" s="371"/>
      <c r="T23" s="371"/>
      <c r="U23" s="372"/>
      <c r="V23" s="379">
        <f t="shared" si="11"/>
        <v>0</v>
      </c>
      <c r="W23" s="292">
        <f t="shared" si="1"/>
        <v>0</v>
      </c>
      <c r="X23" s="292">
        <f t="shared" si="12"/>
        <v>0</v>
      </c>
      <c r="Y23" s="292">
        <f t="shared" si="2"/>
        <v>0</v>
      </c>
      <c r="Z23" s="292">
        <f t="shared" si="3"/>
        <v>0</v>
      </c>
      <c r="AA23" s="292">
        <f t="shared" si="4"/>
        <v>0</v>
      </c>
      <c r="AB23" s="292">
        <f t="shared" si="5"/>
        <v>0</v>
      </c>
      <c r="AC23" s="292">
        <f t="shared" si="6"/>
        <v>0</v>
      </c>
      <c r="AD23" s="291" t="str">
        <f t="shared" si="7"/>
        <v/>
      </c>
      <c r="AE23" s="208">
        <f t="shared" si="8"/>
        <v>0</v>
      </c>
      <c r="AF23" s="147"/>
      <c r="AG23" s="17" t="str">
        <f t="shared" si="14"/>
        <v/>
      </c>
      <c r="AH23" s="17" t="str">
        <f t="shared" si="14"/>
        <v/>
      </c>
      <c r="AI23" s="17" t="str">
        <f t="shared" si="14"/>
        <v/>
      </c>
      <c r="AJ23" s="17" t="str">
        <f t="shared" si="14"/>
        <v/>
      </c>
      <c r="AK23" s="17" t="str">
        <f t="shared" si="14"/>
        <v/>
      </c>
      <c r="AL23" s="17" t="str">
        <f t="shared" si="14"/>
        <v/>
      </c>
      <c r="AM23" s="17" t="str">
        <f t="shared" si="14"/>
        <v/>
      </c>
      <c r="AN23" s="17" t="str">
        <f t="shared" si="14"/>
        <v/>
      </c>
      <c r="AO23" s="17" t="str">
        <f t="shared" si="14"/>
        <v/>
      </c>
      <c r="AP23" s="17" t="str">
        <f t="shared" si="14"/>
        <v/>
      </c>
      <c r="AQ23" s="17" t="str">
        <f t="shared" si="14"/>
        <v/>
      </c>
      <c r="AR23" s="17" t="str">
        <f t="shared" si="14"/>
        <v/>
      </c>
      <c r="AS23" s="17" t="str">
        <f t="shared" si="14"/>
        <v/>
      </c>
      <c r="AT23" s="17" t="str">
        <f t="shared" si="14"/>
        <v/>
      </c>
      <c r="AU23" s="17" t="str">
        <f t="shared" si="14"/>
        <v/>
      </c>
      <c r="AV23" s="17" t="str">
        <f t="shared" si="13"/>
        <v/>
      </c>
      <c r="AW23" s="149">
        <f t="shared" si="10"/>
        <v>0</v>
      </c>
      <c r="AX23" s="150"/>
      <c r="AY23" s="151"/>
      <c r="AZ23" s="151"/>
      <c r="BA23" s="151"/>
      <c r="BB23" s="151"/>
      <c r="BC23" s="151"/>
      <c r="BD23" s="151"/>
      <c r="BE23" s="151"/>
      <c r="BF23" s="151"/>
      <c r="BG23" s="151"/>
      <c r="BH23" s="151"/>
      <c r="BI23" s="151"/>
      <c r="BJ23" s="151"/>
      <c r="BK23" s="151"/>
      <c r="BL23" s="151"/>
      <c r="BM23" s="151"/>
      <c r="BN23" s="151"/>
      <c r="BO23" s="150"/>
      <c r="BP23" s="152"/>
      <c r="BQ23" s="152"/>
      <c r="BR23" s="152"/>
      <c r="BS23" s="152"/>
      <c r="BT23" s="152"/>
      <c r="BU23" s="152"/>
      <c r="BV23" s="152"/>
      <c r="BW23" s="152"/>
      <c r="BX23" s="152"/>
      <c r="BY23" s="152"/>
      <c r="BZ23" s="152"/>
      <c r="CA23" s="152"/>
      <c r="CB23" s="152"/>
      <c r="CC23" s="152"/>
      <c r="CD23" s="152"/>
      <c r="CE23" s="152"/>
      <c r="CF23" s="152"/>
      <c r="CG23" s="150"/>
      <c r="CH23" s="152"/>
      <c r="CI23" s="152"/>
      <c r="CJ23" s="152"/>
      <c r="CK23" s="152"/>
      <c r="CL23" s="152"/>
      <c r="CM23" s="152"/>
      <c r="CN23" s="147"/>
      <c r="CO23" s="147"/>
      <c r="CP23" s="147"/>
      <c r="CQ23" s="147"/>
      <c r="CR23" s="147"/>
      <c r="CS23" s="147"/>
      <c r="CT23" s="147"/>
      <c r="CU23" s="147"/>
      <c r="CV23" s="147"/>
      <c r="CW23" s="147"/>
      <c r="CX23" s="147"/>
      <c r="CY23" s="147"/>
      <c r="CZ23" s="147"/>
      <c r="DA23" s="147"/>
    </row>
    <row r="24" spans="1:105" s="153" customFormat="1" ht="18.75" hidden="1" x14ac:dyDescent="0.3">
      <c r="A24" s="260">
        <v>19</v>
      </c>
      <c r="B24" s="275"/>
      <c r="C24" s="273"/>
      <c r="D24" s="273"/>
      <c r="E24" s="262"/>
      <c r="F24" s="370"/>
      <c r="G24" s="370"/>
      <c r="H24" s="370"/>
      <c r="I24" s="370"/>
      <c r="J24" s="370"/>
      <c r="K24" s="370"/>
      <c r="L24" s="370"/>
      <c r="M24" s="370"/>
      <c r="N24" s="370"/>
      <c r="O24" s="370"/>
      <c r="P24" s="370"/>
      <c r="Q24" s="370"/>
      <c r="R24" s="378"/>
      <c r="S24" s="371"/>
      <c r="T24" s="371"/>
      <c r="U24" s="372"/>
      <c r="V24" s="379">
        <f t="shared" si="11"/>
        <v>0</v>
      </c>
      <c r="W24" s="292">
        <f t="shared" si="1"/>
        <v>0</v>
      </c>
      <c r="X24" s="292">
        <f t="shared" si="12"/>
        <v>0</v>
      </c>
      <c r="Y24" s="292">
        <f t="shared" si="2"/>
        <v>0</v>
      </c>
      <c r="Z24" s="292">
        <f t="shared" si="3"/>
        <v>0</v>
      </c>
      <c r="AA24" s="292">
        <f t="shared" si="4"/>
        <v>0</v>
      </c>
      <c r="AB24" s="292">
        <f t="shared" si="5"/>
        <v>0</v>
      </c>
      <c r="AC24" s="292">
        <f t="shared" si="6"/>
        <v>0</v>
      </c>
      <c r="AD24" s="291" t="str">
        <f t="shared" si="7"/>
        <v/>
      </c>
      <c r="AE24" s="208">
        <f t="shared" si="8"/>
        <v>0</v>
      </c>
      <c r="AF24" s="147"/>
      <c r="AG24" s="17" t="str">
        <f t="shared" si="14"/>
        <v/>
      </c>
      <c r="AH24" s="17" t="str">
        <f t="shared" si="14"/>
        <v/>
      </c>
      <c r="AI24" s="17" t="str">
        <f t="shared" si="14"/>
        <v/>
      </c>
      <c r="AJ24" s="17" t="str">
        <f t="shared" si="14"/>
        <v/>
      </c>
      <c r="AK24" s="17" t="str">
        <f t="shared" si="14"/>
        <v/>
      </c>
      <c r="AL24" s="17" t="str">
        <f t="shared" si="14"/>
        <v/>
      </c>
      <c r="AM24" s="17" t="str">
        <f t="shared" si="14"/>
        <v/>
      </c>
      <c r="AN24" s="17" t="str">
        <f t="shared" si="14"/>
        <v/>
      </c>
      <c r="AO24" s="17" t="str">
        <f t="shared" si="14"/>
        <v/>
      </c>
      <c r="AP24" s="17" t="str">
        <f t="shared" si="14"/>
        <v/>
      </c>
      <c r="AQ24" s="17" t="str">
        <f t="shared" si="14"/>
        <v/>
      </c>
      <c r="AR24" s="17" t="str">
        <f t="shared" si="14"/>
        <v/>
      </c>
      <c r="AS24" s="17" t="str">
        <f t="shared" si="14"/>
        <v/>
      </c>
      <c r="AT24" s="17" t="str">
        <f t="shared" si="14"/>
        <v/>
      </c>
      <c r="AU24" s="17" t="str">
        <f t="shared" si="14"/>
        <v/>
      </c>
      <c r="AV24" s="17" t="str">
        <f t="shared" si="13"/>
        <v/>
      </c>
      <c r="AW24" s="149">
        <f t="shared" si="10"/>
        <v>0</v>
      </c>
      <c r="AX24" s="150"/>
      <c r="AY24" s="151"/>
      <c r="AZ24" s="151"/>
      <c r="BA24" s="151"/>
      <c r="BB24" s="151"/>
      <c r="BC24" s="151"/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0"/>
      <c r="BP24" s="152"/>
      <c r="BQ24" s="152"/>
      <c r="BR24" s="152"/>
      <c r="BS24" s="152"/>
      <c r="BT24" s="152"/>
      <c r="BU24" s="152"/>
      <c r="BV24" s="152"/>
      <c r="BW24" s="152"/>
      <c r="BX24" s="152"/>
      <c r="BY24" s="152"/>
      <c r="BZ24" s="152"/>
      <c r="CA24" s="152"/>
      <c r="CB24" s="152"/>
      <c r="CC24" s="152"/>
      <c r="CD24" s="152"/>
      <c r="CE24" s="152"/>
      <c r="CF24" s="152"/>
      <c r="CG24" s="150"/>
      <c r="CH24" s="152"/>
      <c r="CI24" s="152"/>
      <c r="CJ24" s="152"/>
      <c r="CK24" s="152"/>
      <c r="CL24" s="152"/>
      <c r="CM24" s="152"/>
      <c r="CN24" s="147"/>
      <c r="CO24" s="147"/>
      <c r="CP24" s="147"/>
      <c r="CQ24" s="147"/>
      <c r="CR24" s="147"/>
      <c r="CS24" s="147"/>
      <c r="CT24" s="147"/>
      <c r="CU24" s="147"/>
      <c r="CV24" s="147"/>
      <c r="CW24" s="147"/>
      <c r="CX24" s="147"/>
      <c r="CY24" s="147"/>
      <c r="CZ24" s="147"/>
      <c r="DA24" s="147"/>
    </row>
    <row r="25" spans="1:105" s="153" customFormat="1" ht="18.75" hidden="1" x14ac:dyDescent="0.3">
      <c r="A25" s="260">
        <v>20</v>
      </c>
      <c r="B25" s="275"/>
      <c r="C25" s="273"/>
      <c r="D25" s="273"/>
      <c r="E25" s="262"/>
      <c r="F25" s="370"/>
      <c r="G25" s="370"/>
      <c r="H25" s="370"/>
      <c r="I25" s="370"/>
      <c r="J25" s="370"/>
      <c r="K25" s="370"/>
      <c r="L25" s="370"/>
      <c r="M25" s="370"/>
      <c r="N25" s="370"/>
      <c r="O25" s="370"/>
      <c r="P25" s="370"/>
      <c r="Q25" s="370"/>
      <c r="R25" s="378"/>
      <c r="S25" s="371"/>
      <c r="T25" s="371"/>
      <c r="U25" s="372"/>
      <c r="V25" s="379">
        <f t="shared" si="11"/>
        <v>0</v>
      </c>
      <c r="W25" s="292">
        <f t="shared" si="1"/>
        <v>0</v>
      </c>
      <c r="X25" s="292">
        <f t="shared" si="12"/>
        <v>0</v>
      </c>
      <c r="Y25" s="292">
        <f t="shared" si="2"/>
        <v>0</v>
      </c>
      <c r="Z25" s="292">
        <f t="shared" si="3"/>
        <v>0</v>
      </c>
      <c r="AA25" s="292">
        <f t="shared" si="4"/>
        <v>0</v>
      </c>
      <c r="AB25" s="292">
        <f t="shared" si="5"/>
        <v>0</v>
      </c>
      <c r="AC25" s="292">
        <f t="shared" si="6"/>
        <v>0</v>
      </c>
      <c r="AD25" s="291" t="str">
        <f t="shared" si="7"/>
        <v/>
      </c>
      <c r="AE25" s="208">
        <f t="shared" si="8"/>
        <v>0</v>
      </c>
      <c r="AF25" s="147"/>
      <c r="AG25" s="17" t="str">
        <f t="shared" si="14"/>
        <v/>
      </c>
      <c r="AH25" s="17" t="str">
        <f t="shared" si="14"/>
        <v/>
      </c>
      <c r="AI25" s="17" t="str">
        <f t="shared" si="14"/>
        <v/>
      </c>
      <c r="AJ25" s="17" t="str">
        <f t="shared" si="14"/>
        <v/>
      </c>
      <c r="AK25" s="17" t="str">
        <f t="shared" si="14"/>
        <v/>
      </c>
      <c r="AL25" s="17" t="str">
        <f t="shared" si="14"/>
        <v/>
      </c>
      <c r="AM25" s="17" t="str">
        <f t="shared" si="14"/>
        <v/>
      </c>
      <c r="AN25" s="17" t="str">
        <f t="shared" si="14"/>
        <v/>
      </c>
      <c r="AO25" s="17" t="str">
        <f t="shared" si="14"/>
        <v/>
      </c>
      <c r="AP25" s="17" t="str">
        <f t="shared" si="14"/>
        <v/>
      </c>
      <c r="AQ25" s="17" t="str">
        <f t="shared" si="14"/>
        <v/>
      </c>
      <c r="AR25" s="17" t="str">
        <f t="shared" si="14"/>
        <v/>
      </c>
      <c r="AS25" s="17" t="str">
        <f t="shared" si="14"/>
        <v/>
      </c>
      <c r="AT25" s="17" t="str">
        <f t="shared" si="14"/>
        <v/>
      </c>
      <c r="AU25" s="17" t="str">
        <f t="shared" si="14"/>
        <v/>
      </c>
      <c r="AV25" s="17" t="str">
        <f t="shared" si="13"/>
        <v/>
      </c>
      <c r="AW25" s="149">
        <f t="shared" si="10"/>
        <v>0</v>
      </c>
      <c r="AX25" s="150"/>
      <c r="AY25" s="151"/>
      <c r="AZ25" s="151"/>
      <c r="BA25" s="151"/>
      <c r="BB25" s="151"/>
      <c r="BC25" s="151"/>
      <c r="BD25" s="151"/>
      <c r="BE25" s="151"/>
      <c r="BF25" s="151"/>
      <c r="BG25" s="151"/>
      <c r="BH25" s="151"/>
      <c r="BI25" s="151"/>
      <c r="BJ25" s="151"/>
      <c r="BK25" s="151"/>
      <c r="BL25" s="151"/>
      <c r="BM25" s="151"/>
      <c r="BN25" s="151"/>
      <c r="BO25" s="150"/>
      <c r="BP25" s="152"/>
      <c r="BQ25" s="152"/>
      <c r="BR25" s="152"/>
      <c r="BS25" s="152"/>
      <c r="BT25" s="152"/>
      <c r="BU25" s="152"/>
      <c r="BV25" s="152"/>
      <c r="BW25" s="152"/>
      <c r="BX25" s="152"/>
      <c r="BY25" s="152"/>
      <c r="BZ25" s="152"/>
      <c r="CA25" s="152"/>
      <c r="CB25" s="152"/>
      <c r="CC25" s="152"/>
      <c r="CD25" s="152"/>
      <c r="CE25" s="152"/>
      <c r="CF25" s="152"/>
      <c r="CG25" s="150"/>
      <c r="CH25" s="152"/>
      <c r="CI25" s="152"/>
      <c r="CJ25" s="152"/>
      <c r="CK25" s="152"/>
      <c r="CL25" s="152"/>
      <c r="CM25" s="152"/>
      <c r="CN25" s="147"/>
      <c r="CO25" s="147"/>
      <c r="CP25" s="147"/>
      <c r="CQ25" s="147"/>
      <c r="CR25" s="147"/>
      <c r="CS25" s="147"/>
      <c r="CT25" s="147"/>
      <c r="CU25" s="147"/>
      <c r="CV25" s="147"/>
      <c r="CW25" s="147"/>
      <c r="CX25" s="147"/>
      <c r="CY25" s="147"/>
      <c r="CZ25" s="147"/>
      <c r="DA25" s="147"/>
    </row>
    <row r="26" spans="1:105" s="153" customFormat="1" ht="18.75" hidden="1" x14ac:dyDescent="0.3">
      <c r="A26" s="260">
        <v>21</v>
      </c>
      <c r="B26" s="281"/>
      <c r="C26" s="273"/>
      <c r="D26" s="273"/>
      <c r="E26" s="262"/>
      <c r="F26" s="370"/>
      <c r="G26" s="370"/>
      <c r="H26" s="370"/>
      <c r="I26" s="370"/>
      <c r="J26" s="370"/>
      <c r="K26" s="370"/>
      <c r="L26" s="370"/>
      <c r="M26" s="370"/>
      <c r="N26" s="370"/>
      <c r="O26" s="370"/>
      <c r="P26" s="370"/>
      <c r="Q26" s="370"/>
      <c r="R26" s="378"/>
      <c r="S26" s="371"/>
      <c r="T26" s="371"/>
      <c r="U26" s="372"/>
      <c r="V26" s="379">
        <f t="shared" si="11"/>
        <v>0</v>
      </c>
      <c r="W26" s="292">
        <f t="shared" si="1"/>
        <v>0</v>
      </c>
      <c r="X26" s="292">
        <f t="shared" si="12"/>
        <v>0</v>
      </c>
      <c r="Y26" s="292">
        <f t="shared" si="2"/>
        <v>0</v>
      </c>
      <c r="Z26" s="292">
        <f t="shared" si="3"/>
        <v>0</v>
      </c>
      <c r="AA26" s="292">
        <f t="shared" si="4"/>
        <v>0</v>
      </c>
      <c r="AB26" s="292">
        <f t="shared" si="5"/>
        <v>0</v>
      </c>
      <c r="AC26" s="292">
        <f t="shared" si="6"/>
        <v>0</v>
      </c>
      <c r="AD26" s="291" t="str">
        <f t="shared" si="7"/>
        <v/>
      </c>
      <c r="AE26" s="208">
        <f t="shared" si="8"/>
        <v>0</v>
      </c>
      <c r="AF26" s="147"/>
      <c r="AG26" s="17" t="str">
        <f t="shared" si="14"/>
        <v/>
      </c>
      <c r="AH26" s="17" t="str">
        <f t="shared" si="14"/>
        <v/>
      </c>
      <c r="AI26" s="17" t="str">
        <f t="shared" si="14"/>
        <v/>
      </c>
      <c r="AJ26" s="17" t="str">
        <f t="shared" si="14"/>
        <v/>
      </c>
      <c r="AK26" s="17" t="str">
        <f t="shared" si="14"/>
        <v/>
      </c>
      <c r="AL26" s="17" t="str">
        <f t="shared" si="14"/>
        <v/>
      </c>
      <c r="AM26" s="17" t="str">
        <f t="shared" si="14"/>
        <v/>
      </c>
      <c r="AN26" s="17" t="str">
        <f t="shared" si="14"/>
        <v/>
      </c>
      <c r="AO26" s="17" t="str">
        <f t="shared" si="14"/>
        <v/>
      </c>
      <c r="AP26" s="17" t="str">
        <f t="shared" si="14"/>
        <v/>
      </c>
      <c r="AQ26" s="17" t="str">
        <f t="shared" si="14"/>
        <v/>
      </c>
      <c r="AR26" s="17" t="str">
        <f t="shared" si="14"/>
        <v/>
      </c>
      <c r="AS26" s="17" t="str">
        <f t="shared" si="14"/>
        <v/>
      </c>
      <c r="AT26" s="17" t="str">
        <f t="shared" si="14"/>
        <v/>
      </c>
      <c r="AU26" s="17" t="str">
        <f t="shared" si="14"/>
        <v/>
      </c>
      <c r="AV26" s="17" t="str">
        <f t="shared" si="13"/>
        <v/>
      </c>
      <c r="AW26" s="149">
        <f t="shared" si="10"/>
        <v>0</v>
      </c>
      <c r="AX26" s="150"/>
      <c r="AY26" s="151"/>
      <c r="AZ26" s="151"/>
      <c r="BA26" s="151"/>
      <c r="BB26" s="151"/>
      <c r="BC26" s="151"/>
      <c r="BD26" s="151"/>
      <c r="BE26" s="151"/>
      <c r="BF26" s="151"/>
      <c r="BG26" s="151"/>
      <c r="BH26" s="151"/>
      <c r="BI26" s="151"/>
      <c r="BJ26" s="151"/>
      <c r="BK26" s="151"/>
      <c r="BL26" s="151"/>
      <c r="BM26" s="151"/>
      <c r="BN26" s="151"/>
      <c r="BO26" s="150"/>
      <c r="BP26" s="152"/>
      <c r="BQ26" s="152"/>
      <c r="BR26" s="152"/>
      <c r="BS26" s="152"/>
      <c r="BT26" s="152"/>
      <c r="BU26" s="152"/>
      <c r="BV26" s="152"/>
      <c r="BW26" s="152"/>
      <c r="BX26" s="152"/>
      <c r="BY26" s="152"/>
      <c r="BZ26" s="152"/>
      <c r="CA26" s="152"/>
      <c r="CB26" s="152"/>
      <c r="CC26" s="152"/>
      <c r="CD26" s="152"/>
      <c r="CE26" s="152"/>
      <c r="CF26" s="152"/>
      <c r="CG26" s="150"/>
      <c r="CH26" s="152"/>
      <c r="CI26" s="152"/>
      <c r="CJ26" s="152"/>
      <c r="CK26" s="152"/>
      <c r="CL26" s="152"/>
      <c r="CM26" s="152"/>
      <c r="CN26" s="147"/>
      <c r="CO26" s="147"/>
      <c r="CP26" s="147"/>
      <c r="CQ26" s="147"/>
      <c r="CR26" s="147"/>
      <c r="CS26" s="147"/>
      <c r="CT26" s="147"/>
      <c r="CU26" s="147"/>
      <c r="CV26" s="147"/>
      <c r="CW26" s="147"/>
      <c r="CX26" s="147"/>
      <c r="CY26" s="147"/>
      <c r="CZ26" s="147"/>
      <c r="DA26" s="147"/>
    </row>
    <row r="27" spans="1:105" s="153" customFormat="1" ht="19.5" hidden="1" x14ac:dyDescent="0.35">
      <c r="A27" s="260">
        <v>22</v>
      </c>
      <c r="B27" s="282"/>
      <c r="C27" s="273"/>
      <c r="D27" s="273"/>
      <c r="E27" s="262"/>
      <c r="F27" s="370"/>
      <c r="G27" s="371"/>
      <c r="H27" s="370"/>
      <c r="I27" s="371"/>
      <c r="J27" s="371"/>
      <c r="K27" s="370"/>
      <c r="L27" s="378"/>
      <c r="M27" s="371"/>
      <c r="N27" s="371"/>
      <c r="O27" s="378"/>
      <c r="P27" s="371"/>
      <c r="Q27" s="380"/>
      <c r="R27" s="378"/>
      <c r="S27" s="371"/>
      <c r="T27" s="371"/>
      <c r="U27" s="372"/>
      <c r="V27" s="379">
        <f t="shared" si="11"/>
        <v>0</v>
      </c>
      <c r="W27" s="292">
        <f t="shared" si="1"/>
        <v>0</v>
      </c>
      <c r="X27" s="292">
        <f t="shared" si="12"/>
        <v>0</v>
      </c>
      <c r="Y27" s="292">
        <f t="shared" si="2"/>
        <v>0</v>
      </c>
      <c r="Z27" s="292">
        <f t="shared" si="3"/>
        <v>0</v>
      </c>
      <c r="AA27" s="292">
        <f t="shared" si="4"/>
        <v>0</v>
      </c>
      <c r="AB27" s="292">
        <f t="shared" si="5"/>
        <v>0</v>
      </c>
      <c r="AC27" s="292">
        <f t="shared" si="6"/>
        <v>0</v>
      </c>
      <c r="AD27" s="291" t="str">
        <f t="shared" si="7"/>
        <v/>
      </c>
      <c r="AE27" s="208">
        <f t="shared" si="8"/>
        <v>0</v>
      </c>
      <c r="AF27" s="147"/>
      <c r="AG27" s="17" t="str">
        <f t="shared" si="14"/>
        <v/>
      </c>
      <c r="AH27" s="17" t="str">
        <f t="shared" si="14"/>
        <v/>
      </c>
      <c r="AI27" s="17" t="str">
        <f t="shared" si="14"/>
        <v/>
      </c>
      <c r="AJ27" s="17" t="str">
        <f t="shared" si="14"/>
        <v/>
      </c>
      <c r="AK27" s="17" t="str">
        <f t="shared" si="14"/>
        <v/>
      </c>
      <c r="AL27" s="17" t="str">
        <f t="shared" si="14"/>
        <v/>
      </c>
      <c r="AM27" s="17" t="str">
        <f t="shared" si="14"/>
        <v/>
      </c>
      <c r="AN27" s="17" t="str">
        <f t="shared" si="14"/>
        <v/>
      </c>
      <c r="AO27" s="17" t="str">
        <f t="shared" si="14"/>
        <v/>
      </c>
      <c r="AP27" s="17" t="str">
        <f t="shared" si="14"/>
        <v/>
      </c>
      <c r="AQ27" s="17" t="str">
        <f t="shared" si="14"/>
        <v/>
      </c>
      <c r="AR27" s="17" t="str">
        <f t="shared" si="14"/>
        <v/>
      </c>
      <c r="AS27" s="17" t="str">
        <f t="shared" si="14"/>
        <v/>
      </c>
      <c r="AT27" s="17" t="str">
        <f t="shared" si="14"/>
        <v/>
      </c>
      <c r="AU27" s="17" t="str">
        <f t="shared" si="14"/>
        <v/>
      </c>
      <c r="AV27" s="17" t="str">
        <f t="shared" si="13"/>
        <v/>
      </c>
      <c r="AW27" s="149">
        <f t="shared" si="10"/>
        <v>0</v>
      </c>
      <c r="AX27" s="150"/>
      <c r="AY27" s="151"/>
      <c r="AZ27" s="151"/>
      <c r="BA27" s="151"/>
      <c r="BB27" s="151"/>
      <c r="BC27" s="151"/>
      <c r="BD27" s="151"/>
      <c r="BE27" s="151"/>
      <c r="BF27" s="151"/>
      <c r="BG27" s="151"/>
      <c r="BH27" s="151"/>
      <c r="BI27" s="151"/>
      <c r="BJ27" s="151"/>
      <c r="BK27" s="151"/>
      <c r="BL27" s="151"/>
      <c r="BM27" s="151"/>
      <c r="BN27" s="151"/>
      <c r="BO27" s="150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0"/>
      <c r="CH27" s="152"/>
      <c r="CI27" s="152"/>
      <c r="CJ27" s="152"/>
      <c r="CK27" s="152"/>
      <c r="CL27" s="152"/>
      <c r="CM27" s="152"/>
      <c r="CN27" s="147"/>
      <c r="CO27" s="147"/>
      <c r="CP27" s="147"/>
      <c r="CQ27" s="147"/>
      <c r="CR27" s="147"/>
      <c r="CS27" s="147"/>
      <c r="CT27" s="147"/>
      <c r="CU27" s="147"/>
      <c r="CV27" s="147"/>
      <c r="CW27" s="147"/>
      <c r="CX27" s="147"/>
      <c r="CY27" s="147"/>
      <c r="CZ27" s="147"/>
      <c r="DA27" s="147"/>
    </row>
    <row r="28" spans="1:105" s="153" customFormat="1" ht="18.75" hidden="1" x14ac:dyDescent="0.3">
      <c r="A28" s="260">
        <v>23</v>
      </c>
      <c r="B28" s="272"/>
      <c r="C28" s="273"/>
      <c r="D28" s="273"/>
      <c r="E28" s="262"/>
      <c r="F28" s="370"/>
      <c r="G28" s="370"/>
      <c r="H28" s="370"/>
      <c r="I28" s="370"/>
      <c r="J28" s="370"/>
      <c r="K28" s="370"/>
      <c r="L28" s="370"/>
      <c r="M28" s="370"/>
      <c r="N28" s="370"/>
      <c r="O28" s="370"/>
      <c r="P28" s="370"/>
      <c r="Q28" s="370"/>
      <c r="R28" s="378"/>
      <c r="S28" s="371"/>
      <c r="T28" s="371"/>
      <c r="U28" s="372"/>
      <c r="V28" s="379">
        <f t="shared" si="11"/>
        <v>0</v>
      </c>
      <c r="W28" s="292">
        <f t="shared" si="1"/>
        <v>0</v>
      </c>
      <c r="X28" s="292">
        <f t="shared" si="12"/>
        <v>0</v>
      </c>
      <c r="Y28" s="292">
        <f t="shared" si="2"/>
        <v>0</v>
      </c>
      <c r="Z28" s="292">
        <f t="shared" si="3"/>
        <v>0</v>
      </c>
      <c r="AA28" s="292">
        <f t="shared" si="4"/>
        <v>0</v>
      </c>
      <c r="AB28" s="292">
        <f t="shared" si="5"/>
        <v>0</v>
      </c>
      <c r="AC28" s="292">
        <f t="shared" si="6"/>
        <v>0</v>
      </c>
      <c r="AD28" s="291" t="str">
        <f t="shared" si="7"/>
        <v/>
      </c>
      <c r="AE28" s="208">
        <f t="shared" si="8"/>
        <v>0</v>
      </c>
      <c r="AF28" s="147"/>
      <c r="AG28" s="17" t="str">
        <f t="shared" si="14"/>
        <v/>
      </c>
      <c r="AH28" s="17" t="str">
        <f t="shared" si="14"/>
        <v/>
      </c>
      <c r="AI28" s="17" t="str">
        <f t="shared" si="14"/>
        <v/>
      </c>
      <c r="AJ28" s="17" t="str">
        <f t="shared" si="14"/>
        <v/>
      </c>
      <c r="AK28" s="17" t="str">
        <f t="shared" si="14"/>
        <v/>
      </c>
      <c r="AL28" s="17" t="str">
        <f t="shared" si="14"/>
        <v/>
      </c>
      <c r="AM28" s="17" t="str">
        <f t="shared" si="14"/>
        <v/>
      </c>
      <c r="AN28" s="17" t="str">
        <f t="shared" si="14"/>
        <v/>
      </c>
      <c r="AO28" s="17" t="str">
        <f t="shared" si="14"/>
        <v/>
      </c>
      <c r="AP28" s="17" t="str">
        <f t="shared" si="14"/>
        <v/>
      </c>
      <c r="AQ28" s="17" t="str">
        <f t="shared" si="14"/>
        <v/>
      </c>
      <c r="AR28" s="17" t="str">
        <f t="shared" si="14"/>
        <v/>
      </c>
      <c r="AS28" s="17" t="str">
        <f t="shared" si="14"/>
        <v/>
      </c>
      <c r="AT28" s="17" t="str">
        <f t="shared" si="14"/>
        <v/>
      </c>
      <c r="AU28" s="17" t="str">
        <f t="shared" si="14"/>
        <v/>
      </c>
      <c r="AV28" s="17" t="str">
        <f t="shared" si="13"/>
        <v/>
      </c>
      <c r="AW28" s="149">
        <f t="shared" si="10"/>
        <v>0</v>
      </c>
      <c r="AX28" s="150"/>
      <c r="AY28" s="151"/>
      <c r="AZ28" s="151"/>
      <c r="BA28" s="151"/>
      <c r="BB28" s="151"/>
      <c r="BC28" s="151"/>
      <c r="BD28" s="151"/>
      <c r="BE28" s="151"/>
      <c r="BF28" s="151"/>
      <c r="BG28" s="151"/>
      <c r="BH28" s="151"/>
      <c r="BI28" s="151"/>
      <c r="BJ28" s="151"/>
      <c r="BK28" s="151"/>
      <c r="BL28" s="151"/>
      <c r="BM28" s="151"/>
      <c r="BN28" s="151"/>
      <c r="BO28" s="150"/>
      <c r="BP28" s="152"/>
      <c r="BQ28" s="152"/>
      <c r="BR28" s="152"/>
      <c r="BS28" s="152"/>
      <c r="BT28" s="152"/>
      <c r="BU28" s="152"/>
      <c r="BV28" s="152"/>
      <c r="BW28" s="152"/>
      <c r="BX28" s="152"/>
      <c r="BY28" s="152"/>
      <c r="BZ28" s="152"/>
      <c r="CA28" s="152"/>
      <c r="CB28" s="152"/>
      <c r="CC28" s="152"/>
      <c r="CD28" s="152"/>
      <c r="CE28" s="152"/>
      <c r="CF28" s="152"/>
      <c r="CG28" s="150"/>
      <c r="CH28" s="152"/>
      <c r="CI28" s="152"/>
      <c r="CJ28" s="152"/>
      <c r="CK28" s="152"/>
      <c r="CL28" s="152"/>
      <c r="CM28" s="152"/>
      <c r="CN28" s="147"/>
      <c r="CO28" s="147"/>
      <c r="CP28" s="147"/>
      <c r="CQ28" s="147"/>
      <c r="CR28" s="147"/>
      <c r="CS28" s="147"/>
      <c r="CT28" s="147"/>
      <c r="CU28" s="147"/>
      <c r="CV28" s="147"/>
      <c r="CW28" s="147"/>
      <c r="CX28" s="147"/>
      <c r="CY28" s="147"/>
      <c r="CZ28" s="147"/>
      <c r="DA28" s="147"/>
    </row>
    <row r="29" spans="1:105" s="153" customFormat="1" ht="18.75" hidden="1" x14ac:dyDescent="0.3">
      <c r="A29" s="188"/>
      <c r="B29" s="87"/>
      <c r="C29" s="202"/>
      <c r="D29" s="203"/>
      <c r="E29" s="87"/>
      <c r="F29" s="370"/>
      <c r="G29" s="370"/>
      <c r="H29" s="370"/>
      <c r="I29" s="370"/>
      <c r="J29" s="370"/>
      <c r="K29" s="370"/>
      <c r="L29" s="370"/>
      <c r="M29" s="370"/>
      <c r="N29" s="370"/>
      <c r="O29" s="370"/>
      <c r="P29" s="370"/>
      <c r="Q29" s="370"/>
      <c r="R29" s="378"/>
      <c r="S29" s="371"/>
      <c r="T29" s="371"/>
      <c r="U29" s="372"/>
      <c r="V29" s="379">
        <f t="shared" si="11"/>
        <v>0</v>
      </c>
      <c r="W29" s="292">
        <f t="shared" si="1"/>
        <v>0</v>
      </c>
      <c r="X29" s="292">
        <f t="shared" si="12"/>
        <v>0</v>
      </c>
      <c r="Y29" s="292">
        <f t="shared" si="2"/>
        <v>0</v>
      </c>
      <c r="Z29" s="292">
        <f t="shared" si="3"/>
        <v>0</v>
      </c>
      <c r="AA29" s="292">
        <f t="shared" si="4"/>
        <v>0</v>
      </c>
      <c r="AB29" s="292">
        <f t="shared" si="5"/>
        <v>0</v>
      </c>
      <c r="AC29" s="292">
        <f t="shared" si="6"/>
        <v>0</v>
      </c>
      <c r="AD29" s="291" t="str">
        <f t="shared" si="7"/>
        <v/>
      </c>
      <c r="AE29" s="208">
        <f t="shared" si="8"/>
        <v>0</v>
      </c>
      <c r="AF29" s="147"/>
      <c r="AG29" s="17" t="str">
        <f t="shared" si="14"/>
        <v/>
      </c>
      <c r="AH29" s="17" t="str">
        <f t="shared" si="14"/>
        <v/>
      </c>
      <c r="AI29" s="17" t="str">
        <f t="shared" si="14"/>
        <v/>
      </c>
      <c r="AJ29" s="17" t="str">
        <f t="shared" si="14"/>
        <v/>
      </c>
      <c r="AK29" s="17" t="str">
        <f t="shared" si="14"/>
        <v/>
      </c>
      <c r="AL29" s="17" t="str">
        <f t="shared" si="14"/>
        <v/>
      </c>
      <c r="AM29" s="17" t="str">
        <f t="shared" si="14"/>
        <v/>
      </c>
      <c r="AN29" s="17" t="str">
        <f t="shared" si="14"/>
        <v/>
      </c>
      <c r="AO29" s="17" t="str">
        <f t="shared" si="14"/>
        <v/>
      </c>
      <c r="AP29" s="17" t="str">
        <f t="shared" si="14"/>
        <v/>
      </c>
      <c r="AQ29" s="17" t="str">
        <f t="shared" si="14"/>
        <v/>
      </c>
      <c r="AR29" s="17" t="str">
        <f t="shared" si="14"/>
        <v/>
      </c>
      <c r="AS29" s="17" t="str">
        <f t="shared" si="14"/>
        <v/>
      </c>
      <c r="AT29" s="17" t="str">
        <f t="shared" si="14"/>
        <v/>
      </c>
      <c r="AU29" s="17" t="str">
        <f t="shared" si="14"/>
        <v/>
      </c>
      <c r="AV29" s="17" t="str">
        <f t="shared" si="13"/>
        <v/>
      </c>
      <c r="AW29" s="149">
        <f t="shared" si="10"/>
        <v>0</v>
      </c>
      <c r="AX29" s="150"/>
      <c r="AY29" s="151"/>
      <c r="AZ29" s="151"/>
      <c r="BA29" s="151"/>
      <c r="BB29" s="151"/>
      <c r="BC29" s="151"/>
      <c r="BD29" s="151"/>
      <c r="BE29" s="151"/>
      <c r="BF29" s="151"/>
      <c r="BG29" s="151"/>
      <c r="BH29" s="151"/>
      <c r="BI29" s="151"/>
      <c r="BJ29" s="151"/>
      <c r="BK29" s="151"/>
      <c r="BL29" s="151"/>
      <c r="BM29" s="151"/>
      <c r="BN29" s="151"/>
      <c r="BO29" s="150"/>
      <c r="BP29" s="152"/>
      <c r="BQ29" s="152"/>
      <c r="BR29" s="152"/>
      <c r="BS29" s="152"/>
      <c r="BT29" s="152"/>
      <c r="BU29" s="152"/>
      <c r="BV29" s="152"/>
      <c r="BW29" s="152"/>
      <c r="BX29" s="152"/>
      <c r="BY29" s="152"/>
      <c r="BZ29" s="152"/>
      <c r="CA29" s="152"/>
      <c r="CB29" s="152"/>
      <c r="CC29" s="152"/>
      <c r="CD29" s="152"/>
      <c r="CE29" s="152"/>
      <c r="CF29" s="152"/>
      <c r="CG29" s="150"/>
      <c r="CH29" s="152"/>
      <c r="CI29" s="152"/>
      <c r="CJ29" s="152"/>
      <c r="CK29" s="152"/>
      <c r="CL29" s="152"/>
      <c r="CM29" s="152"/>
      <c r="CN29" s="147"/>
      <c r="CO29" s="147"/>
      <c r="CP29" s="147"/>
      <c r="CQ29" s="147"/>
      <c r="CR29" s="147"/>
      <c r="CS29" s="147"/>
      <c r="CT29" s="147"/>
      <c r="CU29" s="147"/>
      <c r="CV29" s="147"/>
      <c r="CW29" s="147"/>
      <c r="CX29" s="147"/>
      <c r="CY29" s="147"/>
      <c r="CZ29" s="147"/>
      <c r="DA29" s="147"/>
    </row>
    <row r="30" spans="1:105" s="153" customFormat="1" ht="18.75" hidden="1" x14ac:dyDescent="0.3">
      <c r="A30" s="188"/>
      <c r="B30" s="87"/>
      <c r="C30" s="88"/>
      <c r="D30" s="89"/>
      <c r="E30" s="87"/>
      <c r="F30" s="370"/>
      <c r="G30" s="370"/>
      <c r="H30" s="370"/>
      <c r="I30" s="370"/>
      <c r="J30" s="370"/>
      <c r="K30" s="370"/>
      <c r="L30" s="370"/>
      <c r="M30" s="370"/>
      <c r="N30" s="370"/>
      <c r="O30" s="370"/>
      <c r="P30" s="370"/>
      <c r="Q30" s="370"/>
      <c r="R30" s="378"/>
      <c r="S30" s="371"/>
      <c r="T30" s="371"/>
      <c r="U30" s="372"/>
      <c r="V30" s="379">
        <f t="shared" si="11"/>
        <v>0</v>
      </c>
      <c r="W30" s="292">
        <f t="shared" si="1"/>
        <v>0</v>
      </c>
      <c r="X30" s="292">
        <f t="shared" si="12"/>
        <v>0</v>
      </c>
      <c r="Y30" s="292">
        <f t="shared" si="2"/>
        <v>0</v>
      </c>
      <c r="Z30" s="292">
        <f t="shared" si="3"/>
        <v>0</v>
      </c>
      <c r="AA30" s="292">
        <f t="shared" si="4"/>
        <v>0</v>
      </c>
      <c r="AB30" s="292">
        <f t="shared" si="5"/>
        <v>0</v>
      </c>
      <c r="AC30" s="292">
        <f t="shared" si="6"/>
        <v>0</v>
      </c>
      <c r="AD30" s="291" t="str">
        <f t="shared" si="7"/>
        <v/>
      </c>
      <c r="AE30" s="208">
        <f t="shared" si="8"/>
        <v>0</v>
      </c>
      <c r="AF30" s="147"/>
      <c r="AG30" s="17" t="str">
        <f t="shared" si="14"/>
        <v/>
      </c>
      <c r="AH30" s="17" t="str">
        <f t="shared" si="14"/>
        <v/>
      </c>
      <c r="AI30" s="17" t="str">
        <f t="shared" si="14"/>
        <v/>
      </c>
      <c r="AJ30" s="17" t="str">
        <f t="shared" si="14"/>
        <v/>
      </c>
      <c r="AK30" s="17" t="str">
        <f t="shared" si="14"/>
        <v/>
      </c>
      <c r="AL30" s="17" t="str">
        <f t="shared" si="14"/>
        <v/>
      </c>
      <c r="AM30" s="17" t="str">
        <f t="shared" si="14"/>
        <v/>
      </c>
      <c r="AN30" s="17" t="str">
        <f t="shared" si="14"/>
        <v/>
      </c>
      <c r="AO30" s="17" t="str">
        <f t="shared" si="14"/>
        <v/>
      </c>
      <c r="AP30" s="17" t="str">
        <f t="shared" si="14"/>
        <v/>
      </c>
      <c r="AQ30" s="17" t="str">
        <f t="shared" si="14"/>
        <v/>
      </c>
      <c r="AR30" s="17" t="str">
        <f t="shared" si="14"/>
        <v/>
      </c>
      <c r="AS30" s="17" t="str">
        <f t="shared" si="14"/>
        <v/>
      </c>
      <c r="AT30" s="17" t="str">
        <f t="shared" si="14"/>
        <v/>
      </c>
      <c r="AU30" s="17" t="str">
        <f t="shared" si="14"/>
        <v/>
      </c>
      <c r="AV30" s="17" t="str">
        <f t="shared" si="13"/>
        <v/>
      </c>
      <c r="AW30" s="149">
        <f t="shared" si="10"/>
        <v>0</v>
      </c>
      <c r="AX30" s="150"/>
      <c r="AY30" s="151"/>
      <c r="AZ30" s="151"/>
      <c r="BA30" s="151"/>
      <c r="BB30" s="151"/>
      <c r="BC30" s="151"/>
      <c r="BD30" s="151"/>
      <c r="BE30" s="151"/>
      <c r="BF30" s="151"/>
      <c r="BG30" s="151"/>
      <c r="BH30" s="151"/>
      <c r="BI30" s="151"/>
      <c r="BJ30" s="151"/>
      <c r="BK30" s="151"/>
      <c r="BL30" s="151"/>
      <c r="BM30" s="151"/>
      <c r="BN30" s="151"/>
      <c r="BO30" s="150"/>
      <c r="BP30" s="152"/>
      <c r="BQ30" s="152"/>
      <c r="BR30" s="152"/>
      <c r="BS30" s="152"/>
      <c r="BT30" s="152"/>
      <c r="BU30" s="152"/>
      <c r="BV30" s="152"/>
      <c r="BW30" s="152"/>
      <c r="BX30" s="152"/>
      <c r="BY30" s="152"/>
      <c r="BZ30" s="152"/>
      <c r="CA30" s="152"/>
      <c r="CB30" s="152"/>
      <c r="CC30" s="152"/>
      <c r="CD30" s="152"/>
      <c r="CE30" s="152"/>
      <c r="CF30" s="152"/>
      <c r="CG30" s="150"/>
      <c r="CH30" s="152"/>
      <c r="CI30" s="152"/>
      <c r="CJ30" s="152"/>
      <c r="CK30" s="152"/>
      <c r="CL30" s="152"/>
      <c r="CM30" s="152"/>
      <c r="CN30" s="147"/>
      <c r="CO30" s="147"/>
      <c r="CP30" s="147"/>
      <c r="CQ30" s="147"/>
      <c r="CR30" s="147"/>
      <c r="CS30" s="147"/>
      <c r="CT30" s="147"/>
      <c r="CU30" s="147"/>
      <c r="CV30" s="147"/>
      <c r="CW30" s="147"/>
      <c r="CX30" s="147"/>
      <c r="CY30" s="147"/>
      <c r="CZ30" s="147"/>
      <c r="DA30" s="147"/>
    </row>
    <row r="31" spans="1:105" s="153" customFormat="1" ht="18.75" hidden="1" x14ac:dyDescent="0.3">
      <c r="A31" s="188"/>
      <c r="B31" s="87"/>
      <c r="C31" s="88"/>
      <c r="D31" s="89"/>
      <c r="E31" s="87"/>
      <c r="F31" s="370"/>
      <c r="G31" s="370"/>
      <c r="H31" s="370"/>
      <c r="I31" s="370"/>
      <c r="J31" s="370"/>
      <c r="K31" s="370"/>
      <c r="L31" s="370"/>
      <c r="M31" s="370"/>
      <c r="N31" s="370"/>
      <c r="O31" s="370"/>
      <c r="P31" s="370"/>
      <c r="Q31" s="370"/>
      <c r="R31" s="378"/>
      <c r="S31" s="371"/>
      <c r="T31" s="371"/>
      <c r="U31" s="372"/>
      <c r="V31" s="379">
        <f t="shared" si="11"/>
        <v>0</v>
      </c>
      <c r="W31" s="292">
        <f t="shared" si="1"/>
        <v>0</v>
      </c>
      <c r="X31" s="292">
        <f t="shared" si="12"/>
        <v>0</v>
      </c>
      <c r="Y31" s="292">
        <f t="shared" si="2"/>
        <v>0</v>
      </c>
      <c r="Z31" s="292">
        <f t="shared" si="3"/>
        <v>0</v>
      </c>
      <c r="AA31" s="292">
        <f t="shared" si="4"/>
        <v>0</v>
      </c>
      <c r="AB31" s="292">
        <f t="shared" si="5"/>
        <v>0</v>
      </c>
      <c r="AC31" s="292">
        <f t="shared" si="6"/>
        <v>0</v>
      </c>
      <c r="AD31" s="291" t="str">
        <f t="shared" si="7"/>
        <v/>
      </c>
      <c r="AE31" s="208">
        <f>IF(AX31=5,0.5,IF(AX31=4,0.25,IF(AX31&lt;=3,0)))</f>
        <v>0</v>
      </c>
      <c r="AF31" s="147"/>
      <c r="AG31" s="17" t="str">
        <f t="shared" si="14"/>
        <v/>
      </c>
      <c r="AH31" s="17" t="str">
        <f t="shared" si="14"/>
        <v/>
      </c>
      <c r="AI31" s="17" t="str">
        <f t="shared" si="14"/>
        <v/>
      </c>
      <c r="AJ31" s="17" t="str">
        <f t="shared" si="14"/>
        <v/>
      </c>
      <c r="AK31" s="17" t="str">
        <f t="shared" si="14"/>
        <v/>
      </c>
      <c r="AL31" s="17" t="str">
        <f t="shared" si="14"/>
        <v/>
      </c>
      <c r="AM31" s="17" t="str">
        <f t="shared" si="14"/>
        <v/>
      </c>
      <c r="AN31" s="17" t="str">
        <f t="shared" si="14"/>
        <v/>
      </c>
      <c r="AO31" s="17" t="str">
        <f t="shared" si="14"/>
        <v/>
      </c>
      <c r="AP31" s="17" t="str">
        <f t="shared" si="14"/>
        <v/>
      </c>
      <c r="AQ31" s="17" t="str">
        <f t="shared" si="14"/>
        <v/>
      </c>
      <c r="AR31" s="17" t="str">
        <f t="shared" si="14"/>
        <v/>
      </c>
      <c r="AS31" s="17" t="str">
        <f t="shared" si="14"/>
        <v/>
      </c>
      <c r="AT31" s="17" t="str">
        <f t="shared" si="14"/>
        <v/>
      </c>
      <c r="AU31" s="17" t="str">
        <f t="shared" si="14"/>
        <v/>
      </c>
      <c r="AV31" s="17" t="str">
        <f t="shared" si="13"/>
        <v/>
      </c>
      <c r="AW31" s="149">
        <f t="shared" si="10"/>
        <v>0</v>
      </c>
      <c r="AX31" s="150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0"/>
      <c r="BP31" s="152"/>
      <c r="BQ31" s="152"/>
      <c r="BR31" s="152"/>
      <c r="BS31" s="152"/>
      <c r="BT31" s="152"/>
      <c r="BU31" s="152"/>
      <c r="BV31" s="152"/>
      <c r="BW31" s="152"/>
      <c r="BX31" s="152"/>
      <c r="BY31" s="152"/>
      <c r="BZ31" s="152"/>
      <c r="CA31" s="152"/>
      <c r="CB31" s="152"/>
      <c r="CC31" s="152"/>
      <c r="CD31" s="152"/>
      <c r="CE31" s="152"/>
      <c r="CF31" s="152"/>
      <c r="CG31" s="150"/>
      <c r="CH31" s="152"/>
      <c r="CI31" s="152"/>
      <c r="CJ31" s="152"/>
      <c r="CK31" s="152"/>
      <c r="CL31" s="152"/>
      <c r="CM31" s="152"/>
      <c r="CN31" s="147"/>
      <c r="CO31" s="147"/>
      <c r="CP31" s="147"/>
      <c r="CQ31" s="147"/>
      <c r="CR31" s="147"/>
      <c r="CS31" s="147"/>
      <c r="CT31" s="147"/>
      <c r="CU31" s="147"/>
      <c r="CV31" s="147"/>
      <c r="CW31" s="147"/>
      <c r="CX31" s="147"/>
      <c r="CY31" s="147"/>
      <c r="CZ31" s="147"/>
      <c r="DA31" s="147"/>
    </row>
    <row r="32" spans="1:105" s="153" customFormat="1" ht="18.75" hidden="1" x14ac:dyDescent="0.3">
      <c r="A32" s="188"/>
      <c r="B32" s="87"/>
      <c r="C32" s="88"/>
      <c r="D32" s="89"/>
      <c r="E32" s="87"/>
      <c r="F32" s="370"/>
      <c r="G32" s="370"/>
      <c r="H32" s="370"/>
      <c r="I32" s="370"/>
      <c r="J32" s="370"/>
      <c r="K32" s="370"/>
      <c r="L32" s="370"/>
      <c r="M32" s="370"/>
      <c r="N32" s="370"/>
      <c r="O32" s="370"/>
      <c r="P32" s="370"/>
      <c r="Q32" s="370"/>
      <c r="R32" s="378"/>
      <c r="S32" s="371"/>
      <c r="T32" s="371"/>
      <c r="U32" s="372"/>
      <c r="V32" s="379">
        <f t="shared" si="11"/>
        <v>0</v>
      </c>
      <c r="W32" s="292">
        <f t="shared" si="1"/>
        <v>0</v>
      </c>
      <c r="X32" s="292">
        <f t="shared" si="12"/>
        <v>0</v>
      </c>
      <c r="Y32" s="292">
        <f t="shared" si="2"/>
        <v>0</v>
      </c>
      <c r="Z32" s="292">
        <f t="shared" si="3"/>
        <v>0</v>
      </c>
      <c r="AA32" s="292">
        <f t="shared" si="4"/>
        <v>0</v>
      </c>
      <c r="AB32" s="292">
        <f t="shared" si="5"/>
        <v>0</v>
      </c>
      <c r="AC32" s="292">
        <f t="shared" si="6"/>
        <v>0</v>
      </c>
      <c r="AD32" s="291" t="str">
        <f t="shared" si="7"/>
        <v/>
      </c>
      <c r="AE32" s="208">
        <f>IF(AX32=5,0.5,IF(AX32=4,0.25,IF(AX32&lt;=3,0)))</f>
        <v>0</v>
      </c>
      <c r="AF32" s="147"/>
      <c r="AG32" s="17" t="str">
        <f t="shared" si="14"/>
        <v/>
      </c>
      <c r="AH32" s="17" t="str">
        <f t="shared" si="14"/>
        <v/>
      </c>
      <c r="AI32" s="17" t="str">
        <f t="shared" si="14"/>
        <v/>
      </c>
      <c r="AJ32" s="17" t="str">
        <f t="shared" si="14"/>
        <v/>
      </c>
      <c r="AK32" s="17" t="str">
        <f t="shared" si="14"/>
        <v/>
      </c>
      <c r="AL32" s="17" t="str">
        <f t="shared" si="14"/>
        <v/>
      </c>
      <c r="AM32" s="17" t="str">
        <f t="shared" si="14"/>
        <v/>
      </c>
      <c r="AN32" s="17" t="str">
        <f t="shared" si="14"/>
        <v/>
      </c>
      <c r="AO32" s="17" t="str">
        <f t="shared" si="14"/>
        <v/>
      </c>
      <c r="AP32" s="17" t="str">
        <f t="shared" si="14"/>
        <v/>
      </c>
      <c r="AQ32" s="17" t="str">
        <f t="shared" si="14"/>
        <v/>
      </c>
      <c r="AR32" s="17" t="str">
        <f t="shared" si="14"/>
        <v/>
      </c>
      <c r="AS32" s="17" t="str">
        <f t="shared" si="14"/>
        <v/>
      </c>
      <c r="AT32" s="17" t="str">
        <f t="shared" si="14"/>
        <v/>
      </c>
      <c r="AU32" s="17" t="str">
        <f t="shared" si="14"/>
        <v/>
      </c>
      <c r="AV32" s="17" t="str">
        <f t="shared" si="13"/>
        <v/>
      </c>
      <c r="AW32" s="149">
        <f t="shared" si="10"/>
        <v>0</v>
      </c>
      <c r="AX32" s="150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0"/>
      <c r="BP32" s="152"/>
      <c r="BQ32" s="152"/>
      <c r="BR32" s="152"/>
      <c r="BS32" s="152"/>
      <c r="BT32" s="152"/>
      <c r="BU32" s="152"/>
      <c r="BV32" s="152"/>
      <c r="BW32" s="152"/>
      <c r="BX32" s="152"/>
      <c r="BY32" s="152"/>
      <c r="BZ32" s="152"/>
      <c r="CA32" s="152"/>
      <c r="CB32" s="152"/>
      <c r="CC32" s="152"/>
      <c r="CD32" s="152"/>
      <c r="CE32" s="152"/>
      <c r="CF32" s="152"/>
      <c r="CG32" s="150"/>
      <c r="CH32" s="152"/>
      <c r="CI32" s="152"/>
      <c r="CJ32" s="152"/>
      <c r="CK32" s="152"/>
      <c r="CL32" s="152"/>
      <c r="CM32" s="152"/>
      <c r="CN32" s="147"/>
      <c r="CO32" s="147"/>
      <c r="CP32" s="147"/>
      <c r="CQ32" s="147"/>
      <c r="CR32" s="147"/>
      <c r="CS32" s="147"/>
      <c r="CT32" s="147"/>
      <c r="CU32" s="147"/>
      <c r="CV32" s="147"/>
      <c r="CW32" s="147"/>
      <c r="CX32" s="147"/>
      <c r="CY32" s="147"/>
      <c r="CZ32" s="147"/>
      <c r="DA32" s="147"/>
    </row>
    <row r="33" spans="1:157" ht="22.5" hidden="1" customHeight="1" x14ac:dyDescent="0.35">
      <c r="A33" s="112"/>
      <c r="B33" s="187"/>
      <c r="C33" s="81"/>
      <c r="D33" s="191"/>
      <c r="E33" s="187"/>
      <c r="F33" s="371"/>
      <c r="G33" s="371"/>
      <c r="H33" s="371"/>
      <c r="I33" s="371"/>
      <c r="J33" s="371"/>
      <c r="K33" s="370"/>
      <c r="L33" s="378"/>
      <c r="M33" s="371"/>
      <c r="N33" s="371"/>
      <c r="O33" s="378"/>
      <c r="P33" s="371"/>
      <c r="Q33" s="380"/>
      <c r="R33" s="378"/>
      <c r="S33" s="371"/>
      <c r="T33" s="371"/>
      <c r="U33" s="372"/>
      <c r="V33" s="379">
        <f t="shared" si="11"/>
        <v>0</v>
      </c>
      <c r="W33" s="292">
        <f t="shared" si="1"/>
        <v>0</v>
      </c>
      <c r="X33" s="292">
        <f t="shared" si="12"/>
        <v>0</v>
      </c>
      <c r="Y33" s="292">
        <f t="shared" si="2"/>
        <v>0</v>
      </c>
      <c r="Z33" s="292">
        <f t="shared" si="3"/>
        <v>0</v>
      </c>
      <c r="AA33" s="292">
        <f t="shared" si="4"/>
        <v>0</v>
      </c>
      <c r="AB33" s="292">
        <f t="shared" si="5"/>
        <v>0</v>
      </c>
      <c r="AC33" s="292">
        <f t="shared" si="6"/>
        <v>0</v>
      </c>
      <c r="AD33" s="291" t="str">
        <f t="shared" si="7"/>
        <v/>
      </c>
      <c r="AE33" s="207">
        <f>IF(AX33=5,0.5,IF(AX33=4,0.25,IF(AX33&lt;=3,0)))</f>
        <v>0</v>
      </c>
      <c r="AF33" s="127"/>
      <c r="AG33" s="17" t="str">
        <f t="shared" si="14"/>
        <v/>
      </c>
      <c r="AH33" s="17" t="str">
        <f t="shared" si="14"/>
        <v/>
      </c>
      <c r="AI33" s="17" t="str">
        <f t="shared" si="14"/>
        <v/>
      </c>
      <c r="AJ33" s="17" t="str">
        <f t="shared" si="14"/>
        <v/>
      </c>
      <c r="AK33" s="17" t="str">
        <f t="shared" si="14"/>
        <v/>
      </c>
      <c r="AL33" s="17" t="str">
        <f t="shared" si="14"/>
        <v/>
      </c>
      <c r="AM33" s="17" t="str">
        <f t="shared" si="14"/>
        <v/>
      </c>
      <c r="AN33" s="17" t="str">
        <f t="shared" si="14"/>
        <v/>
      </c>
      <c r="AO33" s="17" t="str">
        <f t="shared" si="14"/>
        <v/>
      </c>
      <c r="AP33" s="17" t="str">
        <f t="shared" si="14"/>
        <v/>
      </c>
      <c r="AQ33" s="17" t="str">
        <f t="shared" si="14"/>
        <v/>
      </c>
      <c r="AR33" s="17" t="str">
        <f t="shared" si="14"/>
        <v/>
      </c>
      <c r="AS33" s="17" t="str">
        <f t="shared" si="14"/>
        <v/>
      </c>
      <c r="AT33" s="17" t="str">
        <f t="shared" si="14"/>
        <v/>
      </c>
      <c r="AU33" s="17" t="str">
        <f t="shared" si="14"/>
        <v/>
      </c>
      <c r="AV33" s="17" t="str">
        <f t="shared" si="13"/>
        <v/>
      </c>
      <c r="AW33" s="18">
        <f t="shared" si="10"/>
        <v>0</v>
      </c>
      <c r="AX33" s="135"/>
      <c r="AY33" s="136"/>
      <c r="AZ33" s="136"/>
      <c r="BA33" s="136"/>
      <c r="BB33" s="136"/>
      <c r="BC33" s="136"/>
      <c r="BD33" s="136"/>
      <c r="BE33" s="136"/>
      <c r="BF33" s="136"/>
      <c r="BG33" s="136"/>
      <c r="BH33" s="136"/>
      <c r="BI33" s="136"/>
      <c r="BJ33" s="136"/>
      <c r="BK33" s="136"/>
      <c r="BL33" s="136"/>
      <c r="BM33" s="136"/>
      <c r="BN33" s="136"/>
      <c r="BO33" s="135"/>
      <c r="BP33" s="129"/>
      <c r="BQ33" s="129"/>
      <c r="BR33" s="129"/>
      <c r="BS33" s="129"/>
      <c r="BT33" s="129"/>
      <c r="BU33" s="129"/>
      <c r="BV33" s="129"/>
      <c r="BW33" s="129"/>
      <c r="BX33" s="129"/>
      <c r="BY33" s="129"/>
      <c r="BZ33" s="129"/>
      <c r="CA33" s="129"/>
      <c r="CB33" s="129"/>
      <c r="CC33" s="129"/>
      <c r="CD33" s="129"/>
      <c r="CE33" s="129"/>
      <c r="CF33" s="129"/>
      <c r="CG33" s="135"/>
      <c r="CH33" s="129"/>
      <c r="CI33" s="129"/>
      <c r="CJ33" s="129"/>
      <c r="CK33" s="129"/>
      <c r="CL33" s="129"/>
      <c r="CM33" s="129"/>
      <c r="CN33" s="127"/>
      <c r="CO33" s="127"/>
      <c r="CP33" s="127"/>
      <c r="CQ33" s="127"/>
      <c r="CR33" s="127"/>
      <c r="CS33" s="127"/>
      <c r="CT33" s="127"/>
      <c r="CU33" s="127"/>
      <c r="CV33" s="127"/>
      <c r="CW33" s="127"/>
      <c r="CX33" s="127"/>
      <c r="CY33" s="127"/>
      <c r="CZ33" s="127"/>
      <c r="DA33" s="127"/>
    </row>
    <row r="34" spans="1:157" ht="22.5" hidden="1" customHeight="1" x14ac:dyDescent="0.35">
      <c r="A34" s="112"/>
      <c r="B34" s="187"/>
      <c r="C34" s="81"/>
      <c r="D34" s="191"/>
      <c r="E34" s="187"/>
      <c r="F34" s="371"/>
      <c r="G34" s="371"/>
      <c r="H34" s="371"/>
      <c r="I34" s="371"/>
      <c r="J34" s="371"/>
      <c r="K34" s="370"/>
      <c r="L34" s="378"/>
      <c r="M34" s="371"/>
      <c r="N34" s="371"/>
      <c r="O34" s="378"/>
      <c r="P34" s="371"/>
      <c r="Q34" s="380"/>
      <c r="R34" s="378"/>
      <c r="S34" s="371"/>
      <c r="T34" s="371"/>
      <c r="U34" s="372"/>
      <c r="V34" s="379">
        <f t="shared" si="11"/>
        <v>0</v>
      </c>
      <c r="W34" s="292">
        <f t="shared" si="1"/>
        <v>0</v>
      </c>
      <c r="X34" s="292">
        <f t="shared" si="12"/>
        <v>0</v>
      </c>
      <c r="Y34" s="292">
        <f t="shared" si="2"/>
        <v>0</v>
      </c>
      <c r="Z34" s="292">
        <f t="shared" si="3"/>
        <v>0</v>
      </c>
      <c r="AA34" s="292">
        <f t="shared" si="4"/>
        <v>0</v>
      </c>
      <c r="AB34" s="292">
        <f t="shared" si="5"/>
        <v>0</v>
      </c>
      <c r="AC34" s="292">
        <f t="shared" si="6"/>
        <v>0</v>
      </c>
      <c r="AD34" s="291" t="str">
        <f t="shared" si="7"/>
        <v/>
      </c>
      <c r="AE34" s="207">
        <f>IF(AX34=5,0.5,IF(AX34=4,0.25,IF(AX34&lt;=3,0)))</f>
        <v>0</v>
      </c>
      <c r="AF34" s="127"/>
      <c r="AG34" s="17" t="str">
        <f t="shared" si="14"/>
        <v/>
      </c>
      <c r="AH34" s="17" t="str">
        <f t="shared" si="14"/>
        <v/>
      </c>
      <c r="AI34" s="17" t="str">
        <f t="shared" si="14"/>
        <v/>
      </c>
      <c r="AJ34" s="17" t="str">
        <f t="shared" si="14"/>
        <v/>
      </c>
      <c r="AK34" s="17" t="str">
        <f t="shared" si="14"/>
        <v/>
      </c>
      <c r="AL34" s="17" t="str">
        <f t="shared" si="14"/>
        <v/>
      </c>
      <c r="AM34" s="17" t="str">
        <f t="shared" si="14"/>
        <v/>
      </c>
      <c r="AN34" s="17" t="str">
        <f t="shared" si="14"/>
        <v/>
      </c>
      <c r="AO34" s="17" t="str">
        <f t="shared" si="14"/>
        <v/>
      </c>
      <c r="AP34" s="17" t="str">
        <f t="shared" si="14"/>
        <v/>
      </c>
      <c r="AQ34" s="17" t="str">
        <f t="shared" si="14"/>
        <v/>
      </c>
      <c r="AR34" s="17" t="str">
        <f t="shared" si="14"/>
        <v/>
      </c>
      <c r="AS34" s="17" t="str">
        <f t="shared" si="14"/>
        <v/>
      </c>
      <c r="AT34" s="17" t="str">
        <f t="shared" si="14"/>
        <v/>
      </c>
      <c r="AU34" s="17" t="str">
        <f t="shared" si="14"/>
        <v/>
      </c>
      <c r="AV34" s="17" t="str">
        <f t="shared" si="13"/>
        <v/>
      </c>
      <c r="AW34" s="18">
        <f t="shared" si="10"/>
        <v>0</v>
      </c>
      <c r="AX34" s="135"/>
      <c r="AY34" s="136"/>
      <c r="AZ34" s="136"/>
      <c r="BA34" s="136"/>
      <c r="BB34" s="136"/>
      <c r="BC34" s="136"/>
      <c r="BD34" s="136"/>
      <c r="BE34" s="136"/>
      <c r="BF34" s="136"/>
      <c r="BG34" s="136"/>
      <c r="BH34" s="136"/>
      <c r="BI34" s="136"/>
      <c r="BJ34" s="136"/>
      <c r="BK34" s="136"/>
      <c r="BL34" s="136"/>
      <c r="BM34" s="136"/>
      <c r="BN34" s="136"/>
      <c r="BO34" s="135"/>
      <c r="BP34" s="129"/>
      <c r="BQ34" s="129"/>
      <c r="BR34" s="129"/>
      <c r="BS34" s="129"/>
      <c r="BT34" s="129"/>
      <c r="BU34" s="129"/>
      <c r="BV34" s="129"/>
      <c r="BW34" s="129"/>
      <c r="BX34" s="129"/>
      <c r="BY34" s="129"/>
      <c r="BZ34" s="129"/>
      <c r="CA34" s="129"/>
      <c r="CB34" s="129"/>
      <c r="CC34" s="129"/>
      <c r="CD34" s="129"/>
      <c r="CE34" s="129"/>
      <c r="CF34" s="129"/>
      <c r="CG34" s="135"/>
      <c r="CH34" s="129"/>
      <c r="CI34" s="129"/>
      <c r="CJ34" s="129"/>
      <c r="CK34" s="129"/>
      <c r="CL34" s="129"/>
      <c r="CM34" s="129"/>
      <c r="CN34" s="127"/>
      <c r="CO34" s="127"/>
      <c r="CP34" s="127"/>
      <c r="CQ34" s="127"/>
      <c r="CR34" s="127"/>
      <c r="CS34" s="127"/>
      <c r="CT34" s="127"/>
      <c r="CU34" s="127"/>
      <c r="CV34" s="127"/>
      <c r="CW34" s="127"/>
      <c r="CX34" s="127"/>
      <c r="CY34" s="127"/>
      <c r="CZ34" s="127"/>
      <c r="DA34" s="127"/>
    </row>
    <row r="35" spans="1:157" ht="22.5" hidden="1" customHeight="1" x14ac:dyDescent="0.35">
      <c r="A35" s="112"/>
      <c r="B35" s="187"/>
      <c r="C35" s="81"/>
      <c r="D35" s="191"/>
      <c r="E35" s="187"/>
      <c r="F35" s="371"/>
      <c r="G35" s="371"/>
      <c r="H35" s="371"/>
      <c r="I35" s="371"/>
      <c r="J35" s="371"/>
      <c r="K35" s="370"/>
      <c r="L35" s="378"/>
      <c r="M35" s="371"/>
      <c r="N35" s="371"/>
      <c r="O35" s="378"/>
      <c r="P35" s="371"/>
      <c r="Q35" s="380"/>
      <c r="R35" s="378"/>
      <c r="S35" s="371"/>
      <c r="T35" s="371"/>
      <c r="U35" s="372"/>
      <c r="V35" s="379">
        <f t="shared" si="11"/>
        <v>0</v>
      </c>
      <c r="W35" s="292">
        <f t="shared" si="1"/>
        <v>0</v>
      </c>
      <c r="X35" s="292">
        <f t="shared" si="12"/>
        <v>0</v>
      </c>
      <c r="Y35" s="292">
        <f t="shared" si="2"/>
        <v>0</v>
      </c>
      <c r="Z35" s="292">
        <f t="shared" si="3"/>
        <v>0</v>
      </c>
      <c r="AA35" s="292">
        <f t="shared" si="4"/>
        <v>0</v>
      </c>
      <c r="AB35" s="292">
        <f t="shared" si="5"/>
        <v>0</v>
      </c>
      <c r="AC35" s="292">
        <f t="shared" si="6"/>
        <v>0</v>
      </c>
      <c r="AD35" s="291" t="str">
        <f t="shared" si="7"/>
        <v/>
      </c>
      <c r="AE35" s="207">
        <f t="shared" ref="AE35:AE36" si="15">IF(AX35=5,0.5,IF(AX35=4,0.25,IF(AX35&lt;=3,0)))</f>
        <v>0</v>
      </c>
      <c r="AF35" s="127"/>
      <c r="AG35" s="17" t="str">
        <f t="shared" si="14"/>
        <v/>
      </c>
      <c r="AH35" s="17" t="str">
        <f t="shared" si="14"/>
        <v/>
      </c>
      <c r="AI35" s="17" t="str">
        <f t="shared" si="14"/>
        <v/>
      </c>
      <c r="AJ35" s="17" t="str">
        <f t="shared" si="14"/>
        <v/>
      </c>
      <c r="AK35" s="17" t="str">
        <f t="shared" si="14"/>
        <v/>
      </c>
      <c r="AL35" s="17" t="str">
        <f t="shared" si="14"/>
        <v/>
      </c>
      <c r="AM35" s="17" t="str">
        <f t="shared" si="14"/>
        <v/>
      </c>
      <c r="AN35" s="17" t="str">
        <f t="shared" si="14"/>
        <v/>
      </c>
      <c r="AO35" s="17" t="str">
        <f t="shared" si="14"/>
        <v/>
      </c>
      <c r="AP35" s="17" t="str">
        <f t="shared" si="14"/>
        <v/>
      </c>
      <c r="AQ35" s="17" t="str">
        <f t="shared" si="14"/>
        <v/>
      </c>
      <c r="AR35" s="17" t="str">
        <f t="shared" si="14"/>
        <v/>
      </c>
      <c r="AS35" s="17" t="str">
        <f t="shared" si="14"/>
        <v/>
      </c>
      <c r="AT35" s="17" t="str">
        <f t="shared" si="14"/>
        <v/>
      </c>
      <c r="AU35" s="17" t="str">
        <f t="shared" si="14"/>
        <v/>
      </c>
      <c r="AV35" s="17" t="str">
        <f t="shared" si="13"/>
        <v/>
      </c>
      <c r="AW35" s="18">
        <f t="shared" si="10"/>
        <v>0</v>
      </c>
      <c r="AX35" s="135"/>
      <c r="AY35" s="136"/>
      <c r="AZ35" s="136"/>
      <c r="BA35" s="136"/>
      <c r="BB35" s="136"/>
      <c r="BC35" s="136"/>
      <c r="BD35" s="136"/>
      <c r="BE35" s="136"/>
      <c r="BF35" s="136"/>
      <c r="BG35" s="136"/>
      <c r="BH35" s="136"/>
      <c r="BI35" s="136"/>
      <c r="BJ35" s="136"/>
      <c r="BK35" s="136"/>
      <c r="BL35" s="136"/>
      <c r="BM35" s="136"/>
      <c r="BN35" s="136"/>
      <c r="BO35" s="135"/>
      <c r="BP35" s="129"/>
      <c r="BQ35" s="129"/>
      <c r="BR35" s="129"/>
      <c r="BS35" s="129"/>
      <c r="BT35" s="129"/>
      <c r="BU35" s="129"/>
      <c r="BV35" s="129"/>
      <c r="BW35" s="129"/>
      <c r="BX35" s="129"/>
      <c r="BY35" s="129"/>
      <c r="BZ35" s="129"/>
      <c r="CA35" s="129"/>
      <c r="CB35" s="129"/>
      <c r="CC35" s="129"/>
      <c r="CD35" s="129"/>
      <c r="CE35" s="129"/>
      <c r="CF35" s="129"/>
      <c r="CG35" s="135"/>
      <c r="CH35" s="129"/>
      <c r="CI35" s="129"/>
      <c r="CJ35" s="129"/>
      <c r="CK35" s="129"/>
      <c r="CL35" s="129"/>
      <c r="CM35" s="129"/>
      <c r="CN35" s="127"/>
      <c r="CO35" s="127"/>
      <c r="CP35" s="127"/>
      <c r="CQ35" s="127"/>
      <c r="CR35" s="127"/>
      <c r="CS35" s="127"/>
      <c r="CT35" s="127"/>
      <c r="CU35" s="127"/>
      <c r="CV35" s="127"/>
      <c r="CW35" s="127"/>
      <c r="CX35" s="127"/>
      <c r="CY35" s="127"/>
      <c r="CZ35" s="127"/>
      <c r="DA35" s="127"/>
    </row>
    <row r="36" spans="1:157" ht="22.5" hidden="1" customHeight="1" x14ac:dyDescent="0.3">
      <c r="A36" s="112"/>
      <c r="B36" s="82"/>
      <c r="C36" s="81"/>
      <c r="D36" s="84"/>
      <c r="E36" s="27">
        <f>COUNTIF(E6:E32,"2141")</f>
        <v>7</v>
      </c>
      <c r="F36" s="371"/>
      <c r="G36" s="371"/>
      <c r="H36" s="371"/>
      <c r="I36" s="371"/>
      <c r="J36" s="371"/>
      <c r="K36" s="371"/>
      <c r="L36" s="378"/>
      <c r="M36" s="371"/>
      <c r="N36" s="371"/>
      <c r="O36" s="378"/>
      <c r="P36" s="371"/>
      <c r="Q36" s="378"/>
      <c r="R36" s="378"/>
      <c r="S36" s="371"/>
      <c r="T36" s="371"/>
      <c r="U36" s="372"/>
      <c r="V36" s="379">
        <f t="shared" si="11"/>
        <v>0</v>
      </c>
      <c r="W36" s="292">
        <f t="shared" si="1"/>
        <v>0</v>
      </c>
      <c r="X36" s="292">
        <f t="shared" si="12"/>
        <v>0</v>
      </c>
      <c r="Y36" s="292">
        <f t="shared" si="2"/>
        <v>0</v>
      </c>
      <c r="Z36" s="292">
        <f t="shared" si="3"/>
        <v>0</v>
      </c>
      <c r="AA36" s="292">
        <f t="shared" si="4"/>
        <v>0</v>
      </c>
      <c r="AB36" s="292">
        <f t="shared" si="5"/>
        <v>0</v>
      </c>
      <c r="AC36" s="292">
        <f t="shared" si="6"/>
        <v>0</v>
      </c>
      <c r="AD36" s="291" t="str">
        <f t="shared" si="7"/>
        <v/>
      </c>
      <c r="AE36" s="207">
        <f t="shared" si="15"/>
        <v>0</v>
      </c>
      <c r="AF36" s="127"/>
      <c r="AG36" s="17" t="str">
        <f t="shared" si="14"/>
        <v/>
      </c>
      <c r="AH36" s="17" t="str">
        <f t="shared" si="14"/>
        <v/>
      </c>
      <c r="AI36" s="17" t="str">
        <f t="shared" si="14"/>
        <v/>
      </c>
      <c r="AJ36" s="17" t="str">
        <f t="shared" si="14"/>
        <v/>
      </c>
      <c r="AK36" s="17" t="str">
        <f t="shared" si="14"/>
        <v/>
      </c>
      <c r="AL36" s="17" t="str">
        <f t="shared" si="14"/>
        <v/>
      </c>
      <c r="AM36" s="17" t="str">
        <f t="shared" si="14"/>
        <v/>
      </c>
      <c r="AN36" s="17" t="str">
        <f t="shared" si="14"/>
        <v/>
      </c>
      <c r="AO36" s="17" t="str">
        <f t="shared" si="14"/>
        <v/>
      </c>
      <c r="AP36" s="17" t="str">
        <f t="shared" si="14"/>
        <v/>
      </c>
      <c r="AQ36" s="17" t="str">
        <f t="shared" si="14"/>
        <v/>
      </c>
      <c r="AR36" s="17" t="str">
        <f t="shared" si="14"/>
        <v/>
      </c>
      <c r="AS36" s="17" t="str">
        <f t="shared" si="14"/>
        <v/>
      </c>
      <c r="AT36" s="17" t="str">
        <f t="shared" si="14"/>
        <v/>
      </c>
      <c r="AU36" s="17" t="str">
        <f t="shared" si="14"/>
        <v/>
      </c>
      <c r="AV36" s="17" t="str">
        <f t="shared" si="13"/>
        <v/>
      </c>
      <c r="AW36" s="18"/>
      <c r="AX36" s="135"/>
      <c r="AY36" s="136"/>
      <c r="AZ36" s="136"/>
      <c r="BA36" s="136"/>
      <c r="BB36" s="136"/>
      <c r="BC36" s="136"/>
      <c r="BD36" s="136"/>
      <c r="BE36" s="136"/>
      <c r="BF36" s="136"/>
      <c r="BG36" s="136"/>
      <c r="BH36" s="136"/>
      <c r="BI36" s="136"/>
      <c r="BJ36" s="136"/>
      <c r="BK36" s="136"/>
      <c r="BL36" s="136"/>
      <c r="BM36" s="136"/>
      <c r="BN36" s="136"/>
      <c r="BO36" s="135"/>
      <c r="BP36" s="129"/>
      <c r="BQ36" s="129"/>
      <c r="BR36" s="129"/>
      <c r="BS36" s="129"/>
      <c r="BT36" s="129"/>
      <c r="BU36" s="129"/>
      <c r="BV36" s="129"/>
      <c r="BW36" s="129"/>
      <c r="BX36" s="129"/>
      <c r="BY36" s="129"/>
      <c r="BZ36" s="129"/>
      <c r="CA36" s="129"/>
      <c r="CB36" s="129"/>
      <c r="CC36" s="129"/>
      <c r="CD36" s="129"/>
      <c r="CE36" s="129"/>
      <c r="CF36" s="129"/>
      <c r="CG36" s="135"/>
      <c r="CH36" s="129"/>
      <c r="CI36" s="129"/>
      <c r="CJ36" s="129"/>
      <c r="CK36" s="129"/>
      <c r="CL36" s="129"/>
      <c r="CM36" s="129"/>
      <c r="CN36" s="127"/>
      <c r="CO36" s="127"/>
      <c r="CP36" s="127"/>
      <c r="CQ36" s="127"/>
      <c r="CR36" s="127"/>
      <c r="CS36" s="127"/>
      <c r="CT36" s="127"/>
      <c r="CU36" s="127"/>
      <c r="CV36" s="127"/>
      <c r="CW36" s="127"/>
      <c r="CX36" s="127"/>
      <c r="CY36" s="127"/>
      <c r="CZ36" s="127"/>
      <c r="DA36" s="127"/>
    </row>
    <row r="37" spans="1:157" ht="17.25" customHeight="1" x14ac:dyDescent="0.3">
      <c r="A37" s="140"/>
      <c r="B37" s="140"/>
      <c r="C37" s="83" t="s">
        <v>12</v>
      </c>
      <c r="D37" s="83"/>
      <c r="E37" s="27"/>
      <c r="F37" s="381" t="str">
        <f t="array" ref="F37:U44">AG37:AV44</f>
        <v xml:space="preserve"> </v>
      </c>
      <c r="G37" s="381" t="str">
        <v xml:space="preserve"> </v>
      </c>
      <c r="H37" s="381">
        <v>4.1428571428571432</v>
      </c>
      <c r="I37" s="381">
        <v>4</v>
      </c>
      <c r="J37" s="381">
        <v>4.4285714285714288</v>
      </c>
      <c r="K37" s="381">
        <v>4</v>
      </c>
      <c r="L37" s="381">
        <v>4.2857142857142856</v>
      </c>
      <c r="M37" s="381">
        <v>4.7142857142857144</v>
      </c>
      <c r="N37" s="381">
        <v>3.7142857142857144</v>
      </c>
      <c r="O37" s="382">
        <v>4.2857142857142856</v>
      </c>
      <c r="P37" s="383">
        <v>4.1428571428571432</v>
      </c>
      <c r="Q37" s="383">
        <v>4.7142857142857144</v>
      </c>
      <c r="R37" s="383">
        <v>4.2857142857142856</v>
      </c>
      <c r="S37" s="381" t="str">
        <v xml:space="preserve"> </v>
      </c>
      <c r="T37" s="381">
        <v>4.2857142857142856</v>
      </c>
      <c r="U37" s="381">
        <v>4.2857142857142856</v>
      </c>
      <c r="V37" s="379">
        <f>сводн.!T46</f>
        <v>3</v>
      </c>
      <c r="W37" s="292">
        <f>SUM(W6:W36)</f>
        <v>0</v>
      </c>
      <c r="X37" s="292">
        <f>SUM(X6:X36)</f>
        <v>0</v>
      </c>
      <c r="Y37" s="292">
        <f t="shared" ref="Y37:AC37" si="16">SUM(Y6:Y36)</f>
        <v>0</v>
      </c>
      <c r="Z37" s="292">
        <f t="shared" si="16"/>
        <v>11</v>
      </c>
      <c r="AA37" s="292">
        <f t="shared" si="16"/>
        <v>46</v>
      </c>
      <c r="AB37" s="292">
        <f t="shared" si="16"/>
        <v>34</v>
      </c>
      <c r="AC37" s="292">
        <f t="shared" si="16"/>
        <v>91</v>
      </c>
      <c r="AD37" s="291">
        <f>IF(ISERROR(((X37+Y37)*2+Z37*3+AA37*4+AB37*5)/SUM(X37,Y37:AB37)),"",((X37+Y37)*2+Z37*3+AA37*4+AB37*5)/SUM(X37,Y37:AB37))</f>
        <v>4.2527472527472527</v>
      </c>
      <c r="AE37" s="207"/>
      <c r="AF37" s="127"/>
      <c r="AG37" s="33" t="str">
        <f t="shared" ref="AG37:AV37" si="17">IF(COUNT(AG6:AG36)=0," ",SUM(AG6:AG36)/COUNT(AG6:AG36))</f>
        <v xml:space="preserve"> </v>
      </c>
      <c r="AH37" s="33" t="str">
        <f t="shared" si="17"/>
        <v xml:space="preserve"> </v>
      </c>
      <c r="AI37" s="33">
        <f t="shared" si="17"/>
        <v>4.1428571428571432</v>
      </c>
      <c r="AJ37" s="33">
        <f t="shared" si="17"/>
        <v>4</v>
      </c>
      <c r="AK37" s="33">
        <f t="shared" si="17"/>
        <v>4.4285714285714288</v>
      </c>
      <c r="AL37" s="33">
        <f t="shared" si="17"/>
        <v>4</v>
      </c>
      <c r="AM37" s="33">
        <f t="shared" si="17"/>
        <v>4.2857142857142856</v>
      </c>
      <c r="AN37" s="33">
        <f t="shared" si="17"/>
        <v>4.7142857142857144</v>
      </c>
      <c r="AO37" s="33">
        <f t="shared" si="17"/>
        <v>3.7142857142857144</v>
      </c>
      <c r="AP37" s="33">
        <f t="shared" si="17"/>
        <v>4.2857142857142856</v>
      </c>
      <c r="AQ37" s="33">
        <f t="shared" si="17"/>
        <v>4.1428571428571432</v>
      </c>
      <c r="AR37" s="33">
        <f t="shared" si="17"/>
        <v>4.7142857142857144</v>
      </c>
      <c r="AS37" s="33">
        <f t="shared" si="17"/>
        <v>4.2857142857142856</v>
      </c>
      <c r="AT37" s="33" t="str">
        <f t="shared" si="17"/>
        <v xml:space="preserve"> </v>
      </c>
      <c r="AU37" s="33">
        <f t="shared" si="17"/>
        <v>4.2857142857142856</v>
      </c>
      <c r="AV37" s="34">
        <f t="shared" si="17"/>
        <v>4.2857142857142856</v>
      </c>
      <c r="AW37" s="35"/>
      <c r="AX37" s="135"/>
      <c r="AY37" s="136"/>
      <c r="AZ37" s="136"/>
      <c r="BA37" s="136"/>
      <c r="BB37" s="136"/>
      <c r="BC37" s="136"/>
      <c r="BD37" s="136"/>
      <c r="BE37" s="136"/>
      <c r="BF37" s="136"/>
      <c r="BG37" s="136"/>
      <c r="BH37" s="136"/>
      <c r="BI37" s="136"/>
      <c r="BJ37" s="136"/>
      <c r="BK37" s="136"/>
      <c r="BL37" s="136"/>
      <c r="BM37" s="136"/>
      <c r="BN37" s="136"/>
      <c r="BO37" s="135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  <c r="CE37" s="129"/>
      <c r="CF37" s="129"/>
      <c r="CG37" s="135"/>
      <c r="CH37" s="129"/>
      <c r="CI37" s="129"/>
      <c r="CJ37" s="129"/>
      <c r="CK37" s="129"/>
      <c r="CL37" s="129"/>
      <c r="CM37" s="129"/>
      <c r="CN37" s="127"/>
      <c r="CO37" s="127"/>
      <c r="CP37" s="127"/>
      <c r="CQ37" s="127"/>
      <c r="CR37" s="127"/>
      <c r="CS37" s="127"/>
      <c r="CT37" s="127"/>
      <c r="CU37" s="127"/>
      <c r="CV37" s="127"/>
      <c r="CW37" s="127"/>
      <c r="CX37" s="127"/>
      <c r="CY37" s="127"/>
      <c r="CZ37" s="127"/>
      <c r="DA37" s="127"/>
    </row>
    <row r="38" spans="1:157" ht="17.25" customHeight="1" x14ac:dyDescent="0.2">
      <c r="A38" s="216"/>
      <c r="B38" s="216"/>
      <c r="C38" s="217" t="s">
        <v>13</v>
      </c>
      <c r="D38" s="218"/>
      <c r="E38" s="219"/>
      <c r="F38" s="105" t="str">
        <v>0</v>
      </c>
      <c r="G38" s="105" t="str">
        <v>0</v>
      </c>
      <c r="H38" s="105">
        <v>2</v>
      </c>
      <c r="I38" s="105">
        <v>1</v>
      </c>
      <c r="J38" s="105">
        <v>3</v>
      </c>
      <c r="K38" s="105">
        <v>1</v>
      </c>
      <c r="L38" s="105">
        <v>2</v>
      </c>
      <c r="M38" s="105">
        <v>5</v>
      </c>
      <c r="N38" s="105">
        <v>2</v>
      </c>
      <c r="O38" s="105">
        <v>3</v>
      </c>
      <c r="P38" s="105">
        <v>2</v>
      </c>
      <c r="Q38" s="105">
        <v>5</v>
      </c>
      <c r="R38" s="105">
        <v>3</v>
      </c>
      <c r="S38" s="105" t="str">
        <v>0</v>
      </c>
      <c r="T38" s="105">
        <v>3</v>
      </c>
      <c r="U38" s="105">
        <v>2</v>
      </c>
      <c r="V38" s="38" t="str">
        <f>IF(COUNTIF(V6:V36,5)=0,"0",COUNTIF(V6:V36,5))</f>
        <v>0</v>
      </c>
      <c r="W38" s="209"/>
      <c r="X38" s="580">
        <f>SUM(X37:AB37)</f>
        <v>91</v>
      </c>
      <c r="Y38" s="580"/>
      <c r="Z38" s="580"/>
      <c r="AA38" s="580"/>
      <c r="AB38" s="580"/>
      <c r="AC38" s="277"/>
      <c r="AD38" s="211"/>
      <c r="AE38" s="207"/>
      <c r="AF38" s="127"/>
      <c r="AG38" s="38" t="str">
        <f t="shared" ref="AG38:AU38" si="18">IF(COUNTIF(AG6:AG36,5)=0,"0",COUNTIF(AG6:AG36,5))</f>
        <v>0</v>
      </c>
      <c r="AH38" s="38" t="str">
        <f t="shared" si="18"/>
        <v>0</v>
      </c>
      <c r="AI38" s="38">
        <f t="shared" si="18"/>
        <v>2</v>
      </c>
      <c r="AJ38" s="38">
        <f t="shared" si="18"/>
        <v>1</v>
      </c>
      <c r="AK38" s="38">
        <f t="shared" si="18"/>
        <v>3</v>
      </c>
      <c r="AL38" s="38">
        <f t="shared" si="18"/>
        <v>1</v>
      </c>
      <c r="AM38" s="38">
        <f t="shared" si="18"/>
        <v>2</v>
      </c>
      <c r="AN38" s="38">
        <f t="shared" si="18"/>
        <v>5</v>
      </c>
      <c r="AO38" s="38">
        <f t="shared" si="18"/>
        <v>2</v>
      </c>
      <c r="AP38" s="38">
        <f t="shared" si="18"/>
        <v>3</v>
      </c>
      <c r="AQ38" s="38">
        <f t="shared" si="18"/>
        <v>2</v>
      </c>
      <c r="AR38" s="38">
        <f t="shared" si="18"/>
        <v>5</v>
      </c>
      <c r="AS38" s="38">
        <f t="shared" si="18"/>
        <v>3</v>
      </c>
      <c r="AT38" s="38" t="str">
        <f t="shared" si="18"/>
        <v>0</v>
      </c>
      <c r="AU38" s="38">
        <f t="shared" si="18"/>
        <v>3</v>
      </c>
      <c r="AV38" s="39">
        <f>IF(COUNTIF(AV6:AV36,5)=0," ",COUNTIF(AV6:AV36,5))</f>
        <v>2</v>
      </c>
      <c r="AW38" s="38"/>
      <c r="AX38" s="135"/>
      <c r="AY38" s="136"/>
      <c r="AZ38" s="136"/>
      <c r="BA38" s="136"/>
      <c r="BB38" s="136"/>
      <c r="BC38" s="136"/>
      <c r="BD38" s="136"/>
      <c r="BE38" s="136"/>
      <c r="BF38" s="136"/>
      <c r="BG38" s="136"/>
      <c r="BH38" s="136"/>
      <c r="BI38" s="136"/>
      <c r="BJ38" s="136"/>
      <c r="BK38" s="136"/>
      <c r="BL38" s="136"/>
      <c r="BM38" s="136"/>
      <c r="BN38" s="136"/>
      <c r="BO38" s="135"/>
      <c r="BP38" s="129"/>
      <c r="BQ38" s="129"/>
      <c r="BR38" s="129"/>
      <c r="BS38" s="129"/>
      <c r="BT38" s="129"/>
      <c r="BU38" s="129"/>
      <c r="BV38" s="129"/>
      <c r="BW38" s="129"/>
      <c r="BX38" s="129"/>
      <c r="BY38" s="129"/>
      <c r="BZ38" s="129"/>
      <c r="CA38" s="129"/>
      <c r="CB38" s="129"/>
      <c r="CC38" s="129"/>
      <c r="CD38" s="129"/>
      <c r="CE38" s="129"/>
      <c r="CF38" s="129"/>
      <c r="CG38" s="135"/>
      <c r="CH38" s="129"/>
      <c r="CI38" s="129"/>
      <c r="CJ38" s="129"/>
      <c r="CK38" s="129"/>
      <c r="CL38" s="129"/>
      <c r="CM38" s="129"/>
      <c r="CN38" s="127"/>
      <c r="CO38" s="127"/>
      <c r="CP38" s="127"/>
      <c r="CQ38" s="127"/>
      <c r="CR38" s="127"/>
      <c r="CS38" s="127"/>
      <c r="CT38" s="127"/>
      <c r="CU38" s="127"/>
      <c r="CV38" s="127"/>
      <c r="CW38" s="127"/>
      <c r="CX38" s="127"/>
      <c r="CY38" s="127"/>
      <c r="CZ38" s="127"/>
      <c r="DA38" s="127"/>
    </row>
    <row r="39" spans="1:157" ht="17.25" customHeight="1" x14ac:dyDescent="0.2">
      <c r="A39" s="220"/>
      <c r="B39" s="220"/>
      <c r="C39" s="221" t="s">
        <v>14</v>
      </c>
      <c r="D39" s="222"/>
      <c r="E39" s="223"/>
      <c r="F39" s="107" t="str">
        <v>0</v>
      </c>
      <c r="G39" s="107" t="str">
        <v>0</v>
      </c>
      <c r="H39" s="107">
        <v>4</v>
      </c>
      <c r="I39" s="107">
        <v>5</v>
      </c>
      <c r="J39" s="107">
        <v>4</v>
      </c>
      <c r="K39" s="107">
        <v>5</v>
      </c>
      <c r="L39" s="107">
        <v>5</v>
      </c>
      <c r="M39" s="107">
        <v>2</v>
      </c>
      <c r="N39" s="107">
        <v>1</v>
      </c>
      <c r="O39" s="107">
        <v>3</v>
      </c>
      <c r="P39" s="107">
        <v>4</v>
      </c>
      <c r="Q39" s="107">
        <v>2</v>
      </c>
      <c r="R39" s="107">
        <v>3</v>
      </c>
      <c r="S39" s="107" t="str">
        <v>0</v>
      </c>
      <c r="T39" s="107">
        <v>3</v>
      </c>
      <c r="U39" s="107">
        <v>5</v>
      </c>
      <c r="V39" s="44">
        <f>IF(COUNTIF(V6:V36,4)=0,"0",COUNTIF(V6:V36,4))</f>
        <v>2</v>
      </c>
      <c r="W39" s="44"/>
      <c r="X39" s="44"/>
      <c r="Y39" s="44" t="str">
        <f>IF(COUNTIF(Y6:Y36,4)=0," ",COUNTIF(Y6:Y36,4))</f>
        <v xml:space="preserve"> </v>
      </c>
      <c r="Z39" s="44" t="str">
        <f>IF(COUNTIF(Z6:Z36,4)=0," ",COUNTIF(Z6:Z36,4))</f>
        <v xml:space="preserve"> </v>
      </c>
      <c r="AA39" s="44">
        <f>IF(COUNTIF(AA6:AA36,4)=0," ",COUNTIF(AA6:AA36,4))</f>
        <v>1</v>
      </c>
      <c r="AB39" s="44">
        <f>IF(COUNTIF(AB6:AB36,4)=0," ",COUNTIF(AB6:AB36,4))</f>
        <v>1</v>
      </c>
      <c r="AC39" s="44"/>
      <c r="AD39" s="44"/>
      <c r="AE39" s="207"/>
      <c r="AF39" s="127"/>
      <c r="AG39" s="44" t="str">
        <f t="shared" ref="AG39:AU39" si="19">IF(COUNTIF(AG6:AG36,4)=0,"0",COUNTIF(AG6:AG36,4))</f>
        <v>0</v>
      </c>
      <c r="AH39" s="44" t="str">
        <f t="shared" si="19"/>
        <v>0</v>
      </c>
      <c r="AI39" s="44">
        <f t="shared" si="19"/>
        <v>4</v>
      </c>
      <c r="AJ39" s="44">
        <f t="shared" si="19"/>
        <v>5</v>
      </c>
      <c r="AK39" s="44">
        <f t="shared" si="19"/>
        <v>4</v>
      </c>
      <c r="AL39" s="44">
        <f t="shared" si="19"/>
        <v>5</v>
      </c>
      <c r="AM39" s="44">
        <f t="shared" si="19"/>
        <v>5</v>
      </c>
      <c r="AN39" s="44">
        <f t="shared" si="19"/>
        <v>2</v>
      </c>
      <c r="AO39" s="44">
        <f t="shared" si="19"/>
        <v>1</v>
      </c>
      <c r="AP39" s="44">
        <f t="shared" si="19"/>
        <v>3</v>
      </c>
      <c r="AQ39" s="44">
        <f t="shared" si="19"/>
        <v>4</v>
      </c>
      <c r="AR39" s="44">
        <f t="shared" si="19"/>
        <v>2</v>
      </c>
      <c r="AS39" s="44">
        <f t="shared" si="19"/>
        <v>3</v>
      </c>
      <c r="AT39" s="44" t="str">
        <f t="shared" si="19"/>
        <v>0</v>
      </c>
      <c r="AU39" s="44">
        <f t="shared" si="19"/>
        <v>3</v>
      </c>
      <c r="AV39" s="46">
        <f>IF(COUNTIF(AV6:AV36,4)=0," ",COUNTIF(AV6:AV36,4))</f>
        <v>5</v>
      </c>
      <c r="AW39" s="44"/>
      <c r="AX39" s="135"/>
      <c r="AY39" s="136"/>
      <c r="AZ39" s="136"/>
      <c r="BA39" s="136"/>
      <c r="BB39" s="136"/>
      <c r="BC39" s="136"/>
      <c r="BD39" s="136"/>
      <c r="BE39" s="136"/>
      <c r="BF39" s="136"/>
      <c r="BG39" s="136"/>
      <c r="BH39" s="136"/>
      <c r="BI39" s="136"/>
      <c r="BJ39" s="136"/>
      <c r="BK39" s="136"/>
      <c r="BL39" s="136"/>
      <c r="BM39" s="136"/>
      <c r="BN39" s="136"/>
      <c r="BO39" s="135"/>
      <c r="BP39" s="129"/>
      <c r="BQ39" s="129"/>
      <c r="BR39" s="129"/>
      <c r="BS39" s="129"/>
      <c r="BT39" s="129"/>
      <c r="BU39" s="129"/>
      <c r="BV39" s="129"/>
      <c r="BW39" s="129"/>
      <c r="BX39" s="129"/>
      <c r="BY39" s="129"/>
      <c r="BZ39" s="129"/>
      <c r="CA39" s="129"/>
      <c r="CB39" s="129"/>
      <c r="CC39" s="129"/>
      <c r="CD39" s="129"/>
      <c r="CE39" s="129"/>
      <c r="CF39" s="129"/>
      <c r="CG39" s="135"/>
      <c r="CH39" s="129"/>
      <c r="CI39" s="129"/>
      <c r="CJ39" s="129"/>
      <c r="CK39" s="129"/>
      <c r="CL39" s="129"/>
      <c r="CM39" s="129"/>
      <c r="CN39" s="127"/>
      <c r="CO39" s="127"/>
      <c r="CP39" s="127"/>
      <c r="CQ39" s="127"/>
      <c r="CR39" s="127"/>
      <c r="CS39" s="127"/>
      <c r="CT39" s="127"/>
      <c r="CU39" s="127"/>
      <c r="CV39" s="127"/>
      <c r="CW39" s="127"/>
      <c r="CX39" s="127"/>
      <c r="CY39" s="127"/>
      <c r="CZ39" s="127"/>
      <c r="DA39" s="127"/>
    </row>
    <row r="40" spans="1:157" ht="17.25" customHeight="1" x14ac:dyDescent="0.2">
      <c r="A40" s="85"/>
      <c r="B40" s="85"/>
      <c r="C40" s="224" t="s">
        <v>15</v>
      </c>
      <c r="D40" s="225"/>
      <c r="E40" s="226"/>
      <c r="F40" s="109" t="str">
        <v>0</v>
      </c>
      <c r="G40" s="109" t="str">
        <v>0</v>
      </c>
      <c r="H40" s="109">
        <v>1</v>
      </c>
      <c r="I40" s="109">
        <v>1</v>
      </c>
      <c r="J40" s="109" t="str">
        <v>0</v>
      </c>
      <c r="K40" s="109">
        <v>1</v>
      </c>
      <c r="L40" s="109" t="str">
        <v>0</v>
      </c>
      <c r="M40" s="109" t="str">
        <v>0</v>
      </c>
      <c r="N40" s="109">
        <v>4</v>
      </c>
      <c r="O40" s="109">
        <v>1</v>
      </c>
      <c r="P40" s="109">
        <v>1</v>
      </c>
      <c r="Q40" s="109" t="str">
        <v>0</v>
      </c>
      <c r="R40" s="109">
        <v>1</v>
      </c>
      <c r="S40" s="109" t="str">
        <v>0</v>
      </c>
      <c r="T40" s="109">
        <v>1</v>
      </c>
      <c r="U40" s="109" t="str">
        <v xml:space="preserve"> </v>
      </c>
      <c r="V40" s="52">
        <f>IF(COUNTIF(V6:V36,3)=0,"0",COUNTIF(V6:V36,3))</f>
        <v>5</v>
      </c>
      <c r="W40" s="52"/>
      <c r="X40" s="52"/>
      <c r="Y40" s="52" t="str">
        <f>IF(COUNTIF(Y6:Y36,3)=0," ",COUNTIF(Y6:Y36,3))</f>
        <v xml:space="preserve"> </v>
      </c>
      <c r="Z40" s="52" t="str">
        <f>IF(COUNTIF(Z6:Z36,3)=0," ",COUNTIF(Z6:Z36,3))</f>
        <v xml:space="preserve"> </v>
      </c>
      <c r="AA40" s="52" t="str">
        <f>IF(COUNTIF(AA6:AA36,3)=0," ",COUNTIF(AA6:AA36,3))</f>
        <v xml:space="preserve"> </v>
      </c>
      <c r="AB40" s="52">
        <f>IF(COUNTIF(AB6:AB36,3)=0," ",COUNTIF(AB6:AB36,3))</f>
        <v>3</v>
      </c>
      <c r="AC40" s="52"/>
      <c r="AD40" s="52"/>
      <c r="AE40" s="207"/>
      <c r="AF40" s="127"/>
      <c r="AG40" s="52" t="str">
        <f t="shared" ref="AG40:AU40" si="20">IF(COUNTIF(AG6:AG36,3)=0,"0",COUNTIF(AG6:AG36,3))</f>
        <v>0</v>
      </c>
      <c r="AH40" s="52" t="str">
        <f t="shared" si="20"/>
        <v>0</v>
      </c>
      <c r="AI40" s="52">
        <f t="shared" si="20"/>
        <v>1</v>
      </c>
      <c r="AJ40" s="52">
        <f t="shared" si="20"/>
        <v>1</v>
      </c>
      <c r="AK40" s="52" t="str">
        <f t="shared" si="20"/>
        <v>0</v>
      </c>
      <c r="AL40" s="52">
        <f t="shared" si="20"/>
        <v>1</v>
      </c>
      <c r="AM40" s="52" t="str">
        <f t="shared" si="20"/>
        <v>0</v>
      </c>
      <c r="AN40" s="52" t="str">
        <f t="shared" si="20"/>
        <v>0</v>
      </c>
      <c r="AO40" s="52">
        <f t="shared" si="20"/>
        <v>4</v>
      </c>
      <c r="AP40" s="52">
        <f t="shared" si="20"/>
        <v>1</v>
      </c>
      <c r="AQ40" s="52">
        <f t="shared" si="20"/>
        <v>1</v>
      </c>
      <c r="AR40" s="52" t="str">
        <f t="shared" si="20"/>
        <v>0</v>
      </c>
      <c r="AS40" s="52">
        <f t="shared" si="20"/>
        <v>1</v>
      </c>
      <c r="AT40" s="52" t="str">
        <f t="shared" si="20"/>
        <v>0</v>
      </c>
      <c r="AU40" s="52">
        <f t="shared" si="20"/>
        <v>1</v>
      </c>
      <c r="AV40" s="54" t="str">
        <f>IF(COUNTIF(AV6:AV36,3)=0," ",COUNTIF(AV6:AV36,3))</f>
        <v xml:space="preserve"> </v>
      </c>
      <c r="AW40" s="52"/>
      <c r="AX40" s="135"/>
      <c r="AY40" s="136"/>
      <c r="AZ40" s="136"/>
      <c r="BA40" s="136"/>
      <c r="BB40" s="136"/>
      <c r="BC40" s="136"/>
      <c r="BD40" s="136"/>
      <c r="BE40" s="136"/>
      <c r="BF40" s="136"/>
      <c r="BG40" s="136"/>
      <c r="BH40" s="136"/>
      <c r="BI40" s="136"/>
      <c r="BJ40" s="136"/>
      <c r="BK40" s="136"/>
      <c r="BL40" s="136"/>
      <c r="BM40" s="136"/>
      <c r="BN40" s="136"/>
      <c r="BO40" s="129"/>
      <c r="BP40" s="129"/>
      <c r="BQ40" s="129"/>
      <c r="BR40" s="129"/>
      <c r="BS40" s="129"/>
      <c r="BT40" s="129"/>
      <c r="BU40" s="129"/>
      <c r="BV40" s="129"/>
      <c r="BW40" s="129"/>
      <c r="BX40" s="129"/>
      <c r="BY40" s="129"/>
      <c r="BZ40" s="129"/>
      <c r="CA40" s="129"/>
      <c r="CB40" s="129"/>
      <c r="CC40" s="129"/>
      <c r="CD40" s="129"/>
      <c r="CE40" s="129"/>
      <c r="CF40" s="129"/>
      <c r="CG40" s="129"/>
      <c r="CH40" s="129"/>
      <c r="CI40" s="129"/>
      <c r="CJ40" s="129"/>
      <c r="CK40" s="129"/>
      <c r="CL40" s="129"/>
      <c r="CM40" s="129"/>
      <c r="CN40" s="127"/>
      <c r="CO40" s="127"/>
      <c r="CP40" s="127"/>
      <c r="CQ40" s="127"/>
      <c r="CR40" s="127"/>
      <c r="CS40" s="127"/>
      <c r="CT40" s="127"/>
      <c r="CU40" s="127"/>
      <c r="CV40" s="127"/>
      <c r="CW40" s="127"/>
      <c r="CX40" s="127"/>
      <c r="CY40" s="127"/>
      <c r="CZ40" s="127"/>
      <c r="DA40" s="127"/>
    </row>
    <row r="41" spans="1:157" s="43" customFormat="1" ht="17.25" customHeight="1" x14ac:dyDescent="0.2">
      <c r="A41" s="140"/>
      <c r="B41" s="140"/>
      <c r="C41" s="83" t="s">
        <v>16</v>
      </c>
      <c r="D41" s="83"/>
      <c r="E41" s="27"/>
      <c r="F41" s="141">
        <v>0</v>
      </c>
      <c r="G41" s="141">
        <v>0</v>
      </c>
      <c r="H41" s="141">
        <v>0</v>
      </c>
      <c r="I41" s="141">
        <v>0</v>
      </c>
      <c r="J41" s="141">
        <v>0</v>
      </c>
      <c r="K41" s="141">
        <v>0</v>
      </c>
      <c r="L41" s="141">
        <v>0</v>
      </c>
      <c r="M41" s="141">
        <v>0</v>
      </c>
      <c r="N41" s="141">
        <v>0</v>
      </c>
      <c r="O41" s="141">
        <v>0</v>
      </c>
      <c r="P41" s="141">
        <v>0</v>
      </c>
      <c r="Q41" s="141">
        <v>0</v>
      </c>
      <c r="R41" s="141">
        <v>0</v>
      </c>
      <c r="S41" s="141">
        <v>0</v>
      </c>
      <c r="T41" s="141">
        <v>0</v>
      </c>
      <c r="U41" s="141">
        <v>0</v>
      </c>
      <c r="V41" s="199" t="str">
        <f>IF(COUNTIF(V6:V36,2)=0,"0",COUNTIF(V6:V36,2))</f>
        <v>0</v>
      </c>
      <c r="W41" s="35"/>
      <c r="X41" s="35"/>
      <c r="Y41" s="35" t="str">
        <f>IF(COUNTIF(Y6:Y36,2)=0," ",COUNTIF(Y6:Y36,2))</f>
        <v xml:space="preserve"> </v>
      </c>
      <c r="Z41" s="35">
        <f>IF(COUNTIF(Z6:Z36,2)=0," ",COUNTIF(Z6:Z36,2))</f>
        <v>1</v>
      </c>
      <c r="AA41" s="35" t="str">
        <f>IF(COUNTIF(AA6:AA36,2)=0," ",COUNTIF(AA6:AA36,2))</f>
        <v xml:space="preserve"> </v>
      </c>
      <c r="AB41" s="35" t="str">
        <f>IF(COUNTIF(AB6:AB36,2)=0," ",COUNTIF(AB6:AB36,2))</f>
        <v xml:space="preserve"> </v>
      </c>
      <c r="AC41" s="35"/>
      <c r="AD41" s="35" t="str">
        <f>IF(COUNTIF(AD6:AD36,2)=0," ",COUNTIF(AD6:AD36,2))</f>
        <v xml:space="preserve"> </v>
      </c>
      <c r="AE41" s="212"/>
      <c r="AF41" s="37"/>
      <c r="AG41" s="35">
        <f t="shared" ref="AG41:AV41" si="21">COUNTIF(AG6:AG36,2)+COUNTIF(AG6:AG36,"д")</f>
        <v>0</v>
      </c>
      <c r="AH41" s="35">
        <f t="shared" si="21"/>
        <v>0</v>
      </c>
      <c r="AI41" s="35">
        <f t="shared" si="21"/>
        <v>0</v>
      </c>
      <c r="AJ41" s="35">
        <f t="shared" si="21"/>
        <v>0</v>
      </c>
      <c r="AK41" s="35">
        <f t="shared" si="21"/>
        <v>0</v>
      </c>
      <c r="AL41" s="35">
        <f t="shared" si="21"/>
        <v>0</v>
      </c>
      <c r="AM41" s="35">
        <f t="shared" si="21"/>
        <v>0</v>
      </c>
      <c r="AN41" s="35">
        <f t="shared" si="21"/>
        <v>0</v>
      </c>
      <c r="AO41" s="35">
        <f t="shared" si="21"/>
        <v>0</v>
      </c>
      <c r="AP41" s="35">
        <f t="shared" si="21"/>
        <v>0</v>
      </c>
      <c r="AQ41" s="35">
        <f t="shared" si="21"/>
        <v>0</v>
      </c>
      <c r="AR41" s="35">
        <f t="shared" si="21"/>
        <v>0</v>
      </c>
      <c r="AS41" s="35">
        <f t="shared" si="21"/>
        <v>0</v>
      </c>
      <c r="AT41" s="35">
        <f t="shared" si="21"/>
        <v>0</v>
      </c>
      <c r="AU41" s="35">
        <f t="shared" si="21"/>
        <v>0</v>
      </c>
      <c r="AV41" s="35">
        <f t="shared" si="21"/>
        <v>0</v>
      </c>
      <c r="AW41" s="35"/>
      <c r="AX41" s="40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37"/>
      <c r="CO41" s="37"/>
      <c r="CP41" s="37"/>
      <c r="CQ41" s="37"/>
      <c r="CR41" s="37"/>
      <c r="CS41" s="37"/>
      <c r="CT41" s="37"/>
      <c r="CU41" s="37"/>
      <c r="CV41" s="37"/>
      <c r="CW41" s="37"/>
      <c r="CX41" s="37"/>
      <c r="CY41" s="37"/>
      <c r="CZ41" s="37"/>
      <c r="DA41" s="37"/>
    </row>
    <row r="42" spans="1:157" s="51" customFormat="1" ht="17.25" customHeight="1" x14ac:dyDescent="0.2">
      <c r="A42" s="140"/>
      <c r="B42" s="140"/>
      <c r="C42" s="83" t="s">
        <v>17</v>
      </c>
      <c r="D42" s="83"/>
      <c r="E42" s="27"/>
      <c r="F42" s="141">
        <v>0</v>
      </c>
      <c r="G42" s="141">
        <v>0</v>
      </c>
      <c r="H42" s="141">
        <v>0</v>
      </c>
      <c r="I42" s="141">
        <v>0</v>
      </c>
      <c r="J42" s="141">
        <v>0</v>
      </c>
      <c r="K42" s="141">
        <v>0</v>
      </c>
      <c r="L42" s="141">
        <v>0</v>
      </c>
      <c r="M42" s="141">
        <v>0</v>
      </c>
      <c r="N42" s="141">
        <v>0</v>
      </c>
      <c r="O42" s="141">
        <v>0</v>
      </c>
      <c r="P42" s="141">
        <v>0</v>
      </c>
      <c r="Q42" s="141">
        <v>0</v>
      </c>
      <c r="R42" s="141">
        <v>0</v>
      </c>
      <c r="S42" s="141">
        <v>0</v>
      </c>
      <c r="T42" s="141">
        <v>0</v>
      </c>
      <c r="U42" s="141">
        <v>0</v>
      </c>
      <c r="V42" s="199">
        <f t="shared" ref="V42:AB42" si="22">COUNTBLANK(V6:V26)</f>
        <v>0</v>
      </c>
      <c r="W42" s="35">
        <f t="shared" si="22"/>
        <v>0</v>
      </c>
      <c r="X42" s="35">
        <f t="shared" si="22"/>
        <v>0</v>
      </c>
      <c r="Y42" s="35">
        <f t="shared" si="22"/>
        <v>0</v>
      </c>
      <c r="Z42" s="35">
        <f t="shared" si="22"/>
        <v>0</v>
      </c>
      <c r="AA42" s="35">
        <f t="shared" si="22"/>
        <v>0</v>
      </c>
      <c r="AB42" s="35">
        <f t="shared" si="22"/>
        <v>0</v>
      </c>
      <c r="AC42" s="35"/>
      <c r="AD42" s="35">
        <f>COUNTBLANK(AD6:AD12)</f>
        <v>0</v>
      </c>
      <c r="AE42" s="44" t="str">
        <f>IF(COUNTIF(AE6:AE39,4)=0," ",COUNTIF(AE6:AE39,4))</f>
        <v xml:space="preserve"> </v>
      </c>
      <c r="AF42" s="45" t="str">
        <f>IF(COUNTIF(AF6:AF39,4)=0," ",COUNTIF(AF6:AF39,4))</f>
        <v xml:space="preserve"> </v>
      </c>
      <c r="AG42" s="60">
        <f t="shared" ref="AG42:AW42" si="23">IF(COUNTIF(AG6:AG36,"б")=0+COUNTIF(AG6:AG36,"а")=0,"0",COUNTIF(AG6:AG36,"б")+COUNTIF(AG6:AG36,"а"))</f>
        <v>0</v>
      </c>
      <c r="AH42" s="60">
        <f t="shared" si="23"/>
        <v>0</v>
      </c>
      <c r="AI42" s="60">
        <f t="shared" si="23"/>
        <v>0</v>
      </c>
      <c r="AJ42" s="60">
        <f t="shared" si="23"/>
        <v>0</v>
      </c>
      <c r="AK42" s="60">
        <f t="shared" si="23"/>
        <v>0</v>
      </c>
      <c r="AL42" s="60">
        <f t="shared" si="23"/>
        <v>0</v>
      </c>
      <c r="AM42" s="60">
        <f t="shared" si="23"/>
        <v>0</v>
      </c>
      <c r="AN42" s="60">
        <f t="shared" si="23"/>
        <v>0</v>
      </c>
      <c r="AO42" s="60">
        <f t="shared" si="23"/>
        <v>0</v>
      </c>
      <c r="AP42" s="60">
        <f t="shared" si="23"/>
        <v>0</v>
      </c>
      <c r="AQ42" s="60">
        <f t="shared" si="23"/>
        <v>0</v>
      </c>
      <c r="AR42" s="60">
        <f t="shared" si="23"/>
        <v>0</v>
      </c>
      <c r="AS42" s="60">
        <f t="shared" si="23"/>
        <v>0</v>
      </c>
      <c r="AT42" s="60">
        <f t="shared" si="23"/>
        <v>0</v>
      </c>
      <c r="AU42" s="60">
        <f t="shared" si="23"/>
        <v>0</v>
      </c>
      <c r="AV42" s="60">
        <f t="shared" si="23"/>
        <v>0</v>
      </c>
      <c r="AW42" s="68">
        <f t="shared" si="23"/>
        <v>0</v>
      </c>
      <c r="AX42" s="47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</row>
    <row r="43" spans="1:157" s="59" customFormat="1" ht="17.25" customHeight="1" x14ac:dyDescent="0.2">
      <c r="A43" s="140"/>
      <c r="B43" s="140"/>
      <c r="C43" s="83" t="s">
        <v>18</v>
      </c>
      <c r="D43" s="83"/>
      <c r="E43" s="27"/>
      <c r="F43" s="141">
        <v>7</v>
      </c>
      <c r="G43" s="141" t="str">
        <v>0</v>
      </c>
      <c r="H43" s="141" t="str">
        <v>0</v>
      </c>
      <c r="I43" s="141" t="str">
        <v>0</v>
      </c>
      <c r="J43" s="141" t="str">
        <v>0</v>
      </c>
      <c r="K43" s="141" t="str">
        <v>0</v>
      </c>
      <c r="L43" s="141" t="str">
        <v>0</v>
      </c>
      <c r="M43" s="141" t="str">
        <v>0</v>
      </c>
      <c r="N43" s="141" t="str">
        <v>0</v>
      </c>
      <c r="O43" s="141" t="str">
        <v>0</v>
      </c>
      <c r="P43" s="141" t="str">
        <v>0</v>
      </c>
      <c r="Q43" s="141" t="str">
        <v>0</v>
      </c>
      <c r="R43" s="141" t="str">
        <v>0</v>
      </c>
      <c r="S43" s="141" t="str">
        <v>0</v>
      </c>
      <c r="T43" s="141" t="str">
        <v>0</v>
      </c>
      <c r="U43" s="141" t="str">
        <v xml:space="preserve"> </v>
      </c>
      <c r="V43" s="199" t="str">
        <f>IF(COUNTIF(V6:V36,"з")=0,"0",COUNTIF(V6:V36,"з"))</f>
        <v>0</v>
      </c>
      <c r="W43" s="35"/>
      <c r="X43" s="35"/>
      <c r="Y43" s="35" t="str">
        <f>IF(COUNTIF(Y6:Y36,"з")=0," ",COUNTIF(Y6:Y36,"з"))</f>
        <v xml:space="preserve"> </v>
      </c>
      <c r="Z43" s="35" t="str">
        <f>IF(COUNTIF(Z6:Z36,"з")=0," ",COUNTIF(Z6:Z36,"з"))</f>
        <v xml:space="preserve"> </v>
      </c>
      <c r="AA43" s="35" t="str">
        <f>IF(COUNTIF(AA6:AA36,"з")=0," ",COUNTIF(AA6:AA36,"з"))</f>
        <v xml:space="preserve"> </v>
      </c>
      <c r="AB43" s="35" t="str">
        <f>IF(COUNTIF(AB6:AB36,"з")=0," ",COUNTIF(AB6:AB36,"з"))</f>
        <v xml:space="preserve"> </v>
      </c>
      <c r="AC43" s="35"/>
      <c r="AD43" s="35" t="str">
        <f>IF(COUNTIF(AD6:AD36,"з")=0," ",COUNTIF(AD6:AD36,"з"))</f>
        <v xml:space="preserve"> </v>
      </c>
      <c r="AE43" s="52" t="str">
        <f>IF(COUNTIF(AE6:AE39,3)=0," ",COUNTIF(AE6:AE39,3))</f>
        <v xml:space="preserve"> </v>
      </c>
      <c r="AF43" s="53" t="str">
        <f>IF(COUNTIF(AF6:AF39,3)=0," ",COUNTIF(AF6:AF39,3))</f>
        <v xml:space="preserve"> </v>
      </c>
      <c r="AG43" s="35">
        <f t="shared" ref="AG43:AU43" si="24">IF(COUNTIF(AG6:AG36,"з")=0,"0",COUNTIF(AG6:AG36,"з"))</f>
        <v>7</v>
      </c>
      <c r="AH43" s="35" t="str">
        <f t="shared" si="24"/>
        <v>0</v>
      </c>
      <c r="AI43" s="35" t="str">
        <f t="shared" si="24"/>
        <v>0</v>
      </c>
      <c r="AJ43" s="35" t="str">
        <f t="shared" si="24"/>
        <v>0</v>
      </c>
      <c r="AK43" s="35" t="str">
        <f t="shared" si="24"/>
        <v>0</v>
      </c>
      <c r="AL43" s="35" t="str">
        <f t="shared" si="24"/>
        <v>0</v>
      </c>
      <c r="AM43" s="35" t="str">
        <f t="shared" si="24"/>
        <v>0</v>
      </c>
      <c r="AN43" s="35" t="str">
        <f t="shared" si="24"/>
        <v>0</v>
      </c>
      <c r="AO43" s="35" t="str">
        <f t="shared" si="24"/>
        <v>0</v>
      </c>
      <c r="AP43" s="35" t="str">
        <f t="shared" si="24"/>
        <v>0</v>
      </c>
      <c r="AQ43" s="35" t="str">
        <f t="shared" si="24"/>
        <v>0</v>
      </c>
      <c r="AR43" s="35" t="str">
        <f t="shared" si="24"/>
        <v>0</v>
      </c>
      <c r="AS43" s="35" t="str">
        <f t="shared" si="24"/>
        <v>0</v>
      </c>
      <c r="AT43" s="35" t="str">
        <f t="shared" si="24"/>
        <v>0</v>
      </c>
      <c r="AU43" s="35" t="str">
        <f t="shared" si="24"/>
        <v>0</v>
      </c>
      <c r="AV43" s="35" t="str">
        <f>IF(COUNTIF(AV6:AV36,"з")=0," ",COUNTIF(AV6:AV36,"з"))</f>
        <v xml:space="preserve"> </v>
      </c>
      <c r="AW43" s="35"/>
      <c r="AX43" s="55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7"/>
      <c r="BP43" s="57"/>
      <c r="BQ43" s="57"/>
      <c r="BR43" s="57"/>
      <c r="BS43" s="57"/>
      <c r="BT43" s="57"/>
      <c r="BU43" s="57"/>
      <c r="BV43" s="57"/>
      <c r="BW43" s="57"/>
      <c r="BX43" s="57"/>
      <c r="BY43" s="57"/>
      <c r="BZ43" s="57"/>
      <c r="CA43" s="57"/>
      <c r="CB43" s="57"/>
      <c r="CC43" s="57"/>
      <c r="CD43" s="57"/>
      <c r="CE43" s="57"/>
      <c r="CF43" s="57"/>
      <c r="CG43" s="57"/>
      <c r="CH43" s="57"/>
      <c r="CI43" s="57"/>
      <c r="CJ43" s="57"/>
      <c r="CK43" s="57"/>
      <c r="CL43" s="57"/>
      <c r="CM43" s="57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</row>
    <row r="44" spans="1:157" ht="17.25" customHeight="1" x14ac:dyDescent="0.2">
      <c r="A44" s="140"/>
      <c r="B44" s="140"/>
      <c r="C44" s="83" t="s">
        <v>19</v>
      </c>
      <c r="D44" s="83"/>
      <c r="E44" s="27"/>
      <c r="F44" s="141" t="str">
        <v>0</v>
      </c>
      <c r="G44" s="141" t="str">
        <v>0</v>
      </c>
      <c r="H44" s="141" t="str">
        <v>0</v>
      </c>
      <c r="I44" s="141" t="str">
        <v>0</v>
      </c>
      <c r="J44" s="141" t="str">
        <v>0</v>
      </c>
      <c r="K44" s="141" t="str">
        <v>0</v>
      </c>
      <c r="L44" s="141" t="str">
        <v>0</v>
      </c>
      <c r="M44" s="141" t="str">
        <v>0</v>
      </c>
      <c r="N44" s="141" t="str">
        <v>0</v>
      </c>
      <c r="O44" s="141" t="str">
        <v>0</v>
      </c>
      <c r="P44" s="141" t="str">
        <v>0</v>
      </c>
      <c r="Q44" s="141" t="str">
        <v>0</v>
      </c>
      <c r="R44" s="141" t="str">
        <v>0</v>
      </c>
      <c r="S44" s="141" t="str">
        <v>0</v>
      </c>
      <c r="T44" s="141" t="str">
        <v>0</v>
      </c>
      <c r="U44" s="141" t="str">
        <v xml:space="preserve"> </v>
      </c>
      <c r="V44" s="199" t="str">
        <f>IF(COUNTIF(V6:V36,"н")=0,"0",COUNTIF(V6:V36,"н"))</f>
        <v>0</v>
      </c>
      <c r="W44" s="35"/>
      <c r="X44" s="35"/>
      <c r="Y44" s="35" t="str">
        <f>IF(COUNTIF(Y6:Y36,"н")=0," ",COUNTIF(Y6:Y36,"н"))</f>
        <v xml:space="preserve"> </v>
      </c>
      <c r="Z44" s="35" t="str">
        <f>IF(COUNTIF(Z6:Z36,"н")=0," ",COUNTIF(Z6:Z36,"н"))</f>
        <v xml:space="preserve"> </v>
      </c>
      <c r="AA44" s="35" t="str">
        <f>IF(COUNTIF(AA6:AA36,"н")=0," ",COUNTIF(AA6:AA36,"н"))</f>
        <v xml:space="preserve"> </v>
      </c>
      <c r="AB44" s="35" t="str">
        <f>IF(COUNTIF(AB6:AB36,"н")=0," ",COUNTIF(AB6:AB36,"н"))</f>
        <v xml:space="preserve"> </v>
      </c>
      <c r="AC44" s="35"/>
      <c r="AD44" s="35" t="str">
        <f>IF(COUNTIF(AD6:AD36,"н")=0," ",COUNTIF(AD6:AD36,"н"))</f>
        <v xml:space="preserve"> </v>
      </c>
      <c r="AE44" s="35" t="str">
        <f>IF(COUNTIF(AE6:AE39,2)=0," ",COUNTIF(AE6:AE39,2))</f>
        <v xml:space="preserve"> </v>
      </c>
      <c r="AF44" s="61" t="str">
        <f>IF(COUNTIF(AF6:AF39,2)=0," ",COUNTIF(AF6:AF39,2))</f>
        <v xml:space="preserve"> </v>
      </c>
      <c r="AG44" s="35" t="str">
        <f t="shared" ref="AG44:AU44" si="25">IF(COUNTIF(AG6:AG36,"н")=0,"0",COUNTIF(AG6:AG36,"н"))</f>
        <v>0</v>
      </c>
      <c r="AH44" s="35" t="str">
        <f t="shared" si="25"/>
        <v>0</v>
      </c>
      <c r="AI44" s="35" t="str">
        <f t="shared" si="25"/>
        <v>0</v>
      </c>
      <c r="AJ44" s="35" t="str">
        <f t="shared" si="25"/>
        <v>0</v>
      </c>
      <c r="AK44" s="35" t="str">
        <f t="shared" si="25"/>
        <v>0</v>
      </c>
      <c r="AL44" s="35" t="str">
        <f t="shared" si="25"/>
        <v>0</v>
      </c>
      <c r="AM44" s="35" t="str">
        <f t="shared" si="25"/>
        <v>0</v>
      </c>
      <c r="AN44" s="35" t="str">
        <f t="shared" si="25"/>
        <v>0</v>
      </c>
      <c r="AO44" s="35" t="str">
        <f t="shared" si="25"/>
        <v>0</v>
      </c>
      <c r="AP44" s="35" t="str">
        <f t="shared" si="25"/>
        <v>0</v>
      </c>
      <c r="AQ44" s="35" t="str">
        <f t="shared" si="25"/>
        <v>0</v>
      </c>
      <c r="AR44" s="35" t="str">
        <f t="shared" si="25"/>
        <v>0</v>
      </c>
      <c r="AS44" s="35" t="str">
        <f t="shared" si="25"/>
        <v>0</v>
      </c>
      <c r="AT44" s="35" t="str">
        <f t="shared" si="25"/>
        <v>0</v>
      </c>
      <c r="AU44" s="35" t="str">
        <f t="shared" si="25"/>
        <v>0</v>
      </c>
      <c r="AV44" s="35" t="str">
        <f>IF(COUNTIF(AV6:AV36,"н")=0," ",COUNTIF(AV6:AV36,"н"))</f>
        <v xml:space="preserve"> </v>
      </c>
      <c r="AW44" s="35"/>
      <c r="AX44" s="135"/>
      <c r="AY44" s="136"/>
      <c r="AZ44" s="136"/>
      <c r="BA44" s="136"/>
      <c r="BB44" s="136"/>
      <c r="BC44" s="136"/>
      <c r="BD44" s="136"/>
      <c r="BE44" s="136"/>
      <c r="BF44" s="136"/>
      <c r="BG44" s="136"/>
      <c r="BH44" s="136"/>
      <c r="BI44" s="136"/>
      <c r="BJ44" s="136"/>
      <c r="BK44" s="136"/>
      <c r="BL44" s="136"/>
      <c r="BM44" s="136"/>
      <c r="BN44" s="136"/>
      <c r="BO44" s="129"/>
      <c r="BP44" s="129"/>
      <c r="BQ44" s="129"/>
      <c r="BR44" s="129"/>
      <c r="BS44" s="129"/>
      <c r="BT44" s="129"/>
      <c r="BU44" s="129"/>
      <c r="BV44" s="129"/>
      <c r="BW44" s="129"/>
      <c r="BX44" s="129"/>
      <c r="BY44" s="129"/>
      <c r="BZ44" s="129"/>
      <c r="CA44" s="129"/>
      <c r="CB44" s="129"/>
      <c r="CC44" s="129"/>
      <c r="CD44" s="129"/>
      <c r="CE44" s="129"/>
      <c r="CF44" s="129"/>
      <c r="CG44" s="129"/>
      <c r="CH44" s="129"/>
      <c r="CI44" s="129"/>
      <c r="CJ44" s="129"/>
      <c r="CK44" s="129"/>
      <c r="CL44" s="129"/>
      <c r="CM44" s="129"/>
      <c r="CN44" s="127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G44" s="142"/>
    </row>
    <row r="45" spans="1:157" ht="35.1" customHeight="1" x14ac:dyDescent="0.25">
      <c r="D45" s="273"/>
      <c r="F45" s="127"/>
      <c r="G45" s="127"/>
      <c r="H45" s="127"/>
      <c r="I45" s="127"/>
      <c r="J45" s="127"/>
      <c r="K45" s="127"/>
      <c r="L45" s="127"/>
      <c r="M45" s="127"/>
      <c r="N45" s="127"/>
      <c r="O45" s="127"/>
      <c r="P45" s="127"/>
      <c r="Q45" s="127"/>
      <c r="R45" s="127"/>
      <c r="S45" s="127"/>
      <c r="T45" s="127"/>
      <c r="U45" s="127"/>
      <c r="V45" s="127"/>
      <c r="W45" s="278"/>
      <c r="X45" s="278"/>
      <c r="Y45" s="278"/>
      <c r="Z45" s="278"/>
      <c r="AA45" s="278"/>
      <c r="AB45" s="278"/>
      <c r="AC45" s="278"/>
      <c r="AD45" s="278"/>
      <c r="AE45" s="204" t="str">
        <f>IF(COUNTIF(AE6:AE39,"б")=0," ",COUNTIF(AE6:AE39,"б"))</f>
        <v xml:space="preserve"> </v>
      </c>
      <c r="AF45" s="60">
        <f t="shared" ref="AF45" si="26">IF(COUNTIF(AF6:AF39,"б")=0+COUNTIF(AF6:AF39,"а")=0,"0",COUNTIF(AF6:AF39,"б")+COUNTIF(AF6:AF39,"а"))</f>
        <v>0</v>
      </c>
      <c r="AX45" s="86"/>
      <c r="AY45" s="86"/>
      <c r="AZ45" s="86"/>
      <c r="BA45" s="86"/>
      <c r="BB45" s="86"/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86"/>
      <c r="BN45" s="86"/>
      <c r="BO45" s="86"/>
      <c r="BP45" s="86"/>
      <c r="BQ45" s="86"/>
      <c r="BR45" s="86"/>
      <c r="BS45" s="86"/>
      <c r="BT45" s="86"/>
      <c r="BU45" s="86"/>
      <c r="BV45" s="86"/>
      <c r="BW45" s="86"/>
      <c r="BX45" s="86"/>
      <c r="BY45" s="86"/>
      <c r="BZ45" s="86"/>
      <c r="CA45" s="86"/>
      <c r="CB45" s="86"/>
      <c r="CC45" s="142"/>
      <c r="CD45" s="142"/>
      <c r="CE45" s="142"/>
      <c r="CF45" s="142"/>
      <c r="CG45" s="142"/>
      <c r="CH45" s="142"/>
      <c r="CI45" s="142"/>
      <c r="CJ45" s="142"/>
      <c r="CK45" s="142"/>
      <c r="CL45" s="142"/>
      <c r="CM45" s="142"/>
      <c r="CN45" s="142"/>
      <c r="CO45" s="142"/>
      <c r="CP45" s="142"/>
      <c r="CQ45" s="142"/>
      <c r="CR45" s="142"/>
      <c r="CS45" s="142"/>
      <c r="CT45" s="142"/>
      <c r="CU45" s="142"/>
      <c r="CV45" s="142"/>
      <c r="CW45" s="142"/>
      <c r="CX45" s="142"/>
      <c r="CY45" s="142"/>
      <c r="CZ45" s="142"/>
      <c r="DA45" s="142"/>
      <c r="DB45" s="142"/>
      <c r="DC45" s="142"/>
      <c r="DD45" s="142"/>
      <c r="DE45" s="142"/>
      <c r="DF45" s="142"/>
      <c r="DG45" s="142"/>
      <c r="DH45" s="142"/>
      <c r="DI45" s="142"/>
      <c r="DJ45" s="142"/>
      <c r="DK45" s="142"/>
      <c r="DL45" s="142"/>
      <c r="DM45" s="142"/>
      <c r="DN45" s="142"/>
      <c r="DO45" s="142"/>
      <c r="DP45" s="142"/>
      <c r="DQ45" s="142"/>
      <c r="DR45" s="142"/>
      <c r="DS45" s="142"/>
      <c r="DT45" s="142"/>
      <c r="DU45" s="142"/>
      <c r="DV45" s="142"/>
      <c r="DW45" s="142"/>
      <c r="DX45" s="142"/>
      <c r="DY45" s="142"/>
      <c r="DZ45" s="142"/>
      <c r="EA45" s="142"/>
      <c r="EB45" s="142"/>
      <c r="EC45" s="142"/>
      <c r="ED45" s="142"/>
      <c r="EE45" s="142"/>
      <c r="EF45" s="142"/>
      <c r="EG45" s="142"/>
      <c r="EH45" s="142"/>
      <c r="EI45" s="142"/>
      <c r="EJ45" s="142"/>
      <c r="EK45" s="142"/>
      <c r="EL45" s="142"/>
      <c r="EM45" s="142"/>
      <c r="EN45" s="142"/>
      <c r="EO45" s="142"/>
      <c r="EP45" s="142"/>
      <c r="EQ45" s="142"/>
      <c r="ER45" s="142"/>
      <c r="ES45" s="142"/>
      <c r="ET45" s="142"/>
      <c r="EU45" s="142"/>
      <c r="EV45" s="142"/>
      <c r="EW45" s="142"/>
      <c r="EX45" s="142"/>
      <c r="EY45" s="142"/>
      <c r="EZ45" s="142"/>
      <c r="FA45" s="142"/>
    </row>
    <row r="46" spans="1:157" ht="35.1" customHeight="1" x14ac:dyDescent="0.2"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/>
      <c r="Q46" s="127"/>
      <c r="R46" s="127"/>
      <c r="S46" s="127"/>
      <c r="T46" s="127"/>
      <c r="U46" s="127"/>
      <c r="V46" s="127"/>
      <c r="W46" s="278"/>
      <c r="X46" s="278"/>
      <c r="Y46" s="278"/>
      <c r="Z46" s="278"/>
      <c r="AA46" s="278"/>
      <c r="AB46" s="278"/>
      <c r="AC46" s="278"/>
      <c r="AD46" s="278"/>
      <c r="AE46" s="61" t="str">
        <f>IF(COUNTIF(AE6:AE39,"з")=0," ",COUNTIF(AE6:AE39,"з"))</f>
        <v xml:space="preserve"> </v>
      </c>
      <c r="AF46" s="35" t="str">
        <f>IF(COUNTIF(AF6:AF39,"з")=0," ",COUNTIF(AF6:AF39,"з"))</f>
        <v xml:space="preserve"> </v>
      </c>
      <c r="AX46" s="129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  <c r="BL46" s="130"/>
      <c r="BM46" s="130"/>
      <c r="BN46" s="130"/>
      <c r="BO46" s="129"/>
      <c r="BP46" s="129"/>
      <c r="BQ46" s="129"/>
      <c r="BR46" s="129"/>
      <c r="BS46" s="129"/>
      <c r="BT46" s="129"/>
      <c r="BU46" s="129"/>
      <c r="BV46" s="129"/>
      <c r="BW46" s="129"/>
      <c r="BX46" s="129"/>
      <c r="BY46" s="129"/>
      <c r="BZ46" s="129"/>
      <c r="CA46" s="129"/>
      <c r="CB46" s="129"/>
      <c r="CC46" s="129"/>
      <c r="CD46" s="129"/>
      <c r="CE46" s="129"/>
      <c r="CF46" s="129"/>
      <c r="CG46" s="129"/>
      <c r="CH46" s="129"/>
      <c r="CI46" s="129"/>
      <c r="CJ46" s="129"/>
      <c r="CK46" s="129"/>
      <c r="CL46" s="129"/>
      <c r="CM46" s="129"/>
      <c r="CN46" s="127"/>
      <c r="CO46" s="127"/>
      <c r="CP46" s="127"/>
      <c r="CQ46" s="127"/>
      <c r="CR46" s="127"/>
      <c r="CS46" s="127"/>
      <c r="CT46" s="127"/>
      <c r="CU46" s="127"/>
      <c r="CV46" s="127"/>
      <c r="CW46" s="127"/>
      <c r="CX46" s="127"/>
      <c r="CY46" s="127"/>
      <c r="CZ46" s="127"/>
      <c r="DA46" s="127"/>
      <c r="DG46" s="142"/>
    </row>
    <row r="47" spans="1:157" s="143" customFormat="1" ht="35.1" customHeight="1" x14ac:dyDescent="0.2">
      <c r="A47" s="131"/>
      <c r="B47" s="131"/>
      <c r="C47" s="131"/>
      <c r="D47" s="131"/>
      <c r="E47" s="131"/>
      <c r="F47" s="127"/>
      <c r="G47" s="127"/>
      <c r="H47" s="127"/>
      <c r="I47" s="127"/>
      <c r="J47" s="127"/>
      <c r="K47" s="127"/>
      <c r="L47" s="127"/>
      <c r="M47" s="127"/>
      <c r="N47" s="127"/>
      <c r="O47" s="127"/>
      <c r="P47" s="127"/>
      <c r="Q47" s="127"/>
      <c r="R47" s="127"/>
      <c r="S47" s="127"/>
      <c r="T47" s="127"/>
      <c r="U47" s="127"/>
      <c r="V47" s="127"/>
      <c r="W47" s="278"/>
      <c r="X47" s="278"/>
      <c r="Y47" s="278"/>
      <c r="Z47" s="278"/>
      <c r="AA47" s="278"/>
      <c r="AB47" s="278"/>
      <c r="AC47" s="278"/>
      <c r="AD47" s="278"/>
      <c r="AE47" s="61" t="str">
        <f>IF(COUNTIF(AE6:AE39,"н")=0," ",COUNTIF(AE6:AE39,"н"))</f>
        <v xml:space="preserve"> </v>
      </c>
      <c r="AF47" s="35" t="str">
        <f>IF(COUNTIF(AF6:AF39,"н")=0," ",COUNTIF(AF6:AF39,"н"))</f>
        <v xml:space="preserve"> </v>
      </c>
      <c r="AX47" s="129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  <c r="BL47" s="130"/>
      <c r="BM47" s="130"/>
      <c r="BN47" s="130"/>
      <c r="BO47" s="129"/>
      <c r="BP47" s="129"/>
      <c r="BQ47" s="129"/>
      <c r="BR47" s="129"/>
      <c r="BS47" s="129"/>
      <c r="BT47" s="129"/>
      <c r="BU47" s="129"/>
      <c r="BV47" s="129"/>
      <c r="BW47" s="129"/>
      <c r="BX47" s="129"/>
      <c r="BY47" s="129"/>
      <c r="BZ47" s="129"/>
      <c r="CA47" s="129"/>
      <c r="CB47" s="129"/>
      <c r="CC47" s="129"/>
      <c r="CD47" s="129"/>
      <c r="CE47" s="129"/>
      <c r="CF47" s="129"/>
      <c r="CG47" s="129"/>
      <c r="CH47" s="129"/>
      <c r="CI47" s="129"/>
      <c r="CJ47" s="129"/>
      <c r="CK47" s="129"/>
      <c r="CL47" s="129"/>
      <c r="CM47" s="129"/>
      <c r="CN47" s="129"/>
      <c r="CO47" s="129"/>
      <c r="CP47" s="129"/>
      <c r="CQ47" s="129"/>
      <c r="CR47" s="129"/>
      <c r="CS47" s="129"/>
      <c r="CT47" s="129"/>
      <c r="CU47" s="129"/>
      <c r="CV47" s="129"/>
      <c r="CW47" s="129"/>
      <c r="CX47" s="129"/>
      <c r="CY47" s="129"/>
      <c r="CZ47" s="129"/>
      <c r="DA47" s="129"/>
    </row>
    <row r="48" spans="1:157" x14ac:dyDescent="0.2">
      <c r="F48" s="127"/>
      <c r="G48" s="127"/>
      <c r="H48" s="127"/>
      <c r="I48" s="127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278"/>
      <c r="X48" s="278"/>
      <c r="Y48" s="278"/>
      <c r="Z48" s="278"/>
      <c r="AA48" s="278"/>
      <c r="AB48" s="278"/>
      <c r="AC48" s="278"/>
      <c r="AD48" s="278"/>
      <c r="AE48" s="127"/>
      <c r="AF48" s="127"/>
      <c r="AG48" s="128"/>
      <c r="AH48" s="128"/>
      <c r="AI48" s="128"/>
      <c r="AJ48" s="128"/>
      <c r="AK48" s="128"/>
      <c r="AL48" s="128"/>
      <c r="AM48" s="128"/>
      <c r="AN48" s="128"/>
      <c r="AO48" s="128"/>
      <c r="AP48" s="128"/>
      <c r="AQ48" s="128"/>
      <c r="AR48" s="128"/>
      <c r="AS48" s="128"/>
      <c r="AT48" s="128"/>
      <c r="AU48" s="128"/>
      <c r="AV48" s="128"/>
      <c r="AW48" s="128"/>
      <c r="AX48" s="129"/>
      <c r="AY48" s="130"/>
      <c r="AZ48" s="130"/>
      <c r="BA48" s="130"/>
      <c r="BB48" s="130"/>
      <c r="BC48" s="130"/>
      <c r="BD48" s="130"/>
      <c r="BE48" s="130"/>
      <c r="BF48" s="130"/>
      <c r="BG48" s="130"/>
      <c r="BH48" s="130"/>
      <c r="BI48" s="130"/>
      <c r="BJ48" s="130"/>
      <c r="BK48" s="130"/>
      <c r="BL48" s="130"/>
      <c r="BM48" s="130"/>
      <c r="BN48" s="130"/>
      <c r="BO48" s="129"/>
      <c r="BP48" s="129"/>
      <c r="BQ48" s="129"/>
      <c r="BR48" s="129"/>
      <c r="BS48" s="129"/>
      <c r="BT48" s="129"/>
      <c r="BU48" s="129"/>
      <c r="BV48" s="129"/>
      <c r="BW48" s="129"/>
      <c r="BX48" s="129"/>
      <c r="BY48" s="129"/>
      <c r="BZ48" s="129"/>
      <c r="CA48" s="129"/>
      <c r="CB48" s="129"/>
      <c r="CC48" s="129"/>
      <c r="CD48" s="129"/>
      <c r="CE48" s="129"/>
      <c r="CF48" s="129"/>
      <c r="CG48" s="129"/>
      <c r="CH48" s="129"/>
      <c r="CI48" s="129"/>
      <c r="CJ48" s="129"/>
      <c r="CK48" s="129"/>
      <c r="CL48" s="129"/>
      <c r="CM48" s="129"/>
      <c r="CN48" s="127"/>
      <c r="CO48" s="127"/>
      <c r="CP48" s="127"/>
      <c r="CQ48" s="127"/>
      <c r="CR48" s="127"/>
      <c r="CS48" s="127"/>
      <c r="CT48" s="127"/>
      <c r="CU48" s="127"/>
      <c r="CV48" s="127"/>
      <c r="CW48" s="127"/>
      <c r="CX48" s="127"/>
      <c r="CY48" s="127"/>
      <c r="CZ48" s="127"/>
      <c r="DA48" s="127"/>
    </row>
    <row r="49" spans="6:105" x14ac:dyDescent="0.2">
      <c r="F49" s="127"/>
      <c r="G49" s="127"/>
      <c r="H49" s="127"/>
      <c r="I49" s="127"/>
      <c r="J49" s="127"/>
      <c r="K49" s="127"/>
      <c r="L49" s="127"/>
      <c r="M49" s="127"/>
      <c r="N49" s="127"/>
      <c r="O49" s="127"/>
      <c r="P49" s="127"/>
      <c r="Q49" s="127"/>
      <c r="R49" s="127"/>
      <c r="S49" s="127"/>
      <c r="T49" s="127"/>
      <c r="U49" s="127"/>
      <c r="V49" s="127"/>
      <c r="W49" s="278"/>
      <c r="X49" s="278"/>
      <c r="Y49" s="278"/>
      <c r="Z49" s="278"/>
      <c r="AA49" s="278"/>
      <c r="AB49" s="278"/>
      <c r="AC49" s="278"/>
      <c r="AD49" s="278"/>
      <c r="AE49" s="127"/>
      <c r="AF49" s="127"/>
      <c r="AG49" s="128"/>
      <c r="AH49" s="128"/>
      <c r="AI49" s="128"/>
      <c r="AJ49" s="128"/>
      <c r="AK49" s="128"/>
      <c r="AL49" s="128"/>
      <c r="AM49" s="128"/>
      <c r="AN49" s="128"/>
      <c r="AO49" s="128"/>
      <c r="AP49" s="128"/>
      <c r="AQ49" s="128"/>
      <c r="AR49" s="128"/>
      <c r="AS49" s="128"/>
      <c r="AT49" s="128"/>
      <c r="AU49" s="128"/>
      <c r="AV49" s="128"/>
      <c r="AW49" s="128"/>
      <c r="AX49" s="129"/>
      <c r="AY49" s="130"/>
      <c r="AZ49" s="130"/>
      <c r="BA49" s="130"/>
      <c r="BB49" s="130"/>
      <c r="BC49" s="130"/>
      <c r="BD49" s="130"/>
      <c r="BE49" s="130"/>
      <c r="BF49" s="130"/>
      <c r="BG49" s="130"/>
      <c r="BH49" s="130"/>
      <c r="BI49" s="130"/>
      <c r="BJ49" s="130"/>
      <c r="BK49" s="130"/>
      <c r="BL49" s="130"/>
      <c r="BM49" s="130"/>
      <c r="BN49" s="130"/>
      <c r="BO49" s="129"/>
      <c r="BP49" s="129"/>
      <c r="BQ49" s="129"/>
      <c r="BR49" s="129"/>
      <c r="BS49" s="129"/>
      <c r="BT49" s="129"/>
      <c r="BU49" s="129"/>
      <c r="BV49" s="129"/>
      <c r="BW49" s="129"/>
      <c r="BX49" s="129"/>
      <c r="BY49" s="129"/>
      <c r="BZ49" s="129"/>
      <c r="CA49" s="129"/>
      <c r="CB49" s="129"/>
      <c r="CC49" s="129"/>
      <c r="CD49" s="129"/>
      <c r="CE49" s="129"/>
      <c r="CF49" s="129"/>
      <c r="CG49" s="129"/>
      <c r="CH49" s="129"/>
      <c r="CI49" s="129"/>
      <c r="CJ49" s="129"/>
      <c r="CK49" s="129"/>
      <c r="CL49" s="129"/>
      <c r="CM49" s="129"/>
      <c r="CN49" s="127"/>
      <c r="CO49" s="127"/>
      <c r="CP49" s="127"/>
      <c r="CQ49" s="127"/>
      <c r="CR49" s="127"/>
      <c r="CS49" s="127"/>
      <c r="CT49" s="127"/>
      <c r="CU49" s="127"/>
      <c r="CV49" s="127"/>
      <c r="CW49" s="127"/>
      <c r="CX49" s="127"/>
      <c r="CY49" s="127"/>
      <c r="CZ49" s="127"/>
      <c r="DA49" s="127"/>
    </row>
    <row r="50" spans="6:105" x14ac:dyDescent="0.2">
      <c r="F50" s="127"/>
      <c r="G50" s="127"/>
      <c r="H50" s="127"/>
      <c r="I50" s="127"/>
      <c r="J50" s="127"/>
      <c r="K50" s="127"/>
      <c r="L50" s="127"/>
      <c r="M50" s="127"/>
      <c r="N50" s="127"/>
      <c r="O50" s="127"/>
      <c r="P50" s="127"/>
      <c r="Q50" s="127"/>
      <c r="R50" s="127"/>
      <c r="S50" s="127"/>
      <c r="T50" s="127"/>
      <c r="U50" s="127"/>
      <c r="V50" s="127"/>
      <c r="W50" s="278"/>
      <c r="X50" s="278"/>
      <c r="Y50" s="278"/>
      <c r="Z50" s="278"/>
      <c r="AA50" s="278"/>
      <c r="AB50" s="278"/>
      <c r="AC50" s="278"/>
      <c r="AD50" s="278"/>
      <c r="AE50" s="127"/>
      <c r="AF50" s="127"/>
      <c r="AG50" s="128"/>
      <c r="AH50" s="128"/>
      <c r="AI50" s="128"/>
      <c r="AJ50" s="128"/>
      <c r="AK50" s="128"/>
      <c r="AL50" s="128"/>
      <c r="AM50" s="128"/>
      <c r="AN50" s="128"/>
      <c r="AO50" s="128"/>
      <c r="AP50" s="128"/>
      <c r="AQ50" s="128"/>
      <c r="AR50" s="128"/>
      <c r="AS50" s="128"/>
      <c r="AT50" s="128"/>
      <c r="AU50" s="128"/>
      <c r="AV50" s="128"/>
      <c r="AW50" s="128"/>
      <c r="AX50" s="129"/>
      <c r="AY50" s="130"/>
      <c r="AZ50" s="130"/>
      <c r="BA50" s="130"/>
      <c r="BB50" s="130"/>
      <c r="BC50" s="130"/>
      <c r="BD50" s="130"/>
      <c r="BE50" s="130"/>
      <c r="BF50" s="130"/>
      <c r="BG50" s="130"/>
      <c r="BH50" s="130"/>
      <c r="BI50" s="130"/>
      <c r="BJ50" s="130"/>
      <c r="BK50" s="130"/>
      <c r="BL50" s="130"/>
      <c r="BM50" s="130"/>
      <c r="BN50" s="130"/>
      <c r="BO50" s="129"/>
      <c r="BP50" s="129"/>
      <c r="BQ50" s="129"/>
      <c r="BR50" s="129"/>
      <c r="BS50" s="129"/>
      <c r="BT50" s="129"/>
      <c r="BU50" s="129"/>
      <c r="BV50" s="129"/>
      <c r="BW50" s="129"/>
      <c r="BX50" s="129"/>
      <c r="BY50" s="129"/>
      <c r="BZ50" s="129"/>
      <c r="CA50" s="129"/>
      <c r="CB50" s="129"/>
      <c r="CC50" s="129"/>
      <c r="CD50" s="129"/>
      <c r="CE50" s="129"/>
      <c r="CF50" s="129"/>
      <c r="CG50" s="129"/>
      <c r="CH50" s="129"/>
      <c r="CI50" s="129"/>
      <c r="CJ50" s="129"/>
      <c r="CK50" s="129"/>
      <c r="CL50" s="129"/>
      <c r="CM50" s="129"/>
      <c r="CN50" s="127"/>
      <c r="CO50" s="127"/>
      <c r="CP50" s="127"/>
      <c r="CQ50" s="127"/>
      <c r="CR50" s="127"/>
      <c r="CS50" s="127"/>
      <c r="CT50" s="127"/>
      <c r="CU50" s="127"/>
      <c r="CV50" s="127"/>
      <c r="CW50" s="127"/>
      <c r="CX50" s="127"/>
      <c r="CY50" s="127"/>
      <c r="CZ50" s="127"/>
      <c r="DA50" s="127"/>
    </row>
    <row r="51" spans="6:105" x14ac:dyDescent="0.2"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278"/>
      <c r="X51" s="278"/>
      <c r="Y51" s="278"/>
      <c r="Z51" s="278"/>
      <c r="AA51" s="278"/>
      <c r="AB51" s="278"/>
      <c r="AC51" s="278"/>
      <c r="AD51" s="278"/>
      <c r="AE51" s="127"/>
      <c r="AF51" s="127"/>
      <c r="AG51" s="128"/>
      <c r="AH51" s="128"/>
      <c r="AI51" s="128"/>
      <c r="AJ51" s="128"/>
      <c r="AK51" s="128"/>
      <c r="AL51" s="128"/>
      <c r="AM51" s="128"/>
      <c r="AN51" s="128"/>
      <c r="AO51" s="128"/>
      <c r="AP51" s="128"/>
      <c r="AQ51" s="128"/>
      <c r="AR51" s="128"/>
      <c r="AS51" s="128"/>
      <c r="AT51" s="128"/>
      <c r="AU51" s="128"/>
      <c r="AV51" s="128"/>
      <c r="AW51" s="128"/>
      <c r="AX51" s="129"/>
      <c r="AY51" s="130"/>
      <c r="AZ51" s="130"/>
      <c r="BA51" s="130"/>
      <c r="BB51" s="130"/>
      <c r="BC51" s="130"/>
      <c r="BD51" s="130"/>
      <c r="BE51" s="130"/>
      <c r="BF51" s="130"/>
      <c r="BG51" s="130"/>
      <c r="BH51" s="130"/>
      <c r="BI51" s="130"/>
      <c r="BJ51" s="130"/>
      <c r="BK51" s="130"/>
      <c r="BL51" s="130"/>
      <c r="BM51" s="130"/>
      <c r="BN51" s="130"/>
      <c r="BO51" s="129"/>
      <c r="BP51" s="129"/>
      <c r="BQ51" s="129"/>
      <c r="BR51" s="129"/>
      <c r="BS51" s="129"/>
      <c r="BT51" s="129"/>
      <c r="BU51" s="129"/>
      <c r="BV51" s="129"/>
      <c r="BW51" s="129"/>
      <c r="BX51" s="129"/>
      <c r="BY51" s="129"/>
      <c r="BZ51" s="129"/>
      <c r="CA51" s="129"/>
      <c r="CB51" s="129"/>
      <c r="CC51" s="129"/>
      <c r="CD51" s="129"/>
      <c r="CE51" s="129"/>
      <c r="CF51" s="129"/>
      <c r="CG51" s="129"/>
      <c r="CH51" s="129"/>
      <c r="CI51" s="129"/>
      <c r="CJ51" s="129"/>
      <c r="CK51" s="129"/>
      <c r="CL51" s="129"/>
      <c r="CM51" s="129"/>
      <c r="CN51" s="127"/>
      <c r="CO51" s="127"/>
      <c r="CP51" s="127"/>
      <c r="CQ51" s="127"/>
      <c r="CR51" s="127"/>
      <c r="CS51" s="127"/>
      <c r="CT51" s="127"/>
      <c r="CU51" s="127"/>
      <c r="CV51" s="127"/>
      <c r="CW51" s="127"/>
      <c r="CX51" s="127"/>
      <c r="CY51" s="127"/>
      <c r="CZ51" s="127"/>
      <c r="DA51" s="127"/>
    </row>
    <row r="52" spans="6:105" x14ac:dyDescent="0.2">
      <c r="F52" s="127"/>
      <c r="G52" s="127"/>
      <c r="H52" s="127"/>
      <c r="I52" s="127"/>
      <c r="J52" s="127"/>
      <c r="K52" s="127"/>
      <c r="L52" s="127"/>
      <c r="M52" s="127"/>
      <c r="N52" s="127"/>
      <c r="O52" s="127"/>
      <c r="P52" s="127"/>
      <c r="Q52" s="127"/>
      <c r="R52" s="127"/>
      <c r="S52" s="127"/>
      <c r="T52" s="127"/>
      <c r="U52" s="127"/>
      <c r="V52" s="127"/>
      <c r="W52" s="278"/>
      <c r="X52" s="278"/>
      <c r="Y52" s="278"/>
      <c r="Z52" s="278"/>
      <c r="AA52" s="278"/>
      <c r="AB52" s="278"/>
      <c r="AC52" s="278"/>
      <c r="AD52" s="278"/>
      <c r="AE52" s="127"/>
      <c r="AF52" s="127"/>
      <c r="AG52" s="128"/>
      <c r="AH52" s="128"/>
      <c r="AI52" s="128"/>
      <c r="AJ52" s="128"/>
      <c r="AK52" s="128"/>
      <c r="AL52" s="128"/>
      <c r="AM52" s="128"/>
      <c r="AN52" s="128"/>
      <c r="AO52" s="128"/>
      <c r="AP52" s="128"/>
      <c r="AQ52" s="128"/>
      <c r="AR52" s="128"/>
      <c r="AS52" s="128"/>
      <c r="AT52" s="128"/>
      <c r="AU52" s="128"/>
      <c r="AV52" s="128"/>
      <c r="AW52" s="128"/>
      <c r="AX52" s="129"/>
      <c r="AY52" s="130"/>
      <c r="AZ52" s="130"/>
      <c r="BA52" s="130"/>
      <c r="BB52" s="130"/>
      <c r="BC52" s="130"/>
      <c r="BD52" s="130"/>
      <c r="BE52" s="130"/>
      <c r="BF52" s="130"/>
      <c r="BG52" s="130"/>
      <c r="BH52" s="130"/>
      <c r="BI52" s="130"/>
      <c r="BJ52" s="130"/>
      <c r="BK52" s="130"/>
      <c r="BL52" s="130"/>
      <c r="BM52" s="130"/>
      <c r="BN52" s="130"/>
      <c r="BO52" s="129"/>
      <c r="BP52" s="129"/>
      <c r="BQ52" s="129"/>
      <c r="BR52" s="129"/>
      <c r="BS52" s="129"/>
      <c r="BT52" s="129"/>
      <c r="BU52" s="129"/>
      <c r="BV52" s="129"/>
      <c r="BW52" s="129"/>
      <c r="BX52" s="129"/>
      <c r="BY52" s="129"/>
      <c r="BZ52" s="129"/>
      <c r="CA52" s="129"/>
      <c r="CB52" s="129"/>
      <c r="CC52" s="129"/>
      <c r="CD52" s="129"/>
      <c r="CE52" s="129"/>
      <c r="CF52" s="129"/>
      <c r="CG52" s="129"/>
      <c r="CH52" s="129"/>
      <c r="CI52" s="129"/>
      <c r="CJ52" s="129"/>
      <c r="CK52" s="129"/>
      <c r="CL52" s="129"/>
      <c r="CM52" s="129"/>
      <c r="CN52" s="127"/>
      <c r="CO52" s="127"/>
      <c r="CP52" s="127"/>
      <c r="CQ52" s="127"/>
      <c r="CR52" s="127"/>
      <c r="CS52" s="127"/>
      <c r="CT52" s="127"/>
      <c r="CU52" s="127"/>
      <c r="CV52" s="127"/>
      <c r="CW52" s="127"/>
      <c r="CX52" s="127"/>
      <c r="CY52" s="127"/>
      <c r="CZ52" s="127"/>
      <c r="DA52" s="127"/>
    </row>
    <row r="53" spans="6:105" x14ac:dyDescent="0.2">
      <c r="F53" s="127"/>
      <c r="G53" s="127"/>
      <c r="H53" s="127"/>
      <c r="I53" s="127"/>
      <c r="J53" s="127"/>
      <c r="K53" s="127"/>
      <c r="L53" s="127"/>
      <c r="M53" s="127"/>
      <c r="N53" s="127"/>
      <c r="O53" s="127"/>
      <c r="P53" s="127"/>
      <c r="Q53" s="127"/>
      <c r="R53" s="127"/>
      <c r="S53" s="127"/>
      <c r="T53" s="127"/>
      <c r="U53" s="127"/>
      <c r="V53" s="127"/>
      <c r="W53" s="278"/>
      <c r="X53" s="278"/>
      <c r="Y53" s="278"/>
      <c r="Z53" s="278"/>
      <c r="AA53" s="278"/>
      <c r="AB53" s="278"/>
      <c r="AC53" s="278"/>
      <c r="AD53" s="278"/>
      <c r="AE53" s="127"/>
      <c r="AF53" s="127"/>
      <c r="AG53" s="128"/>
      <c r="AH53" s="128"/>
      <c r="AI53" s="128"/>
      <c r="AJ53" s="128"/>
      <c r="AK53" s="128"/>
      <c r="AL53" s="128"/>
      <c r="AM53" s="128"/>
      <c r="AN53" s="128"/>
      <c r="AO53" s="128"/>
      <c r="AP53" s="128"/>
      <c r="AQ53" s="128"/>
      <c r="AR53" s="128"/>
      <c r="AS53" s="128"/>
      <c r="AT53" s="128"/>
      <c r="AU53" s="128"/>
      <c r="AV53" s="128"/>
      <c r="AW53" s="128"/>
      <c r="AX53" s="129"/>
      <c r="AY53" s="130"/>
      <c r="AZ53" s="130"/>
      <c r="BA53" s="130"/>
      <c r="BB53" s="130"/>
      <c r="BC53" s="130"/>
      <c r="BD53" s="130"/>
      <c r="BE53" s="130"/>
      <c r="BF53" s="130"/>
      <c r="BG53" s="130"/>
      <c r="BH53" s="130"/>
      <c r="BI53" s="130"/>
      <c r="BJ53" s="130"/>
      <c r="BK53" s="130"/>
      <c r="BL53" s="130"/>
      <c r="BM53" s="130"/>
      <c r="BN53" s="130"/>
      <c r="BO53" s="129"/>
      <c r="BP53" s="129"/>
      <c r="BQ53" s="129"/>
      <c r="BR53" s="129"/>
      <c r="BS53" s="129"/>
      <c r="BT53" s="129"/>
      <c r="BU53" s="129"/>
      <c r="BV53" s="129"/>
      <c r="BW53" s="129"/>
      <c r="BX53" s="129"/>
      <c r="BY53" s="129"/>
      <c r="BZ53" s="129"/>
      <c r="CA53" s="129"/>
      <c r="CB53" s="129"/>
      <c r="CC53" s="129"/>
      <c r="CD53" s="129"/>
      <c r="CE53" s="129"/>
      <c r="CF53" s="129"/>
      <c r="CG53" s="129"/>
      <c r="CH53" s="129"/>
      <c r="CI53" s="129"/>
      <c r="CJ53" s="129"/>
      <c r="CK53" s="129"/>
      <c r="CL53" s="129"/>
      <c r="CM53" s="129"/>
      <c r="CN53" s="127"/>
      <c r="CO53" s="127"/>
      <c r="CP53" s="127"/>
      <c r="CQ53" s="127"/>
      <c r="CR53" s="127"/>
      <c r="CS53" s="127"/>
      <c r="CT53" s="127"/>
      <c r="CU53" s="127"/>
      <c r="CV53" s="127"/>
      <c r="CW53" s="127"/>
      <c r="CX53" s="127"/>
      <c r="CY53" s="127"/>
      <c r="CZ53" s="127"/>
      <c r="DA53" s="127"/>
    </row>
    <row r="54" spans="6:105" x14ac:dyDescent="0.2">
      <c r="AE54" s="127"/>
      <c r="AF54" s="127"/>
      <c r="AG54" s="128"/>
      <c r="AH54" s="128"/>
      <c r="AI54" s="128"/>
      <c r="AJ54" s="128"/>
      <c r="AK54" s="128"/>
      <c r="AL54" s="128"/>
      <c r="AM54" s="128"/>
      <c r="AN54" s="128"/>
      <c r="AO54" s="128"/>
      <c r="AP54" s="128"/>
      <c r="AQ54" s="128"/>
      <c r="AR54" s="128"/>
      <c r="AS54" s="128"/>
      <c r="AT54" s="128"/>
      <c r="AU54" s="128"/>
      <c r="AV54" s="128"/>
      <c r="AW54" s="128"/>
      <c r="AX54" s="129"/>
      <c r="AY54" s="130"/>
      <c r="AZ54" s="130"/>
      <c r="BA54" s="130"/>
      <c r="BB54" s="130"/>
      <c r="BC54" s="130"/>
      <c r="BD54" s="130"/>
      <c r="BE54" s="130"/>
      <c r="BF54" s="130"/>
      <c r="BG54" s="130"/>
      <c r="BH54" s="130"/>
      <c r="BI54" s="130"/>
      <c r="BJ54" s="130"/>
      <c r="BK54" s="130"/>
      <c r="BL54" s="130"/>
      <c r="BM54" s="130"/>
      <c r="BN54" s="130"/>
      <c r="BO54" s="129"/>
      <c r="BP54" s="129"/>
      <c r="BQ54" s="129"/>
      <c r="BR54" s="129"/>
      <c r="BS54" s="129"/>
      <c r="BT54" s="129"/>
      <c r="BU54" s="129"/>
      <c r="BV54" s="129"/>
      <c r="BW54" s="129"/>
      <c r="BX54" s="129"/>
      <c r="BY54" s="129"/>
      <c r="BZ54" s="129"/>
      <c r="CA54" s="129"/>
      <c r="CB54" s="129"/>
      <c r="CC54" s="129"/>
      <c r="CD54" s="129"/>
      <c r="CE54" s="129"/>
      <c r="CF54" s="129"/>
      <c r="CG54" s="129"/>
      <c r="CH54" s="129"/>
      <c r="CI54" s="129"/>
      <c r="CJ54" s="129"/>
      <c r="CK54" s="129"/>
      <c r="CL54" s="129"/>
      <c r="CM54" s="129"/>
      <c r="CN54" s="127"/>
      <c r="CO54" s="127"/>
      <c r="CP54" s="127"/>
      <c r="CQ54" s="127"/>
      <c r="CR54" s="127"/>
      <c r="CS54" s="127"/>
      <c r="CT54" s="127"/>
      <c r="CU54" s="127"/>
      <c r="CV54" s="127"/>
      <c r="CW54" s="127"/>
      <c r="CX54" s="127"/>
      <c r="CY54" s="127"/>
      <c r="CZ54" s="127"/>
      <c r="DA54" s="127"/>
    </row>
    <row r="55" spans="6:105" x14ac:dyDescent="0.2">
      <c r="AE55" s="127"/>
      <c r="AF55" s="127"/>
      <c r="AG55" s="128"/>
      <c r="AH55" s="128"/>
      <c r="AI55" s="128"/>
      <c r="AJ55" s="128"/>
      <c r="AK55" s="128"/>
      <c r="AL55" s="128"/>
      <c r="AM55" s="128"/>
      <c r="AN55" s="128"/>
      <c r="AO55" s="128"/>
      <c r="AP55" s="128"/>
      <c r="AQ55" s="128"/>
      <c r="AR55" s="128"/>
      <c r="AS55" s="128"/>
      <c r="AT55" s="128"/>
      <c r="AU55" s="128"/>
      <c r="AV55" s="128"/>
      <c r="AW55" s="128"/>
      <c r="AX55" s="129"/>
      <c r="AY55" s="130"/>
      <c r="AZ55" s="130"/>
      <c r="BA55" s="130"/>
      <c r="BB55" s="130"/>
      <c r="BC55" s="130"/>
      <c r="BD55" s="130"/>
      <c r="BE55" s="130"/>
      <c r="BF55" s="130"/>
      <c r="BG55" s="130"/>
      <c r="BH55" s="130"/>
      <c r="BI55" s="130"/>
      <c r="BJ55" s="130"/>
      <c r="BK55" s="130"/>
      <c r="BL55" s="130"/>
      <c r="BM55" s="130"/>
      <c r="BN55" s="130"/>
      <c r="BO55" s="129"/>
      <c r="BP55" s="129"/>
      <c r="BQ55" s="129"/>
      <c r="BR55" s="129"/>
      <c r="BS55" s="129"/>
      <c r="BT55" s="129"/>
      <c r="BU55" s="129"/>
      <c r="BV55" s="129"/>
      <c r="BW55" s="129"/>
      <c r="BX55" s="129"/>
      <c r="BY55" s="129"/>
      <c r="BZ55" s="129"/>
      <c r="CA55" s="129"/>
      <c r="CB55" s="129"/>
      <c r="CC55" s="129"/>
      <c r="CD55" s="129"/>
      <c r="CE55" s="129"/>
      <c r="CF55" s="129"/>
      <c r="CG55" s="129"/>
      <c r="CH55" s="129"/>
      <c r="CI55" s="129"/>
      <c r="CJ55" s="129"/>
      <c r="CK55" s="129"/>
      <c r="CL55" s="129"/>
      <c r="CM55" s="129"/>
      <c r="CN55" s="127"/>
      <c r="CO55" s="127"/>
      <c r="CP55" s="127"/>
      <c r="CQ55" s="127"/>
      <c r="CR55" s="127"/>
      <c r="CS55" s="127"/>
      <c r="CT55" s="127"/>
      <c r="CU55" s="127"/>
      <c r="CV55" s="127"/>
      <c r="CW55" s="127"/>
      <c r="CX55" s="127"/>
      <c r="CY55" s="127"/>
      <c r="CZ55" s="127"/>
      <c r="DA55" s="127"/>
    </row>
    <row r="56" spans="6:105" x14ac:dyDescent="0.2">
      <c r="AE56" s="127"/>
      <c r="AF56" s="127"/>
      <c r="AG56" s="128"/>
      <c r="AH56" s="128"/>
      <c r="AI56" s="128"/>
      <c r="AJ56" s="128"/>
      <c r="AK56" s="128"/>
      <c r="AL56" s="128"/>
      <c r="AM56" s="128"/>
      <c r="AN56" s="128"/>
      <c r="AO56" s="128"/>
      <c r="AP56" s="128"/>
      <c r="AQ56" s="128"/>
      <c r="AR56" s="128"/>
      <c r="AS56" s="128"/>
      <c r="AT56" s="128"/>
      <c r="AU56" s="128"/>
      <c r="AV56" s="128"/>
      <c r="AW56" s="128"/>
      <c r="AX56" s="129"/>
      <c r="AY56" s="130"/>
      <c r="AZ56" s="130"/>
      <c r="BA56" s="130"/>
      <c r="BB56" s="130"/>
      <c r="BC56" s="130"/>
      <c r="BD56" s="130"/>
      <c r="BE56" s="130"/>
      <c r="BF56" s="130"/>
      <c r="BG56" s="130"/>
      <c r="BH56" s="130"/>
      <c r="BI56" s="130"/>
      <c r="BJ56" s="130"/>
      <c r="BK56" s="130"/>
      <c r="BL56" s="130"/>
      <c r="BM56" s="130"/>
      <c r="BN56" s="130"/>
      <c r="BO56" s="129"/>
      <c r="BP56" s="129"/>
      <c r="BQ56" s="129"/>
      <c r="BR56" s="129"/>
      <c r="BS56" s="129"/>
      <c r="BT56" s="129"/>
      <c r="BU56" s="129"/>
      <c r="BV56" s="129"/>
      <c r="BW56" s="129"/>
      <c r="BX56" s="129"/>
      <c r="BY56" s="129"/>
      <c r="BZ56" s="129"/>
      <c r="CA56" s="129"/>
      <c r="CB56" s="129"/>
      <c r="CC56" s="129"/>
      <c r="CD56" s="129"/>
      <c r="CE56" s="129"/>
      <c r="CF56" s="129"/>
      <c r="CG56" s="129"/>
      <c r="CH56" s="129"/>
      <c r="CI56" s="129"/>
      <c r="CJ56" s="129"/>
      <c r="CK56" s="129"/>
      <c r="CL56" s="129"/>
      <c r="CM56" s="129"/>
      <c r="CN56" s="127"/>
      <c r="CO56" s="127"/>
      <c r="CP56" s="127"/>
      <c r="CQ56" s="127"/>
      <c r="CR56" s="127"/>
      <c r="CS56" s="127"/>
      <c r="CT56" s="127"/>
      <c r="CU56" s="127"/>
      <c r="CV56" s="127"/>
      <c r="CW56" s="127"/>
      <c r="CX56" s="127"/>
      <c r="CY56" s="127"/>
      <c r="CZ56" s="127"/>
      <c r="DA56" s="127"/>
    </row>
  </sheetData>
  <mergeCells count="11">
    <mergeCell ref="X38:AB38"/>
    <mergeCell ref="A3:C4"/>
    <mergeCell ref="V3:V5"/>
    <mergeCell ref="AD3:AD5"/>
    <mergeCell ref="AG3:AW3"/>
    <mergeCell ref="BP3:CE3"/>
    <mergeCell ref="AX3:BM3"/>
    <mergeCell ref="F2:G2"/>
    <mergeCell ref="H2:N2"/>
    <mergeCell ref="O2:S2"/>
    <mergeCell ref="T2:U2"/>
  </mergeCells>
  <conditionalFormatting sqref="AF6:AF39">
    <cfRule type="expression" dxfId="336" priority="729" stopIfTrue="1">
      <formula>VALUE(RIGHT(AF6))&gt;AE6</formula>
    </cfRule>
    <cfRule type="expression" dxfId="335" priority="730" stopIfTrue="1">
      <formula>EXACT(RIGHT(AF6,3),"зач")</formula>
    </cfRule>
  </conditionalFormatting>
  <conditionalFormatting sqref="W38 W39:AD44 AX45:CB45 AE42:AF47 Z5:AC5 AE6:AE41 AG6:AW44 F6:V44">
    <cfRule type="cellIs" dxfId="334" priority="726" stopIfTrue="1" operator="equal">
      <formula>5</formula>
    </cfRule>
    <cfRule type="cellIs" dxfId="333" priority="727" stopIfTrue="1" operator="equal">
      <formula>4</formula>
    </cfRule>
    <cfRule type="cellIs" dxfId="332" priority="728" stopIfTrue="1" operator="equal">
      <formula>3</formula>
    </cfRule>
  </conditionalFormatting>
  <conditionalFormatting sqref="E6:E44">
    <cfRule type="cellIs" dxfId="331" priority="724" stopIfTrue="1" operator="equal">
      <formula>4</formula>
    </cfRule>
    <cfRule type="cellIs" dxfId="330" priority="725" stopIfTrue="1" operator="equal">
      <formula>3</formula>
    </cfRule>
  </conditionalFormatting>
  <conditionalFormatting sqref="C5 Y5 AI5 AG5 H8:S8 H5:I5 S5 K5 M5">
    <cfRule type="cellIs" dxfId="329" priority="721" stopIfTrue="1" operator="equal">
      <formula>5</formula>
    </cfRule>
    <cfRule type="cellIs" dxfId="328" priority="722" stopIfTrue="1" operator="equal">
      <formula>4</formula>
    </cfRule>
    <cfRule type="cellIs" dxfId="327" priority="723" stopIfTrue="1" operator="equal">
      <formula>3</formula>
    </cfRule>
  </conditionalFormatting>
  <conditionalFormatting sqref="AE3:AJ4 W3:AC4 H7:J7 I3:I4 P3 K3:K4 M3:M4 R3:S3 S4">
    <cfRule type="expression" dxfId="326" priority="719" stopIfTrue="1">
      <formula>$D$1&lt;H3</formula>
    </cfRule>
    <cfRule type="expression" dxfId="325" priority="720" stopIfTrue="1">
      <formula>$D$1&gt;H3</formula>
    </cfRule>
  </conditionalFormatting>
  <conditionalFormatting sqref="P3">
    <cfRule type="expression" dxfId="324" priority="388" stopIfTrue="1">
      <formula>$D$1&lt;P3</formula>
    </cfRule>
    <cfRule type="expression" dxfId="323" priority="389" stopIfTrue="1">
      <formula>$D$1&gt;P3</formula>
    </cfRule>
  </conditionalFormatting>
  <conditionalFormatting sqref="H5">
    <cfRule type="cellIs" dxfId="322" priority="385" stopIfTrue="1" operator="equal">
      <formula>5</formula>
    </cfRule>
    <cfRule type="cellIs" dxfId="321" priority="386" stopIfTrue="1" operator="equal">
      <formula>4</formula>
    </cfRule>
    <cfRule type="cellIs" dxfId="320" priority="387" stopIfTrue="1" operator="equal">
      <formula>3</formula>
    </cfRule>
  </conditionalFormatting>
  <conditionalFormatting sqref="I5">
    <cfRule type="cellIs" dxfId="319" priority="380" stopIfTrue="1" operator="equal">
      <formula>5</formula>
    </cfRule>
    <cfRule type="cellIs" dxfId="318" priority="381" stopIfTrue="1" operator="equal">
      <formula>4</formula>
    </cfRule>
    <cfRule type="cellIs" dxfId="317" priority="382" stopIfTrue="1" operator="equal">
      <formula>3</formula>
    </cfRule>
  </conditionalFormatting>
  <conditionalFormatting sqref="I3:I4">
    <cfRule type="expression" dxfId="316" priority="378" stopIfTrue="1">
      <formula>$D$4&lt;I3</formula>
    </cfRule>
    <cfRule type="expression" dxfId="315" priority="379" stopIfTrue="1">
      <formula>$D$4&gt;I3</formula>
    </cfRule>
  </conditionalFormatting>
  <conditionalFormatting sqref="P3 R3">
    <cfRule type="expression" dxfId="314" priority="366" stopIfTrue="1">
      <formula>$D$4&lt;P3</formula>
    </cfRule>
    <cfRule type="expression" dxfId="313" priority="367" stopIfTrue="1">
      <formula>$D$4&gt;P3</formula>
    </cfRule>
  </conditionalFormatting>
  <conditionalFormatting sqref="K3:K4">
    <cfRule type="expression" dxfId="312" priority="364" stopIfTrue="1">
      <formula>$D$4&lt;K3</formula>
    </cfRule>
    <cfRule type="expression" dxfId="311" priority="365" stopIfTrue="1">
      <formula>$D$4&gt;K3</formula>
    </cfRule>
  </conditionalFormatting>
  <conditionalFormatting sqref="K5">
    <cfRule type="cellIs" dxfId="310" priority="361" stopIfTrue="1" operator="equal">
      <formula>5</formula>
    </cfRule>
    <cfRule type="cellIs" dxfId="309" priority="362" stopIfTrue="1" operator="equal">
      <formula>4</formula>
    </cfRule>
    <cfRule type="cellIs" dxfId="308" priority="363" stopIfTrue="1" operator="equal">
      <formula>3</formula>
    </cfRule>
  </conditionalFormatting>
  <conditionalFormatting sqref="M5">
    <cfRule type="cellIs" dxfId="307" priority="354" stopIfTrue="1" operator="equal">
      <formula>5</formula>
    </cfRule>
    <cfRule type="cellIs" dxfId="306" priority="355" stopIfTrue="1" operator="equal">
      <formula>4</formula>
    </cfRule>
    <cfRule type="cellIs" dxfId="305" priority="356" stopIfTrue="1" operator="equal">
      <formula>3</formula>
    </cfRule>
  </conditionalFormatting>
  <conditionalFormatting sqref="M3:M4">
    <cfRule type="expression" dxfId="304" priority="352" stopIfTrue="1">
      <formula>$D$4&lt;M3</formula>
    </cfRule>
    <cfRule type="expression" dxfId="303" priority="353" stopIfTrue="1">
      <formula>$D$4&gt;M3</formula>
    </cfRule>
  </conditionalFormatting>
  <conditionalFormatting sqref="M3:M4">
    <cfRule type="expression" dxfId="302" priority="350" stopIfTrue="1">
      <formula>$D$1&lt;M3</formula>
    </cfRule>
    <cfRule type="expression" dxfId="301" priority="351" stopIfTrue="1">
      <formula>$D$1&gt;M3</formula>
    </cfRule>
  </conditionalFormatting>
  <conditionalFormatting sqref="M4">
    <cfRule type="expression" dxfId="300" priority="348" stopIfTrue="1">
      <formula>$D$4&lt;M4</formula>
    </cfRule>
    <cfRule type="expression" dxfId="299" priority="349" stopIfTrue="1">
      <formula>$D$4&gt;M4</formula>
    </cfRule>
  </conditionalFormatting>
  <conditionalFormatting sqref="F5">
    <cfRule type="cellIs" dxfId="298" priority="345" stopIfTrue="1" operator="equal">
      <formula>5</formula>
    </cfRule>
    <cfRule type="cellIs" dxfId="297" priority="346" stopIfTrue="1" operator="equal">
      <formula>4</formula>
    </cfRule>
    <cfRule type="cellIs" dxfId="296" priority="347" stopIfTrue="1" operator="equal">
      <formula>3</formula>
    </cfRule>
  </conditionalFormatting>
  <conditionalFormatting sqref="F3:F4">
    <cfRule type="expression" dxfId="295" priority="343" stopIfTrue="1">
      <formula>$D$4&lt;F3</formula>
    </cfRule>
    <cfRule type="expression" dxfId="294" priority="344" stopIfTrue="1">
      <formula>$D$4&gt;F3</formula>
    </cfRule>
  </conditionalFormatting>
  <conditionalFormatting sqref="G3:G4">
    <cfRule type="expression" dxfId="293" priority="341" stopIfTrue="1">
      <formula>$D$4&lt;G3</formula>
    </cfRule>
    <cfRule type="expression" dxfId="292" priority="342" stopIfTrue="1">
      <formula>$D$4&gt;G3</formula>
    </cfRule>
  </conditionalFormatting>
  <conditionalFormatting sqref="I5">
    <cfRule type="cellIs" dxfId="291" priority="317" stopIfTrue="1" operator="equal">
      <formula>5</formula>
    </cfRule>
    <cfRule type="cellIs" dxfId="290" priority="318" stopIfTrue="1" operator="equal">
      <formula>4</formula>
    </cfRule>
    <cfRule type="cellIs" dxfId="289" priority="319" stopIfTrue="1" operator="equal">
      <formula>3</formula>
    </cfRule>
  </conditionalFormatting>
  <conditionalFormatting sqref="I3:I4">
    <cfRule type="expression" dxfId="288" priority="315" stopIfTrue="1">
      <formula>$D$4&lt;I3</formula>
    </cfRule>
    <cfRule type="expression" dxfId="287" priority="316" stopIfTrue="1">
      <formula>$D$4&gt;I3</formula>
    </cfRule>
  </conditionalFormatting>
  <conditionalFormatting sqref="K5">
    <cfRule type="cellIs" dxfId="286" priority="307" stopIfTrue="1" operator="equal">
      <formula>5</formula>
    </cfRule>
    <cfRule type="cellIs" dxfId="285" priority="308" stopIfTrue="1" operator="equal">
      <formula>4</formula>
    </cfRule>
    <cfRule type="cellIs" dxfId="284" priority="309" stopIfTrue="1" operator="equal">
      <formula>3</formula>
    </cfRule>
  </conditionalFormatting>
  <conditionalFormatting sqref="K3:K4">
    <cfRule type="expression" dxfId="283" priority="305" stopIfTrue="1">
      <formula>$D$4&lt;K3</formula>
    </cfRule>
    <cfRule type="expression" dxfId="282" priority="306" stopIfTrue="1">
      <formula>$D$4&gt;K3</formula>
    </cfRule>
  </conditionalFormatting>
  <conditionalFormatting sqref="M4">
    <cfRule type="expression" dxfId="281" priority="303" stopIfTrue="1">
      <formula>$D$4&lt;M4</formula>
    </cfRule>
    <cfRule type="expression" dxfId="280" priority="304" stopIfTrue="1">
      <formula>$D$4&gt;M4</formula>
    </cfRule>
  </conditionalFormatting>
  <conditionalFormatting sqref="R3">
    <cfRule type="expression" dxfId="279" priority="284" stopIfTrue="1">
      <formula>$D$1&lt;R3</formula>
    </cfRule>
    <cfRule type="expression" dxfId="278" priority="285" stopIfTrue="1">
      <formula>$D$1&gt;R3</formula>
    </cfRule>
  </conditionalFormatting>
  <conditionalFormatting sqref="U4">
    <cfRule type="expression" dxfId="277" priority="262" stopIfTrue="1">
      <formula>$D$4&lt;U4</formula>
    </cfRule>
    <cfRule type="expression" dxfId="276" priority="263" stopIfTrue="1">
      <formula>$D$4&gt;U4</formula>
    </cfRule>
  </conditionalFormatting>
  <conditionalFormatting sqref="U4">
    <cfRule type="expression" dxfId="275" priority="260" stopIfTrue="1">
      <formula>$D$1&lt;U4</formula>
    </cfRule>
    <cfRule type="expression" dxfId="274" priority="261" stopIfTrue="1">
      <formula>$D$1&gt;U4</formula>
    </cfRule>
  </conditionalFormatting>
  <conditionalFormatting sqref="U4">
    <cfRule type="expression" dxfId="273" priority="258" stopIfTrue="1">
      <formula>$D$1&lt;U4</formula>
    </cfRule>
    <cfRule type="expression" dxfId="272" priority="259" stopIfTrue="1">
      <formula>$D$1&gt;U4</formula>
    </cfRule>
  </conditionalFormatting>
  <conditionalFormatting sqref="U3">
    <cfRule type="expression" dxfId="271" priority="256" stopIfTrue="1">
      <formula>$D$4&lt;U3</formula>
    </cfRule>
    <cfRule type="expression" dxfId="270" priority="257" stopIfTrue="1">
      <formula>$D$4&gt;U3</formula>
    </cfRule>
  </conditionalFormatting>
  <conditionalFormatting sqref="U5">
    <cfRule type="cellIs" dxfId="269" priority="253" stopIfTrue="1" operator="equal">
      <formula>5</formula>
    </cfRule>
    <cfRule type="cellIs" dxfId="268" priority="254" stopIfTrue="1" operator="equal">
      <formula>4</formula>
    </cfRule>
    <cfRule type="cellIs" dxfId="267" priority="255" stopIfTrue="1" operator="equal">
      <formula>3</formula>
    </cfRule>
  </conditionalFormatting>
  <conditionalFormatting sqref="H5">
    <cfRule type="cellIs" dxfId="266" priority="250" stopIfTrue="1" operator="equal">
      <formula>5</formula>
    </cfRule>
    <cfRule type="cellIs" dxfId="265" priority="251" stopIfTrue="1" operator="equal">
      <formula>4</formula>
    </cfRule>
    <cfRule type="cellIs" dxfId="264" priority="252" stopIfTrue="1" operator="equal">
      <formula>3</formula>
    </cfRule>
  </conditionalFormatting>
  <conditionalFormatting sqref="I5">
    <cfRule type="cellIs" dxfId="263" priority="245" stopIfTrue="1" operator="equal">
      <formula>5</formula>
    </cfRule>
    <cfRule type="cellIs" dxfId="262" priority="246" stopIfTrue="1" operator="equal">
      <formula>4</formula>
    </cfRule>
    <cfRule type="cellIs" dxfId="261" priority="247" stopIfTrue="1" operator="equal">
      <formula>3</formula>
    </cfRule>
  </conditionalFormatting>
  <conditionalFormatting sqref="I3:I4">
    <cfRule type="expression" dxfId="260" priority="243" stopIfTrue="1">
      <formula>$D$4&lt;I3</formula>
    </cfRule>
    <cfRule type="expression" dxfId="259" priority="244" stopIfTrue="1">
      <formula>$D$4&gt;I3</formula>
    </cfRule>
  </conditionalFormatting>
  <conditionalFormatting sqref="K4">
    <cfRule type="expression" dxfId="258" priority="241" stopIfTrue="1">
      <formula>$D$4&lt;K4</formula>
    </cfRule>
    <cfRule type="expression" dxfId="257" priority="242" stopIfTrue="1">
      <formula>$D$4&gt;K4</formula>
    </cfRule>
  </conditionalFormatting>
  <conditionalFormatting sqref="M5">
    <cfRule type="cellIs" dxfId="256" priority="217" stopIfTrue="1" operator="equal">
      <formula>5</formula>
    </cfRule>
    <cfRule type="cellIs" dxfId="255" priority="218" stopIfTrue="1" operator="equal">
      <formula>4</formula>
    </cfRule>
    <cfRule type="cellIs" dxfId="254" priority="219" stopIfTrue="1" operator="equal">
      <formula>3</formula>
    </cfRule>
  </conditionalFormatting>
  <conditionalFormatting sqref="M3:M4">
    <cfRule type="expression" dxfId="253" priority="215" stopIfTrue="1">
      <formula>$D$4&lt;M3</formula>
    </cfRule>
    <cfRule type="expression" dxfId="252" priority="216" stopIfTrue="1">
      <formula>$D$4&gt;M3</formula>
    </cfRule>
  </conditionalFormatting>
  <conditionalFormatting sqref="M4">
    <cfRule type="expression" dxfId="251" priority="211" stopIfTrue="1">
      <formula>$D$4&lt;M4</formula>
    </cfRule>
    <cfRule type="expression" dxfId="250" priority="212" stopIfTrue="1">
      <formula>$D$4&gt;M4</formula>
    </cfRule>
  </conditionalFormatting>
  <conditionalFormatting sqref="M3:M4">
    <cfRule type="expression" dxfId="249" priority="213" stopIfTrue="1">
      <formula>$D$1&lt;M3</formula>
    </cfRule>
    <cfRule type="expression" dxfId="248" priority="214" stopIfTrue="1">
      <formula>$D$1&gt;M3</formula>
    </cfRule>
  </conditionalFormatting>
  <conditionalFormatting sqref="H5">
    <cfRule type="cellIs" dxfId="247" priority="208" stopIfTrue="1" operator="equal">
      <formula>5</formula>
    </cfRule>
    <cfRule type="cellIs" dxfId="246" priority="209" stopIfTrue="1" operator="equal">
      <formula>4</formula>
    </cfRule>
    <cfRule type="cellIs" dxfId="245" priority="210" stopIfTrue="1" operator="equal">
      <formula>3</formula>
    </cfRule>
  </conditionalFormatting>
  <conditionalFormatting sqref="I5">
    <cfRule type="cellIs" dxfId="244" priority="203" stopIfTrue="1" operator="equal">
      <formula>5</formula>
    </cfRule>
    <cfRule type="cellIs" dxfId="243" priority="204" stopIfTrue="1" operator="equal">
      <formula>4</formula>
    </cfRule>
    <cfRule type="cellIs" dxfId="242" priority="205" stopIfTrue="1" operator="equal">
      <formula>3</formula>
    </cfRule>
  </conditionalFormatting>
  <conditionalFormatting sqref="I3:I4">
    <cfRule type="expression" dxfId="241" priority="201" stopIfTrue="1">
      <formula>$D$4&lt;I3</formula>
    </cfRule>
    <cfRule type="expression" dxfId="240" priority="202" stopIfTrue="1">
      <formula>$D$4&gt;I3</formula>
    </cfRule>
  </conditionalFormatting>
  <conditionalFormatting sqref="K3:K4">
    <cfRule type="expression" dxfId="239" priority="192" stopIfTrue="1">
      <formula>$D$4&lt;K3</formula>
    </cfRule>
    <cfRule type="expression" dxfId="238" priority="193" stopIfTrue="1">
      <formula>$D$4&gt;K3</formula>
    </cfRule>
  </conditionalFormatting>
  <conditionalFormatting sqref="K5">
    <cfRule type="cellIs" dxfId="237" priority="189" stopIfTrue="1" operator="equal">
      <formula>5</formula>
    </cfRule>
    <cfRule type="cellIs" dxfId="236" priority="190" stopIfTrue="1" operator="equal">
      <formula>4</formula>
    </cfRule>
    <cfRule type="cellIs" dxfId="235" priority="191" stopIfTrue="1" operator="equal">
      <formula>3</formula>
    </cfRule>
  </conditionalFormatting>
  <conditionalFormatting sqref="M5">
    <cfRule type="cellIs" dxfId="234" priority="186" stopIfTrue="1" operator="equal">
      <formula>5</formula>
    </cfRule>
    <cfRule type="cellIs" dxfId="233" priority="187" stopIfTrue="1" operator="equal">
      <formula>4</formula>
    </cfRule>
    <cfRule type="cellIs" dxfId="232" priority="188" stopIfTrue="1" operator="equal">
      <formula>3</formula>
    </cfRule>
  </conditionalFormatting>
  <conditionalFormatting sqref="M3:M4">
    <cfRule type="expression" dxfId="231" priority="184" stopIfTrue="1">
      <formula>$D$4&lt;M3</formula>
    </cfRule>
    <cfRule type="expression" dxfId="230" priority="185" stopIfTrue="1">
      <formula>$D$4&gt;M3</formula>
    </cfRule>
  </conditionalFormatting>
  <conditionalFormatting sqref="M3:M4">
    <cfRule type="expression" dxfId="229" priority="182" stopIfTrue="1">
      <formula>$D$1&lt;M3</formula>
    </cfRule>
    <cfRule type="expression" dxfId="228" priority="183" stopIfTrue="1">
      <formula>$D$1&gt;M3</formula>
    </cfRule>
  </conditionalFormatting>
  <conditionalFormatting sqref="M4">
    <cfRule type="expression" dxfId="227" priority="180" stopIfTrue="1">
      <formula>$D$4&lt;M4</formula>
    </cfRule>
    <cfRule type="expression" dxfId="226" priority="181" stopIfTrue="1">
      <formula>$D$4&gt;M4</formula>
    </cfRule>
  </conditionalFormatting>
  <conditionalFormatting sqref="O3">
    <cfRule type="expression" dxfId="225" priority="166" stopIfTrue="1">
      <formula>$D$4&lt;O3</formula>
    </cfRule>
    <cfRule type="expression" dxfId="224" priority="167" stopIfTrue="1">
      <formula>$D$4&gt;O3</formula>
    </cfRule>
  </conditionalFormatting>
  <conditionalFormatting sqref="O3">
    <cfRule type="expression" dxfId="223" priority="164" stopIfTrue="1">
      <formula>$D$1&lt;O3</formula>
    </cfRule>
    <cfRule type="expression" dxfId="222" priority="165" stopIfTrue="1">
      <formula>$D$1&gt;O3</formula>
    </cfRule>
  </conditionalFormatting>
  <conditionalFormatting sqref="O3">
    <cfRule type="expression" dxfId="221" priority="160" stopIfTrue="1">
      <formula>$D$1&lt;O3</formula>
    </cfRule>
    <cfRule type="expression" dxfId="220" priority="161" stopIfTrue="1">
      <formula>$D$1&gt;O3</formula>
    </cfRule>
  </conditionalFormatting>
  <conditionalFormatting sqref="H3:H4">
    <cfRule type="expression" dxfId="219" priority="156" stopIfTrue="1">
      <formula>$D$4&lt;H3</formula>
    </cfRule>
    <cfRule type="expression" dxfId="218" priority="157" stopIfTrue="1">
      <formula>$D$4&gt;H3</formula>
    </cfRule>
  </conditionalFormatting>
  <conditionalFormatting sqref="H3:H4">
    <cfRule type="expression" dxfId="217" priority="154" stopIfTrue="1">
      <formula>$D$1&lt;H3</formula>
    </cfRule>
    <cfRule type="expression" dxfId="216" priority="155" stopIfTrue="1">
      <formula>$D$1&gt;H3</formula>
    </cfRule>
  </conditionalFormatting>
  <conditionalFormatting sqref="H3:H4">
    <cfRule type="expression" dxfId="215" priority="152" stopIfTrue="1">
      <formula>$D$4&lt;H3</formula>
    </cfRule>
    <cfRule type="expression" dxfId="214" priority="153" stopIfTrue="1">
      <formula>$D$4&gt;H3</formula>
    </cfRule>
  </conditionalFormatting>
  <conditionalFormatting sqref="J5">
    <cfRule type="cellIs" dxfId="213" priority="149" stopIfTrue="1" operator="equal">
      <formula>5</formula>
    </cfRule>
    <cfRule type="cellIs" dxfId="212" priority="150" stopIfTrue="1" operator="equal">
      <formula>4</formula>
    </cfRule>
    <cfRule type="cellIs" dxfId="211" priority="151" stopIfTrue="1" operator="equal">
      <formula>3</formula>
    </cfRule>
  </conditionalFormatting>
  <conditionalFormatting sqref="J3">
    <cfRule type="expression" dxfId="210" priority="147" stopIfTrue="1">
      <formula>$D$4&lt;J3</formula>
    </cfRule>
    <cfRule type="expression" dxfId="209" priority="148" stopIfTrue="1">
      <formula>$D$4&gt;J3</formula>
    </cfRule>
  </conditionalFormatting>
  <conditionalFormatting sqref="J5">
    <cfRule type="cellIs" dxfId="208" priority="144" stopIfTrue="1" operator="equal">
      <formula>5</formula>
    </cfRule>
    <cfRule type="cellIs" dxfId="207" priority="145" stopIfTrue="1" operator="equal">
      <formula>4</formula>
    </cfRule>
    <cfRule type="cellIs" dxfId="206" priority="146" stopIfTrue="1" operator="equal">
      <formula>3</formula>
    </cfRule>
  </conditionalFormatting>
  <conditionalFormatting sqref="J4">
    <cfRule type="expression" dxfId="205" priority="142" stopIfTrue="1">
      <formula>$D$1&lt;J4</formula>
    </cfRule>
    <cfRule type="expression" dxfId="204" priority="143" stopIfTrue="1">
      <formula>$D$1&gt;J4</formula>
    </cfRule>
  </conditionalFormatting>
  <conditionalFormatting sqref="J4">
    <cfRule type="expression" dxfId="203" priority="140" stopIfTrue="1">
      <formula>$D$4&lt;J4</formula>
    </cfRule>
    <cfRule type="expression" dxfId="202" priority="141" stopIfTrue="1">
      <formula>$D$4&gt;J4</formula>
    </cfRule>
  </conditionalFormatting>
  <conditionalFormatting sqref="J4">
    <cfRule type="expression" dxfId="201" priority="138" stopIfTrue="1">
      <formula>$D$4&lt;J4</formula>
    </cfRule>
    <cfRule type="expression" dxfId="200" priority="139" stopIfTrue="1">
      <formula>$D$4&gt;J4</formula>
    </cfRule>
  </conditionalFormatting>
  <conditionalFormatting sqref="J4">
    <cfRule type="expression" dxfId="199" priority="136" stopIfTrue="1">
      <formula>$D$4&lt;J4</formula>
    </cfRule>
    <cfRule type="expression" dxfId="198" priority="137" stopIfTrue="1">
      <formula>$D$4&gt;J4</formula>
    </cfRule>
  </conditionalFormatting>
  <conditionalFormatting sqref="J4">
    <cfRule type="expression" dxfId="197" priority="134" stopIfTrue="1">
      <formula>$D$4&lt;J4</formula>
    </cfRule>
    <cfRule type="expression" dxfId="196" priority="135" stopIfTrue="1">
      <formula>$D$4&gt;J4</formula>
    </cfRule>
  </conditionalFormatting>
  <conditionalFormatting sqref="L5">
    <cfRule type="cellIs" dxfId="195" priority="131" stopIfTrue="1" operator="equal">
      <formula>5</formula>
    </cfRule>
    <cfRule type="cellIs" dxfId="194" priority="132" stopIfTrue="1" operator="equal">
      <formula>4</formula>
    </cfRule>
    <cfRule type="cellIs" dxfId="193" priority="133" stopIfTrue="1" operator="equal">
      <formula>3</formula>
    </cfRule>
  </conditionalFormatting>
  <conditionalFormatting sqref="L3:L4">
    <cfRule type="expression" dxfId="192" priority="129" stopIfTrue="1">
      <formula>$D$4&lt;L3</formula>
    </cfRule>
    <cfRule type="expression" dxfId="191" priority="130" stopIfTrue="1">
      <formula>$D$4&gt;L3</formula>
    </cfRule>
  </conditionalFormatting>
  <conditionalFormatting sqref="L5">
    <cfRule type="cellIs" dxfId="190" priority="126" stopIfTrue="1" operator="equal">
      <formula>5</formula>
    </cfRule>
    <cfRule type="cellIs" dxfId="189" priority="127" stopIfTrue="1" operator="equal">
      <formula>4</formula>
    </cfRule>
    <cfRule type="cellIs" dxfId="188" priority="128" stopIfTrue="1" operator="equal">
      <formula>3</formula>
    </cfRule>
  </conditionalFormatting>
  <conditionalFormatting sqref="L3:L4">
    <cfRule type="expression" dxfId="187" priority="124" stopIfTrue="1">
      <formula>$D$1&lt;L3</formula>
    </cfRule>
    <cfRule type="expression" dxfId="186" priority="125" stopIfTrue="1">
      <formula>$D$1&gt;L3</formula>
    </cfRule>
  </conditionalFormatting>
  <conditionalFormatting sqref="L4">
    <cfRule type="expression" dxfId="185" priority="122" stopIfTrue="1">
      <formula>$D$4&lt;L4</formula>
    </cfRule>
    <cfRule type="expression" dxfId="184" priority="123" stopIfTrue="1">
      <formula>$D$4&gt;L4</formula>
    </cfRule>
  </conditionalFormatting>
  <conditionalFormatting sqref="L5">
    <cfRule type="cellIs" dxfId="183" priority="119" stopIfTrue="1" operator="equal">
      <formula>5</formula>
    </cfRule>
    <cfRule type="cellIs" dxfId="182" priority="120" stopIfTrue="1" operator="equal">
      <formula>4</formula>
    </cfRule>
    <cfRule type="cellIs" dxfId="181" priority="121" stopIfTrue="1" operator="equal">
      <formula>3</formula>
    </cfRule>
  </conditionalFormatting>
  <conditionalFormatting sqref="L3:L4">
    <cfRule type="expression" dxfId="180" priority="117" stopIfTrue="1">
      <formula>$D$1&lt;L3</formula>
    </cfRule>
    <cfRule type="expression" dxfId="179" priority="118" stopIfTrue="1">
      <formula>$D$1&gt;L3</formula>
    </cfRule>
  </conditionalFormatting>
  <conditionalFormatting sqref="L4">
    <cfRule type="expression" dxfId="178" priority="115" stopIfTrue="1">
      <formula>$D$4&lt;L4</formula>
    </cfRule>
    <cfRule type="expression" dxfId="177" priority="116" stopIfTrue="1">
      <formula>$D$4&gt;L4</formula>
    </cfRule>
  </conditionalFormatting>
  <conditionalFormatting sqref="L5">
    <cfRule type="cellIs" dxfId="176" priority="112" stopIfTrue="1" operator="equal">
      <formula>5</formula>
    </cfRule>
    <cfRule type="cellIs" dxfId="175" priority="113" stopIfTrue="1" operator="equal">
      <formula>4</formula>
    </cfRule>
    <cfRule type="cellIs" dxfId="174" priority="114" stopIfTrue="1" operator="equal">
      <formula>3</formula>
    </cfRule>
  </conditionalFormatting>
  <conditionalFormatting sqref="L3:L4">
    <cfRule type="expression" dxfId="173" priority="110" stopIfTrue="1">
      <formula>$D$1&lt;L3</formula>
    </cfRule>
    <cfRule type="expression" dxfId="172" priority="111" stopIfTrue="1">
      <formula>$D$1&gt;L3</formula>
    </cfRule>
  </conditionalFormatting>
  <conditionalFormatting sqref="L4">
    <cfRule type="expression" dxfId="171" priority="108" stopIfTrue="1">
      <formula>$D$4&lt;L4</formula>
    </cfRule>
    <cfRule type="expression" dxfId="170" priority="109" stopIfTrue="1">
      <formula>$D$4&gt;L4</formula>
    </cfRule>
  </conditionalFormatting>
  <conditionalFormatting sqref="T5">
    <cfRule type="cellIs" dxfId="169" priority="105" stopIfTrue="1" operator="equal">
      <formula>5</formula>
    </cfRule>
    <cfRule type="cellIs" dxfId="168" priority="106" stopIfTrue="1" operator="equal">
      <formula>4</formula>
    </cfRule>
    <cfRule type="cellIs" dxfId="167" priority="107" stopIfTrue="1" operator="equal">
      <formula>3</formula>
    </cfRule>
  </conditionalFormatting>
  <conditionalFormatting sqref="T3:T4">
    <cfRule type="expression" dxfId="166" priority="103" stopIfTrue="1">
      <formula>$D$4&lt;T3</formula>
    </cfRule>
    <cfRule type="expression" dxfId="165" priority="104" stopIfTrue="1">
      <formula>$D$4&gt;T3</formula>
    </cfRule>
  </conditionalFormatting>
  <conditionalFormatting sqref="T5">
    <cfRule type="cellIs" dxfId="164" priority="100" stopIfTrue="1" operator="equal">
      <formula>5</formula>
    </cfRule>
    <cfRule type="cellIs" dxfId="163" priority="101" stopIfTrue="1" operator="equal">
      <formula>4</formula>
    </cfRule>
    <cfRule type="cellIs" dxfId="162" priority="102" stopIfTrue="1" operator="equal">
      <formula>3</formula>
    </cfRule>
  </conditionalFormatting>
  <conditionalFormatting sqref="T5">
    <cfRule type="cellIs" dxfId="161" priority="97" stopIfTrue="1" operator="equal">
      <formula>5</formula>
    </cfRule>
    <cfRule type="cellIs" dxfId="160" priority="98" stopIfTrue="1" operator="equal">
      <formula>4</formula>
    </cfRule>
    <cfRule type="cellIs" dxfId="159" priority="99" stopIfTrue="1" operator="equal">
      <formula>3</formula>
    </cfRule>
  </conditionalFormatting>
  <conditionalFormatting sqref="T3:T4">
    <cfRule type="expression" dxfId="158" priority="95" stopIfTrue="1">
      <formula>$D$1&lt;T3</formula>
    </cfRule>
    <cfRule type="expression" dxfId="157" priority="96" stopIfTrue="1">
      <formula>$D$1&gt;T3</formula>
    </cfRule>
  </conditionalFormatting>
  <conditionalFormatting sqref="T5">
    <cfRule type="cellIs" dxfId="156" priority="92" stopIfTrue="1" operator="equal">
      <formula>5</formula>
    </cfRule>
    <cfRule type="cellIs" dxfId="155" priority="93" stopIfTrue="1" operator="equal">
      <formula>4</formula>
    </cfRule>
    <cfRule type="cellIs" dxfId="154" priority="94" stopIfTrue="1" operator="equal">
      <formula>3</formula>
    </cfRule>
  </conditionalFormatting>
  <conditionalFormatting sqref="T5">
    <cfRule type="cellIs" dxfId="153" priority="89" stopIfTrue="1" operator="equal">
      <formula>5</formula>
    </cfRule>
    <cfRule type="cellIs" dxfId="152" priority="90" stopIfTrue="1" operator="equal">
      <formula>4</formula>
    </cfRule>
    <cfRule type="cellIs" dxfId="151" priority="91" stopIfTrue="1" operator="equal">
      <formula>3</formula>
    </cfRule>
  </conditionalFormatting>
  <conditionalFormatting sqref="T3:T4">
    <cfRule type="expression" dxfId="150" priority="87" stopIfTrue="1">
      <formula>$D$1&lt;T3</formula>
    </cfRule>
    <cfRule type="expression" dxfId="149" priority="88" stopIfTrue="1">
      <formula>$D$1&gt;T3</formula>
    </cfRule>
  </conditionalFormatting>
  <conditionalFormatting sqref="N3:N4">
    <cfRule type="expression" dxfId="148" priority="85" stopIfTrue="1">
      <formula>$D$4&lt;N3</formula>
    </cfRule>
    <cfRule type="expression" dxfId="147" priority="86" stopIfTrue="1">
      <formula>$D$4&gt;N3</formula>
    </cfRule>
  </conditionalFormatting>
  <conditionalFormatting sqref="N3:N4">
    <cfRule type="expression" dxfId="146" priority="83" stopIfTrue="1">
      <formula>$D$1&lt;N3</formula>
    </cfRule>
    <cfRule type="expression" dxfId="145" priority="84" stopIfTrue="1">
      <formula>$D$1&gt;N3</formula>
    </cfRule>
  </conditionalFormatting>
  <conditionalFormatting sqref="N4">
    <cfRule type="expression" dxfId="144" priority="81" stopIfTrue="1">
      <formula>$D$4&lt;N4</formula>
    </cfRule>
    <cfRule type="expression" dxfId="143" priority="82" stopIfTrue="1">
      <formula>$D$4&gt;N4</formula>
    </cfRule>
  </conditionalFormatting>
  <conditionalFormatting sqref="N3:N4">
    <cfRule type="expression" dxfId="142" priority="79" stopIfTrue="1">
      <formula>$D$1&lt;N3</formula>
    </cfRule>
    <cfRule type="expression" dxfId="141" priority="80" stopIfTrue="1">
      <formula>$D$1&gt;N3</formula>
    </cfRule>
  </conditionalFormatting>
  <conditionalFormatting sqref="N4">
    <cfRule type="expression" dxfId="140" priority="77" stopIfTrue="1">
      <formula>$D$4&lt;N4</formula>
    </cfRule>
    <cfRule type="expression" dxfId="139" priority="78" stopIfTrue="1">
      <formula>$D$4&gt;N4</formula>
    </cfRule>
  </conditionalFormatting>
  <conditionalFormatting sqref="N4">
    <cfRule type="expression" dxfId="138" priority="73" stopIfTrue="1">
      <formula>$D$4&lt;N4</formula>
    </cfRule>
    <cfRule type="expression" dxfId="137" priority="74" stopIfTrue="1">
      <formula>$D$4&gt;N4</formula>
    </cfRule>
  </conditionalFormatting>
  <conditionalFormatting sqref="N3:N4">
    <cfRule type="expression" dxfId="136" priority="75" stopIfTrue="1">
      <formula>$D$1&lt;N3</formula>
    </cfRule>
    <cfRule type="expression" dxfId="135" priority="76" stopIfTrue="1">
      <formula>$D$1&gt;N3</formula>
    </cfRule>
  </conditionalFormatting>
  <conditionalFormatting sqref="N3:N4">
    <cfRule type="expression" dxfId="134" priority="71" stopIfTrue="1">
      <formula>$D$1&lt;N3</formula>
    </cfRule>
    <cfRule type="expression" dxfId="133" priority="72" stopIfTrue="1">
      <formula>$D$1&gt;N3</formula>
    </cfRule>
  </conditionalFormatting>
  <conditionalFormatting sqref="N4">
    <cfRule type="expression" dxfId="132" priority="69" stopIfTrue="1">
      <formula>$D$4&lt;N4</formula>
    </cfRule>
    <cfRule type="expression" dxfId="131" priority="70" stopIfTrue="1">
      <formula>$D$4&gt;N4</formula>
    </cfRule>
  </conditionalFormatting>
  <conditionalFormatting sqref="N5">
    <cfRule type="cellIs" dxfId="130" priority="66" stopIfTrue="1" operator="equal">
      <formula>5</formula>
    </cfRule>
    <cfRule type="cellIs" dxfId="129" priority="67" stopIfTrue="1" operator="equal">
      <formula>4</formula>
    </cfRule>
    <cfRule type="cellIs" dxfId="128" priority="68" stopIfTrue="1" operator="equal">
      <formula>3</formula>
    </cfRule>
  </conditionalFormatting>
  <conditionalFormatting sqref="N5">
    <cfRule type="cellIs" dxfId="127" priority="63" stopIfTrue="1" operator="equal">
      <formula>5</formula>
    </cfRule>
    <cfRule type="cellIs" dxfId="126" priority="64" stopIfTrue="1" operator="equal">
      <formula>4</formula>
    </cfRule>
    <cfRule type="cellIs" dxfId="125" priority="65" stopIfTrue="1" operator="equal">
      <formula>3</formula>
    </cfRule>
  </conditionalFormatting>
  <conditionalFormatting sqref="N5">
    <cfRule type="cellIs" dxfId="124" priority="60" stopIfTrue="1" operator="equal">
      <formula>5</formula>
    </cfRule>
    <cfRule type="cellIs" dxfId="123" priority="61" stopIfTrue="1" operator="equal">
      <formula>4</formula>
    </cfRule>
    <cfRule type="cellIs" dxfId="122" priority="62" stopIfTrue="1" operator="equal">
      <formula>3</formula>
    </cfRule>
  </conditionalFormatting>
  <conditionalFormatting sqref="N5">
    <cfRule type="cellIs" dxfId="121" priority="57" stopIfTrue="1" operator="equal">
      <formula>5</formula>
    </cfRule>
    <cfRule type="cellIs" dxfId="120" priority="58" stopIfTrue="1" operator="equal">
      <formula>4</formula>
    </cfRule>
    <cfRule type="cellIs" dxfId="119" priority="59" stopIfTrue="1" operator="equal">
      <formula>3</formula>
    </cfRule>
  </conditionalFormatting>
  <conditionalFormatting sqref="O5">
    <cfRule type="cellIs" dxfId="118" priority="54" stopIfTrue="1" operator="equal">
      <formula>5</formula>
    </cfRule>
    <cfRule type="cellIs" dxfId="117" priority="55" stopIfTrue="1" operator="equal">
      <formula>4</formula>
    </cfRule>
    <cfRule type="cellIs" dxfId="116" priority="56" stopIfTrue="1" operator="equal">
      <formula>3</formula>
    </cfRule>
  </conditionalFormatting>
  <conditionalFormatting sqref="O4">
    <cfRule type="expression" dxfId="115" priority="52" stopIfTrue="1">
      <formula>$D$4&lt;O4</formula>
    </cfRule>
    <cfRule type="expression" dxfId="114" priority="53" stopIfTrue="1">
      <formula>$D$4&gt;O4</formula>
    </cfRule>
  </conditionalFormatting>
  <conditionalFormatting sqref="O4">
    <cfRule type="expression" dxfId="113" priority="48" stopIfTrue="1">
      <formula>$D$4&lt;O4</formula>
    </cfRule>
    <cfRule type="expression" dxfId="112" priority="49" stopIfTrue="1">
      <formula>$D$4&gt;O4</formula>
    </cfRule>
  </conditionalFormatting>
  <conditionalFormatting sqref="O4">
    <cfRule type="expression" dxfId="111" priority="50" stopIfTrue="1">
      <formula>$D$1&lt;O4</formula>
    </cfRule>
    <cfRule type="expression" dxfId="110" priority="51" stopIfTrue="1">
      <formula>$D$1&gt;O4</formula>
    </cfRule>
  </conditionalFormatting>
  <conditionalFormatting sqref="O4">
    <cfRule type="expression" dxfId="109" priority="44" stopIfTrue="1">
      <formula>$D$4&lt;O4</formula>
    </cfRule>
    <cfRule type="expression" dxfId="108" priority="45" stopIfTrue="1">
      <formula>$D$4&gt;O4</formula>
    </cfRule>
  </conditionalFormatting>
  <conditionalFormatting sqref="O4">
    <cfRule type="expression" dxfId="107" priority="46" stopIfTrue="1">
      <formula>$D$1&lt;O4</formula>
    </cfRule>
    <cfRule type="expression" dxfId="106" priority="47" stopIfTrue="1">
      <formula>$D$1&gt;O4</formula>
    </cfRule>
  </conditionalFormatting>
  <conditionalFormatting sqref="P5">
    <cfRule type="cellIs" dxfId="105" priority="41" stopIfTrue="1" operator="equal">
      <formula>5</formula>
    </cfRule>
    <cfRule type="cellIs" dxfId="104" priority="42" stopIfTrue="1" operator="equal">
      <formula>4</formula>
    </cfRule>
    <cfRule type="cellIs" dxfId="103" priority="43" stopIfTrue="1" operator="equal">
      <formula>3</formula>
    </cfRule>
  </conditionalFormatting>
  <conditionalFormatting sqref="P4">
    <cfRule type="expression" dxfId="102" priority="39" stopIfTrue="1">
      <formula>$D$4&lt;P4</formula>
    </cfRule>
    <cfRule type="expression" dxfId="101" priority="40" stopIfTrue="1">
      <formula>$D$4&gt;P4</formula>
    </cfRule>
  </conditionalFormatting>
  <conditionalFormatting sqref="P5">
    <cfRule type="cellIs" dxfId="100" priority="36" stopIfTrue="1" operator="equal">
      <formula>5</formula>
    </cfRule>
    <cfRule type="cellIs" dxfId="99" priority="37" stopIfTrue="1" operator="equal">
      <formula>4</formula>
    </cfRule>
    <cfRule type="cellIs" dxfId="98" priority="38" stopIfTrue="1" operator="equal">
      <formula>3</formula>
    </cfRule>
  </conditionalFormatting>
  <conditionalFormatting sqref="P5">
    <cfRule type="cellIs" dxfId="97" priority="33" stopIfTrue="1" operator="equal">
      <formula>5</formula>
    </cfRule>
    <cfRule type="cellIs" dxfId="96" priority="34" stopIfTrue="1" operator="equal">
      <formula>4</formula>
    </cfRule>
    <cfRule type="cellIs" dxfId="95" priority="35" stopIfTrue="1" operator="equal">
      <formula>3</formula>
    </cfRule>
  </conditionalFormatting>
  <conditionalFormatting sqref="P4">
    <cfRule type="expression" dxfId="94" priority="31" stopIfTrue="1">
      <formula>$D$1&lt;P4</formula>
    </cfRule>
    <cfRule type="expression" dxfId="93" priority="32" stopIfTrue="1">
      <formula>$D$1&gt;P4</formula>
    </cfRule>
  </conditionalFormatting>
  <conditionalFormatting sqref="P5">
    <cfRule type="cellIs" dxfId="92" priority="28" stopIfTrue="1" operator="equal">
      <formula>5</formula>
    </cfRule>
    <cfRule type="cellIs" dxfId="91" priority="29" stopIfTrue="1" operator="equal">
      <formula>4</formula>
    </cfRule>
    <cfRule type="cellIs" dxfId="90" priority="30" stopIfTrue="1" operator="equal">
      <formula>3</formula>
    </cfRule>
  </conditionalFormatting>
  <conditionalFormatting sqref="P5">
    <cfRule type="cellIs" dxfId="89" priority="25" stopIfTrue="1" operator="equal">
      <formula>5</formula>
    </cfRule>
    <cfRule type="cellIs" dxfId="88" priority="26" stopIfTrue="1" operator="equal">
      <formula>4</formula>
    </cfRule>
    <cfRule type="cellIs" dxfId="87" priority="27" stopIfTrue="1" operator="equal">
      <formula>3</formula>
    </cfRule>
  </conditionalFormatting>
  <conditionalFormatting sqref="P4">
    <cfRule type="expression" dxfId="86" priority="23" stopIfTrue="1">
      <formula>$D$1&lt;P4</formula>
    </cfRule>
    <cfRule type="expression" dxfId="85" priority="24" stopIfTrue="1">
      <formula>$D$1&gt;P4</formula>
    </cfRule>
  </conditionalFormatting>
  <conditionalFormatting sqref="Q5">
    <cfRule type="cellIs" dxfId="84" priority="20" stopIfTrue="1" operator="equal">
      <formula>5</formula>
    </cfRule>
    <cfRule type="cellIs" dxfId="83" priority="21" stopIfTrue="1" operator="equal">
      <formula>4</formula>
    </cfRule>
    <cfRule type="cellIs" dxfId="82" priority="22" stopIfTrue="1" operator="equal">
      <formula>3</formula>
    </cfRule>
  </conditionalFormatting>
  <conditionalFormatting sqref="Q3:Q4">
    <cfRule type="expression" dxfId="81" priority="18" stopIfTrue="1">
      <formula>$D$4&lt;Q3</formula>
    </cfRule>
    <cfRule type="expression" dxfId="80" priority="19" stopIfTrue="1">
      <formula>$D$4&gt;Q3</formula>
    </cfRule>
  </conditionalFormatting>
  <conditionalFormatting sqref="Q5">
    <cfRule type="cellIs" dxfId="79" priority="15" stopIfTrue="1" operator="equal">
      <formula>5</formula>
    </cfRule>
    <cfRule type="cellIs" dxfId="78" priority="16" stopIfTrue="1" operator="equal">
      <formula>4</formula>
    </cfRule>
    <cfRule type="cellIs" dxfId="77" priority="17" stopIfTrue="1" operator="equal">
      <formula>3</formula>
    </cfRule>
  </conditionalFormatting>
  <conditionalFormatting sqref="Q5">
    <cfRule type="cellIs" dxfId="76" priority="12" stopIfTrue="1" operator="equal">
      <formula>5</formula>
    </cfRule>
    <cfRule type="cellIs" dxfId="75" priority="13" stopIfTrue="1" operator="equal">
      <formula>4</formula>
    </cfRule>
    <cfRule type="cellIs" dxfId="74" priority="14" stopIfTrue="1" operator="equal">
      <formula>3</formula>
    </cfRule>
  </conditionalFormatting>
  <conditionalFormatting sqref="Q3:Q4">
    <cfRule type="expression" dxfId="73" priority="10" stopIfTrue="1">
      <formula>$D$1&lt;Q3</formula>
    </cfRule>
    <cfRule type="expression" dxfId="72" priority="11" stopIfTrue="1">
      <formula>$D$1&gt;Q3</formula>
    </cfRule>
  </conditionalFormatting>
  <conditionalFormatting sqref="R5">
    <cfRule type="cellIs" dxfId="71" priority="7" stopIfTrue="1" operator="equal">
      <formula>5</formula>
    </cfRule>
    <cfRule type="cellIs" dxfId="70" priority="8" stopIfTrue="1" operator="equal">
      <formula>4</formula>
    </cfRule>
    <cfRule type="cellIs" dxfId="69" priority="9" stopIfTrue="1" operator="equal">
      <formula>3</formula>
    </cfRule>
  </conditionalFormatting>
  <conditionalFormatting sqref="R4">
    <cfRule type="expression" dxfId="68" priority="5" stopIfTrue="1">
      <formula>$D$4&lt;R4</formula>
    </cfRule>
    <cfRule type="expression" dxfId="67" priority="6" stopIfTrue="1">
      <formula>$D$4&gt;R4</formula>
    </cfRule>
  </conditionalFormatting>
  <conditionalFormatting sqref="R4">
    <cfRule type="expression" dxfId="66" priority="3" stopIfTrue="1">
      <formula>$D$1&lt;R4</formula>
    </cfRule>
    <cfRule type="expression" dxfId="65" priority="4" stopIfTrue="1">
      <formula>$D$1&gt;R4</formula>
    </cfRule>
  </conditionalFormatting>
  <conditionalFormatting sqref="R4">
    <cfRule type="expression" dxfId="64" priority="1" stopIfTrue="1">
      <formula>$D$1&lt;R4</formula>
    </cfRule>
    <cfRule type="expression" dxfId="63" priority="2" stopIfTrue="1">
      <formula>$D$1&gt;R4</formula>
    </cfRule>
  </conditionalFormatting>
  <pageMargins left="0.51181102362204722" right="0" top="0.55118110236220474" bottom="0" header="0.31496062992125984" footer="0.31496062992125984"/>
  <pageSetup paperSize="9" scale="70" orientation="portrait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7"/>
  <dimension ref="A1:U57"/>
  <sheetViews>
    <sheetView view="pageBreakPreview" zoomScale="70" zoomScaleNormal="75" zoomScaleSheetLayoutView="70" workbookViewId="0">
      <pane xSplit="2" ySplit="6" topLeftCell="C7" activePane="bottomRight" state="frozenSplit"/>
      <selection activeCell="BD8" sqref="BD8"/>
      <selection pane="topRight" activeCell="BD8" sqref="BD8"/>
      <selection pane="bottomLeft" activeCell="BD8" sqref="BD8"/>
      <selection pane="bottomRight" activeCell="J15" sqref="J15"/>
    </sheetView>
  </sheetViews>
  <sheetFormatPr defaultRowHeight="18" x14ac:dyDescent="0.25"/>
  <cols>
    <col min="1" max="1" width="14.7109375" style="78" customWidth="1"/>
    <col min="2" max="2" width="11.85546875" style="78" customWidth="1"/>
    <col min="3" max="3" width="9.28515625" style="78" customWidth="1"/>
    <col min="4" max="4" width="9" style="78" customWidth="1"/>
    <col min="5" max="5" width="9.85546875" style="78" customWidth="1"/>
    <col min="6" max="6" width="8.85546875" style="78" customWidth="1"/>
    <col min="7" max="7" width="8.42578125" style="78" customWidth="1"/>
    <col min="8" max="8" width="8.85546875" style="78" customWidth="1"/>
    <col min="9" max="18" width="10.85546875" style="78" customWidth="1"/>
    <col min="19" max="19" width="11.7109375" style="78" customWidth="1"/>
    <col min="20" max="20" width="10.85546875" style="78" customWidth="1"/>
    <col min="21" max="21" width="8.5703125" style="78" customWidth="1"/>
    <col min="22" max="16384" width="9.140625" style="78"/>
  </cols>
  <sheetData>
    <row r="1" spans="1:21" ht="18.75" customHeight="1" x14ac:dyDescent="0.25">
      <c r="A1" s="609" t="s">
        <v>20</v>
      </c>
      <c r="B1" s="609"/>
      <c r="C1" s="609"/>
      <c r="D1" s="609"/>
      <c r="E1" s="609"/>
      <c r="F1" s="609"/>
      <c r="G1" s="609"/>
      <c r="H1" s="609"/>
      <c r="I1" s="609"/>
      <c r="J1" s="609"/>
      <c r="K1" s="609"/>
      <c r="L1" s="609"/>
      <c r="M1" s="609"/>
      <c r="N1" s="609"/>
      <c r="O1" s="609"/>
      <c r="P1" s="609"/>
      <c r="Q1" s="609"/>
      <c r="R1" s="609"/>
      <c r="S1" s="609"/>
      <c r="T1" s="609"/>
    </row>
    <row r="2" spans="1:21" ht="18.75" customHeight="1" x14ac:dyDescent="0.25">
      <c r="A2" s="609" t="s">
        <v>653</v>
      </c>
      <c r="B2" s="609"/>
      <c r="C2" s="609"/>
      <c r="D2" s="609"/>
      <c r="E2" s="609"/>
      <c r="F2" s="609"/>
      <c r="G2" s="609"/>
      <c r="H2" s="609"/>
      <c r="I2" s="609"/>
      <c r="J2" s="609"/>
      <c r="K2" s="609"/>
      <c r="L2" s="609"/>
      <c r="M2" s="609"/>
      <c r="N2" s="609"/>
      <c r="O2" s="609"/>
      <c r="P2" s="609"/>
      <c r="Q2" s="609"/>
      <c r="R2" s="609"/>
      <c r="S2" s="609"/>
      <c r="T2" s="609"/>
    </row>
    <row r="3" spans="1:21" ht="18.75" customHeight="1" x14ac:dyDescent="0.25">
      <c r="A3" s="610" t="s">
        <v>668</v>
      </c>
      <c r="B3" s="610"/>
      <c r="C3" s="610"/>
      <c r="D3" s="610"/>
      <c r="E3" s="610"/>
      <c r="F3" s="610"/>
      <c r="G3" s="610"/>
      <c r="H3" s="610"/>
      <c r="I3" s="610"/>
      <c r="J3" s="610"/>
      <c r="K3" s="610"/>
      <c r="L3" s="610"/>
      <c r="M3" s="610"/>
      <c r="N3" s="610"/>
      <c r="O3" s="610"/>
      <c r="P3" s="610"/>
      <c r="Q3" s="610"/>
      <c r="R3" s="610"/>
      <c r="S3" s="610"/>
      <c r="T3" s="610"/>
    </row>
    <row r="4" spans="1:21" hidden="1" x14ac:dyDescent="0.25">
      <c r="A4" s="79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</row>
    <row r="5" spans="1:21" ht="26.25" customHeight="1" x14ac:dyDescent="0.25">
      <c r="A5" s="608" t="s">
        <v>29</v>
      </c>
      <c r="B5" s="608" t="s">
        <v>30</v>
      </c>
      <c r="C5" s="608" t="s">
        <v>37</v>
      </c>
      <c r="D5" s="608"/>
      <c r="E5" s="608"/>
      <c r="F5" s="608"/>
      <c r="G5" s="608"/>
      <c r="H5" s="608"/>
      <c r="I5" s="608" t="s">
        <v>33</v>
      </c>
      <c r="J5" s="608" t="s">
        <v>21</v>
      </c>
      <c r="K5" s="608"/>
      <c r="L5" s="608"/>
      <c r="M5" s="608"/>
      <c r="N5" s="608"/>
      <c r="O5" s="608"/>
      <c r="P5" s="608"/>
      <c r="Q5" s="608"/>
      <c r="R5" s="608"/>
      <c r="S5" s="608" t="s">
        <v>31</v>
      </c>
      <c r="T5" s="608" t="s">
        <v>32</v>
      </c>
      <c r="U5" s="607" t="s">
        <v>660</v>
      </c>
    </row>
    <row r="6" spans="1:21" ht="27" customHeight="1" x14ac:dyDescent="0.25">
      <c r="A6" s="608"/>
      <c r="B6" s="608"/>
      <c r="C6" s="294" t="s">
        <v>24</v>
      </c>
      <c r="D6" s="405" t="s">
        <v>654</v>
      </c>
      <c r="E6" s="294">
        <v>2</v>
      </c>
      <c r="F6" s="294">
        <v>3</v>
      </c>
      <c r="G6" s="294">
        <v>4</v>
      </c>
      <c r="H6" s="294">
        <v>5</v>
      </c>
      <c r="I6" s="608"/>
      <c r="J6" s="497">
        <v>5</v>
      </c>
      <c r="K6" s="497" t="s">
        <v>22</v>
      </c>
      <c r="L6" s="497">
        <v>4</v>
      </c>
      <c r="M6" s="497" t="s">
        <v>22</v>
      </c>
      <c r="N6" s="497">
        <v>3</v>
      </c>
      <c r="O6" s="497" t="s">
        <v>22</v>
      </c>
      <c r="P6" s="497">
        <v>2</v>
      </c>
      <c r="Q6" s="294" t="s">
        <v>22</v>
      </c>
      <c r="R6" s="294" t="s">
        <v>23</v>
      </c>
      <c r="S6" s="608"/>
      <c r="T6" s="608"/>
      <c r="U6" s="607"/>
    </row>
    <row r="7" spans="1:21" ht="20.25" customHeight="1" x14ac:dyDescent="0.25">
      <c r="A7" s="497">
        <v>2531</v>
      </c>
      <c r="B7" s="497">
        <f>'2531'!E38</f>
        <v>32</v>
      </c>
      <c r="C7" s="283">
        <f>'2531'!W38</f>
        <v>3</v>
      </c>
      <c r="D7" s="283">
        <f>'2531'!X38</f>
        <v>0</v>
      </c>
      <c r="E7" s="283">
        <f>'2531'!Y38</f>
        <v>8</v>
      </c>
      <c r="F7" s="283">
        <f>'2531'!Z38</f>
        <v>77</v>
      </c>
      <c r="G7" s="283">
        <f>'2531'!AA38</f>
        <v>72</v>
      </c>
      <c r="H7" s="283">
        <f>'2531'!AB38</f>
        <v>32</v>
      </c>
      <c r="I7" s="284">
        <f>SUM(D7:H7)</f>
        <v>189</v>
      </c>
      <c r="J7" s="498" t="str">
        <f>'2531'!V40</f>
        <v>0</v>
      </c>
      <c r="K7" s="285">
        <f t="shared" ref="K7:K19" si="0">IF(R7=0,0,J7/R7*100)</f>
        <v>0</v>
      </c>
      <c r="L7" s="498">
        <f>'2531'!V41</f>
        <v>4</v>
      </c>
      <c r="M7" s="285">
        <f>IF(R7=0,0,L7/R7*100)</f>
        <v>12.5</v>
      </c>
      <c r="N7" s="498">
        <f>'2531'!V42</f>
        <v>21</v>
      </c>
      <c r="O7" s="285">
        <f>IF(R7=0,0,N7/R7*100)</f>
        <v>65.625</v>
      </c>
      <c r="P7" s="498">
        <f>'2531'!V43</f>
        <v>7</v>
      </c>
      <c r="Q7" s="285">
        <f>IF(R7=0,0,P7/R7*100)</f>
        <v>21.875</v>
      </c>
      <c r="R7" s="498">
        <f>SUM(J7,L7,N7,P7)</f>
        <v>32</v>
      </c>
      <c r="S7" s="286">
        <f>'2531'!AD39</f>
        <v>3.6772486772486772</v>
      </c>
      <c r="T7" s="324">
        <f>IF(I7=0,0,IF(Q7&gt;30,2,IF(AND(Q7&lt;10,K7&gt;=50),5,IF(AND(SUM(K7,M7)&gt;=50,Q7&lt;=20),4,3))))</f>
        <v>3</v>
      </c>
      <c r="U7" s="496">
        <v>26</v>
      </c>
    </row>
    <row r="8" spans="1:21" ht="20.25" customHeight="1" x14ac:dyDescent="0.25">
      <c r="A8" s="497">
        <v>2532</v>
      </c>
      <c r="B8" s="497">
        <f>'2532'!E38</f>
        <v>32</v>
      </c>
      <c r="C8" s="283">
        <f>'2532'!W38</f>
        <v>1</v>
      </c>
      <c r="D8" s="283">
        <f>'2532'!X38</f>
        <v>0</v>
      </c>
      <c r="E8" s="283">
        <f>'2532'!Y38</f>
        <v>1</v>
      </c>
      <c r="F8" s="283">
        <f>'2532'!Z38</f>
        <v>64</v>
      </c>
      <c r="G8" s="283">
        <f>'2532'!AA38</f>
        <v>74</v>
      </c>
      <c r="H8" s="283">
        <f>'2532'!AB38</f>
        <v>52</v>
      </c>
      <c r="I8" s="284">
        <f t="shared" ref="I8:I19" si="1">SUM(D8:H8)</f>
        <v>191</v>
      </c>
      <c r="J8" s="498" t="str">
        <f>'2532'!V40</f>
        <v>0</v>
      </c>
      <c r="K8" s="285">
        <f t="shared" si="0"/>
        <v>0</v>
      </c>
      <c r="L8" s="498">
        <f>'2532'!V41</f>
        <v>7</v>
      </c>
      <c r="M8" s="285">
        <f t="shared" ref="M8:M14" si="2">IF(R8=0,0,L8/R8*100)</f>
        <v>21.875</v>
      </c>
      <c r="N8" s="498">
        <f>'2532'!V42</f>
        <v>24</v>
      </c>
      <c r="O8" s="285">
        <f t="shared" ref="O8:O14" si="3">IF(R8=0,0,N8/R8*100)</f>
        <v>75</v>
      </c>
      <c r="P8" s="498">
        <f>'2532'!V43</f>
        <v>1</v>
      </c>
      <c r="Q8" s="285">
        <f t="shared" ref="Q8:Q14" si="4">IF(R8=0,0,P8/R8*100)</f>
        <v>3.125</v>
      </c>
      <c r="R8" s="498">
        <f t="shared" ref="R8:R14" si="5">SUM(J8,L8,N8,P8)</f>
        <v>32</v>
      </c>
      <c r="S8" s="286">
        <f>'2532'!AD39</f>
        <v>3.9267015706806281</v>
      </c>
      <c r="T8" s="324">
        <f t="shared" ref="T8:T14" si="6">IF(I8=0,0,IF(Q8&gt;30,2,IF(AND(Q8&lt;10,K8&gt;=50),5,IF(AND(SUM(K8,M8)&gt;=50,Q8&lt;=20),4,3))))</f>
        <v>3</v>
      </c>
      <c r="U8" s="496">
        <v>10</v>
      </c>
    </row>
    <row r="9" spans="1:21" ht="20.25" customHeight="1" x14ac:dyDescent="0.25">
      <c r="A9" s="497">
        <v>2533</v>
      </c>
      <c r="B9" s="497">
        <f>'2533'!E38</f>
        <v>32</v>
      </c>
      <c r="C9" s="283">
        <f>'2533'!W38</f>
        <v>0</v>
      </c>
      <c r="D9" s="283">
        <f>'2533'!X38</f>
        <v>0</v>
      </c>
      <c r="E9" s="283">
        <f>'2533'!Y38</f>
        <v>4</v>
      </c>
      <c r="F9" s="283">
        <f>'2533'!Z38</f>
        <v>51</v>
      </c>
      <c r="G9" s="283">
        <f>'2533'!AA38</f>
        <v>99</v>
      </c>
      <c r="H9" s="283">
        <f>'2533'!AB38</f>
        <v>37</v>
      </c>
      <c r="I9" s="284">
        <f t="shared" si="1"/>
        <v>191</v>
      </c>
      <c r="J9" s="498" t="str">
        <f>'2533'!V40</f>
        <v>0</v>
      </c>
      <c r="K9" s="285">
        <f t="shared" si="0"/>
        <v>0</v>
      </c>
      <c r="L9" s="498">
        <f>'2533'!V41</f>
        <v>7</v>
      </c>
      <c r="M9" s="285">
        <f t="shared" si="2"/>
        <v>21.875</v>
      </c>
      <c r="N9" s="498">
        <f>'2533'!V42</f>
        <v>21</v>
      </c>
      <c r="O9" s="285">
        <f t="shared" si="3"/>
        <v>65.625</v>
      </c>
      <c r="P9" s="498">
        <f>'2533'!V43</f>
        <v>4</v>
      </c>
      <c r="Q9" s="285">
        <f t="shared" si="4"/>
        <v>12.5</v>
      </c>
      <c r="R9" s="498">
        <f t="shared" si="5"/>
        <v>32</v>
      </c>
      <c r="S9" s="286">
        <f>'2533'!AD39</f>
        <v>3.8848167539267018</v>
      </c>
      <c r="T9" s="324">
        <f t="shared" si="6"/>
        <v>3</v>
      </c>
      <c r="U9" s="496">
        <v>13</v>
      </c>
    </row>
    <row r="10" spans="1:21" ht="20.25" customHeight="1" x14ac:dyDescent="0.25">
      <c r="A10" s="497">
        <v>2534</v>
      </c>
      <c r="B10" s="497">
        <f>'2534'!E38</f>
        <v>32</v>
      </c>
      <c r="C10" s="283">
        <f>'2534'!W38</f>
        <v>0</v>
      </c>
      <c r="D10" s="283">
        <f>'2534'!X38</f>
        <v>0</v>
      </c>
      <c r="E10" s="283">
        <f>'2534'!Y38</f>
        <v>0</v>
      </c>
      <c r="F10" s="283">
        <f>'2534'!Z38</f>
        <v>72</v>
      </c>
      <c r="G10" s="283">
        <f>'2534'!AA38</f>
        <v>81</v>
      </c>
      <c r="H10" s="283">
        <f>'2534'!AB38</f>
        <v>39</v>
      </c>
      <c r="I10" s="284">
        <f t="shared" si="1"/>
        <v>192</v>
      </c>
      <c r="J10" s="498">
        <f>'2534'!V40</f>
        <v>1</v>
      </c>
      <c r="K10" s="285">
        <f t="shared" si="0"/>
        <v>3.125</v>
      </c>
      <c r="L10" s="498">
        <f>'2534'!V41</f>
        <v>2</v>
      </c>
      <c r="M10" s="285">
        <f t="shared" si="2"/>
        <v>6.25</v>
      </c>
      <c r="N10" s="498">
        <f>'2534'!V42</f>
        <v>29</v>
      </c>
      <c r="O10" s="285">
        <f t="shared" si="3"/>
        <v>90.625</v>
      </c>
      <c r="P10" s="498" t="str">
        <f>'2534'!V43</f>
        <v>0</v>
      </c>
      <c r="Q10" s="285">
        <f t="shared" si="4"/>
        <v>0</v>
      </c>
      <c r="R10" s="498">
        <f t="shared" si="5"/>
        <v>32</v>
      </c>
      <c r="S10" s="286">
        <f>'2534'!AD39</f>
        <v>3.828125</v>
      </c>
      <c r="T10" s="324">
        <f t="shared" si="6"/>
        <v>3</v>
      </c>
      <c r="U10" s="496">
        <v>16</v>
      </c>
    </row>
    <row r="11" spans="1:21" ht="20.25" customHeight="1" x14ac:dyDescent="0.25">
      <c r="A11" s="497">
        <v>2551</v>
      </c>
      <c r="B11" s="497">
        <f>'2551'!E37</f>
        <v>28</v>
      </c>
      <c r="C11" s="283">
        <f>'2551'!W38</f>
        <v>1</v>
      </c>
      <c r="D11" s="283">
        <f>'2551'!X38</f>
        <v>0</v>
      </c>
      <c r="E11" s="283">
        <f>'2551'!Y38</f>
        <v>1</v>
      </c>
      <c r="F11" s="283">
        <f>'2551'!Z38</f>
        <v>57</v>
      </c>
      <c r="G11" s="283">
        <f>'2551'!AA38</f>
        <v>71</v>
      </c>
      <c r="H11" s="283">
        <f>'2551'!AB38</f>
        <v>38</v>
      </c>
      <c r="I11" s="284">
        <f t="shared" si="1"/>
        <v>167</v>
      </c>
      <c r="J11" s="498">
        <f>'2551'!V39</f>
        <v>1</v>
      </c>
      <c r="K11" s="285">
        <f t="shared" si="0"/>
        <v>3.5714285714285712</v>
      </c>
      <c r="L11" s="498">
        <f>'2551'!V40</f>
        <v>3</v>
      </c>
      <c r="M11" s="285">
        <f t="shared" si="2"/>
        <v>10.714285714285714</v>
      </c>
      <c r="N11" s="498">
        <f>'2551'!V41</f>
        <v>23</v>
      </c>
      <c r="O11" s="285">
        <f t="shared" si="3"/>
        <v>82.142857142857139</v>
      </c>
      <c r="P11" s="498">
        <f>'2551'!V42</f>
        <v>1</v>
      </c>
      <c r="Q11" s="285">
        <f t="shared" si="4"/>
        <v>3.5714285714285712</v>
      </c>
      <c r="R11" s="498">
        <f t="shared" si="5"/>
        <v>28</v>
      </c>
      <c r="S11" s="286">
        <f>'2551'!AD38</f>
        <v>3.874251497005988</v>
      </c>
      <c r="T11" s="324">
        <f t="shared" si="6"/>
        <v>3</v>
      </c>
      <c r="U11" s="496">
        <v>14</v>
      </c>
    </row>
    <row r="12" spans="1:21" ht="20.25" customHeight="1" x14ac:dyDescent="0.25">
      <c r="A12" s="497">
        <v>2541</v>
      </c>
      <c r="B12" s="497">
        <f>'2541'!E37</f>
        <v>22</v>
      </c>
      <c r="C12" s="283">
        <f>'2541'!W38</f>
        <v>0</v>
      </c>
      <c r="D12" s="283">
        <f>'2541'!X38</f>
        <v>0</v>
      </c>
      <c r="E12" s="283">
        <f>'2541'!Y38</f>
        <v>5</v>
      </c>
      <c r="F12" s="283">
        <f>'2541'!Z38</f>
        <v>42</v>
      </c>
      <c r="G12" s="283">
        <f>'2541'!AA38</f>
        <v>43</v>
      </c>
      <c r="H12" s="283">
        <f>'2541'!AB38</f>
        <v>42</v>
      </c>
      <c r="I12" s="284">
        <f t="shared" si="1"/>
        <v>132</v>
      </c>
      <c r="J12" s="498">
        <f>'2541'!V39</f>
        <v>1</v>
      </c>
      <c r="K12" s="285">
        <f t="shared" si="0"/>
        <v>4.5454545454545459</v>
      </c>
      <c r="L12" s="498">
        <f>'2541'!V40</f>
        <v>2</v>
      </c>
      <c r="M12" s="285">
        <f t="shared" si="2"/>
        <v>9.0909090909090917</v>
      </c>
      <c r="N12" s="498">
        <f>'2541'!V41</f>
        <v>16</v>
      </c>
      <c r="O12" s="285">
        <f t="shared" si="3"/>
        <v>72.727272727272734</v>
      </c>
      <c r="P12" s="498">
        <f>'2541'!V42</f>
        <v>3</v>
      </c>
      <c r="Q12" s="285">
        <f t="shared" si="4"/>
        <v>13.636363636363635</v>
      </c>
      <c r="R12" s="498">
        <f t="shared" si="5"/>
        <v>22</v>
      </c>
      <c r="S12" s="286">
        <f>'2541'!AD38</f>
        <v>3.9242424242424243</v>
      </c>
      <c r="T12" s="324">
        <f t="shared" si="6"/>
        <v>3</v>
      </c>
      <c r="U12" s="496">
        <v>11</v>
      </c>
    </row>
    <row r="13" spans="1:21" ht="20.25" customHeight="1" x14ac:dyDescent="0.25">
      <c r="A13" s="497">
        <v>2542</v>
      </c>
      <c r="B13" s="497">
        <f>'2542'!E37</f>
        <v>22</v>
      </c>
      <c r="C13" s="283">
        <f>'2542'!W38</f>
        <v>3</v>
      </c>
      <c r="D13" s="283">
        <f>'2542'!X38</f>
        <v>0</v>
      </c>
      <c r="E13" s="283">
        <f>'2542'!Y38</f>
        <v>2</v>
      </c>
      <c r="F13" s="283">
        <f>'2542'!Z38</f>
        <v>47</v>
      </c>
      <c r="G13" s="283">
        <f>'2542'!AA38</f>
        <v>33</v>
      </c>
      <c r="H13" s="283">
        <f>'2542'!AB38</f>
        <v>47</v>
      </c>
      <c r="I13" s="284">
        <f t="shared" si="1"/>
        <v>129</v>
      </c>
      <c r="J13" s="498">
        <f>'2542'!V39</f>
        <v>1</v>
      </c>
      <c r="K13" s="285">
        <f t="shared" si="0"/>
        <v>4.5454545454545459</v>
      </c>
      <c r="L13" s="498">
        <f>'2542'!V40</f>
        <v>2</v>
      </c>
      <c r="M13" s="285">
        <f t="shared" si="2"/>
        <v>9.0909090909090917</v>
      </c>
      <c r="N13" s="498">
        <f>'2542'!V41</f>
        <v>17</v>
      </c>
      <c r="O13" s="285">
        <f t="shared" si="3"/>
        <v>77.272727272727266</v>
      </c>
      <c r="P13" s="498">
        <f>'2542'!V42</f>
        <v>2</v>
      </c>
      <c r="Q13" s="285">
        <f t="shared" si="4"/>
        <v>9.0909090909090917</v>
      </c>
      <c r="R13" s="498">
        <f t="shared" si="5"/>
        <v>22</v>
      </c>
      <c r="S13" s="286">
        <f>'2542'!AD38</f>
        <v>3.9689922480620154</v>
      </c>
      <c r="T13" s="324">
        <f t="shared" si="6"/>
        <v>3</v>
      </c>
      <c r="U13" s="496">
        <v>8</v>
      </c>
    </row>
    <row r="14" spans="1:21" ht="20.25" customHeight="1" x14ac:dyDescent="0.25">
      <c r="A14" s="497">
        <v>2543</v>
      </c>
      <c r="B14" s="497">
        <f>'2543'!E37</f>
        <v>22</v>
      </c>
      <c r="C14" s="283">
        <f>'2543'!W38</f>
        <v>1</v>
      </c>
      <c r="D14" s="283">
        <f>'2543'!X38</f>
        <v>0</v>
      </c>
      <c r="E14" s="283">
        <f>'2543'!Y38</f>
        <v>1</v>
      </c>
      <c r="F14" s="283">
        <f>'2543'!Z38</f>
        <v>37</v>
      </c>
      <c r="G14" s="283">
        <f>'2543'!AA38</f>
        <v>57</v>
      </c>
      <c r="H14" s="283">
        <f>'2543'!AB38</f>
        <v>36</v>
      </c>
      <c r="I14" s="284">
        <f t="shared" si="1"/>
        <v>131</v>
      </c>
      <c r="J14" s="498" t="str">
        <f>'2543'!V39</f>
        <v>0</v>
      </c>
      <c r="K14" s="285">
        <f t="shared" si="0"/>
        <v>0</v>
      </c>
      <c r="L14" s="498">
        <f>'2543'!V40</f>
        <v>4</v>
      </c>
      <c r="M14" s="285">
        <f t="shared" si="2"/>
        <v>18.181818181818183</v>
      </c>
      <c r="N14" s="498">
        <f>'2543'!V41</f>
        <v>17</v>
      </c>
      <c r="O14" s="285">
        <f t="shared" si="3"/>
        <v>77.272727272727266</v>
      </c>
      <c r="P14" s="498">
        <f>'2543'!V42</f>
        <v>1</v>
      </c>
      <c r="Q14" s="285">
        <f t="shared" si="4"/>
        <v>4.5454545454545459</v>
      </c>
      <c r="R14" s="498">
        <f t="shared" si="5"/>
        <v>22</v>
      </c>
      <c r="S14" s="286">
        <f>'2543'!AD38</f>
        <v>3.9770992366412212</v>
      </c>
      <c r="T14" s="324">
        <f t="shared" si="6"/>
        <v>3</v>
      </c>
      <c r="U14" s="496">
        <v>7</v>
      </c>
    </row>
    <row r="15" spans="1:21" ht="27" customHeight="1" x14ac:dyDescent="0.25">
      <c r="A15" s="287" t="s">
        <v>1596</v>
      </c>
      <c r="B15" s="288">
        <f>SUM(B7:B14)</f>
        <v>222</v>
      </c>
      <c r="C15" s="288">
        <f t="shared" ref="C15:I15" si="7">SUM(C7:C14)</f>
        <v>9</v>
      </c>
      <c r="D15" s="288">
        <f t="shared" si="7"/>
        <v>0</v>
      </c>
      <c r="E15" s="288">
        <f t="shared" si="7"/>
        <v>22</v>
      </c>
      <c r="F15" s="288">
        <f t="shared" si="7"/>
        <v>447</v>
      </c>
      <c r="G15" s="288">
        <f t="shared" si="7"/>
        <v>530</v>
      </c>
      <c r="H15" s="288">
        <f t="shared" si="7"/>
        <v>323</v>
      </c>
      <c r="I15" s="288">
        <f t="shared" si="7"/>
        <v>1322</v>
      </c>
      <c r="J15" s="287">
        <f>SUM(J7:J14)</f>
        <v>4</v>
      </c>
      <c r="K15" s="289">
        <f>IF(R15=0,0,J15/R15*100)</f>
        <v>1.8018018018018018</v>
      </c>
      <c r="L15" s="287">
        <f>SUM(L7:L14)</f>
        <v>31</v>
      </c>
      <c r="M15" s="289">
        <f>IF(R15=0,0,L15/R15*100)</f>
        <v>13.963963963963963</v>
      </c>
      <c r="N15" s="287">
        <f>SUM(N7:N14)</f>
        <v>168</v>
      </c>
      <c r="O15" s="289">
        <f>IF(R15=0,0,N15/R15*100)</f>
        <v>75.675675675675677</v>
      </c>
      <c r="P15" s="287">
        <f>SUM(P7:P14)</f>
        <v>19</v>
      </c>
      <c r="Q15" s="289">
        <f>IF(R15=0,0,P15/R15*100)</f>
        <v>8.5585585585585591</v>
      </c>
      <c r="R15" s="287">
        <f>SUM(R6:R14)</f>
        <v>222</v>
      </c>
      <c r="S15" s="290">
        <f>IF(ISERROR(((D15+E15)*2+F15*3+G15*4+H15*5)/SUM(D15,E15:H15)),"",((D15+E15)*2+F15*3+G15*4+H15*5)/SUM(D15,E15:H15))</f>
        <v>3.8729198184568836</v>
      </c>
      <c r="T15" s="323">
        <f>IF(I15=0,0,IF(Q15&gt;30,2,IF(AND(Q15&lt;10,K15&gt;=50),5,IF(AND(SUM(K15,M15)&gt;=50,Q15&lt;=20),4,3))))</f>
        <v>3</v>
      </c>
      <c r="U15" s="569">
        <v>4</v>
      </c>
    </row>
    <row r="16" spans="1:21" ht="20.25" customHeight="1" x14ac:dyDescent="0.25">
      <c r="A16" s="497" t="s">
        <v>1339</v>
      </c>
      <c r="B16" s="498">
        <f>'C2511'!E37</f>
        <v>15</v>
      </c>
      <c r="C16" s="283">
        <f>'C2511'!W38</f>
        <v>0</v>
      </c>
      <c r="D16" s="283">
        <f>'C2511'!X38</f>
        <v>0</v>
      </c>
      <c r="E16" s="283">
        <f>'C2511'!Y38</f>
        <v>0</v>
      </c>
      <c r="F16" s="283">
        <f>'C2511'!Z38</f>
        <v>53</v>
      </c>
      <c r="G16" s="283">
        <f>'C2511'!AA38</f>
        <v>35</v>
      </c>
      <c r="H16" s="283">
        <f>'C2511'!AB38</f>
        <v>17</v>
      </c>
      <c r="I16" s="284">
        <f t="shared" si="1"/>
        <v>105</v>
      </c>
      <c r="J16" s="498" t="str">
        <f>'C2511'!V39</f>
        <v>0</v>
      </c>
      <c r="K16" s="285">
        <f t="shared" si="0"/>
        <v>0</v>
      </c>
      <c r="L16" s="498" t="str">
        <f>'C2511'!V40</f>
        <v>0</v>
      </c>
      <c r="M16" s="285">
        <f>IF(R16=0,0,L16/R16*100)</f>
        <v>0</v>
      </c>
      <c r="N16" s="498">
        <f>'C2511'!V41</f>
        <v>15</v>
      </c>
      <c r="O16" s="285">
        <f>IF(R16=0,0,N16/R16*100)</f>
        <v>100</v>
      </c>
      <c r="P16" s="498" t="str">
        <f>'C2511'!V42</f>
        <v>0</v>
      </c>
      <c r="Q16" s="285">
        <f>IF(R16=0,0,P16/R16*100)</f>
        <v>0</v>
      </c>
      <c r="R16" s="498">
        <f>SUM(J16,L16,N16,P16)</f>
        <v>15</v>
      </c>
      <c r="S16" s="286">
        <f>'C2511'!AD38</f>
        <v>3.657142857142857</v>
      </c>
      <c r="T16" s="324">
        <f>IF(I16=0,0,IF(Q16&gt;30,2,IF(AND(Q16&lt;10,K16&gt;=50),5,IF(AND(SUM(K16,M16)&gt;=50,Q16&lt;=20),4,3))))</f>
        <v>3</v>
      </c>
      <c r="U16" s="496">
        <v>27</v>
      </c>
    </row>
    <row r="17" spans="1:21" ht="20.25" customHeight="1" x14ac:dyDescent="0.25">
      <c r="A17" s="497" t="s">
        <v>1340</v>
      </c>
      <c r="B17" s="498">
        <f>'C2512'!E37</f>
        <v>15</v>
      </c>
      <c r="C17" s="283">
        <f>'C2512'!W38</f>
        <v>1</v>
      </c>
      <c r="D17" s="283">
        <f>'C2512'!X38</f>
        <v>0</v>
      </c>
      <c r="E17" s="283">
        <f>'C2512'!Y38</f>
        <v>0</v>
      </c>
      <c r="F17" s="283">
        <f>'C2512'!Z38</f>
        <v>46</v>
      </c>
      <c r="G17" s="283">
        <f>'C2512'!AA38</f>
        <v>38</v>
      </c>
      <c r="H17" s="283">
        <f>'C2512'!AB38</f>
        <v>20</v>
      </c>
      <c r="I17" s="284">
        <f t="shared" si="1"/>
        <v>104</v>
      </c>
      <c r="J17" s="498" t="str">
        <f>'C2512'!V39</f>
        <v>0</v>
      </c>
      <c r="K17" s="285">
        <f t="shared" si="0"/>
        <v>0</v>
      </c>
      <c r="L17" s="498">
        <f>'C2512'!V40</f>
        <v>2</v>
      </c>
      <c r="M17" s="285">
        <f t="shared" ref="M17:M19" si="8">IF(R17=0,0,L17/R17*100)</f>
        <v>13.333333333333334</v>
      </c>
      <c r="N17" s="498">
        <f>'C2512'!V41</f>
        <v>13</v>
      </c>
      <c r="O17" s="285">
        <f t="shared" ref="O17:O19" si="9">IF(R17=0,0,N17/R17*100)</f>
        <v>86.666666666666671</v>
      </c>
      <c r="P17" s="498" t="str">
        <f>'C2512'!V42</f>
        <v>0</v>
      </c>
      <c r="Q17" s="285">
        <f t="shared" ref="Q17:Q19" si="10">IF(R17=0,0,P17/R17*100)</f>
        <v>0</v>
      </c>
      <c r="R17" s="498">
        <f t="shared" ref="R17:R19" si="11">SUM(J17,L17,N17,P17)</f>
        <v>15</v>
      </c>
      <c r="S17" s="286">
        <f>'C2512'!AD38</f>
        <v>3.75</v>
      </c>
      <c r="T17" s="324">
        <f t="shared" ref="T17:T19" si="12">IF(I17=0,0,IF(Q17&gt;30,2,IF(AND(Q17&lt;10,K17&gt;=50),5,IF(AND(SUM(K17,M17)&gt;=50,Q17&lt;=20),4,3))))</f>
        <v>3</v>
      </c>
      <c r="U17" s="496">
        <v>22</v>
      </c>
    </row>
    <row r="18" spans="1:21" ht="20.25" customHeight="1" x14ac:dyDescent="0.25">
      <c r="A18" s="497" t="s">
        <v>1341</v>
      </c>
      <c r="B18" s="498">
        <f>'C2531'!E37</f>
        <v>17</v>
      </c>
      <c r="C18" s="283">
        <f>'C2531'!W38</f>
        <v>5</v>
      </c>
      <c r="D18" s="283">
        <f>'C2531'!X38</f>
        <v>0</v>
      </c>
      <c r="E18" s="283">
        <f>'C2531'!Y38</f>
        <v>0</v>
      </c>
      <c r="F18" s="283">
        <f>'C2531'!Z38</f>
        <v>50</v>
      </c>
      <c r="G18" s="283">
        <f>'C2531'!AA38</f>
        <v>42</v>
      </c>
      <c r="H18" s="283">
        <f>'C2531'!AB38</f>
        <v>23</v>
      </c>
      <c r="I18" s="284">
        <f t="shared" si="1"/>
        <v>115</v>
      </c>
      <c r="J18" s="498" t="str">
        <f>'C2531'!V39</f>
        <v>0</v>
      </c>
      <c r="K18" s="285">
        <f t="shared" si="0"/>
        <v>0</v>
      </c>
      <c r="L18" s="498" t="str">
        <f>'C2531'!V40</f>
        <v>0</v>
      </c>
      <c r="M18" s="285">
        <f t="shared" si="8"/>
        <v>0</v>
      </c>
      <c r="N18" s="498">
        <f>'C2531'!V41</f>
        <v>17</v>
      </c>
      <c r="O18" s="285">
        <f t="shared" si="9"/>
        <v>100</v>
      </c>
      <c r="P18" s="498" t="str">
        <f>'C2531'!V42</f>
        <v>0</v>
      </c>
      <c r="Q18" s="285">
        <f t="shared" si="10"/>
        <v>0</v>
      </c>
      <c r="R18" s="498">
        <f t="shared" si="11"/>
        <v>17</v>
      </c>
      <c r="S18" s="286">
        <f>'C2531'!AD38</f>
        <v>3.7652173913043478</v>
      </c>
      <c r="T18" s="324">
        <f t="shared" si="12"/>
        <v>3</v>
      </c>
      <c r="U18" s="496">
        <v>21</v>
      </c>
    </row>
    <row r="19" spans="1:21" ht="20.25" customHeight="1" x14ac:dyDescent="0.25">
      <c r="A19" s="497" t="s">
        <v>1342</v>
      </c>
      <c r="B19" s="498">
        <f>'C2532'!E37</f>
        <v>18</v>
      </c>
      <c r="C19" s="283">
        <f>'C2532'!W38</f>
        <v>1</v>
      </c>
      <c r="D19" s="283">
        <f>'C2532'!X38</f>
        <v>0</v>
      </c>
      <c r="E19" s="283">
        <f>'C2532'!Y38</f>
        <v>3</v>
      </c>
      <c r="F19" s="283">
        <f>'C2532'!Z38</f>
        <v>52</v>
      </c>
      <c r="G19" s="283">
        <f>'C2532'!AA38</f>
        <v>52</v>
      </c>
      <c r="H19" s="283">
        <f>'C2532'!AB38</f>
        <v>18</v>
      </c>
      <c r="I19" s="284">
        <f t="shared" si="1"/>
        <v>125</v>
      </c>
      <c r="J19" s="498" t="str">
        <f>'C2532'!V39</f>
        <v>0</v>
      </c>
      <c r="K19" s="285">
        <f t="shared" si="0"/>
        <v>0</v>
      </c>
      <c r="L19" s="498" t="str">
        <f>'C2532'!V40</f>
        <v>0</v>
      </c>
      <c r="M19" s="285">
        <f t="shared" si="8"/>
        <v>0</v>
      </c>
      <c r="N19" s="498">
        <f>'C2532'!V41</f>
        <v>15</v>
      </c>
      <c r="O19" s="285">
        <f t="shared" si="9"/>
        <v>83.333333333333343</v>
      </c>
      <c r="P19" s="498">
        <f>'C2532'!V42</f>
        <v>3</v>
      </c>
      <c r="Q19" s="285">
        <f t="shared" si="10"/>
        <v>16.666666666666664</v>
      </c>
      <c r="R19" s="498">
        <f t="shared" si="11"/>
        <v>18</v>
      </c>
      <c r="S19" s="286">
        <f>'C2532'!AD38</f>
        <v>3.68</v>
      </c>
      <c r="T19" s="324">
        <f t="shared" si="12"/>
        <v>3</v>
      </c>
      <c r="U19" s="496">
        <v>26</v>
      </c>
    </row>
    <row r="20" spans="1:21" ht="27" customHeight="1" x14ac:dyDescent="0.25">
      <c r="A20" s="287" t="s">
        <v>1597</v>
      </c>
      <c r="B20" s="288">
        <f>SUM(B16:B19)</f>
        <v>65</v>
      </c>
      <c r="C20" s="288">
        <f t="shared" ref="C20:I20" si="13">SUM(C16:C19)</f>
        <v>7</v>
      </c>
      <c r="D20" s="288">
        <f t="shared" si="13"/>
        <v>0</v>
      </c>
      <c r="E20" s="288">
        <f t="shared" si="13"/>
        <v>3</v>
      </c>
      <c r="F20" s="288">
        <f t="shared" si="13"/>
        <v>201</v>
      </c>
      <c r="G20" s="288">
        <f t="shared" si="13"/>
        <v>167</v>
      </c>
      <c r="H20" s="288">
        <f t="shared" si="13"/>
        <v>78</v>
      </c>
      <c r="I20" s="288">
        <f t="shared" si="13"/>
        <v>449</v>
      </c>
      <c r="J20" s="287">
        <f>SUM(J16:J19)</f>
        <v>0</v>
      </c>
      <c r="K20" s="289">
        <f>IF(R20=0,0,J20/R20*100)</f>
        <v>0</v>
      </c>
      <c r="L20" s="287">
        <f>SUM(L16:L19)</f>
        <v>2</v>
      </c>
      <c r="M20" s="289">
        <f>IF(R20=0,0,L20/R20*100)</f>
        <v>3.0769230769230771</v>
      </c>
      <c r="N20" s="287">
        <f>SUM(N16:N19)</f>
        <v>60</v>
      </c>
      <c r="O20" s="289">
        <f>IF(R20=0,0,N20/R20*100)</f>
        <v>92.307692307692307</v>
      </c>
      <c r="P20" s="287">
        <f>SUM(P16:P19)</f>
        <v>3</v>
      </c>
      <c r="Q20" s="289">
        <f>IF(R20=0,0,P20/R20*100)</f>
        <v>4.6153846153846159</v>
      </c>
      <c r="R20" s="287">
        <f>SUM(R16:R19)</f>
        <v>65</v>
      </c>
      <c r="S20" s="290">
        <f>IF(ISERROR(((D20+E20)*2+F20*3+G20*4+H20*5)/SUM(D20,E20:H20)),"",((D20+E20)*2+F20*3+G20*4+H20*5)/SUM(D20,E20:H20))</f>
        <v>3.7126948775055681</v>
      </c>
      <c r="T20" s="323">
        <f>IF(I20=0,0,IF(Q20&gt;30,2,IF(AND(Q20&lt;10,K20&gt;=50),5,IF(AND(SUM(K20,M20)&gt;=50,Q20&lt;=20),4,3))))</f>
        <v>3</v>
      </c>
      <c r="U20" s="569">
        <v>8</v>
      </c>
    </row>
    <row r="21" spans="1:21" x14ac:dyDescent="0.25">
      <c r="A21" s="425">
        <v>2431</v>
      </c>
      <c r="B21" s="425">
        <f>'2431'!E37</f>
        <v>25</v>
      </c>
      <c r="C21" s="283">
        <f>'2431'!W38</f>
        <v>9</v>
      </c>
      <c r="D21" s="283">
        <f>'2431'!X38</f>
        <v>0</v>
      </c>
      <c r="E21" s="283">
        <f>'2431'!Y38</f>
        <v>6</v>
      </c>
      <c r="F21" s="283">
        <f>'2431'!Z38</f>
        <v>81</v>
      </c>
      <c r="G21" s="283">
        <f>'2431'!AA38</f>
        <v>72</v>
      </c>
      <c r="H21" s="283">
        <f>'2431'!AB38</f>
        <v>57</v>
      </c>
      <c r="I21" s="284">
        <f>SUM(D21:H21)</f>
        <v>216</v>
      </c>
      <c r="J21" s="434">
        <f>'2431'!V39</f>
        <v>2</v>
      </c>
      <c r="K21" s="285">
        <f t="shared" ref="K21:K29" si="14">IF(R21=0,0,J21/R21*100)</f>
        <v>8</v>
      </c>
      <c r="L21" s="434">
        <f>'2431'!V40</f>
        <v>3</v>
      </c>
      <c r="M21" s="285">
        <f t="shared" ref="M21:M29" si="15">IF(R21=0,0,L21/R21*100)</f>
        <v>12</v>
      </c>
      <c r="N21" s="434">
        <f>'2431'!V41</f>
        <v>14</v>
      </c>
      <c r="O21" s="285">
        <f t="shared" ref="O21:O29" si="16">IF(R21=0,0,N21/R21*100)</f>
        <v>56.000000000000007</v>
      </c>
      <c r="P21" s="434">
        <f>'2431'!V42</f>
        <v>6</v>
      </c>
      <c r="Q21" s="285">
        <f t="shared" ref="Q21:Q29" si="17">IF(R21=0,0,P21/R21*100)</f>
        <v>24</v>
      </c>
      <c r="R21" s="434">
        <f>SUM(J21,L21,N21,P21)</f>
        <v>25</v>
      </c>
      <c r="S21" s="286">
        <f>'2431'!AD38</f>
        <v>3.8333333333333335</v>
      </c>
      <c r="T21" s="324">
        <f>IF(I21=0,0,IF(Q21&gt;30,2,IF(AND(Q21&lt;10,K21&gt;=50),5,IF(AND(SUM(K21,M21)&gt;=50,Q21&lt;=20),4,3))))</f>
        <v>3</v>
      </c>
      <c r="U21" s="478">
        <v>17</v>
      </c>
    </row>
    <row r="22" spans="1:21" x14ac:dyDescent="0.25">
      <c r="A22" s="425">
        <v>2432</v>
      </c>
      <c r="B22" s="425">
        <f>'2432'!E37</f>
        <v>26</v>
      </c>
      <c r="C22" s="283">
        <f>'2432'!W38</f>
        <v>1</v>
      </c>
      <c r="D22" s="283">
        <f>'2432'!X38</f>
        <v>0</v>
      </c>
      <c r="E22" s="283">
        <f>'2432'!Y38</f>
        <v>2</v>
      </c>
      <c r="F22" s="283">
        <f>'2432'!Z38</f>
        <v>83</v>
      </c>
      <c r="G22" s="283">
        <f>'2432'!AA38</f>
        <v>93</v>
      </c>
      <c r="H22" s="283">
        <f>'2432'!AB38</f>
        <v>55</v>
      </c>
      <c r="I22" s="284">
        <f t="shared" ref="I22:I35" si="18">SUM(D22:H22)</f>
        <v>233</v>
      </c>
      <c r="J22" s="434" t="str">
        <f>'2432'!V39</f>
        <v>0</v>
      </c>
      <c r="K22" s="285">
        <f t="shared" si="14"/>
        <v>0</v>
      </c>
      <c r="L22" s="434">
        <f>'2432'!V40</f>
        <v>2</v>
      </c>
      <c r="M22" s="285">
        <f t="shared" si="15"/>
        <v>7.6923076923076925</v>
      </c>
      <c r="N22" s="434">
        <f>'2432'!V41</f>
        <v>22</v>
      </c>
      <c r="O22" s="285">
        <f t="shared" si="16"/>
        <v>84.615384615384613</v>
      </c>
      <c r="P22" s="434">
        <f>'2432'!V42</f>
        <v>2</v>
      </c>
      <c r="Q22" s="285">
        <f t="shared" si="17"/>
        <v>7.6923076923076925</v>
      </c>
      <c r="R22" s="434">
        <f t="shared" ref="R22:R29" si="19">SUM(J22,L22,N22,P22)</f>
        <v>26</v>
      </c>
      <c r="S22" s="286">
        <f>'2432'!AD38</f>
        <v>3.8626609442060085</v>
      </c>
      <c r="T22" s="324">
        <f t="shared" ref="T22:T35" si="20">IF(I22=0,0,IF(Q22&gt;30,2,IF(AND(Q22&lt;10,K22&gt;=50),5,IF(AND(SUM(K22,M22)&gt;=50,Q22&lt;=20),4,3))))</f>
        <v>3</v>
      </c>
      <c r="U22" s="478">
        <v>15</v>
      </c>
    </row>
    <row r="23" spans="1:21" x14ac:dyDescent="0.25">
      <c r="A23" s="425">
        <v>2433</v>
      </c>
      <c r="B23" s="425">
        <f>'2433'!E37</f>
        <v>24</v>
      </c>
      <c r="C23" s="283">
        <f>'2433'!W38</f>
        <v>1</v>
      </c>
      <c r="D23" s="283">
        <f>'2433'!X38</f>
        <v>0</v>
      </c>
      <c r="E23" s="283">
        <f>'2433'!Y38</f>
        <v>3</v>
      </c>
      <c r="F23" s="283">
        <f>'2433'!Z38</f>
        <v>79</v>
      </c>
      <c r="G23" s="283">
        <f>'2433'!AA38</f>
        <v>69</v>
      </c>
      <c r="H23" s="283">
        <f>'2433'!AB38</f>
        <v>63</v>
      </c>
      <c r="I23" s="284">
        <f t="shared" si="18"/>
        <v>214</v>
      </c>
      <c r="J23" s="434">
        <f>'2433'!V39</f>
        <v>1</v>
      </c>
      <c r="K23" s="285">
        <f t="shared" si="14"/>
        <v>4.1666666666666661</v>
      </c>
      <c r="L23" s="434">
        <f>'2433'!V40</f>
        <v>2</v>
      </c>
      <c r="M23" s="285">
        <f t="shared" si="15"/>
        <v>8.3333333333333321</v>
      </c>
      <c r="N23" s="434">
        <f>'2433'!V41</f>
        <v>18</v>
      </c>
      <c r="O23" s="285">
        <f t="shared" si="16"/>
        <v>75</v>
      </c>
      <c r="P23" s="434">
        <f>'2433'!V42</f>
        <v>3</v>
      </c>
      <c r="Q23" s="285">
        <f t="shared" si="17"/>
        <v>12.5</v>
      </c>
      <c r="R23" s="434">
        <f t="shared" si="19"/>
        <v>24</v>
      </c>
      <c r="S23" s="286">
        <f>'2433'!AD38</f>
        <v>3.8971962616822431</v>
      </c>
      <c r="T23" s="324">
        <f t="shared" si="20"/>
        <v>3</v>
      </c>
      <c r="U23" s="478">
        <v>12</v>
      </c>
    </row>
    <row r="24" spans="1:21" x14ac:dyDescent="0.25">
      <c r="A24" s="425">
        <v>2434</v>
      </c>
      <c r="B24" s="425">
        <f>'2434'!E37</f>
        <v>25</v>
      </c>
      <c r="C24" s="283">
        <f>'2434'!W38</f>
        <v>3</v>
      </c>
      <c r="D24" s="283">
        <f>'2434'!X38</f>
        <v>0</v>
      </c>
      <c r="E24" s="283">
        <f>'2434'!Y38</f>
        <v>5</v>
      </c>
      <c r="F24" s="283">
        <f>'2434'!Z38</f>
        <v>84</v>
      </c>
      <c r="G24" s="283">
        <f>'2434'!AA38</f>
        <v>74</v>
      </c>
      <c r="H24" s="283">
        <f>'2434'!AB38</f>
        <v>52</v>
      </c>
      <c r="I24" s="284">
        <f t="shared" si="18"/>
        <v>215</v>
      </c>
      <c r="J24" s="434">
        <f>'2434'!V39</f>
        <v>1</v>
      </c>
      <c r="K24" s="285">
        <f t="shared" si="14"/>
        <v>4</v>
      </c>
      <c r="L24" s="434">
        <f>'2434'!V40</f>
        <v>1</v>
      </c>
      <c r="M24" s="285">
        <f t="shared" si="15"/>
        <v>4</v>
      </c>
      <c r="N24" s="434">
        <f>'2434'!V41</f>
        <v>19</v>
      </c>
      <c r="O24" s="285">
        <f t="shared" si="16"/>
        <v>76</v>
      </c>
      <c r="P24" s="434">
        <f>'2434'!V42</f>
        <v>4</v>
      </c>
      <c r="Q24" s="285">
        <f t="shared" si="17"/>
        <v>16</v>
      </c>
      <c r="R24" s="434">
        <f t="shared" si="19"/>
        <v>25</v>
      </c>
      <c r="S24" s="286">
        <f>'2434'!AD38</f>
        <v>3.8046511627906976</v>
      </c>
      <c r="T24" s="324">
        <f t="shared" si="20"/>
        <v>3</v>
      </c>
      <c r="U24" s="478">
        <v>18</v>
      </c>
    </row>
    <row r="25" spans="1:21" x14ac:dyDescent="0.25">
      <c r="A25" s="425">
        <v>2435</v>
      </c>
      <c r="B25" s="425">
        <f>'2435'!E37</f>
        <v>26</v>
      </c>
      <c r="C25" s="283">
        <f>'2435'!W38</f>
        <v>3</v>
      </c>
      <c r="D25" s="283">
        <f>'2435'!X38</f>
        <v>0</v>
      </c>
      <c r="E25" s="283">
        <f>'2435'!Y38</f>
        <v>0</v>
      </c>
      <c r="F25" s="283">
        <f>'2435'!Z38</f>
        <v>77</v>
      </c>
      <c r="G25" s="283">
        <f>'2435'!AA38</f>
        <v>86</v>
      </c>
      <c r="H25" s="283">
        <f>'2435'!AB38</f>
        <v>67</v>
      </c>
      <c r="I25" s="284">
        <f t="shared" si="18"/>
        <v>230</v>
      </c>
      <c r="J25" s="434" t="str">
        <f>'2435'!V39</f>
        <v>0</v>
      </c>
      <c r="K25" s="285">
        <f t="shared" si="14"/>
        <v>0</v>
      </c>
      <c r="L25" s="434">
        <f>'2435'!V40</f>
        <v>5</v>
      </c>
      <c r="M25" s="285">
        <f t="shared" si="15"/>
        <v>19.230769230769234</v>
      </c>
      <c r="N25" s="434">
        <f>'2435'!V41</f>
        <v>21</v>
      </c>
      <c r="O25" s="285">
        <f t="shared" si="16"/>
        <v>80.769230769230774</v>
      </c>
      <c r="P25" s="434" t="str">
        <f>'2435'!V42</f>
        <v>0</v>
      </c>
      <c r="Q25" s="285">
        <f t="shared" si="17"/>
        <v>0</v>
      </c>
      <c r="R25" s="434">
        <f t="shared" si="19"/>
        <v>26</v>
      </c>
      <c r="S25" s="286">
        <f>'2435'!AD38</f>
        <v>3.9565217391304346</v>
      </c>
      <c r="T25" s="324">
        <f>IF(I25=0,0,IF(Q25&gt;30,2,IF(AND(Q25&lt;10,K25&gt;=50),5,IF(AND(SUM(K25,M25)&gt;=50,Q25&lt;=20),4,3))))</f>
        <v>3</v>
      </c>
      <c r="U25" s="478">
        <v>9</v>
      </c>
    </row>
    <row r="26" spans="1:21" x14ac:dyDescent="0.25">
      <c r="A26" s="426">
        <v>2451</v>
      </c>
      <c r="B26" s="425">
        <f>'2451'!E37</f>
        <v>28</v>
      </c>
      <c r="C26" s="283">
        <f>'2451'!W38</f>
        <v>2</v>
      </c>
      <c r="D26" s="283">
        <f>'2451'!X38</f>
        <v>0</v>
      </c>
      <c r="E26" s="283">
        <f>'2451'!Y38</f>
        <v>0</v>
      </c>
      <c r="F26" s="283">
        <f>'2451'!Z38</f>
        <v>131</v>
      </c>
      <c r="G26" s="283">
        <f>'2451'!AA38</f>
        <v>57</v>
      </c>
      <c r="H26" s="283">
        <f>'2451'!AB38</f>
        <v>61</v>
      </c>
      <c r="I26" s="284">
        <f t="shared" si="18"/>
        <v>249</v>
      </c>
      <c r="J26" s="434" t="str">
        <f>'2451'!V39</f>
        <v>0</v>
      </c>
      <c r="K26" s="285">
        <f t="shared" si="14"/>
        <v>0</v>
      </c>
      <c r="L26" s="434">
        <f>'2451'!V40</f>
        <v>3</v>
      </c>
      <c r="M26" s="285">
        <f t="shared" si="15"/>
        <v>10.714285714285714</v>
      </c>
      <c r="N26" s="434">
        <f>'2451'!V41</f>
        <v>25</v>
      </c>
      <c r="O26" s="285">
        <f t="shared" si="16"/>
        <v>89.285714285714292</v>
      </c>
      <c r="P26" s="434" t="str">
        <f>'2451'!V42</f>
        <v>0</v>
      </c>
      <c r="Q26" s="285">
        <f t="shared" si="17"/>
        <v>0</v>
      </c>
      <c r="R26" s="434">
        <f t="shared" si="19"/>
        <v>28</v>
      </c>
      <c r="S26" s="286">
        <f>'2451'!AD38</f>
        <v>3.7188755020080322</v>
      </c>
      <c r="T26" s="324">
        <f t="shared" si="20"/>
        <v>3</v>
      </c>
      <c r="U26" s="478">
        <v>24</v>
      </c>
    </row>
    <row r="27" spans="1:21" x14ac:dyDescent="0.25">
      <c r="A27" s="425">
        <v>2441</v>
      </c>
      <c r="B27" s="425">
        <f>'2441'!E37</f>
        <v>25</v>
      </c>
      <c r="C27" s="283">
        <f>'2441'!W38</f>
        <v>0</v>
      </c>
      <c r="D27" s="283">
        <f>'2441'!X38</f>
        <v>0</v>
      </c>
      <c r="E27" s="283">
        <f>'2441'!Y38</f>
        <v>0</v>
      </c>
      <c r="F27" s="283">
        <f>'2441'!Z38</f>
        <v>73</v>
      </c>
      <c r="G27" s="283">
        <f>'2441'!AA38</f>
        <v>93</v>
      </c>
      <c r="H27" s="283">
        <f>'2441'!AB38</f>
        <v>57</v>
      </c>
      <c r="I27" s="284">
        <f t="shared" si="18"/>
        <v>223</v>
      </c>
      <c r="J27" s="434">
        <f>'2441'!V39</f>
        <v>1</v>
      </c>
      <c r="K27" s="285">
        <f t="shared" si="14"/>
        <v>4</v>
      </c>
      <c r="L27" s="434">
        <f>'2441'!V40</f>
        <v>9</v>
      </c>
      <c r="M27" s="285">
        <f t="shared" si="15"/>
        <v>36</v>
      </c>
      <c r="N27" s="434">
        <f>'2441'!V41</f>
        <v>15</v>
      </c>
      <c r="O27" s="285">
        <f t="shared" si="16"/>
        <v>60</v>
      </c>
      <c r="P27" s="434" t="str">
        <f>'2441'!V42</f>
        <v>0</v>
      </c>
      <c r="Q27" s="285">
        <f t="shared" si="17"/>
        <v>0</v>
      </c>
      <c r="R27" s="434">
        <f t="shared" si="19"/>
        <v>25</v>
      </c>
      <c r="S27" s="286">
        <f>'2441'!AD38</f>
        <v>3.928251121076233</v>
      </c>
      <c r="T27" s="324">
        <f t="shared" si="20"/>
        <v>3</v>
      </c>
      <c r="U27" s="478">
        <v>10</v>
      </c>
    </row>
    <row r="28" spans="1:21" x14ac:dyDescent="0.25">
      <c r="A28" s="425">
        <v>2442</v>
      </c>
      <c r="B28" s="425">
        <f>'2442'!E37</f>
        <v>23</v>
      </c>
      <c r="C28" s="283">
        <f>'2442'!W38</f>
        <v>1</v>
      </c>
      <c r="D28" s="283">
        <f>'2442'!X38</f>
        <v>0</v>
      </c>
      <c r="E28" s="283">
        <f>'2442'!Y38</f>
        <v>2</v>
      </c>
      <c r="F28" s="283">
        <f>'2442'!Z38</f>
        <v>85</v>
      </c>
      <c r="G28" s="283">
        <f>'2442'!AA38</f>
        <v>68</v>
      </c>
      <c r="H28" s="283">
        <f>'2442'!AB38</f>
        <v>51</v>
      </c>
      <c r="I28" s="284">
        <f t="shared" si="18"/>
        <v>206</v>
      </c>
      <c r="J28" s="434">
        <f>'2442'!V39</f>
        <v>1</v>
      </c>
      <c r="K28" s="285">
        <f t="shared" si="14"/>
        <v>4.3478260869565215</v>
      </c>
      <c r="L28" s="434">
        <f>'2442'!V40</f>
        <v>6</v>
      </c>
      <c r="M28" s="285">
        <f t="shared" si="15"/>
        <v>26.086956521739129</v>
      </c>
      <c r="N28" s="434">
        <f>'2442'!V41</f>
        <v>14</v>
      </c>
      <c r="O28" s="285">
        <f t="shared" si="16"/>
        <v>60.869565217391312</v>
      </c>
      <c r="P28" s="434">
        <f>'2442'!V42</f>
        <v>2</v>
      </c>
      <c r="Q28" s="285">
        <f t="shared" si="17"/>
        <v>8.695652173913043</v>
      </c>
      <c r="R28" s="434">
        <f t="shared" si="19"/>
        <v>23</v>
      </c>
      <c r="S28" s="286">
        <f>'2442'!AD38</f>
        <v>3.8155339805825244</v>
      </c>
      <c r="T28" s="324">
        <f t="shared" si="20"/>
        <v>3</v>
      </c>
      <c r="U28" s="478">
        <v>17</v>
      </c>
    </row>
    <row r="29" spans="1:21" x14ac:dyDescent="0.25">
      <c r="A29" s="425">
        <v>2443</v>
      </c>
      <c r="B29" s="425">
        <f>'2443'!E37</f>
        <v>24</v>
      </c>
      <c r="C29" s="283">
        <f>'2443'!W38</f>
        <v>0</v>
      </c>
      <c r="D29" s="283">
        <f>'2443'!X38</f>
        <v>0</v>
      </c>
      <c r="E29" s="283">
        <f>'2443'!Y38</f>
        <v>3</v>
      </c>
      <c r="F29" s="283">
        <f>'2443'!Z38</f>
        <v>85</v>
      </c>
      <c r="G29" s="283">
        <f>'2443'!AA38</f>
        <v>72</v>
      </c>
      <c r="H29" s="283">
        <f>'2443'!AB38</f>
        <v>56</v>
      </c>
      <c r="I29" s="284">
        <f t="shared" si="18"/>
        <v>216</v>
      </c>
      <c r="J29" s="434" t="str">
        <f>'2443'!V39</f>
        <v>0</v>
      </c>
      <c r="K29" s="285">
        <f t="shared" si="14"/>
        <v>0</v>
      </c>
      <c r="L29" s="434">
        <f>'2443'!V40</f>
        <v>4</v>
      </c>
      <c r="M29" s="285">
        <f t="shared" si="15"/>
        <v>16.666666666666664</v>
      </c>
      <c r="N29" s="434">
        <f>'2443'!V41</f>
        <v>17</v>
      </c>
      <c r="O29" s="285">
        <f t="shared" si="16"/>
        <v>70.833333333333343</v>
      </c>
      <c r="P29" s="434">
        <f>'2443'!V42</f>
        <v>3</v>
      </c>
      <c r="Q29" s="285">
        <f t="shared" si="17"/>
        <v>12.5</v>
      </c>
      <c r="R29" s="434">
        <f t="shared" si="19"/>
        <v>24</v>
      </c>
      <c r="S29" s="286">
        <f>'2442'!AD38</f>
        <v>3.8155339805825244</v>
      </c>
      <c r="T29" s="324">
        <f t="shared" si="20"/>
        <v>3</v>
      </c>
      <c r="U29" s="478">
        <v>17</v>
      </c>
    </row>
    <row r="30" spans="1:21" ht="33" x14ac:dyDescent="0.25">
      <c r="A30" s="287" t="s">
        <v>661</v>
      </c>
      <c r="B30" s="288">
        <f>SUM(B21:B29)</f>
        <v>226</v>
      </c>
      <c r="C30" s="288">
        <f t="shared" ref="C30:I30" si="21">SUM(C21:C29)</f>
        <v>20</v>
      </c>
      <c r="D30" s="288">
        <f t="shared" si="21"/>
        <v>0</v>
      </c>
      <c r="E30" s="288">
        <f t="shared" si="21"/>
        <v>21</v>
      </c>
      <c r="F30" s="288">
        <f t="shared" si="21"/>
        <v>778</v>
      </c>
      <c r="G30" s="288">
        <f t="shared" si="21"/>
        <v>684</v>
      </c>
      <c r="H30" s="288">
        <f t="shared" si="21"/>
        <v>519</v>
      </c>
      <c r="I30" s="288">
        <f t="shared" si="21"/>
        <v>2002</v>
      </c>
      <c r="J30" s="287">
        <f>SUM(J21:J29)</f>
        <v>6</v>
      </c>
      <c r="K30" s="289">
        <f>IF(R30=0,0,J30/R30*100)</f>
        <v>2.6548672566371683</v>
      </c>
      <c r="L30" s="287">
        <f>SUM(L21:L29)</f>
        <v>35</v>
      </c>
      <c r="M30" s="289">
        <f>IF(R30=0,0,L30/R30*100)</f>
        <v>15.486725663716813</v>
      </c>
      <c r="N30" s="287">
        <f>SUM(N21:N29)</f>
        <v>165</v>
      </c>
      <c r="O30" s="289">
        <f>IF(R30=0,0,N30/R30*100)</f>
        <v>73.008849557522126</v>
      </c>
      <c r="P30" s="287">
        <f>SUM(P21:P29)</f>
        <v>20</v>
      </c>
      <c r="Q30" s="289">
        <f>IF(R30=0,0,P30/R30*100)</f>
        <v>8.8495575221238933</v>
      </c>
      <c r="R30" s="287">
        <f>SUM(R21:R29)</f>
        <v>226</v>
      </c>
      <c r="S30" s="290">
        <f>IF(ISERROR(((D30+E30)*2+F30*3+G30*4+H30*5)/SUM(D30,E30:H30)),"",((D30+E30)*2+F30*3+G30*4+H30*5)/SUM(D30,E30:H30))</f>
        <v>3.8496503496503496</v>
      </c>
      <c r="T30" s="323">
        <f>IF(I30=0,0,IF(Q30&gt;30,2,IF(AND(Q30&lt;10,K30&gt;=50),5,IF(AND(SUM(K30,M30)&gt;=50,Q30&lt;=20),4,3))))</f>
        <v>3</v>
      </c>
      <c r="U30" s="484">
        <v>5</v>
      </c>
    </row>
    <row r="31" spans="1:21" x14ac:dyDescent="0.25">
      <c r="A31" s="425" t="s">
        <v>662</v>
      </c>
      <c r="B31" s="425">
        <f>С2411!E37</f>
        <v>18</v>
      </c>
      <c r="C31" s="283">
        <f>С2411!W38</f>
        <v>0</v>
      </c>
      <c r="D31" s="283">
        <f>С2411!X38</f>
        <v>0</v>
      </c>
      <c r="E31" s="283">
        <f>С2411!Y38</f>
        <v>1</v>
      </c>
      <c r="F31" s="283">
        <f>С2411!Z38</f>
        <v>78</v>
      </c>
      <c r="G31" s="283">
        <f>С2411!AA38</f>
        <v>68</v>
      </c>
      <c r="H31" s="283">
        <f>С2411!AB38</f>
        <v>15</v>
      </c>
      <c r="I31" s="284">
        <f t="shared" si="18"/>
        <v>162</v>
      </c>
      <c r="J31" s="434" t="str">
        <f>С2411!V39</f>
        <v>0</v>
      </c>
      <c r="K31" s="285">
        <f t="shared" ref="K31:K35" si="22">IF(R31=0,0,J31/R31*100)</f>
        <v>0</v>
      </c>
      <c r="L31" s="434">
        <f>С2411!V40</f>
        <v>2</v>
      </c>
      <c r="M31" s="285">
        <f>IF(R31=0,0,L31/R31*100)</f>
        <v>11.111111111111111</v>
      </c>
      <c r="N31" s="434">
        <f>С2411!V41</f>
        <v>15</v>
      </c>
      <c r="O31" s="285">
        <f>IF(R31=0,0,N31/R31*100)</f>
        <v>83.333333333333343</v>
      </c>
      <c r="P31" s="434">
        <f>С2411!V42</f>
        <v>1</v>
      </c>
      <c r="Q31" s="285">
        <f>IF(R31=0,0,P31/R31*100)</f>
        <v>5.5555555555555554</v>
      </c>
      <c r="R31" s="434">
        <f t="shared" ref="R31:R35" si="23">SUM(J31,L31,N31,P31)</f>
        <v>18</v>
      </c>
      <c r="S31" s="286">
        <f>С2411!AD38</f>
        <v>3.5987654320987654</v>
      </c>
      <c r="T31" s="324">
        <f t="shared" si="20"/>
        <v>3</v>
      </c>
      <c r="U31" s="478">
        <v>29</v>
      </c>
    </row>
    <row r="32" spans="1:21" x14ac:dyDescent="0.25">
      <c r="A32" s="425" t="s">
        <v>663</v>
      </c>
      <c r="B32" s="425">
        <f>С2412!E37</f>
        <v>16</v>
      </c>
      <c r="C32" s="283">
        <f>С2412!W38</f>
        <v>1</v>
      </c>
      <c r="D32" s="283">
        <f>С2412!X38</f>
        <v>0</v>
      </c>
      <c r="E32" s="283">
        <f>С2412!Y38</f>
        <v>0</v>
      </c>
      <c r="F32" s="283">
        <f>С2412!Z38</f>
        <v>59</v>
      </c>
      <c r="G32" s="283">
        <f>С2412!AA38</f>
        <v>52</v>
      </c>
      <c r="H32" s="283">
        <f>С2412!AB38</f>
        <v>16</v>
      </c>
      <c r="I32" s="284">
        <f t="shared" si="18"/>
        <v>127</v>
      </c>
      <c r="J32" s="434" t="str">
        <f>С2412!V39</f>
        <v>0</v>
      </c>
      <c r="K32" s="285">
        <f t="shared" si="22"/>
        <v>0</v>
      </c>
      <c r="L32" s="434" t="str">
        <f>С2412!V40</f>
        <v>0</v>
      </c>
      <c r="M32" s="285">
        <f>IF(R32=0,0,L32/R32*100)</f>
        <v>0</v>
      </c>
      <c r="N32" s="434">
        <f>С2412!V41</f>
        <v>16</v>
      </c>
      <c r="O32" s="285">
        <f t="shared" ref="O32:O35" si="24">IF(R32=0,0,N32/R32*100)</f>
        <v>100</v>
      </c>
      <c r="P32" s="434" t="str">
        <f>С2412!V42</f>
        <v>0</v>
      </c>
      <c r="Q32" s="285">
        <f t="shared" ref="Q32:Q35" si="25">IF(R32=0,0,P32/R32*100)</f>
        <v>0</v>
      </c>
      <c r="R32" s="434">
        <f t="shared" si="23"/>
        <v>16</v>
      </c>
      <c r="S32" s="286">
        <f>С2412!AD38</f>
        <v>3.6614173228346458</v>
      </c>
      <c r="T32" s="324">
        <f t="shared" si="20"/>
        <v>3</v>
      </c>
      <c r="U32" s="478">
        <v>27</v>
      </c>
    </row>
    <row r="33" spans="1:21" x14ac:dyDescent="0.25">
      <c r="A33" s="425" t="s">
        <v>664</v>
      </c>
      <c r="B33" s="425">
        <f>С2421!E37</f>
        <v>5</v>
      </c>
      <c r="C33" s="283">
        <f>С2421!W38</f>
        <v>0</v>
      </c>
      <c r="D33" s="283">
        <f>С2421!X38</f>
        <v>0</v>
      </c>
      <c r="E33" s="283">
        <f>С2421!Y38</f>
        <v>0</v>
      </c>
      <c r="F33" s="283">
        <f>С2421!Z38</f>
        <v>10</v>
      </c>
      <c r="G33" s="283">
        <f>С2421!AA38</f>
        <v>16</v>
      </c>
      <c r="H33" s="283">
        <f>С2421!AB38</f>
        <v>19</v>
      </c>
      <c r="I33" s="284">
        <f t="shared" si="18"/>
        <v>45</v>
      </c>
      <c r="J33" s="434" t="str">
        <f>С2421!V39</f>
        <v>0</v>
      </c>
      <c r="K33" s="285">
        <f t="shared" si="22"/>
        <v>0</v>
      </c>
      <c r="L33" s="434">
        <f>С2421!V40</f>
        <v>2</v>
      </c>
      <c r="M33" s="285">
        <f t="shared" ref="M33:M35" si="26">IF(R33=0,0,L33/R33*100)</f>
        <v>40</v>
      </c>
      <c r="N33" s="434">
        <f>С2421!V41</f>
        <v>3</v>
      </c>
      <c r="O33" s="285">
        <f t="shared" si="24"/>
        <v>60</v>
      </c>
      <c r="P33" s="434" t="str">
        <f>С2421!V42</f>
        <v>0</v>
      </c>
      <c r="Q33" s="285">
        <f t="shared" si="25"/>
        <v>0</v>
      </c>
      <c r="R33" s="434">
        <f t="shared" si="23"/>
        <v>5</v>
      </c>
      <c r="S33" s="286">
        <f>С2421!AD38</f>
        <v>4.2</v>
      </c>
      <c r="T33" s="324">
        <f t="shared" si="20"/>
        <v>3</v>
      </c>
      <c r="U33" s="478">
        <v>4</v>
      </c>
    </row>
    <row r="34" spans="1:21" x14ac:dyDescent="0.25">
      <c r="A34" s="425" t="s">
        <v>665</v>
      </c>
      <c r="B34" s="425">
        <f>С2431!E37</f>
        <v>21</v>
      </c>
      <c r="C34" s="283">
        <f>С2431!W38</f>
        <v>2</v>
      </c>
      <c r="D34" s="283">
        <f>С2431!X38</f>
        <v>0</v>
      </c>
      <c r="E34" s="283">
        <f>С2431!Y38</f>
        <v>2</v>
      </c>
      <c r="F34" s="283">
        <f>С2431!Z38</f>
        <v>73</v>
      </c>
      <c r="G34" s="283">
        <f>С2431!AA38</f>
        <v>76</v>
      </c>
      <c r="H34" s="283">
        <f>С2431!AB38</f>
        <v>35</v>
      </c>
      <c r="I34" s="284">
        <f t="shared" si="18"/>
        <v>186</v>
      </c>
      <c r="J34" s="434" t="str">
        <f>С2431!V39</f>
        <v>0</v>
      </c>
      <c r="K34" s="285">
        <f t="shared" si="22"/>
        <v>0</v>
      </c>
      <c r="L34" s="434">
        <f>С2431!V40</f>
        <v>3</v>
      </c>
      <c r="M34" s="285">
        <f t="shared" si="26"/>
        <v>14.285714285714285</v>
      </c>
      <c r="N34" s="434">
        <f>С2431!V41</f>
        <v>16</v>
      </c>
      <c r="O34" s="285">
        <f t="shared" si="24"/>
        <v>76.19047619047619</v>
      </c>
      <c r="P34" s="434">
        <f>С2431!V42</f>
        <v>2</v>
      </c>
      <c r="Q34" s="285">
        <f t="shared" si="25"/>
        <v>9.5238095238095237</v>
      </c>
      <c r="R34" s="434">
        <f t="shared" si="23"/>
        <v>21</v>
      </c>
      <c r="S34" s="286">
        <f>С2431!AD38</f>
        <v>3.774193548387097</v>
      </c>
      <c r="T34" s="324">
        <f t="shared" si="20"/>
        <v>3</v>
      </c>
      <c r="U34" s="478">
        <v>21</v>
      </c>
    </row>
    <row r="35" spans="1:21" x14ac:dyDescent="0.25">
      <c r="A35" s="425" t="s">
        <v>666</v>
      </c>
      <c r="B35" s="425">
        <f>С2432!E37</f>
        <v>21</v>
      </c>
      <c r="C35" s="283">
        <f>С2432!W38</f>
        <v>0</v>
      </c>
      <c r="D35" s="283">
        <f>С2432!X38</f>
        <v>0</v>
      </c>
      <c r="E35" s="283">
        <f>С2432!Y38</f>
        <v>3</v>
      </c>
      <c r="F35" s="283">
        <f>С2432!Z38</f>
        <v>65</v>
      </c>
      <c r="G35" s="283">
        <f>С2432!AA38</f>
        <v>92</v>
      </c>
      <c r="H35" s="283">
        <f>С2432!AB38</f>
        <v>50</v>
      </c>
      <c r="I35" s="284">
        <f t="shared" si="18"/>
        <v>210</v>
      </c>
      <c r="J35" s="434" t="str">
        <f>С2432!V39</f>
        <v>0</v>
      </c>
      <c r="K35" s="285">
        <f t="shared" si="22"/>
        <v>0</v>
      </c>
      <c r="L35" s="434">
        <f>С2432!V40</f>
        <v>5</v>
      </c>
      <c r="M35" s="285">
        <f t="shared" si="26"/>
        <v>23.809523809523807</v>
      </c>
      <c r="N35" s="434">
        <f>С2432!V41</f>
        <v>13</v>
      </c>
      <c r="O35" s="285">
        <f t="shared" si="24"/>
        <v>61.904761904761905</v>
      </c>
      <c r="P35" s="434">
        <f>С2432!V42</f>
        <v>3</v>
      </c>
      <c r="Q35" s="285">
        <f t="shared" si="25"/>
        <v>14.285714285714285</v>
      </c>
      <c r="R35" s="434">
        <f t="shared" si="23"/>
        <v>21</v>
      </c>
      <c r="S35" s="286">
        <f>С2432!AD38</f>
        <v>3.9</v>
      </c>
      <c r="T35" s="324">
        <f t="shared" si="20"/>
        <v>3</v>
      </c>
      <c r="U35" s="478">
        <v>12</v>
      </c>
    </row>
    <row r="36" spans="1:21" ht="33" x14ac:dyDescent="0.25">
      <c r="A36" s="287" t="s">
        <v>667</v>
      </c>
      <c r="B36" s="288">
        <f>SUM(B31:B35)</f>
        <v>81</v>
      </c>
      <c r="C36" s="288">
        <f t="shared" ref="C36:I36" si="27">SUM(C31:C35)</f>
        <v>3</v>
      </c>
      <c r="D36" s="288">
        <f t="shared" si="27"/>
        <v>0</v>
      </c>
      <c r="E36" s="288">
        <f t="shared" si="27"/>
        <v>6</v>
      </c>
      <c r="F36" s="288">
        <f t="shared" si="27"/>
        <v>285</v>
      </c>
      <c r="G36" s="288">
        <f t="shared" si="27"/>
        <v>304</v>
      </c>
      <c r="H36" s="288">
        <f t="shared" si="27"/>
        <v>135</v>
      </c>
      <c r="I36" s="288">
        <f t="shared" si="27"/>
        <v>730</v>
      </c>
      <c r="J36" s="287">
        <f>SUM(J31:J35)</f>
        <v>0</v>
      </c>
      <c r="K36" s="289">
        <f>IF(R36=0,0,J36/R36*100)</f>
        <v>0</v>
      </c>
      <c r="L36" s="287">
        <f>SUM(L31:L35)</f>
        <v>12</v>
      </c>
      <c r="M36" s="289">
        <f>IF(R36=0,0,L36/R36*100)</f>
        <v>14.814814814814813</v>
      </c>
      <c r="N36" s="287">
        <f>SUM(N31:N35)</f>
        <v>63</v>
      </c>
      <c r="O36" s="289">
        <f>IF(R36=0,0,N36/R36*100)</f>
        <v>77.777777777777786</v>
      </c>
      <c r="P36" s="287">
        <f>SUM(P31:P35)</f>
        <v>6</v>
      </c>
      <c r="Q36" s="289">
        <f>IF(R36=0,0,P36/R36*100)</f>
        <v>7.4074074074074066</v>
      </c>
      <c r="R36" s="287">
        <f>SUM(R31:R35)</f>
        <v>81</v>
      </c>
      <c r="S36" s="290">
        <f>IF(ISERROR(((D36+E36)*2+F36*3+G36*4+H36*5)/SUM(D36,E36:H36)),"",((D36+E36)*2+F36*3+G36*4+H36*5)/SUM(D36,E36:H36))</f>
        <v>3.7780821917808218</v>
      </c>
      <c r="T36" s="323">
        <f>IF(I36=0,0,IF(Q36&gt;30,2,IF(AND(Q36&lt;10,K36&gt;=50),5,IF(AND(SUM(K36,M36)&gt;=50,Q36&lt;=20),4,3))))</f>
        <v>3</v>
      </c>
      <c r="U36" s="484">
        <v>7</v>
      </c>
    </row>
    <row r="37" spans="1:21" x14ac:dyDescent="0.25">
      <c r="A37" s="398">
        <v>2331</v>
      </c>
      <c r="B37" s="398">
        <f>'2331'!E38</f>
        <v>23</v>
      </c>
      <c r="C37" s="283">
        <f>'2331'!W39</f>
        <v>3</v>
      </c>
      <c r="D37" s="283">
        <f>'2331'!X39</f>
        <v>0</v>
      </c>
      <c r="E37" s="283">
        <f>'2331'!Y39</f>
        <v>17</v>
      </c>
      <c r="F37" s="283">
        <f>'2331'!Z39</f>
        <v>64</v>
      </c>
      <c r="G37" s="283">
        <f>'2331'!AA39</f>
        <v>25</v>
      </c>
      <c r="H37" s="283">
        <f>'2331'!AB39</f>
        <v>32</v>
      </c>
      <c r="I37" s="284">
        <f>SUM(D37:H37)</f>
        <v>138</v>
      </c>
      <c r="J37" s="404" t="str">
        <f>'2331'!V40</f>
        <v>0</v>
      </c>
      <c r="K37" s="285">
        <f t="shared" ref="K37:K41" si="28">IF(R37=0,0,J37/R37*100)</f>
        <v>0</v>
      </c>
      <c r="L37" s="283" t="str">
        <f>'2331'!V41</f>
        <v>0</v>
      </c>
      <c r="M37" s="285">
        <f t="shared" ref="M37:M41" si="29">IF(R37=0,0,L37/R37*100)</f>
        <v>0</v>
      </c>
      <c r="N37" s="283">
        <f>'2331'!V42</f>
        <v>10</v>
      </c>
      <c r="O37" s="285">
        <f t="shared" ref="O37:O41" si="30">IF(R37=0,0,N37/R37*100)</f>
        <v>43.478260869565219</v>
      </c>
      <c r="P37" s="283">
        <f>'2331'!V43</f>
        <v>13</v>
      </c>
      <c r="Q37" s="285">
        <f t="shared" ref="Q37:Q41" si="31">IF(R37=0,0,P37/R37*100)</f>
        <v>56.521739130434781</v>
      </c>
      <c r="R37" s="404">
        <f t="shared" ref="R37:R41" si="32">SUM(J37,L37,N37,P37)</f>
        <v>23</v>
      </c>
      <c r="S37" s="286">
        <f>'2331'!AD39</f>
        <v>3.5217391304347827</v>
      </c>
      <c r="T37" s="324">
        <f t="shared" ref="T37:T41" si="33">IF(I37=0,0,IF(Q37&gt;30,2,IF(AND(Q37&lt;10,K37&gt;=50),5,IF(AND(SUM(K37,M37)&gt;=50,Q37&lt;=20),4,3))))</f>
        <v>2</v>
      </c>
      <c r="U37" s="485">
        <v>30</v>
      </c>
    </row>
    <row r="38" spans="1:21" x14ac:dyDescent="0.25">
      <c r="A38" s="398">
        <v>2332</v>
      </c>
      <c r="B38" s="398">
        <f>'2332'!E38</f>
        <v>22</v>
      </c>
      <c r="C38" s="283">
        <f>'2332'!W39</f>
        <v>0</v>
      </c>
      <c r="D38" s="283">
        <f>'2332'!X39</f>
        <v>0</v>
      </c>
      <c r="E38" s="283">
        <f>'2332'!Y39</f>
        <v>12</v>
      </c>
      <c r="F38" s="283">
        <f>'2332'!Z39</f>
        <v>56</v>
      </c>
      <c r="G38" s="283">
        <f>'2332'!AA39</f>
        <v>35</v>
      </c>
      <c r="H38" s="283">
        <f>'2332'!AB39</f>
        <v>33</v>
      </c>
      <c r="I38" s="284">
        <f t="shared" ref="I38:I40" si="34">SUM(D38:H38)</f>
        <v>136</v>
      </c>
      <c r="J38" s="404" t="str">
        <f>'2332'!V40</f>
        <v>0</v>
      </c>
      <c r="K38" s="285">
        <f t="shared" si="28"/>
        <v>0</v>
      </c>
      <c r="L38" s="404">
        <f>'2332'!V41</f>
        <v>1</v>
      </c>
      <c r="M38" s="285">
        <f t="shared" si="29"/>
        <v>4.5454545454545459</v>
      </c>
      <c r="N38" s="404">
        <f>'2332'!V42</f>
        <v>13</v>
      </c>
      <c r="O38" s="285">
        <f t="shared" si="30"/>
        <v>59.090909090909093</v>
      </c>
      <c r="P38" s="404">
        <f>'2332'!V43</f>
        <v>8</v>
      </c>
      <c r="Q38" s="285">
        <f t="shared" si="31"/>
        <v>36.363636363636367</v>
      </c>
      <c r="R38" s="404">
        <f t="shared" si="32"/>
        <v>22</v>
      </c>
      <c r="S38" s="286">
        <f>'2332'!AD39</f>
        <v>3.6544117647058822</v>
      </c>
      <c r="T38" s="324">
        <f t="shared" si="33"/>
        <v>2</v>
      </c>
      <c r="U38" s="485">
        <v>28</v>
      </c>
    </row>
    <row r="39" spans="1:21" x14ac:dyDescent="0.25">
      <c r="A39" s="398">
        <v>2334</v>
      </c>
      <c r="B39" s="398">
        <f>'2334'!E38</f>
        <v>18</v>
      </c>
      <c r="C39" s="283">
        <f>'2334'!W38</f>
        <v>0</v>
      </c>
      <c r="D39" s="283">
        <f>'2334'!X39</f>
        <v>0</v>
      </c>
      <c r="E39" s="283">
        <f>'2334'!Y39</f>
        <v>5</v>
      </c>
      <c r="F39" s="283">
        <f>'2334'!Z39</f>
        <v>40</v>
      </c>
      <c r="G39" s="283">
        <f>'2334'!AA39</f>
        <v>37</v>
      </c>
      <c r="H39" s="283">
        <f>'2334'!AB39</f>
        <v>27</v>
      </c>
      <c r="I39" s="284">
        <f t="shared" si="34"/>
        <v>109</v>
      </c>
      <c r="J39" s="404" t="str">
        <f>'2334'!V40</f>
        <v>0</v>
      </c>
      <c r="K39" s="285">
        <f t="shared" si="28"/>
        <v>0</v>
      </c>
      <c r="L39" s="404">
        <f>'2334'!V41</f>
        <v>1</v>
      </c>
      <c r="M39" s="285">
        <f t="shared" si="29"/>
        <v>5.5555555555555554</v>
      </c>
      <c r="N39" s="404">
        <f>'2334'!V42</f>
        <v>12</v>
      </c>
      <c r="O39" s="285">
        <f t="shared" si="30"/>
        <v>66.666666666666657</v>
      </c>
      <c r="P39" s="404">
        <f>'2334'!V43</f>
        <v>5</v>
      </c>
      <c r="Q39" s="285">
        <f t="shared" si="31"/>
        <v>27.777777777777779</v>
      </c>
      <c r="R39" s="404">
        <f t="shared" si="32"/>
        <v>18</v>
      </c>
      <c r="S39" s="286">
        <f>'2334'!AD39</f>
        <v>3.7889908256880735</v>
      </c>
      <c r="T39" s="324">
        <f t="shared" si="33"/>
        <v>3</v>
      </c>
      <c r="U39" s="485">
        <v>19</v>
      </c>
    </row>
    <row r="40" spans="1:21" x14ac:dyDescent="0.25">
      <c r="A40" s="398">
        <v>2341</v>
      </c>
      <c r="B40" s="398">
        <f>'2341'!E37</f>
        <v>25</v>
      </c>
      <c r="C40" s="283">
        <f>'2341'!W38</f>
        <v>0</v>
      </c>
      <c r="D40" s="283">
        <f>'2341'!X38</f>
        <v>0</v>
      </c>
      <c r="E40" s="283">
        <f>'2341'!Y38</f>
        <v>6</v>
      </c>
      <c r="F40" s="283">
        <f>'2341'!Z38</f>
        <v>63</v>
      </c>
      <c r="G40" s="283">
        <f>'2341'!AA38</f>
        <v>45</v>
      </c>
      <c r="H40" s="283">
        <f>'2341'!AB38</f>
        <v>41</v>
      </c>
      <c r="I40" s="284">
        <f t="shared" si="34"/>
        <v>155</v>
      </c>
      <c r="J40" s="404" t="str">
        <f>'2341'!V39</f>
        <v>0</v>
      </c>
      <c r="K40" s="285">
        <f t="shared" si="28"/>
        <v>0</v>
      </c>
      <c r="L40" s="404">
        <f>'2341'!V40</f>
        <v>1</v>
      </c>
      <c r="M40" s="285">
        <f t="shared" si="29"/>
        <v>4</v>
      </c>
      <c r="N40" s="404">
        <f>'2341'!V41</f>
        <v>19</v>
      </c>
      <c r="O40" s="285">
        <f t="shared" si="30"/>
        <v>76</v>
      </c>
      <c r="P40" s="404">
        <f>'2341'!V42</f>
        <v>5</v>
      </c>
      <c r="Q40" s="285">
        <f t="shared" si="31"/>
        <v>20</v>
      </c>
      <c r="R40" s="404">
        <f t="shared" si="32"/>
        <v>25</v>
      </c>
      <c r="S40" s="286">
        <f>'2341'!AD38</f>
        <v>3.7806451612903227</v>
      </c>
      <c r="T40" s="324">
        <f t="shared" si="33"/>
        <v>3</v>
      </c>
      <c r="U40" s="485">
        <v>20</v>
      </c>
    </row>
    <row r="41" spans="1:21" x14ac:dyDescent="0.25">
      <c r="A41" s="398">
        <v>2342</v>
      </c>
      <c r="B41" s="398">
        <f>'2342'!E37</f>
        <v>23</v>
      </c>
      <c r="C41" s="283">
        <f>'2342'!W38</f>
        <v>0</v>
      </c>
      <c r="D41" s="283">
        <f>'2342'!X38</f>
        <v>0</v>
      </c>
      <c r="E41" s="283">
        <f>'2342'!Y38</f>
        <v>3</v>
      </c>
      <c r="F41" s="283">
        <f>'2342'!Z38</f>
        <v>64</v>
      </c>
      <c r="G41" s="283">
        <f>'2342'!AA38</f>
        <v>38</v>
      </c>
      <c r="H41" s="283">
        <f>'2342'!AB38</f>
        <v>33</v>
      </c>
      <c r="I41" s="284">
        <f>SUM(D41:H41)</f>
        <v>138</v>
      </c>
      <c r="J41" s="404" t="str">
        <f>'2342'!V39</f>
        <v>0</v>
      </c>
      <c r="K41" s="285">
        <f t="shared" si="28"/>
        <v>0</v>
      </c>
      <c r="L41" s="404">
        <f>'2342'!V40</f>
        <v>1</v>
      </c>
      <c r="M41" s="285">
        <f t="shared" si="29"/>
        <v>4.3478260869565215</v>
      </c>
      <c r="N41" s="404">
        <f>'2342'!V41</f>
        <v>20</v>
      </c>
      <c r="O41" s="285">
        <f t="shared" si="30"/>
        <v>86.956521739130437</v>
      </c>
      <c r="P41" s="404">
        <f>'2342'!V42</f>
        <v>2</v>
      </c>
      <c r="Q41" s="285">
        <f t="shared" si="31"/>
        <v>8.695652173913043</v>
      </c>
      <c r="R41" s="404">
        <f t="shared" si="32"/>
        <v>23</v>
      </c>
      <c r="S41" s="286">
        <f>'2342'!AD38</f>
        <v>3.7318840579710146</v>
      </c>
      <c r="T41" s="324">
        <f t="shared" si="33"/>
        <v>3</v>
      </c>
      <c r="U41" s="485">
        <v>23</v>
      </c>
    </row>
    <row r="42" spans="1:21" x14ac:dyDescent="0.25">
      <c r="A42" s="299">
        <v>2343</v>
      </c>
      <c r="B42" s="398">
        <f>'2343'!E37</f>
        <v>26</v>
      </c>
      <c r="C42" s="283">
        <f>'2343'!W38</f>
        <v>2</v>
      </c>
      <c r="D42" s="283">
        <f>'2343'!X38</f>
        <v>0</v>
      </c>
      <c r="E42" s="283">
        <f>'2343'!Y38</f>
        <v>14</v>
      </c>
      <c r="F42" s="283">
        <f>'2343'!Z38</f>
        <v>71</v>
      </c>
      <c r="G42" s="283">
        <f>'2343'!AA38</f>
        <v>25</v>
      </c>
      <c r="H42" s="283">
        <f>'2343'!AB38</f>
        <v>49</v>
      </c>
      <c r="I42" s="284">
        <f>SUM(D42:H42)</f>
        <v>159</v>
      </c>
      <c r="J42" s="294">
        <f>'2343'!V39</f>
        <v>1</v>
      </c>
      <c r="K42" s="285">
        <f>IF(R42=0,0,J42/R42*100)</f>
        <v>3.8461538461538463</v>
      </c>
      <c r="L42" s="404">
        <f>'2343'!V40</f>
        <v>1</v>
      </c>
      <c r="M42" s="285">
        <f>IF(R42=0,0,L42/R42*100)</f>
        <v>3.8461538461538463</v>
      </c>
      <c r="N42" s="404">
        <f>'2343'!V41</f>
        <v>14</v>
      </c>
      <c r="O42" s="285">
        <f>IF(R42=0,0,N42/R42*100)</f>
        <v>53.846153846153847</v>
      </c>
      <c r="P42" s="404">
        <f>'2343'!V42</f>
        <v>10</v>
      </c>
      <c r="Q42" s="285">
        <f>IF(R42=0,0,P42/R42*100)</f>
        <v>38.461538461538467</v>
      </c>
      <c r="R42" s="294">
        <f>SUM(J42,L42,N42,P42)</f>
        <v>26</v>
      </c>
      <c r="S42" s="286">
        <f>'2343'!AD38</f>
        <v>3.6855345911949686</v>
      </c>
      <c r="T42" s="324">
        <f>IF(I42=0,0,IF(Q42&gt;30,2,IF(AND(Q42&lt;10,K42&gt;=50),5,IF(AND(SUM(K42,M42)&gt;=50,Q42&lt;=20),4,3))))</f>
        <v>2</v>
      </c>
      <c r="U42" s="485">
        <v>25</v>
      </c>
    </row>
    <row r="43" spans="1:21" x14ac:dyDescent="0.25">
      <c r="A43" s="299">
        <v>2344</v>
      </c>
      <c r="B43" s="398">
        <f>'2344'!E37</f>
        <v>23</v>
      </c>
      <c r="C43" s="283">
        <f>'2344'!W38</f>
        <v>0</v>
      </c>
      <c r="D43" s="283">
        <f>'2344'!X38</f>
        <v>0</v>
      </c>
      <c r="E43" s="283">
        <f>'2344'!Y38</f>
        <v>2</v>
      </c>
      <c r="F43" s="283">
        <f>'2344'!Z38</f>
        <v>48</v>
      </c>
      <c r="G43" s="283">
        <f>'2344'!AA38</f>
        <v>33</v>
      </c>
      <c r="H43" s="283">
        <f>'2344'!AB38</f>
        <v>53</v>
      </c>
      <c r="I43" s="284">
        <f>SUM(D43:H43)</f>
        <v>136</v>
      </c>
      <c r="J43" s="294">
        <f>'2344'!V39</f>
        <v>2</v>
      </c>
      <c r="K43" s="285">
        <f>IF(R43=0,0,J43/R43*100)</f>
        <v>8.695652173913043</v>
      </c>
      <c r="L43" s="404">
        <f>'2344'!V40</f>
        <v>4</v>
      </c>
      <c r="M43" s="285">
        <f>IF(R43=0,0,L43/R43*100)</f>
        <v>17.391304347826086</v>
      </c>
      <c r="N43" s="404">
        <f>'2344'!V41</f>
        <v>15</v>
      </c>
      <c r="O43" s="285">
        <f>IF(R43=0,0,N43/R43*100)</f>
        <v>65.217391304347828</v>
      </c>
      <c r="P43" s="404">
        <f>'2344'!V42</f>
        <v>2</v>
      </c>
      <c r="Q43" s="285">
        <f>IF(R43=0,0,P43/R43*100)</f>
        <v>8.695652173913043</v>
      </c>
      <c r="R43" s="294">
        <f>SUM(J43,L43,N43,P43)</f>
        <v>23</v>
      </c>
      <c r="S43" s="286">
        <f>'2344'!AD38</f>
        <v>4.007352941176471</v>
      </c>
      <c r="T43" s="324">
        <f>IF(I43=0,0,IF(Q43&gt;30,2,IF(AND(Q43&lt;10,K43&gt;=50),5,IF(AND(SUM(K43,M43)&gt;=50,Q43&lt;=20),4,3))))</f>
        <v>3</v>
      </c>
      <c r="U43" s="485">
        <v>6</v>
      </c>
    </row>
    <row r="44" spans="1:21" x14ac:dyDescent="0.25">
      <c r="A44" s="294">
        <v>2351</v>
      </c>
      <c r="B44" s="398">
        <f>'2351'!E40</f>
        <v>22</v>
      </c>
      <c r="C44" s="283">
        <f>'2351'!W41</f>
        <v>5</v>
      </c>
      <c r="D44" s="283">
        <f>'2351'!X41</f>
        <v>0</v>
      </c>
      <c r="E44" s="283">
        <f>'2351'!Y41</f>
        <v>7</v>
      </c>
      <c r="F44" s="283">
        <f>'2351'!Z41</f>
        <v>27</v>
      </c>
      <c r="G44" s="283">
        <f>'2351'!AA41</f>
        <v>23</v>
      </c>
      <c r="H44" s="283">
        <f>'2351'!AB41</f>
        <v>70</v>
      </c>
      <c r="I44" s="284">
        <f t="shared" ref="I44" si="35">SUM(D44:H44)</f>
        <v>127</v>
      </c>
      <c r="J44" s="294">
        <f>'2351'!V42</f>
        <v>6</v>
      </c>
      <c r="K44" s="285">
        <f t="shared" ref="K44" si="36">IF(R44=0,0,J44/R44*100)</f>
        <v>27.27272727272727</v>
      </c>
      <c r="L44" s="294">
        <f>'2351'!V43</f>
        <v>3</v>
      </c>
      <c r="M44" s="285">
        <f t="shared" ref="M44" si="37">IF(R44=0,0,L44/R44*100)</f>
        <v>13.636363636363635</v>
      </c>
      <c r="N44" s="294">
        <f>'2351'!V44</f>
        <v>9</v>
      </c>
      <c r="O44" s="285">
        <f t="shared" ref="O44" si="38">IF(R44=0,0,N44/R44*100)</f>
        <v>40.909090909090914</v>
      </c>
      <c r="P44" s="294">
        <f>'2351'!V45</f>
        <v>4</v>
      </c>
      <c r="Q44" s="285">
        <f t="shared" ref="Q44" si="39">IF(R44=0,0,P44/R44*100)</f>
        <v>18.181818181818183</v>
      </c>
      <c r="R44" s="294">
        <f t="shared" ref="R44" si="40">SUM(J44,L44,N44,P44)</f>
        <v>22</v>
      </c>
      <c r="S44" s="286">
        <f>'2351'!AD41</f>
        <v>4.228346456692913</v>
      </c>
      <c r="T44" s="324">
        <f t="shared" ref="T44" si="41">IF(I44=0,0,IF(Q44&gt;30,2,IF(AND(Q44&lt;10,K44&gt;=50),5,IF(AND(SUM(K44,M44)&gt;=50,Q44&lt;=20),4,3))))</f>
        <v>3</v>
      </c>
      <c r="U44" s="485">
        <v>3</v>
      </c>
    </row>
    <row r="45" spans="1:21" ht="33" x14ac:dyDescent="0.45">
      <c r="A45" s="287" t="s">
        <v>649</v>
      </c>
      <c r="B45" s="288">
        <f>SUM(B37:B44)</f>
        <v>182</v>
      </c>
      <c r="C45" s="288">
        <f t="shared" ref="C45:I45" si="42">SUM(C37:C44)</f>
        <v>10</v>
      </c>
      <c r="D45" s="288">
        <f t="shared" si="42"/>
        <v>0</v>
      </c>
      <c r="E45" s="288">
        <f t="shared" si="42"/>
        <v>66</v>
      </c>
      <c r="F45" s="288">
        <f t="shared" si="42"/>
        <v>433</v>
      </c>
      <c r="G45" s="288">
        <f t="shared" si="42"/>
        <v>261</v>
      </c>
      <c r="H45" s="288">
        <f t="shared" si="42"/>
        <v>338</v>
      </c>
      <c r="I45" s="288">
        <f t="shared" si="42"/>
        <v>1098</v>
      </c>
      <c r="J45" s="287">
        <f>SUM(J37:J44)</f>
        <v>9</v>
      </c>
      <c r="K45" s="289">
        <f>IF(R45=0,0,J45/R45*100)</f>
        <v>4.9450549450549453</v>
      </c>
      <c r="L45" s="288">
        <f>SUM(L37:L44)</f>
        <v>12</v>
      </c>
      <c r="M45" s="289">
        <f t="shared" ref="M45" si="43">IF(R45=0,0,L45/R45*100)</f>
        <v>6.593406593406594</v>
      </c>
      <c r="N45" s="288">
        <f>SUM(N37:N44)</f>
        <v>112</v>
      </c>
      <c r="O45" s="289">
        <f t="shared" ref="O45" si="44">IF(R45=0,0,N45/R45*100)</f>
        <v>61.53846153846154</v>
      </c>
      <c r="P45" s="288">
        <f>SUM(P37:P44)</f>
        <v>49</v>
      </c>
      <c r="Q45" s="289">
        <f t="shared" ref="Q45" si="45">IF(R45=0,0,P45/R45*100)</f>
        <v>26.923076923076923</v>
      </c>
      <c r="R45" s="287">
        <f>SUM(R37:R44)</f>
        <v>182</v>
      </c>
      <c r="S45" s="290">
        <f>IF(ISERROR(((D45+E45)*2+F45*3+G45*4+H45*5)/SUM(D45,E45:H45)),"",((D45+E45)*2+F45*3+G45*4+H45*5)/SUM(D45,E45:H45))</f>
        <v>3.7932604735883424</v>
      </c>
      <c r="T45" s="323">
        <f>IF(I45=0,0,IF(Q45&gt;30,2,IF(AND(Q45&lt;10,K45&gt;=50),5,IF(AND(SUM(K45,M45)&gt;=50,Q45&lt;=20),4,3))))</f>
        <v>3</v>
      </c>
      <c r="U45" s="486">
        <v>6</v>
      </c>
    </row>
    <row r="46" spans="1:21" x14ac:dyDescent="0.25">
      <c r="A46" s="369" t="s">
        <v>648</v>
      </c>
      <c r="B46" s="398">
        <f>С2331!E36</f>
        <v>18</v>
      </c>
      <c r="C46" s="283">
        <f>С2331!W37</f>
        <v>1</v>
      </c>
      <c r="D46" s="283">
        <f>С2331!X37</f>
        <v>0</v>
      </c>
      <c r="E46" s="283">
        <f>С2331!Y37</f>
        <v>0</v>
      </c>
      <c r="F46" s="283">
        <f>С2331!Z37</f>
        <v>59</v>
      </c>
      <c r="G46" s="283">
        <f>С2331!AA37</f>
        <v>122</v>
      </c>
      <c r="H46" s="283">
        <f>С2331!AB37</f>
        <v>88</v>
      </c>
      <c r="I46" s="284">
        <f>SUM(D46:H46)</f>
        <v>269</v>
      </c>
      <c r="J46" s="294">
        <f>С2331!V38</f>
        <v>1</v>
      </c>
      <c r="K46" s="285">
        <f>IF(R46=0,0,J46/R46*100)</f>
        <v>5.5555555555555554</v>
      </c>
      <c r="L46" s="404">
        <f>С2331!V39</f>
        <v>3</v>
      </c>
      <c r="M46" s="285">
        <f>IF(R46=0,0,L46/R46*100)</f>
        <v>16.666666666666664</v>
      </c>
      <c r="N46" s="404">
        <f>С2331!V40</f>
        <v>14</v>
      </c>
      <c r="O46" s="285">
        <f t="shared" ref="O46:O48" si="46">IF(R46=0,0,N46/R46*100)</f>
        <v>77.777777777777786</v>
      </c>
      <c r="P46" s="404" t="str">
        <f>С2331!V41</f>
        <v>0</v>
      </c>
      <c r="Q46" s="285">
        <f>IF(R46=0,0,P46/R46*100)</f>
        <v>0</v>
      </c>
      <c r="R46" s="294">
        <f t="shared" ref="R46:R47" si="47">SUM(J46,L46,N46,P46)</f>
        <v>18</v>
      </c>
      <c r="S46" s="286">
        <f>С2331!AD37</f>
        <v>4.1078066914498139</v>
      </c>
      <c r="T46" s="324">
        <f t="shared" ref="T46" si="48">IF(I46=0,0,IF(Q46&gt;30,2,IF(AND(Q46&lt;10,K46&gt;=50),5,IF(AND(SUM(K46,M46)&gt;=50,Q46&lt;=20),4,3))))</f>
        <v>3</v>
      </c>
      <c r="U46" s="485">
        <v>5</v>
      </c>
    </row>
    <row r="47" spans="1:21" x14ac:dyDescent="0.25">
      <c r="A47" s="398" t="s">
        <v>651</v>
      </c>
      <c r="B47" s="398">
        <f>С2332!E36</f>
        <v>18</v>
      </c>
      <c r="C47" s="283">
        <f>С2332!W37</f>
        <v>0</v>
      </c>
      <c r="D47" s="283">
        <f>С2332!X37</f>
        <v>0</v>
      </c>
      <c r="E47" s="283">
        <f>С2332!Y37</f>
        <v>4</v>
      </c>
      <c r="F47" s="283">
        <f>С2332!Z37</f>
        <v>75</v>
      </c>
      <c r="G47" s="283">
        <f>С2332!AA37</f>
        <v>129</v>
      </c>
      <c r="H47" s="283">
        <f>С2332!AB37</f>
        <v>60</v>
      </c>
      <c r="I47" s="284">
        <f>SUM(D47:H47)</f>
        <v>268</v>
      </c>
      <c r="J47" s="404" t="str">
        <f>С2332!V38</f>
        <v>0</v>
      </c>
      <c r="K47" s="285">
        <f>IF(R47=0,0,J47/R47*100)</f>
        <v>0</v>
      </c>
      <c r="L47" s="404">
        <f>С2332!V39</f>
        <v>1</v>
      </c>
      <c r="M47" s="285">
        <f>IF(R47=0,0,L47/R47*100)</f>
        <v>5.5555555555555554</v>
      </c>
      <c r="N47" s="404">
        <f>С2332!V40</f>
        <v>15</v>
      </c>
      <c r="O47" s="285">
        <f t="shared" si="46"/>
        <v>83.333333333333343</v>
      </c>
      <c r="P47" s="404">
        <f>С2332!V41</f>
        <v>2</v>
      </c>
      <c r="Q47" s="285">
        <f>IF(R47=0,0,P47/R47*100)</f>
        <v>11.111111111111111</v>
      </c>
      <c r="R47" s="294">
        <f t="shared" si="47"/>
        <v>18</v>
      </c>
      <c r="S47" s="286">
        <f>С2332!AD37</f>
        <v>3.9141791044776117</v>
      </c>
      <c r="T47" s="324">
        <f>IF(I47=0,0,IF(Q47&gt;30,2,IF(AND(Q47&lt;10,K47&gt;=50),5,IF(AND(SUM(K47,M47)&gt;=50,Q47&lt;=20),4,3))))</f>
        <v>3</v>
      </c>
      <c r="U47" s="485">
        <v>12</v>
      </c>
    </row>
    <row r="48" spans="1:21" ht="33" x14ac:dyDescent="0.45">
      <c r="A48" s="287" t="s">
        <v>650</v>
      </c>
      <c r="B48" s="287">
        <f t="shared" ref="B48:I48" si="49">SUM(B46:B47)</f>
        <v>36</v>
      </c>
      <c r="C48" s="287">
        <f t="shared" si="49"/>
        <v>1</v>
      </c>
      <c r="D48" s="287">
        <f t="shared" si="49"/>
        <v>0</v>
      </c>
      <c r="E48" s="287">
        <f t="shared" si="49"/>
        <v>4</v>
      </c>
      <c r="F48" s="287">
        <f t="shared" si="49"/>
        <v>134</v>
      </c>
      <c r="G48" s="287">
        <f t="shared" si="49"/>
        <v>251</v>
      </c>
      <c r="H48" s="287">
        <f t="shared" si="49"/>
        <v>148</v>
      </c>
      <c r="I48" s="287">
        <f t="shared" si="49"/>
        <v>537</v>
      </c>
      <c r="J48" s="287">
        <f>SUM(J46:J47)</f>
        <v>1</v>
      </c>
      <c r="K48" s="289">
        <f>IF(R48=0,0,J48/R48*100)</f>
        <v>2.7777777777777777</v>
      </c>
      <c r="L48" s="287">
        <f>SUM(L46:L47)</f>
        <v>4</v>
      </c>
      <c r="M48" s="289">
        <f>IF(R48=0,0,L48/R48*100)</f>
        <v>11.111111111111111</v>
      </c>
      <c r="N48" s="287">
        <f>SUM(N46:N47)</f>
        <v>29</v>
      </c>
      <c r="O48" s="289">
        <f t="shared" si="46"/>
        <v>80.555555555555557</v>
      </c>
      <c r="P48" s="287">
        <f>SUM(P46:P47)</f>
        <v>2</v>
      </c>
      <c r="Q48" s="289">
        <f>IF(R48=0,0,P48/R48*100)</f>
        <v>5.5555555555555554</v>
      </c>
      <c r="R48" s="287">
        <f>SUM(R46:R47)</f>
        <v>36</v>
      </c>
      <c r="S48" s="290">
        <f>IF(ISERROR(((D48+E48)*2+F48*3+G48*4+H48*5)/SUM(D48,E48:H48)),"",((D48+E48)*2+F48*3+G48*4+H48*5)/SUM(D48,E48:H48))</f>
        <v>4.011173184357542</v>
      </c>
      <c r="T48" s="323">
        <f>IF(I48=0,0,IF(Q48&gt;30,2,IF(AND(Q48&lt;10,K48&gt;=50),5,IF(AND(SUM(K48,M48)&gt;=50,Q48&lt;=20),4,3))))</f>
        <v>3</v>
      </c>
      <c r="U48" s="486">
        <v>2</v>
      </c>
    </row>
    <row r="49" spans="1:21" x14ac:dyDescent="0.25">
      <c r="A49" s="322">
        <v>2231</v>
      </c>
      <c r="B49" s="322">
        <f>'2231'!E36</f>
        <v>21</v>
      </c>
      <c r="C49" s="283">
        <f>'2231'!W37</f>
        <v>2</v>
      </c>
      <c r="D49" s="283">
        <f>'2231'!X37</f>
        <v>0</v>
      </c>
      <c r="E49" s="283">
        <f>'2231'!Y37</f>
        <v>4</v>
      </c>
      <c r="F49" s="283">
        <f>'2231'!Z37</f>
        <v>53</v>
      </c>
      <c r="G49" s="283">
        <f>'2231'!AA37</f>
        <v>59</v>
      </c>
      <c r="H49" s="283">
        <f>'2231'!AB37</f>
        <v>29</v>
      </c>
      <c r="I49" s="322">
        <f t="shared" ref="I49" si="50">SUM(D49:H49)</f>
        <v>145</v>
      </c>
      <c r="J49" s="324" t="str">
        <f>'2231'!V38</f>
        <v>0</v>
      </c>
      <c r="K49" s="286">
        <f t="shared" ref="K49:K51" si="51">IF(R49=0,0,J49/R49*100)</f>
        <v>0</v>
      </c>
      <c r="L49" s="324">
        <f>'2231'!V39</f>
        <v>3</v>
      </c>
      <c r="M49" s="286">
        <f>IF(R49=0,0,L49/R49*100)</f>
        <v>14.285714285714285</v>
      </c>
      <c r="N49" s="324">
        <f>'2231'!V40</f>
        <v>15</v>
      </c>
      <c r="O49" s="286">
        <f>IF(R49=0,0,N49/R49*100)</f>
        <v>71.428571428571431</v>
      </c>
      <c r="P49" s="324">
        <f>'2231'!V41</f>
        <v>3</v>
      </c>
      <c r="Q49" s="286">
        <f t="shared" ref="Q49:Q51" si="52">IF(R49=0,0,P49/R49*100)</f>
        <v>14.285714285714285</v>
      </c>
      <c r="R49" s="324">
        <f>SUM(J49,L49,N49,P49)</f>
        <v>21</v>
      </c>
      <c r="S49" s="286">
        <f>'2231'!AD37</f>
        <v>3.7793103448275862</v>
      </c>
      <c r="T49" s="324">
        <f t="shared" ref="T49:T51" si="53">IF(I49=0,0,IF(Q49&gt;30,2,IF(AND(Q49&lt;10,K49&gt;=50),5,IF(AND(SUM(K49,M49)&gt;=50,Q49&lt;=20),4,3))))</f>
        <v>3</v>
      </c>
      <c r="U49" s="485">
        <v>20</v>
      </c>
    </row>
    <row r="50" spans="1:21" x14ac:dyDescent="0.25">
      <c r="A50" s="322">
        <v>2241</v>
      </c>
      <c r="B50" s="322">
        <f>'2241'!E36</f>
        <v>10</v>
      </c>
      <c r="C50" s="283">
        <f>'2241'!W37</f>
        <v>5</v>
      </c>
      <c r="D50" s="283">
        <f>'2241'!X37</f>
        <v>0</v>
      </c>
      <c r="E50" s="283">
        <f>'2241'!Y37</f>
        <v>0</v>
      </c>
      <c r="F50" s="283">
        <f>'2241'!Z37</f>
        <v>13</v>
      </c>
      <c r="G50" s="283">
        <f>'2241'!AA37</f>
        <v>30</v>
      </c>
      <c r="H50" s="283">
        <f>'2241'!AB37</f>
        <v>34</v>
      </c>
      <c r="I50" s="283">
        <f>'2241'!AC37</f>
        <v>77</v>
      </c>
      <c r="J50" s="324">
        <f>'2241'!V38</f>
        <v>1</v>
      </c>
      <c r="K50" s="286">
        <f t="shared" si="51"/>
        <v>10</v>
      </c>
      <c r="L50" s="324">
        <f>'2241'!V39</f>
        <v>3</v>
      </c>
      <c r="M50" s="286">
        <f>IF(R50=0,0,L50/R50*100)</f>
        <v>30</v>
      </c>
      <c r="N50" s="324">
        <f>'2241'!V40</f>
        <v>6</v>
      </c>
      <c r="O50" s="286">
        <f>IF(R50=0,0,N50/R50*100)</f>
        <v>60</v>
      </c>
      <c r="P50" s="324" t="str">
        <f>'2241'!V41</f>
        <v>0</v>
      </c>
      <c r="Q50" s="286">
        <f t="shared" si="52"/>
        <v>0</v>
      </c>
      <c r="R50" s="324">
        <f>SUM(J50,L50,N50,P50)</f>
        <v>10</v>
      </c>
      <c r="S50" s="286">
        <f>'2241'!AD37</f>
        <v>4.2727272727272725</v>
      </c>
      <c r="T50" s="324">
        <f t="shared" si="53"/>
        <v>3</v>
      </c>
      <c r="U50" s="485">
        <v>1</v>
      </c>
    </row>
    <row r="51" spans="1:21" ht="33" x14ac:dyDescent="0.45">
      <c r="A51" s="287" t="s">
        <v>647</v>
      </c>
      <c r="B51" s="287">
        <f>SUM(B49:B50)</f>
        <v>31</v>
      </c>
      <c r="C51" s="287">
        <f t="shared" ref="C51:I51" si="54">SUM(C49:C50)</f>
        <v>7</v>
      </c>
      <c r="D51" s="287">
        <f t="shared" si="54"/>
        <v>0</v>
      </c>
      <c r="E51" s="287">
        <f t="shared" si="54"/>
        <v>4</v>
      </c>
      <c r="F51" s="287">
        <f t="shared" si="54"/>
        <v>66</v>
      </c>
      <c r="G51" s="287">
        <f t="shared" si="54"/>
        <v>89</v>
      </c>
      <c r="H51" s="287">
        <f t="shared" si="54"/>
        <v>63</v>
      </c>
      <c r="I51" s="287">
        <f t="shared" si="54"/>
        <v>222</v>
      </c>
      <c r="J51" s="323">
        <f>SUM(J49:J50)</f>
        <v>1</v>
      </c>
      <c r="K51" s="290">
        <f t="shared" si="51"/>
        <v>3.225806451612903</v>
      </c>
      <c r="L51" s="323">
        <f>SUM(L49:L50)</f>
        <v>6</v>
      </c>
      <c r="M51" s="290">
        <f t="shared" ref="M51" si="55">IF(R51=0,0,L51/R51*100)</f>
        <v>19.35483870967742</v>
      </c>
      <c r="N51" s="323">
        <f>SUM(N49:N50)</f>
        <v>21</v>
      </c>
      <c r="O51" s="290">
        <f t="shared" ref="O51" si="56">IF(R51=0,0,N51/R51*100)</f>
        <v>67.741935483870961</v>
      </c>
      <c r="P51" s="323">
        <f>SUM(P49:P50)</f>
        <v>3</v>
      </c>
      <c r="Q51" s="290">
        <f t="shared" si="52"/>
        <v>9.67741935483871</v>
      </c>
      <c r="R51" s="323">
        <f>SUM(R49:R50)</f>
        <v>31</v>
      </c>
      <c r="S51" s="290">
        <f>IF(ISERROR(((D51+E51)*2+F51*3+G51*4+H51*5)/SUM(D51,E51:H51)),"",((D51+E51)*2+F51*3+G51*4+H51*5)/SUM(D51,E51:H51))</f>
        <v>3.9504504504504503</v>
      </c>
      <c r="T51" s="323">
        <f t="shared" si="53"/>
        <v>3</v>
      </c>
      <c r="U51" s="486">
        <v>3</v>
      </c>
    </row>
    <row r="52" spans="1:21" x14ac:dyDescent="0.25">
      <c r="A52" s="294">
        <v>2131</v>
      </c>
      <c r="B52" s="283">
        <f>'2131'!E40</f>
        <v>22</v>
      </c>
      <c r="C52" s="283">
        <f>'2131'!W41</f>
        <v>0</v>
      </c>
      <c r="D52" s="283">
        <f>'2131'!X41</f>
        <v>0</v>
      </c>
      <c r="E52" s="283">
        <f>'2131'!Y41</f>
        <v>0</v>
      </c>
      <c r="F52" s="283">
        <f>'2131'!Z41</f>
        <v>64</v>
      </c>
      <c r="G52" s="283">
        <f>'2131'!AA41</f>
        <v>122</v>
      </c>
      <c r="H52" s="283">
        <f>'2131'!AB41</f>
        <v>92</v>
      </c>
      <c r="I52" s="284">
        <f t="shared" ref="I52:I53" si="57">SUM(D52:H52)</f>
        <v>278</v>
      </c>
      <c r="J52" s="294">
        <f>'2131'!V42</f>
        <v>2</v>
      </c>
      <c r="K52" s="285">
        <f t="shared" ref="K52:K54" si="58">IF(R52=0,0,J52/R52*100)</f>
        <v>9.0909090909090917</v>
      </c>
      <c r="L52" s="283">
        <f>'2131'!V43</f>
        <v>6</v>
      </c>
      <c r="M52" s="285">
        <f>IF(R52=0,0,L52/R52*100)</f>
        <v>27.27272727272727</v>
      </c>
      <c r="N52" s="283">
        <f>'2131'!V44</f>
        <v>14</v>
      </c>
      <c r="O52" s="285">
        <f>IF(R52=0,0,N52/R52*100)</f>
        <v>63.636363636363633</v>
      </c>
      <c r="P52" s="283" t="str">
        <f>'2131'!V45</f>
        <v>0</v>
      </c>
      <c r="Q52" s="285">
        <f t="shared" ref="Q52:Q54" si="59">IF(R52=0,0,P52/R52*100)</f>
        <v>0</v>
      </c>
      <c r="R52" s="294">
        <f>SUM(J52,L52,N52,P52)</f>
        <v>22</v>
      </c>
      <c r="S52" s="286">
        <f>'2131'!AD41</f>
        <v>4.1007194244604319</v>
      </c>
      <c r="T52" s="324">
        <f t="shared" ref="T52:T54" si="60">IF(I52=0,0,IF(Q52&gt;30,2,IF(AND(Q52&lt;10,K52&gt;=50),5,IF(AND(SUM(K52,M52)&gt;=50,Q52&lt;=20),4,3))))</f>
        <v>3</v>
      </c>
      <c r="U52" s="485">
        <v>5</v>
      </c>
    </row>
    <row r="53" spans="1:21" x14ac:dyDescent="0.25">
      <c r="A53" s="294">
        <v>2141</v>
      </c>
      <c r="B53" s="283">
        <f>'2141'!E36</f>
        <v>7</v>
      </c>
      <c r="C53" s="283">
        <f>'2141'!W37</f>
        <v>0</v>
      </c>
      <c r="D53" s="283">
        <f>'2141'!X37</f>
        <v>0</v>
      </c>
      <c r="E53" s="283">
        <f>'2141'!Y37</f>
        <v>0</v>
      </c>
      <c r="F53" s="283">
        <f>'2141'!Z37</f>
        <v>11</v>
      </c>
      <c r="G53" s="283">
        <f>'2141'!AA37</f>
        <v>46</v>
      </c>
      <c r="H53" s="283">
        <f>'2141'!AB37</f>
        <v>34</v>
      </c>
      <c r="I53" s="284">
        <f t="shared" si="57"/>
        <v>91</v>
      </c>
      <c r="J53" s="294" t="str">
        <f>'2141'!V38</f>
        <v>0</v>
      </c>
      <c r="K53" s="285">
        <f t="shared" si="58"/>
        <v>0</v>
      </c>
      <c r="L53" s="294">
        <f>'2141'!V39</f>
        <v>2</v>
      </c>
      <c r="M53" s="285">
        <f>IF(R53=0,0,L53/R53*100)</f>
        <v>28.571428571428569</v>
      </c>
      <c r="N53" s="294">
        <f>'2141'!V40</f>
        <v>5</v>
      </c>
      <c r="O53" s="285">
        <f>IF(R53=0,0,N53/R53*100)</f>
        <v>71.428571428571431</v>
      </c>
      <c r="P53" s="294" t="str">
        <f>'2141'!V41</f>
        <v>0</v>
      </c>
      <c r="Q53" s="285">
        <f t="shared" si="59"/>
        <v>0</v>
      </c>
      <c r="R53" s="294">
        <f>SUM(J53,L53,N53,P53)</f>
        <v>7</v>
      </c>
      <c r="S53" s="286">
        <f>'2141'!AD37</f>
        <v>4.2527472527472527</v>
      </c>
      <c r="T53" s="324">
        <f t="shared" si="60"/>
        <v>3</v>
      </c>
      <c r="U53" s="485">
        <v>2</v>
      </c>
    </row>
    <row r="54" spans="1:21" ht="34.5" x14ac:dyDescent="0.45">
      <c r="A54" s="287" t="s">
        <v>610</v>
      </c>
      <c r="B54" s="288">
        <f>SUM(B52:B53)</f>
        <v>29</v>
      </c>
      <c r="C54" s="288">
        <f t="shared" ref="C54:I54" si="61">SUM(C52:C53)</f>
        <v>0</v>
      </c>
      <c r="D54" s="288">
        <f t="shared" si="61"/>
        <v>0</v>
      </c>
      <c r="E54" s="288">
        <f t="shared" si="61"/>
        <v>0</v>
      </c>
      <c r="F54" s="288">
        <f t="shared" si="61"/>
        <v>75</v>
      </c>
      <c r="G54" s="288">
        <f t="shared" si="61"/>
        <v>168</v>
      </c>
      <c r="H54" s="288">
        <f t="shared" si="61"/>
        <v>126</v>
      </c>
      <c r="I54" s="288">
        <f t="shared" si="61"/>
        <v>369</v>
      </c>
      <c r="J54" s="287">
        <f>SUM(J52:J53)</f>
        <v>2</v>
      </c>
      <c r="K54" s="289">
        <f t="shared" si="58"/>
        <v>6.8965517241379306</v>
      </c>
      <c r="L54" s="288">
        <f>SUM(L52:L53)</f>
        <v>8</v>
      </c>
      <c r="M54" s="289">
        <f t="shared" ref="M54" si="62">IF(R54=0,0,L54/R54*100)</f>
        <v>27.586206896551722</v>
      </c>
      <c r="N54" s="288">
        <f>SUM(N52:N53)</f>
        <v>19</v>
      </c>
      <c r="O54" s="289">
        <f t="shared" ref="O54" si="63">IF(R54=0,0,N54/R54*100)</f>
        <v>65.517241379310349</v>
      </c>
      <c r="P54" s="288">
        <f>SUM(P52:P53)</f>
        <v>0</v>
      </c>
      <c r="Q54" s="289">
        <f t="shared" si="59"/>
        <v>0</v>
      </c>
      <c r="R54" s="288">
        <f>SUM(R52:R53)</f>
        <v>29</v>
      </c>
      <c r="S54" s="290">
        <f>IF(ISERROR(((D54+E54)*2+F54*3+G54*4+H54*5)/SUM(D54,E54:H54)),"",((D54+E54)*2+F54*3+G54*4+H54*5)/SUM(D54,E54:H54))</f>
        <v>4.1382113821138216</v>
      </c>
      <c r="T54" s="323">
        <f t="shared" si="60"/>
        <v>3</v>
      </c>
      <c r="U54" s="487">
        <v>1</v>
      </c>
    </row>
    <row r="55" spans="1:21" ht="29.25" customHeight="1" x14ac:dyDescent="0.25">
      <c r="A55" s="295" t="s">
        <v>652</v>
      </c>
      <c r="B55" s="296">
        <f>SUM(B15,B20,B30,B36,B45,B48,B51,B54)</f>
        <v>872</v>
      </c>
      <c r="C55" s="296">
        <f t="shared" ref="C55:G55" si="64">SUM(C54,C45,C48,C51,C30,C36,C15,C20)</f>
        <v>57</v>
      </c>
      <c r="D55" s="296">
        <f t="shared" si="64"/>
        <v>0</v>
      </c>
      <c r="E55" s="296">
        <f t="shared" si="64"/>
        <v>126</v>
      </c>
      <c r="F55" s="296">
        <f t="shared" si="64"/>
        <v>2419</v>
      </c>
      <c r="G55" s="296">
        <f t="shared" si="64"/>
        <v>2454</v>
      </c>
      <c r="H55" s="296">
        <f>SUM(H54,H45,H48,H51,H30,H36,H15,H20)</f>
        <v>1730</v>
      </c>
      <c r="I55" s="296">
        <f>SUM(I54,I45,I48,I51,I30,I36)</f>
        <v>4958</v>
      </c>
      <c r="J55" s="296">
        <f>SUM(J54,J45,J48,J51,J30,J36,J15,J20)</f>
        <v>23</v>
      </c>
      <c r="K55" s="297">
        <f t="shared" ref="K55" si="65">IF(R55=0,0,J55/R55*100)</f>
        <v>2.6376146788990829</v>
      </c>
      <c r="L55" s="296">
        <f>SUM(L54,L45,L48,L51,L30,L36,L15,L20)</f>
        <v>110</v>
      </c>
      <c r="M55" s="297">
        <f t="shared" ref="M55" si="66">IF(R55=0,0,L55/R55*100)</f>
        <v>12.614678899082568</v>
      </c>
      <c r="N55" s="296">
        <f>SUM(N54,N45,N48,N51,N30,N36,N15,N20)</f>
        <v>637</v>
      </c>
      <c r="O55" s="297">
        <f t="shared" ref="O55" si="67">IF(R55=0,0,N55/R55*100)</f>
        <v>73.050458715596335</v>
      </c>
      <c r="P55" s="296">
        <f>SUM(P54,P45,P48,P51,P30,P36,P15,P20)</f>
        <v>102</v>
      </c>
      <c r="Q55" s="297">
        <f t="shared" ref="Q55" si="68">IF(R55=0,0,P55/R55*100)</f>
        <v>11.697247706422019</v>
      </c>
      <c r="R55" s="296">
        <f>SUM(R54,R45,R48,R51,R30,R36,R15,R20)</f>
        <v>872</v>
      </c>
      <c r="S55" s="298">
        <f>IF(ISERROR(((D55+E55)*2+F55*3+G55*4+H55*5)/SUM(D55,E55:H55)),"",((D55+E55)*2+F55*3+G55*4+H55*5)/SUM(D55,E55:H55))</f>
        <v>3.8601575271214146</v>
      </c>
      <c r="T55" s="391">
        <f t="shared" ref="T55" si="69">IF(I55=0,0,IF(Q55&gt;30,2,IF(AND(Q55&lt;10,K55&gt;=50),5,IF(AND(SUM(K55,M55)&gt;=50,Q55&lt;=20),4,3))))</f>
        <v>3</v>
      </c>
      <c r="U55" s="488"/>
    </row>
    <row r="57" spans="1:21" x14ac:dyDescent="0.25">
      <c r="M57" s="80"/>
      <c r="N57" s="80"/>
      <c r="O57" s="80"/>
      <c r="P57" s="80"/>
      <c r="Q57" s="80"/>
      <c r="R57" s="80"/>
      <c r="S57" s="80"/>
      <c r="T57" s="80"/>
    </row>
  </sheetData>
  <mergeCells count="11">
    <mergeCell ref="U5:U6"/>
    <mergeCell ref="I5:I6"/>
    <mergeCell ref="C5:H5"/>
    <mergeCell ref="J5:R5"/>
    <mergeCell ref="A1:T1"/>
    <mergeCell ref="A2:T2"/>
    <mergeCell ref="A3:T3"/>
    <mergeCell ref="A5:A6"/>
    <mergeCell ref="B5:B6"/>
    <mergeCell ref="S5:S6"/>
    <mergeCell ref="T5:T6"/>
  </mergeCells>
  <phoneticPr fontId="29" type="noConversion"/>
  <pageMargins left="0.69" right="0.27" top="0.51" bottom="0.25" header="0.5" footer="0.25"/>
  <pageSetup paperSize="9" scale="63" orientation="landscape" verticalDpi="3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59"/>
  <sheetViews>
    <sheetView view="pageBreakPreview" zoomScale="145" zoomScaleSheetLayoutView="145" workbookViewId="0">
      <selection activeCell="F15" sqref="F15"/>
    </sheetView>
  </sheetViews>
  <sheetFormatPr defaultRowHeight="18.75" x14ac:dyDescent="0.2"/>
  <cols>
    <col min="1" max="1" width="12.42578125" style="158" customWidth="1"/>
    <col min="2" max="2" width="20" style="158" customWidth="1"/>
    <col min="3" max="3" width="34" style="164" customWidth="1"/>
    <col min="4" max="4" width="16" style="159" customWidth="1"/>
    <col min="5" max="16384" width="9.140625" style="158"/>
  </cols>
  <sheetData>
    <row r="1" spans="1:4" x14ac:dyDescent="0.2">
      <c r="A1" s="612" t="s">
        <v>550</v>
      </c>
      <c r="B1" s="612"/>
      <c r="C1" s="612"/>
      <c r="D1" s="612"/>
    </row>
    <row r="2" spans="1:4" ht="20.25" customHeight="1" x14ac:dyDescent="0.2">
      <c r="A2" s="611" t="s">
        <v>551</v>
      </c>
      <c r="B2" s="611"/>
      <c r="C2" s="611"/>
      <c r="D2" s="611"/>
    </row>
    <row r="3" spans="1:4" ht="25.5" customHeight="1" x14ac:dyDescent="0.2">
      <c r="A3" s="160" t="s">
        <v>546</v>
      </c>
      <c r="B3" s="161" t="s">
        <v>549</v>
      </c>
      <c r="C3" s="165" t="s">
        <v>3</v>
      </c>
      <c r="D3" s="162" t="s">
        <v>9</v>
      </c>
    </row>
    <row r="4" spans="1:4" x14ac:dyDescent="0.2">
      <c r="A4" s="160">
        <v>1</v>
      </c>
      <c r="B4" s="166" t="s">
        <v>34</v>
      </c>
      <c r="C4" s="167" t="s">
        <v>437</v>
      </c>
      <c r="D4" s="162">
        <v>4.875</v>
      </c>
    </row>
    <row r="5" spans="1:4" x14ac:dyDescent="0.2">
      <c r="A5" s="160">
        <v>2</v>
      </c>
      <c r="B5" s="166" t="s">
        <v>34</v>
      </c>
      <c r="C5" s="167" t="s">
        <v>446</v>
      </c>
      <c r="D5" s="162">
        <v>4.625</v>
      </c>
    </row>
    <row r="6" spans="1:4" x14ac:dyDescent="0.2">
      <c r="A6" s="160">
        <v>3</v>
      </c>
      <c r="B6" s="166" t="s">
        <v>34</v>
      </c>
      <c r="C6" s="167" t="s">
        <v>428</v>
      </c>
      <c r="D6" s="162">
        <v>3.625</v>
      </c>
    </row>
    <row r="7" spans="1:4" x14ac:dyDescent="0.2">
      <c r="A7" s="160">
        <v>4</v>
      </c>
      <c r="B7" s="166" t="s">
        <v>34</v>
      </c>
      <c r="C7" s="167" t="s">
        <v>439</v>
      </c>
      <c r="D7" s="162">
        <v>3.625</v>
      </c>
    </row>
    <row r="8" spans="1:4" x14ac:dyDescent="0.2">
      <c r="A8" s="160">
        <v>5</v>
      </c>
      <c r="B8" s="166" t="s">
        <v>34</v>
      </c>
      <c r="C8" s="167" t="s">
        <v>435</v>
      </c>
      <c r="D8" s="162">
        <v>3.5</v>
      </c>
    </row>
    <row r="9" spans="1:4" x14ac:dyDescent="0.2">
      <c r="A9" s="160">
        <v>6</v>
      </c>
      <c r="B9" s="166" t="s">
        <v>34</v>
      </c>
      <c r="C9" s="167" t="s">
        <v>441</v>
      </c>
      <c r="D9" s="162">
        <v>3.5</v>
      </c>
    </row>
    <row r="10" spans="1:4" x14ac:dyDescent="0.2">
      <c r="A10" s="160">
        <v>7</v>
      </c>
      <c r="B10" s="166" t="s">
        <v>34</v>
      </c>
      <c r="C10" s="167" t="s">
        <v>426</v>
      </c>
      <c r="D10" s="162">
        <v>3.25</v>
      </c>
    </row>
    <row r="11" spans="1:4" x14ac:dyDescent="0.2">
      <c r="A11" s="160">
        <v>8</v>
      </c>
      <c r="B11" s="166" t="s">
        <v>34</v>
      </c>
      <c r="C11" s="167" t="s">
        <v>431</v>
      </c>
      <c r="D11" s="162">
        <v>3.25</v>
      </c>
    </row>
    <row r="12" spans="1:4" x14ac:dyDescent="0.2">
      <c r="A12" s="160">
        <v>9</v>
      </c>
      <c r="B12" s="166" t="s">
        <v>34</v>
      </c>
      <c r="C12" s="167" t="s">
        <v>442</v>
      </c>
      <c r="D12" s="162">
        <v>3.25</v>
      </c>
    </row>
    <row r="13" spans="1:4" x14ac:dyDescent="0.2">
      <c r="A13" s="160">
        <v>10</v>
      </c>
      <c r="B13" s="166" t="s">
        <v>34</v>
      </c>
      <c r="C13" s="167" t="s">
        <v>425</v>
      </c>
      <c r="D13" s="162">
        <v>3.1111111111111112</v>
      </c>
    </row>
    <row r="14" spans="1:4" x14ac:dyDescent="0.2">
      <c r="A14" s="160">
        <v>11</v>
      </c>
      <c r="B14" s="166" t="s">
        <v>34</v>
      </c>
      <c r="C14" s="167" t="s">
        <v>436</v>
      </c>
      <c r="D14" s="162">
        <v>3</v>
      </c>
    </row>
    <row r="15" spans="1:4" x14ac:dyDescent="0.2">
      <c r="A15" s="160">
        <v>12</v>
      </c>
      <c r="B15" s="166" t="s">
        <v>34</v>
      </c>
      <c r="C15" s="167" t="s">
        <v>444</v>
      </c>
      <c r="D15" s="162">
        <v>3</v>
      </c>
    </row>
    <row r="16" spans="1:4" x14ac:dyDescent="0.2">
      <c r="A16" s="160">
        <v>13</v>
      </c>
      <c r="B16" s="166" t="s">
        <v>34</v>
      </c>
      <c r="C16" s="167" t="s">
        <v>448</v>
      </c>
      <c r="D16" s="162">
        <v>3</v>
      </c>
    </row>
    <row r="17" spans="1:4" x14ac:dyDescent="0.2">
      <c r="A17" s="160">
        <v>14</v>
      </c>
      <c r="B17" s="166" t="s">
        <v>34</v>
      </c>
      <c r="C17" s="167" t="s">
        <v>449</v>
      </c>
      <c r="D17" s="162">
        <v>3</v>
      </c>
    </row>
    <row r="18" spans="1:4" x14ac:dyDescent="0.2">
      <c r="A18" s="160">
        <v>15</v>
      </c>
      <c r="B18" s="166" t="s">
        <v>34</v>
      </c>
      <c r="C18" s="167" t="s">
        <v>429</v>
      </c>
      <c r="D18" s="162">
        <v>2.8888888888888888</v>
      </c>
    </row>
    <row r="19" spans="1:4" x14ac:dyDescent="0.2">
      <c r="A19" s="160">
        <v>16</v>
      </c>
      <c r="B19" s="166" t="s">
        <v>34</v>
      </c>
      <c r="C19" s="167" t="s">
        <v>443</v>
      </c>
      <c r="D19" s="162">
        <v>2.8888888888888888</v>
      </c>
    </row>
    <row r="20" spans="1:4" x14ac:dyDescent="0.2">
      <c r="A20" s="160">
        <v>17</v>
      </c>
      <c r="B20" s="166" t="s">
        <v>34</v>
      </c>
      <c r="C20" s="167" t="s">
        <v>445</v>
      </c>
      <c r="D20" s="162">
        <v>2.8888888888888888</v>
      </c>
    </row>
    <row r="21" spans="1:4" x14ac:dyDescent="0.2">
      <c r="A21" s="160">
        <v>18</v>
      </c>
      <c r="B21" s="166" t="s">
        <v>34</v>
      </c>
      <c r="C21" s="167" t="s">
        <v>440</v>
      </c>
      <c r="D21" s="162">
        <v>2.875</v>
      </c>
    </row>
    <row r="22" spans="1:4" x14ac:dyDescent="0.2">
      <c r="A22" s="160">
        <v>19</v>
      </c>
      <c r="B22" s="166" t="s">
        <v>34</v>
      </c>
      <c r="C22" s="167" t="s">
        <v>447</v>
      </c>
      <c r="D22" s="162">
        <v>2.7</v>
      </c>
    </row>
    <row r="23" spans="1:4" x14ac:dyDescent="0.2">
      <c r="A23" s="160">
        <v>20</v>
      </c>
      <c r="B23" s="166" t="s">
        <v>34</v>
      </c>
      <c r="C23" s="167" t="s">
        <v>427</v>
      </c>
      <c r="D23" s="162">
        <v>2.5</v>
      </c>
    </row>
    <row r="24" spans="1:4" x14ac:dyDescent="0.2">
      <c r="A24" s="160">
        <v>21</v>
      </c>
      <c r="B24" s="166" t="s">
        <v>34</v>
      </c>
      <c r="C24" s="167" t="s">
        <v>432</v>
      </c>
      <c r="D24" s="162">
        <v>2.4545454545454546</v>
      </c>
    </row>
    <row r="25" spans="1:4" x14ac:dyDescent="0.2">
      <c r="A25" s="160">
        <v>22</v>
      </c>
      <c r="B25" s="166" t="s">
        <v>34</v>
      </c>
      <c r="C25" s="167" t="s">
        <v>430</v>
      </c>
      <c r="D25" s="162">
        <v>2.3636363636363638</v>
      </c>
    </row>
    <row r="26" spans="1:4" x14ac:dyDescent="0.2">
      <c r="A26" s="160">
        <v>23</v>
      </c>
      <c r="B26" s="166" t="s">
        <v>34</v>
      </c>
      <c r="C26" s="167" t="s">
        <v>438</v>
      </c>
      <c r="D26" s="162">
        <v>2.25</v>
      </c>
    </row>
    <row r="27" spans="1:4" x14ac:dyDescent="0.2">
      <c r="A27" s="160">
        <v>24</v>
      </c>
      <c r="B27" s="166" t="s">
        <v>34</v>
      </c>
      <c r="C27" s="167" t="s">
        <v>433</v>
      </c>
      <c r="D27" s="162">
        <v>2</v>
      </c>
    </row>
    <row r="28" spans="1:4" x14ac:dyDescent="0.2">
      <c r="A28" s="160">
        <v>25</v>
      </c>
      <c r="B28" s="166" t="s">
        <v>34</v>
      </c>
      <c r="C28" s="167" t="s">
        <v>434</v>
      </c>
      <c r="D28" s="162">
        <v>2</v>
      </c>
    </row>
    <row r="29" spans="1:4" x14ac:dyDescent="0.2">
      <c r="A29" s="612" t="s">
        <v>550</v>
      </c>
      <c r="B29" s="612"/>
      <c r="C29" s="612"/>
      <c r="D29" s="612"/>
    </row>
    <row r="30" spans="1:4" x14ac:dyDescent="0.2">
      <c r="A30" s="611" t="s">
        <v>552</v>
      </c>
      <c r="B30" s="611"/>
      <c r="C30" s="611"/>
      <c r="D30" s="611"/>
    </row>
    <row r="31" spans="1:4" ht="29.25" customHeight="1" x14ac:dyDescent="0.2">
      <c r="A31" s="160" t="s">
        <v>546</v>
      </c>
      <c r="B31" s="161" t="s">
        <v>549</v>
      </c>
      <c r="C31" s="165" t="s">
        <v>3</v>
      </c>
      <c r="D31" s="162" t="s">
        <v>9</v>
      </c>
    </row>
    <row r="32" spans="1:4" x14ac:dyDescent="0.3">
      <c r="A32" s="160">
        <v>1</v>
      </c>
      <c r="B32" s="166" t="s">
        <v>34</v>
      </c>
      <c r="C32" s="167" t="s">
        <v>473</v>
      </c>
      <c r="D32" s="163">
        <v>4.25</v>
      </c>
    </row>
    <row r="33" spans="1:4" x14ac:dyDescent="0.3">
      <c r="A33" s="160">
        <v>2</v>
      </c>
      <c r="B33" s="166" t="s">
        <v>34</v>
      </c>
      <c r="C33" s="167" t="s">
        <v>464</v>
      </c>
      <c r="D33" s="163">
        <v>3.875</v>
      </c>
    </row>
    <row r="34" spans="1:4" x14ac:dyDescent="0.3">
      <c r="A34" s="160">
        <v>3</v>
      </c>
      <c r="B34" s="166" t="s">
        <v>34</v>
      </c>
      <c r="C34" s="167" t="s">
        <v>457</v>
      </c>
      <c r="D34" s="163">
        <v>3.625</v>
      </c>
    </row>
    <row r="35" spans="1:4" x14ac:dyDescent="0.3">
      <c r="A35" s="160">
        <v>4</v>
      </c>
      <c r="B35" s="166" t="s">
        <v>34</v>
      </c>
      <c r="C35" s="167" t="s">
        <v>467</v>
      </c>
      <c r="D35" s="163">
        <v>3.4444444444444446</v>
      </c>
    </row>
    <row r="36" spans="1:4" x14ac:dyDescent="0.3">
      <c r="A36" s="160">
        <v>5</v>
      </c>
      <c r="B36" s="166" t="s">
        <v>34</v>
      </c>
      <c r="C36" s="167" t="s">
        <v>452</v>
      </c>
      <c r="D36" s="163">
        <v>3.4285714285714284</v>
      </c>
    </row>
    <row r="37" spans="1:4" x14ac:dyDescent="0.3">
      <c r="A37" s="160">
        <v>6</v>
      </c>
      <c r="B37" s="166" t="s">
        <v>34</v>
      </c>
      <c r="C37" s="167" t="s">
        <v>469</v>
      </c>
      <c r="D37" s="163">
        <v>3.3333333333333335</v>
      </c>
    </row>
    <row r="38" spans="1:4" x14ac:dyDescent="0.3">
      <c r="A38" s="160">
        <v>7</v>
      </c>
      <c r="B38" s="166" t="s">
        <v>34</v>
      </c>
      <c r="C38" s="167" t="s">
        <v>474</v>
      </c>
      <c r="D38" s="163">
        <v>3.3333333333333335</v>
      </c>
    </row>
    <row r="39" spans="1:4" x14ac:dyDescent="0.3">
      <c r="A39" s="160">
        <v>8</v>
      </c>
      <c r="B39" s="166" t="s">
        <v>34</v>
      </c>
      <c r="C39" s="167" t="s">
        <v>453</v>
      </c>
      <c r="D39" s="163">
        <v>3.25</v>
      </c>
    </row>
    <row r="40" spans="1:4" x14ac:dyDescent="0.3">
      <c r="A40" s="160">
        <v>9</v>
      </c>
      <c r="B40" s="166" t="s">
        <v>34</v>
      </c>
      <c r="C40" s="167" t="s">
        <v>455</v>
      </c>
      <c r="D40" s="163">
        <v>3</v>
      </c>
    </row>
    <row r="41" spans="1:4" x14ac:dyDescent="0.3">
      <c r="A41" s="160">
        <v>10</v>
      </c>
      <c r="B41" s="166" t="s">
        <v>34</v>
      </c>
      <c r="C41" s="167" t="s">
        <v>461</v>
      </c>
      <c r="D41" s="163">
        <v>2.8888888888888888</v>
      </c>
    </row>
    <row r="42" spans="1:4" x14ac:dyDescent="0.3">
      <c r="A42" s="160">
        <v>11</v>
      </c>
      <c r="B42" s="166" t="s">
        <v>34</v>
      </c>
      <c r="C42" s="167" t="s">
        <v>465</v>
      </c>
      <c r="D42" s="163">
        <v>2.8888888888888888</v>
      </c>
    </row>
    <row r="43" spans="1:4" x14ac:dyDescent="0.3">
      <c r="A43" s="160">
        <v>12</v>
      </c>
      <c r="B43" s="166" t="s">
        <v>34</v>
      </c>
      <c r="C43" s="167" t="s">
        <v>468</v>
      </c>
      <c r="D43" s="163">
        <v>2.8888888888888888</v>
      </c>
    </row>
    <row r="44" spans="1:4" x14ac:dyDescent="0.3">
      <c r="A44" s="160">
        <v>13</v>
      </c>
      <c r="B44" s="166" t="s">
        <v>34</v>
      </c>
      <c r="C44" s="167" t="s">
        <v>470</v>
      </c>
      <c r="D44" s="163">
        <v>2.8888888888888888</v>
      </c>
    </row>
    <row r="45" spans="1:4" x14ac:dyDescent="0.3">
      <c r="A45" s="160">
        <v>14</v>
      </c>
      <c r="B45" s="166" t="s">
        <v>34</v>
      </c>
      <c r="C45" s="167" t="s">
        <v>471</v>
      </c>
      <c r="D45" s="163">
        <v>2.875</v>
      </c>
    </row>
    <row r="46" spans="1:4" x14ac:dyDescent="0.3">
      <c r="A46" s="160">
        <v>15</v>
      </c>
      <c r="B46" s="166" t="s">
        <v>34</v>
      </c>
      <c r="C46" s="167" t="s">
        <v>458</v>
      </c>
      <c r="D46" s="163">
        <v>2.7777777777777777</v>
      </c>
    </row>
    <row r="47" spans="1:4" x14ac:dyDescent="0.3">
      <c r="A47" s="160">
        <v>16</v>
      </c>
      <c r="B47" s="166" t="s">
        <v>34</v>
      </c>
      <c r="C47" s="167" t="s">
        <v>466</v>
      </c>
      <c r="D47" s="163">
        <v>2.7777777777777777</v>
      </c>
    </row>
    <row r="48" spans="1:4" x14ac:dyDescent="0.3">
      <c r="A48" s="160">
        <v>17</v>
      </c>
      <c r="B48" s="166" t="s">
        <v>34</v>
      </c>
      <c r="C48" s="167" t="s">
        <v>462</v>
      </c>
      <c r="D48" s="163">
        <v>2.7</v>
      </c>
    </row>
    <row r="49" spans="1:4" x14ac:dyDescent="0.3">
      <c r="A49" s="160">
        <v>18</v>
      </c>
      <c r="B49" s="166" t="s">
        <v>34</v>
      </c>
      <c r="C49" s="167" t="s">
        <v>463</v>
      </c>
      <c r="D49" s="163">
        <v>2.7</v>
      </c>
    </row>
    <row r="50" spans="1:4" x14ac:dyDescent="0.3">
      <c r="A50" s="160">
        <v>19</v>
      </c>
      <c r="B50" s="166" t="s">
        <v>34</v>
      </c>
      <c r="C50" s="167" t="s">
        <v>450</v>
      </c>
      <c r="D50" s="163">
        <v>2.6666666666666665</v>
      </c>
    </row>
    <row r="51" spans="1:4" x14ac:dyDescent="0.3">
      <c r="A51" s="160">
        <v>20</v>
      </c>
      <c r="B51" s="166" t="s">
        <v>34</v>
      </c>
      <c r="C51" s="167" t="s">
        <v>460</v>
      </c>
      <c r="D51" s="163">
        <v>2.6666666666666665</v>
      </c>
    </row>
    <row r="52" spans="1:4" x14ac:dyDescent="0.3">
      <c r="A52" s="160">
        <v>21</v>
      </c>
      <c r="B52" s="166" t="s">
        <v>34</v>
      </c>
      <c r="C52" s="167" t="s">
        <v>456</v>
      </c>
      <c r="D52" s="163">
        <v>2.5</v>
      </c>
    </row>
    <row r="53" spans="1:4" x14ac:dyDescent="0.3">
      <c r="A53" s="160">
        <v>22</v>
      </c>
      <c r="B53" s="166" t="s">
        <v>34</v>
      </c>
      <c r="C53" s="167" t="s">
        <v>454</v>
      </c>
      <c r="D53" s="163">
        <v>2.4444444444444446</v>
      </c>
    </row>
    <row r="54" spans="1:4" x14ac:dyDescent="0.3">
      <c r="A54" s="160">
        <v>23</v>
      </c>
      <c r="B54" s="166" t="s">
        <v>34</v>
      </c>
      <c r="C54" s="167" t="s">
        <v>459</v>
      </c>
      <c r="D54" s="163">
        <v>2.4</v>
      </c>
    </row>
    <row r="55" spans="1:4" x14ac:dyDescent="0.3">
      <c r="A55" s="160">
        <v>24</v>
      </c>
      <c r="B55" s="166" t="s">
        <v>34</v>
      </c>
      <c r="C55" s="167" t="s">
        <v>472</v>
      </c>
      <c r="D55" s="163">
        <v>2.4</v>
      </c>
    </row>
    <row r="56" spans="1:4" x14ac:dyDescent="0.3">
      <c r="A56" s="160">
        <v>25</v>
      </c>
      <c r="B56" s="166" t="s">
        <v>34</v>
      </c>
      <c r="C56" s="167" t="s">
        <v>451</v>
      </c>
      <c r="D56" s="163">
        <v>2.3636363636363638</v>
      </c>
    </row>
    <row r="57" spans="1:4" x14ac:dyDescent="0.2">
      <c r="A57" s="612" t="s">
        <v>550</v>
      </c>
      <c r="B57" s="612"/>
      <c r="C57" s="612"/>
      <c r="D57" s="612"/>
    </row>
    <row r="58" spans="1:4" x14ac:dyDescent="0.2">
      <c r="A58" s="611" t="s">
        <v>553</v>
      </c>
      <c r="B58" s="611"/>
      <c r="C58" s="611"/>
      <c r="D58" s="611"/>
    </row>
    <row r="59" spans="1:4" ht="28.5" customHeight="1" x14ac:dyDescent="0.2">
      <c r="A59" s="160" t="s">
        <v>546</v>
      </c>
      <c r="B59" s="161" t="s">
        <v>549</v>
      </c>
      <c r="C59" s="165" t="s">
        <v>3</v>
      </c>
      <c r="D59" s="162" t="s">
        <v>9</v>
      </c>
    </row>
    <row r="60" spans="1:4" x14ac:dyDescent="0.2">
      <c r="A60" s="160">
        <v>1</v>
      </c>
      <c r="B60" s="166" t="s">
        <v>34</v>
      </c>
      <c r="C60" s="167" t="s">
        <v>493</v>
      </c>
      <c r="D60" s="162">
        <v>4.5</v>
      </c>
    </row>
    <row r="61" spans="1:4" x14ac:dyDescent="0.2">
      <c r="A61" s="160">
        <v>2</v>
      </c>
      <c r="B61" s="166" t="s">
        <v>34</v>
      </c>
      <c r="C61" s="167" t="s">
        <v>486</v>
      </c>
      <c r="D61" s="162">
        <v>4.375</v>
      </c>
    </row>
    <row r="62" spans="1:4" x14ac:dyDescent="0.2">
      <c r="A62" s="160">
        <v>3</v>
      </c>
      <c r="B62" s="166" t="s">
        <v>34</v>
      </c>
      <c r="C62" s="167" t="s">
        <v>478</v>
      </c>
      <c r="D62" s="162">
        <v>3.8888888888888888</v>
      </c>
    </row>
    <row r="63" spans="1:4" x14ac:dyDescent="0.2">
      <c r="A63" s="160">
        <v>4</v>
      </c>
      <c r="B63" s="166" t="s">
        <v>34</v>
      </c>
      <c r="C63" s="167" t="s">
        <v>480</v>
      </c>
      <c r="D63" s="162">
        <v>3.875</v>
      </c>
    </row>
    <row r="64" spans="1:4" x14ac:dyDescent="0.2">
      <c r="A64" s="160">
        <v>5</v>
      </c>
      <c r="B64" s="166" t="s">
        <v>34</v>
      </c>
      <c r="C64" s="167" t="s">
        <v>487</v>
      </c>
      <c r="D64" s="162">
        <v>3.75</v>
      </c>
    </row>
    <row r="65" spans="1:4" x14ac:dyDescent="0.2">
      <c r="A65" s="160">
        <v>6</v>
      </c>
      <c r="B65" s="166" t="s">
        <v>34</v>
      </c>
      <c r="C65" s="167" t="s">
        <v>481</v>
      </c>
      <c r="D65" s="162">
        <v>3.5</v>
      </c>
    </row>
    <row r="66" spans="1:4" x14ac:dyDescent="0.2">
      <c r="A66" s="160">
        <v>7</v>
      </c>
      <c r="B66" s="166" t="s">
        <v>34</v>
      </c>
      <c r="C66" s="167" t="s">
        <v>488</v>
      </c>
      <c r="D66" s="162">
        <v>3.5</v>
      </c>
    </row>
    <row r="67" spans="1:4" x14ac:dyDescent="0.2">
      <c r="A67" s="160">
        <v>8</v>
      </c>
      <c r="B67" s="166" t="s">
        <v>34</v>
      </c>
      <c r="C67" s="167" t="s">
        <v>476</v>
      </c>
      <c r="D67" s="162">
        <v>3.375</v>
      </c>
    </row>
    <row r="68" spans="1:4" x14ac:dyDescent="0.2">
      <c r="A68" s="160">
        <v>9</v>
      </c>
      <c r="B68" s="166" t="s">
        <v>34</v>
      </c>
      <c r="C68" s="167" t="s">
        <v>482</v>
      </c>
      <c r="D68" s="162">
        <v>3.375</v>
      </c>
    </row>
    <row r="69" spans="1:4" x14ac:dyDescent="0.2">
      <c r="A69" s="160">
        <v>10</v>
      </c>
      <c r="B69" s="166" t="s">
        <v>34</v>
      </c>
      <c r="C69" s="167" t="s">
        <v>483</v>
      </c>
      <c r="D69" s="162">
        <v>3.375</v>
      </c>
    </row>
    <row r="70" spans="1:4" x14ac:dyDescent="0.2">
      <c r="A70" s="160">
        <v>11</v>
      </c>
      <c r="B70" s="166" t="s">
        <v>34</v>
      </c>
      <c r="C70" s="167" t="s">
        <v>494</v>
      </c>
      <c r="D70" s="162">
        <v>3.3333333333333335</v>
      </c>
    </row>
    <row r="71" spans="1:4" x14ac:dyDescent="0.2">
      <c r="A71" s="160">
        <v>12</v>
      </c>
      <c r="B71" s="166" t="s">
        <v>34</v>
      </c>
      <c r="C71" s="167" t="s">
        <v>484</v>
      </c>
      <c r="D71" s="162">
        <v>3.125</v>
      </c>
    </row>
    <row r="72" spans="1:4" x14ac:dyDescent="0.2">
      <c r="A72" s="160">
        <v>13</v>
      </c>
      <c r="B72" s="166" t="s">
        <v>34</v>
      </c>
      <c r="C72" s="167" t="s">
        <v>485</v>
      </c>
      <c r="D72" s="162">
        <v>3.1111111111111112</v>
      </c>
    </row>
    <row r="73" spans="1:4" x14ac:dyDescent="0.2">
      <c r="A73" s="160">
        <v>14</v>
      </c>
      <c r="B73" s="166" t="s">
        <v>34</v>
      </c>
      <c r="C73" s="167" t="s">
        <v>475</v>
      </c>
      <c r="D73" s="162">
        <v>3</v>
      </c>
    </row>
    <row r="74" spans="1:4" x14ac:dyDescent="0.2">
      <c r="A74" s="160">
        <v>15</v>
      </c>
      <c r="B74" s="166" t="s">
        <v>34</v>
      </c>
      <c r="C74" s="167" t="s">
        <v>477</v>
      </c>
      <c r="D74" s="162">
        <v>2.8888888888888888</v>
      </c>
    </row>
    <row r="75" spans="1:4" x14ac:dyDescent="0.2">
      <c r="A75" s="160">
        <v>16</v>
      </c>
      <c r="B75" s="166" t="s">
        <v>34</v>
      </c>
      <c r="C75" s="167" t="s">
        <v>492</v>
      </c>
      <c r="D75" s="162">
        <v>2.875</v>
      </c>
    </row>
    <row r="76" spans="1:4" x14ac:dyDescent="0.2">
      <c r="A76" s="160">
        <v>17</v>
      </c>
      <c r="B76" s="166" t="s">
        <v>34</v>
      </c>
      <c r="C76" s="167" t="s">
        <v>479</v>
      </c>
      <c r="D76" s="162">
        <v>2.75</v>
      </c>
    </row>
    <row r="77" spans="1:4" x14ac:dyDescent="0.2">
      <c r="A77" s="160">
        <v>18</v>
      </c>
      <c r="B77" s="166" t="s">
        <v>34</v>
      </c>
      <c r="C77" s="167" t="s">
        <v>489</v>
      </c>
      <c r="D77" s="162">
        <v>2.7</v>
      </c>
    </row>
    <row r="78" spans="1:4" x14ac:dyDescent="0.2">
      <c r="A78" s="160">
        <v>19</v>
      </c>
      <c r="B78" s="166" t="s">
        <v>34</v>
      </c>
      <c r="C78" s="167" t="s">
        <v>495</v>
      </c>
      <c r="D78" s="162">
        <v>2.7</v>
      </c>
    </row>
    <row r="79" spans="1:4" x14ac:dyDescent="0.2">
      <c r="A79" s="160">
        <v>20</v>
      </c>
      <c r="B79" s="166" t="s">
        <v>34</v>
      </c>
      <c r="C79" s="167" t="s">
        <v>490</v>
      </c>
      <c r="D79" s="162">
        <v>2.6</v>
      </c>
    </row>
    <row r="80" spans="1:4" x14ac:dyDescent="0.2">
      <c r="A80" s="160">
        <v>21</v>
      </c>
      <c r="B80" s="166" t="s">
        <v>34</v>
      </c>
      <c r="C80" s="167" t="s">
        <v>491</v>
      </c>
      <c r="D80" s="162">
        <v>2.6</v>
      </c>
    </row>
    <row r="81" spans="1:4" x14ac:dyDescent="0.2">
      <c r="A81" s="612" t="s">
        <v>550</v>
      </c>
      <c r="B81" s="612"/>
      <c r="C81" s="612"/>
      <c r="D81" s="612"/>
    </row>
    <row r="82" spans="1:4" x14ac:dyDescent="0.2">
      <c r="A82" s="611" t="s">
        <v>554</v>
      </c>
      <c r="B82" s="611"/>
      <c r="C82" s="611"/>
      <c r="D82" s="611"/>
    </row>
    <row r="83" spans="1:4" ht="28.5" customHeight="1" x14ac:dyDescent="0.2">
      <c r="A83" s="160" t="s">
        <v>546</v>
      </c>
      <c r="B83" s="161" t="s">
        <v>549</v>
      </c>
      <c r="C83" s="165" t="s">
        <v>3</v>
      </c>
      <c r="D83" s="162" t="s">
        <v>9</v>
      </c>
    </row>
    <row r="84" spans="1:4" x14ac:dyDescent="0.3">
      <c r="A84" s="160">
        <v>1</v>
      </c>
      <c r="B84" s="168" t="s">
        <v>34</v>
      </c>
      <c r="C84" s="167" t="s">
        <v>38</v>
      </c>
      <c r="D84" s="163">
        <v>4.75</v>
      </c>
    </row>
    <row r="85" spans="1:4" x14ac:dyDescent="0.3">
      <c r="A85" s="160">
        <v>2</v>
      </c>
      <c r="B85" s="168" t="s">
        <v>51</v>
      </c>
      <c r="C85" s="167" t="s">
        <v>52</v>
      </c>
      <c r="D85" s="163">
        <v>3.875</v>
      </c>
    </row>
    <row r="86" spans="1:4" x14ac:dyDescent="0.3">
      <c r="A86" s="160">
        <v>3</v>
      </c>
      <c r="B86" s="168" t="s">
        <v>34</v>
      </c>
      <c r="C86" s="167" t="s">
        <v>59</v>
      </c>
      <c r="D86" s="163">
        <v>3.875</v>
      </c>
    </row>
    <row r="87" spans="1:4" x14ac:dyDescent="0.3">
      <c r="A87" s="160">
        <v>4</v>
      </c>
      <c r="B87" s="168" t="s">
        <v>34</v>
      </c>
      <c r="C87" s="167" t="s">
        <v>41</v>
      </c>
      <c r="D87" s="163">
        <v>3.625</v>
      </c>
    </row>
    <row r="88" spans="1:4" x14ac:dyDescent="0.3">
      <c r="A88" s="160">
        <v>5</v>
      </c>
      <c r="B88" s="168" t="s">
        <v>34</v>
      </c>
      <c r="C88" s="167" t="s">
        <v>60</v>
      </c>
      <c r="D88" s="163">
        <v>3.625</v>
      </c>
    </row>
    <row r="89" spans="1:4" x14ac:dyDescent="0.3">
      <c r="A89" s="160">
        <v>6</v>
      </c>
      <c r="B89" s="168" t="s">
        <v>34</v>
      </c>
      <c r="C89" s="167" t="s">
        <v>40</v>
      </c>
      <c r="D89" s="163">
        <v>3.5</v>
      </c>
    </row>
    <row r="90" spans="1:4" x14ac:dyDescent="0.3">
      <c r="A90" s="160">
        <v>7</v>
      </c>
      <c r="B90" s="168" t="s">
        <v>34</v>
      </c>
      <c r="C90" s="167" t="s">
        <v>53</v>
      </c>
      <c r="D90" s="163">
        <v>3.375</v>
      </c>
    </row>
    <row r="91" spans="1:4" x14ac:dyDescent="0.3">
      <c r="A91" s="160">
        <v>8</v>
      </c>
      <c r="B91" s="168" t="s">
        <v>34</v>
      </c>
      <c r="C91" s="167" t="s">
        <v>49</v>
      </c>
      <c r="D91" s="163">
        <v>3.25</v>
      </c>
    </row>
    <row r="92" spans="1:4" x14ac:dyDescent="0.3">
      <c r="A92" s="160">
        <v>9</v>
      </c>
      <c r="B92" s="168" t="s">
        <v>34</v>
      </c>
      <c r="C92" s="167" t="s">
        <v>56</v>
      </c>
      <c r="D92" s="163">
        <v>3.25</v>
      </c>
    </row>
    <row r="93" spans="1:4" x14ac:dyDescent="0.3">
      <c r="A93" s="160">
        <v>10</v>
      </c>
      <c r="B93" s="168" t="s">
        <v>34</v>
      </c>
      <c r="C93" s="167" t="s">
        <v>61</v>
      </c>
      <c r="D93" s="163">
        <v>3.25</v>
      </c>
    </row>
    <row r="94" spans="1:4" x14ac:dyDescent="0.3">
      <c r="A94" s="160">
        <v>11</v>
      </c>
      <c r="B94" s="168" t="s">
        <v>34</v>
      </c>
      <c r="C94" s="167" t="s">
        <v>63</v>
      </c>
      <c r="D94" s="163">
        <v>3.25</v>
      </c>
    </row>
    <row r="95" spans="1:4" x14ac:dyDescent="0.3">
      <c r="A95" s="160">
        <v>12</v>
      </c>
      <c r="B95" s="168" t="s">
        <v>34</v>
      </c>
      <c r="C95" s="167" t="s">
        <v>45</v>
      </c>
      <c r="D95" s="163">
        <v>3.125</v>
      </c>
    </row>
    <row r="96" spans="1:4" x14ac:dyDescent="0.3">
      <c r="A96" s="160">
        <v>13</v>
      </c>
      <c r="B96" s="168" t="s">
        <v>34</v>
      </c>
      <c r="C96" s="167" t="s">
        <v>57</v>
      </c>
      <c r="D96" s="163">
        <v>3.125</v>
      </c>
    </row>
    <row r="97" spans="1:4" x14ac:dyDescent="0.3">
      <c r="A97" s="160">
        <v>14</v>
      </c>
      <c r="B97" s="168" t="s">
        <v>34</v>
      </c>
      <c r="C97" s="167" t="s">
        <v>64</v>
      </c>
      <c r="D97" s="163">
        <v>3.125</v>
      </c>
    </row>
    <row r="98" spans="1:4" x14ac:dyDescent="0.3">
      <c r="A98" s="160">
        <v>15</v>
      </c>
      <c r="B98" s="168" t="s">
        <v>34</v>
      </c>
      <c r="C98" s="167" t="s">
        <v>65</v>
      </c>
      <c r="D98" s="163">
        <v>3</v>
      </c>
    </row>
    <row r="99" spans="1:4" x14ac:dyDescent="0.3">
      <c r="A99" s="160">
        <v>16</v>
      </c>
      <c r="B99" s="168" t="s">
        <v>34</v>
      </c>
      <c r="C99" s="167" t="s">
        <v>42</v>
      </c>
      <c r="D99" s="163">
        <v>2.875</v>
      </c>
    </row>
    <row r="100" spans="1:4" x14ac:dyDescent="0.3">
      <c r="A100" s="160">
        <v>17</v>
      </c>
      <c r="B100" s="168" t="s">
        <v>51</v>
      </c>
      <c r="C100" s="167" t="s">
        <v>58</v>
      </c>
      <c r="D100" s="163">
        <v>2.875</v>
      </c>
    </row>
    <row r="101" spans="1:4" x14ac:dyDescent="0.3">
      <c r="A101" s="160">
        <v>18</v>
      </c>
      <c r="B101" s="168" t="s">
        <v>51</v>
      </c>
      <c r="C101" s="167" t="s">
        <v>62</v>
      </c>
      <c r="D101" s="163">
        <v>2.875</v>
      </c>
    </row>
    <row r="102" spans="1:4" x14ac:dyDescent="0.3">
      <c r="A102" s="160">
        <v>19</v>
      </c>
      <c r="B102" s="168" t="s">
        <v>34</v>
      </c>
      <c r="C102" s="167" t="s">
        <v>54</v>
      </c>
      <c r="D102" s="163">
        <v>2.75</v>
      </c>
    </row>
    <row r="103" spans="1:4" x14ac:dyDescent="0.3">
      <c r="A103" s="160">
        <v>20</v>
      </c>
      <c r="B103" s="168" t="s">
        <v>34</v>
      </c>
      <c r="C103" s="167" t="s">
        <v>55</v>
      </c>
      <c r="D103" s="163">
        <v>2.75</v>
      </c>
    </row>
    <row r="104" spans="1:4" x14ac:dyDescent="0.3">
      <c r="A104" s="160">
        <v>21</v>
      </c>
      <c r="B104" s="168" t="s">
        <v>34</v>
      </c>
      <c r="C104" s="167" t="s">
        <v>39</v>
      </c>
      <c r="D104" s="163">
        <v>2.625</v>
      </c>
    </row>
    <row r="105" spans="1:4" x14ac:dyDescent="0.3">
      <c r="A105" s="160">
        <v>22</v>
      </c>
      <c r="B105" s="168" t="s">
        <v>34</v>
      </c>
      <c r="C105" s="167" t="s">
        <v>46</v>
      </c>
      <c r="D105" s="163">
        <v>2.625</v>
      </c>
    </row>
    <row r="106" spans="1:4" x14ac:dyDescent="0.3">
      <c r="A106" s="160">
        <v>23</v>
      </c>
      <c r="B106" s="168" t="s">
        <v>34</v>
      </c>
      <c r="C106" s="167" t="s">
        <v>48</v>
      </c>
      <c r="D106" s="163">
        <v>2.625</v>
      </c>
    </row>
    <row r="107" spans="1:4" x14ac:dyDescent="0.3">
      <c r="A107" s="160">
        <v>24</v>
      </c>
      <c r="B107" s="168" t="s">
        <v>34</v>
      </c>
      <c r="C107" s="167" t="s">
        <v>50</v>
      </c>
      <c r="D107" s="163">
        <v>2.625</v>
      </c>
    </row>
    <row r="108" spans="1:4" x14ac:dyDescent="0.3">
      <c r="A108" s="160">
        <v>25</v>
      </c>
      <c r="B108" s="168" t="s">
        <v>34</v>
      </c>
      <c r="C108" s="167" t="s">
        <v>44</v>
      </c>
      <c r="D108" s="163">
        <v>2.1428571428571428</v>
      </c>
    </row>
    <row r="109" spans="1:4" x14ac:dyDescent="0.3">
      <c r="A109" s="160">
        <v>26</v>
      </c>
      <c r="B109" s="168" t="s">
        <v>34</v>
      </c>
      <c r="C109" s="167" t="s">
        <v>43</v>
      </c>
      <c r="D109" s="163">
        <v>2</v>
      </c>
    </row>
    <row r="110" spans="1:4" x14ac:dyDescent="0.3">
      <c r="A110" s="160">
        <v>27</v>
      </c>
      <c r="B110" s="168" t="s">
        <v>34</v>
      </c>
      <c r="C110" s="167" t="s">
        <v>47</v>
      </c>
      <c r="D110" s="163">
        <v>2</v>
      </c>
    </row>
    <row r="111" spans="1:4" x14ac:dyDescent="0.2">
      <c r="A111" s="612" t="s">
        <v>550</v>
      </c>
      <c r="B111" s="612"/>
      <c r="C111" s="612"/>
      <c r="D111" s="612"/>
    </row>
    <row r="112" spans="1:4" x14ac:dyDescent="0.2">
      <c r="A112" s="611" t="s">
        <v>555</v>
      </c>
      <c r="B112" s="611"/>
      <c r="C112" s="611"/>
      <c r="D112" s="611"/>
    </row>
    <row r="113" spans="1:4" ht="29.25" customHeight="1" x14ac:dyDescent="0.2">
      <c r="A113" s="160" t="s">
        <v>546</v>
      </c>
      <c r="B113" s="161" t="s">
        <v>549</v>
      </c>
      <c r="C113" s="165" t="s">
        <v>3</v>
      </c>
      <c r="D113" s="162" t="s">
        <v>9</v>
      </c>
    </row>
    <row r="114" spans="1:4" x14ac:dyDescent="0.2">
      <c r="A114" s="160">
        <v>1</v>
      </c>
      <c r="B114" s="168" t="s">
        <v>34</v>
      </c>
      <c r="C114" s="167" t="s">
        <v>67</v>
      </c>
      <c r="D114" s="162">
        <v>4.875</v>
      </c>
    </row>
    <row r="115" spans="1:4" x14ac:dyDescent="0.2">
      <c r="A115" s="160">
        <v>2</v>
      </c>
      <c r="B115" s="168" t="s">
        <v>34</v>
      </c>
      <c r="C115" s="167" t="s">
        <v>75</v>
      </c>
      <c r="D115" s="162">
        <v>4.125</v>
      </c>
    </row>
    <row r="116" spans="1:4" x14ac:dyDescent="0.2">
      <c r="A116" s="160">
        <v>3</v>
      </c>
      <c r="B116" s="168" t="s">
        <v>51</v>
      </c>
      <c r="C116" s="167" t="s">
        <v>88</v>
      </c>
      <c r="D116" s="162">
        <v>3.625</v>
      </c>
    </row>
    <row r="117" spans="1:4" x14ac:dyDescent="0.2">
      <c r="A117" s="160">
        <v>4</v>
      </c>
      <c r="B117" s="168" t="s">
        <v>51</v>
      </c>
      <c r="C117" s="167" t="s">
        <v>68</v>
      </c>
      <c r="D117" s="162">
        <v>3.375</v>
      </c>
    </row>
    <row r="118" spans="1:4" x14ac:dyDescent="0.2">
      <c r="A118" s="160">
        <v>5</v>
      </c>
      <c r="B118" s="168" t="s">
        <v>34</v>
      </c>
      <c r="C118" s="167" t="s">
        <v>72</v>
      </c>
      <c r="D118" s="162">
        <v>3.375</v>
      </c>
    </row>
    <row r="119" spans="1:4" x14ac:dyDescent="0.2">
      <c r="A119" s="160">
        <v>6</v>
      </c>
      <c r="B119" s="168" t="s">
        <v>34</v>
      </c>
      <c r="C119" s="167" t="s">
        <v>81</v>
      </c>
      <c r="D119" s="162">
        <v>3.25</v>
      </c>
    </row>
    <row r="120" spans="1:4" x14ac:dyDescent="0.2">
      <c r="A120" s="160">
        <v>7</v>
      </c>
      <c r="B120" s="168" t="s">
        <v>34</v>
      </c>
      <c r="C120" s="167" t="s">
        <v>70</v>
      </c>
      <c r="D120" s="162">
        <v>3</v>
      </c>
    </row>
    <row r="121" spans="1:4" x14ac:dyDescent="0.2">
      <c r="A121" s="160">
        <v>8</v>
      </c>
      <c r="B121" s="168" t="s">
        <v>34</v>
      </c>
      <c r="C121" s="167" t="s">
        <v>85</v>
      </c>
      <c r="D121" s="162">
        <v>3</v>
      </c>
    </row>
    <row r="122" spans="1:4" x14ac:dyDescent="0.2">
      <c r="A122" s="160">
        <v>9</v>
      </c>
      <c r="B122" s="168" t="s">
        <v>34</v>
      </c>
      <c r="C122" s="167" t="s">
        <v>87</v>
      </c>
      <c r="D122" s="162">
        <v>3</v>
      </c>
    </row>
    <row r="123" spans="1:4" x14ac:dyDescent="0.2">
      <c r="A123" s="160">
        <v>10</v>
      </c>
      <c r="B123" s="168" t="s">
        <v>34</v>
      </c>
      <c r="C123" s="167" t="s">
        <v>79</v>
      </c>
      <c r="D123" s="162">
        <v>2.8888888888888888</v>
      </c>
    </row>
    <row r="124" spans="1:4" x14ac:dyDescent="0.2">
      <c r="A124" s="160">
        <v>11</v>
      </c>
      <c r="B124" s="168" t="s">
        <v>34</v>
      </c>
      <c r="C124" s="167" t="s">
        <v>71</v>
      </c>
      <c r="D124" s="162">
        <v>2.875</v>
      </c>
    </row>
    <row r="125" spans="1:4" x14ac:dyDescent="0.2">
      <c r="A125" s="160">
        <v>12</v>
      </c>
      <c r="B125" s="168" t="s">
        <v>34</v>
      </c>
      <c r="C125" s="167" t="s">
        <v>74</v>
      </c>
      <c r="D125" s="162">
        <v>2.875</v>
      </c>
    </row>
    <row r="126" spans="1:4" x14ac:dyDescent="0.2">
      <c r="A126" s="160">
        <v>13</v>
      </c>
      <c r="B126" s="168" t="s">
        <v>34</v>
      </c>
      <c r="C126" s="167" t="s">
        <v>89</v>
      </c>
      <c r="D126" s="162">
        <v>2.875</v>
      </c>
    </row>
    <row r="127" spans="1:4" x14ac:dyDescent="0.2">
      <c r="A127" s="160">
        <v>14</v>
      </c>
      <c r="B127" s="168" t="s">
        <v>34</v>
      </c>
      <c r="C127" s="167" t="s">
        <v>69</v>
      </c>
      <c r="D127" s="162">
        <v>2.8571428571428572</v>
      </c>
    </row>
    <row r="128" spans="1:4" x14ac:dyDescent="0.2">
      <c r="A128" s="160">
        <v>15</v>
      </c>
      <c r="B128" s="168" t="s">
        <v>34</v>
      </c>
      <c r="C128" s="167" t="s">
        <v>66</v>
      </c>
      <c r="D128" s="162">
        <v>2.75</v>
      </c>
    </row>
    <row r="129" spans="1:4" x14ac:dyDescent="0.2">
      <c r="A129" s="160">
        <v>16</v>
      </c>
      <c r="B129" s="168" t="s">
        <v>34</v>
      </c>
      <c r="C129" s="167" t="s">
        <v>76</v>
      </c>
      <c r="D129" s="162">
        <v>2.75</v>
      </c>
    </row>
    <row r="130" spans="1:4" x14ac:dyDescent="0.2">
      <c r="A130" s="160">
        <v>17</v>
      </c>
      <c r="B130" s="168" t="s">
        <v>34</v>
      </c>
      <c r="C130" s="167" t="s">
        <v>86</v>
      </c>
      <c r="D130" s="162">
        <v>2.75</v>
      </c>
    </row>
    <row r="131" spans="1:4" x14ac:dyDescent="0.2">
      <c r="A131" s="160">
        <v>18</v>
      </c>
      <c r="B131" s="168" t="s">
        <v>34</v>
      </c>
      <c r="C131" s="167" t="s">
        <v>83</v>
      </c>
      <c r="D131" s="162">
        <v>2.625</v>
      </c>
    </row>
    <row r="132" spans="1:4" x14ac:dyDescent="0.2">
      <c r="A132" s="160">
        <v>19</v>
      </c>
      <c r="B132" s="168" t="s">
        <v>34</v>
      </c>
      <c r="C132" s="167" t="s">
        <v>84</v>
      </c>
      <c r="D132" s="162">
        <v>2.625</v>
      </c>
    </row>
    <row r="133" spans="1:4" x14ac:dyDescent="0.2">
      <c r="A133" s="160">
        <v>20</v>
      </c>
      <c r="B133" s="168" t="s">
        <v>34</v>
      </c>
      <c r="C133" s="167" t="s">
        <v>73</v>
      </c>
      <c r="D133" s="162">
        <v>2.4444444444444446</v>
      </c>
    </row>
    <row r="134" spans="1:4" x14ac:dyDescent="0.2">
      <c r="A134" s="160">
        <v>21</v>
      </c>
      <c r="B134" s="168" t="s">
        <v>34</v>
      </c>
      <c r="C134" s="167" t="s">
        <v>80</v>
      </c>
      <c r="D134" s="162">
        <v>2.375</v>
      </c>
    </row>
    <row r="135" spans="1:4" x14ac:dyDescent="0.2">
      <c r="A135" s="160">
        <v>22</v>
      </c>
      <c r="B135" s="168" t="s">
        <v>34</v>
      </c>
      <c r="C135" s="167" t="s">
        <v>78</v>
      </c>
      <c r="D135" s="162">
        <v>2.2857142857142856</v>
      </c>
    </row>
    <row r="136" spans="1:4" x14ac:dyDescent="0.2">
      <c r="A136" s="160">
        <v>23</v>
      </c>
      <c r="B136" s="168" t="s">
        <v>34</v>
      </c>
      <c r="C136" s="167" t="s">
        <v>77</v>
      </c>
      <c r="D136" s="162">
        <v>2.25</v>
      </c>
    </row>
    <row r="137" spans="1:4" x14ac:dyDescent="0.2">
      <c r="A137" s="160">
        <v>24</v>
      </c>
      <c r="B137" s="168" t="s">
        <v>34</v>
      </c>
      <c r="C137" s="167" t="s">
        <v>82</v>
      </c>
      <c r="D137" s="162">
        <v>2</v>
      </c>
    </row>
    <row r="138" spans="1:4" x14ac:dyDescent="0.2">
      <c r="A138" s="612" t="s">
        <v>550</v>
      </c>
      <c r="B138" s="612"/>
      <c r="C138" s="612"/>
      <c r="D138" s="612"/>
    </row>
    <row r="139" spans="1:4" x14ac:dyDescent="0.2">
      <c r="A139" s="611" t="s">
        <v>556</v>
      </c>
      <c r="B139" s="611"/>
      <c r="C139" s="611"/>
      <c r="D139" s="611"/>
    </row>
    <row r="140" spans="1:4" ht="27.75" customHeight="1" x14ac:dyDescent="0.2">
      <c r="A140" s="160" t="s">
        <v>546</v>
      </c>
      <c r="B140" s="161" t="s">
        <v>549</v>
      </c>
      <c r="C140" s="165" t="s">
        <v>3</v>
      </c>
      <c r="D140" s="162" t="s">
        <v>9</v>
      </c>
    </row>
    <row r="141" spans="1:4" x14ac:dyDescent="0.2">
      <c r="A141" s="160">
        <v>1</v>
      </c>
      <c r="B141" s="168" t="s">
        <v>34</v>
      </c>
      <c r="C141" s="167" t="s">
        <v>112</v>
      </c>
      <c r="D141" s="162">
        <v>4.875</v>
      </c>
    </row>
    <row r="142" spans="1:4" x14ac:dyDescent="0.2">
      <c r="A142" s="160">
        <v>2</v>
      </c>
      <c r="B142" s="168" t="s">
        <v>34</v>
      </c>
      <c r="C142" s="167" t="s">
        <v>93</v>
      </c>
      <c r="D142" s="162">
        <v>4.75</v>
      </c>
    </row>
    <row r="143" spans="1:4" x14ac:dyDescent="0.2">
      <c r="A143" s="160">
        <v>3</v>
      </c>
      <c r="B143" s="168" t="s">
        <v>34</v>
      </c>
      <c r="C143" s="167" t="s">
        <v>105</v>
      </c>
      <c r="D143" s="162">
        <v>4.375</v>
      </c>
    </row>
    <row r="144" spans="1:4" x14ac:dyDescent="0.2">
      <c r="A144" s="160">
        <v>4</v>
      </c>
      <c r="B144" s="168" t="s">
        <v>34</v>
      </c>
      <c r="C144" s="167" t="s">
        <v>110</v>
      </c>
      <c r="D144" s="162">
        <v>4.375</v>
      </c>
    </row>
    <row r="145" spans="1:4" x14ac:dyDescent="0.2">
      <c r="A145" s="160">
        <v>5</v>
      </c>
      <c r="B145" s="168" t="s">
        <v>34</v>
      </c>
      <c r="C145" s="167" t="s">
        <v>115</v>
      </c>
      <c r="D145" s="162">
        <v>4.25</v>
      </c>
    </row>
    <row r="146" spans="1:4" x14ac:dyDescent="0.2">
      <c r="A146" s="160">
        <v>6</v>
      </c>
      <c r="B146" s="168" t="s">
        <v>34</v>
      </c>
      <c r="C146" s="167" t="s">
        <v>90</v>
      </c>
      <c r="D146" s="162">
        <v>4.125</v>
      </c>
    </row>
    <row r="147" spans="1:4" x14ac:dyDescent="0.2">
      <c r="A147" s="160">
        <v>7</v>
      </c>
      <c r="B147" s="168" t="s">
        <v>35</v>
      </c>
      <c r="C147" s="167" t="s">
        <v>94</v>
      </c>
      <c r="D147" s="162">
        <v>4.125</v>
      </c>
    </row>
    <row r="148" spans="1:4" x14ac:dyDescent="0.2">
      <c r="A148" s="160">
        <v>8</v>
      </c>
      <c r="B148" s="168" t="s">
        <v>34</v>
      </c>
      <c r="C148" s="167" t="s">
        <v>98</v>
      </c>
      <c r="D148" s="162">
        <v>4.125</v>
      </c>
    </row>
    <row r="149" spans="1:4" x14ac:dyDescent="0.2">
      <c r="A149" s="160">
        <v>9</v>
      </c>
      <c r="B149" s="168" t="s">
        <v>34</v>
      </c>
      <c r="C149" s="167" t="s">
        <v>117</v>
      </c>
      <c r="D149" s="162">
        <v>4.125</v>
      </c>
    </row>
    <row r="150" spans="1:4" x14ac:dyDescent="0.2">
      <c r="A150" s="160">
        <v>10</v>
      </c>
      <c r="B150" s="168" t="s">
        <v>34</v>
      </c>
      <c r="C150" s="167" t="s">
        <v>107</v>
      </c>
      <c r="D150" s="162">
        <v>4</v>
      </c>
    </row>
    <row r="151" spans="1:4" x14ac:dyDescent="0.2">
      <c r="A151" s="160">
        <v>11</v>
      </c>
      <c r="B151" s="168" t="s">
        <v>34</v>
      </c>
      <c r="C151" s="167" t="s">
        <v>91</v>
      </c>
      <c r="D151" s="162">
        <v>3.875</v>
      </c>
    </row>
    <row r="152" spans="1:4" x14ac:dyDescent="0.2">
      <c r="A152" s="160">
        <v>12</v>
      </c>
      <c r="B152" s="168" t="s">
        <v>34</v>
      </c>
      <c r="C152" s="167" t="s">
        <v>95</v>
      </c>
      <c r="D152" s="162">
        <v>3.875</v>
      </c>
    </row>
    <row r="153" spans="1:4" x14ac:dyDescent="0.2">
      <c r="A153" s="160">
        <v>13</v>
      </c>
      <c r="B153" s="168" t="s">
        <v>34</v>
      </c>
      <c r="C153" s="167" t="s">
        <v>92</v>
      </c>
      <c r="D153" s="162">
        <v>3.75</v>
      </c>
    </row>
    <row r="154" spans="1:4" x14ac:dyDescent="0.2">
      <c r="A154" s="160">
        <v>14</v>
      </c>
      <c r="B154" s="168" t="s">
        <v>34</v>
      </c>
      <c r="C154" s="167" t="s">
        <v>111</v>
      </c>
      <c r="D154" s="162">
        <v>3.75</v>
      </c>
    </row>
    <row r="155" spans="1:4" x14ac:dyDescent="0.2">
      <c r="A155" s="160">
        <v>15</v>
      </c>
      <c r="B155" s="168" t="s">
        <v>51</v>
      </c>
      <c r="C155" s="167" t="s">
        <v>120</v>
      </c>
      <c r="D155" s="162">
        <v>3.625</v>
      </c>
    </row>
    <row r="156" spans="1:4" x14ac:dyDescent="0.2">
      <c r="A156" s="160">
        <v>16</v>
      </c>
      <c r="B156" s="168" t="s">
        <v>34</v>
      </c>
      <c r="C156" s="167" t="s">
        <v>99</v>
      </c>
      <c r="D156" s="162">
        <v>3.5</v>
      </c>
    </row>
    <row r="157" spans="1:4" x14ac:dyDescent="0.2">
      <c r="A157" s="160">
        <v>17</v>
      </c>
      <c r="B157" s="168" t="s">
        <v>34</v>
      </c>
      <c r="C157" s="167" t="s">
        <v>103</v>
      </c>
      <c r="D157" s="162">
        <v>3.5</v>
      </c>
    </row>
    <row r="158" spans="1:4" x14ac:dyDescent="0.2">
      <c r="A158" s="160">
        <v>18</v>
      </c>
      <c r="B158" s="168" t="s">
        <v>51</v>
      </c>
      <c r="C158" s="167" t="s">
        <v>119</v>
      </c>
      <c r="D158" s="162">
        <v>3.5</v>
      </c>
    </row>
    <row r="159" spans="1:4" x14ac:dyDescent="0.2">
      <c r="A159" s="160">
        <v>19</v>
      </c>
      <c r="B159" s="168" t="s">
        <v>34</v>
      </c>
      <c r="C159" s="167" t="s">
        <v>109</v>
      </c>
      <c r="D159" s="162">
        <v>3.375</v>
      </c>
    </row>
    <row r="160" spans="1:4" x14ac:dyDescent="0.2">
      <c r="A160" s="160">
        <v>20</v>
      </c>
      <c r="B160" s="168" t="s">
        <v>34</v>
      </c>
      <c r="C160" s="167" t="s">
        <v>543</v>
      </c>
      <c r="D160" s="162">
        <v>3.375</v>
      </c>
    </row>
    <row r="161" spans="1:4" x14ac:dyDescent="0.2">
      <c r="A161" s="160">
        <v>21</v>
      </c>
      <c r="B161" s="168" t="s">
        <v>34</v>
      </c>
      <c r="C161" s="167" t="s">
        <v>100</v>
      </c>
      <c r="D161" s="162">
        <v>3.25</v>
      </c>
    </row>
    <row r="162" spans="1:4" x14ac:dyDescent="0.2">
      <c r="A162" s="160">
        <v>22</v>
      </c>
      <c r="B162" s="168" t="s">
        <v>34</v>
      </c>
      <c r="C162" s="167" t="s">
        <v>104</v>
      </c>
      <c r="D162" s="162">
        <v>3.25</v>
      </c>
    </row>
    <row r="163" spans="1:4" x14ac:dyDescent="0.2">
      <c r="A163" s="160">
        <v>23</v>
      </c>
      <c r="B163" s="168" t="s">
        <v>34</v>
      </c>
      <c r="C163" s="167" t="s">
        <v>108</v>
      </c>
      <c r="D163" s="162">
        <v>3.25</v>
      </c>
    </row>
    <row r="164" spans="1:4" x14ac:dyDescent="0.2">
      <c r="A164" s="160">
        <v>24</v>
      </c>
      <c r="B164" s="168" t="s">
        <v>34</v>
      </c>
      <c r="C164" s="167" t="s">
        <v>96</v>
      </c>
      <c r="D164" s="162">
        <v>3.125</v>
      </c>
    </row>
    <row r="165" spans="1:4" x14ac:dyDescent="0.2">
      <c r="A165" s="160">
        <v>25</v>
      </c>
      <c r="B165" s="168" t="s">
        <v>34</v>
      </c>
      <c r="C165" s="167" t="s">
        <v>97</v>
      </c>
      <c r="D165" s="162">
        <v>3.125</v>
      </c>
    </row>
    <row r="166" spans="1:4" x14ac:dyDescent="0.2">
      <c r="A166" s="160">
        <v>26</v>
      </c>
      <c r="B166" s="168" t="s">
        <v>51</v>
      </c>
      <c r="C166" s="167" t="s">
        <v>114</v>
      </c>
      <c r="D166" s="162">
        <v>3.125</v>
      </c>
    </row>
    <row r="167" spans="1:4" x14ac:dyDescent="0.2">
      <c r="A167" s="160">
        <v>27</v>
      </c>
      <c r="B167" s="168" t="s">
        <v>34</v>
      </c>
      <c r="C167" s="167" t="s">
        <v>116</v>
      </c>
      <c r="D167" s="162">
        <v>3.125</v>
      </c>
    </row>
    <row r="168" spans="1:4" x14ac:dyDescent="0.2">
      <c r="A168" s="160">
        <v>28</v>
      </c>
      <c r="B168" s="168" t="s">
        <v>34</v>
      </c>
      <c r="C168" s="167" t="s">
        <v>106</v>
      </c>
      <c r="D168" s="162">
        <v>2.875</v>
      </c>
    </row>
    <row r="169" spans="1:4" x14ac:dyDescent="0.2">
      <c r="A169" s="160">
        <v>29</v>
      </c>
      <c r="B169" s="168" t="s">
        <v>34</v>
      </c>
      <c r="C169" s="167" t="s">
        <v>101</v>
      </c>
      <c r="D169" s="162">
        <v>2.75</v>
      </c>
    </row>
    <row r="170" spans="1:4" x14ac:dyDescent="0.2">
      <c r="A170" s="160">
        <v>30</v>
      </c>
      <c r="B170" s="168" t="s">
        <v>34</v>
      </c>
      <c r="C170" s="167" t="s">
        <v>113</v>
      </c>
      <c r="D170" s="162">
        <v>2.6666666666666665</v>
      </c>
    </row>
    <row r="171" spans="1:4" x14ac:dyDescent="0.2">
      <c r="A171" s="160">
        <v>31</v>
      </c>
      <c r="B171" s="168" t="s">
        <v>34</v>
      </c>
      <c r="C171" s="167" t="s">
        <v>102</v>
      </c>
      <c r="D171" s="162">
        <v>2</v>
      </c>
    </row>
    <row r="172" spans="1:4" x14ac:dyDescent="0.2">
      <c r="A172" s="160">
        <v>32</v>
      </c>
      <c r="B172" s="168" t="s">
        <v>34</v>
      </c>
      <c r="C172" s="167" t="s">
        <v>118</v>
      </c>
      <c r="D172" s="162">
        <v>2</v>
      </c>
    </row>
    <row r="173" spans="1:4" x14ac:dyDescent="0.2">
      <c r="A173" s="612" t="s">
        <v>550</v>
      </c>
      <c r="B173" s="612"/>
      <c r="C173" s="612"/>
      <c r="D173" s="612"/>
    </row>
    <row r="174" spans="1:4" x14ac:dyDescent="0.2">
      <c r="A174" s="611" t="s">
        <v>557</v>
      </c>
      <c r="B174" s="611"/>
      <c r="C174" s="611"/>
      <c r="D174" s="611"/>
    </row>
    <row r="175" spans="1:4" ht="27.75" customHeight="1" x14ac:dyDescent="0.2">
      <c r="A175" s="160" t="s">
        <v>546</v>
      </c>
      <c r="B175" s="161" t="s">
        <v>549</v>
      </c>
      <c r="C175" s="165" t="s">
        <v>3</v>
      </c>
      <c r="D175" s="162" t="s">
        <v>9</v>
      </c>
    </row>
    <row r="176" spans="1:4" x14ac:dyDescent="0.2">
      <c r="A176" s="160">
        <v>1</v>
      </c>
      <c r="B176" s="168" t="s">
        <v>35</v>
      </c>
      <c r="C176" s="167" t="s">
        <v>122</v>
      </c>
      <c r="D176" s="162">
        <v>4.8571428571428568</v>
      </c>
    </row>
    <row r="177" spans="1:4" x14ac:dyDescent="0.2">
      <c r="A177" s="160">
        <v>2</v>
      </c>
      <c r="B177" s="168" t="s">
        <v>34</v>
      </c>
      <c r="C177" s="167" t="s">
        <v>145</v>
      </c>
      <c r="D177" s="162">
        <v>4.5</v>
      </c>
    </row>
    <row r="178" spans="1:4" x14ac:dyDescent="0.2">
      <c r="A178" s="160">
        <v>3</v>
      </c>
      <c r="B178" s="168" t="s">
        <v>34</v>
      </c>
      <c r="C178" s="167" t="s">
        <v>123</v>
      </c>
      <c r="D178" s="162">
        <v>4.4285714285714288</v>
      </c>
    </row>
    <row r="179" spans="1:4" x14ac:dyDescent="0.2">
      <c r="A179" s="160">
        <v>4</v>
      </c>
      <c r="B179" s="168" t="s">
        <v>34</v>
      </c>
      <c r="C179" s="167" t="s">
        <v>144</v>
      </c>
      <c r="D179" s="162">
        <v>4.4285714285714288</v>
      </c>
    </row>
    <row r="180" spans="1:4" x14ac:dyDescent="0.2">
      <c r="A180" s="160">
        <v>5</v>
      </c>
      <c r="B180" s="168" t="s">
        <v>35</v>
      </c>
      <c r="C180" s="167" t="s">
        <v>128</v>
      </c>
      <c r="D180" s="162">
        <v>4.2857142857142856</v>
      </c>
    </row>
    <row r="181" spans="1:4" x14ac:dyDescent="0.2">
      <c r="A181" s="160">
        <v>6</v>
      </c>
      <c r="B181" s="168" t="s">
        <v>34</v>
      </c>
      <c r="C181" s="167" t="s">
        <v>133</v>
      </c>
      <c r="D181" s="162">
        <v>4.2857142857142856</v>
      </c>
    </row>
    <row r="182" spans="1:4" x14ac:dyDescent="0.2">
      <c r="A182" s="160">
        <v>7</v>
      </c>
      <c r="B182" s="168" t="s">
        <v>34</v>
      </c>
      <c r="C182" s="167" t="s">
        <v>134</v>
      </c>
      <c r="D182" s="162">
        <v>4.2857142857142856</v>
      </c>
    </row>
    <row r="183" spans="1:4" x14ac:dyDescent="0.2">
      <c r="A183" s="160">
        <v>8</v>
      </c>
      <c r="B183" s="168" t="s">
        <v>34</v>
      </c>
      <c r="C183" s="167" t="s">
        <v>139</v>
      </c>
      <c r="D183" s="162">
        <v>4.2857142857142856</v>
      </c>
    </row>
    <row r="184" spans="1:4" x14ac:dyDescent="0.2">
      <c r="A184" s="160">
        <v>9</v>
      </c>
      <c r="B184" s="168" t="s">
        <v>34</v>
      </c>
      <c r="C184" s="167" t="s">
        <v>121</v>
      </c>
      <c r="D184" s="162">
        <v>4.1428571428571432</v>
      </c>
    </row>
    <row r="185" spans="1:4" x14ac:dyDescent="0.2">
      <c r="A185" s="160">
        <v>10</v>
      </c>
      <c r="B185" s="168" t="s">
        <v>34</v>
      </c>
      <c r="C185" s="167" t="s">
        <v>135</v>
      </c>
      <c r="D185" s="162">
        <v>4</v>
      </c>
    </row>
    <row r="186" spans="1:4" x14ac:dyDescent="0.2">
      <c r="A186" s="160">
        <v>11</v>
      </c>
      <c r="B186" s="168" t="s">
        <v>34</v>
      </c>
      <c r="C186" s="167" t="s">
        <v>143</v>
      </c>
      <c r="D186" s="162">
        <v>3.8571428571428572</v>
      </c>
    </row>
    <row r="187" spans="1:4" x14ac:dyDescent="0.2">
      <c r="A187" s="160">
        <v>12</v>
      </c>
      <c r="B187" s="168" t="s">
        <v>35</v>
      </c>
      <c r="C187" s="167" t="s">
        <v>147</v>
      </c>
      <c r="D187" s="162">
        <v>3.8571428571428572</v>
      </c>
    </row>
    <row r="188" spans="1:4" x14ac:dyDescent="0.2">
      <c r="A188" s="160">
        <v>13</v>
      </c>
      <c r="B188" s="168" t="s">
        <v>34</v>
      </c>
      <c r="C188" s="167" t="s">
        <v>126</v>
      </c>
      <c r="D188" s="162">
        <v>3.7142857142857144</v>
      </c>
    </row>
    <row r="189" spans="1:4" x14ac:dyDescent="0.2">
      <c r="A189" s="160">
        <v>14</v>
      </c>
      <c r="B189" s="168" t="s">
        <v>34</v>
      </c>
      <c r="C189" s="167" t="s">
        <v>142</v>
      </c>
      <c r="D189" s="162">
        <v>3.7142857142857144</v>
      </c>
    </row>
    <row r="190" spans="1:4" x14ac:dyDescent="0.2">
      <c r="A190" s="160">
        <v>15</v>
      </c>
      <c r="B190" s="168" t="s">
        <v>34</v>
      </c>
      <c r="C190" s="167" t="s">
        <v>127</v>
      </c>
      <c r="D190" s="162">
        <v>3.5714285714285716</v>
      </c>
    </row>
    <row r="191" spans="1:4" x14ac:dyDescent="0.2">
      <c r="A191" s="160">
        <v>16</v>
      </c>
      <c r="B191" s="168" t="s">
        <v>34</v>
      </c>
      <c r="C191" s="167" t="s">
        <v>129</v>
      </c>
      <c r="D191" s="162">
        <v>3.5714285714285716</v>
      </c>
    </row>
    <row r="192" spans="1:4" x14ac:dyDescent="0.2">
      <c r="A192" s="160">
        <v>17</v>
      </c>
      <c r="B192" s="168" t="s">
        <v>34</v>
      </c>
      <c r="C192" s="167" t="s">
        <v>132</v>
      </c>
      <c r="D192" s="162">
        <v>3.5714285714285716</v>
      </c>
    </row>
    <row r="193" spans="1:4" x14ac:dyDescent="0.2">
      <c r="A193" s="160">
        <v>18</v>
      </c>
      <c r="B193" s="168" t="s">
        <v>35</v>
      </c>
      <c r="C193" s="167" t="s">
        <v>140</v>
      </c>
      <c r="D193" s="162">
        <v>3.5714285714285716</v>
      </c>
    </row>
    <row r="194" spans="1:4" x14ac:dyDescent="0.2">
      <c r="A194" s="160">
        <v>19</v>
      </c>
      <c r="B194" s="168" t="s">
        <v>34</v>
      </c>
      <c r="C194" s="167" t="s">
        <v>146</v>
      </c>
      <c r="D194" s="162">
        <v>3.5714285714285716</v>
      </c>
    </row>
    <row r="195" spans="1:4" x14ac:dyDescent="0.2">
      <c r="A195" s="160">
        <v>20</v>
      </c>
      <c r="B195" s="168" t="s">
        <v>34</v>
      </c>
      <c r="C195" s="167" t="s">
        <v>124</v>
      </c>
      <c r="D195" s="162">
        <v>3.4285714285714284</v>
      </c>
    </row>
    <row r="196" spans="1:4" x14ac:dyDescent="0.2">
      <c r="A196" s="160">
        <v>21</v>
      </c>
      <c r="B196" s="168" t="s">
        <v>34</v>
      </c>
      <c r="C196" s="167" t="s">
        <v>130</v>
      </c>
      <c r="D196" s="162">
        <v>3.4285714285714284</v>
      </c>
    </row>
    <row r="197" spans="1:4" x14ac:dyDescent="0.2">
      <c r="A197" s="160">
        <v>22</v>
      </c>
      <c r="B197" s="168" t="s">
        <v>34</v>
      </c>
      <c r="C197" s="167" t="s">
        <v>138</v>
      </c>
      <c r="D197" s="162">
        <v>3.4285714285714284</v>
      </c>
    </row>
    <row r="198" spans="1:4" x14ac:dyDescent="0.2">
      <c r="A198" s="160">
        <v>23</v>
      </c>
      <c r="B198" s="168" t="s">
        <v>34</v>
      </c>
      <c r="C198" s="167" t="s">
        <v>125</v>
      </c>
      <c r="D198" s="162">
        <v>3.2857142857142856</v>
      </c>
    </row>
    <row r="199" spans="1:4" x14ac:dyDescent="0.2">
      <c r="A199" s="160">
        <v>24</v>
      </c>
      <c r="B199" s="168" t="s">
        <v>34</v>
      </c>
      <c r="C199" s="167" t="s">
        <v>131</v>
      </c>
      <c r="D199" s="162">
        <v>3.2857142857142856</v>
      </c>
    </row>
    <row r="200" spans="1:4" x14ac:dyDescent="0.2">
      <c r="A200" s="160">
        <v>25</v>
      </c>
      <c r="B200" s="168" t="s">
        <v>34</v>
      </c>
      <c r="C200" s="167" t="s">
        <v>137</v>
      </c>
      <c r="D200" s="162">
        <v>3.2857142857142856</v>
      </c>
    </row>
    <row r="201" spans="1:4" x14ac:dyDescent="0.2">
      <c r="A201" s="160">
        <v>26</v>
      </c>
      <c r="B201" s="168" t="s">
        <v>34</v>
      </c>
      <c r="C201" s="167" t="s">
        <v>141</v>
      </c>
      <c r="D201" s="162">
        <v>3.2857142857142856</v>
      </c>
    </row>
    <row r="202" spans="1:4" x14ac:dyDescent="0.2">
      <c r="A202" s="160">
        <v>27</v>
      </c>
      <c r="B202" s="168" t="s">
        <v>34</v>
      </c>
      <c r="C202" s="167" t="s">
        <v>136</v>
      </c>
      <c r="D202" s="162">
        <v>3.1428571428571428</v>
      </c>
    </row>
    <row r="203" spans="1:4" x14ac:dyDescent="0.2">
      <c r="A203" s="160">
        <v>28</v>
      </c>
      <c r="B203" s="168" t="s">
        <v>34</v>
      </c>
      <c r="C203" s="167" t="s">
        <v>148</v>
      </c>
      <c r="D203" s="162">
        <v>2.5</v>
      </c>
    </row>
    <row r="204" spans="1:4" x14ac:dyDescent="0.2">
      <c r="A204" s="612" t="s">
        <v>550</v>
      </c>
      <c r="B204" s="612"/>
      <c r="C204" s="612"/>
      <c r="D204" s="612"/>
    </row>
    <row r="205" spans="1:4" x14ac:dyDescent="0.2">
      <c r="A205" s="611" t="s">
        <v>558</v>
      </c>
      <c r="B205" s="611"/>
      <c r="C205" s="611"/>
      <c r="D205" s="611"/>
    </row>
    <row r="206" spans="1:4" ht="29.25" customHeight="1" x14ac:dyDescent="0.2">
      <c r="A206" s="160" t="s">
        <v>546</v>
      </c>
      <c r="B206" s="161" t="s">
        <v>549</v>
      </c>
      <c r="C206" s="165" t="s">
        <v>3</v>
      </c>
      <c r="D206" s="162" t="s">
        <v>9</v>
      </c>
    </row>
    <row r="207" spans="1:4" x14ac:dyDescent="0.2">
      <c r="A207" s="160">
        <v>1</v>
      </c>
      <c r="B207" s="168" t="s">
        <v>34</v>
      </c>
      <c r="C207" s="167" t="s">
        <v>172</v>
      </c>
      <c r="D207" s="162">
        <v>4.7142857142857144</v>
      </c>
    </row>
    <row r="208" spans="1:4" x14ac:dyDescent="0.2">
      <c r="A208" s="160">
        <v>2</v>
      </c>
      <c r="B208" s="168" t="s">
        <v>34</v>
      </c>
      <c r="C208" s="167" t="s">
        <v>168</v>
      </c>
      <c r="D208" s="162">
        <v>4.5714285714285712</v>
      </c>
    </row>
    <row r="209" spans="1:4" x14ac:dyDescent="0.2">
      <c r="A209" s="160">
        <v>3</v>
      </c>
      <c r="B209" s="168" t="s">
        <v>34</v>
      </c>
      <c r="C209" s="167" t="s">
        <v>160</v>
      </c>
      <c r="D209" s="162">
        <v>4.4285714285714288</v>
      </c>
    </row>
    <row r="210" spans="1:4" x14ac:dyDescent="0.2">
      <c r="A210" s="160">
        <v>4</v>
      </c>
      <c r="B210" s="168" t="s">
        <v>34</v>
      </c>
      <c r="C210" s="167" t="s">
        <v>153</v>
      </c>
      <c r="D210" s="162">
        <v>4.2857142857142856</v>
      </c>
    </row>
    <row r="211" spans="1:4" x14ac:dyDescent="0.2">
      <c r="A211" s="160">
        <v>5</v>
      </c>
      <c r="B211" s="168" t="s">
        <v>34</v>
      </c>
      <c r="C211" s="167" t="s">
        <v>167</v>
      </c>
      <c r="D211" s="162">
        <v>4.2857142857142856</v>
      </c>
    </row>
    <row r="212" spans="1:4" x14ac:dyDescent="0.2">
      <c r="A212" s="160">
        <v>6</v>
      </c>
      <c r="B212" s="168" t="s">
        <v>35</v>
      </c>
      <c r="C212" s="167" t="s">
        <v>155</v>
      </c>
      <c r="D212" s="162">
        <v>4.1428571428571432</v>
      </c>
    </row>
    <row r="213" spans="1:4" x14ac:dyDescent="0.2">
      <c r="A213" s="160">
        <v>7</v>
      </c>
      <c r="B213" s="168" t="s">
        <v>34</v>
      </c>
      <c r="C213" s="167" t="s">
        <v>159</v>
      </c>
      <c r="D213" s="162">
        <v>4.1428571428571432</v>
      </c>
    </row>
    <row r="214" spans="1:4" x14ac:dyDescent="0.2">
      <c r="A214" s="160">
        <v>8</v>
      </c>
      <c r="B214" s="168" t="s">
        <v>34</v>
      </c>
      <c r="C214" s="167" t="s">
        <v>157</v>
      </c>
      <c r="D214" s="162">
        <v>4</v>
      </c>
    </row>
    <row r="215" spans="1:4" x14ac:dyDescent="0.2">
      <c r="A215" s="160">
        <v>9</v>
      </c>
      <c r="B215" s="168" t="s">
        <v>35</v>
      </c>
      <c r="C215" s="167" t="s">
        <v>166</v>
      </c>
      <c r="D215" s="162">
        <v>4</v>
      </c>
    </row>
    <row r="216" spans="1:4" x14ac:dyDescent="0.2">
      <c r="A216" s="160">
        <v>10</v>
      </c>
      <c r="B216" s="168" t="s">
        <v>34</v>
      </c>
      <c r="C216" s="167" t="s">
        <v>149</v>
      </c>
      <c r="D216" s="162">
        <v>3.8571428571428572</v>
      </c>
    </row>
    <row r="217" spans="1:4" x14ac:dyDescent="0.2">
      <c r="A217" s="160">
        <v>11</v>
      </c>
      <c r="B217" s="168" t="s">
        <v>34</v>
      </c>
      <c r="C217" s="167" t="s">
        <v>151</v>
      </c>
      <c r="D217" s="162">
        <v>3.8571428571428572</v>
      </c>
    </row>
    <row r="218" spans="1:4" x14ac:dyDescent="0.2">
      <c r="A218" s="160">
        <v>12</v>
      </c>
      <c r="B218" s="168" t="s">
        <v>34</v>
      </c>
      <c r="C218" s="167" t="s">
        <v>152</v>
      </c>
      <c r="D218" s="162">
        <v>3.8571428571428572</v>
      </c>
    </row>
    <row r="219" spans="1:4" x14ac:dyDescent="0.2">
      <c r="A219" s="160">
        <v>13</v>
      </c>
      <c r="B219" s="168" t="s">
        <v>34</v>
      </c>
      <c r="C219" s="167" t="s">
        <v>162</v>
      </c>
      <c r="D219" s="162">
        <v>3.8571428571428572</v>
      </c>
    </row>
    <row r="220" spans="1:4" x14ac:dyDescent="0.2">
      <c r="A220" s="160">
        <v>14</v>
      </c>
      <c r="B220" s="168" t="s">
        <v>34</v>
      </c>
      <c r="C220" s="167" t="s">
        <v>548</v>
      </c>
      <c r="D220" s="162">
        <v>3.8571428571428572</v>
      </c>
    </row>
    <row r="221" spans="1:4" x14ac:dyDescent="0.2">
      <c r="A221" s="160">
        <v>15</v>
      </c>
      <c r="B221" s="168" t="s">
        <v>34</v>
      </c>
      <c r="C221" s="167" t="s">
        <v>171</v>
      </c>
      <c r="D221" s="162">
        <v>3.8571428571428572</v>
      </c>
    </row>
    <row r="222" spans="1:4" x14ac:dyDescent="0.2">
      <c r="A222" s="160">
        <v>16</v>
      </c>
      <c r="B222" s="168" t="s">
        <v>34</v>
      </c>
      <c r="C222" s="167" t="s">
        <v>164</v>
      </c>
      <c r="D222" s="162">
        <v>3.7142857142857144</v>
      </c>
    </row>
    <row r="223" spans="1:4" x14ac:dyDescent="0.2">
      <c r="A223" s="160">
        <v>17</v>
      </c>
      <c r="B223" s="168" t="s">
        <v>34</v>
      </c>
      <c r="C223" s="167" t="s">
        <v>156</v>
      </c>
      <c r="D223" s="162">
        <v>3.5714285714285716</v>
      </c>
    </row>
    <row r="224" spans="1:4" x14ac:dyDescent="0.2">
      <c r="A224" s="160">
        <v>18</v>
      </c>
      <c r="B224" s="168" t="s">
        <v>34</v>
      </c>
      <c r="C224" s="167" t="s">
        <v>158</v>
      </c>
      <c r="D224" s="162">
        <v>3.5714285714285716</v>
      </c>
    </row>
    <row r="225" spans="1:4" x14ac:dyDescent="0.2">
      <c r="A225" s="160">
        <v>19</v>
      </c>
      <c r="B225" s="168" t="s">
        <v>34</v>
      </c>
      <c r="C225" s="167" t="s">
        <v>163</v>
      </c>
      <c r="D225" s="162">
        <v>3.5714285714285716</v>
      </c>
    </row>
    <row r="226" spans="1:4" x14ac:dyDescent="0.2">
      <c r="A226" s="160">
        <v>20</v>
      </c>
      <c r="B226" s="168" t="s">
        <v>34</v>
      </c>
      <c r="C226" s="167" t="s">
        <v>170</v>
      </c>
      <c r="D226" s="162">
        <v>3.5714285714285716</v>
      </c>
    </row>
    <row r="227" spans="1:4" x14ac:dyDescent="0.2">
      <c r="A227" s="160">
        <v>21</v>
      </c>
      <c r="B227" s="168" t="s">
        <v>34</v>
      </c>
      <c r="C227" s="167" t="s">
        <v>154</v>
      </c>
      <c r="D227" s="162">
        <v>3.4285714285714284</v>
      </c>
    </row>
    <row r="228" spans="1:4" x14ac:dyDescent="0.2">
      <c r="A228" s="160">
        <v>22</v>
      </c>
      <c r="B228" s="168" t="s">
        <v>34</v>
      </c>
      <c r="C228" s="167" t="s">
        <v>547</v>
      </c>
      <c r="D228" s="162">
        <v>3.4285714285714284</v>
      </c>
    </row>
    <row r="229" spans="1:4" x14ac:dyDescent="0.2">
      <c r="A229" s="160">
        <v>23</v>
      </c>
      <c r="B229" s="168" t="s">
        <v>34</v>
      </c>
      <c r="C229" s="167" t="s">
        <v>169</v>
      </c>
      <c r="D229" s="162">
        <v>3.4285714285714284</v>
      </c>
    </row>
    <row r="230" spans="1:4" x14ac:dyDescent="0.2">
      <c r="A230" s="160">
        <v>24</v>
      </c>
      <c r="B230" s="168" t="s">
        <v>34</v>
      </c>
      <c r="C230" s="167" t="s">
        <v>150</v>
      </c>
      <c r="D230" s="162">
        <v>3.2857142857142856</v>
      </c>
    </row>
    <row r="231" spans="1:4" x14ac:dyDescent="0.2">
      <c r="A231" s="160">
        <v>25</v>
      </c>
      <c r="B231" s="168" t="s">
        <v>34</v>
      </c>
      <c r="C231" s="167" t="s">
        <v>173</v>
      </c>
      <c r="D231" s="162">
        <v>3.1428571428571428</v>
      </c>
    </row>
    <row r="232" spans="1:4" x14ac:dyDescent="0.2">
      <c r="A232" s="160">
        <v>26</v>
      </c>
      <c r="B232" s="168" t="s">
        <v>34</v>
      </c>
      <c r="C232" s="167" t="s">
        <v>165</v>
      </c>
      <c r="D232" s="162">
        <v>3</v>
      </c>
    </row>
    <row r="233" spans="1:4" x14ac:dyDescent="0.2">
      <c r="A233" s="612" t="s">
        <v>550</v>
      </c>
      <c r="B233" s="612"/>
      <c r="C233" s="612"/>
      <c r="D233" s="612"/>
    </row>
    <row r="234" spans="1:4" x14ac:dyDescent="0.2">
      <c r="A234" s="611" t="s">
        <v>559</v>
      </c>
      <c r="B234" s="611"/>
      <c r="C234" s="611"/>
      <c r="D234" s="611"/>
    </row>
    <row r="235" spans="1:4" ht="26.25" customHeight="1" x14ac:dyDescent="0.2">
      <c r="A235" s="160" t="s">
        <v>546</v>
      </c>
      <c r="B235" s="161" t="s">
        <v>549</v>
      </c>
      <c r="C235" s="165" t="s">
        <v>3</v>
      </c>
      <c r="D235" s="162" t="s">
        <v>9</v>
      </c>
    </row>
    <row r="236" spans="1:4" x14ac:dyDescent="0.2">
      <c r="A236" s="160">
        <v>1</v>
      </c>
      <c r="B236" s="168" t="s">
        <v>35</v>
      </c>
      <c r="C236" s="167" t="s">
        <v>520</v>
      </c>
      <c r="D236" s="162">
        <v>5</v>
      </c>
    </row>
    <row r="237" spans="1:4" x14ac:dyDescent="0.2">
      <c r="A237" s="160">
        <v>2</v>
      </c>
      <c r="B237" s="168" t="s">
        <v>35</v>
      </c>
      <c r="C237" s="167" t="s">
        <v>515</v>
      </c>
      <c r="D237" s="162">
        <v>4.7142857142857144</v>
      </c>
    </row>
    <row r="238" spans="1:4" x14ac:dyDescent="0.2">
      <c r="A238" s="160">
        <v>3</v>
      </c>
      <c r="B238" s="168" t="s">
        <v>34</v>
      </c>
      <c r="C238" s="167" t="s">
        <v>516</v>
      </c>
      <c r="D238" s="162">
        <v>4.7142857142857144</v>
      </c>
    </row>
    <row r="239" spans="1:4" x14ac:dyDescent="0.2">
      <c r="A239" s="160">
        <v>4</v>
      </c>
      <c r="B239" s="168" t="s">
        <v>34</v>
      </c>
      <c r="C239" s="167" t="s">
        <v>525</v>
      </c>
      <c r="D239" s="162">
        <v>4.5714285714285712</v>
      </c>
    </row>
    <row r="240" spans="1:4" x14ac:dyDescent="0.2">
      <c r="A240" s="160">
        <v>5</v>
      </c>
      <c r="B240" s="168" t="s">
        <v>34</v>
      </c>
      <c r="C240" s="167" t="s">
        <v>526</v>
      </c>
      <c r="D240" s="162">
        <v>4.5714285714285712</v>
      </c>
    </row>
    <row r="241" spans="1:4" x14ac:dyDescent="0.2">
      <c r="A241" s="160">
        <v>6</v>
      </c>
      <c r="B241" s="168" t="s">
        <v>34</v>
      </c>
      <c r="C241" s="167" t="s">
        <v>511</v>
      </c>
      <c r="D241" s="162">
        <v>4.4285714285714288</v>
      </c>
    </row>
    <row r="242" spans="1:4" x14ac:dyDescent="0.2">
      <c r="A242" s="160">
        <v>7</v>
      </c>
      <c r="B242" s="168" t="s">
        <v>304</v>
      </c>
      <c r="C242" s="167" t="s">
        <v>519</v>
      </c>
      <c r="D242" s="162">
        <v>4.4285714285714288</v>
      </c>
    </row>
    <row r="243" spans="1:4" x14ac:dyDescent="0.2">
      <c r="A243" s="160">
        <v>8</v>
      </c>
      <c r="B243" s="168" t="s">
        <v>34</v>
      </c>
      <c r="C243" s="167" t="s">
        <v>518</v>
      </c>
      <c r="D243" s="162">
        <v>4.2857142857142856</v>
      </c>
    </row>
    <row r="244" spans="1:4" x14ac:dyDescent="0.2">
      <c r="A244" s="160">
        <v>9</v>
      </c>
      <c r="B244" s="168" t="s">
        <v>34</v>
      </c>
      <c r="C244" s="167" t="s">
        <v>500</v>
      </c>
      <c r="D244" s="162">
        <v>4</v>
      </c>
    </row>
    <row r="245" spans="1:4" x14ac:dyDescent="0.2">
      <c r="A245" s="160">
        <v>10</v>
      </c>
      <c r="B245" s="168" t="s">
        <v>34</v>
      </c>
      <c r="C245" s="167" t="s">
        <v>504</v>
      </c>
      <c r="D245" s="162">
        <v>4</v>
      </c>
    </row>
    <row r="246" spans="1:4" x14ac:dyDescent="0.2">
      <c r="A246" s="160">
        <v>11</v>
      </c>
      <c r="B246" s="168" t="s">
        <v>35</v>
      </c>
      <c r="C246" s="167" t="s">
        <v>508</v>
      </c>
      <c r="D246" s="162">
        <v>4</v>
      </c>
    </row>
    <row r="247" spans="1:4" x14ac:dyDescent="0.2">
      <c r="A247" s="160">
        <v>12</v>
      </c>
      <c r="B247" s="168" t="s">
        <v>34</v>
      </c>
      <c r="C247" s="167" t="s">
        <v>529</v>
      </c>
      <c r="D247" s="162">
        <v>4</v>
      </c>
    </row>
    <row r="248" spans="1:4" x14ac:dyDescent="0.2">
      <c r="A248" s="160">
        <v>13</v>
      </c>
      <c r="B248" s="168" t="s">
        <v>34</v>
      </c>
      <c r="C248" s="167" t="s">
        <v>502</v>
      </c>
      <c r="D248" s="162">
        <v>3.8571428571428572</v>
      </c>
    </row>
    <row r="249" spans="1:4" x14ac:dyDescent="0.2">
      <c r="A249" s="160">
        <v>14</v>
      </c>
      <c r="B249" s="168" t="s">
        <v>34</v>
      </c>
      <c r="C249" s="167" t="s">
        <v>506</v>
      </c>
      <c r="D249" s="162">
        <v>3.8571428571428572</v>
      </c>
    </row>
    <row r="250" spans="1:4" x14ac:dyDescent="0.2">
      <c r="A250" s="160">
        <v>15</v>
      </c>
      <c r="B250" s="168" t="s">
        <v>34</v>
      </c>
      <c r="C250" s="167" t="s">
        <v>512</v>
      </c>
      <c r="D250" s="162">
        <v>3.8571428571428572</v>
      </c>
    </row>
    <row r="251" spans="1:4" x14ac:dyDescent="0.2">
      <c r="A251" s="160">
        <v>16</v>
      </c>
      <c r="B251" s="168" t="s">
        <v>34</v>
      </c>
      <c r="C251" s="167" t="s">
        <v>521</v>
      </c>
      <c r="D251" s="162">
        <v>3.8571428571428572</v>
      </c>
    </row>
    <row r="252" spans="1:4" x14ac:dyDescent="0.2">
      <c r="A252" s="160">
        <v>17</v>
      </c>
      <c r="B252" s="168" t="s">
        <v>34</v>
      </c>
      <c r="C252" s="167" t="s">
        <v>522</v>
      </c>
      <c r="D252" s="162">
        <v>3.8571428571428572</v>
      </c>
    </row>
    <row r="253" spans="1:4" x14ac:dyDescent="0.2">
      <c r="A253" s="160">
        <v>18</v>
      </c>
      <c r="B253" s="168" t="s">
        <v>34</v>
      </c>
      <c r="C253" s="167" t="s">
        <v>523</v>
      </c>
      <c r="D253" s="162">
        <v>3.8571428571428572</v>
      </c>
    </row>
    <row r="254" spans="1:4" x14ac:dyDescent="0.2">
      <c r="A254" s="160">
        <v>19</v>
      </c>
      <c r="B254" s="168" t="s">
        <v>34</v>
      </c>
      <c r="C254" s="167" t="s">
        <v>499</v>
      </c>
      <c r="D254" s="162">
        <v>3.7142857142857144</v>
      </c>
    </row>
    <row r="255" spans="1:4" x14ac:dyDescent="0.2">
      <c r="A255" s="160">
        <v>20</v>
      </c>
      <c r="B255" s="168" t="s">
        <v>34</v>
      </c>
      <c r="C255" s="167" t="s">
        <v>505</v>
      </c>
      <c r="D255" s="162">
        <v>3.7142857142857144</v>
      </c>
    </row>
    <row r="256" spans="1:4" x14ac:dyDescent="0.2">
      <c r="A256" s="160">
        <v>21</v>
      </c>
      <c r="B256" s="168" t="s">
        <v>34</v>
      </c>
      <c r="C256" s="167" t="s">
        <v>510</v>
      </c>
      <c r="D256" s="162">
        <v>3.7142857142857144</v>
      </c>
    </row>
    <row r="257" spans="1:4" x14ac:dyDescent="0.2">
      <c r="A257" s="160">
        <v>22</v>
      </c>
      <c r="B257" s="168" t="s">
        <v>34</v>
      </c>
      <c r="C257" s="167" t="s">
        <v>501</v>
      </c>
      <c r="D257" s="162">
        <v>3.5714285714285716</v>
      </c>
    </row>
    <row r="258" spans="1:4" x14ac:dyDescent="0.2">
      <c r="A258" s="160">
        <v>23</v>
      </c>
      <c r="B258" s="168" t="s">
        <v>34</v>
      </c>
      <c r="C258" s="167" t="s">
        <v>503</v>
      </c>
      <c r="D258" s="162">
        <v>3.5714285714285716</v>
      </c>
    </row>
    <row r="259" spans="1:4" x14ac:dyDescent="0.2">
      <c r="A259" s="160">
        <v>24</v>
      </c>
      <c r="B259" s="168" t="s">
        <v>34</v>
      </c>
      <c r="C259" s="167" t="s">
        <v>507</v>
      </c>
      <c r="D259" s="162">
        <v>3.5714285714285716</v>
      </c>
    </row>
    <row r="260" spans="1:4" x14ac:dyDescent="0.2">
      <c r="A260" s="160">
        <v>25</v>
      </c>
      <c r="B260" s="168" t="s">
        <v>34</v>
      </c>
      <c r="C260" s="167" t="s">
        <v>509</v>
      </c>
      <c r="D260" s="162">
        <v>3.5714285714285716</v>
      </c>
    </row>
    <row r="261" spans="1:4" x14ac:dyDescent="0.2">
      <c r="A261" s="160">
        <v>26</v>
      </c>
      <c r="B261" s="168" t="s">
        <v>34</v>
      </c>
      <c r="C261" s="167" t="s">
        <v>514</v>
      </c>
      <c r="D261" s="162">
        <v>3.4285714285714284</v>
      </c>
    </row>
    <row r="262" spans="1:4" x14ac:dyDescent="0.2">
      <c r="A262" s="160">
        <v>27</v>
      </c>
      <c r="B262" s="168" t="s">
        <v>34</v>
      </c>
      <c r="C262" s="167" t="s">
        <v>527</v>
      </c>
      <c r="D262" s="162">
        <v>3.4285714285714284</v>
      </c>
    </row>
    <row r="263" spans="1:4" x14ac:dyDescent="0.2">
      <c r="A263" s="160">
        <v>28</v>
      </c>
      <c r="B263" s="168" t="s">
        <v>34</v>
      </c>
      <c r="C263" s="167" t="s">
        <v>524</v>
      </c>
      <c r="D263" s="162">
        <v>3.2857142857142856</v>
      </c>
    </row>
    <row r="264" spans="1:4" x14ac:dyDescent="0.2">
      <c r="A264" s="160">
        <v>29</v>
      </c>
      <c r="B264" s="168" t="s">
        <v>34</v>
      </c>
      <c r="C264" s="167" t="s">
        <v>517</v>
      </c>
      <c r="D264" s="162">
        <v>3.1428571428571428</v>
      </c>
    </row>
    <row r="265" spans="1:4" x14ac:dyDescent="0.2">
      <c r="A265" s="160">
        <v>30</v>
      </c>
      <c r="B265" s="168" t="s">
        <v>34</v>
      </c>
      <c r="C265" s="167" t="s">
        <v>528</v>
      </c>
      <c r="D265" s="162">
        <v>3.1428571428571428</v>
      </c>
    </row>
    <row r="266" spans="1:4" x14ac:dyDescent="0.2">
      <c r="A266" s="160">
        <v>31</v>
      </c>
      <c r="B266" s="168" t="s">
        <v>34</v>
      </c>
      <c r="C266" s="167" t="s">
        <v>513</v>
      </c>
      <c r="D266" s="162">
        <v>3</v>
      </c>
    </row>
    <row r="267" spans="1:4" x14ac:dyDescent="0.2">
      <c r="A267" s="612" t="s">
        <v>550</v>
      </c>
      <c r="B267" s="612"/>
      <c r="C267" s="612"/>
      <c r="D267" s="612"/>
    </row>
    <row r="268" spans="1:4" x14ac:dyDescent="0.2">
      <c r="A268" s="611" t="s">
        <v>560</v>
      </c>
      <c r="B268" s="611"/>
      <c r="C268" s="611"/>
      <c r="D268" s="611"/>
    </row>
    <row r="269" spans="1:4" ht="25.5" customHeight="1" x14ac:dyDescent="0.2">
      <c r="A269" s="160" t="s">
        <v>546</v>
      </c>
      <c r="B269" s="161" t="s">
        <v>549</v>
      </c>
      <c r="C269" s="165" t="s">
        <v>3</v>
      </c>
      <c r="D269" s="162" t="s">
        <v>9</v>
      </c>
    </row>
    <row r="270" spans="1:4" x14ac:dyDescent="0.2">
      <c r="A270" s="160">
        <v>1</v>
      </c>
      <c r="B270" s="168" t="s">
        <v>34</v>
      </c>
      <c r="C270" s="167" t="s">
        <v>193</v>
      </c>
      <c r="D270" s="162">
        <v>4.8571428571428568</v>
      </c>
    </row>
    <row r="271" spans="1:4" x14ac:dyDescent="0.2">
      <c r="A271" s="160">
        <v>2</v>
      </c>
      <c r="B271" s="168" t="s">
        <v>34</v>
      </c>
      <c r="C271" s="167" t="s">
        <v>197</v>
      </c>
      <c r="D271" s="162">
        <v>4.8571428571428568</v>
      </c>
    </row>
    <row r="272" spans="1:4" x14ac:dyDescent="0.2">
      <c r="A272" s="160">
        <v>3</v>
      </c>
      <c r="B272" s="168" t="s">
        <v>34</v>
      </c>
      <c r="C272" s="167" t="s">
        <v>178</v>
      </c>
      <c r="D272" s="162">
        <v>4.5714285714285712</v>
      </c>
    </row>
    <row r="273" spans="1:4" x14ac:dyDescent="0.2">
      <c r="A273" s="160">
        <v>4</v>
      </c>
      <c r="B273" s="168" t="s">
        <v>34</v>
      </c>
      <c r="C273" s="167" t="s">
        <v>181</v>
      </c>
      <c r="D273" s="162">
        <v>4.5714285714285712</v>
      </c>
    </row>
    <row r="274" spans="1:4" x14ac:dyDescent="0.2">
      <c r="A274" s="160">
        <v>5</v>
      </c>
      <c r="B274" s="168" t="s">
        <v>34</v>
      </c>
      <c r="C274" s="167" t="s">
        <v>188</v>
      </c>
      <c r="D274" s="162">
        <v>4.5714285714285712</v>
      </c>
    </row>
    <row r="275" spans="1:4" x14ac:dyDescent="0.2">
      <c r="A275" s="160">
        <v>6</v>
      </c>
      <c r="B275" s="168" t="s">
        <v>34</v>
      </c>
      <c r="C275" s="167" t="s">
        <v>195</v>
      </c>
      <c r="D275" s="162">
        <v>4.5714285714285712</v>
      </c>
    </row>
    <row r="276" spans="1:4" x14ac:dyDescent="0.2">
      <c r="A276" s="160">
        <v>7</v>
      </c>
      <c r="B276" s="168" t="s">
        <v>35</v>
      </c>
      <c r="C276" s="167" t="s">
        <v>198</v>
      </c>
      <c r="D276" s="162">
        <v>4.5</v>
      </c>
    </row>
    <row r="277" spans="1:4" x14ac:dyDescent="0.2">
      <c r="A277" s="160">
        <v>8</v>
      </c>
      <c r="B277" s="168" t="s">
        <v>34</v>
      </c>
      <c r="C277" s="167" t="s">
        <v>175</v>
      </c>
      <c r="D277" s="162">
        <v>4.2857142857142856</v>
      </c>
    </row>
    <row r="278" spans="1:4" x14ac:dyDescent="0.2">
      <c r="A278" s="160">
        <v>9</v>
      </c>
      <c r="B278" s="168" t="s">
        <v>34</v>
      </c>
      <c r="C278" s="167" t="s">
        <v>179</v>
      </c>
      <c r="D278" s="162">
        <v>4.2857142857142856</v>
      </c>
    </row>
    <row r="279" spans="1:4" x14ac:dyDescent="0.2">
      <c r="A279" s="160">
        <v>10</v>
      </c>
      <c r="B279" s="168" t="s">
        <v>34</v>
      </c>
      <c r="C279" s="167" t="s">
        <v>184</v>
      </c>
      <c r="D279" s="162">
        <v>4.1428571428571432</v>
      </c>
    </row>
    <row r="280" spans="1:4" x14ac:dyDescent="0.2">
      <c r="A280" s="160">
        <v>11</v>
      </c>
      <c r="B280" s="168" t="s">
        <v>34</v>
      </c>
      <c r="C280" s="167" t="s">
        <v>191</v>
      </c>
      <c r="D280" s="162">
        <v>4.1428571428571432</v>
      </c>
    </row>
    <row r="281" spans="1:4" x14ac:dyDescent="0.2">
      <c r="A281" s="160">
        <v>12</v>
      </c>
      <c r="B281" s="168" t="s">
        <v>34</v>
      </c>
      <c r="C281" s="167" t="s">
        <v>177</v>
      </c>
      <c r="D281" s="162">
        <v>4</v>
      </c>
    </row>
    <row r="282" spans="1:4" x14ac:dyDescent="0.2">
      <c r="A282" s="160">
        <v>13</v>
      </c>
      <c r="B282" s="168" t="s">
        <v>34</v>
      </c>
      <c r="C282" s="167" t="s">
        <v>533</v>
      </c>
      <c r="D282" s="162">
        <v>4</v>
      </c>
    </row>
    <row r="283" spans="1:4" x14ac:dyDescent="0.2">
      <c r="A283" s="160">
        <v>14</v>
      </c>
      <c r="B283" s="168" t="s">
        <v>35</v>
      </c>
      <c r="C283" s="167" t="s">
        <v>176</v>
      </c>
      <c r="D283" s="162">
        <v>3.8571428571428572</v>
      </c>
    </row>
    <row r="284" spans="1:4" x14ac:dyDescent="0.2">
      <c r="A284" s="160">
        <v>15</v>
      </c>
      <c r="B284" s="168" t="s">
        <v>35</v>
      </c>
      <c r="C284" s="167" t="s">
        <v>531</v>
      </c>
      <c r="D284" s="162">
        <v>3.8571428571428572</v>
      </c>
    </row>
    <row r="285" spans="1:4" x14ac:dyDescent="0.2">
      <c r="A285" s="160">
        <v>16</v>
      </c>
      <c r="B285" s="168" t="s">
        <v>35</v>
      </c>
      <c r="C285" s="167" t="s">
        <v>185</v>
      </c>
      <c r="D285" s="162">
        <v>3.7142857142857144</v>
      </c>
    </row>
    <row r="286" spans="1:4" x14ac:dyDescent="0.2">
      <c r="A286" s="160">
        <v>17</v>
      </c>
      <c r="B286" s="168" t="s">
        <v>34</v>
      </c>
      <c r="C286" s="167" t="s">
        <v>186</v>
      </c>
      <c r="D286" s="162">
        <v>3.7142857142857144</v>
      </c>
    </row>
    <row r="287" spans="1:4" x14ac:dyDescent="0.2">
      <c r="A287" s="160">
        <v>18</v>
      </c>
      <c r="B287" s="168" t="s">
        <v>161</v>
      </c>
      <c r="C287" s="167" t="s">
        <v>187</v>
      </c>
      <c r="D287" s="162">
        <v>3.7142857142857144</v>
      </c>
    </row>
    <row r="288" spans="1:4" x14ac:dyDescent="0.2">
      <c r="A288" s="160">
        <v>19</v>
      </c>
      <c r="B288" s="168" t="s">
        <v>34</v>
      </c>
      <c r="C288" s="167" t="s">
        <v>200</v>
      </c>
      <c r="D288" s="162">
        <v>3.7142857142857144</v>
      </c>
    </row>
    <row r="289" spans="1:4" x14ac:dyDescent="0.2">
      <c r="A289" s="160">
        <v>20</v>
      </c>
      <c r="B289" s="168" t="s">
        <v>34</v>
      </c>
      <c r="C289" s="167" t="s">
        <v>530</v>
      </c>
      <c r="D289" s="162">
        <v>3.7142857142857144</v>
      </c>
    </row>
    <row r="290" spans="1:4" x14ac:dyDescent="0.2">
      <c r="A290" s="160">
        <v>21</v>
      </c>
      <c r="B290" s="168" t="s">
        <v>34</v>
      </c>
      <c r="C290" s="167" t="s">
        <v>174</v>
      </c>
      <c r="D290" s="162">
        <v>3.5714285714285716</v>
      </c>
    </row>
    <row r="291" spans="1:4" x14ac:dyDescent="0.2">
      <c r="A291" s="160">
        <v>22</v>
      </c>
      <c r="B291" s="168" t="s">
        <v>34</v>
      </c>
      <c r="C291" s="167" t="s">
        <v>190</v>
      </c>
      <c r="D291" s="162">
        <v>3.5714285714285716</v>
      </c>
    </row>
    <row r="292" spans="1:4" x14ac:dyDescent="0.2">
      <c r="A292" s="160">
        <v>23</v>
      </c>
      <c r="B292" s="168" t="s">
        <v>34</v>
      </c>
      <c r="C292" s="167" t="s">
        <v>196</v>
      </c>
      <c r="D292" s="162">
        <v>3.5714285714285716</v>
      </c>
    </row>
    <row r="293" spans="1:4" x14ac:dyDescent="0.2">
      <c r="A293" s="160">
        <v>24</v>
      </c>
      <c r="B293" s="168" t="s">
        <v>34</v>
      </c>
      <c r="C293" s="167" t="s">
        <v>532</v>
      </c>
      <c r="D293" s="162">
        <v>3.5714285714285716</v>
      </c>
    </row>
    <row r="294" spans="1:4" x14ac:dyDescent="0.2">
      <c r="A294" s="160">
        <v>25</v>
      </c>
      <c r="B294" s="168" t="s">
        <v>182</v>
      </c>
      <c r="C294" s="167" t="s">
        <v>183</v>
      </c>
      <c r="D294" s="162">
        <v>3.4285714285714284</v>
      </c>
    </row>
    <row r="295" spans="1:4" x14ac:dyDescent="0.2">
      <c r="A295" s="160">
        <v>26</v>
      </c>
      <c r="B295" s="168" t="s">
        <v>34</v>
      </c>
      <c r="C295" s="167" t="s">
        <v>192</v>
      </c>
      <c r="D295" s="162">
        <v>3.4285714285714284</v>
      </c>
    </row>
    <row r="296" spans="1:4" x14ac:dyDescent="0.2">
      <c r="A296" s="160">
        <v>27</v>
      </c>
      <c r="B296" s="168" t="s">
        <v>34</v>
      </c>
      <c r="C296" s="167" t="s">
        <v>194</v>
      </c>
      <c r="D296" s="162">
        <v>3.4285714285714284</v>
      </c>
    </row>
    <row r="297" spans="1:4" x14ac:dyDescent="0.2">
      <c r="A297" s="160">
        <v>28</v>
      </c>
      <c r="B297" s="168" t="s">
        <v>34</v>
      </c>
      <c r="C297" s="167" t="s">
        <v>180</v>
      </c>
      <c r="D297" s="162">
        <v>3.2857142857142856</v>
      </c>
    </row>
    <row r="298" spans="1:4" x14ac:dyDescent="0.2">
      <c r="A298" s="160">
        <v>29</v>
      </c>
      <c r="B298" s="168" t="s">
        <v>34</v>
      </c>
      <c r="C298" s="167" t="s">
        <v>199</v>
      </c>
      <c r="D298" s="162">
        <v>3.2857142857142856</v>
      </c>
    </row>
    <row r="299" spans="1:4" x14ac:dyDescent="0.2">
      <c r="A299" s="160">
        <v>30</v>
      </c>
      <c r="B299" s="168" t="s">
        <v>34</v>
      </c>
      <c r="C299" s="167" t="s">
        <v>189</v>
      </c>
      <c r="D299" s="162">
        <v>3.1428571428571428</v>
      </c>
    </row>
    <row r="300" spans="1:4" x14ac:dyDescent="0.2">
      <c r="A300" s="612" t="s">
        <v>550</v>
      </c>
      <c r="B300" s="612"/>
      <c r="C300" s="612"/>
      <c r="D300" s="612"/>
    </row>
    <row r="301" spans="1:4" x14ac:dyDescent="0.2">
      <c r="A301" s="611" t="s">
        <v>561</v>
      </c>
      <c r="B301" s="611"/>
      <c r="C301" s="611"/>
      <c r="D301" s="611"/>
    </row>
    <row r="302" spans="1:4" ht="29.25" customHeight="1" x14ac:dyDescent="0.2">
      <c r="A302" s="160" t="s">
        <v>546</v>
      </c>
      <c r="B302" s="161" t="s">
        <v>549</v>
      </c>
      <c r="C302" s="165" t="s">
        <v>3</v>
      </c>
      <c r="D302" s="162" t="s">
        <v>9</v>
      </c>
    </row>
    <row r="303" spans="1:4" x14ac:dyDescent="0.2">
      <c r="A303" s="160">
        <v>1</v>
      </c>
      <c r="B303" s="168" t="s">
        <v>35</v>
      </c>
      <c r="C303" s="167" t="s">
        <v>216</v>
      </c>
      <c r="D303" s="162">
        <v>4.5</v>
      </c>
    </row>
    <row r="304" spans="1:4" x14ac:dyDescent="0.2">
      <c r="A304" s="160">
        <v>2</v>
      </c>
      <c r="B304" s="168" t="s">
        <v>34</v>
      </c>
      <c r="C304" s="167" t="s">
        <v>212</v>
      </c>
      <c r="D304" s="162">
        <v>4</v>
      </c>
    </row>
    <row r="305" spans="1:4" x14ac:dyDescent="0.2">
      <c r="A305" s="160">
        <v>3</v>
      </c>
      <c r="B305" s="168" t="s">
        <v>34</v>
      </c>
      <c r="C305" s="167" t="s">
        <v>205</v>
      </c>
      <c r="D305" s="162">
        <v>3.875</v>
      </c>
    </row>
    <row r="306" spans="1:4" x14ac:dyDescent="0.2">
      <c r="A306" s="160">
        <v>4</v>
      </c>
      <c r="B306" s="168" t="s">
        <v>34</v>
      </c>
      <c r="C306" s="167" t="s">
        <v>217</v>
      </c>
      <c r="D306" s="162">
        <v>3.875</v>
      </c>
    </row>
    <row r="307" spans="1:4" x14ac:dyDescent="0.2">
      <c r="A307" s="160">
        <v>6</v>
      </c>
      <c r="B307" s="168" t="s">
        <v>34</v>
      </c>
      <c r="C307" s="167" t="s">
        <v>211</v>
      </c>
      <c r="D307" s="162">
        <v>3.7142857142857144</v>
      </c>
    </row>
    <row r="308" spans="1:4" x14ac:dyDescent="0.2">
      <c r="A308" s="160">
        <v>7</v>
      </c>
      <c r="B308" s="168" t="s">
        <v>34</v>
      </c>
      <c r="C308" s="167" t="s">
        <v>202</v>
      </c>
      <c r="D308" s="162">
        <v>3.625</v>
      </c>
    </row>
    <row r="309" spans="1:4" x14ac:dyDescent="0.2">
      <c r="A309" s="160">
        <v>8</v>
      </c>
      <c r="B309" s="168" t="s">
        <v>34</v>
      </c>
      <c r="C309" s="167" t="s">
        <v>201</v>
      </c>
      <c r="D309" s="162">
        <v>3.5</v>
      </c>
    </row>
    <row r="310" spans="1:4" x14ac:dyDescent="0.2">
      <c r="A310" s="160">
        <v>9</v>
      </c>
      <c r="B310" s="168" t="s">
        <v>34</v>
      </c>
      <c r="C310" s="167" t="s">
        <v>215</v>
      </c>
      <c r="D310" s="162">
        <v>3.5</v>
      </c>
    </row>
    <row r="311" spans="1:4" x14ac:dyDescent="0.2">
      <c r="A311" s="160">
        <v>10</v>
      </c>
      <c r="B311" s="168" t="s">
        <v>34</v>
      </c>
      <c r="C311" s="167" t="s">
        <v>210</v>
      </c>
      <c r="D311" s="162">
        <v>3.375</v>
      </c>
    </row>
    <row r="312" spans="1:4" x14ac:dyDescent="0.2">
      <c r="A312" s="160">
        <v>11</v>
      </c>
      <c r="B312" s="168" t="s">
        <v>206</v>
      </c>
      <c r="C312" s="167" t="s">
        <v>207</v>
      </c>
      <c r="D312" s="162">
        <v>3</v>
      </c>
    </row>
    <row r="313" spans="1:4" x14ac:dyDescent="0.2">
      <c r="A313" s="160">
        <v>12</v>
      </c>
      <c r="B313" s="168" t="s">
        <v>34</v>
      </c>
      <c r="C313" s="167" t="s">
        <v>204</v>
      </c>
      <c r="D313" s="162">
        <v>2.875</v>
      </c>
    </row>
    <row r="314" spans="1:4" x14ac:dyDescent="0.2">
      <c r="A314" s="160">
        <v>13</v>
      </c>
      <c r="B314" s="168" t="s">
        <v>34</v>
      </c>
      <c r="C314" s="167" t="s">
        <v>213</v>
      </c>
      <c r="D314" s="162">
        <v>2.875</v>
      </c>
    </row>
    <row r="315" spans="1:4" x14ac:dyDescent="0.2">
      <c r="A315" s="160">
        <v>14</v>
      </c>
      <c r="B315" s="168" t="s">
        <v>34</v>
      </c>
      <c r="C315" s="167" t="s">
        <v>214</v>
      </c>
      <c r="D315" s="162">
        <v>2.875</v>
      </c>
    </row>
    <row r="316" spans="1:4" x14ac:dyDescent="0.2">
      <c r="A316" s="160">
        <v>15</v>
      </c>
      <c r="B316" s="168" t="s">
        <v>34</v>
      </c>
      <c r="C316" s="167" t="s">
        <v>218</v>
      </c>
      <c r="D316" s="162">
        <v>2.875</v>
      </c>
    </row>
    <row r="317" spans="1:4" x14ac:dyDescent="0.2">
      <c r="A317" s="160">
        <v>16</v>
      </c>
      <c r="B317" s="168" t="s">
        <v>34</v>
      </c>
      <c r="C317" s="167" t="s">
        <v>203</v>
      </c>
      <c r="D317" s="162">
        <v>2.75</v>
      </c>
    </row>
    <row r="318" spans="1:4" x14ac:dyDescent="0.2">
      <c r="A318" s="160">
        <v>17</v>
      </c>
      <c r="B318" s="168" t="s">
        <v>34</v>
      </c>
      <c r="C318" s="167" t="s">
        <v>208</v>
      </c>
      <c r="D318" s="162">
        <v>2.625</v>
      </c>
    </row>
    <row r="319" spans="1:4" x14ac:dyDescent="0.2">
      <c r="A319" s="160">
        <v>18</v>
      </c>
      <c r="B319" s="168" t="s">
        <v>34</v>
      </c>
      <c r="C319" s="167" t="s">
        <v>209</v>
      </c>
      <c r="D319" s="162">
        <v>2.625</v>
      </c>
    </row>
    <row r="320" spans="1:4" x14ac:dyDescent="0.2">
      <c r="A320" s="612" t="s">
        <v>550</v>
      </c>
      <c r="B320" s="612"/>
      <c r="C320" s="612"/>
      <c r="D320" s="612"/>
    </row>
    <row r="321" spans="1:4" x14ac:dyDescent="0.2">
      <c r="A321" s="611" t="s">
        <v>562</v>
      </c>
      <c r="B321" s="611"/>
      <c r="C321" s="611"/>
      <c r="D321" s="611"/>
    </row>
    <row r="322" spans="1:4" ht="26.25" customHeight="1" x14ac:dyDescent="0.2">
      <c r="A322" s="160" t="s">
        <v>546</v>
      </c>
      <c r="B322" s="161" t="s">
        <v>549</v>
      </c>
      <c r="C322" s="165" t="s">
        <v>3</v>
      </c>
      <c r="D322" s="162" t="s">
        <v>9</v>
      </c>
    </row>
    <row r="323" spans="1:4" x14ac:dyDescent="0.2">
      <c r="A323" s="160">
        <v>1</v>
      </c>
      <c r="B323" s="168" t="s">
        <v>34</v>
      </c>
      <c r="C323" s="167" t="s">
        <v>224</v>
      </c>
      <c r="D323" s="162">
        <v>4.5714285714285712</v>
      </c>
    </row>
    <row r="324" spans="1:4" x14ac:dyDescent="0.2">
      <c r="A324" s="160">
        <v>2</v>
      </c>
      <c r="B324" s="168" t="s">
        <v>35</v>
      </c>
      <c r="C324" s="167" t="s">
        <v>239</v>
      </c>
      <c r="D324" s="162">
        <v>4.5714285714285712</v>
      </c>
    </row>
    <row r="325" spans="1:4" x14ac:dyDescent="0.2">
      <c r="A325" s="160">
        <v>3</v>
      </c>
      <c r="B325" s="168" t="s">
        <v>34</v>
      </c>
      <c r="C325" s="167" t="s">
        <v>240</v>
      </c>
      <c r="D325" s="162">
        <v>4.5</v>
      </c>
    </row>
    <row r="326" spans="1:4" x14ac:dyDescent="0.2">
      <c r="A326" s="160">
        <v>4</v>
      </c>
      <c r="B326" s="168" t="s">
        <v>34</v>
      </c>
      <c r="C326" s="167" t="s">
        <v>544</v>
      </c>
      <c r="D326" s="162">
        <v>4.2857142857142856</v>
      </c>
    </row>
    <row r="327" spans="1:4" x14ac:dyDescent="0.2">
      <c r="A327" s="160">
        <v>5</v>
      </c>
      <c r="B327" s="168" t="s">
        <v>34</v>
      </c>
      <c r="C327" s="167" t="s">
        <v>235</v>
      </c>
      <c r="D327" s="162">
        <v>4.1428571428571432</v>
      </c>
    </row>
    <row r="328" spans="1:4" x14ac:dyDescent="0.2">
      <c r="A328" s="160">
        <v>6</v>
      </c>
      <c r="B328" s="168" t="s">
        <v>34</v>
      </c>
      <c r="C328" s="167" t="s">
        <v>238</v>
      </c>
      <c r="D328" s="162">
        <v>4.1428571428571432</v>
      </c>
    </row>
    <row r="329" spans="1:4" x14ac:dyDescent="0.2">
      <c r="A329" s="160">
        <v>7</v>
      </c>
      <c r="B329" s="168" t="s">
        <v>34</v>
      </c>
      <c r="C329" s="167" t="s">
        <v>243</v>
      </c>
      <c r="D329" s="162">
        <v>4.1428571428571432</v>
      </c>
    </row>
    <row r="330" spans="1:4" x14ac:dyDescent="0.2">
      <c r="A330" s="160">
        <v>8</v>
      </c>
      <c r="B330" s="168" t="s">
        <v>34</v>
      </c>
      <c r="C330" s="167" t="s">
        <v>233</v>
      </c>
      <c r="D330" s="162">
        <v>4</v>
      </c>
    </row>
    <row r="331" spans="1:4" x14ac:dyDescent="0.2">
      <c r="A331" s="160">
        <v>9</v>
      </c>
      <c r="B331" s="168" t="s">
        <v>35</v>
      </c>
      <c r="C331" s="167" t="s">
        <v>222</v>
      </c>
      <c r="D331" s="162">
        <v>3.8571428571428572</v>
      </c>
    </row>
    <row r="332" spans="1:4" x14ac:dyDescent="0.2">
      <c r="A332" s="160">
        <v>10</v>
      </c>
      <c r="B332" s="168" t="s">
        <v>34</v>
      </c>
      <c r="C332" s="167" t="s">
        <v>230</v>
      </c>
      <c r="D332" s="162">
        <v>3.8571428571428572</v>
      </c>
    </row>
    <row r="333" spans="1:4" x14ac:dyDescent="0.2">
      <c r="A333" s="160">
        <v>11</v>
      </c>
      <c r="B333" s="168" t="s">
        <v>35</v>
      </c>
      <c r="C333" s="167" t="s">
        <v>237</v>
      </c>
      <c r="D333" s="162">
        <v>3.8571428571428572</v>
      </c>
    </row>
    <row r="334" spans="1:4" x14ac:dyDescent="0.2">
      <c r="A334" s="160">
        <v>12</v>
      </c>
      <c r="B334" s="168" t="s">
        <v>34</v>
      </c>
      <c r="C334" s="167" t="s">
        <v>242</v>
      </c>
      <c r="D334" s="162">
        <v>3.8571428571428572</v>
      </c>
    </row>
    <row r="335" spans="1:4" x14ac:dyDescent="0.2">
      <c r="A335" s="160">
        <v>13</v>
      </c>
      <c r="B335" s="168" t="s">
        <v>28</v>
      </c>
      <c r="C335" s="167" t="s">
        <v>220</v>
      </c>
      <c r="D335" s="162">
        <v>3.5714285714285716</v>
      </c>
    </row>
    <row r="336" spans="1:4" x14ac:dyDescent="0.2">
      <c r="A336" s="160">
        <v>14</v>
      </c>
      <c r="B336" s="168" t="s">
        <v>34</v>
      </c>
      <c r="C336" s="167" t="s">
        <v>223</v>
      </c>
      <c r="D336" s="162">
        <v>3.5714285714285716</v>
      </c>
    </row>
    <row r="337" spans="1:4" x14ac:dyDescent="0.2">
      <c r="A337" s="160">
        <v>15</v>
      </c>
      <c r="B337" s="168" t="s">
        <v>161</v>
      </c>
      <c r="C337" s="167" t="s">
        <v>247</v>
      </c>
      <c r="D337" s="162">
        <v>3.5714285714285716</v>
      </c>
    </row>
    <row r="338" spans="1:4" x14ac:dyDescent="0.2">
      <c r="A338" s="160">
        <v>16</v>
      </c>
      <c r="B338" s="168" t="s">
        <v>34</v>
      </c>
      <c r="C338" s="167" t="s">
        <v>246</v>
      </c>
      <c r="D338" s="162">
        <v>3.5714285714285716</v>
      </c>
    </row>
    <row r="339" spans="1:4" x14ac:dyDescent="0.2">
      <c r="A339" s="160">
        <v>17</v>
      </c>
      <c r="B339" s="168" t="s">
        <v>34</v>
      </c>
      <c r="C339" s="167" t="s">
        <v>219</v>
      </c>
      <c r="D339" s="162">
        <v>3.4285714285714284</v>
      </c>
    </row>
    <row r="340" spans="1:4" x14ac:dyDescent="0.2">
      <c r="A340" s="160">
        <v>18</v>
      </c>
      <c r="B340" s="168" t="s">
        <v>161</v>
      </c>
      <c r="C340" s="167" t="s">
        <v>228</v>
      </c>
      <c r="D340" s="162">
        <v>3.4285714285714284</v>
      </c>
    </row>
    <row r="341" spans="1:4" x14ac:dyDescent="0.2">
      <c r="A341" s="160">
        <v>19</v>
      </c>
      <c r="B341" s="168" t="s">
        <v>304</v>
      </c>
      <c r="C341" s="167" t="s">
        <v>248</v>
      </c>
      <c r="D341" s="162">
        <v>3.4285714285714284</v>
      </c>
    </row>
    <row r="342" spans="1:4" x14ac:dyDescent="0.2">
      <c r="A342" s="160">
        <v>20</v>
      </c>
      <c r="B342" s="168" t="s">
        <v>34</v>
      </c>
      <c r="C342" s="167" t="s">
        <v>241</v>
      </c>
      <c r="D342" s="162">
        <v>3.3333333333333335</v>
      </c>
    </row>
    <row r="343" spans="1:4" x14ac:dyDescent="0.2">
      <c r="A343" s="160">
        <v>21</v>
      </c>
      <c r="B343" s="168" t="s">
        <v>34</v>
      </c>
      <c r="C343" s="167" t="s">
        <v>232</v>
      </c>
      <c r="D343" s="162">
        <v>3.1428571428571428</v>
      </c>
    </row>
    <row r="344" spans="1:4" x14ac:dyDescent="0.2">
      <c r="A344" s="160">
        <v>22</v>
      </c>
      <c r="B344" s="168" t="s">
        <v>34</v>
      </c>
      <c r="C344" s="167" t="s">
        <v>229</v>
      </c>
      <c r="D344" s="162">
        <v>3</v>
      </c>
    </row>
    <row r="345" spans="1:4" x14ac:dyDescent="0.2">
      <c r="A345" s="160">
        <v>23</v>
      </c>
      <c r="B345" s="168" t="s">
        <v>34</v>
      </c>
      <c r="C345" s="167" t="s">
        <v>226</v>
      </c>
      <c r="D345" s="162">
        <v>2.8571428571428572</v>
      </c>
    </row>
    <row r="346" spans="1:4" x14ac:dyDescent="0.2">
      <c r="A346" s="160">
        <v>24</v>
      </c>
      <c r="B346" s="168" t="s">
        <v>34</v>
      </c>
      <c r="C346" s="167" t="s">
        <v>227</v>
      </c>
      <c r="D346" s="162">
        <v>2.8571428571428572</v>
      </c>
    </row>
    <row r="347" spans="1:4" x14ac:dyDescent="0.2">
      <c r="A347" s="160">
        <v>25</v>
      </c>
      <c r="B347" s="168" t="s">
        <v>34</v>
      </c>
      <c r="C347" s="167" t="s">
        <v>234</v>
      </c>
      <c r="D347" s="162">
        <v>2.8571428571428572</v>
      </c>
    </row>
    <row r="348" spans="1:4" x14ac:dyDescent="0.2">
      <c r="A348" s="160">
        <v>26</v>
      </c>
      <c r="B348" s="168" t="s">
        <v>34</v>
      </c>
      <c r="C348" s="167" t="s">
        <v>245</v>
      </c>
      <c r="D348" s="162">
        <v>2.8571428571428572</v>
      </c>
    </row>
    <row r="349" spans="1:4" x14ac:dyDescent="0.2">
      <c r="A349" s="160">
        <v>27</v>
      </c>
      <c r="B349" s="168" t="s">
        <v>34</v>
      </c>
      <c r="C349" s="167" t="s">
        <v>244</v>
      </c>
      <c r="D349" s="162">
        <v>2.8571428571428572</v>
      </c>
    </row>
    <row r="350" spans="1:4" x14ac:dyDescent="0.2">
      <c r="A350" s="160">
        <v>28</v>
      </c>
      <c r="B350" s="168" t="s">
        <v>34</v>
      </c>
      <c r="C350" s="167" t="s">
        <v>225</v>
      </c>
      <c r="D350" s="162">
        <v>2.5714285714285716</v>
      </c>
    </row>
    <row r="351" spans="1:4" x14ac:dyDescent="0.2">
      <c r="A351" s="160">
        <v>29</v>
      </c>
      <c r="B351" s="168" t="s">
        <v>34</v>
      </c>
      <c r="C351" s="167" t="s">
        <v>236</v>
      </c>
      <c r="D351" s="162">
        <v>2.5714285714285716</v>
      </c>
    </row>
    <row r="352" spans="1:4" x14ac:dyDescent="0.2">
      <c r="A352" s="160">
        <v>30</v>
      </c>
      <c r="B352" s="168" t="s">
        <v>34</v>
      </c>
      <c r="C352" s="167" t="s">
        <v>221</v>
      </c>
      <c r="D352" s="162">
        <v>2.2857142857142856</v>
      </c>
    </row>
    <row r="353" spans="1:4" x14ac:dyDescent="0.2">
      <c r="A353" s="160">
        <v>31</v>
      </c>
      <c r="B353" s="168" t="s">
        <v>34</v>
      </c>
      <c r="C353" s="167" t="s">
        <v>231</v>
      </c>
      <c r="D353" s="162">
        <v>2</v>
      </c>
    </row>
    <row r="354" spans="1:4" x14ac:dyDescent="0.2">
      <c r="A354" s="612" t="s">
        <v>550</v>
      </c>
      <c r="B354" s="612"/>
      <c r="C354" s="612"/>
      <c r="D354" s="612"/>
    </row>
    <row r="355" spans="1:4" x14ac:dyDescent="0.2">
      <c r="A355" s="611" t="s">
        <v>563</v>
      </c>
      <c r="B355" s="611"/>
      <c r="C355" s="611"/>
      <c r="D355" s="611"/>
    </row>
    <row r="356" spans="1:4" ht="25.5" customHeight="1" x14ac:dyDescent="0.2">
      <c r="A356" s="160" t="s">
        <v>546</v>
      </c>
      <c r="B356" s="161" t="s">
        <v>549</v>
      </c>
      <c r="C356" s="165" t="s">
        <v>3</v>
      </c>
      <c r="D356" s="162" t="s">
        <v>9</v>
      </c>
    </row>
    <row r="357" spans="1:4" x14ac:dyDescent="0.2">
      <c r="A357" s="160">
        <v>1</v>
      </c>
      <c r="B357" s="168" t="s">
        <v>34</v>
      </c>
      <c r="C357" s="167" t="s">
        <v>258</v>
      </c>
      <c r="D357" s="162">
        <v>5</v>
      </c>
    </row>
    <row r="358" spans="1:4" x14ac:dyDescent="0.2">
      <c r="A358" s="160">
        <v>2</v>
      </c>
      <c r="B358" s="168" t="s">
        <v>35</v>
      </c>
      <c r="C358" s="167" t="s">
        <v>266</v>
      </c>
      <c r="D358" s="162">
        <v>5</v>
      </c>
    </row>
    <row r="359" spans="1:4" x14ac:dyDescent="0.2">
      <c r="A359" s="160">
        <v>3</v>
      </c>
      <c r="B359" s="168" t="s">
        <v>34</v>
      </c>
      <c r="C359" s="167" t="s">
        <v>274</v>
      </c>
      <c r="D359" s="162">
        <v>5</v>
      </c>
    </row>
    <row r="360" spans="1:4" x14ac:dyDescent="0.2">
      <c r="A360" s="160">
        <v>4</v>
      </c>
      <c r="B360" s="168" t="s">
        <v>34</v>
      </c>
      <c r="C360" s="167" t="s">
        <v>263</v>
      </c>
      <c r="D360" s="162">
        <v>4.8571428571428568</v>
      </c>
    </row>
    <row r="361" spans="1:4" x14ac:dyDescent="0.2">
      <c r="A361" s="160">
        <v>5</v>
      </c>
      <c r="B361" s="168" t="s">
        <v>34</v>
      </c>
      <c r="C361" s="167" t="s">
        <v>268</v>
      </c>
      <c r="D361" s="162">
        <v>4.8571428571428568</v>
      </c>
    </row>
    <row r="362" spans="1:4" x14ac:dyDescent="0.2">
      <c r="A362" s="160">
        <v>6</v>
      </c>
      <c r="B362" s="168" t="s">
        <v>34</v>
      </c>
      <c r="C362" s="167" t="s">
        <v>253</v>
      </c>
      <c r="D362" s="162">
        <v>4.7142857142857144</v>
      </c>
    </row>
    <row r="363" spans="1:4" x14ac:dyDescent="0.2">
      <c r="A363" s="160">
        <v>7</v>
      </c>
      <c r="B363" s="168" t="s">
        <v>35</v>
      </c>
      <c r="C363" s="167" t="s">
        <v>260</v>
      </c>
      <c r="D363" s="162">
        <v>4.7142857142857144</v>
      </c>
    </row>
    <row r="364" spans="1:4" x14ac:dyDescent="0.2">
      <c r="A364" s="160">
        <v>8</v>
      </c>
      <c r="B364" s="168" t="s">
        <v>34</v>
      </c>
      <c r="C364" s="167" t="s">
        <v>271</v>
      </c>
      <c r="D364" s="162">
        <v>4.7142857142857144</v>
      </c>
    </row>
    <row r="365" spans="1:4" x14ac:dyDescent="0.2">
      <c r="A365" s="160">
        <v>9</v>
      </c>
      <c r="B365" s="168" t="s">
        <v>35</v>
      </c>
      <c r="C365" s="167" t="s">
        <v>269</v>
      </c>
      <c r="D365" s="162">
        <v>4.5714285714285712</v>
      </c>
    </row>
    <row r="366" spans="1:4" x14ac:dyDescent="0.2">
      <c r="A366" s="160">
        <v>10</v>
      </c>
      <c r="B366" s="168" t="s">
        <v>51</v>
      </c>
      <c r="C366" s="167" t="s">
        <v>250</v>
      </c>
      <c r="D366" s="162">
        <v>4.4285714285714288</v>
      </c>
    </row>
    <row r="367" spans="1:4" x14ac:dyDescent="0.2">
      <c r="A367" s="160">
        <v>11</v>
      </c>
      <c r="B367" s="168" t="s">
        <v>34</v>
      </c>
      <c r="C367" s="167" t="s">
        <v>259</v>
      </c>
      <c r="D367" s="162">
        <v>4.4285714285714288</v>
      </c>
    </row>
    <row r="368" spans="1:4" x14ac:dyDescent="0.2">
      <c r="A368" s="160">
        <v>12</v>
      </c>
      <c r="B368" s="168" t="s">
        <v>34</v>
      </c>
      <c r="C368" s="167" t="s">
        <v>251</v>
      </c>
      <c r="D368" s="162">
        <v>4.2857142857142856</v>
      </c>
    </row>
    <row r="369" spans="1:4" x14ac:dyDescent="0.2">
      <c r="A369" s="160">
        <v>13</v>
      </c>
      <c r="B369" s="168" t="s">
        <v>34</v>
      </c>
      <c r="C369" s="167" t="s">
        <v>254</v>
      </c>
      <c r="D369" s="162">
        <v>4.2857142857142856</v>
      </c>
    </row>
    <row r="370" spans="1:4" x14ac:dyDescent="0.2">
      <c r="A370" s="160">
        <v>14</v>
      </c>
      <c r="B370" s="168" t="s">
        <v>34</v>
      </c>
      <c r="C370" s="167" t="s">
        <v>262</v>
      </c>
      <c r="D370" s="162">
        <v>4.2857142857142856</v>
      </c>
    </row>
    <row r="371" spans="1:4" x14ac:dyDescent="0.2">
      <c r="A371" s="160">
        <v>15</v>
      </c>
      <c r="B371" s="168" t="s">
        <v>34</v>
      </c>
      <c r="C371" s="167" t="s">
        <v>267</v>
      </c>
      <c r="D371" s="162">
        <v>4.2857142857142856</v>
      </c>
    </row>
    <row r="372" spans="1:4" x14ac:dyDescent="0.2">
      <c r="A372" s="160">
        <v>16</v>
      </c>
      <c r="B372" s="168" t="s">
        <v>34</v>
      </c>
      <c r="C372" s="167" t="s">
        <v>252</v>
      </c>
      <c r="D372" s="162">
        <v>4.1428571428571432</v>
      </c>
    </row>
    <row r="373" spans="1:4" x14ac:dyDescent="0.2">
      <c r="A373" s="160">
        <v>17</v>
      </c>
      <c r="B373" s="168" t="s">
        <v>34</v>
      </c>
      <c r="C373" s="167" t="s">
        <v>276</v>
      </c>
      <c r="D373" s="162">
        <v>4.1428571428571432</v>
      </c>
    </row>
    <row r="374" spans="1:4" x14ac:dyDescent="0.2">
      <c r="A374" s="160">
        <v>18</v>
      </c>
      <c r="B374" s="168" t="s">
        <v>34</v>
      </c>
      <c r="C374" s="167" t="s">
        <v>270</v>
      </c>
      <c r="D374" s="162">
        <v>4.1428571428571432</v>
      </c>
    </row>
    <row r="375" spans="1:4" x14ac:dyDescent="0.2">
      <c r="A375" s="160">
        <v>19</v>
      </c>
      <c r="B375" s="168" t="s">
        <v>34</v>
      </c>
      <c r="C375" s="167" t="s">
        <v>257</v>
      </c>
      <c r="D375" s="162">
        <v>4.125</v>
      </c>
    </row>
    <row r="376" spans="1:4" x14ac:dyDescent="0.2">
      <c r="A376" s="160">
        <v>20</v>
      </c>
      <c r="B376" s="168" t="s">
        <v>34</v>
      </c>
      <c r="C376" s="167" t="s">
        <v>249</v>
      </c>
      <c r="D376" s="162">
        <v>4</v>
      </c>
    </row>
    <row r="377" spans="1:4" x14ac:dyDescent="0.2">
      <c r="A377" s="160">
        <v>21</v>
      </c>
      <c r="B377" s="168" t="s">
        <v>34</v>
      </c>
      <c r="C377" s="167" t="s">
        <v>272</v>
      </c>
      <c r="D377" s="162">
        <v>4</v>
      </c>
    </row>
    <row r="378" spans="1:4" x14ac:dyDescent="0.2">
      <c r="A378" s="160">
        <v>22</v>
      </c>
      <c r="B378" s="168" t="s">
        <v>34</v>
      </c>
      <c r="C378" s="167" t="s">
        <v>264</v>
      </c>
      <c r="D378" s="162">
        <v>3.7142857142857144</v>
      </c>
    </row>
    <row r="379" spans="1:4" x14ac:dyDescent="0.2">
      <c r="A379" s="160">
        <v>23</v>
      </c>
      <c r="B379" s="168" t="s">
        <v>34</v>
      </c>
      <c r="C379" s="167" t="s">
        <v>265</v>
      </c>
      <c r="D379" s="162">
        <v>3.7142857142857144</v>
      </c>
    </row>
    <row r="380" spans="1:4" x14ac:dyDescent="0.2">
      <c r="A380" s="160">
        <v>24</v>
      </c>
      <c r="B380" s="168" t="s">
        <v>51</v>
      </c>
      <c r="C380" s="167" t="s">
        <v>273</v>
      </c>
      <c r="D380" s="162">
        <v>3.5</v>
      </c>
    </row>
    <row r="381" spans="1:4" x14ac:dyDescent="0.2">
      <c r="A381" s="160">
        <v>25</v>
      </c>
      <c r="B381" s="168" t="s">
        <v>34</v>
      </c>
      <c r="C381" s="167" t="s">
        <v>256</v>
      </c>
      <c r="D381" s="162">
        <v>3.5</v>
      </c>
    </row>
    <row r="382" spans="1:4" x14ac:dyDescent="0.2">
      <c r="A382" s="160">
        <v>26</v>
      </c>
      <c r="B382" s="168" t="s">
        <v>34</v>
      </c>
      <c r="C382" s="167" t="s">
        <v>275</v>
      </c>
      <c r="D382" s="162">
        <v>3.2857142857142856</v>
      </c>
    </row>
    <row r="383" spans="1:4" x14ac:dyDescent="0.2">
      <c r="A383" s="160">
        <v>27</v>
      </c>
      <c r="B383" s="168" t="s">
        <v>34</v>
      </c>
      <c r="C383" s="167" t="s">
        <v>261</v>
      </c>
      <c r="D383" s="162">
        <v>3.1428571428571428</v>
      </c>
    </row>
    <row r="384" spans="1:4" x14ac:dyDescent="0.2">
      <c r="A384" s="160">
        <v>28</v>
      </c>
      <c r="B384" s="168" t="s">
        <v>34</v>
      </c>
      <c r="C384" s="167" t="s">
        <v>277</v>
      </c>
      <c r="D384" s="162">
        <v>3.1428571428571428</v>
      </c>
    </row>
    <row r="385" spans="1:4" x14ac:dyDescent="0.2">
      <c r="A385" s="160">
        <v>29</v>
      </c>
      <c r="B385" s="168" t="s">
        <v>34</v>
      </c>
      <c r="C385" s="167" t="s">
        <v>255</v>
      </c>
      <c r="D385" s="162">
        <v>2.75</v>
      </c>
    </row>
    <row r="386" spans="1:4" x14ac:dyDescent="0.2">
      <c r="A386" s="612" t="s">
        <v>550</v>
      </c>
      <c r="B386" s="612"/>
      <c r="C386" s="612"/>
      <c r="D386" s="612"/>
    </row>
    <row r="387" spans="1:4" x14ac:dyDescent="0.2">
      <c r="A387" s="611" t="s">
        <v>564</v>
      </c>
      <c r="B387" s="611"/>
      <c r="C387" s="611"/>
      <c r="D387" s="611"/>
    </row>
    <row r="388" spans="1:4" ht="26.25" customHeight="1" x14ac:dyDescent="0.2">
      <c r="A388" s="160" t="s">
        <v>546</v>
      </c>
      <c r="B388" s="161" t="s">
        <v>549</v>
      </c>
      <c r="C388" s="165" t="s">
        <v>3</v>
      </c>
      <c r="D388" s="162" t="s">
        <v>9</v>
      </c>
    </row>
    <row r="389" spans="1:4" x14ac:dyDescent="0.2">
      <c r="A389" s="160">
        <v>1</v>
      </c>
      <c r="B389" s="168" t="s">
        <v>34</v>
      </c>
      <c r="C389" s="167" t="s">
        <v>291</v>
      </c>
      <c r="D389" s="162">
        <v>5</v>
      </c>
    </row>
    <row r="390" spans="1:4" x14ac:dyDescent="0.2">
      <c r="A390" s="160">
        <v>2</v>
      </c>
      <c r="B390" s="168" t="s">
        <v>304</v>
      </c>
      <c r="C390" s="167" t="s">
        <v>305</v>
      </c>
      <c r="D390" s="162">
        <v>5</v>
      </c>
    </row>
    <row r="391" spans="1:4" x14ac:dyDescent="0.2">
      <c r="A391" s="160">
        <v>3</v>
      </c>
      <c r="B391" s="168" t="s">
        <v>34</v>
      </c>
      <c r="C391" s="167" t="s">
        <v>289</v>
      </c>
      <c r="D391" s="162">
        <v>4.875</v>
      </c>
    </row>
    <row r="392" spans="1:4" x14ac:dyDescent="0.2">
      <c r="A392" s="160">
        <v>4</v>
      </c>
      <c r="B392" s="168" t="s">
        <v>36</v>
      </c>
      <c r="C392" s="167" t="s">
        <v>280</v>
      </c>
      <c r="D392" s="162">
        <v>4.75</v>
      </c>
    </row>
    <row r="393" spans="1:4" x14ac:dyDescent="0.2">
      <c r="A393" s="160">
        <v>5</v>
      </c>
      <c r="B393" s="168" t="s">
        <v>51</v>
      </c>
      <c r="C393" s="167" t="s">
        <v>297</v>
      </c>
      <c r="D393" s="162">
        <v>4.75</v>
      </c>
    </row>
    <row r="394" spans="1:4" x14ac:dyDescent="0.2">
      <c r="A394" s="160">
        <v>6</v>
      </c>
      <c r="B394" s="168" t="s">
        <v>34</v>
      </c>
      <c r="C394" s="167" t="s">
        <v>283</v>
      </c>
      <c r="D394" s="162">
        <v>4.625</v>
      </c>
    </row>
    <row r="395" spans="1:4" x14ac:dyDescent="0.2">
      <c r="A395" s="160">
        <v>7</v>
      </c>
      <c r="B395" s="168" t="s">
        <v>34</v>
      </c>
      <c r="C395" s="167" t="s">
        <v>296</v>
      </c>
      <c r="D395" s="162">
        <v>4.625</v>
      </c>
    </row>
    <row r="396" spans="1:4" x14ac:dyDescent="0.2">
      <c r="A396" s="160">
        <v>8</v>
      </c>
      <c r="B396" s="168" t="s">
        <v>34</v>
      </c>
      <c r="C396" s="167" t="s">
        <v>299</v>
      </c>
      <c r="D396" s="162">
        <v>4.25</v>
      </c>
    </row>
    <row r="397" spans="1:4" x14ac:dyDescent="0.2">
      <c r="A397" s="160">
        <v>9</v>
      </c>
      <c r="B397" s="168" t="s">
        <v>34</v>
      </c>
      <c r="C397" s="167" t="s">
        <v>301</v>
      </c>
      <c r="D397" s="162">
        <v>4</v>
      </c>
    </row>
    <row r="398" spans="1:4" x14ac:dyDescent="0.2">
      <c r="A398" s="160">
        <v>10</v>
      </c>
      <c r="B398" s="168" t="s">
        <v>34</v>
      </c>
      <c r="C398" s="167" t="s">
        <v>303</v>
      </c>
      <c r="D398" s="162">
        <v>4</v>
      </c>
    </row>
    <row r="399" spans="1:4" x14ac:dyDescent="0.2">
      <c r="A399" s="160">
        <v>11</v>
      </c>
      <c r="B399" s="168" t="s">
        <v>34</v>
      </c>
      <c r="C399" s="167" t="s">
        <v>284</v>
      </c>
      <c r="D399" s="162">
        <v>3.875</v>
      </c>
    </row>
    <row r="400" spans="1:4" x14ac:dyDescent="0.2">
      <c r="A400" s="160">
        <v>12</v>
      </c>
      <c r="B400" s="168" t="s">
        <v>34</v>
      </c>
      <c r="C400" s="167" t="s">
        <v>288</v>
      </c>
      <c r="D400" s="162">
        <v>3.75</v>
      </c>
    </row>
    <row r="401" spans="1:4" x14ac:dyDescent="0.2">
      <c r="A401" s="160">
        <v>13</v>
      </c>
      <c r="B401" s="168" t="s">
        <v>34</v>
      </c>
      <c r="C401" s="167" t="s">
        <v>295</v>
      </c>
      <c r="D401" s="162">
        <v>3.75</v>
      </c>
    </row>
    <row r="402" spans="1:4" x14ac:dyDescent="0.2">
      <c r="A402" s="160">
        <v>14</v>
      </c>
      <c r="B402" s="168" t="s">
        <v>34</v>
      </c>
      <c r="C402" s="167" t="s">
        <v>302</v>
      </c>
      <c r="D402" s="162">
        <v>3.5</v>
      </c>
    </row>
    <row r="403" spans="1:4" x14ac:dyDescent="0.2">
      <c r="A403" s="160">
        <v>15</v>
      </c>
      <c r="B403" s="168" t="s">
        <v>34</v>
      </c>
      <c r="C403" s="167" t="s">
        <v>279</v>
      </c>
      <c r="D403" s="162">
        <v>3.375</v>
      </c>
    </row>
    <row r="404" spans="1:4" x14ac:dyDescent="0.2">
      <c r="A404" s="160">
        <v>16</v>
      </c>
      <c r="B404" s="168" t="s">
        <v>34</v>
      </c>
      <c r="C404" s="167" t="s">
        <v>282</v>
      </c>
      <c r="D404" s="162">
        <v>3.375</v>
      </c>
    </row>
    <row r="405" spans="1:4" x14ac:dyDescent="0.2">
      <c r="A405" s="160">
        <v>17</v>
      </c>
      <c r="B405" s="168" t="s">
        <v>34</v>
      </c>
      <c r="C405" s="167" t="s">
        <v>300</v>
      </c>
      <c r="D405" s="162">
        <v>3.375</v>
      </c>
    </row>
    <row r="406" spans="1:4" x14ac:dyDescent="0.2">
      <c r="A406" s="160">
        <v>18</v>
      </c>
      <c r="B406" s="168" t="s">
        <v>34</v>
      </c>
      <c r="C406" s="167" t="s">
        <v>290</v>
      </c>
      <c r="D406" s="162">
        <v>3.25</v>
      </c>
    </row>
    <row r="407" spans="1:4" x14ac:dyDescent="0.2">
      <c r="A407" s="160">
        <v>19</v>
      </c>
      <c r="B407" s="168" t="s">
        <v>34</v>
      </c>
      <c r="C407" s="167" t="s">
        <v>293</v>
      </c>
      <c r="D407" s="162">
        <v>3.25</v>
      </c>
    </row>
    <row r="408" spans="1:4" x14ac:dyDescent="0.2">
      <c r="A408" s="160">
        <v>20</v>
      </c>
      <c r="B408" s="168" t="s">
        <v>34</v>
      </c>
      <c r="C408" s="167" t="s">
        <v>285</v>
      </c>
      <c r="D408" s="162">
        <v>3.125</v>
      </c>
    </row>
    <row r="409" spans="1:4" x14ac:dyDescent="0.2">
      <c r="A409" s="160">
        <v>21</v>
      </c>
      <c r="B409" s="168" t="s">
        <v>34</v>
      </c>
      <c r="C409" s="167" t="s">
        <v>298</v>
      </c>
      <c r="D409" s="162">
        <v>3.125</v>
      </c>
    </row>
    <row r="410" spans="1:4" x14ac:dyDescent="0.2">
      <c r="A410" s="160">
        <v>22</v>
      </c>
      <c r="B410" s="168" t="s">
        <v>35</v>
      </c>
      <c r="C410" s="167" t="s">
        <v>278</v>
      </c>
      <c r="D410" s="162">
        <v>3</v>
      </c>
    </row>
    <row r="411" spans="1:4" x14ac:dyDescent="0.2">
      <c r="A411" s="160">
        <v>23</v>
      </c>
      <c r="B411" s="168" t="s">
        <v>34</v>
      </c>
      <c r="C411" s="167" t="s">
        <v>286</v>
      </c>
      <c r="D411" s="162">
        <v>3</v>
      </c>
    </row>
    <row r="412" spans="1:4" x14ac:dyDescent="0.2">
      <c r="A412" s="160">
        <v>24</v>
      </c>
      <c r="B412" s="168" t="s">
        <v>34</v>
      </c>
      <c r="C412" s="167" t="s">
        <v>287</v>
      </c>
      <c r="D412" s="162">
        <v>3</v>
      </c>
    </row>
    <row r="413" spans="1:4" x14ac:dyDescent="0.2">
      <c r="A413" s="160">
        <v>25</v>
      </c>
      <c r="B413" s="168" t="s">
        <v>34</v>
      </c>
      <c r="C413" s="167" t="s">
        <v>292</v>
      </c>
      <c r="D413" s="162">
        <v>3</v>
      </c>
    </row>
    <row r="414" spans="1:4" x14ac:dyDescent="0.2">
      <c r="A414" s="160">
        <v>26</v>
      </c>
      <c r="B414" s="168" t="s">
        <v>34</v>
      </c>
      <c r="C414" s="167" t="s">
        <v>281</v>
      </c>
      <c r="D414" s="162">
        <v>2.75</v>
      </c>
    </row>
    <row r="415" spans="1:4" x14ac:dyDescent="0.2">
      <c r="A415" s="160">
        <v>27</v>
      </c>
      <c r="B415" s="168" t="s">
        <v>34</v>
      </c>
      <c r="C415" s="167" t="s">
        <v>294</v>
      </c>
      <c r="D415" s="162">
        <v>2.625</v>
      </c>
    </row>
    <row r="416" spans="1:4" x14ac:dyDescent="0.2">
      <c r="A416" s="612" t="s">
        <v>550</v>
      </c>
      <c r="B416" s="612"/>
      <c r="C416" s="612"/>
      <c r="D416" s="612"/>
    </row>
    <row r="417" spans="1:4" x14ac:dyDescent="0.2">
      <c r="A417" s="611" t="s">
        <v>565</v>
      </c>
      <c r="B417" s="611"/>
      <c r="C417" s="611"/>
      <c r="D417" s="611"/>
    </row>
    <row r="418" spans="1:4" ht="26.25" customHeight="1" x14ac:dyDescent="0.2">
      <c r="A418" s="160" t="s">
        <v>546</v>
      </c>
      <c r="B418" s="161" t="s">
        <v>549</v>
      </c>
      <c r="C418" s="165" t="s">
        <v>3</v>
      </c>
      <c r="D418" s="162" t="s">
        <v>9</v>
      </c>
    </row>
    <row r="419" spans="1:4" x14ac:dyDescent="0.2">
      <c r="A419" s="160">
        <v>1</v>
      </c>
      <c r="B419" s="168" t="s">
        <v>34</v>
      </c>
      <c r="C419" s="167" t="s">
        <v>307</v>
      </c>
      <c r="D419" s="162">
        <v>5</v>
      </c>
    </row>
    <row r="420" spans="1:4" x14ac:dyDescent="0.2">
      <c r="A420" s="160">
        <v>2</v>
      </c>
      <c r="B420" s="168" t="s">
        <v>35</v>
      </c>
      <c r="C420" s="167" t="s">
        <v>312</v>
      </c>
      <c r="D420" s="162">
        <v>5</v>
      </c>
    </row>
    <row r="421" spans="1:4" x14ac:dyDescent="0.2">
      <c r="A421" s="160">
        <v>3</v>
      </c>
      <c r="B421" s="168" t="s">
        <v>34</v>
      </c>
      <c r="C421" s="167" t="s">
        <v>329</v>
      </c>
      <c r="D421" s="162">
        <v>5</v>
      </c>
    </row>
    <row r="422" spans="1:4" x14ac:dyDescent="0.2">
      <c r="A422" s="160">
        <v>4</v>
      </c>
      <c r="B422" s="168" t="s">
        <v>304</v>
      </c>
      <c r="C422" s="167" t="s">
        <v>314</v>
      </c>
      <c r="D422" s="162">
        <v>4.875</v>
      </c>
    </row>
    <row r="423" spans="1:4" x14ac:dyDescent="0.2">
      <c r="A423" s="160">
        <v>5</v>
      </c>
      <c r="B423" s="168" t="s">
        <v>34</v>
      </c>
      <c r="C423" s="167" t="s">
        <v>325</v>
      </c>
      <c r="D423" s="162">
        <v>4.875</v>
      </c>
    </row>
    <row r="424" spans="1:4" x14ac:dyDescent="0.2">
      <c r="A424" s="160">
        <v>6</v>
      </c>
      <c r="B424" s="168" t="s">
        <v>34</v>
      </c>
      <c r="C424" s="167" t="s">
        <v>326</v>
      </c>
      <c r="D424" s="162">
        <v>4.875</v>
      </c>
    </row>
    <row r="425" spans="1:4" x14ac:dyDescent="0.2">
      <c r="A425" s="160">
        <v>7</v>
      </c>
      <c r="B425" s="168" t="s">
        <v>34</v>
      </c>
      <c r="C425" s="167" t="s">
        <v>332</v>
      </c>
      <c r="D425" s="162">
        <v>4.875</v>
      </c>
    </row>
    <row r="426" spans="1:4" x14ac:dyDescent="0.2">
      <c r="A426" s="160">
        <v>8</v>
      </c>
      <c r="B426" s="168" t="s">
        <v>34</v>
      </c>
      <c r="C426" s="167" t="s">
        <v>336</v>
      </c>
      <c r="D426" s="162">
        <v>4.875</v>
      </c>
    </row>
    <row r="427" spans="1:4" x14ac:dyDescent="0.2">
      <c r="A427" s="160">
        <v>9</v>
      </c>
      <c r="B427" s="168" t="s">
        <v>34</v>
      </c>
      <c r="C427" s="167" t="s">
        <v>322</v>
      </c>
      <c r="D427" s="162">
        <v>4.625</v>
      </c>
    </row>
    <row r="428" spans="1:4" x14ac:dyDescent="0.2">
      <c r="A428" s="160">
        <v>10</v>
      </c>
      <c r="B428" s="168" t="s">
        <v>34</v>
      </c>
      <c r="C428" s="167" t="s">
        <v>330</v>
      </c>
      <c r="D428" s="162">
        <v>4.5</v>
      </c>
    </row>
    <row r="429" spans="1:4" x14ac:dyDescent="0.2">
      <c r="A429" s="160">
        <v>11</v>
      </c>
      <c r="B429" s="168" t="s">
        <v>34</v>
      </c>
      <c r="C429" s="167" t="s">
        <v>333</v>
      </c>
      <c r="D429" s="162">
        <v>4.375</v>
      </c>
    </row>
    <row r="430" spans="1:4" x14ac:dyDescent="0.2">
      <c r="A430" s="160">
        <v>12</v>
      </c>
      <c r="B430" s="168" t="s">
        <v>34</v>
      </c>
      <c r="C430" s="167" t="s">
        <v>324</v>
      </c>
      <c r="D430" s="162">
        <v>4.25</v>
      </c>
    </row>
    <row r="431" spans="1:4" x14ac:dyDescent="0.2">
      <c r="A431" s="160">
        <v>13</v>
      </c>
      <c r="B431" s="168" t="s">
        <v>34</v>
      </c>
      <c r="C431" s="167" t="s">
        <v>287</v>
      </c>
      <c r="D431" s="162">
        <v>4.125</v>
      </c>
    </row>
    <row r="432" spans="1:4" x14ac:dyDescent="0.2">
      <c r="A432" s="160">
        <v>14</v>
      </c>
      <c r="B432" s="168" t="s">
        <v>34</v>
      </c>
      <c r="C432" s="167" t="s">
        <v>315</v>
      </c>
      <c r="D432" s="162">
        <v>3.75</v>
      </c>
    </row>
    <row r="433" spans="1:4" x14ac:dyDescent="0.2">
      <c r="A433" s="160">
        <v>15</v>
      </c>
      <c r="B433" s="168" t="s">
        <v>34</v>
      </c>
      <c r="C433" s="167" t="s">
        <v>308</v>
      </c>
      <c r="D433" s="162">
        <v>3.625</v>
      </c>
    </row>
    <row r="434" spans="1:4" x14ac:dyDescent="0.2">
      <c r="A434" s="160">
        <v>16</v>
      </c>
      <c r="B434" s="168" t="s">
        <v>34</v>
      </c>
      <c r="C434" s="167" t="s">
        <v>334</v>
      </c>
      <c r="D434" s="162">
        <v>3.625</v>
      </c>
    </row>
    <row r="435" spans="1:4" x14ac:dyDescent="0.2">
      <c r="A435" s="160">
        <v>17</v>
      </c>
      <c r="B435" s="168" t="s">
        <v>34</v>
      </c>
      <c r="C435" s="167" t="s">
        <v>321</v>
      </c>
      <c r="D435" s="162">
        <v>3.5</v>
      </c>
    </row>
    <row r="436" spans="1:4" x14ac:dyDescent="0.2">
      <c r="A436" s="160">
        <v>18</v>
      </c>
      <c r="B436" s="168" t="s">
        <v>34</v>
      </c>
      <c r="C436" s="167" t="s">
        <v>327</v>
      </c>
      <c r="D436" s="162">
        <v>3.5</v>
      </c>
    </row>
    <row r="437" spans="1:4" x14ac:dyDescent="0.2">
      <c r="A437" s="160">
        <v>19</v>
      </c>
      <c r="B437" s="168" t="s">
        <v>35</v>
      </c>
      <c r="C437" s="167" t="s">
        <v>328</v>
      </c>
      <c r="D437" s="162">
        <v>3.5</v>
      </c>
    </row>
    <row r="438" spans="1:4" x14ac:dyDescent="0.2">
      <c r="A438" s="160">
        <v>20</v>
      </c>
      <c r="B438" s="168" t="s">
        <v>34</v>
      </c>
      <c r="C438" s="167" t="s">
        <v>309</v>
      </c>
      <c r="D438" s="162">
        <v>3.375</v>
      </c>
    </row>
    <row r="439" spans="1:4" x14ac:dyDescent="0.2">
      <c r="A439" s="160">
        <v>21</v>
      </c>
      <c r="B439" s="168" t="s">
        <v>34</v>
      </c>
      <c r="C439" s="167" t="s">
        <v>313</v>
      </c>
      <c r="D439" s="162">
        <v>3.375</v>
      </c>
    </row>
    <row r="440" spans="1:4" x14ac:dyDescent="0.2">
      <c r="A440" s="160">
        <v>22</v>
      </c>
      <c r="B440" s="168" t="s">
        <v>34</v>
      </c>
      <c r="C440" s="167" t="s">
        <v>159</v>
      </c>
      <c r="D440" s="162">
        <v>3.375</v>
      </c>
    </row>
    <row r="441" spans="1:4" x14ac:dyDescent="0.2">
      <c r="A441" s="160">
        <v>23</v>
      </c>
      <c r="B441" s="168" t="s">
        <v>35</v>
      </c>
      <c r="C441" s="167" t="s">
        <v>319</v>
      </c>
      <c r="D441" s="162">
        <v>3.375</v>
      </c>
    </row>
    <row r="442" spans="1:4" x14ac:dyDescent="0.2">
      <c r="A442" s="160">
        <v>24</v>
      </c>
      <c r="B442" s="168" t="s">
        <v>34</v>
      </c>
      <c r="C442" s="167" t="s">
        <v>335</v>
      </c>
      <c r="D442" s="162">
        <v>3.375</v>
      </c>
    </row>
    <row r="443" spans="1:4" x14ac:dyDescent="0.2">
      <c r="A443" s="160">
        <v>25</v>
      </c>
      <c r="B443" s="168" t="s">
        <v>34</v>
      </c>
      <c r="C443" s="167" t="s">
        <v>306</v>
      </c>
      <c r="D443" s="162">
        <v>3.25</v>
      </c>
    </row>
    <row r="444" spans="1:4" x14ac:dyDescent="0.2">
      <c r="A444" s="160">
        <v>26</v>
      </c>
      <c r="B444" s="168" t="s">
        <v>34</v>
      </c>
      <c r="C444" s="167" t="s">
        <v>316</v>
      </c>
      <c r="D444" s="162">
        <v>3.1428571428571428</v>
      </c>
    </row>
    <row r="445" spans="1:4" x14ac:dyDescent="0.2">
      <c r="A445" s="160">
        <v>27</v>
      </c>
      <c r="B445" s="168" t="s">
        <v>34</v>
      </c>
      <c r="C445" s="167" t="s">
        <v>310</v>
      </c>
      <c r="D445" s="162">
        <v>3.125</v>
      </c>
    </row>
    <row r="446" spans="1:4" x14ac:dyDescent="0.2">
      <c r="A446" s="160">
        <v>28</v>
      </c>
      <c r="B446" s="168" t="s">
        <v>34</v>
      </c>
      <c r="C446" s="167" t="s">
        <v>311</v>
      </c>
      <c r="D446" s="162">
        <v>3.125</v>
      </c>
    </row>
    <row r="447" spans="1:4" x14ac:dyDescent="0.2">
      <c r="A447" s="160">
        <v>29</v>
      </c>
      <c r="B447" s="168" t="s">
        <v>34</v>
      </c>
      <c r="C447" s="167" t="s">
        <v>318</v>
      </c>
      <c r="D447" s="162">
        <v>3</v>
      </c>
    </row>
    <row r="448" spans="1:4" x14ac:dyDescent="0.2">
      <c r="A448" s="160">
        <v>30</v>
      </c>
      <c r="B448" s="168" t="s">
        <v>34</v>
      </c>
      <c r="C448" s="167" t="s">
        <v>320</v>
      </c>
      <c r="D448" s="162">
        <v>3</v>
      </c>
    </row>
    <row r="449" spans="1:4" x14ac:dyDescent="0.2">
      <c r="A449" s="160">
        <v>31</v>
      </c>
      <c r="B449" s="168" t="s">
        <v>34</v>
      </c>
      <c r="C449" s="167" t="s">
        <v>323</v>
      </c>
      <c r="D449" s="162">
        <v>3</v>
      </c>
    </row>
    <row r="450" spans="1:4" x14ac:dyDescent="0.2">
      <c r="A450" s="160">
        <v>32</v>
      </c>
      <c r="B450" s="168" t="s">
        <v>34</v>
      </c>
      <c r="C450" s="167" t="s">
        <v>331</v>
      </c>
      <c r="D450" s="162">
        <v>3</v>
      </c>
    </row>
    <row r="451" spans="1:4" x14ac:dyDescent="0.2">
      <c r="A451" s="160">
        <v>33</v>
      </c>
      <c r="B451" s="168" t="s">
        <v>34</v>
      </c>
      <c r="C451" s="167" t="s">
        <v>317</v>
      </c>
      <c r="D451" s="162">
        <v>2.875</v>
      </c>
    </row>
    <row r="452" spans="1:4" x14ac:dyDescent="0.2">
      <c r="A452" s="612" t="s">
        <v>550</v>
      </c>
      <c r="B452" s="612"/>
      <c r="C452" s="612"/>
      <c r="D452" s="612"/>
    </row>
    <row r="453" spans="1:4" x14ac:dyDescent="0.2">
      <c r="A453" s="611" t="s">
        <v>566</v>
      </c>
      <c r="B453" s="611"/>
      <c r="C453" s="611"/>
      <c r="D453" s="611"/>
    </row>
    <row r="454" spans="1:4" ht="26.25" customHeight="1" x14ac:dyDescent="0.2">
      <c r="A454" s="160" t="s">
        <v>546</v>
      </c>
      <c r="B454" s="161" t="s">
        <v>549</v>
      </c>
      <c r="C454" s="165" t="s">
        <v>3</v>
      </c>
      <c r="D454" s="162" t="s">
        <v>9</v>
      </c>
    </row>
    <row r="455" spans="1:4" x14ac:dyDescent="0.2">
      <c r="A455" s="160">
        <v>1</v>
      </c>
      <c r="B455" s="168" t="s">
        <v>34</v>
      </c>
      <c r="C455" s="167" t="s">
        <v>340</v>
      </c>
      <c r="D455" s="162">
        <v>4.5714285714285712</v>
      </c>
    </row>
    <row r="456" spans="1:4" x14ac:dyDescent="0.2">
      <c r="A456" s="160">
        <v>2</v>
      </c>
      <c r="B456" s="168" t="s">
        <v>34</v>
      </c>
      <c r="C456" s="167" t="s">
        <v>341</v>
      </c>
      <c r="D456" s="162">
        <v>4.5714285714285712</v>
      </c>
    </row>
    <row r="457" spans="1:4" x14ac:dyDescent="0.2">
      <c r="A457" s="160">
        <v>3</v>
      </c>
      <c r="B457" s="168" t="s">
        <v>182</v>
      </c>
      <c r="C457" s="167" t="s">
        <v>339</v>
      </c>
      <c r="D457" s="162">
        <v>4.2857142857142856</v>
      </c>
    </row>
    <row r="458" spans="1:4" x14ac:dyDescent="0.2">
      <c r="A458" s="160">
        <v>4</v>
      </c>
      <c r="B458" s="168" t="s">
        <v>35</v>
      </c>
      <c r="C458" s="167" t="s">
        <v>343</v>
      </c>
      <c r="D458" s="162">
        <v>3.9285714285714284</v>
      </c>
    </row>
    <row r="459" spans="1:4" x14ac:dyDescent="0.2">
      <c r="A459" s="160">
        <v>5</v>
      </c>
      <c r="B459" s="168" t="s">
        <v>161</v>
      </c>
      <c r="C459" s="167" t="s">
        <v>342</v>
      </c>
      <c r="D459" s="162">
        <v>3.8571428571428572</v>
      </c>
    </row>
    <row r="460" spans="1:4" x14ac:dyDescent="0.2">
      <c r="A460" s="160">
        <v>6</v>
      </c>
      <c r="B460" s="168" t="s">
        <v>34</v>
      </c>
      <c r="C460" s="167" t="s">
        <v>337</v>
      </c>
      <c r="D460" s="162">
        <v>3.7142857142857144</v>
      </c>
    </row>
    <row r="461" spans="1:4" x14ac:dyDescent="0.2">
      <c r="A461" s="160">
        <v>7</v>
      </c>
      <c r="B461" s="168" t="s">
        <v>34</v>
      </c>
      <c r="C461" s="167" t="s">
        <v>338</v>
      </c>
      <c r="D461" s="162">
        <v>3.4285714285714284</v>
      </c>
    </row>
    <row r="462" spans="1:4" x14ac:dyDescent="0.2">
      <c r="A462" s="160">
        <v>8</v>
      </c>
      <c r="B462" s="168" t="s">
        <v>34</v>
      </c>
      <c r="C462" s="167" t="s">
        <v>344</v>
      </c>
      <c r="D462" s="162">
        <v>3.3571428571428572</v>
      </c>
    </row>
    <row r="463" spans="1:4" x14ac:dyDescent="0.2">
      <c r="A463" s="612" t="s">
        <v>550</v>
      </c>
      <c r="B463" s="612"/>
      <c r="C463" s="612"/>
      <c r="D463" s="612"/>
    </row>
    <row r="464" spans="1:4" x14ac:dyDescent="0.2">
      <c r="A464" s="611" t="s">
        <v>567</v>
      </c>
      <c r="B464" s="611"/>
      <c r="C464" s="611"/>
      <c r="D464" s="611"/>
    </row>
    <row r="465" spans="1:4" ht="25.5" customHeight="1" x14ac:dyDescent="0.2">
      <c r="A465" s="160" t="s">
        <v>546</v>
      </c>
      <c r="B465" s="161" t="s">
        <v>549</v>
      </c>
      <c r="C465" s="165" t="s">
        <v>3</v>
      </c>
      <c r="D465" s="162" t="s">
        <v>9</v>
      </c>
    </row>
    <row r="466" spans="1:4" x14ac:dyDescent="0.2">
      <c r="A466" s="160">
        <v>1</v>
      </c>
      <c r="B466" s="168" t="s">
        <v>182</v>
      </c>
      <c r="C466" s="167" t="s">
        <v>350</v>
      </c>
      <c r="D466" s="162">
        <v>5</v>
      </c>
    </row>
    <row r="467" spans="1:4" x14ac:dyDescent="0.2">
      <c r="A467" s="160">
        <v>2</v>
      </c>
      <c r="B467" s="168" t="s">
        <v>34</v>
      </c>
      <c r="C467" s="167" t="s">
        <v>352</v>
      </c>
      <c r="D467" s="162">
        <v>4.8461538461538458</v>
      </c>
    </row>
    <row r="468" spans="1:4" x14ac:dyDescent="0.2">
      <c r="A468" s="160">
        <v>3</v>
      </c>
      <c r="B468" s="168" t="s">
        <v>161</v>
      </c>
      <c r="C468" s="167" t="s">
        <v>347</v>
      </c>
      <c r="D468" s="162">
        <v>4.7692307692307692</v>
      </c>
    </row>
    <row r="469" spans="1:4" x14ac:dyDescent="0.2">
      <c r="A469" s="160">
        <v>4</v>
      </c>
      <c r="B469" s="168" t="s">
        <v>34</v>
      </c>
      <c r="C469" s="167" t="s">
        <v>348</v>
      </c>
      <c r="D469" s="162">
        <v>4.615384615384615</v>
      </c>
    </row>
    <row r="470" spans="1:4" x14ac:dyDescent="0.2">
      <c r="A470" s="160">
        <v>5</v>
      </c>
      <c r="B470" s="168" t="s">
        <v>34</v>
      </c>
      <c r="C470" s="167" t="s">
        <v>363</v>
      </c>
      <c r="D470" s="162">
        <v>4.615384615384615</v>
      </c>
    </row>
    <row r="471" spans="1:4" x14ac:dyDescent="0.2">
      <c r="A471" s="160">
        <v>6</v>
      </c>
      <c r="B471" s="168" t="s">
        <v>34</v>
      </c>
      <c r="C471" s="167" t="s">
        <v>349</v>
      </c>
      <c r="D471" s="162">
        <v>4.2307692307692308</v>
      </c>
    </row>
    <row r="472" spans="1:4" x14ac:dyDescent="0.2">
      <c r="A472" s="160">
        <v>7</v>
      </c>
      <c r="B472" s="168" t="s">
        <v>359</v>
      </c>
      <c r="C472" s="167" t="s">
        <v>360</v>
      </c>
      <c r="D472" s="162">
        <v>4.1538461538461542</v>
      </c>
    </row>
    <row r="473" spans="1:4" x14ac:dyDescent="0.2">
      <c r="A473" s="160">
        <v>8</v>
      </c>
      <c r="B473" s="168" t="s">
        <v>34</v>
      </c>
      <c r="C473" s="167" t="s">
        <v>354</v>
      </c>
      <c r="D473" s="162">
        <v>3.9230769230769229</v>
      </c>
    </row>
    <row r="474" spans="1:4" x14ac:dyDescent="0.2">
      <c r="A474" s="160">
        <v>9</v>
      </c>
      <c r="B474" s="168" t="s">
        <v>34</v>
      </c>
      <c r="C474" s="167" t="s">
        <v>353</v>
      </c>
      <c r="D474" s="162">
        <v>3.7692307692307692</v>
      </c>
    </row>
    <row r="475" spans="1:4" x14ac:dyDescent="0.2">
      <c r="A475" s="160">
        <v>10</v>
      </c>
      <c r="B475" s="168" t="s">
        <v>161</v>
      </c>
      <c r="C475" s="167" t="s">
        <v>358</v>
      </c>
      <c r="D475" s="162">
        <v>3.7692307692307692</v>
      </c>
    </row>
    <row r="476" spans="1:4" x14ac:dyDescent="0.2">
      <c r="A476" s="160">
        <v>11</v>
      </c>
      <c r="B476" s="168" t="s">
        <v>34</v>
      </c>
      <c r="C476" s="167" t="s">
        <v>345</v>
      </c>
      <c r="D476" s="162">
        <v>3.6</v>
      </c>
    </row>
    <row r="477" spans="1:4" x14ac:dyDescent="0.2">
      <c r="A477" s="160">
        <v>12</v>
      </c>
      <c r="B477" s="168" t="s">
        <v>34</v>
      </c>
      <c r="C477" s="167" t="s">
        <v>351</v>
      </c>
      <c r="D477" s="162">
        <v>3.5384615384615383</v>
      </c>
    </row>
    <row r="478" spans="1:4" x14ac:dyDescent="0.2">
      <c r="A478" s="160">
        <v>13</v>
      </c>
      <c r="B478" s="168" t="s">
        <v>34</v>
      </c>
      <c r="C478" s="167" t="s">
        <v>356</v>
      </c>
      <c r="D478" s="162">
        <v>3.5384615384615383</v>
      </c>
    </row>
    <row r="479" spans="1:4" x14ac:dyDescent="0.2">
      <c r="A479" s="160">
        <v>14</v>
      </c>
      <c r="B479" s="168" t="s">
        <v>34</v>
      </c>
      <c r="C479" s="167" t="s">
        <v>364</v>
      </c>
      <c r="D479" s="162">
        <v>3.4285714285714284</v>
      </c>
    </row>
    <row r="480" spans="1:4" x14ac:dyDescent="0.2">
      <c r="A480" s="160">
        <v>15</v>
      </c>
      <c r="B480" s="168" t="s">
        <v>34</v>
      </c>
      <c r="C480" s="167" t="s">
        <v>355</v>
      </c>
      <c r="D480" s="162">
        <v>3.3846153846153846</v>
      </c>
    </row>
    <row r="481" spans="1:4" x14ac:dyDescent="0.2">
      <c r="A481" s="160">
        <v>16</v>
      </c>
      <c r="B481" s="168" t="s">
        <v>34</v>
      </c>
      <c r="C481" s="167" t="s">
        <v>361</v>
      </c>
      <c r="D481" s="162">
        <v>3.3846153846153846</v>
      </c>
    </row>
    <row r="482" spans="1:4" x14ac:dyDescent="0.2">
      <c r="A482" s="160">
        <v>17</v>
      </c>
      <c r="B482" s="168" t="s">
        <v>161</v>
      </c>
      <c r="C482" s="167" t="s">
        <v>357</v>
      </c>
      <c r="D482" s="162">
        <v>3.2142857142857144</v>
      </c>
    </row>
    <row r="483" spans="1:4" x14ac:dyDescent="0.2">
      <c r="A483" s="160">
        <v>18</v>
      </c>
      <c r="B483" s="168" t="s">
        <v>34</v>
      </c>
      <c r="C483" s="167" t="s">
        <v>365</v>
      </c>
      <c r="D483" s="162">
        <v>3.2142857142857144</v>
      </c>
    </row>
    <row r="484" spans="1:4" x14ac:dyDescent="0.2">
      <c r="A484" s="160">
        <v>19</v>
      </c>
      <c r="B484" s="168" t="s">
        <v>34</v>
      </c>
      <c r="C484" s="167" t="s">
        <v>346</v>
      </c>
      <c r="D484" s="162">
        <v>3</v>
      </c>
    </row>
    <row r="485" spans="1:4" x14ac:dyDescent="0.2">
      <c r="A485" s="160">
        <v>20</v>
      </c>
      <c r="B485" s="168" t="s">
        <v>34</v>
      </c>
      <c r="C485" s="167" t="s">
        <v>362</v>
      </c>
      <c r="D485" s="162">
        <v>3</v>
      </c>
    </row>
    <row r="486" spans="1:4" x14ac:dyDescent="0.2">
      <c r="A486" s="612" t="s">
        <v>550</v>
      </c>
      <c r="B486" s="612"/>
      <c r="C486" s="612"/>
      <c r="D486" s="612"/>
    </row>
    <row r="487" spans="1:4" x14ac:dyDescent="0.2">
      <c r="A487" s="611" t="s">
        <v>568</v>
      </c>
      <c r="B487" s="611"/>
      <c r="C487" s="611"/>
      <c r="D487" s="611"/>
    </row>
    <row r="488" spans="1:4" ht="25.5" customHeight="1" x14ac:dyDescent="0.2">
      <c r="A488" s="160" t="s">
        <v>546</v>
      </c>
      <c r="B488" s="161" t="s">
        <v>549</v>
      </c>
      <c r="C488" s="165" t="s">
        <v>3</v>
      </c>
      <c r="D488" s="162" t="s">
        <v>9</v>
      </c>
    </row>
    <row r="489" spans="1:4" x14ac:dyDescent="0.2">
      <c r="A489" s="160">
        <v>1</v>
      </c>
      <c r="B489" s="168" t="s">
        <v>34</v>
      </c>
      <c r="C489" s="167" t="s">
        <v>382</v>
      </c>
      <c r="D489" s="162">
        <v>4.9230769230769234</v>
      </c>
    </row>
    <row r="490" spans="1:4" x14ac:dyDescent="0.2">
      <c r="A490" s="160">
        <v>2</v>
      </c>
      <c r="B490" s="168" t="s">
        <v>34</v>
      </c>
      <c r="C490" s="167" t="s">
        <v>377</v>
      </c>
      <c r="D490" s="162">
        <v>4.8461538461538458</v>
      </c>
    </row>
    <row r="491" spans="1:4" x14ac:dyDescent="0.2">
      <c r="A491" s="160">
        <v>3</v>
      </c>
      <c r="B491" s="168" t="s">
        <v>34</v>
      </c>
      <c r="C491" s="167" t="s">
        <v>366</v>
      </c>
      <c r="D491" s="162">
        <v>4.7692307692307692</v>
      </c>
    </row>
    <row r="492" spans="1:4" x14ac:dyDescent="0.2">
      <c r="A492" s="160">
        <v>4</v>
      </c>
      <c r="B492" s="168" t="s">
        <v>34</v>
      </c>
      <c r="C492" s="167" t="s">
        <v>374</v>
      </c>
      <c r="D492" s="162">
        <v>4.7692307692307692</v>
      </c>
    </row>
    <row r="493" spans="1:4" x14ac:dyDescent="0.2">
      <c r="A493" s="160">
        <v>5</v>
      </c>
      <c r="B493" s="168" t="s">
        <v>182</v>
      </c>
      <c r="C493" s="167" t="s">
        <v>367</v>
      </c>
      <c r="D493" s="162">
        <v>4.6923076923076925</v>
      </c>
    </row>
    <row r="494" spans="1:4" x14ac:dyDescent="0.2">
      <c r="A494" s="160">
        <v>6</v>
      </c>
      <c r="B494" s="168" t="s">
        <v>34</v>
      </c>
      <c r="C494" s="167" t="s">
        <v>371</v>
      </c>
      <c r="D494" s="162">
        <v>4.615384615384615</v>
      </c>
    </row>
    <row r="495" spans="1:4" x14ac:dyDescent="0.2">
      <c r="A495" s="160">
        <v>7</v>
      </c>
      <c r="B495" s="168" t="s">
        <v>34</v>
      </c>
      <c r="C495" s="167" t="s">
        <v>379</v>
      </c>
      <c r="D495" s="162">
        <v>4.5384615384615383</v>
      </c>
    </row>
    <row r="496" spans="1:4" x14ac:dyDescent="0.2">
      <c r="A496" s="160">
        <v>8</v>
      </c>
      <c r="B496" s="168" t="s">
        <v>34</v>
      </c>
      <c r="C496" s="167" t="s">
        <v>368</v>
      </c>
      <c r="D496" s="162">
        <v>4.4615384615384617</v>
      </c>
    </row>
    <row r="497" spans="1:4" x14ac:dyDescent="0.2">
      <c r="A497" s="160">
        <v>9</v>
      </c>
      <c r="B497" s="168" t="s">
        <v>35</v>
      </c>
      <c r="C497" s="167" t="s">
        <v>380</v>
      </c>
      <c r="D497" s="162">
        <v>4</v>
      </c>
    </row>
    <row r="498" spans="1:4" x14ac:dyDescent="0.2">
      <c r="A498" s="160">
        <v>10</v>
      </c>
      <c r="B498" s="168" t="s">
        <v>34</v>
      </c>
      <c r="C498" s="167" t="s">
        <v>370</v>
      </c>
      <c r="D498" s="162">
        <v>3.6923076923076925</v>
      </c>
    </row>
    <row r="499" spans="1:4" x14ac:dyDescent="0.2">
      <c r="A499" s="160">
        <v>11</v>
      </c>
      <c r="B499" s="168" t="s">
        <v>34</v>
      </c>
      <c r="C499" s="167" t="s">
        <v>372</v>
      </c>
      <c r="D499" s="162">
        <v>3.6923076923076925</v>
      </c>
    </row>
    <row r="500" spans="1:4" x14ac:dyDescent="0.2">
      <c r="A500" s="160">
        <v>12</v>
      </c>
      <c r="B500" s="168" t="s">
        <v>161</v>
      </c>
      <c r="C500" s="167" t="s">
        <v>375</v>
      </c>
      <c r="D500" s="162">
        <v>3.6153846153846154</v>
      </c>
    </row>
    <row r="501" spans="1:4" x14ac:dyDescent="0.2">
      <c r="A501" s="160">
        <v>13</v>
      </c>
      <c r="B501" s="168" t="s">
        <v>34</v>
      </c>
      <c r="C501" s="167" t="s">
        <v>381</v>
      </c>
      <c r="D501" s="162">
        <v>3.6153846153846154</v>
      </c>
    </row>
    <row r="502" spans="1:4" x14ac:dyDescent="0.2">
      <c r="A502" s="160">
        <v>14</v>
      </c>
      <c r="B502" s="168" t="s">
        <v>34</v>
      </c>
      <c r="C502" s="167" t="s">
        <v>373</v>
      </c>
      <c r="D502" s="162">
        <v>3.4615384615384617</v>
      </c>
    </row>
    <row r="503" spans="1:4" x14ac:dyDescent="0.2">
      <c r="A503" s="160">
        <v>15</v>
      </c>
      <c r="B503" s="168" t="s">
        <v>34</v>
      </c>
      <c r="C503" s="167" t="s">
        <v>376</v>
      </c>
      <c r="D503" s="162">
        <v>3.3846153846153846</v>
      </c>
    </row>
    <row r="504" spans="1:4" x14ac:dyDescent="0.2">
      <c r="A504" s="160">
        <v>16</v>
      </c>
      <c r="B504" s="168" t="s">
        <v>161</v>
      </c>
      <c r="C504" s="167" t="s">
        <v>378</v>
      </c>
      <c r="D504" s="162">
        <v>3.3846153846153846</v>
      </c>
    </row>
    <row r="505" spans="1:4" x14ac:dyDescent="0.2">
      <c r="A505" s="160">
        <v>17</v>
      </c>
      <c r="B505" s="168" t="s">
        <v>34</v>
      </c>
      <c r="C505" s="167" t="s">
        <v>369</v>
      </c>
      <c r="D505" s="162">
        <v>3.1538461538461537</v>
      </c>
    </row>
    <row r="506" spans="1:4" x14ac:dyDescent="0.2">
      <c r="A506" s="612" t="s">
        <v>550</v>
      </c>
      <c r="B506" s="612"/>
      <c r="C506" s="612"/>
      <c r="D506" s="612"/>
    </row>
    <row r="507" spans="1:4" x14ac:dyDescent="0.2">
      <c r="A507" s="611" t="s">
        <v>569</v>
      </c>
      <c r="B507" s="611"/>
      <c r="C507" s="611"/>
      <c r="D507" s="611"/>
    </row>
    <row r="508" spans="1:4" ht="26.25" customHeight="1" x14ac:dyDescent="0.2">
      <c r="A508" s="160" t="s">
        <v>546</v>
      </c>
      <c r="B508" s="161" t="s">
        <v>549</v>
      </c>
      <c r="C508" s="165" t="s">
        <v>3</v>
      </c>
      <c r="D508" s="162" t="s">
        <v>9</v>
      </c>
    </row>
    <row r="509" spans="1:4" x14ac:dyDescent="0.2">
      <c r="A509" s="160">
        <v>1</v>
      </c>
      <c r="B509" s="168" t="s">
        <v>182</v>
      </c>
      <c r="C509" s="167" t="s">
        <v>404</v>
      </c>
      <c r="D509" s="162">
        <v>5</v>
      </c>
    </row>
    <row r="510" spans="1:4" x14ac:dyDescent="0.2">
      <c r="A510" s="160">
        <v>2</v>
      </c>
      <c r="B510" s="168" t="s">
        <v>34</v>
      </c>
      <c r="C510" s="167" t="s">
        <v>402</v>
      </c>
      <c r="D510" s="162">
        <v>4.9090909090909092</v>
      </c>
    </row>
    <row r="511" spans="1:4" x14ac:dyDescent="0.2">
      <c r="A511" s="160">
        <v>3</v>
      </c>
      <c r="B511" s="168" t="s">
        <v>34</v>
      </c>
      <c r="C511" s="167" t="s">
        <v>398</v>
      </c>
      <c r="D511" s="162">
        <v>4.6363636363636367</v>
      </c>
    </row>
    <row r="512" spans="1:4" x14ac:dyDescent="0.2">
      <c r="A512" s="160">
        <v>4</v>
      </c>
      <c r="B512" s="168" t="s">
        <v>34</v>
      </c>
      <c r="C512" s="167" t="s">
        <v>403</v>
      </c>
      <c r="D512" s="162">
        <v>4.6363636363636367</v>
      </c>
    </row>
    <row r="513" spans="1:4" x14ac:dyDescent="0.2">
      <c r="A513" s="160">
        <v>5</v>
      </c>
      <c r="B513" s="168" t="s">
        <v>34</v>
      </c>
      <c r="C513" s="167" t="s">
        <v>386</v>
      </c>
      <c r="D513" s="162">
        <v>4.4545454545454541</v>
      </c>
    </row>
    <row r="514" spans="1:4" x14ac:dyDescent="0.2">
      <c r="A514" s="160">
        <v>6</v>
      </c>
      <c r="B514" s="168" t="s">
        <v>35</v>
      </c>
      <c r="C514" s="167" t="s">
        <v>392</v>
      </c>
      <c r="D514" s="162">
        <v>4.4545454545454541</v>
      </c>
    </row>
    <row r="515" spans="1:4" x14ac:dyDescent="0.2">
      <c r="A515" s="160">
        <v>7</v>
      </c>
      <c r="B515" s="168" t="s">
        <v>34</v>
      </c>
      <c r="C515" s="167" t="s">
        <v>396</v>
      </c>
      <c r="D515" s="162">
        <v>4.4545454545454541</v>
      </c>
    </row>
    <row r="516" spans="1:4" x14ac:dyDescent="0.2">
      <c r="A516" s="160">
        <v>8</v>
      </c>
      <c r="B516" s="168" t="s">
        <v>35</v>
      </c>
      <c r="C516" s="167" t="s">
        <v>399</v>
      </c>
      <c r="D516" s="162">
        <v>4.4545454545454541</v>
      </c>
    </row>
    <row r="517" spans="1:4" x14ac:dyDescent="0.2">
      <c r="A517" s="160">
        <v>9</v>
      </c>
      <c r="B517" s="168" t="s">
        <v>34</v>
      </c>
      <c r="C517" s="167" t="s">
        <v>389</v>
      </c>
      <c r="D517" s="162">
        <v>4.3636363636363633</v>
      </c>
    </row>
    <row r="518" spans="1:4" x14ac:dyDescent="0.2">
      <c r="A518" s="160">
        <v>10</v>
      </c>
      <c r="B518" s="168" t="s">
        <v>35</v>
      </c>
      <c r="C518" s="167" t="s">
        <v>397</v>
      </c>
      <c r="D518" s="162">
        <v>4.3636363636363633</v>
      </c>
    </row>
    <row r="519" spans="1:4" x14ac:dyDescent="0.2">
      <c r="A519" s="160">
        <v>11</v>
      </c>
      <c r="B519" s="168" t="s">
        <v>34</v>
      </c>
      <c r="C519" s="167" t="s">
        <v>541</v>
      </c>
      <c r="D519" s="162">
        <v>4.2727272727272725</v>
      </c>
    </row>
    <row r="520" spans="1:4" x14ac:dyDescent="0.2">
      <c r="A520" s="160">
        <v>12</v>
      </c>
      <c r="B520" s="168" t="s">
        <v>34</v>
      </c>
      <c r="C520" s="167" t="s">
        <v>384</v>
      </c>
      <c r="D520" s="162">
        <v>4.1818181818181817</v>
      </c>
    </row>
    <row r="521" spans="1:4" x14ac:dyDescent="0.2">
      <c r="A521" s="160">
        <v>13</v>
      </c>
      <c r="B521" s="168" t="s">
        <v>34</v>
      </c>
      <c r="C521" s="167" t="s">
        <v>542</v>
      </c>
      <c r="D521" s="162">
        <v>4.0909090909090908</v>
      </c>
    </row>
    <row r="522" spans="1:4" x14ac:dyDescent="0.2">
      <c r="A522" s="160">
        <v>14</v>
      </c>
      <c r="B522" s="168" t="s">
        <v>34</v>
      </c>
      <c r="C522" s="167" t="s">
        <v>393</v>
      </c>
      <c r="D522" s="162">
        <v>4</v>
      </c>
    </row>
    <row r="523" spans="1:4" x14ac:dyDescent="0.2">
      <c r="A523" s="160">
        <v>15</v>
      </c>
      <c r="B523" s="168" t="s">
        <v>34</v>
      </c>
      <c r="C523" s="167" t="s">
        <v>395</v>
      </c>
      <c r="D523" s="162">
        <v>4</v>
      </c>
    </row>
    <row r="524" spans="1:4" x14ac:dyDescent="0.2">
      <c r="A524" s="160">
        <v>16</v>
      </c>
      <c r="B524" s="168" t="s">
        <v>34</v>
      </c>
      <c r="C524" s="167" t="s">
        <v>391</v>
      </c>
      <c r="D524" s="162">
        <v>3.9090909090909092</v>
      </c>
    </row>
    <row r="525" spans="1:4" x14ac:dyDescent="0.2">
      <c r="A525" s="160">
        <v>17</v>
      </c>
      <c r="B525" s="168" t="s">
        <v>34</v>
      </c>
      <c r="C525" s="167" t="s">
        <v>400</v>
      </c>
      <c r="D525" s="162">
        <v>3.9090909090909092</v>
      </c>
    </row>
    <row r="526" spans="1:4" x14ac:dyDescent="0.2">
      <c r="A526" s="160">
        <v>18</v>
      </c>
      <c r="B526" s="168" t="s">
        <v>34</v>
      </c>
      <c r="C526" s="167" t="s">
        <v>401</v>
      </c>
      <c r="D526" s="162">
        <v>3.9090909090909092</v>
      </c>
    </row>
    <row r="527" spans="1:4" x14ac:dyDescent="0.2">
      <c r="A527" s="160">
        <v>19</v>
      </c>
      <c r="B527" s="168" t="s">
        <v>34</v>
      </c>
      <c r="C527" s="167" t="s">
        <v>538</v>
      </c>
      <c r="D527" s="162">
        <v>3.8181818181818183</v>
      </c>
    </row>
    <row r="528" spans="1:4" x14ac:dyDescent="0.2">
      <c r="A528" s="160">
        <v>20</v>
      </c>
      <c r="B528" s="168" t="s">
        <v>34</v>
      </c>
      <c r="C528" s="167" t="s">
        <v>385</v>
      </c>
      <c r="D528" s="162">
        <v>3.7272727272727271</v>
      </c>
    </row>
    <row r="529" spans="1:4" x14ac:dyDescent="0.2">
      <c r="A529" s="160">
        <v>21</v>
      </c>
      <c r="B529" s="168" t="s">
        <v>34</v>
      </c>
      <c r="C529" s="167" t="s">
        <v>390</v>
      </c>
      <c r="D529" s="162">
        <v>3.7272727272727271</v>
      </c>
    </row>
    <row r="530" spans="1:4" x14ac:dyDescent="0.2">
      <c r="A530" s="160">
        <v>22</v>
      </c>
      <c r="B530" s="168" t="s">
        <v>34</v>
      </c>
      <c r="C530" s="167" t="s">
        <v>383</v>
      </c>
      <c r="D530" s="162">
        <v>3.6363636363636362</v>
      </c>
    </row>
    <row r="531" spans="1:4" x14ac:dyDescent="0.2">
      <c r="A531" s="160">
        <v>23</v>
      </c>
      <c r="B531" s="168" t="s">
        <v>34</v>
      </c>
      <c r="C531" s="167" t="s">
        <v>388</v>
      </c>
      <c r="D531" s="162">
        <v>3.6363636363636362</v>
      </c>
    </row>
    <row r="532" spans="1:4" x14ac:dyDescent="0.2">
      <c r="A532" s="160">
        <v>24</v>
      </c>
      <c r="B532" s="168" t="s">
        <v>34</v>
      </c>
      <c r="C532" s="167" t="s">
        <v>387</v>
      </c>
      <c r="D532" s="162">
        <v>3.5454545454545454</v>
      </c>
    </row>
    <row r="533" spans="1:4" x14ac:dyDescent="0.2">
      <c r="A533" s="160">
        <v>25</v>
      </c>
      <c r="B533" s="168" t="s">
        <v>34</v>
      </c>
      <c r="C533" s="167" t="s">
        <v>394</v>
      </c>
      <c r="D533" s="162">
        <v>3.3636363636363638</v>
      </c>
    </row>
    <row r="534" spans="1:4" x14ac:dyDescent="0.2">
      <c r="A534" s="612" t="s">
        <v>550</v>
      </c>
      <c r="B534" s="612"/>
      <c r="C534" s="612"/>
      <c r="D534" s="612"/>
    </row>
    <row r="535" spans="1:4" x14ac:dyDescent="0.2">
      <c r="A535" s="611" t="s">
        <v>570</v>
      </c>
      <c r="B535" s="611"/>
      <c r="C535" s="611"/>
      <c r="D535" s="611"/>
    </row>
    <row r="536" spans="1:4" ht="26.25" customHeight="1" x14ac:dyDescent="0.2">
      <c r="A536" s="160" t="s">
        <v>546</v>
      </c>
      <c r="B536" s="161" t="s">
        <v>549</v>
      </c>
      <c r="C536" s="165" t="s">
        <v>3</v>
      </c>
      <c r="D536" s="162" t="s">
        <v>9</v>
      </c>
    </row>
    <row r="537" spans="1:4" x14ac:dyDescent="0.2">
      <c r="A537" s="160">
        <v>1</v>
      </c>
      <c r="B537" s="168" t="s">
        <v>182</v>
      </c>
      <c r="C537" s="167" t="s">
        <v>536</v>
      </c>
      <c r="D537" s="162">
        <v>5</v>
      </c>
    </row>
    <row r="538" spans="1:4" x14ac:dyDescent="0.2">
      <c r="A538" s="160">
        <v>2</v>
      </c>
      <c r="B538" s="168" t="s">
        <v>34</v>
      </c>
      <c r="C538" s="167" t="s">
        <v>414</v>
      </c>
      <c r="D538" s="162">
        <v>4.9090909090909092</v>
      </c>
    </row>
    <row r="539" spans="1:4" x14ac:dyDescent="0.2">
      <c r="A539" s="160">
        <v>3</v>
      </c>
      <c r="B539" s="168" t="s">
        <v>35</v>
      </c>
      <c r="C539" s="167" t="s">
        <v>418</v>
      </c>
      <c r="D539" s="162">
        <v>4.9090909090909092</v>
      </c>
    </row>
    <row r="540" spans="1:4" x14ac:dyDescent="0.2">
      <c r="A540" s="160">
        <v>4</v>
      </c>
      <c r="B540" s="168" t="s">
        <v>34</v>
      </c>
      <c r="C540" s="167" t="s">
        <v>534</v>
      </c>
      <c r="D540" s="162">
        <v>4.8181818181818183</v>
      </c>
    </row>
    <row r="541" spans="1:4" x14ac:dyDescent="0.2">
      <c r="A541" s="160">
        <v>5</v>
      </c>
      <c r="B541" s="168" t="s">
        <v>35</v>
      </c>
      <c r="C541" s="167" t="s">
        <v>417</v>
      </c>
      <c r="D541" s="162">
        <v>4.8181818181818183</v>
      </c>
    </row>
    <row r="542" spans="1:4" x14ac:dyDescent="0.2">
      <c r="A542" s="160">
        <v>6</v>
      </c>
      <c r="B542" s="168" t="s">
        <v>34</v>
      </c>
      <c r="C542" s="167" t="s">
        <v>409</v>
      </c>
      <c r="D542" s="162">
        <v>4.7272727272727275</v>
      </c>
    </row>
    <row r="543" spans="1:4" x14ac:dyDescent="0.2">
      <c r="A543" s="160">
        <v>7</v>
      </c>
      <c r="B543" s="168" t="s">
        <v>34</v>
      </c>
      <c r="C543" s="167" t="s">
        <v>406</v>
      </c>
      <c r="D543" s="162">
        <v>4.6363636363636367</v>
      </c>
    </row>
    <row r="544" spans="1:4" x14ac:dyDescent="0.2">
      <c r="A544" s="160">
        <v>8</v>
      </c>
      <c r="B544" s="168" t="s">
        <v>34</v>
      </c>
      <c r="C544" s="167" t="s">
        <v>408</v>
      </c>
      <c r="D544" s="162">
        <v>4.5454545454545459</v>
      </c>
    </row>
    <row r="545" spans="1:4" x14ac:dyDescent="0.2">
      <c r="A545" s="160">
        <v>9</v>
      </c>
      <c r="B545" s="168" t="s">
        <v>34</v>
      </c>
      <c r="C545" s="167" t="s">
        <v>423</v>
      </c>
      <c r="D545" s="162">
        <v>4.5454545454545459</v>
      </c>
    </row>
    <row r="546" spans="1:4" x14ac:dyDescent="0.2">
      <c r="A546" s="160">
        <v>10</v>
      </c>
      <c r="B546" s="168" t="s">
        <v>34</v>
      </c>
      <c r="C546" s="167" t="s">
        <v>405</v>
      </c>
      <c r="D546" s="162">
        <v>4.4545454545454541</v>
      </c>
    </row>
    <row r="547" spans="1:4" x14ac:dyDescent="0.2">
      <c r="A547" s="160">
        <v>11</v>
      </c>
      <c r="B547" s="168" t="s">
        <v>34</v>
      </c>
      <c r="C547" s="167" t="s">
        <v>422</v>
      </c>
      <c r="D547" s="162">
        <v>4.3636363636363633</v>
      </c>
    </row>
    <row r="548" spans="1:4" x14ac:dyDescent="0.2">
      <c r="A548" s="160">
        <v>12</v>
      </c>
      <c r="B548" s="168" t="s">
        <v>34</v>
      </c>
      <c r="C548" s="167" t="s">
        <v>413</v>
      </c>
      <c r="D548" s="162">
        <v>4.2727272727272725</v>
      </c>
    </row>
    <row r="549" spans="1:4" x14ac:dyDescent="0.2">
      <c r="A549" s="160">
        <v>13</v>
      </c>
      <c r="B549" s="168" t="s">
        <v>34</v>
      </c>
      <c r="C549" s="167" t="s">
        <v>411</v>
      </c>
      <c r="D549" s="162">
        <v>4</v>
      </c>
    </row>
    <row r="550" spans="1:4" x14ac:dyDescent="0.2">
      <c r="A550" s="160">
        <v>14</v>
      </c>
      <c r="B550" s="168" t="s">
        <v>34</v>
      </c>
      <c r="C550" s="167" t="s">
        <v>412</v>
      </c>
      <c r="D550" s="162">
        <v>3.9090909090909092</v>
      </c>
    </row>
    <row r="551" spans="1:4" x14ac:dyDescent="0.2">
      <c r="A551" s="160">
        <v>15</v>
      </c>
      <c r="B551" s="168" t="s">
        <v>34</v>
      </c>
      <c r="C551" s="167" t="s">
        <v>420</v>
      </c>
      <c r="D551" s="162">
        <v>3.9090909090909092</v>
      </c>
    </row>
    <row r="552" spans="1:4" x14ac:dyDescent="0.2">
      <c r="A552" s="160">
        <v>16</v>
      </c>
      <c r="B552" s="168" t="s">
        <v>34</v>
      </c>
      <c r="C552" s="167" t="s">
        <v>535</v>
      </c>
      <c r="D552" s="162">
        <v>3.8181818181818183</v>
      </c>
    </row>
    <row r="553" spans="1:4" x14ac:dyDescent="0.2">
      <c r="A553" s="160">
        <v>17</v>
      </c>
      <c r="B553" s="168" t="s">
        <v>34</v>
      </c>
      <c r="C553" s="167" t="s">
        <v>407</v>
      </c>
      <c r="D553" s="162">
        <v>3.7272727272727271</v>
      </c>
    </row>
    <row r="554" spans="1:4" x14ac:dyDescent="0.2">
      <c r="A554" s="160">
        <v>18</v>
      </c>
      <c r="B554" s="168" t="s">
        <v>34</v>
      </c>
      <c r="C554" s="167" t="s">
        <v>421</v>
      </c>
      <c r="D554" s="162">
        <v>3.7272727272727271</v>
      </c>
    </row>
    <row r="555" spans="1:4" x14ac:dyDescent="0.2">
      <c r="A555" s="160">
        <v>19</v>
      </c>
      <c r="B555" s="168" t="s">
        <v>34</v>
      </c>
      <c r="C555" s="167" t="s">
        <v>410</v>
      </c>
      <c r="D555" s="162">
        <v>3.6363636363636362</v>
      </c>
    </row>
    <row r="556" spans="1:4" x14ac:dyDescent="0.2">
      <c r="A556" s="160">
        <v>20</v>
      </c>
      <c r="B556" s="168" t="s">
        <v>34</v>
      </c>
      <c r="C556" s="167" t="s">
        <v>424</v>
      </c>
      <c r="D556" s="162">
        <v>3.5</v>
      </c>
    </row>
    <row r="557" spans="1:4" x14ac:dyDescent="0.2">
      <c r="A557" s="160">
        <v>21</v>
      </c>
      <c r="B557" s="168" t="s">
        <v>34</v>
      </c>
      <c r="C557" s="167" t="s">
        <v>419</v>
      </c>
      <c r="D557" s="162">
        <v>2.9</v>
      </c>
    </row>
    <row r="558" spans="1:4" x14ac:dyDescent="0.2">
      <c r="A558" s="160">
        <v>22</v>
      </c>
      <c r="B558" s="168" t="s">
        <v>34</v>
      </c>
      <c r="C558" s="167" t="s">
        <v>415</v>
      </c>
      <c r="D558" s="162">
        <v>2.8</v>
      </c>
    </row>
    <row r="559" spans="1:4" x14ac:dyDescent="0.2">
      <c r="A559" s="160">
        <v>23</v>
      </c>
      <c r="B559" s="168" t="s">
        <v>34</v>
      </c>
      <c r="C559" s="167" t="s">
        <v>416</v>
      </c>
      <c r="D559" s="162">
        <v>2.2727272727272729</v>
      </c>
    </row>
  </sheetData>
  <sortState ref="B537:E559">
    <sortCondition descending="1" ref="D537:D559"/>
  </sortState>
  <mergeCells count="40">
    <mergeCell ref="A1:D1"/>
    <mergeCell ref="A2:D2"/>
    <mergeCell ref="A29:D29"/>
    <mergeCell ref="A30:D30"/>
    <mergeCell ref="A205:D205"/>
    <mergeCell ref="A57:D57"/>
    <mergeCell ref="A58:D58"/>
    <mergeCell ref="A81:D81"/>
    <mergeCell ref="A82:D82"/>
    <mergeCell ref="A111:D111"/>
    <mergeCell ref="A112:D112"/>
    <mergeCell ref="A138:D138"/>
    <mergeCell ref="A139:D139"/>
    <mergeCell ref="A173:D173"/>
    <mergeCell ref="A174:D174"/>
    <mergeCell ref="A204:D204"/>
    <mergeCell ref="A387:D387"/>
    <mergeCell ref="A233:D233"/>
    <mergeCell ref="A234:D234"/>
    <mergeCell ref="A267:D267"/>
    <mergeCell ref="A268:D268"/>
    <mergeCell ref="A300:D300"/>
    <mergeCell ref="A301:D301"/>
    <mergeCell ref="A320:D320"/>
    <mergeCell ref="A321:D321"/>
    <mergeCell ref="A354:D354"/>
    <mergeCell ref="A355:D355"/>
    <mergeCell ref="A386:D386"/>
    <mergeCell ref="A535:D535"/>
    <mergeCell ref="A416:D416"/>
    <mergeCell ref="A417:D417"/>
    <mergeCell ref="A452:D452"/>
    <mergeCell ref="A453:D453"/>
    <mergeCell ref="A463:D463"/>
    <mergeCell ref="A464:D464"/>
    <mergeCell ref="A486:D486"/>
    <mergeCell ref="A487:D487"/>
    <mergeCell ref="A506:D506"/>
    <mergeCell ref="A507:D507"/>
    <mergeCell ref="A534:D534"/>
  </mergeCells>
  <conditionalFormatting sqref="B3 B31 B59 B83 B113 B140 B175 B206 B235 B269 B302">
    <cfRule type="cellIs" dxfId="62" priority="115" stopIfTrue="1" operator="equal">
      <formula>5</formula>
    </cfRule>
    <cfRule type="cellIs" dxfId="61" priority="116" stopIfTrue="1" operator="equal">
      <formula>4</formula>
    </cfRule>
    <cfRule type="cellIs" dxfId="60" priority="117" stopIfTrue="1" operator="equal">
      <formula>3</formula>
    </cfRule>
  </conditionalFormatting>
  <conditionalFormatting sqref="B322">
    <cfRule type="cellIs" dxfId="59" priority="52" stopIfTrue="1" operator="equal">
      <formula>5</formula>
    </cfRule>
    <cfRule type="cellIs" dxfId="58" priority="53" stopIfTrue="1" operator="equal">
      <formula>4</formula>
    </cfRule>
    <cfRule type="cellIs" dxfId="57" priority="54" stopIfTrue="1" operator="equal">
      <formula>3</formula>
    </cfRule>
  </conditionalFormatting>
  <conditionalFormatting sqref="B356">
    <cfRule type="cellIs" dxfId="56" priority="49" stopIfTrue="1" operator="equal">
      <formula>5</formula>
    </cfRule>
    <cfRule type="cellIs" dxfId="55" priority="50" stopIfTrue="1" operator="equal">
      <formula>4</formula>
    </cfRule>
    <cfRule type="cellIs" dxfId="54" priority="51" stopIfTrue="1" operator="equal">
      <formula>3</formula>
    </cfRule>
  </conditionalFormatting>
  <conditionalFormatting sqref="B388">
    <cfRule type="cellIs" dxfId="53" priority="46" stopIfTrue="1" operator="equal">
      <formula>5</formula>
    </cfRule>
    <cfRule type="cellIs" dxfId="52" priority="47" stopIfTrue="1" operator="equal">
      <formula>4</formula>
    </cfRule>
    <cfRule type="cellIs" dxfId="51" priority="48" stopIfTrue="1" operator="equal">
      <formula>3</formula>
    </cfRule>
  </conditionalFormatting>
  <conditionalFormatting sqref="B418">
    <cfRule type="cellIs" dxfId="50" priority="43" stopIfTrue="1" operator="equal">
      <formula>5</formula>
    </cfRule>
    <cfRule type="cellIs" dxfId="49" priority="44" stopIfTrue="1" operator="equal">
      <formula>4</formula>
    </cfRule>
    <cfRule type="cellIs" dxfId="48" priority="45" stopIfTrue="1" operator="equal">
      <formula>3</formula>
    </cfRule>
  </conditionalFormatting>
  <conditionalFormatting sqref="B454">
    <cfRule type="cellIs" dxfId="47" priority="40" stopIfTrue="1" operator="equal">
      <formula>5</formula>
    </cfRule>
    <cfRule type="cellIs" dxfId="46" priority="41" stopIfTrue="1" operator="equal">
      <formula>4</formula>
    </cfRule>
    <cfRule type="cellIs" dxfId="45" priority="42" stopIfTrue="1" operator="equal">
      <formula>3</formula>
    </cfRule>
  </conditionalFormatting>
  <conditionalFormatting sqref="B465">
    <cfRule type="cellIs" dxfId="44" priority="37" stopIfTrue="1" operator="equal">
      <formula>5</formula>
    </cfRule>
    <cfRule type="cellIs" dxfId="43" priority="38" stopIfTrue="1" operator="equal">
      <formula>4</formula>
    </cfRule>
    <cfRule type="cellIs" dxfId="42" priority="39" stopIfTrue="1" operator="equal">
      <formula>3</formula>
    </cfRule>
  </conditionalFormatting>
  <conditionalFormatting sqref="B488">
    <cfRule type="cellIs" dxfId="41" priority="34" stopIfTrue="1" operator="equal">
      <formula>5</formula>
    </cfRule>
    <cfRule type="cellIs" dxfId="40" priority="35" stopIfTrue="1" operator="equal">
      <formula>4</formula>
    </cfRule>
    <cfRule type="cellIs" dxfId="39" priority="36" stopIfTrue="1" operator="equal">
      <formula>3</formula>
    </cfRule>
  </conditionalFormatting>
  <conditionalFormatting sqref="B508">
    <cfRule type="cellIs" dxfId="38" priority="31" stopIfTrue="1" operator="equal">
      <formula>5</formula>
    </cfRule>
    <cfRule type="cellIs" dxfId="37" priority="32" stopIfTrue="1" operator="equal">
      <formula>4</formula>
    </cfRule>
    <cfRule type="cellIs" dxfId="36" priority="33" stopIfTrue="1" operator="equal">
      <formula>3</formula>
    </cfRule>
  </conditionalFormatting>
  <conditionalFormatting sqref="B536">
    <cfRule type="cellIs" dxfId="35" priority="28" stopIfTrue="1" operator="equal">
      <formula>5</formula>
    </cfRule>
    <cfRule type="cellIs" dxfId="34" priority="29" stopIfTrue="1" operator="equal">
      <formula>4</formula>
    </cfRule>
    <cfRule type="cellIs" dxfId="33" priority="30" stopIfTrue="1" operator="equal">
      <formula>3</formula>
    </cfRule>
  </conditionalFormatting>
  <conditionalFormatting sqref="B322">
    <cfRule type="cellIs" dxfId="32" priority="25" stopIfTrue="1" operator="equal">
      <formula>5</formula>
    </cfRule>
    <cfRule type="cellIs" dxfId="31" priority="26" stopIfTrue="1" operator="equal">
      <formula>4</formula>
    </cfRule>
    <cfRule type="cellIs" dxfId="30" priority="27" stopIfTrue="1" operator="equal">
      <formula>3</formula>
    </cfRule>
  </conditionalFormatting>
  <conditionalFormatting sqref="B356">
    <cfRule type="cellIs" dxfId="29" priority="22" stopIfTrue="1" operator="equal">
      <formula>5</formula>
    </cfRule>
    <cfRule type="cellIs" dxfId="28" priority="23" stopIfTrue="1" operator="equal">
      <formula>4</formula>
    </cfRule>
    <cfRule type="cellIs" dxfId="27" priority="24" stopIfTrue="1" operator="equal">
      <formula>3</formula>
    </cfRule>
  </conditionalFormatting>
  <conditionalFormatting sqref="B388">
    <cfRule type="cellIs" dxfId="26" priority="19" stopIfTrue="1" operator="equal">
      <formula>5</formula>
    </cfRule>
    <cfRule type="cellIs" dxfId="25" priority="20" stopIfTrue="1" operator="equal">
      <formula>4</formula>
    </cfRule>
    <cfRule type="cellIs" dxfId="24" priority="21" stopIfTrue="1" operator="equal">
      <formula>3</formula>
    </cfRule>
  </conditionalFormatting>
  <conditionalFormatting sqref="B418">
    <cfRule type="cellIs" dxfId="23" priority="16" stopIfTrue="1" operator="equal">
      <formula>5</formula>
    </cfRule>
    <cfRule type="cellIs" dxfId="22" priority="17" stopIfTrue="1" operator="equal">
      <formula>4</formula>
    </cfRule>
    <cfRule type="cellIs" dxfId="21" priority="18" stopIfTrue="1" operator="equal">
      <formula>3</formula>
    </cfRule>
  </conditionalFormatting>
  <conditionalFormatting sqref="B454">
    <cfRule type="cellIs" dxfId="20" priority="13" stopIfTrue="1" operator="equal">
      <formula>5</formula>
    </cfRule>
    <cfRule type="cellIs" dxfId="19" priority="14" stopIfTrue="1" operator="equal">
      <formula>4</formula>
    </cfRule>
    <cfRule type="cellIs" dxfId="18" priority="15" stopIfTrue="1" operator="equal">
      <formula>3</formula>
    </cfRule>
  </conditionalFormatting>
  <conditionalFormatting sqref="B465">
    <cfRule type="cellIs" dxfId="17" priority="10" stopIfTrue="1" operator="equal">
      <formula>5</formula>
    </cfRule>
    <cfRule type="cellIs" dxfId="16" priority="11" stopIfTrue="1" operator="equal">
      <formula>4</formula>
    </cfRule>
    <cfRule type="cellIs" dxfId="15" priority="12" stopIfTrue="1" operator="equal">
      <formula>3</formula>
    </cfRule>
  </conditionalFormatting>
  <conditionalFormatting sqref="B488">
    <cfRule type="cellIs" dxfId="14" priority="7" stopIfTrue="1" operator="equal">
      <formula>5</formula>
    </cfRule>
    <cfRule type="cellIs" dxfId="13" priority="8" stopIfTrue="1" operator="equal">
      <formula>4</formula>
    </cfRule>
    <cfRule type="cellIs" dxfId="12" priority="9" stopIfTrue="1" operator="equal">
      <formula>3</formula>
    </cfRule>
  </conditionalFormatting>
  <conditionalFormatting sqref="B508">
    <cfRule type="cellIs" dxfId="11" priority="4" stopIfTrue="1" operator="equal">
      <formula>5</formula>
    </cfRule>
    <cfRule type="cellIs" dxfId="10" priority="5" stopIfTrue="1" operator="equal">
      <formula>4</formula>
    </cfRule>
    <cfRule type="cellIs" dxfId="9" priority="6" stopIfTrue="1" operator="equal">
      <formula>3</formula>
    </cfRule>
  </conditionalFormatting>
  <conditionalFormatting sqref="B536">
    <cfRule type="cellIs" dxfId="8" priority="1" stopIfTrue="1" operator="equal">
      <formula>5</formula>
    </cfRule>
    <cfRule type="cellIs" dxfId="7" priority="2" stopIfTrue="1" operator="equal">
      <formula>4</formula>
    </cfRule>
    <cfRule type="cellIs" dxfId="6" priority="3" stopIfTrue="1" operator="equal">
      <formula>3</formula>
    </cfRule>
  </conditionalFormatting>
  <pageMargins left="1.1023622047244095" right="0.51181102362204722" top="0.74803149606299213" bottom="0.74803149606299213" header="0.31496062992125984" footer="0.31496062992125984"/>
  <pageSetup paperSize="9" scale="99" orientation="portrait" r:id="rId1"/>
  <rowBreaks count="18" manualBreakCount="18">
    <brk id="28" max="16383" man="1"/>
    <brk id="56" max="16383" man="1"/>
    <brk id="80" max="16383" man="1"/>
    <brk id="110" max="16383" man="1"/>
    <brk id="137" max="16383" man="1"/>
    <brk id="172" max="16383" man="1"/>
    <brk id="203" max="16383" man="1"/>
    <brk id="232" max="16383" man="1"/>
    <brk id="266" max="16383" man="1"/>
    <brk id="299" max="16383" man="1"/>
    <brk id="319" max="16383" man="1"/>
    <brk id="353" max="16383" man="1"/>
    <brk id="385" max="16383" man="1"/>
    <brk id="415" max="16383" man="1"/>
    <brk id="451" max="16383" man="1"/>
    <brk id="485" max="16383" man="1"/>
    <brk id="505" max="16383" man="1"/>
    <brk id="533" max="1638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1"/>
  <sheetViews>
    <sheetView view="pageBreakPreview" zoomScale="145" zoomScaleSheetLayoutView="145" workbookViewId="0">
      <selection activeCell="C14" sqref="C14"/>
    </sheetView>
  </sheetViews>
  <sheetFormatPr defaultRowHeight="12.75" x14ac:dyDescent="0.2"/>
  <cols>
    <col min="1" max="1" width="12.85546875" customWidth="1"/>
    <col min="2" max="2" width="17.28515625" style="170" customWidth="1"/>
    <col min="3" max="3" width="33" customWidth="1"/>
    <col min="4" max="4" width="15.5703125" customWidth="1"/>
  </cols>
  <sheetData>
    <row r="1" spans="1:4" ht="18.75" x14ac:dyDescent="0.2">
      <c r="A1" s="612" t="s">
        <v>550</v>
      </c>
      <c r="B1" s="612"/>
      <c r="C1" s="612"/>
      <c r="D1" s="612"/>
    </row>
    <row r="2" spans="1:4" ht="18.75" x14ac:dyDescent="0.2">
      <c r="A2" s="611" t="s">
        <v>571</v>
      </c>
      <c r="B2" s="611"/>
      <c r="C2" s="611"/>
      <c r="D2" s="611"/>
    </row>
    <row r="3" spans="1:4" ht="32.25" customHeight="1" x14ac:dyDescent="0.2">
      <c r="A3" s="160" t="s">
        <v>546</v>
      </c>
      <c r="B3" s="169" t="s">
        <v>549</v>
      </c>
      <c r="C3" s="165" t="s">
        <v>3</v>
      </c>
      <c r="D3" s="162" t="s">
        <v>9</v>
      </c>
    </row>
    <row r="4" spans="1:4" ht="18.75" x14ac:dyDescent="0.2">
      <c r="A4" s="160">
        <v>1</v>
      </c>
      <c r="B4" s="168" t="s">
        <v>34</v>
      </c>
      <c r="C4" s="167" t="s">
        <v>437</v>
      </c>
      <c r="D4" s="162">
        <v>4.875</v>
      </c>
    </row>
    <row r="5" spans="1:4" ht="18.75" x14ac:dyDescent="0.2">
      <c r="A5" s="160">
        <v>2</v>
      </c>
      <c r="B5" s="168" t="s">
        <v>34</v>
      </c>
      <c r="C5" s="167" t="s">
        <v>446</v>
      </c>
      <c r="D5" s="162">
        <v>4.625</v>
      </c>
    </row>
    <row r="6" spans="1:4" ht="18.75" x14ac:dyDescent="0.2">
      <c r="A6" s="160">
        <v>3</v>
      </c>
      <c r="B6" s="168" t="s">
        <v>34</v>
      </c>
      <c r="C6" s="167" t="s">
        <v>493</v>
      </c>
      <c r="D6" s="162">
        <v>4.5</v>
      </c>
    </row>
    <row r="7" spans="1:4" ht="18.75" x14ac:dyDescent="0.2">
      <c r="A7" s="160">
        <v>4</v>
      </c>
      <c r="B7" s="168" t="s">
        <v>34</v>
      </c>
      <c r="C7" s="167" t="s">
        <v>486</v>
      </c>
      <c r="D7" s="162">
        <v>4.375</v>
      </c>
    </row>
    <row r="8" spans="1:4" ht="18.75" x14ac:dyDescent="0.3">
      <c r="A8" s="160">
        <v>5</v>
      </c>
      <c r="B8" s="168" t="s">
        <v>34</v>
      </c>
      <c r="C8" s="167" t="s">
        <v>473</v>
      </c>
      <c r="D8" s="163">
        <v>4.25</v>
      </c>
    </row>
    <row r="9" spans="1:4" ht="18.75" x14ac:dyDescent="0.2">
      <c r="A9" s="160">
        <v>6</v>
      </c>
      <c r="B9" s="168" t="s">
        <v>34</v>
      </c>
      <c r="C9" s="167" t="s">
        <v>478</v>
      </c>
      <c r="D9" s="162">
        <v>3.8888888888888888</v>
      </c>
    </row>
    <row r="10" spans="1:4" ht="18.75" x14ac:dyDescent="0.3">
      <c r="A10" s="160">
        <v>7</v>
      </c>
      <c r="B10" s="168" t="s">
        <v>34</v>
      </c>
      <c r="C10" s="167" t="s">
        <v>464</v>
      </c>
      <c r="D10" s="163">
        <v>3.875</v>
      </c>
    </row>
    <row r="11" spans="1:4" ht="18.75" x14ac:dyDescent="0.2">
      <c r="A11" s="160">
        <v>8</v>
      </c>
      <c r="B11" s="168" t="s">
        <v>34</v>
      </c>
      <c r="C11" s="167" t="s">
        <v>480</v>
      </c>
      <c r="D11" s="162">
        <v>3.875</v>
      </c>
    </row>
    <row r="12" spans="1:4" ht="18.75" x14ac:dyDescent="0.2">
      <c r="A12" s="160">
        <v>9</v>
      </c>
      <c r="B12" s="168" t="s">
        <v>34</v>
      </c>
      <c r="C12" s="167" t="s">
        <v>487</v>
      </c>
      <c r="D12" s="162">
        <v>3.75</v>
      </c>
    </row>
    <row r="13" spans="1:4" ht="18.75" x14ac:dyDescent="0.2">
      <c r="A13" s="160">
        <v>10</v>
      </c>
      <c r="B13" s="168" t="s">
        <v>34</v>
      </c>
      <c r="C13" s="167" t="s">
        <v>428</v>
      </c>
      <c r="D13" s="162">
        <v>3.625</v>
      </c>
    </row>
    <row r="14" spans="1:4" ht="18.75" x14ac:dyDescent="0.2">
      <c r="A14" s="160">
        <v>11</v>
      </c>
      <c r="B14" s="168" t="s">
        <v>34</v>
      </c>
      <c r="C14" s="167" t="s">
        <v>439</v>
      </c>
      <c r="D14" s="162">
        <v>3.625</v>
      </c>
    </row>
    <row r="15" spans="1:4" ht="18.75" x14ac:dyDescent="0.3">
      <c r="A15" s="160">
        <v>12</v>
      </c>
      <c r="B15" s="168" t="s">
        <v>34</v>
      </c>
      <c r="C15" s="167" t="s">
        <v>457</v>
      </c>
      <c r="D15" s="163">
        <v>3.625</v>
      </c>
    </row>
    <row r="16" spans="1:4" ht="18.75" x14ac:dyDescent="0.2">
      <c r="A16" s="160">
        <v>13</v>
      </c>
      <c r="B16" s="168" t="s">
        <v>34</v>
      </c>
      <c r="C16" s="167" t="s">
        <v>435</v>
      </c>
      <c r="D16" s="162">
        <v>3.5</v>
      </c>
    </row>
    <row r="17" spans="1:4" ht="18.75" x14ac:dyDescent="0.2">
      <c r="A17" s="160">
        <v>14</v>
      </c>
      <c r="B17" s="168" t="s">
        <v>34</v>
      </c>
      <c r="C17" s="167" t="s">
        <v>441</v>
      </c>
      <c r="D17" s="162">
        <v>3.5</v>
      </c>
    </row>
    <row r="18" spans="1:4" ht="18.75" x14ac:dyDescent="0.2">
      <c r="A18" s="160">
        <v>15</v>
      </c>
      <c r="B18" s="168" t="s">
        <v>34</v>
      </c>
      <c r="C18" s="167" t="s">
        <v>481</v>
      </c>
      <c r="D18" s="162">
        <v>3.5</v>
      </c>
    </row>
    <row r="19" spans="1:4" ht="18.75" x14ac:dyDescent="0.2">
      <c r="A19" s="160">
        <v>16</v>
      </c>
      <c r="B19" s="168" t="s">
        <v>34</v>
      </c>
      <c r="C19" s="167" t="s">
        <v>488</v>
      </c>
      <c r="D19" s="162">
        <v>3.5</v>
      </c>
    </row>
    <row r="20" spans="1:4" ht="18.75" x14ac:dyDescent="0.3">
      <c r="A20" s="160">
        <v>17</v>
      </c>
      <c r="B20" s="168" t="s">
        <v>34</v>
      </c>
      <c r="C20" s="167" t="s">
        <v>467</v>
      </c>
      <c r="D20" s="163">
        <v>3.4444444444444446</v>
      </c>
    </row>
    <row r="21" spans="1:4" ht="18.75" x14ac:dyDescent="0.3">
      <c r="A21" s="160">
        <v>18</v>
      </c>
      <c r="B21" s="168" t="s">
        <v>34</v>
      </c>
      <c r="C21" s="167" t="s">
        <v>452</v>
      </c>
      <c r="D21" s="163">
        <v>3.4285714285714284</v>
      </c>
    </row>
    <row r="22" spans="1:4" ht="18.75" x14ac:dyDescent="0.2">
      <c r="A22" s="160">
        <v>19</v>
      </c>
      <c r="B22" s="168" t="s">
        <v>34</v>
      </c>
      <c r="C22" s="167" t="s">
        <v>476</v>
      </c>
      <c r="D22" s="162">
        <v>3.375</v>
      </c>
    </row>
    <row r="23" spans="1:4" ht="18.75" x14ac:dyDescent="0.2">
      <c r="A23" s="160">
        <v>20</v>
      </c>
      <c r="B23" s="168" t="s">
        <v>34</v>
      </c>
      <c r="C23" s="167" t="s">
        <v>482</v>
      </c>
      <c r="D23" s="162">
        <v>3.375</v>
      </c>
    </row>
    <row r="24" spans="1:4" ht="18.75" x14ac:dyDescent="0.2">
      <c r="A24" s="160">
        <v>21</v>
      </c>
      <c r="B24" s="168" t="s">
        <v>34</v>
      </c>
      <c r="C24" s="167" t="s">
        <v>483</v>
      </c>
      <c r="D24" s="162">
        <v>3.375</v>
      </c>
    </row>
    <row r="25" spans="1:4" ht="18.75" x14ac:dyDescent="0.3">
      <c r="A25" s="160">
        <v>22</v>
      </c>
      <c r="B25" s="168" t="s">
        <v>34</v>
      </c>
      <c r="C25" s="167" t="s">
        <v>469</v>
      </c>
      <c r="D25" s="163">
        <v>3.3333333333333335</v>
      </c>
    </row>
    <row r="26" spans="1:4" ht="18.75" x14ac:dyDescent="0.3">
      <c r="A26" s="160">
        <v>23</v>
      </c>
      <c r="B26" s="168" t="s">
        <v>34</v>
      </c>
      <c r="C26" s="167" t="s">
        <v>474</v>
      </c>
      <c r="D26" s="163">
        <v>3.3333333333333335</v>
      </c>
    </row>
    <row r="27" spans="1:4" ht="18.75" x14ac:dyDescent="0.2">
      <c r="A27" s="160">
        <v>24</v>
      </c>
      <c r="B27" s="168" t="s">
        <v>34</v>
      </c>
      <c r="C27" s="167" t="s">
        <v>494</v>
      </c>
      <c r="D27" s="162">
        <v>3.3333333333333335</v>
      </c>
    </row>
    <row r="28" spans="1:4" ht="18.75" x14ac:dyDescent="0.2">
      <c r="A28" s="160">
        <v>25</v>
      </c>
      <c r="B28" s="168" t="s">
        <v>34</v>
      </c>
      <c r="C28" s="167" t="s">
        <v>426</v>
      </c>
      <c r="D28" s="162">
        <v>3.25</v>
      </c>
    </row>
    <row r="29" spans="1:4" ht="18.75" x14ac:dyDescent="0.2">
      <c r="A29" s="160">
        <v>26</v>
      </c>
      <c r="B29" s="168" t="s">
        <v>34</v>
      </c>
      <c r="C29" s="167" t="s">
        <v>431</v>
      </c>
      <c r="D29" s="162">
        <v>3.25</v>
      </c>
    </row>
    <row r="30" spans="1:4" ht="18.75" x14ac:dyDescent="0.2">
      <c r="A30" s="160">
        <v>27</v>
      </c>
      <c r="B30" s="168" t="s">
        <v>34</v>
      </c>
      <c r="C30" s="167" t="s">
        <v>442</v>
      </c>
      <c r="D30" s="162">
        <v>3.25</v>
      </c>
    </row>
    <row r="31" spans="1:4" ht="18.75" x14ac:dyDescent="0.3">
      <c r="A31" s="160">
        <v>28</v>
      </c>
      <c r="B31" s="168" t="s">
        <v>34</v>
      </c>
      <c r="C31" s="167" t="s">
        <v>453</v>
      </c>
      <c r="D31" s="163">
        <v>3.25</v>
      </c>
    </row>
    <row r="32" spans="1:4" ht="18.75" x14ac:dyDescent="0.2">
      <c r="A32" s="160">
        <v>29</v>
      </c>
      <c r="B32" s="168" t="s">
        <v>34</v>
      </c>
      <c r="C32" s="167" t="s">
        <v>484</v>
      </c>
      <c r="D32" s="162">
        <v>3.125</v>
      </c>
    </row>
    <row r="33" spans="1:4" ht="18.75" x14ac:dyDescent="0.2">
      <c r="A33" s="160">
        <v>30</v>
      </c>
      <c r="B33" s="168" t="s">
        <v>34</v>
      </c>
      <c r="C33" s="167" t="s">
        <v>425</v>
      </c>
      <c r="D33" s="162">
        <v>3.1111111111111112</v>
      </c>
    </row>
    <row r="34" spans="1:4" ht="18.75" x14ac:dyDescent="0.2">
      <c r="A34" s="160">
        <v>31</v>
      </c>
      <c r="B34" s="168" t="s">
        <v>34</v>
      </c>
      <c r="C34" s="167" t="s">
        <v>485</v>
      </c>
      <c r="D34" s="162">
        <v>3.1111111111111112</v>
      </c>
    </row>
    <row r="35" spans="1:4" ht="18.75" x14ac:dyDescent="0.2">
      <c r="A35" s="160">
        <v>32</v>
      </c>
      <c r="B35" s="168" t="s">
        <v>34</v>
      </c>
      <c r="C35" s="167" t="s">
        <v>436</v>
      </c>
      <c r="D35" s="162">
        <v>3</v>
      </c>
    </row>
    <row r="36" spans="1:4" ht="18.75" x14ac:dyDescent="0.2">
      <c r="A36" s="160">
        <v>33</v>
      </c>
      <c r="B36" s="168" t="s">
        <v>34</v>
      </c>
      <c r="C36" s="167" t="s">
        <v>444</v>
      </c>
      <c r="D36" s="162">
        <v>3</v>
      </c>
    </row>
    <row r="37" spans="1:4" ht="18.75" x14ac:dyDescent="0.2">
      <c r="A37" s="160">
        <v>34</v>
      </c>
      <c r="B37" s="168" t="s">
        <v>34</v>
      </c>
      <c r="C37" s="167" t="s">
        <v>448</v>
      </c>
      <c r="D37" s="162">
        <v>3</v>
      </c>
    </row>
    <row r="38" spans="1:4" ht="18.75" x14ac:dyDescent="0.2">
      <c r="A38" s="160">
        <v>35</v>
      </c>
      <c r="B38" s="168" t="s">
        <v>34</v>
      </c>
      <c r="C38" s="167" t="s">
        <v>449</v>
      </c>
      <c r="D38" s="162">
        <v>3</v>
      </c>
    </row>
    <row r="39" spans="1:4" ht="18.75" x14ac:dyDescent="0.3">
      <c r="A39" s="160">
        <v>36</v>
      </c>
      <c r="B39" s="168" t="s">
        <v>34</v>
      </c>
      <c r="C39" s="167" t="s">
        <v>455</v>
      </c>
      <c r="D39" s="163">
        <v>3</v>
      </c>
    </row>
    <row r="40" spans="1:4" ht="18.75" x14ac:dyDescent="0.2">
      <c r="A40" s="160">
        <v>37</v>
      </c>
      <c r="B40" s="168" t="s">
        <v>34</v>
      </c>
      <c r="C40" s="167" t="s">
        <v>475</v>
      </c>
      <c r="D40" s="162">
        <v>3</v>
      </c>
    </row>
    <row r="41" spans="1:4" ht="18.75" x14ac:dyDescent="0.2">
      <c r="A41" s="160">
        <v>38</v>
      </c>
      <c r="B41" s="168" t="s">
        <v>34</v>
      </c>
      <c r="C41" s="167" t="s">
        <v>429</v>
      </c>
      <c r="D41" s="162">
        <v>2.8888888888888888</v>
      </c>
    </row>
    <row r="42" spans="1:4" ht="18.75" x14ac:dyDescent="0.2">
      <c r="A42" s="160">
        <v>39</v>
      </c>
      <c r="B42" s="168" t="s">
        <v>34</v>
      </c>
      <c r="C42" s="167" t="s">
        <v>443</v>
      </c>
      <c r="D42" s="162">
        <v>2.8888888888888888</v>
      </c>
    </row>
    <row r="43" spans="1:4" ht="18.75" x14ac:dyDescent="0.2">
      <c r="A43" s="160">
        <v>40</v>
      </c>
      <c r="B43" s="168" t="s">
        <v>34</v>
      </c>
      <c r="C43" s="167" t="s">
        <v>445</v>
      </c>
      <c r="D43" s="162">
        <v>2.8888888888888888</v>
      </c>
    </row>
    <row r="44" spans="1:4" ht="18.75" x14ac:dyDescent="0.3">
      <c r="A44" s="160">
        <v>41</v>
      </c>
      <c r="B44" s="168" t="s">
        <v>34</v>
      </c>
      <c r="C44" s="167" t="s">
        <v>461</v>
      </c>
      <c r="D44" s="163">
        <v>2.8888888888888888</v>
      </c>
    </row>
    <row r="45" spans="1:4" ht="18.75" x14ac:dyDescent="0.3">
      <c r="A45" s="160">
        <v>42</v>
      </c>
      <c r="B45" s="168" t="s">
        <v>34</v>
      </c>
      <c r="C45" s="167" t="s">
        <v>465</v>
      </c>
      <c r="D45" s="163">
        <v>2.8888888888888888</v>
      </c>
    </row>
    <row r="46" spans="1:4" ht="18.75" x14ac:dyDescent="0.3">
      <c r="A46" s="160">
        <v>43</v>
      </c>
      <c r="B46" s="168" t="s">
        <v>34</v>
      </c>
      <c r="C46" s="167" t="s">
        <v>468</v>
      </c>
      <c r="D46" s="163">
        <v>2.8888888888888888</v>
      </c>
    </row>
    <row r="47" spans="1:4" ht="18.75" x14ac:dyDescent="0.3">
      <c r="A47" s="160">
        <v>44</v>
      </c>
      <c r="B47" s="168" t="s">
        <v>34</v>
      </c>
      <c r="C47" s="167" t="s">
        <v>470</v>
      </c>
      <c r="D47" s="163">
        <v>2.8888888888888888</v>
      </c>
    </row>
    <row r="48" spans="1:4" ht="18.75" x14ac:dyDescent="0.2">
      <c r="A48" s="160">
        <v>45</v>
      </c>
      <c r="B48" s="168" t="s">
        <v>34</v>
      </c>
      <c r="C48" s="167" t="s">
        <v>477</v>
      </c>
      <c r="D48" s="162">
        <v>2.8888888888888888</v>
      </c>
    </row>
    <row r="49" spans="1:4" ht="18.75" x14ac:dyDescent="0.2">
      <c r="A49" s="160">
        <v>46</v>
      </c>
      <c r="B49" s="168" t="s">
        <v>34</v>
      </c>
      <c r="C49" s="167" t="s">
        <v>440</v>
      </c>
      <c r="D49" s="162">
        <v>2.875</v>
      </c>
    </row>
    <row r="50" spans="1:4" ht="18.75" x14ac:dyDescent="0.3">
      <c r="A50" s="160">
        <v>47</v>
      </c>
      <c r="B50" s="168" t="s">
        <v>34</v>
      </c>
      <c r="C50" s="167" t="s">
        <v>471</v>
      </c>
      <c r="D50" s="163">
        <v>2.875</v>
      </c>
    </row>
    <row r="51" spans="1:4" ht="18.75" x14ac:dyDescent="0.2">
      <c r="A51" s="160">
        <v>48</v>
      </c>
      <c r="B51" s="168" t="s">
        <v>34</v>
      </c>
      <c r="C51" s="167" t="s">
        <v>492</v>
      </c>
      <c r="D51" s="162">
        <v>2.875</v>
      </c>
    </row>
    <row r="52" spans="1:4" ht="18.75" x14ac:dyDescent="0.3">
      <c r="A52" s="160">
        <v>49</v>
      </c>
      <c r="B52" s="168" t="s">
        <v>34</v>
      </c>
      <c r="C52" s="167" t="s">
        <v>458</v>
      </c>
      <c r="D52" s="163">
        <v>2.7777777777777777</v>
      </c>
    </row>
    <row r="53" spans="1:4" ht="18.75" x14ac:dyDescent="0.3">
      <c r="A53" s="160">
        <v>50</v>
      </c>
      <c r="B53" s="168" t="s">
        <v>34</v>
      </c>
      <c r="C53" s="167" t="s">
        <v>466</v>
      </c>
      <c r="D53" s="163">
        <v>2.7777777777777777</v>
      </c>
    </row>
    <row r="54" spans="1:4" ht="18.75" x14ac:dyDescent="0.2">
      <c r="A54" s="160">
        <v>51</v>
      </c>
      <c r="B54" s="168" t="s">
        <v>34</v>
      </c>
      <c r="C54" s="167" t="s">
        <v>479</v>
      </c>
      <c r="D54" s="162">
        <v>2.75</v>
      </c>
    </row>
    <row r="55" spans="1:4" ht="18.75" x14ac:dyDescent="0.2">
      <c r="A55" s="160">
        <v>52</v>
      </c>
      <c r="B55" s="168" t="s">
        <v>34</v>
      </c>
      <c r="C55" s="167" t="s">
        <v>447</v>
      </c>
      <c r="D55" s="162">
        <v>2.7</v>
      </c>
    </row>
    <row r="56" spans="1:4" ht="18.75" x14ac:dyDescent="0.3">
      <c r="A56" s="160">
        <v>53</v>
      </c>
      <c r="B56" s="168" t="s">
        <v>34</v>
      </c>
      <c r="C56" s="167" t="s">
        <v>462</v>
      </c>
      <c r="D56" s="163">
        <v>2.7</v>
      </c>
    </row>
    <row r="57" spans="1:4" ht="18.75" x14ac:dyDescent="0.3">
      <c r="A57" s="160">
        <v>54</v>
      </c>
      <c r="B57" s="168" t="s">
        <v>34</v>
      </c>
      <c r="C57" s="167" t="s">
        <v>463</v>
      </c>
      <c r="D57" s="163">
        <v>2.7</v>
      </c>
    </row>
    <row r="58" spans="1:4" ht="18.75" x14ac:dyDescent="0.2">
      <c r="A58" s="160">
        <v>55</v>
      </c>
      <c r="B58" s="168" t="s">
        <v>34</v>
      </c>
      <c r="C58" s="167" t="s">
        <v>489</v>
      </c>
      <c r="D58" s="162">
        <v>2.7</v>
      </c>
    </row>
    <row r="59" spans="1:4" ht="18.75" x14ac:dyDescent="0.2">
      <c r="A59" s="160">
        <v>56</v>
      </c>
      <c r="B59" s="168" t="s">
        <v>34</v>
      </c>
      <c r="C59" s="167" t="s">
        <v>495</v>
      </c>
      <c r="D59" s="162">
        <v>2.7</v>
      </c>
    </row>
    <row r="60" spans="1:4" ht="18.75" x14ac:dyDescent="0.3">
      <c r="A60" s="160">
        <v>57</v>
      </c>
      <c r="B60" s="168" t="s">
        <v>34</v>
      </c>
      <c r="C60" s="167" t="s">
        <v>450</v>
      </c>
      <c r="D60" s="163">
        <v>2.6666666666666665</v>
      </c>
    </row>
    <row r="61" spans="1:4" ht="18.75" x14ac:dyDescent="0.3">
      <c r="A61" s="160">
        <v>58</v>
      </c>
      <c r="B61" s="168" t="s">
        <v>34</v>
      </c>
      <c r="C61" s="167" t="s">
        <v>460</v>
      </c>
      <c r="D61" s="163">
        <v>2.6666666666666665</v>
      </c>
    </row>
    <row r="62" spans="1:4" ht="18.75" x14ac:dyDescent="0.2">
      <c r="A62" s="160">
        <v>59</v>
      </c>
      <c r="B62" s="168" t="s">
        <v>34</v>
      </c>
      <c r="C62" s="167" t="s">
        <v>490</v>
      </c>
      <c r="D62" s="162">
        <v>2.6</v>
      </c>
    </row>
    <row r="63" spans="1:4" ht="18.75" x14ac:dyDescent="0.2">
      <c r="A63" s="160">
        <v>60</v>
      </c>
      <c r="B63" s="168" t="s">
        <v>34</v>
      </c>
      <c r="C63" s="167" t="s">
        <v>491</v>
      </c>
      <c r="D63" s="162">
        <v>2.6</v>
      </c>
    </row>
    <row r="64" spans="1:4" ht="18.75" x14ac:dyDescent="0.2">
      <c r="A64" s="160">
        <v>61</v>
      </c>
      <c r="B64" s="168" t="s">
        <v>34</v>
      </c>
      <c r="C64" s="167" t="s">
        <v>427</v>
      </c>
      <c r="D64" s="162">
        <v>2.5</v>
      </c>
    </row>
    <row r="65" spans="1:4" ht="18.75" x14ac:dyDescent="0.3">
      <c r="A65" s="160">
        <v>62</v>
      </c>
      <c r="B65" s="168" t="s">
        <v>34</v>
      </c>
      <c r="C65" s="167" t="s">
        <v>456</v>
      </c>
      <c r="D65" s="163">
        <v>2.5</v>
      </c>
    </row>
    <row r="66" spans="1:4" ht="18.75" x14ac:dyDescent="0.2">
      <c r="A66" s="160">
        <v>63</v>
      </c>
      <c r="B66" s="168" t="s">
        <v>34</v>
      </c>
      <c r="C66" s="167" t="s">
        <v>432</v>
      </c>
      <c r="D66" s="162">
        <v>2.4545454545454546</v>
      </c>
    </row>
    <row r="67" spans="1:4" ht="18.75" x14ac:dyDescent="0.3">
      <c r="A67" s="160">
        <v>64</v>
      </c>
      <c r="B67" s="168" t="s">
        <v>34</v>
      </c>
      <c r="C67" s="167" t="s">
        <v>454</v>
      </c>
      <c r="D67" s="163">
        <v>2.4444444444444446</v>
      </c>
    </row>
    <row r="68" spans="1:4" ht="18.75" x14ac:dyDescent="0.3">
      <c r="A68" s="160">
        <v>65</v>
      </c>
      <c r="B68" s="168" t="s">
        <v>34</v>
      </c>
      <c r="C68" s="167" t="s">
        <v>459</v>
      </c>
      <c r="D68" s="163">
        <v>2.4</v>
      </c>
    </row>
    <row r="69" spans="1:4" ht="18.75" x14ac:dyDescent="0.3">
      <c r="A69" s="160">
        <v>66</v>
      </c>
      <c r="B69" s="168" t="s">
        <v>34</v>
      </c>
      <c r="C69" s="167" t="s">
        <v>472</v>
      </c>
      <c r="D69" s="163">
        <v>2.4</v>
      </c>
    </row>
    <row r="70" spans="1:4" ht="18.75" x14ac:dyDescent="0.2">
      <c r="A70" s="160">
        <v>67</v>
      </c>
      <c r="B70" s="168" t="s">
        <v>34</v>
      </c>
      <c r="C70" s="167" t="s">
        <v>430</v>
      </c>
      <c r="D70" s="162">
        <v>2.3636363636363638</v>
      </c>
    </row>
    <row r="71" spans="1:4" ht="18.75" x14ac:dyDescent="0.3">
      <c r="A71" s="160">
        <v>68</v>
      </c>
      <c r="B71" s="168" t="s">
        <v>34</v>
      </c>
      <c r="C71" s="167" t="s">
        <v>451</v>
      </c>
      <c r="D71" s="163">
        <v>2.3636363636363638</v>
      </c>
    </row>
    <row r="72" spans="1:4" ht="18.75" x14ac:dyDescent="0.2">
      <c r="A72" s="160">
        <v>69</v>
      </c>
      <c r="B72" s="168" t="s">
        <v>34</v>
      </c>
      <c r="C72" s="167" t="s">
        <v>438</v>
      </c>
      <c r="D72" s="162">
        <v>2.25</v>
      </c>
    </row>
    <row r="73" spans="1:4" ht="18.75" x14ac:dyDescent="0.2">
      <c r="A73" s="160">
        <v>70</v>
      </c>
      <c r="B73" s="168" t="s">
        <v>34</v>
      </c>
      <c r="C73" s="167" t="s">
        <v>433</v>
      </c>
      <c r="D73" s="162">
        <v>2</v>
      </c>
    </row>
    <row r="74" spans="1:4" ht="18.75" x14ac:dyDescent="0.2">
      <c r="A74" s="160">
        <v>71</v>
      </c>
      <c r="B74" s="168" t="s">
        <v>34</v>
      </c>
      <c r="C74" s="167" t="s">
        <v>434</v>
      </c>
      <c r="D74" s="162">
        <v>2</v>
      </c>
    </row>
    <row r="75" spans="1:4" ht="18.75" x14ac:dyDescent="0.2">
      <c r="A75" s="612" t="s">
        <v>550</v>
      </c>
      <c r="B75" s="612"/>
      <c r="C75" s="612"/>
      <c r="D75" s="612"/>
    </row>
    <row r="76" spans="1:4" ht="18.75" x14ac:dyDescent="0.2">
      <c r="A76" s="611" t="s">
        <v>572</v>
      </c>
      <c r="B76" s="611"/>
      <c r="C76" s="611"/>
      <c r="D76" s="611"/>
    </row>
    <row r="77" spans="1:4" ht="39" customHeight="1" x14ac:dyDescent="0.2">
      <c r="A77" s="160" t="s">
        <v>546</v>
      </c>
      <c r="B77" s="161" t="s">
        <v>549</v>
      </c>
      <c r="C77" s="160" t="s">
        <v>3</v>
      </c>
      <c r="D77" s="162" t="s">
        <v>9</v>
      </c>
    </row>
    <row r="78" spans="1:4" ht="18.75" x14ac:dyDescent="0.2">
      <c r="A78" s="160">
        <v>1</v>
      </c>
      <c r="B78" s="168" t="s">
        <v>35</v>
      </c>
      <c r="C78" s="167" t="s">
        <v>520</v>
      </c>
      <c r="D78" s="162">
        <v>5</v>
      </c>
    </row>
    <row r="79" spans="1:4" ht="18.75" x14ac:dyDescent="0.2">
      <c r="A79" s="160">
        <v>2</v>
      </c>
      <c r="B79" s="168" t="s">
        <v>34</v>
      </c>
      <c r="C79" s="167" t="s">
        <v>67</v>
      </c>
      <c r="D79" s="162">
        <v>4.875</v>
      </c>
    </row>
    <row r="80" spans="1:4" ht="18.75" x14ac:dyDescent="0.2">
      <c r="A80" s="160">
        <v>3</v>
      </c>
      <c r="B80" s="168" t="s">
        <v>34</v>
      </c>
      <c r="C80" s="167" t="s">
        <v>112</v>
      </c>
      <c r="D80" s="162">
        <v>4.875</v>
      </c>
    </row>
    <row r="81" spans="1:4" ht="18.75" x14ac:dyDescent="0.2">
      <c r="A81" s="160">
        <v>4</v>
      </c>
      <c r="B81" s="168" t="s">
        <v>35</v>
      </c>
      <c r="C81" s="167" t="s">
        <v>122</v>
      </c>
      <c r="D81" s="162">
        <v>4.8571428571428568</v>
      </c>
    </row>
    <row r="82" spans="1:4" ht="18.75" x14ac:dyDescent="0.2">
      <c r="A82" s="160">
        <v>5</v>
      </c>
      <c r="B82" s="168" t="s">
        <v>34</v>
      </c>
      <c r="C82" s="167" t="s">
        <v>193</v>
      </c>
      <c r="D82" s="162">
        <v>4.8571428571428568</v>
      </c>
    </row>
    <row r="83" spans="1:4" ht="18.75" x14ac:dyDescent="0.2">
      <c r="A83" s="160">
        <v>6</v>
      </c>
      <c r="B83" s="168" t="s">
        <v>34</v>
      </c>
      <c r="C83" s="167" t="s">
        <v>197</v>
      </c>
      <c r="D83" s="162">
        <v>4.8571428571428568</v>
      </c>
    </row>
    <row r="84" spans="1:4" ht="18.75" x14ac:dyDescent="0.3">
      <c r="A84" s="160">
        <v>7</v>
      </c>
      <c r="B84" s="168" t="s">
        <v>34</v>
      </c>
      <c r="C84" s="167" t="s">
        <v>38</v>
      </c>
      <c r="D84" s="163">
        <v>4.75</v>
      </c>
    </row>
    <row r="85" spans="1:4" ht="18.75" x14ac:dyDescent="0.2">
      <c r="A85" s="160">
        <v>8</v>
      </c>
      <c r="B85" s="168" t="s">
        <v>34</v>
      </c>
      <c r="C85" s="167" t="s">
        <v>93</v>
      </c>
      <c r="D85" s="162">
        <v>4.75</v>
      </c>
    </row>
    <row r="86" spans="1:4" ht="18.75" x14ac:dyDescent="0.2">
      <c r="A86" s="160">
        <v>9</v>
      </c>
      <c r="B86" s="168" t="s">
        <v>34</v>
      </c>
      <c r="C86" s="167" t="s">
        <v>172</v>
      </c>
      <c r="D86" s="162">
        <v>4.7142857142857144</v>
      </c>
    </row>
    <row r="87" spans="1:4" ht="18.75" x14ac:dyDescent="0.2">
      <c r="A87" s="160">
        <v>10</v>
      </c>
      <c r="B87" s="168" t="s">
        <v>35</v>
      </c>
      <c r="C87" s="167" t="s">
        <v>515</v>
      </c>
      <c r="D87" s="162">
        <v>4.7142857142857144</v>
      </c>
    </row>
    <row r="88" spans="1:4" ht="18.75" x14ac:dyDescent="0.2">
      <c r="A88" s="160">
        <v>11</v>
      </c>
      <c r="B88" s="168" t="s">
        <v>34</v>
      </c>
      <c r="C88" s="167" t="s">
        <v>516</v>
      </c>
      <c r="D88" s="162">
        <v>4.7142857142857144</v>
      </c>
    </row>
    <row r="89" spans="1:4" ht="18.75" x14ac:dyDescent="0.2">
      <c r="A89" s="160">
        <v>12</v>
      </c>
      <c r="B89" s="168" t="s">
        <v>34</v>
      </c>
      <c r="C89" s="167" t="s">
        <v>168</v>
      </c>
      <c r="D89" s="162">
        <v>4.5714285714285712</v>
      </c>
    </row>
    <row r="90" spans="1:4" ht="18.75" x14ac:dyDescent="0.2">
      <c r="A90" s="160">
        <v>13</v>
      </c>
      <c r="B90" s="168" t="s">
        <v>34</v>
      </c>
      <c r="C90" s="167" t="s">
        <v>525</v>
      </c>
      <c r="D90" s="162">
        <v>4.5714285714285712</v>
      </c>
    </row>
    <row r="91" spans="1:4" ht="18.75" x14ac:dyDescent="0.2">
      <c r="A91" s="160">
        <v>14</v>
      </c>
      <c r="B91" s="168" t="s">
        <v>34</v>
      </c>
      <c r="C91" s="167" t="s">
        <v>526</v>
      </c>
      <c r="D91" s="162">
        <v>4.5714285714285712</v>
      </c>
    </row>
    <row r="92" spans="1:4" ht="18.75" x14ac:dyDescent="0.2">
      <c r="A92" s="160">
        <v>15</v>
      </c>
      <c r="B92" s="168" t="s">
        <v>34</v>
      </c>
      <c r="C92" s="167" t="s">
        <v>178</v>
      </c>
      <c r="D92" s="162">
        <v>4.5714285714285712</v>
      </c>
    </row>
    <row r="93" spans="1:4" ht="18.75" x14ac:dyDescent="0.2">
      <c r="A93" s="160">
        <v>16</v>
      </c>
      <c r="B93" s="168" t="s">
        <v>34</v>
      </c>
      <c r="C93" s="167" t="s">
        <v>181</v>
      </c>
      <c r="D93" s="162">
        <v>4.5714285714285712</v>
      </c>
    </row>
    <row r="94" spans="1:4" ht="18.75" x14ac:dyDescent="0.2">
      <c r="A94" s="160">
        <v>17</v>
      </c>
      <c r="B94" s="168" t="s">
        <v>34</v>
      </c>
      <c r="C94" s="167" t="s">
        <v>188</v>
      </c>
      <c r="D94" s="162">
        <v>4.5714285714285712</v>
      </c>
    </row>
    <row r="95" spans="1:4" ht="18.75" x14ac:dyDescent="0.2">
      <c r="A95" s="160">
        <v>18</v>
      </c>
      <c r="B95" s="168" t="s">
        <v>34</v>
      </c>
      <c r="C95" s="167" t="s">
        <v>195</v>
      </c>
      <c r="D95" s="162">
        <v>4.5714285714285712</v>
      </c>
    </row>
    <row r="96" spans="1:4" ht="18.75" x14ac:dyDescent="0.2">
      <c r="A96" s="160">
        <v>19</v>
      </c>
      <c r="B96" s="168" t="s">
        <v>34</v>
      </c>
      <c r="C96" s="167" t="s">
        <v>145</v>
      </c>
      <c r="D96" s="162">
        <v>4.5</v>
      </c>
    </row>
    <row r="97" spans="1:4" ht="18.75" x14ac:dyDescent="0.2">
      <c r="A97" s="160">
        <v>20</v>
      </c>
      <c r="B97" s="168" t="s">
        <v>35</v>
      </c>
      <c r="C97" s="167" t="s">
        <v>198</v>
      </c>
      <c r="D97" s="162">
        <v>4.5</v>
      </c>
    </row>
    <row r="98" spans="1:4" ht="18.75" x14ac:dyDescent="0.2">
      <c r="A98" s="160">
        <v>21</v>
      </c>
      <c r="B98" s="168" t="s">
        <v>34</v>
      </c>
      <c r="C98" s="167" t="s">
        <v>123</v>
      </c>
      <c r="D98" s="162">
        <v>4.4285714285714288</v>
      </c>
    </row>
    <row r="99" spans="1:4" ht="18.75" x14ac:dyDescent="0.2">
      <c r="A99" s="160">
        <v>22</v>
      </c>
      <c r="B99" s="168" t="s">
        <v>34</v>
      </c>
      <c r="C99" s="167" t="s">
        <v>144</v>
      </c>
      <c r="D99" s="162">
        <v>4.4285714285714288</v>
      </c>
    </row>
    <row r="100" spans="1:4" ht="18.75" x14ac:dyDescent="0.2">
      <c r="A100" s="160">
        <v>23</v>
      </c>
      <c r="B100" s="168" t="s">
        <v>34</v>
      </c>
      <c r="C100" s="167" t="s">
        <v>160</v>
      </c>
      <c r="D100" s="162">
        <v>4.4285714285714288</v>
      </c>
    </row>
    <row r="101" spans="1:4" ht="18.75" x14ac:dyDescent="0.2">
      <c r="A101" s="160">
        <v>24</v>
      </c>
      <c r="B101" s="168" t="s">
        <v>34</v>
      </c>
      <c r="C101" s="167" t="s">
        <v>511</v>
      </c>
      <c r="D101" s="162">
        <v>4.4285714285714288</v>
      </c>
    </row>
    <row r="102" spans="1:4" ht="18.75" x14ac:dyDescent="0.2">
      <c r="A102" s="160">
        <v>25</v>
      </c>
      <c r="B102" s="168" t="s">
        <v>304</v>
      </c>
      <c r="C102" s="167" t="s">
        <v>519</v>
      </c>
      <c r="D102" s="162">
        <v>4.4285714285714288</v>
      </c>
    </row>
    <row r="103" spans="1:4" ht="18.75" x14ac:dyDescent="0.2">
      <c r="A103" s="160">
        <v>26</v>
      </c>
      <c r="B103" s="168" t="s">
        <v>34</v>
      </c>
      <c r="C103" s="167" t="s">
        <v>105</v>
      </c>
      <c r="D103" s="162">
        <v>4.375</v>
      </c>
    </row>
    <row r="104" spans="1:4" ht="18.75" x14ac:dyDescent="0.2">
      <c r="A104" s="160">
        <v>27</v>
      </c>
      <c r="B104" s="168" t="s">
        <v>34</v>
      </c>
      <c r="C104" s="167" t="s">
        <v>110</v>
      </c>
      <c r="D104" s="162">
        <v>4.375</v>
      </c>
    </row>
    <row r="105" spans="1:4" ht="18.75" x14ac:dyDescent="0.2">
      <c r="A105" s="160">
        <v>28</v>
      </c>
      <c r="B105" s="168" t="s">
        <v>35</v>
      </c>
      <c r="C105" s="167" t="s">
        <v>128</v>
      </c>
      <c r="D105" s="162">
        <v>4.2857142857142856</v>
      </c>
    </row>
    <row r="106" spans="1:4" ht="18.75" x14ac:dyDescent="0.2">
      <c r="A106" s="160">
        <v>29</v>
      </c>
      <c r="B106" s="168" t="s">
        <v>34</v>
      </c>
      <c r="C106" s="167" t="s">
        <v>133</v>
      </c>
      <c r="D106" s="162">
        <v>4.2857142857142856</v>
      </c>
    </row>
    <row r="107" spans="1:4" ht="18.75" x14ac:dyDescent="0.2">
      <c r="A107" s="160">
        <v>30</v>
      </c>
      <c r="B107" s="168" t="s">
        <v>34</v>
      </c>
      <c r="C107" s="167" t="s">
        <v>134</v>
      </c>
      <c r="D107" s="162">
        <v>4.2857142857142856</v>
      </c>
    </row>
    <row r="108" spans="1:4" ht="18.75" x14ac:dyDescent="0.2">
      <c r="A108" s="160">
        <v>31</v>
      </c>
      <c r="B108" s="168" t="s">
        <v>34</v>
      </c>
      <c r="C108" s="167" t="s">
        <v>139</v>
      </c>
      <c r="D108" s="162">
        <v>4.2857142857142856</v>
      </c>
    </row>
    <row r="109" spans="1:4" ht="18.75" x14ac:dyDescent="0.2">
      <c r="A109" s="160">
        <v>32</v>
      </c>
      <c r="B109" s="168" t="s">
        <v>34</v>
      </c>
      <c r="C109" s="167" t="s">
        <v>153</v>
      </c>
      <c r="D109" s="162">
        <v>4.2857142857142856</v>
      </c>
    </row>
    <row r="110" spans="1:4" ht="18.75" x14ac:dyDescent="0.2">
      <c r="A110" s="160">
        <v>33</v>
      </c>
      <c r="B110" s="168" t="s">
        <v>34</v>
      </c>
      <c r="C110" s="167" t="s">
        <v>167</v>
      </c>
      <c r="D110" s="162">
        <v>4.2857142857142856</v>
      </c>
    </row>
    <row r="111" spans="1:4" ht="18.75" x14ac:dyDescent="0.2">
      <c r="A111" s="160">
        <v>34</v>
      </c>
      <c r="B111" s="168" t="s">
        <v>34</v>
      </c>
      <c r="C111" s="167" t="s">
        <v>518</v>
      </c>
      <c r="D111" s="162">
        <v>4.2857142857142856</v>
      </c>
    </row>
    <row r="112" spans="1:4" ht="18.75" x14ac:dyDescent="0.2">
      <c r="A112" s="160">
        <v>35</v>
      </c>
      <c r="B112" s="168" t="s">
        <v>34</v>
      </c>
      <c r="C112" s="167" t="s">
        <v>175</v>
      </c>
      <c r="D112" s="162">
        <v>4.2857142857142856</v>
      </c>
    </row>
    <row r="113" spans="1:4" ht="18.75" x14ac:dyDescent="0.2">
      <c r="A113" s="160">
        <v>36</v>
      </c>
      <c r="B113" s="168" t="s">
        <v>34</v>
      </c>
      <c r="C113" s="167" t="s">
        <v>179</v>
      </c>
      <c r="D113" s="162">
        <v>4.2857142857142856</v>
      </c>
    </row>
    <row r="114" spans="1:4" ht="18.75" x14ac:dyDescent="0.2">
      <c r="A114" s="160">
        <v>37</v>
      </c>
      <c r="B114" s="168" t="s">
        <v>34</v>
      </c>
      <c r="C114" s="167" t="s">
        <v>115</v>
      </c>
      <c r="D114" s="162">
        <v>4.25</v>
      </c>
    </row>
    <row r="115" spans="1:4" ht="18.75" x14ac:dyDescent="0.2">
      <c r="A115" s="160">
        <v>38</v>
      </c>
      <c r="B115" s="168" t="s">
        <v>34</v>
      </c>
      <c r="C115" s="167" t="s">
        <v>121</v>
      </c>
      <c r="D115" s="162">
        <v>4.1428571428571432</v>
      </c>
    </row>
    <row r="116" spans="1:4" ht="18.75" x14ac:dyDescent="0.2">
      <c r="A116" s="160">
        <v>39</v>
      </c>
      <c r="B116" s="168" t="s">
        <v>35</v>
      </c>
      <c r="C116" s="167" t="s">
        <v>155</v>
      </c>
      <c r="D116" s="162">
        <v>4.1428571428571432</v>
      </c>
    </row>
    <row r="117" spans="1:4" ht="18.75" x14ac:dyDescent="0.2">
      <c r="A117" s="160">
        <v>40</v>
      </c>
      <c r="B117" s="168" t="s">
        <v>34</v>
      </c>
      <c r="C117" s="167" t="s">
        <v>159</v>
      </c>
      <c r="D117" s="162">
        <v>4.1428571428571432</v>
      </c>
    </row>
    <row r="118" spans="1:4" ht="18.75" x14ac:dyDescent="0.2">
      <c r="A118" s="160">
        <v>41</v>
      </c>
      <c r="B118" s="168" t="s">
        <v>34</v>
      </c>
      <c r="C118" s="167" t="s">
        <v>184</v>
      </c>
      <c r="D118" s="162">
        <v>4.1428571428571432</v>
      </c>
    </row>
    <row r="119" spans="1:4" ht="18.75" x14ac:dyDescent="0.2">
      <c r="A119" s="160">
        <v>42</v>
      </c>
      <c r="B119" s="168" t="s">
        <v>34</v>
      </c>
      <c r="C119" s="167" t="s">
        <v>191</v>
      </c>
      <c r="D119" s="162">
        <v>4.1428571428571432</v>
      </c>
    </row>
    <row r="120" spans="1:4" ht="18.75" x14ac:dyDescent="0.2">
      <c r="A120" s="160">
        <v>43</v>
      </c>
      <c r="B120" s="168" t="s">
        <v>34</v>
      </c>
      <c r="C120" s="167" t="s">
        <v>75</v>
      </c>
      <c r="D120" s="162">
        <v>4.125</v>
      </c>
    </row>
    <row r="121" spans="1:4" ht="18.75" x14ac:dyDescent="0.2">
      <c r="A121" s="160">
        <v>44</v>
      </c>
      <c r="B121" s="168" t="s">
        <v>34</v>
      </c>
      <c r="C121" s="167" t="s">
        <v>90</v>
      </c>
      <c r="D121" s="162">
        <v>4.125</v>
      </c>
    </row>
    <row r="122" spans="1:4" ht="18.75" x14ac:dyDescent="0.2">
      <c r="A122" s="160">
        <v>45</v>
      </c>
      <c r="B122" s="168" t="s">
        <v>35</v>
      </c>
      <c r="C122" s="167" t="s">
        <v>94</v>
      </c>
      <c r="D122" s="162">
        <v>4.125</v>
      </c>
    </row>
    <row r="123" spans="1:4" ht="18.75" x14ac:dyDescent="0.2">
      <c r="A123" s="160">
        <v>46</v>
      </c>
      <c r="B123" s="168" t="s">
        <v>34</v>
      </c>
      <c r="C123" s="167" t="s">
        <v>98</v>
      </c>
      <c r="D123" s="162">
        <v>4.125</v>
      </c>
    </row>
    <row r="124" spans="1:4" ht="18.75" x14ac:dyDescent="0.2">
      <c r="A124" s="160">
        <v>47</v>
      </c>
      <c r="B124" s="168" t="s">
        <v>34</v>
      </c>
      <c r="C124" s="167" t="s">
        <v>117</v>
      </c>
      <c r="D124" s="162">
        <v>4.125</v>
      </c>
    </row>
    <row r="125" spans="1:4" ht="18.75" x14ac:dyDescent="0.2">
      <c r="A125" s="160">
        <v>48</v>
      </c>
      <c r="B125" s="168" t="s">
        <v>34</v>
      </c>
      <c r="C125" s="167" t="s">
        <v>107</v>
      </c>
      <c r="D125" s="162">
        <v>4</v>
      </c>
    </row>
    <row r="126" spans="1:4" ht="18.75" x14ac:dyDescent="0.2">
      <c r="A126" s="160">
        <v>49</v>
      </c>
      <c r="B126" s="168" t="s">
        <v>34</v>
      </c>
      <c r="C126" s="167" t="s">
        <v>135</v>
      </c>
      <c r="D126" s="162">
        <v>4</v>
      </c>
    </row>
    <row r="127" spans="1:4" ht="18.75" x14ac:dyDescent="0.2">
      <c r="A127" s="160">
        <v>50</v>
      </c>
      <c r="B127" s="168" t="s">
        <v>34</v>
      </c>
      <c r="C127" s="167" t="s">
        <v>157</v>
      </c>
      <c r="D127" s="162">
        <v>4</v>
      </c>
    </row>
    <row r="128" spans="1:4" ht="18.75" x14ac:dyDescent="0.2">
      <c r="A128" s="160">
        <v>51</v>
      </c>
      <c r="B128" s="168" t="s">
        <v>35</v>
      </c>
      <c r="C128" s="167" t="s">
        <v>166</v>
      </c>
      <c r="D128" s="162">
        <v>4</v>
      </c>
    </row>
    <row r="129" spans="1:4" ht="18.75" x14ac:dyDescent="0.2">
      <c r="A129" s="160">
        <v>52</v>
      </c>
      <c r="B129" s="168" t="s">
        <v>34</v>
      </c>
      <c r="C129" s="167" t="s">
        <v>500</v>
      </c>
      <c r="D129" s="162">
        <v>4</v>
      </c>
    </row>
    <row r="130" spans="1:4" ht="18.75" x14ac:dyDescent="0.2">
      <c r="A130" s="160">
        <v>53</v>
      </c>
      <c r="B130" s="168" t="s">
        <v>34</v>
      </c>
      <c r="C130" s="167" t="s">
        <v>504</v>
      </c>
      <c r="D130" s="162">
        <v>4</v>
      </c>
    </row>
    <row r="131" spans="1:4" ht="18.75" x14ac:dyDescent="0.2">
      <c r="A131" s="160">
        <v>54</v>
      </c>
      <c r="B131" s="168" t="s">
        <v>35</v>
      </c>
      <c r="C131" s="167" t="s">
        <v>508</v>
      </c>
      <c r="D131" s="162">
        <v>4</v>
      </c>
    </row>
    <row r="132" spans="1:4" ht="18.75" x14ac:dyDescent="0.2">
      <c r="A132" s="160">
        <v>55</v>
      </c>
      <c r="B132" s="168" t="s">
        <v>34</v>
      </c>
      <c r="C132" s="167" t="s">
        <v>529</v>
      </c>
      <c r="D132" s="162">
        <v>4</v>
      </c>
    </row>
    <row r="133" spans="1:4" ht="18.75" x14ac:dyDescent="0.2">
      <c r="A133" s="160">
        <v>56</v>
      </c>
      <c r="B133" s="168" t="s">
        <v>34</v>
      </c>
      <c r="C133" s="167" t="s">
        <v>177</v>
      </c>
      <c r="D133" s="162">
        <v>4</v>
      </c>
    </row>
    <row r="134" spans="1:4" ht="18.75" x14ac:dyDescent="0.2">
      <c r="A134" s="160">
        <v>57</v>
      </c>
      <c r="B134" s="168" t="s">
        <v>34</v>
      </c>
      <c r="C134" s="167" t="s">
        <v>533</v>
      </c>
      <c r="D134" s="162">
        <v>4</v>
      </c>
    </row>
    <row r="135" spans="1:4" ht="18.75" x14ac:dyDescent="0.3">
      <c r="A135" s="160">
        <v>58</v>
      </c>
      <c r="B135" s="168" t="s">
        <v>51</v>
      </c>
      <c r="C135" s="167" t="s">
        <v>52</v>
      </c>
      <c r="D135" s="163">
        <v>3.875</v>
      </c>
    </row>
    <row r="136" spans="1:4" ht="18.75" x14ac:dyDescent="0.3">
      <c r="A136" s="160">
        <v>59</v>
      </c>
      <c r="B136" s="168" t="s">
        <v>34</v>
      </c>
      <c r="C136" s="167" t="s">
        <v>59</v>
      </c>
      <c r="D136" s="163">
        <v>3.875</v>
      </c>
    </row>
    <row r="137" spans="1:4" ht="18.75" x14ac:dyDescent="0.2">
      <c r="A137" s="160">
        <v>60</v>
      </c>
      <c r="B137" s="168" t="s">
        <v>34</v>
      </c>
      <c r="C137" s="167" t="s">
        <v>91</v>
      </c>
      <c r="D137" s="162">
        <v>3.875</v>
      </c>
    </row>
    <row r="138" spans="1:4" ht="18.75" x14ac:dyDescent="0.2">
      <c r="A138" s="160">
        <v>61</v>
      </c>
      <c r="B138" s="168" t="s">
        <v>34</v>
      </c>
      <c r="C138" s="167" t="s">
        <v>95</v>
      </c>
      <c r="D138" s="162">
        <v>3.875</v>
      </c>
    </row>
    <row r="139" spans="1:4" ht="18.75" x14ac:dyDescent="0.2">
      <c r="A139" s="160">
        <v>62</v>
      </c>
      <c r="B139" s="168" t="s">
        <v>34</v>
      </c>
      <c r="C139" s="167" t="s">
        <v>143</v>
      </c>
      <c r="D139" s="162">
        <v>3.8571428571428572</v>
      </c>
    </row>
    <row r="140" spans="1:4" ht="18.75" x14ac:dyDescent="0.2">
      <c r="A140" s="160">
        <v>63</v>
      </c>
      <c r="B140" s="168" t="s">
        <v>35</v>
      </c>
      <c r="C140" s="167" t="s">
        <v>147</v>
      </c>
      <c r="D140" s="162">
        <v>3.8571428571428572</v>
      </c>
    </row>
    <row r="141" spans="1:4" ht="18.75" x14ac:dyDescent="0.2">
      <c r="A141" s="160">
        <v>64</v>
      </c>
      <c r="B141" s="168" t="s">
        <v>34</v>
      </c>
      <c r="C141" s="167" t="s">
        <v>149</v>
      </c>
      <c r="D141" s="162">
        <v>3.8571428571428572</v>
      </c>
    </row>
    <row r="142" spans="1:4" ht="18.75" x14ac:dyDescent="0.2">
      <c r="A142" s="160">
        <v>65</v>
      </c>
      <c r="B142" s="168" t="s">
        <v>34</v>
      </c>
      <c r="C142" s="167" t="s">
        <v>151</v>
      </c>
      <c r="D142" s="162">
        <v>3.8571428571428572</v>
      </c>
    </row>
    <row r="143" spans="1:4" ht="18.75" x14ac:dyDescent="0.2">
      <c r="A143" s="160">
        <v>66</v>
      </c>
      <c r="B143" s="168" t="s">
        <v>34</v>
      </c>
      <c r="C143" s="167" t="s">
        <v>152</v>
      </c>
      <c r="D143" s="162">
        <v>3.8571428571428572</v>
      </c>
    </row>
    <row r="144" spans="1:4" ht="18.75" x14ac:dyDescent="0.2">
      <c r="A144" s="160">
        <v>67</v>
      </c>
      <c r="B144" s="168" t="s">
        <v>34</v>
      </c>
      <c r="C144" s="167" t="s">
        <v>162</v>
      </c>
      <c r="D144" s="162">
        <v>3.8571428571428572</v>
      </c>
    </row>
    <row r="145" spans="1:4" ht="18.75" x14ac:dyDescent="0.2">
      <c r="A145" s="160">
        <v>68</v>
      </c>
      <c r="B145" s="168" t="s">
        <v>34</v>
      </c>
      <c r="C145" s="167" t="s">
        <v>548</v>
      </c>
      <c r="D145" s="162">
        <v>3.8571428571428572</v>
      </c>
    </row>
    <row r="146" spans="1:4" ht="18.75" x14ac:dyDescent="0.2">
      <c r="A146" s="160">
        <v>69</v>
      </c>
      <c r="B146" s="168" t="s">
        <v>34</v>
      </c>
      <c r="C146" s="167" t="s">
        <v>171</v>
      </c>
      <c r="D146" s="162">
        <v>3.8571428571428572</v>
      </c>
    </row>
    <row r="147" spans="1:4" ht="18.75" x14ac:dyDescent="0.2">
      <c r="A147" s="160">
        <v>70</v>
      </c>
      <c r="B147" s="168" t="s">
        <v>34</v>
      </c>
      <c r="C147" s="167" t="s">
        <v>502</v>
      </c>
      <c r="D147" s="162">
        <v>3.8571428571428572</v>
      </c>
    </row>
    <row r="148" spans="1:4" ht="18.75" x14ac:dyDescent="0.2">
      <c r="A148" s="160">
        <v>71</v>
      </c>
      <c r="B148" s="168" t="s">
        <v>34</v>
      </c>
      <c r="C148" s="167" t="s">
        <v>506</v>
      </c>
      <c r="D148" s="162">
        <v>3.8571428571428572</v>
      </c>
    </row>
    <row r="149" spans="1:4" ht="18.75" x14ac:dyDescent="0.2">
      <c r="A149" s="160">
        <v>72</v>
      </c>
      <c r="B149" s="168" t="s">
        <v>34</v>
      </c>
      <c r="C149" s="167" t="s">
        <v>512</v>
      </c>
      <c r="D149" s="162">
        <v>3.8571428571428572</v>
      </c>
    </row>
    <row r="150" spans="1:4" ht="18.75" x14ac:dyDescent="0.2">
      <c r="A150" s="160">
        <v>73</v>
      </c>
      <c r="B150" s="168" t="s">
        <v>34</v>
      </c>
      <c r="C150" s="167" t="s">
        <v>521</v>
      </c>
      <c r="D150" s="162">
        <v>3.8571428571428572</v>
      </c>
    </row>
    <row r="151" spans="1:4" ht="18.75" x14ac:dyDescent="0.2">
      <c r="A151" s="160">
        <v>74</v>
      </c>
      <c r="B151" s="168" t="s">
        <v>34</v>
      </c>
      <c r="C151" s="167" t="s">
        <v>522</v>
      </c>
      <c r="D151" s="162">
        <v>3.8571428571428572</v>
      </c>
    </row>
    <row r="152" spans="1:4" ht="18.75" x14ac:dyDescent="0.2">
      <c r="A152" s="160">
        <v>75</v>
      </c>
      <c r="B152" s="168" t="s">
        <v>34</v>
      </c>
      <c r="C152" s="167" t="s">
        <v>523</v>
      </c>
      <c r="D152" s="162">
        <v>3.8571428571428572</v>
      </c>
    </row>
    <row r="153" spans="1:4" ht="18.75" x14ac:dyDescent="0.2">
      <c r="A153" s="160">
        <v>76</v>
      </c>
      <c r="B153" s="168" t="s">
        <v>35</v>
      </c>
      <c r="C153" s="167" t="s">
        <v>176</v>
      </c>
      <c r="D153" s="162">
        <v>3.8571428571428572</v>
      </c>
    </row>
    <row r="154" spans="1:4" ht="18.75" x14ac:dyDescent="0.2">
      <c r="A154" s="160">
        <v>77</v>
      </c>
      <c r="B154" s="168" t="s">
        <v>35</v>
      </c>
      <c r="C154" s="167" t="s">
        <v>531</v>
      </c>
      <c r="D154" s="162">
        <v>3.8571428571428572</v>
      </c>
    </row>
    <row r="155" spans="1:4" ht="18.75" x14ac:dyDescent="0.2">
      <c r="A155" s="160">
        <v>78</v>
      </c>
      <c r="B155" s="168" t="s">
        <v>34</v>
      </c>
      <c r="C155" s="167" t="s">
        <v>92</v>
      </c>
      <c r="D155" s="162">
        <v>3.75</v>
      </c>
    </row>
    <row r="156" spans="1:4" ht="18.75" x14ac:dyDescent="0.2">
      <c r="A156" s="160">
        <v>79</v>
      </c>
      <c r="B156" s="168" t="s">
        <v>34</v>
      </c>
      <c r="C156" s="167" t="s">
        <v>111</v>
      </c>
      <c r="D156" s="162">
        <v>3.75</v>
      </c>
    </row>
    <row r="157" spans="1:4" ht="18.75" x14ac:dyDescent="0.2">
      <c r="A157" s="160">
        <v>80</v>
      </c>
      <c r="B157" s="168" t="s">
        <v>34</v>
      </c>
      <c r="C157" s="167" t="s">
        <v>126</v>
      </c>
      <c r="D157" s="162">
        <v>3.7142857142857144</v>
      </c>
    </row>
    <row r="158" spans="1:4" ht="18.75" x14ac:dyDescent="0.2">
      <c r="A158" s="160">
        <v>81</v>
      </c>
      <c r="B158" s="168" t="s">
        <v>34</v>
      </c>
      <c r="C158" s="167" t="s">
        <v>142</v>
      </c>
      <c r="D158" s="162">
        <v>3.7142857142857144</v>
      </c>
    </row>
    <row r="159" spans="1:4" ht="18.75" x14ac:dyDescent="0.2">
      <c r="A159" s="160">
        <v>82</v>
      </c>
      <c r="B159" s="168" t="s">
        <v>34</v>
      </c>
      <c r="C159" s="167" t="s">
        <v>164</v>
      </c>
      <c r="D159" s="162">
        <v>3.7142857142857144</v>
      </c>
    </row>
    <row r="160" spans="1:4" ht="18.75" x14ac:dyDescent="0.2">
      <c r="A160" s="160">
        <v>83</v>
      </c>
      <c r="B160" s="168" t="s">
        <v>34</v>
      </c>
      <c r="C160" s="167" t="s">
        <v>499</v>
      </c>
      <c r="D160" s="162">
        <v>3.7142857142857144</v>
      </c>
    </row>
    <row r="161" spans="1:4" ht="18.75" x14ac:dyDescent="0.2">
      <c r="A161" s="160">
        <v>84</v>
      </c>
      <c r="B161" s="168" t="s">
        <v>34</v>
      </c>
      <c r="C161" s="167" t="s">
        <v>505</v>
      </c>
      <c r="D161" s="162">
        <v>3.7142857142857144</v>
      </c>
    </row>
    <row r="162" spans="1:4" ht="18.75" x14ac:dyDescent="0.2">
      <c r="A162" s="160">
        <v>85</v>
      </c>
      <c r="B162" s="168" t="s">
        <v>34</v>
      </c>
      <c r="C162" s="167" t="s">
        <v>510</v>
      </c>
      <c r="D162" s="162">
        <v>3.7142857142857144</v>
      </c>
    </row>
    <row r="163" spans="1:4" ht="18.75" x14ac:dyDescent="0.2">
      <c r="A163" s="160">
        <v>86</v>
      </c>
      <c r="B163" s="168" t="s">
        <v>35</v>
      </c>
      <c r="C163" s="167" t="s">
        <v>185</v>
      </c>
      <c r="D163" s="162">
        <v>3.7142857142857144</v>
      </c>
    </row>
    <row r="164" spans="1:4" ht="18.75" x14ac:dyDescent="0.2">
      <c r="A164" s="160">
        <v>87</v>
      </c>
      <c r="B164" s="168" t="s">
        <v>34</v>
      </c>
      <c r="C164" s="167" t="s">
        <v>186</v>
      </c>
      <c r="D164" s="162">
        <v>3.7142857142857144</v>
      </c>
    </row>
    <row r="165" spans="1:4" ht="18.75" x14ac:dyDescent="0.2">
      <c r="A165" s="160">
        <v>88</v>
      </c>
      <c r="B165" s="168" t="s">
        <v>161</v>
      </c>
      <c r="C165" s="167" t="s">
        <v>187</v>
      </c>
      <c r="D165" s="162">
        <v>3.7142857142857144</v>
      </c>
    </row>
    <row r="166" spans="1:4" ht="18.75" x14ac:dyDescent="0.2">
      <c r="A166" s="160">
        <v>89</v>
      </c>
      <c r="B166" s="168" t="s">
        <v>34</v>
      </c>
      <c r="C166" s="167" t="s">
        <v>200</v>
      </c>
      <c r="D166" s="162">
        <v>3.7142857142857144</v>
      </c>
    </row>
    <row r="167" spans="1:4" ht="18.75" x14ac:dyDescent="0.2">
      <c r="A167" s="160">
        <v>90</v>
      </c>
      <c r="B167" s="168" t="s">
        <v>34</v>
      </c>
      <c r="C167" s="167" t="s">
        <v>530</v>
      </c>
      <c r="D167" s="162">
        <v>3.7142857142857144</v>
      </c>
    </row>
    <row r="168" spans="1:4" ht="18.75" x14ac:dyDescent="0.3">
      <c r="A168" s="160">
        <v>91</v>
      </c>
      <c r="B168" s="168" t="s">
        <v>34</v>
      </c>
      <c r="C168" s="167" t="s">
        <v>41</v>
      </c>
      <c r="D168" s="163">
        <v>3.625</v>
      </c>
    </row>
    <row r="169" spans="1:4" ht="18.75" x14ac:dyDescent="0.3">
      <c r="A169" s="160">
        <v>92</v>
      </c>
      <c r="B169" s="168" t="s">
        <v>34</v>
      </c>
      <c r="C169" s="167" t="s">
        <v>60</v>
      </c>
      <c r="D169" s="163">
        <v>3.625</v>
      </c>
    </row>
    <row r="170" spans="1:4" ht="18.75" x14ac:dyDescent="0.2">
      <c r="A170" s="160">
        <v>93</v>
      </c>
      <c r="B170" s="168" t="s">
        <v>51</v>
      </c>
      <c r="C170" s="167" t="s">
        <v>88</v>
      </c>
      <c r="D170" s="162">
        <v>3.625</v>
      </c>
    </row>
    <row r="171" spans="1:4" ht="18.75" x14ac:dyDescent="0.2">
      <c r="A171" s="160">
        <v>94</v>
      </c>
      <c r="B171" s="168" t="s">
        <v>51</v>
      </c>
      <c r="C171" s="167" t="s">
        <v>120</v>
      </c>
      <c r="D171" s="162">
        <v>3.625</v>
      </c>
    </row>
    <row r="172" spans="1:4" ht="18.75" x14ac:dyDescent="0.2">
      <c r="A172" s="160">
        <v>95</v>
      </c>
      <c r="B172" s="168" t="s">
        <v>34</v>
      </c>
      <c r="C172" s="167" t="s">
        <v>127</v>
      </c>
      <c r="D172" s="162">
        <v>3.5714285714285716</v>
      </c>
    </row>
    <row r="173" spans="1:4" ht="18.75" x14ac:dyDescent="0.2">
      <c r="A173" s="160">
        <v>96</v>
      </c>
      <c r="B173" s="168" t="s">
        <v>34</v>
      </c>
      <c r="C173" s="167" t="s">
        <v>129</v>
      </c>
      <c r="D173" s="162">
        <v>3.5714285714285716</v>
      </c>
    </row>
    <row r="174" spans="1:4" ht="18.75" x14ac:dyDescent="0.2">
      <c r="A174" s="160">
        <v>97</v>
      </c>
      <c r="B174" s="168" t="s">
        <v>34</v>
      </c>
      <c r="C174" s="167" t="s">
        <v>132</v>
      </c>
      <c r="D174" s="162">
        <v>3.5714285714285716</v>
      </c>
    </row>
    <row r="175" spans="1:4" ht="18.75" x14ac:dyDescent="0.2">
      <c r="A175" s="160">
        <v>98</v>
      </c>
      <c r="B175" s="168" t="s">
        <v>35</v>
      </c>
      <c r="C175" s="167" t="s">
        <v>140</v>
      </c>
      <c r="D175" s="162">
        <v>3.5714285714285716</v>
      </c>
    </row>
    <row r="176" spans="1:4" ht="18.75" x14ac:dyDescent="0.2">
      <c r="A176" s="160">
        <v>99</v>
      </c>
      <c r="B176" s="168" t="s">
        <v>34</v>
      </c>
      <c r="C176" s="167" t="s">
        <v>146</v>
      </c>
      <c r="D176" s="162">
        <v>3.5714285714285716</v>
      </c>
    </row>
    <row r="177" spans="1:4" ht="18.75" x14ac:dyDescent="0.2">
      <c r="A177" s="160">
        <v>100</v>
      </c>
      <c r="B177" s="168" t="s">
        <v>34</v>
      </c>
      <c r="C177" s="167" t="s">
        <v>156</v>
      </c>
      <c r="D177" s="162">
        <v>3.5714285714285716</v>
      </c>
    </row>
    <row r="178" spans="1:4" ht="18.75" x14ac:dyDescent="0.2">
      <c r="A178" s="160">
        <v>101</v>
      </c>
      <c r="B178" s="168" t="s">
        <v>34</v>
      </c>
      <c r="C178" s="167" t="s">
        <v>158</v>
      </c>
      <c r="D178" s="162">
        <v>3.5714285714285716</v>
      </c>
    </row>
    <row r="179" spans="1:4" ht="18.75" x14ac:dyDescent="0.2">
      <c r="A179" s="160">
        <v>102</v>
      </c>
      <c r="B179" s="168" t="s">
        <v>34</v>
      </c>
      <c r="C179" s="167" t="s">
        <v>163</v>
      </c>
      <c r="D179" s="162">
        <v>3.5714285714285716</v>
      </c>
    </row>
    <row r="180" spans="1:4" ht="18.75" x14ac:dyDescent="0.2">
      <c r="A180" s="160">
        <v>103</v>
      </c>
      <c r="B180" s="168" t="s">
        <v>34</v>
      </c>
      <c r="C180" s="167" t="s">
        <v>170</v>
      </c>
      <c r="D180" s="162">
        <v>3.5714285714285716</v>
      </c>
    </row>
    <row r="181" spans="1:4" ht="18.75" x14ac:dyDescent="0.2">
      <c r="A181" s="160">
        <v>104</v>
      </c>
      <c r="B181" s="168" t="s">
        <v>34</v>
      </c>
      <c r="C181" s="167" t="s">
        <v>501</v>
      </c>
      <c r="D181" s="162">
        <v>3.5714285714285716</v>
      </c>
    </row>
    <row r="182" spans="1:4" ht="18.75" x14ac:dyDescent="0.2">
      <c r="A182" s="160">
        <v>105</v>
      </c>
      <c r="B182" s="168" t="s">
        <v>34</v>
      </c>
      <c r="C182" s="167" t="s">
        <v>503</v>
      </c>
      <c r="D182" s="162">
        <v>3.5714285714285716</v>
      </c>
    </row>
    <row r="183" spans="1:4" ht="18.75" x14ac:dyDescent="0.2">
      <c r="A183" s="160">
        <v>106</v>
      </c>
      <c r="B183" s="168" t="s">
        <v>34</v>
      </c>
      <c r="C183" s="167" t="s">
        <v>507</v>
      </c>
      <c r="D183" s="162">
        <v>3.5714285714285716</v>
      </c>
    </row>
    <row r="184" spans="1:4" ht="18.75" x14ac:dyDescent="0.2">
      <c r="A184" s="160">
        <v>107</v>
      </c>
      <c r="B184" s="168" t="s">
        <v>34</v>
      </c>
      <c r="C184" s="167" t="s">
        <v>509</v>
      </c>
      <c r="D184" s="162">
        <v>3.5714285714285716</v>
      </c>
    </row>
    <row r="185" spans="1:4" ht="18.75" x14ac:dyDescent="0.2">
      <c r="A185" s="160">
        <v>108</v>
      </c>
      <c r="B185" s="168" t="s">
        <v>34</v>
      </c>
      <c r="C185" s="167" t="s">
        <v>174</v>
      </c>
      <c r="D185" s="162">
        <v>3.5714285714285716</v>
      </c>
    </row>
    <row r="186" spans="1:4" ht="18.75" x14ac:dyDescent="0.2">
      <c r="A186" s="160">
        <v>109</v>
      </c>
      <c r="B186" s="168" t="s">
        <v>34</v>
      </c>
      <c r="C186" s="167" t="s">
        <v>190</v>
      </c>
      <c r="D186" s="162">
        <v>3.5714285714285716</v>
      </c>
    </row>
    <row r="187" spans="1:4" ht="18.75" x14ac:dyDescent="0.2">
      <c r="A187" s="160">
        <v>110</v>
      </c>
      <c r="B187" s="168" t="s">
        <v>34</v>
      </c>
      <c r="C187" s="167" t="s">
        <v>196</v>
      </c>
      <c r="D187" s="162">
        <v>3.5714285714285716</v>
      </c>
    </row>
    <row r="188" spans="1:4" ht="18.75" x14ac:dyDescent="0.2">
      <c r="A188" s="160">
        <v>111</v>
      </c>
      <c r="B188" s="168" t="s">
        <v>34</v>
      </c>
      <c r="C188" s="167" t="s">
        <v>532</v>
      </c>
      <c r="D188" s="162">
        <v>3.5714285714285716</v>
      </c>
    </row>
    <row r="189" spans="1:4" ht="18.75" x14ac:dyDescent="0.3">
      <c r="A189" s="160">
        <v>112</v>
      </c>
      <c r="B189" s="168" t="s">
        <v>34</v>
      </c>
      <c r="C189" s="167" t="s">
        <v>40</v>
      </c>
      <c r="D189" s="163">
        <v>3.5</v>
      </c>
    </row>
    <row r="190" spans="1:4" ht="18.75" x14ac:dyDescent="0.2">
      <c r="A190" s="160">
        <v>113</v>
      </c>
      <c r="B190" s="168" t="s">
        <v>34</v>
      </c>
      <c r="C190" s="167" t="s">
        <v>99</v>
      </c>
      <c r="D190" s="162">
        <v>3.5</v>
      </c>
    </row>
    <row r="191" spans="1:4" ht="18.75" x14ac:dyDescent="0.2">
      <c r="A191" s="160">
        <v>114</v>
      </c>
      <c r="B191" s="168" t="s">
        <v>34</v>
      </c>
      <c r="C191" s="167" t="s">
        <v>103</v>
      </c>
      <c r="D191" s="162">
        <v>3.5</v>
      </c>
    </row>
    <row r="192" spans="1:4" ht="18.75" x14ac:dyDescent="0.2">
      <c r="A192" s="160">
        <v>115</v>
      </c>
      <c r="B192" s="168" t="s">
        <v>51</v>
      </c>
      <c r="C192" s="167" t="s">
        <v>119</v>
      </c>
      <c r="D192" s="162">
        <v>3.5</v>
      </c>
    </row>
    <row r="193" spans="1:4" ht="18.75" x14ac:dyDescent="0.2">
      <c r="A193" s="160">
        <v>116</v>
      </c>
      <c r="B193" s="168" t="s">
        <v>34</v>
      </c>
      <c r="C193" s="167" t="s">
        <v>124</v>
      </c>
      <c r="D193" s="162">
        <v>3.4285714285714284</v>
      </c>
    </row>
    <row r="194" spans="1:4" ht="18.75" x14ac:dyDescent="0.2">
      <c r="A194" s="160">
        <v>117</v>
      </c>
      <c r="B194" s="168" t="s">
        <v>34</v>
      </c>
      <c r="C194" s="167" t="s">
        <v>130</v>
      </c>
      <c r="D194" s="162">
        <v>3.4285714285714284</v>
      </c>
    </row>
    <row r="195" spans="1:4" ht="18.75" x14ac:dyDescent="0.2">
      <c r="A195" s="160">
        <v>118</v>
      </c>
      <c r="B195" s="168" t="s">
        <v>34</v>
      </c>
      <c r="C195" s="167" t="s">
        <v>138</v>
      </c>
      <c r="D195" s="162">
        <v>3.4285714285714284</v>
      </c>
    </row>
    <row r="196" spans="1:4" ht="18.75" x14ac:dyDescent="0.2">
      <c r="A196" s="160">
        <v>119</v>
      </c>
      <c r="B196" s="168" t="s">
        <v>34</v>
      </c>
      <c r="C196" s="167" t="s">
        <v>154</v>
      </c>
      <c r="D196" s="162">
        <v>3.4285714285714284</v>
      </c>
    </row>
    <row r="197" spans="1:4" ht="18.75" x14ac:dyDescent="0.2">
      <c r="A197" s="160">
        <v>120</v>
      </c>
      <c r="B197" s="168" t="s">
        <v>34</v>
      </c>
      <c r="C197" s="167" t="s">
        <v>547</v>
      </c>
      <c r="D197" s="162">
        <v>3.4285714285714284</v>
      </c>
    </row>
    <row r="198" spans="1:4" ht="18.75" x14ac:dyDescent="0.2">
      <c r="A198" s="160">
        <v>121</v>
      </c>
      <c r="B198" s="168" t="s">
        <v>34</v>
      </c>
      <c r="C198" s="167" t="s">
        <v>169</v>
      </c>
      <c r="D198" s="162">
        <v>3.4285714285714284</v>
      </c>
    </row>
    <row r="199" spans="1:4" ht="18.75" x14ac:dyDescent="0.2">
      <c r="A199" s="160">
        <v>122</v>
      </c>
      <c r="B199" s="168" t="s">
        <v>34</v>
      </c>
      <c r="C199" s="167" t="s">
        <v>514</v>
      </c>
      <c r="D199" s="162">
        <v>3.4285714285714284</v>
      </c>
    </row>
    <row r="200" spans="1:4" ht="18.75" x14ac:dyDescent="0.2">
      <c r="A200" s="160">
        <v>123</v>
      </c>
      <c r="B200" s="168" t="s">
        <v>34</v>
      </c>
      <c r="C200" s="167" t="s">
        <v>527</v>
      </c>
      <c r="D200" s="162">
        <v>3.4285714285714284</v>
      </c>
    </row>
    <row r="201" spans="1:4" ht="18.75" x14ac:dyDescent="0.2">
      <c r="A201" s="160">
        <v>124</v>
      </c>
      <c r="B201" s="168" t="s">
        <v>182</v>
      </c>
      <c r="C201" s="167" t="s">
        <v>183</v>
      </c>
      <c r="D201" s="162">
        <v>3.4285714285714284</v>
      </c>
    </row>
    <row r="202" spans="1:4" ht="18.75" x14ac:dyDescent="0.2">
      <c r="A202" s="160">
        <v>125</v>
      </c>
      <c r="B202" s="168" t="s">
        <v>34</v>
      </c>
      <c r="C202" s="167" t="s">
        <v>192</v>
      </c>
      <c r="D202" s="162">
        <v>3.4285714285714284</v>
      </c>
    </row>
    <row r="203" spans="1:4" ht="18.75" x14ac:dyDescent="0.2">
      <c r="A203" s="160">
        <v>126</v>
      </c>
      <c r="B203" s="168" t="s">
        <v>34</v>
      </c>
      <c r="C203" s="167" t="s">
        <v>194</v>
      </c>
      <c r="D203" s="162">
        <v>3.4285714285714284</v>
      </c>
    </row>
    <row r="204" spans="1:4" ht="18.75" x14ac:dyDescent="0.3">
      <c r="A204" s="160">
        <v>127</v>
      </c>
      <c r="B204" s="168" t="s">
        <v>34</v>
      </c>
      <c r="C204" s="167" t="s">
        <v>53</v>
      </c>
      <c r="D204" s="163">
        <v>3.375</v>
      </c>
    </row>
    <row r="205" spans="1:4" ht="18.75" x14ac:dyDescent="0.2">
      <c r="A205" s="160">
        <v>128</v>
      </c>
      <c r="B205" s="168" t="s">
        <v>34</v>
      </c>
      <c r="C205" s="167" t="s">
        <v>68</v>
      </c>
      <c r="D205" s="162">
        <v>3.375</v>
      </c>
    </row>
    <row r="206" spans="1:4" ht="18.75" x14ac:dyDescent="0.2">
      <c r="A206" s="160">
        <v>129</v>
      </c>
      <c r="B206" s="168" t="s">
        <v>34</v>
      </c>
      <c r="C206" s="167" t="s">
        <v>72</v>
      </c>
      <c r="D206" s="162">
        <v>3.375</v>
      </c>
    </row>
    <row r="207" spans="1:4" ht="18.75" x14ac:dyDescent="0.2">
      <c r="A207" s="160">
        <v>130</v>
      </c>
      <c r="B207" s="168" t="s">
        <v>34</v>
      </c>
      <c r="C207" s="167" t="s">
        <v>109</v>
      </c>
      <c r="D207" s="162">
        <v>3.375</v>
      </c>
    </row>
    <row r="208" spans="1:4" ht="18.75" x14ac:dyDescent="0.2">
      <c r="A208" s="160">
        <v>131</v>
      </c>
      <c r="B208" s="168" t="s">
        <v>34</v>
      </c>
      <c r="C208" s="167" t="s">
        <v>543</v>
      </c>
      <c r="D208" s="162">
        <v>3.375</v>
      </c>
    </row>
    <row r="209" spans="1:4" ht="18.75" x14ac:dyDescent="0.2">
      <c r="A209" s="160">
        <v>132</v>
      </c>
      <c r="B209" s="168" t="s">
        <v>34</v>
      </c>
      <c r="C209" s="167" t="s">
        <v>125</v>
      </c>
      <c r="D209" s="162">
        <v>3.2857142857142856</v>
      </c>
    </row>
    <row r="210" spans="1:4" ht="18.75" x14ac:dyDescent="0.2">
      <c r="A210" s="160">
        <v>133</v>
      </c>
      <c r="B210" s="168" t="s">
        <v>34</v>
      </c>
      <c r="C210" s="167" t="s">
        <v>131</v>
      </c>
      <c r="D210" s="162">
        <v>3.2857142857142856</v>
      </c>
    </row>
    <row r="211" spans="1:4" ht="18.75" x14ac:dyDescent="0.2">
      <c r="A211" s="160">
        <v>134</v>
      </c>
      <c r="B211" s="168" t="s">
        <v>34</v>
      </c>
      <c r="C211" s="167" t="s">
        <v>137</v>
      </c>
      <c r="D211" s="162">
        <v>3.2857142857142856</v>
      </c>
    </row>
    <row r="212" spans="1:4" ht="18.75" x14ac:dyDescent="0.2">
      <c r="A212" s="160">
        <v>135</v>
      </c>
      <c r="B212" s="168" t="s">
        <v>34</v>
      </c>
      <c r="C212" s="167" t="s">
        <v>141</v>
      </c>
      <c r="D212" s="162">
        <v>3.2857142857142856</v>
      </c>
    </row>
    <row r="213" spans="1:4" ht="18.75" x14ac:dyDescent="0.2">
      <c r="A213" s="160">
        <v>136</v>
      </c>
      <c r="B213" s="168" t="s">
        <v>34</v>
      </c>
      <c r="C213" s="167" t="s">
        <v>150</v>
      </c>
      <c r="D213" s="162">
        <v>3.2857142857142856</v>
      </c>
    </row>
    <row r="214" spans="1:4" ht="18.75" x14ac:dyDescent="0.2">
      <c r="A214" s="160">
        <v>137</v>
      </c>
      <c r="B214" s="168" t="s">
        <v>34</v>
      </c>
      <c r="C214" s="167" t="s">
        <v>524</v>
      </c>
      <c r="D214" s="162">
        <v>3.2857142857142856</v>
      </c>
    </row>
    <row r="215" spans="1:4" ht="18.75" x14ac:dyDescent="0.2">
      <c r="A215" s="160">
        <v>138</v>
      </c>
      <c r="B215" s="168" t="s">
        <v>34</v>
      </c>
      <c r="C215" s="167" t="s">
        <v>180</v>
      </c>
      <c r="D215" s="162">
        <v>3.2857142857142856</v>
      </c>
    </row>
    <row r="216" spans="1:4" ht="18.75" x14ac:dyDescent="0.2">
      <c r="A216" s="160">
        <v>139</v>
      </c>
      <c r="B216" s="168" t="s">
        <v>34</v>
      </c>
      <c r="C216" s="167" t="s">
        <v>199</v>
      </c>
      <c r="D216" s="162">
        <v>3.2857142857142856</v>
      </c>
    </row>
    <row r="217" spans="1:4" ht="18.75" x14ac:dyDescent="0.3">
      <c r="A217" s="160">
        <v>140</v>
      </c>
      <c r="B217" s="168" t="s">
        <v>34</v>
      </c>
      <c r="C217" s="167" t="s">
        <v>49</v>
      </c>
      <c r="D217" s="163">
        <v>3.25</v>
      </c>
    </row>
    <row r="218" spans="1:4" ht="18.75" x14ac:dyDescent="0.3">
      <c r="A218" s="160">
        <v>141</v>
      </c>
      <c r="B218" s="168" t="s">
        <v>34</v>
      </c>
      <c r="C218" s="167" t="s">
        <v>56</v>
      </c>
      <c r="D218" s="163">
        <v>3.25</v>
      </c>
    </row>
    <row r="219" spans="1:4" ht="18.75" x14ac:dyDescent="0.3">
      <c r="A219" s="160">
        <v>142</v>
      </c>
      <c r="B219" s="168" t="s">
        <v>34</v>
      </c>
      <c r="C219" s="167" t="s">
        <v>61</v>
      </c>
      <c r="D219" s="163">
        <v>3.25</v>
      </c>
    </row>
    <row r="220" spans="1:4" ht="18.75" x14ac:dyDescent="0.3">
      <c r="A220" s="160">
        <v>143</v>
      </c>
      <c r="B220" s="168" t="s">
        <v>34</v>
      </c>
      <c r="C220" s="167" t="s">
        <v>63</v>
      </c>
      <c r="D220" s="163">
        <v>3.25</v>
      </c>
    </row>
    <row r="221" spans="1:4" ht="18.75" x14ac:dyDescent="0.2">
      <c r="A221" s="160">
        <v>144</v>
      </c>
      <c r="B221" s="168" t="s">
        <v>34</v>
      </c>
      <c r="C221" s="167" t="s">
        <v>81</v>
      </c>
      <c r="D221" s="162">
        <v>3.25</v>
      </c>
    </row>
    <row r="222" spans="1:4" ht="18.75" x14ac:dyDescent="0.2">
      <c r="A222" s="160">
        <v>145</v>
      </c>
      <c r="B222" s="168" t="s">
        <v>34</v>
      </c>
      <c r="C222" s="167" t="s">
        <v>100</v>
      </c>
      <c r="D222" s="162">
        <v>3.25</v>
      </c>
    </row>
    <row r="223" spans="1:4" ht="18.75" x14ac:dyDescent="0.2">
      <c r="A223" s="160">
        <v>146</v>
      </c>
      <c r="B223" s="168" t="s">
        <v>34</v>
      </c>
      <c r="C223" s="167" t="s">
        <v>104</v>
      </c>
      <c r="D223" s="162">
        <v>3.25</v>
      </c>
    </row>
    <row r="224" spans="1:4" ht="18.75" x14ac:dyDescent="0.2">
      <c r="A224" s="160">
        <v>147</v>
      </c>
      <c r="B224" s="168" t="s">
        <v>34</v>
      </c>
      <c r="C224" s="167" t="s">
        <v>108</v>
      </c>
      <c r="D224" s="162">
        <v>3.25</v>
      </c>
    </row>
    <row r="225" spans="1:4" ht="18.75" x14ac:dyDescent="0.2">
      <c r="A225" s="160">
        <v>148</v>
      </c>
      <c r="B225" s="168" t="s">
        <v>34</v>
      </c>
      <c r="C225" s="167" t="s">
        <v>136</v>
      </c>
      <c r="D225" s="162">
        <v>3.1428571428571428</v>
      </c>
    </row>
    <row r="226" spans="1:4" ht="18.75" x14ac:dyDescent="0.2">
      <c r="A226" s="160">
        <v>149</v>
      </c>
      <c r="B226" s="168" t="s">
        <v>34</v>
      </c>
      <c r="C226" s="167" t="s">
        <v>173</v>
      </c>
      <c r="D226" s="162">
        <v>3.1428571428571428</v>
      </c>
    </row>
    <row r="227" spans="1:4" ht="18.75" x14ac:dyDescent="0.2">
      <c r="A227" s="160">
        <v>150</v>
      </c>
      <c r="B227" s="168" t="s">
        <v>34</v>
      </c>
      <c r="C227" s="167" t="s">
        <v>517</v>
      </c>
      <c r="D227" s="162">
        <v>3.1428571428571428</v>
      </c>
    </row>
    <row r="228" spans="1:4" ht="18.75" x14ac:dyDescent="0.2">
      <c r="A228" s="160">
        <v>151</v>
      </c>
      <c r="B228" s="168" t="s">
        <v>34</v>
      </c>
      <c r="C228" s="167" t="s">
        <v>528</v>
      </c>
      <c r="D228" s="162">
        <v>3.1428571428571428</v>
      </c>
    </row>
    <row r="229" spans="1:4" ht="18.75" x14ac:dyDescent="0.2">
      <c r="A229" s="160">
        <v>152</v>
      </c>
      <c r="B229" s="168" t="s">
        <v>34</v>
      </c>
      <c r="C229" s="167" t="s">
        <v>189</v>
      </c>
      <c r="D229" s="162">
        <v>3.1428571428571428</v>
      </c>
    </row>
    <row r="230" spans="1:4" ht="18.75" x14ac:dyDescent="0.3">
      <c r="A230" s="160">
        <v>153</v>
      </c>
      <c r="B230" s="168" t="s">
        <v>34</v>
      </c>
      <c r="C230" s="167" t="s">
        <v>45</v>
      </c>
      <c r="D230" s="163">
        <v>3.125</v>
      </c>
    </row>
    <row r="231" spans="1:4" ht="18.75" x14ac:dyDescent="0.3">
      <c r="A231" s="160">
        <v>154</v>
      </c>
      <c r="B231" s="168" t="s">
        <v>34</v>
      </c>
      <c r="C231" s="167" t="s">
        <v>57</v>
      </c>
      <c r="D231" s="163">
        <v>3.125</v>
      </c>
    </row>
    <row r="232" spans="1:4" ht="18.75" x14ac:dyDescent="0.3">
      <c r="A232" s="160">
        <v>155</v>
      </c>
      <c r="B232" s="168" t="s">
        <v>34</v>
      </c>
      <c r="C232" s="167" t="s">
        <v>64</v>
      </c>
      <c r="D232" s="163">
        <v>3.125</v>
      </c>
    </row>
    <row r="233" spans="1:4" ht="18.75" x14ac:dyDescent="0.2">
      <c r="A233" s="160">
        <v>156</v>
      </c>
      <c r="B233" s="168" t="s">
        <v>34</v>
      </c>
      <c r="C233" s="167" t="s">
        <v>96</v>
      </c>
      <c r="D233" s="162">
        <v>3.125</v>
      </c>
    </row>
    <row r="234" spans="1:4" ht="18.75" x14ac:dyDescent="0.2">
      <c r="A234" s="160">
        <v>157</v>
      </c>
      <c r="B234" s="168" t="s">
        <v>34</v>
      </c>
      <c r="C234" s="167" t="s">
        <v>97</v>
      </c>
      <c r="D234" s="162">
        <v>3.125</v>
      </c>
    </row>
    <row r="235" spans="1:4" ht="18.75" x14ac:dyDescent="0.2">
      <c r="A235" s="160">
        <v>158</v>
      </c>
      <c r="B235" s="168" t="s">
        <v>51</v>
      </c>
      <c r="C235" s="167" t="s">
        <v>114</v>
      </c>
      <c r="D235" s="162">
        <v>3.125</v>
      </c>
    </row>
    <row r="236" spans="1:4" ht="18.75" x14ac:dyDescent="0.2">
      <c r="A236" s="160">
        <v>159</v>
      </c>
      <c r="B236" s="168" t="s">
        <v>34</v>
      </c>
      <c r="C236" s="167" t="s">
        <v>116</v>
      </c>
      <c r="D236" s="162">
        <v>3.125</v>
      </c>
    </row>
    <row r="237" spans="1:4" ht="18.75" x14ac:dyDescent="0.3">
      <c r="A237" s="160">
        <v>160</v>
      </c>
      <c r="B237" s="168" t="s">
        <v>34</v>
      </c>
      <c r="C237" s="167" t="s">
        <v>65</v>
      </c>
      <c r="D237" s="163">
        <v>3</v>
      </c>
    </row>
    <row r="238" spans="1:4" ht="18.75" x14ac:dyDescent="0.2">
      <c r="A238" s="160">
        <v>161</v>
      </c>
      <c r="B238" s="168" t="s">
        <v>34</v>
      </c>
      <c r="C238" s="167" t="s">
        <v>70</v>
      </c>
      <c r="D238" s="162">
        <v>3</v>
      </c>
    </row>
    <row r="239" spans="1:4" ht="18.75" x14ac:dyDescent="0.2">
      <c r="A239" s="160">
        <v>162</v>
      </c>
      <c r="B239" s="168" t="s">
        <v>34</v>
      </c>
      <c r="C239" s="167" t="s">
        <v>85</v>
      </c>
      <c r="D239" s="162">
        <v>3</v>
      </c>
    </row>
    <row r="240" spans="1:4" ht="18.75" x14ac:dyDescent="0.2">
      <c r="A240" s="160">
        <v>163</v>
      </c>
      <c r="B240" s="168" t="s">
        <v>34</v>
      </c>
      <c r="C240" s="167" t="s">
        <v>87</v>
      </c>
      <c r="D240" s="162">
        <v>3</v>
      </c>
    </row>
    <row r="241" spans="1:4" ht="18.75" x14ac:dyDescent="0.2">
      <c r="A241" s="160">
        <v>164</v>
      </c>
      <c r="B241" s="168" t="s">
        <v>34</v>
      </c>
      <c r="C241" s="167" t="s">
        <v>165</v>
      </c>
      <c r="D241" s="162">
        <v>3</v>
      </c>
    </row>
    <row r="242" spans="1:4" ht="18.75" x14ac:dyDescent="0.2">
      <c r="A242" s="160">
        <v>165</v>
      </c>
      <c r="B242" s="168" t="s">
        <v>34</v>
      </c>
      <c r="C242" s="167" t="s">
        <v>513</v>
      </c>
      <c r="D242" s="162">
        <v>3</v>
      </c>
    </row>
    <row r="243" spans="1:4" ht="18.75" x14ac:dyDescent="0.2">
      <c r="A243" s="160">
        <v>166</v>
      </c>
      <c r="B243" s="168" t="s">
        <v>34</v>
      </c>
      <c r="C243" s="167" t="s">
        <v>79</v>
      </c>
      <c r="D243" s="162">
        <v>2.8888888888888888</v>
      </c>
    </row>
    <row r="244" spans="1:4" ht="18.75" x14ac:dyDescent="0.3">
      <c r="A244" s="160">
        <v>167</v>
      </c>
      <c r="B244" s="168" t="s">
        <v>34</v>
      </c>
      <c r="C244" s="167" t="s">
        <v>42</v>
      </c>
      <c r="D244" s="163">
        <v>2.875</v>
      </c>
    </row>
    <row r="245" spans="1:4" ht="18.75" x14ac:dyDescent="0.3">
      <c r="A245" s="160">
        <v>168</v>
      </c>
      <c r="B245" s="168" t="s">
        <v>51</v>
      </c>
      <c r="C245" s="167" t="s">
        <v>58</v>
      </c>
      <c r="D245" s="163">
        <v>2.875</v>
      </c>
    </row>
    <row r="246" spans="1:4" ht="18.75" x14ac:dyDescent="0.3">
      <c r="A246" s="160">
        <v>169</v>
      </c>
      <c r="B246" s="168" t="s">
        <v>51</v>
      </c>
      <c r="C246" s="167" t="s">
        <v>62</v>
      </c>
      <c r="D246" s="163">
        <v>2.875</v>
      </c>
    </row>
    <row r="247" spans="1:4" ht="18.75" x14ac:dyDescent="0.2">
      <c r="A247" s="160">
        <v>170</v>
      </c>
      <c r="B247" s="168" t="s">
        <v>34</v>
      </c>
      <c r="C247" s="167" t="s">
        <v>71</v>
      </c>
      <c r="D247" s="162">
        <v>2.875</v>
      </c>
    </row>
    <row r="248" spans="1:4" ht="18.75" x14ac:dyDescent="0.2">
      <c r="A248" s="160">
        <v>171</v>
      </c>
      <c r="B248" s="168" t="s">
        <v>34</v>
      </c>
      <c r="C248" s="167" t="s">
        <v>74</v>
      </c>
      <c r="D248" s="162">
        <v>2.875</v>
      </c>
    </row>
    <row r="249" spans="1:4" ht="18.75" x14ac:dyDescent="0.2">
      <c r="A249" s="160">
        <v>172</v>
      </c>
      <c r="B249" s="168" t="s">
        <v>34</v>
      </c>
      <c r="C249" s="167" t="s">
        <v>89</v>
      </c>
      <c r="D249" s="162">
        <v>2.875</v>
      </c>
    </row>
    <row r="250" spans="1:4" ht="18.75" x14ac:dyDescent="0.2">
      <c r="A250" s="160">
        <v>173</v>
      </c>
      <c r="B250" s="168" t="s">
        <v>34</v>
      </c>
      <c r="C250" s="167" t="s">
        <v>106</v>
      </c>
      <c r="D250" s="162">
        <v>2.875</v>
      </c>
    </row>
    <row r="251" spans="1:4" ht="18.75" x14ac:dyDescent="0.2">
      <c r="A251" s="160">
        <v>174</v>
      </c>
      <c r="B251" s="168" t="s">
        <v>34</v>
      </c>
      <c r="C251" s="167" t="s">
        <v>69</v>
      </c>
      <c r="D251" s="162">
        <v>2.8571428571428572</v>
      </c>
    </row>
    <row r="252" spans="1:4" ht="18.75" x14ac:dyDescent="0.3">
      <c r="A252" s="160">
        <v>175</v>
      </c>
      <c r="B252" s="168" t="s">
        <v>34</v>
      </c>
      <c r="C252" s="167" t="s">
        <v>54</v>
      </c>
      <c r="D252" s="163">
        <v>2.75</v>
      </c>
    </row>
    <row r="253" spans="1:4" ht="18.75" x14ac:dyDescent="0.3">
      <c r="A253" s="160">
        <v>176</v>
      </c>
      <c r="B253" s="168" t="s">
        <v>34</v>
      </c>
      <c r="C253" s="167" t="s">
        <v>55</v>
      </c>
      <c r="D253" s="163">
        <v>2.75</v>
      </c>
    </row>
    <row r="254" spans="1:4" ht="18.75" x14ac:dyDescent="0.2">
      <c r="A254" s="160">
        <v>177</v>
      </c>
      <c r="B254" s="168" t="s">
        <v>34</v>
      </c>
      <c r="C254" s="167" t="s">
        <v>66</v>
      </c>
      <c r="D254" s="162">
        <v>2.75</v>
      </c>
    </row>
    <row r="255" spans="1:4" ht="18.75" x14ac:dyDescent="0.2">
      <c r="A255" s="160">
        <v>178</v>
      </c>
      <c r="B255" s="168" t="s">
        <v>34</v>
      </c>
      <c r="C255" s="167" t="s">
        <v>76</v>
      </c>
      <c r="D255" s="162">
        <v>2.75</v>
      </c>
    </row>
    <row r="256" spans="1:4" ht="18.75" x14ac:dyDescent="0.2">
      <c r="A256" s="160">
        <v>179</v>
      </c>
      <c r="B256" s="168" t="s">
        <v>34</v>
      </c>
      <c r="C256" s="167" t="s">
        <v>86</v>
      </c>
      <c r="D256" s="162">
        <v>2.75</v>
      </c>
    </row>
    <row r="257" spans="1:4" ht="18.75" x14ac:dyDescent="0.2">
      <c r="A257" s="160">
        <v>180</v>
      </c>
      <c r="B257" s="168" t="s">
        <v>34</v>
      </c>
      <c r="C257" s="167" t="s">
        <v>101</v>
      </c>
      <c r="D257" s="162">
        <v>2.75</v>
      </c>
    </row>
    <row r="258" spans="1:4" ht="18.75" x14ac:dyDescent="0.2">
      <c r="A258" s="160">
        <v>181</v>
      </c>
      <c r="B258" s="168" t="s">
        <v>34</v>
      </c>
      <c r="C258" s="167" t="s">
        <v>113</v>
      </c>
      <c r="D258" s="162">
        <v>2.6666666666666665</v>
      </c>
    </row>
    <row r="259" spans="1:4" ht="18.75" x14ac:dyDescent="0.3">
      <c r="A259" s="160">
        <v>182</v>
      </c>
      <c r="B259" s="168" t="s">
        <v>34</v>
      </c>
      <c r="C259" s="167" t="s">
        <v>39</v>
      </c>
      <c r="D259" s="163">
        <v>2.625</v>
      </c>
    </row>
    <row r="260" spans="1:4" ht="18.75" x14ac:dyDescent="0.3">
      <c r="A260" s="160">
        <v>183</v>
      </c>
      <c r="B260" s="168" t="s">
        <v>34</v>
      </c>
      <c r="C260" s="167" t="s">
        <v>46</v>
      </c>
      <c r="D260" s="163">
        <v>2.625</v>
      </c>
    </row>
    <row r="261" spans="1:4" ht="18.75" x14ac:dyDescent="0.3">
      <c r="A261" s="160">
        <v>184</v>
      </c>
      <c r="B261" s="168" t="s">
        <v>34</v>
      </c>
      <c r="C261" s="167" t="s">
        <v>48</v>
      </c>
      <c r="D261" s="163">
        <v>2.625</v>
      </c>
    </row>
    <row r="262" spans="1:4" ht="18.75" x14ac:dyDescent="0.3">
      <c r="A262" s="160">
        <v>185</v>
      </c>
      <c r="B262" s="168" t="s">
        <v>34</v>
      </c>
      <c r="C262" s="167" t="s">
        <v>50</v>
      </c>
      <c r="D262" s="163">
        <v>2.625</v>
      </c>
    </row>
    <row r="263" spans="1:4" ht="18.75" x14ac:dyDescent="0.2">
      <c r="A263" s="160">
        <v>186</v>
      </c>
      <c r="B263" s="168" t="s">
        <v>34</v>
      </c>
      <c r="C263" s="167" t="s">
        <v>83</v>
      </c>
      <c r="D263" s="162">
        <v>2.625</v>
      </c>
    </row>
    <row r="264" spans="1:4" ht="18.75" x14ac:dyDescent="0.2">
      <c r="A264" s="160">
        <v>187</v>
      </c>
      <c r="B264" s="168" t="s">
        <v>34</v>
      </c>
      <c r="C264" s="167" t="s">
        <v>84</v>
      </c>
      <c r="D264" s="162">
        <v>2.625</v>
      </c>
    </row>
    <row r="265" spans="1:4" ht="18.75" x14ac:dyDescent="0.2">
      <c r="A265" s="160">
        <v>188</v>
      </c>
      <c r="B265" s="168" t="s">
        <v>34</v>
      </c>
      <c r="C265" s="167" t="s">
        <v>148</v>
      </c>
      <c r="D265" s="162">
        <v>2.5</v>
      </c>
    </row>
    <row r="266" spans="1:4" ht="18.75" x14ac:dyDescent="0.2">
      <c r="A266" s="160">
        <v>189</v>
      </c>
      <c r="B266" s="168" t="s">
        <v>34</v>
      </c>
      <c r="C266" s="167" t="s">
        <v>73</v>
      </c>
      <c r="D266" s="162">
        <v>2.4444444444444446</v>
      </c>
    </row>
    <row r="267" spans="1:4" ht="18.75" x14ac:dyDescent="0.2">
      <c r="A267" s="160">
        <v>190</v>
      </c>
      <c r="B267" s="168" t="s">
        <v>34</v>
      </c>
      <c r="C267" s="167" t="s">
        <v>80</v>
      </c>
      <c r="D267" s="162">
        <v>2.375</v>
      </c>
    </row>
    <row r="268" spans="1:4" ht="18.75" x14ac:dyDescent="0.2">
      <c r="A268" s="160">
        <v>191</v>
      </c>
      <c r="B268" s="168" t="s">
        <v>34</v>
      </c>
      <c r="C268" s="167" t="s">
        <v>78</v>
      </c>
      <c r="D268" s="162">
        <v>2.2857142857142856</v>
      </c>
    </row>
    <row r="269" spans="1:4" ht="18.75" x14ac:dyDescent="0.2">
      <c r="A269" s="160">
        <v>192</v>
      </c>
      <c r="B269" s="168" t="s">
        <v>34</v>
      </c>
      <c r="C269" s="167" t="s">
        <v>77</v>
      </c>
      <c r="D269" s="162">
        <v>2.25</v>
      </c>
    </row>
    <row r="270" spans="1:4" ht="18.75" x14ac:dyDescent="0.3">
      <c r="A270" s="160">
        <v>193</v>
      </c>
      <c r="B270" s="168" t="s">
        <v>34</v>
      </c>
      <c r="C270" s="167" t="s">
        <v>44</v>
      </c>
      <c r="D270" s="163">
        <v>2.1428571428571428</v>
      </c>
    </row>
    <row r="271" spans="1:4" ht="18.75" x14ac:dyDescent="0.3">
      <c r="A271" s="160">
        <v>194</v>
      </c>
      <c r="B271" s="168" t="s">
        <v>34</v>
      </c>
      <c r="C271" s="167" t="s">
        <v>43</v>
      </c>
      <c r="D271" s="163">
        <v>2</v>
      </c>
    </row>
    <row r="272" spans="1:4" ht="18.75" x14ac:dyDescent="0.3">
      <c r="A272" s="160">
        <v>195</v>
      </c>
      <c r="B272" s="168" t="s">
        <v>34</v>
      </c>
      <c r="C272" s="167" t="s">
        <v>47</v>
      </c>
      <c r="D272" s="163">
        <v>2</v>
      </c>
    </row>
    <row r="273" spans="1:4" ht="18.75" x14ac:dyDescent="0.2">
      <c r="A273" s="160">
        <v>196</v>
      </c>
      <c r="B273" s="168" t="s">
        <v>34</v>
      </c>
      <c r="C273" s="167" t="s">
        <v>82</v>
      </c>
      <c r="D273" s="162">
        <v>2</v>
      </c>
    </row>
    <row r="274" spans="1:4" ht="18.75" x14ac:dyDescent="0.2">
      <c r="A274" s="160">
        <v>197</v>
      </c>
      <c r="B274" s="168" t="s">
        <v>34</v>
      </c>
      <c r="C274" s="167" t="s">
        <v>102</v>
      </c>
      <c r="D274" s="162">
        <v>2</v>
      </c>
    </row>
    <row r="275" spans="1:4" ht="18.75" x14ac:dyDescent="0.2">
      <c r="A275" s="160">
        <v>198</v>
      </c>
      <c r="B275" s="168" t="s">
        <v>34</v>
      </c>
      <c r="C275" s="167" t="s">
        <v>118</v>
      </c>
      <c r="D275" s="162">
        <v>2</v>
      </c>
    </row>
    <row r="276" spans="1:4" ht="18.75" x14ac:dyDescent="0.2">
      <c r="A276" s="612" t="s">
        <v>550</v>
      </c>
      <c r="B276" s="612"/>
      <c r="C276" s="612"/>
      <c r="D276" s="612"/>
    </row>
    <row r="277" spans="1:4" ht="18.75" x14ac:dyDescent="0.2">
      <c r="A277" s="611" t="s">
        <v>573</v>
      </c>
      <c r="B277" s="611"/>
      <c r="C277" s="611"/>
      <c r="D277" s="611"/>
    </row>
    <row r="278" spans="1:4" ht="37.5" customHeight="1" x14ac:dyDescent="0.2">
      <c r="A278" s="160" t="s">
        <v>546</v>
      </c>
      <c r="B278" s="161" t="s">
        <v>549</v>
      </c>
      <c r="C278" s="160" t="s">
        <v>3</v>
      </c>
      <c r="D278" s="162" t="s">
        <v>9</v>
      </c>
    </row>
    <row r="279" spans="1:4" ht="18.75" x14ac:dyDescent="0.2">
      <c r="A279" s="160">
        <v>1</v>
      </c>
      <c r="B279" s="168" t="s">
        <v>34</v>
      </c>
      <c r="C279" s="167" t="s">
        <v>258</v>
      </c>
      <c r="D279" s="162">
        <v>5</v>
      </c>
    </row>
    <row r="280" spans="1:4" ht="18.75" x14ac:dyDescent="0.2">
      <c r="A280" s="160">
        <v>2</v>
      </c>
      <c r="B280" s="168" t="s">
        <v>35</v>
      </c>
      <c r="C280" s="167" t="s">
        <v>266</v>
      </c>
      <c r="D280" s="162">
        <v>5</v>
      </c>
    </row>
    <row r="281" spans="1:4" ht="18.75" x14ac:dyDescent="0.2">
      <c r="A281" s="160">
        <v>3</v>
      </c>
      <c r="B281" s="168" t="s">
        <v>34</v>
      </c>
      <c r="C281" s="167" t="s">
        <v>274</v>
      </c>
      <c r="D281" s="162">
        <v>5</v>
      </c>
    </row>
    <row r="282" spans="1:4" ht="18.75" x14ac:dyDescent="0.2">
      <c r="A282" s="160">
        <v>4</v>
      </c>
      <c r="B282" s="168" t="s">
        <v>34</v>
      </c>
      <c r="C282" s="167" t="s">
        <v>291</v>
      </c>
      <c r="D282" s="162">
        <v>5</v>
      </c>
    </row>
    <row r="283" spans="1:4" ht="18.75" x14ac:dyDescent="0.2">
      <c r="A283" s="160">
        <v>5</v>
      </c>
      <c r="B283" s="168" t="s">
        <v>304</v>
      </c>
      <c r="C283" s="167" t="s">
        <v>305</v>
      </c>
      <c r="D283" s="162">
        <v>5</v>
      </c>
    </row>
    <row r="284" spans="1:4" ht="18.75" x14ac:dyDescent="0.2">
      <c r="A284" s="160">
        <v>6</v>
      </c>
      <c r="B284" s="168" t="s">
        <v>34</v>
      </c>
      <c r="C284" s="167" t="s">
        <v>307</v>
      </c>
      <c r="D284" s="162">
        <v>5</v>
      </c>
    </row>
    <row r="285" spans="1:4" ht="18.75" x14ac:dyDescent="0.2">
      <c r="A285" s="160">
        <v>7</v>
      </c>
      <c r="B285" s="168" t="s">
        <v>35</v>
      </c>
      <c r="C285" s="167" t="s">
        <v>312</v>
      </c>
      <c r="D285" s="162">
        <v>5</v>
      </c>
    </row>
    <row r="286" spans="1:4" ht="18.75" x14ac:dyDescent="0.2">
      <c r="A286" s="160">
        <v>8</v>
      </c>
      <c r="B286" s="168" t="s">
        <v>34</v>
      </c>
      <c r="C286" s="167" t="s">
        <v>329</v>
      </c>
      <c r="D286" s="162">
        <v>5</v>
      </c>
    </row>
    <row r="287" spans="1:4" ht="18.75" x14ac:dyDescent="0.2">
      <c r="A287" s="160">
        <v>9</v>
      </c>
      <c r="B287" s="168" t="s">
        <v>34</v>
      </c>
      <c r="C287" s="167" t="s">
        <v>289</v>
      </c>
      <c r="D287" s="162">
        <v>4.875</v>
      </c>
    </row>
    <row r="288" spans="1:4" ht="18.75" x14ac:dyDescent="0.2">
      <c r="A288" s="160">
        <v>10</v>
      </c>
      <c r="B288" s="168" t="s">
        <v>304</v>
      </c>
      <c r="C288" s="167" t="s">
        <v>314</v>
      </c>
      <c r="D288" s="162">
        <v>4.875</v>
      </c>
    </row>
    <row r="289" spans="1:4" ht="18.75" x14ac:dyDescent="0.2">
      <c r="A289" s="160">
        <v>11</v>
      </c>
      <c r="B289" s="168" t="s">
        <v>34</v>
      </c>
      <c r="C289" s="167" t="s">
        <v>325</v>
      </c>
      <c r="D289" s="162">
        <v>4.875</v>
      </c>
    </row>
    <row r="290" spans="1:4" ht="18.75" x14ac:dyDescent="0.2">
      <c r="A290" s="160">
        <v>12</v>
      </c>
      <c r="B290" s="168" t="s">
        <v>34</v>
      </c>
      <c r="C290" s="167" t="s">
        <v>326</v>
      </c>
      <c r="D290" s="162">
        <v>4.875</v>
      </c>
    </row>
    <row r="291" spans="1:4" ht="18.75" x14ac:dyDescent="0.2">
      <c r="A291" s="160">
        <v>13</v>
      </c>
      <c r="B291" s="168" t="s">
        <v>34</v>
      </c>
      <c r="C291" s="167" t="s">
        <v>332</v>
      </c>
      <c r="D291" s="162">
        <v>4.875</v>
      </c>
    </row>
    <row r="292" spans="1:4" ht="18.75" x14ac:dyDescent="0.2">
      <c r="A292" s="160">
        <v>14</v>
      </c>
      <c r="B292" s="168" t="s">
        <v>34</v>
      </c>
      <c r="C292" s="167" t="s">
        <v>336</v>
      </c>
      <c r="D292" s="162">
        <v>4.875</v>
      </c>
    </row>
    <row r="293" spans="1:4" ht="18.75" x14ac:dyDescent="0.2">
      <c r="A293" s="160">
        <v>15</v>
      </c>
      <c r="B293" s="168" t="s">
        <v>34</v>
      </c>
      <c r="C293" s="167" t="s">
        <v>263</v>
      </c>
      <c r="D293" s="162">
        <v>4.8571428571428568</v>
      </c>
    </row>
    <row r="294" spans="1:4" ht="18.75" x14ac:dyDescent="0.2">
      <c r="A294" s="160">
        <v>16</v>
      </c>
      <c r="B294" s="168" t="s">
        <v>34</v>
      </c>
      <c r="C294" s="167" t="s">
        <v>268</v>
      </c>
      <c r="D294" s="162">
        <v>4.8571428571428568</v>
      </c>
    </row>
    <row r="295" spans="1:4" ht="18.75" x14ac:dyDescent="0.2">
      <c r="A295" s="160">
        <v>17</v>
      </c>
      <c r="B295" s="168" t="s">
        <v>36</v>
      </c>
      <c r="C295" s="167" t="s">
        <v>280</v>
      </c>
      <c r="D295" s="162">
        <v>4.75</v>
      </c>
    </row>
    <row r="296" spans="1:4" ht="18.75" x14ac:dyDescent="0.2">
      <c r="A296" s="160">
        <v>18</v>
      </c>
      <c r="B296" s="168" t="s">
        <v>51</v>
      </c>
      <c r="C296" s="167" t="s">
        <v>297</v>
      </c>
      <c r="D296" s="162">
        <v>4.75</v>
      </c>
    </row>
    <row r="297" spans="1:4" ht="18.75" x14ac:dyDescent="0.2">
      <c r="A297" s="160">
        <v>19</v>
      </c>
      <c r="B297" s="168" t="s">
        <v>34</v>
      </c>
      <c r="C297" s="167" t="s">
        <v>253</v>
      </c>
      <c r="D297" s="162">
        <v>4.7142857142857144</v>
      </c>
    </row>
    <row r="298" spans="1:4" ht="18.75" x14ac:dyDescent="0.2">
      <c r="A298" s="160">
        <v>20</v>
      </c>
      <c r="B298" s="168" t="s">
        <v>35</v>
      </c>
      <c r="C298" s="167" t="s">
        <v>260</v>
      </c>
      <c r="D298" s="162">
        <v>4.7142857142857144</v>
      </c>
    </row>
    <row r="299" spans="1:4" ht="18.75" x14ac:dyDescent="0.2">
      <c r="A299" s="160">
        <v>21</v>
      </c>
      <c r="B299" s="168" t="s">
        <v>34</v>
      </c>
      <c r="C299" s="167" t="s">
        <v>271</v>
      </c>
      <c r="D299" s="162">
        <v>4.7142857142857144</v>
      </c>
    </row>
    <row r="300" spans="1:4" ht="18.75" x14ac:dyDescent="0.2">
      <c r="A300" s="160">
        <v>22</v>
      </c>
      <c r="B300" s="168" t="s">
        <v>34</v>
      </c>
      <c r="C300" s="167" t="s">
        <v>283</v>
      </c>
      <c r="D300" s="162">
        <v>4.625</v>
      </c>
    </row>
    <row r="301" spans="1:4" ht="18.75" x14ac:dyDescent="0.2">
      <c r="A301" s="160">
        <v>23</v>
      </c>
      <c r="B301" s="168" t="s">
        <v>34</v>
      </c>
      <c r="C301" s="167" t="s">
        <v>296</v>
      </c>
      <c r="D301" s="162">
        <v>4.625</v>
      </c>
    </row>
    <row r="302" spans="1:4" ht="18.75" x14ac:dyDescent="0.2">
      <c r="A302" s="160">
        <v>24</v>
      </c>
      <c r="B302" s="168" t="s">
        <v>34</v>
      </c>
      <c r="C302" s="167" t="s">
        <v>322</v>
      </c>
      <c r="D302" s="162">
        <v>4.625</v>
      </c>
    </row>
    <row r="303" spans="1:4" ht="18.75" x14ac:dyDescent="0.2">
      <c r="A303" s="160">
        <v>25</v>
      </c>
      <c r="B303" s="168" t="s">
        <v>34</v>
      </c>
      <c r="C303" s="167" t="s">
        <v>224</v>
      </c>
      <c r="D303" s="162">
        <v>4.5714285714285712</v>
      </c>
    </row>
    <row r="304" spans="1:4" ht="18.75" x14ac:dyDescent="0.2">
      <c r="A304" s="160">
        <v>26</v>
      </c>
      <c r="B304" s="168" t="s">
        <v>35</v>
      </c>
      <c r="C304" s="167" t="s">
        <v>239</v>
      </c>
      <c r="D304" s="162">
        <v>4.5714285714285712</v>
      </c>
    </row>
    <row r="305" spans="1:4" ht="18.75" x14ac:dyDescent="0.2">
      <c r="A305" s="160">
        <v>27</v>
      </c>
      <c r="B305" s="168" t="s">
        <v>35</v>
      </c>
      <c r="C305" s="167" t="s">
        <v>269</v>
      </c>
      <c r="D305" s="162">
        <v>4.5714285714285712</v>
      </c>
    </row>
    <row r="306" spans="1:4" ht="18.75" x14ac:dyDescent="0.2">
      <c r="A306" s="160">
        <v>28</v>
      </c>
      <c r="B306" s="168" t="s">
        <v>35</v>
      </c>
      <c r="C306" s="167" t="s">
        <v>216</v>
      </c>
      <c r="D306" s="162">
        <v>4.5</v>
      </c>
    </row>
    <row r="307" spans="1:4" ht="18.75" x14ac:dyDescent="0.2">
      <c r="A307" s="160">
        <v>29</v>
      </c>
      <c r="B307" s="168" t="s">
        <v>34</v>
      </c>
      <c r="C307" s="167" t="s">
        <v>240</v>
      </c>
      <c r="D307" s="162">
        <v>4.5</v>
      </c>
    </row>
    <row r="308" spans="1:4" ht="18.75" x14ac:dyDescent="0.2">
      <c r="A308" s="160">
        <v>30</v>
      </c>
      <c r="B308" s="168" t="s">
        <v>34</v>
      </c>
      <c r="C308" s="167" t="s">
        <v>330</v>
      </c>
      <c r="D308" s="162">
        <v>4.5</v>
      </c>
    </row>
    <row r="309" spans="1:4" ht="18.75" x14ac:dyDescent="0.2">
      <c r="A309" s="160">
        <v>31</v>
      </c>
      <c r="B309" s="168" t="s">
        <v>51</v>
      </c>
      <c r="C309" s="167" t="s">
        <v>250</v>
      </c>
      <c r="D309" s="162">
        <v>4.4285714285714288</v>
      </c>
    </row>
    <row r="310" spans="1:4" ht="18.75" x14ac:dyDescent="0.2">
      <c r="A310" s="160">
        <v>32</v>
      </c>
      <c r="B310" s="168" t="s">
        <v>34</v>
      </c>
      <c r="C310" s="167" t="s">
        <v>259</v>
      </c>
      <c r="D310" s="162">
        <v>4.4285714285714288</v>
      </c>
    </row>
    <row r="311" spans="1:4" ht="18.75" x14ac:dyDescent="0.2">
      <c r="A311" s="160">
        <v>33</v>
      </c>
      <c r="B311" s="168" t="s">
        <v>34</v>
      </c>
      <c r="C311" s="167" t="s">
        <v>333</v>
      </c>
      <c r="D311" s="162">
        <v>4.375</v>
      </c>
    </row>
    <row r="312" spans="1:4" ht="18.75" x14ac:dyDescent="0.2">
      <c r="A312" s="160">
        <v>34</v>
      </c>
      <c r="B312" s="168" t="s">
        <v>34</v>
      </c>
      <c r="C312" s="167" t="s">
        <v>544</v>
      </c>
      <c r="D312" s="162">
        <v>4.2857142857142856</v>
      </c>
    </row>
    <row r="313" spans="1:4" ht="18.75" x14ac:dyDescent="0.2">
      <c r="A313" s="160">
        <v>35</v>
      </c>
      <c r="B313" s="168" t="s">
        <v>34</v>
      </c>
      <c r="C313" s="167" t="s">
        <v>251</v>
      </c>
      <c r="D313" s="162">
        <v>4.2857142857142856</v>
      </c>
    </row>
    <row r="314" spans="1:4" ht="18.75" x14ac:dyDescent="0.2">
      <c r="A314" s="160">
        <v>36</v>
      </c>
      <c r="B314" s="168" t="s">
        <v>34</v>
      </c>
      <c r="C314" s="167" t="s">
        <v>254</v>
      </c>
      <c r="D314" s="162">
        <v>4.2857142857142856</v>
      </c>
    </row>
    <row r="315" spans="1:4" ht="18.75" x14ac:dyDescent="0.2">
      <c r="A315" s="160">
        <v>37</v>
      </c>
      <c r="B315" s="168" t="s">
        <v>34</v>
      </c>
      <c r="C315" s="167" t="s">
        <v>262</v>
      </c>
      <c r="D315" s="162">
        <v>4.2857142857142856</v>
      </c>
    </row>
    <row r="316" spans="1:4" ht="18.75" x14ac:dyDescent="0.2">
      <c r="A316" s="160">
        <v>38</v>
      </c>
      <c r="B316" s="168" t="s">
        <v>34</v>
      </c>
      <c r="C316" s="167" t="s">
        <v>267</v>
      </c>
      <c r="D316" s="162">
        <v>4.2857142857142856</v>
      </c>
    </row>
    <row r="317" spans="1:4" ht="18.75" x14ac:dyDescent="0.2">
      <c r="A317" s="160">
        <v>39</v>
      </c>
      <c r="B317" s="168" t="s">
        <v>34</v>
      </c>
      <c r="C317" s="167" t="s">
        <v>299</v>
      </c>
      <c r="D317" s="162">
        <v>4.25</v>
      </c>
    </row>
    <row r="318" spans="1:4" ht="18.75" x14ac:dyDescent="0.2">
      <c r="A318" s="160">
        <v>40</v>
      </c>
      <c r="B318" s="168" t="s">
        <v>34</v>
      </c>
      <c r="C318" s="167" t="s">
        <v>324</v>
      </c>
      <c r="D318" s="162">
        <v>4.25</v>
      </c>
    </row>
    <row r="319" spans="1:4" ht="18.75" x14ac:dyDescent="0.2">
      <c r="A319" s="160">
        <v>41</v>
      </c>
      <c r="B319" s="168" t="s">
        <v>34</v>
      </c>
      <c r="C319" s="167" t="s">
        <v>235</v>
      </c>
      <c r="D319" s="162">
        <v>4.1428571428571432</v>
      </c>
    </row>
    <row r="320" spans="1:4" ht="18.75" x14ac:dyDescent="0.2">
      <c r="A320" s="160">
        <v>42</v>
      </c>
      <c r="B320" s="168" t="s">
        <v>34</v>
      </c>
      <c r="C320" s="167" t="s">
        <v>238</v>
      </c>
      <c r="D320" s="162">
        <v>4.1428571428571432</v>
      </c>
    </row>
    <row r="321" spans="1:4" ht="18.75" x14ac:dyDescent="0.2">
      <c r="A321" s="160">
        <v>43</v>
      </c>
      <c r="B321" s="168" t="s">
        <v>34</v>
      </c>
      <c r="C321" s="167" t="s">
        <v>243</v>
      </c>
      <c r="D321" s="162">
        <v>4.1428571428571432</v>
      </c>
    </row>
    <row r="322" spans="1:4" ht="18.75" x14ac:dyDescent="0.2">
      <c r="A322" s="160">
        <v>44</v>
      </c>
      <c r="B322" s="168" t="s">
        <v>34</v>
      </c>
      <c r="C322" s="167" t="s">
        <v>252</v>
      </c>
      <c r="D322" s="162">
        <v>4.1428571428571432</v>
      </c>
    </row>
    <row r="323" spans="1:4" ht="18.75" x14ac:dyDescent="0.2">
      <c r="A323" s="160">
        <v>45</v>
      </c>
      <c r="B323" s="168" t="s">
        <v>34</v>
      </c>
      <c r="C323" s="167" t="s">
        <v>276</v>
      </c>
      <c r="D323" s="162">
        <v>4.1428571428571432</v>
      </c>
    </row>
    <row r="324" spans="1:4" ht="18.75" x14ac:dyDescent="0.2">
      <c r="A324" s="160">
        <v>46</v>
      </c>
      <c r="B324" s="168" t="s">
        <v>34</v>
      </c>
      <c r="C324" s="167" t="s">
        <v>270</v>
      </c>
      <c r="D324" s="162">
        <v>4.1428571428571432</v>
      </c>
    </row>
    <row r="325" spans="1:4" ht="18.75" x14ac:dyDescent="0.2">
      <c r="A325" s="160">
        <v>47</v>
      </c>
      <c r="B325" s="168" t="s">
        <v>34</v>
      </c>
      <c r="C325" s="167" t="s">
        <v>257</v>
      </c>
      <c r="D325" s="162">
        <v>4.125</v>
      </c>
    </row>
    <row r="326" spans="1:4" ht="18.75" x14ac:dyDescent="0.2">
      <c r="A326" s="160">
        <v>48</v>
      </c>
      <c r="B326" s="168" t="s">
        <v>34</v>
      </c>
      <c r="C326" s="167" t="s">
        <v>287</v>
      </c>
      <c r="D326" s="162">
        <v>4.125</v>
      </c>
    </row>
    <row r="327" spans="1:4" ht="18.75" x14ac:dyDescent="0.2">
      <c r="A327" s="160">
        <v>49</v>
      </c>
      <c r="B327" s="168" t="s">
        <v>34</v>
      </c>
      <c r="C327" s="167" t="s">
        <v>212</v>
      </c>
      <c r="D327" s="162">
        <v>4</v>
      </c>
    </row>
    <row r="328" spans="1:4" ht="18.75" x14ac:dyDescent="0.2">
      <c r="A328" s="160">
        <v>50</v>
      </c>
      <c r="B328" s="168" t="s">
        <v>34</v>
      </c>
      <c r="C328" s="167" t="s">
        <v>233</v>
      </c>
      <c r="D328" s="162">
        <v>4</v>
      </c>
    </row>
    <row r="329" spans="1:4" ht="18.75" x14ac:dyDescent="0.2">
      <c r="A329" s="160">
        <v>51</v>
      </c>
      <c r="B329" s="168" t="s">
        <v>34</v>
      </c>
      <c r="C329" s="167" t="s">
        <v>249</v>
      </c>
      <c r="D329" s="162">
        <v>4</v>
      </c>
    </row>
    <row r="330" spans="1:4" ht="18.75" x14ac:dyDescent="0.2">
      <c r="A330" s="160">
        <v>52</v>
      </c>
      <c r="B330" s="168" t="s">
        <v>34</v>
      </c>
      <c r="C330" s="167" t="s">
        <v>272</v>
      </c>
      <c r="D330" s="162">
        <v>4</v>
      </c>
    </row>
    <row r="331" spans="1:4" ht="18.75" x14ac:dyDescent="0.2">
      <c r="A331" s="160">
        <v>53</v>
      </c>
      <c r="B331" s="168" t="s">
        <v>34</v>
      </c>
      <c r="C331" s="167" t="s">
        <v>301</v>
      </c>
      <c r="D331" s="162">
        <v>4</v>
      </c>
    </row>
    <row r="332" spans="1:4" ht="18.75" x14ac:dyDescent="0.2">
      <c r="A332" s="160">
        <v>54</v>
      </c>
      <c r="B332" s="168" t="s">
        <v>34</v>
      </c>
      <c r="C332" s="167" t="s">
        <v>303</v>
      </c>
      <c r="D332" s="162">
        <v>4</v>
      </c>
    </row>
    <row r="333" spans="1:4" ht="18.75" x14ac:dyDescent="0.2">
      <c r="A333" s="160">
        <v>55</v>
      </c>
      <c r="B333" s="168" t="s">
        <v>34</v>
      </c>
      <c r="C333" s="167" t="s">
        <v>205</v>
      </c>
      <c r="D333" s="162">
        <v>3.875</v>
      </c>
    </row>
    <row r="334" spans="1:4" ht="18.75" x14ac:dyDescent="0.2">
      <c r="A334" s="160">
        <v>56</v>
      </c>
      <c r="B334" s="168" t="s">
        <v>34</v>
      </c>
      <c r="C334" s="167" t="s">
        <v>217</v>
      </c>
      <c r="D334" s="162">
        <v>3.875</v>
      </c>
    </row>
    <row r="335" spans="1:4" ht="18.75" x14ac:dyDescent="0.2">
      <c r="A335" s="160">
        <v>57</v>
      </c>
      <c r="B335" s="168" t="s">
        <v>34</v>
      </c>
      <c r="C335" s="167" t="s">
        <v>284</v>
      </c>
      <c r="D335" s="162">
        <v>3.875</v>
      </c>
    </row>
    <row r="336" spans="1:4" ht="18.75" x14ac:dyDescent="0.2">
      <c r="A336" s="160">
        <v>58</v>
      </c>
      <c r="B336" s="168" t="s">
        <v>35</v>
      </c>
      <c r="C336" s="167" t="s">
        <v>222</v>
      </c>
      <c r="D336" s="162">
        <v>3.8571428571428572</v>
      </c>
    </row>
    <row r="337" spans="1:4" ht="18.75" x14ac:dyDescent="0.2">
      <c r="A337" s="160">
        <v>59</v>
      </c>
      <c r="B337" s="168" t="s">
        <v>34</v>
      </c>
      <c r="C337" s="167" t="s">
        <v>230</v>
      </c>
      <c r="D337" s="162">
        <v>3.8571428571428572</v>
      </c>
    </row>
    <row r="338" spans="1:4" ht="18.75" x14ac:dyDescent="0.2">
      <c r="A338" s="160">
        <v>60</v>
      </c>
      <c r="B338" s="168" t="s">
        <v>35</v>
      </c>
      <c r="C338" s="167" t="s">
        <v>237</v>
      </c>
      <c r="D338" s="162">
        <v>3.8571428571428572</v>
      </c>
    </row>
    <row r="339" spans="1:4" ht="18.75" x14ac:dyDescent="0.2">
      <c r="A339" s="160">
        <v>61</v>
      </c>
      <c r="B339" s="168" t="s">
        <v>34</v>
      </c>
      <c r="C339" s="167" t="s">
        <v>242</v>
      </c>
      <c r="D339" s="162">
        <v>3.8571428571428572</v>
      </c>
    </row>
    <row r="340" spans="1:4" ht="18.75" x14ac:dyDescent="0.2">
      <c r="A340" s="160">
        <v>62</v>
      </c>
      <c r="B340" s="168" t="s">
        <v>34</v>
      </c>
      <c r="C340" s="167" t="s">
        <v>288</v>
      </c>
      <c r="D340" s="162">
        <v>3.75</v>
      </c>
    </row>
    <row r="341" spans="1:4" ht="18.75" x14ac:dyDescent="0.2">
      <c r="A341" s="160">
        <v>63</v>
      </c>
      <c r="B341" s="168" t="s">
        <v>34</v>
      </c>
      <c r="C341" s="167" t="s">
        <v>295</v>
      </c>
      <c r="D341" s="162">
        <v>3.75</v>
      </c>
    </row>
    <row r="342" spans="1:4" ht="18.75" x14ac:dyDescent="0.2">
      <c r="A342" s="160">
        <v>64</v>
      </c>
      <c r="B342" s="168" t="s">
        <v>34</v>
      </c>
      <c r="C342" s="167" t="s">
        <v>315</v>
      </c>
      <c r="D342" s="162">
        <v>3.75</v>
      </c>
    </row>
    <row r="343" spans="1:4" ht="18.75" x14ac:dyDescent="0.2">
      <c r="A343" s="160">
        <v>65</v>
      </c>
      <c r="B343" s="168" t="s">
        <v>34</v>
      </c>
      <c r="C343" s="167" t="s">
        <v>211</v>
      </c>
      <c r="D343" s="162">
        <v>3.7142857142857144</v>
      </c>
    </row>
    <row r="344" spans="1:4" ht="18.75" x14ac:dyDescent="0.2">
      <c r="A344" s="160">
        <v>66</v>
      </c>
      <c r="B344" s="168" t="s">
        <v>34</v>
      </c>
      <c r="C344" s="167" t="s">
        <v>264</v>
      </c>
      <c r="D344" s="162">
        <v>3.7142857142857144</v>
      </c>
    </row>
    <row r="345" spans="1:4" ht="18.75" x14ac:dyDescent="0.2">
      <c r="A345" s="160">
        <v>67</v>
      </c>
      <c r="B345" s="168" t="s">
        <v>34</v>
      </c>
      <c r="C345" s="167" t="s">
        <v>265</v>
      </c>
      <c r="D345" s="162">
        <v>3.7142857142857144</v>
      </c>
    </row>
    <row r="346" spans="1:4" ht="18.75" x14ac:dyDescent="0.2">
      <c r="A346" s="160">
        <v>68</v>
      </c>
      <c r="B346" s="168" t="s">
        <v>34</v>
      </c>
      <c r="C346" s="167" t="s">
        <v>202</v>
      </c>
      <c r="D346" s="162">
        <v>3.625</v>
      </c>
    </row>
    <row r="347" spans="1:4" ht="18.75" x14ac:dyDescent="0.2">
      <c r="A347" s="160">
        <v>69</v>
      </c>
      <c r="B347" s="168" t="s">
        <v>34</v>
      </c>
      <c r="C347" s="167" t="s">
        <v>308</v>
      </c>
      <c r="D347" s="162">
        <v>3.625</v>
      </c>
    </row>
    <row r="348" spans="1:4" ht="18.75" x14ac:dyDescent="0.2">
      <c r="A348" s="160">
        <v>70</v>
      </c>
      <c r="B348" s="168" t="s">
        <v>34</v>
      </c>
      <c r="C348" s="167" t="s">
        <v>334</v>
      </c>
      <c r="D348" s="162">
        <v>3.625</v>
      </c>
    </row>
    <row r="349" spans="1:4" ht="18.75" x14ac:dyDescent="0.2">
      <c r="A349" s="160">
        <v>71</v>
      </c>
      <c r="B349" s="168" t="s">
        <v>28</v>
      </c>
      <c r="C349" s="167" t="s">
        <v>220</v>
      </c>
      <c r="D349" s="162">
        <v>3.5714285714285716</v>
      </c>
    </row>
    <row r="350" spans="1:4" ht="18.75" x14ac:dyDescent="0.2">
      <c r="A350" s="160">
        <v>72</v>
      </c>
      <c r="B350" s="168" t="s">
        <v>34</v>
      </c>
      <c r="C350" s="167" t="s">
        <v>223</v>
      </c>
      <c r="D350" s="162">
        <v>3.5714285714285716</v>
      </c>
    </row>
    <row r="351" spans="1:4" ht="18.75" x14ac:dyDescent="0.2">
      <c r="A351" s="160">
        <v>73</v>
      </c>
      <c r="B351" s="168" t="s">
        <v>161</v>
      </c>
      <c r="C351" s="167" t="s">
        <v>247</v>
      </c>
      <c r="D351" s="162">
        <v>3.5714285714285716</v>
      </c>
    </row>
    <row r="352" spans="1:4" ht="18.75" x14ac:dyDescent="0.2">
      <c r="A352" s="160">
        <v>74</v>
      </c>
      <c r="B352" s="168" t="s">
        <v>34</v>
      </c>
      <c r="C352" s="167" t="s">
        <v>246</v>
      </c>
      <c r="D352" s="162">
        <v>3.5714285714285716</v>
      </c>
    </row>
    <row r="353" spans="1:4" ht="18.75" x14ac:dyDescent="0.2">
      <c r="A353" s="160">
        <v>75</v>
      </c>
      <c r="B353" s="168" t="s">
        <v>34</v>
      </c>
      <c r="C353" s="167" t="s">
        <v>201</v>
      </c>
      <c r="D353" s="162">
        <v>3.5</v>
      </c>
    </row>
    <row r="354" spans="1:4" ht="18.75" x14ac:dyDescent="0.2">
      <c r="A354" s="160">
        <v>76</v>
      </c>
      <c r="B354" s="168" t="s">
        <v>34</v>
      </c>
      <c r="C354" s="167" t="s">
        <v>215</v>
      </c>
      <c r="D354" s="162">
        <v>3.5</v>
      </c>
    </row>
    <row r="355" spans="1:4" ht="18.75" x14ac:dyDescent="0.2">
      <c r="A355" s="160">
        <v>77</v>
      </c>
      <c r="B355" s="168" t="s">
        <v>51</v>
      </c>
      <c r="C355" s="167" t="s">
        <v>273</v>
      </c>
      <c r="D355" s="162">
        <v>3.5</v>
      </c>
    </row>
    <row r="356" spans="1:4" ht="18.75" x14ac:dyDescent="0.2">
      <c r="A356" s="160">
        <v>78</v>
      </c>
      <c r="B356" s="168" t="s">
        <v>34</v>
      </c>
      <c r="C356" s="167" t="s">
        <v>256</v>
      </c>
      <c r="D356" s="162">
        <v>3.5</v>
      </c>
    </row>
    <row r="357" spans="1:4" ht="18.75" x14ac:dyDescent="0.2">
      <c r="A357" s="160">
        <v>79</v>
      </c>
      <c r="B357" s="168" t="s">
        <v>34</v>
      </c>
      <c r="C357" s="167" t="s">
        <v>302</v>
      </c>
      <c r="D357" s="162">
        <v>3.5</v>
      </c>
    </row>
    <row r="358" spans="1:4" ht="18.75" x14ac:dyDescent="0.2">
      <c r="A358" s="160">
        <v>80</v>
      </c>
      <c r="B358" s="168" t="s">
        <v>34</v>
      </c>
      <c r="C358" s="167" t="s">
        <v>321</v>
      </c>
      <c r="D358" s="162">
        <v>3.5</v>
      </c>
    </row>
    <row r="359" spans="1:4" ht="18.75" x14ac:dyDescent="0.2">
      <c r="A359" s="160">
        <v>81</v>
      </c>
      <c r="B359" s="168" t="s">
        <v>34</v>
      </c>
      <c r="C359" s="167" t="s">
        <v>327</v>
      </c>
      <c r="D359" s="162">
        <v>3.5</v>
      </c>
    </row>
    <row r="360" spans="1:4" ht="18.75" x14ac:dyDescent="0.2">
      <c r="A360" s="160">
        <v>82</v>
      </c>
      <c r="B360" s="168" t="s">
        <v>35</v>
      </c>
      <c r="C360" s="167" t="s">
        <v>328</v>
      </c>
      <c r="D360" s="162">
        <v>3.5</v>
      </c>
    </row>
    <row r="361" spans="1:4" ht="18.75" x14ac:dyDescent="0.2">
      <c r="A361" s="160">
        <v>83</v>
      </c>
      <c r="B361" s="168" t="s">
        <v>34</v>
      </c>
      <c r="C361" s="167" t="s">
        <v>219</v>
      </c>
      <c r="D361" s="162">
        <v>3.4285714285714284</v>
      </c>
    </row>
    <row r="362" spans="1:4" ht="18.75" x14ac:dyDescent="0.2">
      <c r="A362" s="160">
        <v>84</v>
      </c>
      <c r="B362" s="168" t="s">
        <v>161</v>
      </c>
      <c r="C362" s="167" t="s">
        <v>228</v>
      </c>
      <c r="D362" s="162">
        <v>3.4285714285714284</v>
      </c>
    </row>
    <row r="363" spans="1:4" ht="18.75" x14ac:dyDescent="0.2">
      <c r="A363" s="160">
        <v>85</v>
      </c>
      <c r="B363" s="168" t="s">
        <v>304</v>
      </c>
      <c r="C363" s="167" t="s">
        <v>248</v>
      </c>
      <c r="D363" s="162">
        <v>3.4285714285714284</v>
      </c>
    </row>
    <row r="364" spans="1:4" ht="18.75" x14ac:dyDescent="0.2">
      <c r="A364" s="160">
        <v>86</v>
      </c>
      <c r="B364" s="168" t="s">
        <v>34</v>
      </c>
      <c r="C364" s="167" t="s">
        <v>210</v>
      </c>
      <c r="D364" s="162">
        <v>3.375</v>
      </c>
    </row>
    <row r="365" spans="1:4" ht="18.75" x14ac:dyDescent="0.2">
      <c r="A365" s="160">
        <v>87</v>
      </c>
      <c r="B365" s="168" t="s">
        <v>34</v>
      </c>
      <c r="C365" s="167" t="s">
        <v>279</v>
      </c>
      <c r="D365" s="162">
        <v>3.375</v>
      </c>
    </row>
    <row r="366" spans="1:4" ht="18.75" x14ac:dyDescent="0.2">
      <c r="A366" s="160">
        <v>88</v>
      </c>
      <c r="B366" s="168" t="s">
        <v>34</v>
      </c>
      <c r="C366" s="167" t="s">
        <v>282</v>
      </c>
      <c r="D366" s="162">
        <v>3.375</v>
      </c>
    </row>
    <row r="367" spans="1:4" ht="18.75" x14ac:dyDescent="0.2">
      <c r="A367" s="160">
        <v>89</v>
      </c>
      <c r="B367" s="168" t="s">
        <v>34</v>
      </c>
      <c r="C367" s="167" t="s">
        <v>300</v>
      </c>
      <c r="D367" s="162">
        <v>3.375</v>
      </c>
    </row>
    <row r="368" spans="1:4" ht="18.75" x14ac:dyDescent="0.2">
      <c r="A368" s="160">
        <v>90</v>
      </c>
      <c r="B368" s="168" t="s">
        <v>34</v>
      </c>
      <c r="C368" s="167" t="s">
        <v>309</v>
      </c>
      <c r="D368" s="162">
        <v>3.375</v>
      </c>
    </row>
    <row r="369" spans="1:4" ht="18.75" x14ac:dyDescent="0.2">
      <c r="A369" s="160">
        <v>91</v>
      </c>
      <c r="B369" s="168" t="s">
        <v>34</v>
      </c>
      <c r="C369" s="167" t="s">
        <v>313</v>
      </c>
      <c r="D369" s="162">
        <v>3.375</v>
      </c>
    </row>
    <row r="370" spans="1:4" ht="18.75" x14ac:dyDescent="0.2">
      <c r="A370" s="160">
        <v>92</v>
      </c>
      <c r="B370" s="168" t="s">
        <v>34</v>
      </c>
      <c r="C370" s="167" t="s">
        <v>159</v>
      </c>
      <c r="D370" s="162">
        <v>3.375</v>
      </c>
    </row>
    <row r="371" spans="1:4" ht="18.75" x14ac:dyDescent="0.2">
      <c r="A371" s="160">
        <v>93</v>
      </c>
      <c r="B371" s="168" t="s">
        <v>35</v>
      </c>
      <c r="C371" s="167" t="s">
        <v>319</v>
      </c>
      <c r="D371" s="162">
        <v>3.375</v>
      </c>
    </row>
    <row r="372" spans="1:4" ht="18.75" x14ac:dyDescent="0.2">
      <c r="A372" s="160">
        <v>94</v>
      </c>
      <c r="B372" s="168" t="s">
        <v>34</v>
      </c>
      <c r="C372" s="167" t="s">
        <v>335</v>
      </c>
      <c r="D372" s="162">
        <v>3.375</v>
      </c>
    </row>
    <row r="373" spans="1:4" ht="18.75" x14ac:dyDescent="0.2">
      <c r="A373" s="160">
        <v>95</v>
      </c>
      <c r="B373" s="168" t="s">
        <v>34</v>
      </c>
      <c r="C373" s="167" t="s">
        <v>241</v>
      </c>
      <c r="D373" s="162">
        <v>3.3333333333333335</v>
      </c>
    </row>
    <row r="374" spans="1:4" ht="18.75" x14ac:dyDescent="0.2">
      <c r="A374" s="160">
        <v>96</v>
      </c>
      <c r="B374" s="168" t="s">
        <v>34</v>
      </c>
      <c r="C374" s="167" t="s">
        <v>275</v>
      </c>
      <c r="D374" s="162">
        <v>3.2857142857142856</v>
      </c>
    </row>
    <row r="375" spans="1:4" ht="18.75" x14ac:dyDescent="0.2">
      <c r="A375" s="160">
        <v>97</v>
      </c>
      <c r="B375" s="168" t="s">
        <v>34</v>
      </c>
      <c r="C375" s="167" t="s">
        <v>290</v>
      </c>
      <c r="D375" s="162">
        <v>3.25</v>
      </c>
    </row>
    <row r="376" spans="1:4" ht="18.75" x14ac:dyDescent="0.2">
      <c r="A376" s="160">
        <v>98</v>
      </c>
      <c r="B376" s="168" t="s">
        <v>34</v>
      </c>
      <c r="C376" s="167" t="s">
        <v>293</v>
      </c>
      <c r="D376" s="162">
        <v>3.25</v>
      </c>
    </row>
    <row r="377" spans="1:4" ht="18.75" x14ac:dyDescent="0.2">
      <c r="A377" s="160">
        <v>99</v>
      </c>
      <c r="B377" s="168" t="s">
        <v>34</v>
      </c>
      <c r="C377" s="167" t="s">
        <v>306</v>
      </c>
      <c r="D377" s="162">
        <v>3.25</v>
      </c>
    </row>
    <row r="378" spans="1:4" ht="18.75" x14ac:dyDescent="0.2">
      <c r="A378" s="160">
        <v>100</v>
      </c>
      <c r="B378" s="168" t="s">
        <v>34</v>
      </c>
      <c r="C378" s="167" t="s">
        <v>232</v>
      </c>
      <c r="D378" s="162">
        <v>3.1428571428571428</v>
      </c>
    </row>
    <row r="379" spans="1:4" ht="18.75" x14ac:dyDescent="0.2">
      <c r="A379" s="160">
        <v>101</v>
      </c>
      <c r="B379" s="168" t="s">
        <v>34</v>
      </c>
      <c r="C379" s="167" t="s">
        <v>261</v>
      </c>
      <c r="D379" s="162">
        <v>3.1428571428571428</v>
      </c>
    </row>
    <row r="380" spans="1:4" ht="18.75" x14ac:dyDescent="0.2">
      <c r="A380" s="160">
        <v>102</v>
      </c>
      <c r="B380" s="168" t="s">
        <v>34</v>
      </c>
      <c r="C380" s="167" t="s">
        <v>277</v>
      </c>
      <c r="D380" s="162">
        <v>3.1428571428571428</v>
      </c>
    </row>
    <row r="381" spans="1:4" ht="18.75" x14ac:dyDescent="0.2">
      <c r="A381" s="160">
        <v>103</v>
      </c>
      <c r="B381" s="168" t="s">
        <v>34</v>
      </c>
      <c r="C381" s="167" t="s">
        <v>316</v>
      </c>
      <c r="D381" s="162">
        <v>3.1428571428571428</v>
      </c>
    </row>
    <row r="382" spans="1:4" ht="18.75" x14ac:dyDescent="0.2">
      <c r="A382" s="160">
        <v>104</v>
      </c>
      <c r="B382" s="168" t="s">
        <v>34</v>
      </c>
      <c r="C382" s="167" t="s">
        <v>285</v>
      </c>
      <c r="D382" s="162">
        <v>3.125</v>
      </c>
    </row>
    <row r="383" spans="1:4" ht="18.75" x14ac:dyDescent="0.2">
      <c r="A383" s="160">
        <v>105</v>
      </c>
      <c r="B383" s="168" t="s">
        <v>34</v>
      </c>
      <c r="C383" s="167" t="s">
        <v>298</v>
      </c>
      <c r="D383" s="162">
        <v>3.125</v>
      </c>
    </row>
    <row r="384" spans="1:4" ht="18.75" x14ac:dyDescent="0.2">
      <c r="A384" s="160">
        <v>106</v>
      </c>
      <c r="B384" s="168" t="s">
        <v>34</v>
      </c>
      <c r="C384" s="167" t="s">
        <v>310</v>
      </c>
      <c r="D384" s="162">
        <v>3.125</v>
      </c>
    </row>
    <row r="385" spans="1:4" ht="18.75" x14ac:dyDescent="0.2">
      <c r="A385" s="160">
        <v>107</v>
      </c>
      <c r="B385" s="168" t="s">
        <v>34</v>
      </c>
      <c r="C385" s="167" t="s">
        <v>311</v>
      </c>
      <c r="D385" s="162">
        <v>3.125</v>
      </c>
    </row>
    <row r="386" spans="1:4" ht="18.75" x14ac:dyDescent="0.2">
      <c r="A386" s="160">
        <v>108</v>
      </c>
      <c r="B386" s="168" t="s">
        <v>206</v>
      </c>
      <c r="C386" s="167" t="s">
        <v>207</v>
      </c>
      <c r="D386" s="162">
        <v>3</v>
      </c>
    </row>
    <row r="387" spans="1:4" ht="18.75" x14ac:dyDescent="0.2">
      <c r="A387" s="160">
        <v>109</v>
      </c>
      <c r="B387" s="168" t="s">
        <v>34</v>
      </c>
      <c r="C387" s="167" t="s">
        <v>229</v>
      </c>
      <c r="D387" s="162">
        <v>3</v>
      </c>
    </row>
    <row r="388" spans="1:4" ht="18.75" x14ac:dyDescent="0.2">
      <c r="A388" s="160">
        <v>110</v>
      </c>
      <c r="B388" s="168" t="s">
        <v>35</v>
      </c>
      <c r="C388" s="167" t="s">
        <v>278</v>
      </c>
      <c r="D388" s="162">
        <v>3</v>
      </c>
    </row>
    <row r="389" spans="1:4" ht="18.75" x14ac:dyDescent="0.2">
      <c r="A389" s="160">
        <v>111</v>
      </c>
      <c r="B389" s="168" t="s">
        <v>34</v>
      </c>
      <c r="C389" s="167" t="s">
        <v>286</v>
      </c>
      <c r="D389" s="162">
        <v>3</v>
      </c>
    </row>
    <row r="390" spans="1:4" ht="18.75" x14ac:dyDescent="0.2">
      <c r="A390" s="160">
        <v>112</v>
      </c>
      <c r="B390" s="168" t="s">
        <v>34</v>
      </c>
      <c r="C390" s="167" t="s">
        <v>287</v>
      </c>
      <c r="D390" s="162">
        <v>3</v>
      </c>
    </row>
    <row r="391" spans="1:4" ht="18.75" x14ac:dyDescent="0.2">
      <c r="A391" s="160">
        <v>113</v>
      </c>
      <c r="B391" s="168" t="s">
        <v>34</v>
      </c>
      <c r="C391" s="167" t="s">
        <v>292</v>
      </c>
      <c r="D391" s="162">
        <v>3</v>
      </c>
    </row>
    <row r="392" spans="1:4" ht="18.75" x14ac:dyDescent="0.2">
      <c r="A392" s="160">
        <v>114</v>
      </c>
      <c r="B392" s="168" t="s">
        <v>34</v>
      </c>
      <c r="C392" s="167" t="s">
        <v>318</v>
      </c>
      <c r="D392" s="162">
        <v>3</v>
      </c>
    </row>
    <row r="393" spans="1:4" ht="18.75" x14ac:dyDescent="0.2">
      <c r="A393" s="160">
        <v>115</v>
      </c>
      <c r="B393" s="168" t="s">
        <v>34</v>
      </c>
      <c r="C393" s="167" t="s">
        <v>320</v>
      </c>
      <c r="D393" s="162">
        <v>3</v>
      </c>
    </row>
    <row r="394" spans="1:4" ht="18.75" x14ac:dyDescent="0.2">
      <c r="A394" s="160">
        <v>116</v>
      </c>
      <c r="B394" s="168" t="s">
        <v>34</v>
      </c>
      <c r="C394" s="167" t="s">
        <v>323</v>
      </c>
      <c r="D394" s="162">
        <v>3</v>
      </c>
    </row>
    <row r="395" spans="1:4" ht="18.75" x14ac:dyDescent="0.2">
      <c r="A395" s="160">
        <v>117</v>
      </c>
      <c r="B395" s="168" t="s">
        <v>34</v>
      </c>
      <c r="C395" s="167" t="s">
        <v>331</v>
      </c>
      <c r="D395" s="162">
        <v>3</v>
      </c>
    </row>
    <row r="396" spans="1:4" ht="18.75" x14ac:dyDescent="0.2">
      <c r="A396" s="160">
        <v>118</v>
      </c>
      <c r="B396" s="168" t="s">
        <v>34</v>
      </c>
      <c r="C396" s="167" t="s">
        <v>204</v>
      </c>
      <c r="D396" s="162">
        <v>2.875</v>
      </c>
    </row>
    <row r="397" spans="1:4" ht="18.75" x14ac:dyDescent="0.2">
      <c r="A397" s="160">
        <v>119</v>
      </c>
      <c r="B397" s="168" t="s">
        <v>34</v>
      </c>
      <c r="C397" s="167" t="s">
        <v>213</v>
      </c>
      <c r="D397" s="162">
        <v>2.875</v>
      </c>
    </row>
    <row r="398" spans="1:4" ht="18.75" x14ac:dyDescent="0.2">
      <c r="A398" s="160">
        <v>120</v>
      </c>
      <c r="B398" s="168" t="s">
        <v>34</v>
      </c>
      <c r="C398" s="167" t="s">
        <v>214</v>
      </c>
      <c r="D398" s="162">
        <v>2.875</v>
      </c>
    </row>
    <row r="399" spans="1:4" ht="18.75" x14ac:dyDescent="0.2">
      <c r="A399" s="160">
        <v>121</v>
      </c>
      <c r="B399" s="168" t="s">
        <v>34</v>
      </c>
      <c r="C399" s="167" t="s">
        <v>218</v>
      </c>
      <c r="D399" s="162">
        <v>2.875</v>
      </c>
    </row>
    <row r="400" spans="1:4" ht="18.75" x14ac:dyDescent="0.2">
      <c r="A400" s="160">
        <v>122</v>
      </c>
      <c r="B400" s="168" t="s">
        <v>34</v>
      </c>
      <c r="C400" s="167" t="s">
        <v>317</v>
      </c>
      <c r="D400" s="162">
        <v>2.875</v>
      </c>
    </row>
    <row r="401" spans="1:4" ht="18.75" x14ac:dyDescent="0.2">
      <c r="A401" s="160">
        <v>123</v>
      </c>
      <c r="B401" s="168" t="s">
        <v>34</v>
      </c>
      <c r="C401" s="167" t="s">
        <v>226</v>
      </c>
      <c r="D401" s="162">
        <v>2.8571428571428572</v>
      </c>
    </row>
    <row r="402" spans="1:4" ht="18.75" x14ac:dyDescent="0.2">
      <c r="A402" s="160">
        <v>124</v>
      </c>
      <c r="B402" s="168" t="s">
        <v>34</v>
      </c>
      <c r="C402" s="167" t="s">
        <v>227</v>
      </c>
      <c r="D402" s="162">
        <v>2.8571428571428572</v>
      </c>
    </row>
    <row r="403" spans="1:4" ht="18.75" x14ac:dyDescent="0.2">
      <c r="A403" s="160">
        <v>125</v>
      </c>
      <c r="B403" s="168" t="s">
        <v>34</v>
      </c>
      <c r="C403" s="167" t="s">
        <v>234</v>
      </c>
      <c r="D403" s="162">
        <v>2.8571428571428572</v>
      </c>
    </row>
    <row r="404" spans="1:4" ht="18.75" x14ac:dyDescent="0.2">
      <c r="A404" s="160">
        <v>126</v>
      </c>
      <c r="B404" s="168" t="s">
        <v>34</v>
      </c>
      <c r="C404" s="167" t="s">
        <v>245</v>
      </c>
      <c r="D404" s="162">
        <v>2.8571428571428572</v>
      </c>
    </row>
    <row r="405" spans="1:4" ht="18.75" x14ac:dyDescent="0.2">
      <c r="A405" s="160">
        <v>127</v>
      </c>
      <c r="B405" s="168" t="s">
        <v>34</v>
      </c>
      <c r="C405" s="167" t="s">
        <v>244</v>
      </c>
      <c r="D405" s="162">
        <v>2.8571428571428572</v>
      </c>
    </row>
    <row r="406" spans="1:4" ht="18.75" x14ac:dyDescent="0.2">
      <c r="A406" s="160">
        <v>128</v>
      </c>
      <c r="B406" s="168" t="s">
        <v>34</v>
      </c>
      <c r="C406" s="167" t="s">
        <v>203</v>
      </c>
      <c r="D406" s="162">
        <v>2.75</v>
      </c>
    </row>
    <row r="407" spans="1:4" ht="18.75" x14ac:dyDescent="0.2">
      <c r="A407" s="160">
        <v>129</v>
      </c>
      <c r="B407" s="168" t="s">
        <v>34</v>
      </c>
      <c r="C407" s="167" t="s">
        <v>255</v>
      </c>
      <c r="D407" s="162">
        <v>2.75</v>
      </c>
    </row>
    <row r="408" spans="1:4" ht="18.75" x14ac:dyDescent="0.2">
      <c r="A408" s="160">
        <v>130</v>
      </c>
      <c r="B408" s="168" t="s">
        <v>34</v>
      </c>
      <c r="C408" s="167" t="s">
        <v>281</v>
      </c>
      <c r="D408" s="162">
        <v>2.75</v>
      </c>
    </row>
    <row r="409" spans="1:4" ht="18.75" x14ac:dyDescent="0.2">
      <c r="A409" s="160">
        <v>131</v>
      </c>
      <c r="B409" s="168" t="s">
        <v>34</v>
      </c>
      <c r="C409" s="167" t="s">
        <v>208</v>
      </c>
      <c r="D409" s="162">
        <v>2.625</v>
      </c>
    </row>
    <row r="410" spans="1:4" ht="18.75" x14ac:dyDescent="0.2">
      <c r="A410" s="160">
        <v>132</v>
      </c>
      <c r="B410" s="168" t="s">
        <v>34</v>
      </c>
      <c r="C410" s="167" t="s">
        <v>209</v>
      </c>
      <c r="D410" s="162">
        <v>2.625</v>
      </c>
    </row>
    <row r="411" spans="1:4" ht="18.75" x14ac:dyDescent="0.2">
      <c r="A411" s="160">
        <v>133</v>
      </c>
      <c r="B411" s="168" t="s">
        <v>34</v>
      </c>
      <c r="C411" s="167" t="s">
        <v>294</v>
      </c>
      <c r="D411" s="162">
        <v>2.625</v>
      </c>
    </row>
    <row r="412" spans="1:4" ht="18.75" x14ac:dyDescent="0.2">
      <c r="A412" s="160">
        <v>134</v>
      </c>
      <c r="B412" s="168" t="s">
        <v>34</v>
      </c>
      <c r="C412" s="167" t="s">
        <v>225</v>
      </c>
      <c r="D412" s="162">
        <v>2.5714285714285716</v>
      </c>
    </row>
    <row r="413" spans="1:4" ht="18.75" x14ac:dyDescent="0.2">
      <c r="A413" s="160">
        <v>135</v>
      </c>
      <c r="B413" s="168" t="s">
        <v>34</v>
      </c>
      <c r="C413" s="167" t="s">
        <v>236</v>
      </c>
      <c r="D413" s="162">
        <v>2.5714285714285716</v>
      </c>
    </row>
    <row r="414" spans="1:4" ht="18.75" x14ac:dyDescent="0.2">
      <c r="A414" s="160">
        <v>136</v>
      </c>
      <c r="B414" s="168" t="s">
        <v>34</v>
      </c>
      <c r="C414" s="167" t="s">
        <v>221</v>
      </c>
      <c r="D414" s="162">
        <v>2.2857142857142856</v>
      </c>
    </row>
    <row r="415" spans="1:4" ht="18.75" x14ac:dyDescent="0.2">
      <c r="A415" s="160">
        <v>137</v>
      </c>
      <c r="B415" s="168" t="s">
        <v>34</v>
      </c>
      <c r="C415" s="167" t="s">
        <v>231</v>
      </c>
      <c r="D415" s="162">
        <v>2</v>
      </c>
    </row>
    <row r="416" spans="1:4" ht="18.75" x14ac:dyDescent="0.2">
      <c r="A416" s="612" t="s">
        <v>550</v>
      </c>
      <c r="B416" s="612"/>
      <c r="C416" s="612"/>
      <c r="D416" s="612"/>
    </row>
    <row r="417" spans="1:4" ht="18.75" x14ac:dyDescent="0.2">
      <c r="A417" s="611" t="s">
        <v>574</v>
      </c>
      <c r="B417" s="611"/>
      <c r="C417" s="611"/>
      <c r="D417" s="611"/>
    </row>
    <row r="418" spans="1:4" ht="18.75" x14ac:dyDescent="0.2">
      <c r="A418" s="160" t="s">
        <v>546</v>
      </c>
      <c r="B418" s="161" t="s">
        <v>549</v>
      </c>
      <c r="C418" s="160" t="s">
        <v>3</v>
      </c>
      <c r="D418" s="162" t="s">
        <v>9</v>
      </c>
    </row>
    <row r="419" spans="1:4" ht="18.75" x14ac:dyDescent="0.2">
      <c r="A419" s="160">
        <v>1</v>
      </c>
      <c r="B419" s="168" t="s">
        <v>182</v>
      </c>
      <c r="C419" s="167" t="s">
        <v>350</v>
      </c>
      <c r="D419" s="162">
        <v>5</v>
      </c>
    </row>
    <row r="420" spans="1:4" ht="18.75" x14ac:dyDescent="0.2">
      <c r="A420" s="160">
        <v>2</v>
      </c>
      <c r="B420" s="168" t="s">
        <v>182</v>
      </c>
      <c r="C420" s="167" t="s">
        <v>404</v>
      </c>
      <c r="D420" s="162">
        <v>5</v>
      </c>
    </row>
    <row r="421" spans="1:4" ht="18.75" x14ac:dyDescent="0.2">
      <c r="A421" s="160">
        <v>3</v>
      </c>
      <c r="B421" s="168" t="s">
        <v>182</v>
      </c>
      <c r="C421" s="167" t="s">
        <v>536</v>
      </c>
      <c r="D421" s="162">
        <v>5</v>
      </c>
    </row>
    <row r="422" spans="1:4" ht="18.75" x14ac:dyDescent="0.2">
      <c r="A422" s="160">
        <v>4</v>
      </c>
      <c r="B422" s="168" t="s">
        <v>34</v>
      </c>
      <c r="C422" s="167" t="s">
        <v>382</v>
      </c>
      <c r="D422" s="162">
        <v>4.9230769230769234</v>
      </c>
    </row>
    <row r="423" spans="1:4" ht="18.75" x14ac:dyDescent="0.2">
      <c r="A423" s="160">
        <v>5</v>
      </c>
      <c r="B423" s="168" t="s">
        <v>34</v>
      </c>
      <c r="C423" s="167" t="s">
        <v>402</v>
      </c>
      <c r="D423" s="162">
        <v>4.9090909090909092</v>
      </c>
    </row>
    <row r="424" spans="1:4" ht="18.75" x14ac:dyDescent="0.2">
      <c r="A424" s="160">
        <v>6</v>
      </c>
      <c r="B424" s="168" t="s">
        <v>34</v>
      </c>
      <c r="C424" s="167" t="s">
        <v>414</v>
      </c>
      <c r="D424" s="162">
        <v>4.9090909090909092</v>
      </c>
    </row>
    <row r="425" spans="1:4" ht="18.75" x14ac:dyDescent="0.2">
      <c r="A425" s="160">
        <v>7</v>
      </c>
      <c r="B425" s="168" t="s">
        <v>35</v>
      </c>
      <c r="C425" s="167" t="s">
        <v>418</v>
      </c>
      <c r="D425" s="162">
        <v>4.9090909090909092</v>
      </c>
    </row>
    <row r="426" spans="1:4" ht="18.75" x14ac:dyDescent="0.2">
      <c r="A426" s="160">
        <v>8</v>
      </c>
      <c r="B426" s="168" t="s">
        <v>34</v>
      </c>
      <c r="C426" s="167" t="s">
        <v>352</v>
      </c>
      <c r="D426" s="162">
        <v>4.8461538461538458</v>
      </c>
    </row>
    <row r="427" spans="1:4" ht="18.75" x14ac:dyDescent="0.2">
      <c r="A427" s="160">
        <v>9</v>
      </c>
      <c r="B427" s="168" t="s">
        <v>34</v>
      </c>
      <c r="C427" s="167" t="s">
        <v>377</v>
      </c>
      <c r="D427" s="162">
        <v>4.8461538461538458</v>
      </c>
    </row>
    <row r="428" spans="1:4" ht="18.75" x14ac:dyDescent="0.2">
      <c r="A428" s="160">
        <v>10</v>
      </c>
      <c r="B428" s="168" t="s">
        <v>34</v>
      </c>
      <c r="C428" s="167" t="s">
        <v>534</v>
      </c>
      <c r="D428" s="162">
        <v>4.8181818181818183</v>
      </c>
    </row>
    <row r="429" spans="1:4" ht="18.75" x14ac:dyDescent="0.2">
      <c r="A429" s="160">
        <v>11</v>
      </c>
      <c r="B429" s="168" t="s">
        <v>35</v>
      </c>
      <c r="C429" s="167" t="s">
        <v>417</v>
      </c>
      <c r="D429" s="162">
        <v>4.8181818181818183</v>
      </c>
    </row>
    <row r="430" spans="1:4" ht="18.75" x14ac:dyDescent="0.2">
      <c r="A430" s="160">
        <v>12</v>
      </c>
      <c r="B430" s="168" t="s">
        <v>161</v>
      </c>
      <c r="C430" s="167" t="s">
        <v>347</v>
      </c>
      <c r="D430" s="162">
        <v>4.7692307692307692</v>
      </c>
    </row>
    <row r="431" spans="1:4" ht="18.75" x14ac:dyDescent="0.2">
      <c r="A431" s="160">
        <v>13</v>
      </c>
      <c r="B431" s="168" t="s">
        <v>34</v>
      </c>
      <c r="C431" s="167" t="s">
        <v>366</v>
      </c>
      <c r="D431" s="162">
        <v>4.7692307692307692</v>
      </c>
    </row>
    <row r="432" spans="1:4" ht="18.75" x14ac:dyDescent="0.2">
      <c r="A432" s="160">
        <v>14</v>
      </c>
      <c r="B432" s="168" t="s">
        <v>34</v>
      </c>
      <c r="C432" s="167" t="s">
        <v>374</v>
      </c>
      <c r="D432" s="162">
        <v>4.7692307692307692</v>
      </c>
    </row>
    <row r="433" spans="1:4" ht="18.75" x14ac:dyDescent="0.2">
      <c r="A433" s="160">
        <v>15</v>
      </c>
      <c r="B433" s="168" t="s">
        <v>34</v>
      </c>
      <c r="C433" s="167" t="s">
        <v>409</v>
      </c>
      <c r="D433" s="162">
        <v>4.7272727272727275</v>
      </c>
    </row>
    <row r="434" spans="1:4" ht="18.75" x14ac:dyDescent="0.2">
      <c r="A434" s="160">
        <v>16</v>
      </c>
      <c r="B434" s="168" t="s">
        <v>182</v>
      </c>
      <c r="C434" s="167" t="s">
        <v>367</v>
      </c>
      <c r="D434" s="162">
        <v>4.6923076923076925</v>
      </c>
    </row>
    <row r="435" spans="1:4" ht="18.75" x14ac:dyDescent="0.2">
      <c r="A435" s="160">
        <v>17</v>
      </c>
      <c r="B435" s="168" t="s">
        <v>34</v>
      </c>
      <c r="C435" s="167" t="s">
        <v>398</v>
      </c>
      <c r="D435" s="162">
        <v>4.6363636363636367</v>
      </c>
    </row>
    <row r="436" spans="1:4" ht="18.75" x14ac:dyDescent="0.2">
      <c r="A436" s="160">
        <v>18</v>
      </c>
      <c r="B436" s="168" t="s">
        <v>34</v>
      </c>
      <c r="C436" s="167" t="s">
        <v>403</v>
      </c>
      <c r="D436" s="162">
        <v>4.6363636363636367</v>
      </c>
    </row>
    <row r="437" spans="1:4" ht="18.75" x14ac:dyDescent="0.2">
      <c r="A437" s="160">
        <v>19</v>
      </c>
      <c r="B437" s="168" t="s">
        <v>34</v>
      </c>
      <c r="C437" s="167" t="s">
        <v>406</v>
      </c>
      <c r="D437" s="162">
        <v>4.6363636363636367</v>
      </c>
    </row>
    <row r="438" spans="1:4" ht="18.75" x14ac:dyDescent="0.2">
      <c r="A438" s="160">
        <v>20</v>
      </c>
      <c r="B438" s="168" t="s">
        <v>34</v>
      </c>
      <c r="C438" s="167" t="s">
        <v>348</v>
      </c>
      <c r="D438" s="162">
        <v>4.615384615384615</v>
      </c>
    </row>
    <row r="439" spans="1:4" ht="18.75" x14ac:dyDescent="0.2">
      <c r="A439" s="160">
        <v>21</v>
      </c>
      <c r="B439" s="168" t="s">
        <v>34</v>
      </c>
      <c r="C439" s="167" t="s">
        <v>363</v>
      </c>
      <c r="D439" s="162">
        <v>4.615384615384615</v>
      </c>
    </row>
    <row r="440" spans="1:4" ht="18.75" x14ac:dyDescent="0.2">
      <c r="A440" s="160">
        <v>22</v>
      </c>
      <c r="B440" s="168" t="s">
        <v>34</v>
      </c>
      <c r="C440" s="167" t="s">
        <v>371</v>
      </c>
      <c r="D440" s="162">
        <v>4.615384615384615</v>
      </c>
    </row>
    <row r="441" spans="1:4" ht="18.75" x14ac:dyDescent="0.2">
      <c r="A441" s="160">
        <v>23</v>
      </c>
      <c r="B441" s="168" t="s">
        <v>34</v>
      </c>
      <c r="C441" s="167" t="s">
        <v>340</v>
      </c>
      <c r="D441" s="162">
        <v>4.5714285714285712</v>
      </c>
    </row>
    <row r="442" spans="1:4" ht="18.75" x14ac:dyDescent="0.2">
      <c r="A442" s="160">
        <v>24</v>
      </c>
      <c r="B442" s="168" t="s">
        <v>34</v>
      </c>
      <c r="C442" s="167" t="s">
        <v>341</v>
      </c>
      <c r="D442" s="162">
        <v>4.5714285714285712</v>
      </c>
    </row>
    <row r="443" spans="1:4" ht="18.75" x14ac:dyDescent="0.2">
      <c r="A443" s="160">
        <v>25</v>
      </c>
      <c r="B443" s="168" t="s">
        <v>34</v>
      </c>
      <c r="C443" s="167" t="s">
        <v>408</v>
      </c>
      <c r="D443" s="162">
        <v>4.5454545454545459</v>
      </c>
    </row>
    <row r="444" spans="1:4" ht="18.75" x14ac:dyDescent="0.2">
      <c r="A444" s="160">
        <v>26</v>
      </c>
      <c r="B444" s="168" t="s">
        <v>34</v>
      </c>
      <c r="C444" s="167" t="s">
        <v>423</v>
      </c>
      <c r="D444" s="162">
        <v>4.5454545454545459</v>
      </c>
    </row>
    <row r="445" spans="1:4" ht="18.75" x14ac:dyDescent="0.2">
      <c r="A445" s="160">
        <v>27</v>
      </c>
      <c r="B445" s="168" t="s">
        <v>34</v>
      </c>
      <c r="C445" s="167" t="s">
        <v>379</v>
      </c>
      <c r="D445" s="162">
        <v>4.5384615384615383</v>
      </c>
    </row>
    <row r="446" spans="1:4" ht="18.75" x14ac:dyDescent="0.2">
      <c r="A446" s="160">
        <v>28</v>
      </c>
      <c r="B446" s="168" t="s">
        <v>34</v>
      </c>
      <c r="C446" s="167" t="s">
        <v>368</v>
      </c>
      <c r="D446" s="162">
        <v>4.4615384615384617</v>
      </c>
    </row>
    <row r="447" spans="1:4" ht="18.75" x14ac:dyDescent="0.2">
      <c r="A447" s="160">
        <v>29</v>
      </c>
      <c r="B447" s="168" t="s">
        <v>34</v>
      </c>
      <c r="C447" s="167" t="s">
        <v>386</v>
      </c>
      <c r="D447" s="162">
        <v>4.4545454545454541</v>
      </c>
    </row>
    <row r="448" spans="1:4" ht="18.75" x14ac:dyDescent="0.2">
      <c r="A448" s="160">
        <v>30</v>
      </c>
      <c r="B448" s="168" t="s">
        <v>35</v>
      </c>
      <c r="C448" s="167" t="s">
        <v>392</v>
      </c>
      <c r="D448" s="162">
        <v>4.4545454545454541</v>
      </c>
    </row>
    <row r="449" spans="1:4" ht="18.75" x14ac:dyDescent="0.2">
      <c r="A449" s="160">
        <v>31</v>
      </c>
      <c r="B449" s="168" t="s">
        <v>34</v>
      </c>
      <c r="C449" s="167" t="s">
        <v>396</v>
      </c>
      <c r="D449" s="162">
        <v>4.4545454545454541</v>
      </c>
    </row>
    <row r="450" spans="1:4" ht="18.75" x14ac:dyDescent="0.2">
      <c r="A450" s="160">
        <v>32</v>
      </c>
      <c r="B450" s="168" t="s">
        <v>35</v>
      </c>
      <c r="C450" s="167" t="s">
        <v>399</v>
      </c>
      <c r="D450" s="162">
        <v>4.4545454545454541</v>
      </c>
    </row>
    <row r="451" spans="1:4" ht="18.75" x14ac:dyDescent="0.2">
      <c r="A451" s="160">
        <v>33</v>
      </c>
      <c r="B451" s="168" t="s">
        <v>34</v>
      </c>
      <c r="C451" s="167" t="s">
        <v>405</v>
      </c>
      <c r="D451" s="162">
        <v>4.4545454545454541</v>
      </c>
    </row>
    <row r="452" spans="1:4" ht="18.75" x14ac:dyDescent="0.2">
      <c r="A452" s="160">
        <v>34</v>
      </c>
      <c r="B452" s="168" t="s">
        <v>34</v>
      </c>
      <c r="C452" s="167" t="s">
        <v>389</v>
      </c>
      <c r="D452" s="162">
        <v>4.3636363636363633</v>
      </c>
    </row>
    <row r="453" spans="1:4" ht="18.75" x14ac:dyDescent="0.2">
      <c r="A453" s="160">
        <v>35</v>
      </c>
      <c r="B453" s="168" t="s">
        <v>35</v>
      </c>
      <c r="C453" s="167" t="s">
        <v>397</v>
      </c>
      <c r="D453" s="162">
        <v>4.3636363636363633</v>
      </c>
    </row>
    <row r="454" spans="1:4" ht="18.75" x14ac:dyDescent="0.2">
      <c r="A454" s="160">
        <v>36</v>
      </c>
      <c r="B454" s="168" t="s">
        <v>34</v>
      </c>
      <c r="C454" s="167" t="s">
        <v>422</v>
      </c>
      <c r="D454" s="162">
        <v>4.3636363636363633</v>
      </c>
    </row>
    <row r="455" spans="1:4" ht="18.75" x14ac:dyDescent="0.2">
      <c r="A455" s="160">
        <v>37</v>
      </c>
      <c r="B455" s="168" t="s">
        <v>182</v>
      </c>
      <c r="C455" s="167" t="s">
        <v>339</v>
      </c>
      <c r="D455" s="162">
        <v>4.2857142857142856</v>
      </c>
    </row>
    <row r="456" spans="1:4" ht="18.75" x14ac:dyDescent="0.2">
      <c r="A456" s="160">
        <v>38</v>
      </c>
      <c r="B456" s="168" t="s">
        <v>34</v>
      </c>
      <c r="C456" s="167" t="s">
        <v>541</v>
      </c>
      <c r="D456" s="162">
        <v>4.2727272727272725</v>
      </c>
    </row>
    <row r="457" spans="1:4" ht="18.75" x14ac:dyDescent="0.2">
      <c r="A457" s="160">
        <v>39</v>
      </c>
      <c r="B457" s="168" t="s">
        <v>34</v>
      </c>
      <c r="C457" s="167" t="s">
        <v>413</v>
      </c>
      <c r="D457" s="162">
        <v>4.2727272727272725</v>
      </c>
    </row>
    <row r="458" spans="1:4" ht="18.75" x14ac:dyDescent="0.2">
      <c r="A458" s="160">
        <v>40</v>
      </c>
      <c r="B458" s="168" t="s">
        <v>34</v>
      </c>
      <c r="C458" s="167" t="s">
        <v>349</v>
      </c>
      <c r="D458" s="162">
        <v>4.2307692307692308</v>
      </c>
    </row>
    <row r="459" spans="1:4" ht="18.75" x14ac:dyDescent="0.2">
      <c r="A459" s="160">
        <v>41</v>
      </c>
      <c r="B459" s="168" t="s">
        <v>34</v>
      </c>
      <c r="C459" s="167" t="s">
        <v>384</v>
      </c>
      <c r="D459" s="162">
        <v>4.1818181818181817</v>
      </c>
    </row>
    <row r="460" spans="1:4" ht="18.75" x14ac:dyDescent="0.2">
      <c r="A460" s="160">
        <v>42</v>
      </c>
      <c r="B460" s="168" t="s">
        <v>359</v>
      </c>
      <c r="C460" s="167" t="s">
        <v>360</v>
      </c>
      <c r="D460" s="162">
        <v>4.1538461538461542</v>
      </c>
    </row>
    <row r="461" spans="1:4" ht="18.75" x14ac:dyDescent="0.2">
      <c r="A461" s="160">
        <v>43</v>
      </c>
      <c r="B461" s="168" t="s">
        <v>34</v>
      </c>
      <c r="C461" s="167" t="s">
        <v>542</v>
      </c>
      <c r="D461" s="162">
        <v>4.0909090909090908</v>
      </c>
    </row>
    <row r="462" spans="1:4" ht="18.75" x14ac:dyDescent="0.2">
      <c r="A462" s="160">
        <v>44</v>
      </c>
      <c r="B462" s="168" t="s">
        <v>35</v>
      </c>
      <c r="C462" s="167" t="s">
        <v>380</v>
      </c>
      <c r="D462" s="162">
        <v>4</v>
      </c>
    </row>
    <row r="463" spans="1:4" ht="18.75" x14ac:dyDescent="0.2">
      <c r="A463" s="160">
        <v>45</v>
      </c>
      <c r="B463" s="168" t="s">
        <v>34</v>
      </c>
      <c r="C463" s="167" t="s">
        <v>393</v>
      </c>
      <c r="D463" s="162">
        <v>4</v>
      </c>
    </row>
    <row r="464" spans="1:4" ht="18.75" x14ac:dyDescent="0.2">
      <c r="A464" s="160">
        <v>46</v>
      </c>
      <c r="B464" s="168" t="s">
        <v>34</v>
      </c>
      <c r="C464" s="167" t="s">
        <v>395</v>
      </c>
      <c r="D464" s="162">
        <v>4</v>
      </c>
    </row>
    <row r="465" spans="1:4" ht="18.75" x14ac:dyDescent="0.2">
      <c r="A465" s="160">
        <v>47</v>
      </c>
      <c r="B465" s="168" t="s">
        <v>34</v>
      </c>
      <c r="C465" s="167" t="s">
        <v>411</v>
      </c>
      <c r="D465" s="162">
        <v>4</v>
      </c>
    </row>
    <row r="466" spans="1:4" ht="18.75" x14ac:dyDescent="0.2">
      <c r="A466" s="160">
        <v>48</v>
      </c>
      <c r="B466" s="168" t="s">
        <v>35</v>
      </c>
      <c r="C466" s="167" t="s">
        <v>343</v>
      </c>
      <c r="D466" s="162">
        <v>3.9285714285714284</v>
      </c>
    </row>
    <row r="467" spans="1:4" ht="18.75" x14ac:dyDescent="0.2">
      <c r="A467" s="160">
        <v>49</v>
      </c>
      <c r="B467" s="168" t="s">
        <v>34</v>
      </c>
      <c r="C467" s="167" t="s">
        <v>354</v>
      </c>
      <c r="D467" s="162">
        <v>3.9230769230769229</v>
      </c>
    </row>
    <row r="468" spans="1:4" ht="18.75" x14ac:dyDescent="0.2">
      <c r="A468" s="160">
        <v>50</v>
      </c>
      <c r="B468" s="168" t="s">
        <v>34</v>
      </c>
      <c r="C468" s="167" t="s">
        <v>391</v>
      </c>
      <c r="D468" s="162">
        <v>3.9090909090909092</v>
      </c>
    </row>
    <row r="469" spans="1:4" ht="18.75" x14ac:dyDescent="0.2">
      <c r="A469" s="160">
        <v>51</v>
      </c>
      <c r="B469" s="168" t="s">
        <v>34</v>
      </c>
      <c r="C469" s="167" t="s">
        <v>400</v>
      </c>
      <c r="D469" s="162">
        <v>3.9090909090909092</v>
      </c>
    </row>
    <row r="470" spans="1:4" ht="18.75" x14ac:dyDescent="0.2">
      <c r="A470" s="160">
        <v>52</v>
      </c>
      <c r="B470" s="168" t="s">
        <v>34</v>
      </c>
      <c r="C470" s="167" t="s">
        <v>401</v>
      </c>
      <c r="D470" s="162">
        <v>3.9090909090909092</v>
      </c>
    </row>
    <row r="471" spans="1:4" ht="18.75" x14ac:dyDescent="0.2">
      <c r="A471" s="160">
        <v>53</v>
      </c>
      <c r="B471" s="168" t="s">
        <v>34</v>
      </c>
      <c r="C471" s="167" t="s">
        <v>412</v>
      </c>
      <c r="D471" s="162">
        <v>3.9090909090909092</v>
      </c>
    </row>
    <row r="472" spans="1:4" ht="18.75" x14ac:dyDescent="0.2">
      <c r="A472" s="160">
        <v>54</v>
      </c>
      <c r="B472" s="168" t="s">
        <v>34</v>
      </c>
      <c r="C472" s="167" t="s">
        <v>420</v>
      </c>
      <c r="D472" s="162">
        <v>3.9090909090909092</v>
      </c>
    </row>
    <row r="473" spans="1:4" ht="18.75" x14ac:dyDescent="0.2">
      <c r="A473" s="160">
        <v>55</v>
      </c>
      <c r="B473" s="168" t="s">
        <v>161</v>
      </c>
      <c r="C473" s="167" t="s">
        <v>342</v>
      </c>
      <c r="D473" s="162">
        <v>3.8571428571428572</v>
      </c>
    </row>
    <row r="474" spans="1:4" ht="18.75" x14ac:dyDescent="0.2">
      <c r="A474" s="160">
        <v>56</v>
      </c>
      <c r="B474" s="168" t="s">
        <v>34</v>
      </c>
      <c r="C474" s="167" t="s">
        <v>538</v>
      </c>
      <c r="D474" s="162">
        <v>3.8181818181818183</v>
      </c>
    </row>
    <row r="475" spans="1:4" ht="18.75" x14ac:dyDescent="0.2">
      <c r="A475" s="160">
        <v>57</v>
      </c>
      <c r="B475" s="168" t="s">
        <v>34</v>
      </c>
      <c r="C475" s="167" t="s">
        <v>535</v>
      </c>
      <c r="D475" s="162">
        <v>3.8181818181818183</v>
      </c>
    </row>
    <row r="476" spans="1:4" ht="18.75" x14ac:dyDescent="0.2">
      <c r="A476" s="160">
        <v>58</v>
      </c>
      <c r="B476" s="168" t="s">
        <v>34</v>
      </c>
      <c r="C476" s="167" t="s">
        <v>353</v>
      </c>
      <c r="D476" s="162">
        <v>3.7692307692307692</v>
      </c>
    </row>
    <row r="477" spans="1:4" ht="18.75" x14ac:dyDescent="0.2">
      <c r="A477" s="160">
        <v>59</v>
      </c>
      <c r="B477" s="168" t="s">
        <v>161</v>
      </c>
      <c r="C477" s="167" t="s">
        <v>358</v>
      </c>
      <c r="D477" s="162">
        <v>3.7692307692307692</v>
      </c>
    </row>
    <row r="478" spans="1:4" ht="18.75" x14ac:dyDescent="0.2">
      <c r="A478" s="160">
        <v>60</v>
      </c>
      <c r="B478" s="168" t="s">
        <v>34</v>
      </c>
      <c r="C478" s="167" t="s">
        <v>385</v>
      </c>
      <c r="D478" s="162">
        <v>3.7272727272727271</v>
      </c>
    </row>
    <row r="479" spans="1:4" ht="18.75" x14ac:dyDescent="0.2">
      <c r="A479" s="160">
        <v>61</v>
      </c>
      <c r="B479" s="168" t="s">
        <v>34</v>
      </c>
      <c r="C479" s="167" t="s">
        <v>390</v>
      </c>
      <c r="D479" s="162">
        <v>3.7272727272727271</v>
      </c>
    </row>
    <row r="480" spans="1:4" ht="18.75" x14ac:dyDescent="0.2">
      <c r="A480" s="160">
        <v>62</v>
      </c>
      <c r="B480" s="168" t="s">
        <v>34</v>
      </c>
      <c r="C480" s="167" t="s">
        <v>407</v>
      </c>
      <c r="D480" s="162">
        <v>3.7272727272727271</v>
      </c>
    </row>
    <row r="481" spans="1:4" ht="18.75" x14ac:dyDescent="0.2">
      <c r="A481" s="160">
        <v>63</v>
      </c>
      <c r="B481" s="168" t="s">
        <v>34</v>
      </c>
      <c r="C481" s="167" t="s">
        <v>421</v>
      </c>
      <c r="D481" s="162">
        <v>3.7272727272727271</v>
      </c>
    </row>
    <row r="482" spans="1:4" ht="18.75" x14ac:dyDescent="0.2">
      <c r="A482" s="160">
        <v>64</v>
      </c>
      <c r="B482" s="168" t="s">
        <v>34</v>
      </c>
      <c r="C482" s="167" t="s">
        <v>337</v>
      </c>
      <c r="D482" s="162">
        <v>3.7142857142857144</v>
      </c>
    </row>
    <row r="483" spans="1:4" ht="18.75" x14ac:dyDescent="0.2">
      <c r="A483" s="160">
        <v>65</v>
      </c>
      <c r="B483" s="168" t="s">
        <v>34</v>
      </c>
      <c r="C483" s="167" t="s">
        <v>370</v>
      </c>
      <c r="D483" s="162">
        <v>3.6923076923076925</v>
      </c>
    </row>
    <row r="484" spans="1:4" ht="18.75" x14ac:dyDescent="0.2">
      <c r="A484" s="160">
        <v>66</v>
      </c>
      <c r="B484" s="168" t="s">
        <v>34</v>
      </c>
      <c r="C484" s="167" t="s">
        <v>372</v>
      </c>
      <c r="D484" s="162">
        <v>3.6923076923076925</v>
      </c>
    </row>
    <row r="485" spans="1:4" ht="18.75" x14ac:dyDescent="0.2">
      <c r="A485" s="160">
        <v>67</v>
      </c>
      <c r="B485" s="168" t="s">
        <v>34</v>
      </c>
      <c r="C485" s="167" t="s">
        <v>383</v>
      </c>
      <c r="D485" s="162">
        <v>3.6363636363636362</v>
      </c>
    </row>
    <row r="486" spans="1:4" ht="18.75" x14ac:dyDescent="0.2">
      <c r="A486" s="160">
        <v>68</v>
      </c>
      <c r="B486" s="168" t="s">
        <v>34</v>
      </c>
      <c r="C486" s="167" t="s">
        <v>388</v>
      </c>
      <c r="D486" s="162">
        <v>3.6363636363636362</v>
      </c>
    </row>
    <row r="487" spans="1:4" ht="18.75" x14ac:dyDescent="0.2">
      <c r="A487" s="160">
        <v>69</v>
      </c>
      <c r="B487" s="168" t="s">
        <v>34</v>
      </c>
      <c r="C487" s="167" t="s">
        <v>410</v>
      </c>
      <c r="D487" s="162">
        <v>3.6363636363636362</v>
      </c>
    </row>
    <row r="488" spans="1:4" ht="18.75" x14ac:dyDescent="0.2">
      <c r="A488" s="160">
        <v>70</v>
      </c>
      <c r="B488" s="168" t="s">
        <v>161</v>
      </c>
      <c r="C488" s="167" t="s">
        <v>375</v>
      </c>
      <c r="D488" s="162">
        <v>3.6153846153846154</v>
      </c>
    </row>
    <row r="489" spans="1:4" ht="18.75" x14ac:dyDescent="0.2">
      <c r="A489" s="160">
        <v>71</v>
      </c>
      <c r="B489" s="168" t="s">
        <v>34</v>
      </c>
      <c r="C489" s="167" t="s">
        <v>381</v>
      </c>
      <c r="D489" s="162">
        <v>3.6153846153846154</v>
      </c>
    </row>
    <row r="490" spans="1:4" ht="18.75" x14ac:dyDescent="0.2">
      <c r="A490" s="160">
        <v>72</v>
      </c>
      <c r="B490" s="168" t="s">
        <v>34</v>
      </c>
      <c r="C490" s="167" t="s">
        <v>345</v>
      </c>
      <c r="D490" s="162">
        <v>3.6</v>
      </c>
    </row>
    <row r="491" spans="1:4" ht="18.75" x14ac:dyDescent="0.2">
      <c r="A491" s="160">
        <v>73</v>
      </c>
      <c r="B491" s="168" t="s">
        <v>34</v>
      </c>
      <c r="C491" s="167" t="s">
        <v>387</v>
      </c>
      <c r="D491" s="162">
        <v>3.5454545454545454</v>
      </c>
    </row>
    <row r="492" spans="1:4" ht="18.75" x14ac:dyDescent="0.2">
      <c r="A492" s="160">
        <v>74</v>
      </c>
      <c r="B492" s="168" t="s">
        <v>34</v>
      </c>
      <c r="C492" s="167" t="s">
        <v>351</v>
      </c>
      <c r="D492" s="162">
        <v>3.5384615384615383</v>
      </c>
    </row>
    <row r="493" spans="1:4" ht="18.75" x14ac:dyDescent="0.2">
      <c r="A493" s="160">
        <v>75</v>
      </c>
      <c r="B493" s="168" t="s">
        <v>34</v>
      </c>
      <c r="C493" s="167" t="s">
        <v>356</v>
      </c>
      <c r="D493" s="162">
        <v>3.5384615384615383</v>
      </c>
    </row>
    <row r="494" spans="1:4" ht="18.75" x14ac:dyDescent="0.2">
      <c r="A494" s="160">
        <v>76</v>
      </c>
      <c r="B494" s="168" t="s">
        <v>34</v>
      </c>
      <c r="C494" s="167" t="s">
        <v>424</v>
      </c>
      <c r="D494" s="162">
        <v>3.5</v>
      </c>
    </row>
    <row r="495" spans="1:4" ht="18.75" x14ac:dyDescent="0.2">
      <c r="A495" s="160">
        <v>77</v>
      </c>
      <c r="B495" s="168" t="s">
        <v>34</v>
      </c>
      <c r="C495" s="167" t="s">
        <v>373</v>
      </c>
      <c r="D495" s="162">
        <v>3.4615384615384617</v>
      </c>
    </row>
    <row r="496" spans="1:4" ht="18.75" x14ac:dyDescent="0.2">
      <c r="A496" s="160">
        <v>78</v>
      </c>
      <c r="B496" s="168" t="s">
        <v>34</v>
      </c>
      <c r="C496" s="167" t="s">
        <v>338</v>
      </c>
      <c r="D496" s="162">
        <v>3.4285714285714284</v>
      </c>
    </row>
    <row r="497" spans="1:4" ht="18.75" x14ac:dyDescent="0.2">
      <c r="A497" s="160">
        <v>79</v>
      </c>
      <c r="B497" s="168" t="s">
        <v>34</v>
      </c>
      <c r="C497" s="167" t="s">
        <v>364</v>
      </c>
      <c r="D497" s="162">
        <v>3.4285714285714284</v>
      </c>
    </row>
    <row r="498" spans="1:4" ht="18.75" x14ac:dyDescent="0.2">
      <c r="A498" s="160">
        <v>80</v>
      </c>
      <c r="B498" s="168" t="s">
        <v>34</v>
      </c>
      <c r="C498" s="167" t="s">
        <v>355</v>
      </c>
      <c r="D498" s="162">
        <v>3.3846153846153846</v>
      </c>
    </row>
    <row r="499" spans="1:4" ht="18.75" x14ac:dyDescent="0.2">
      <c r="A499" s="160">
        <v>81</v>
      </c>
      <c r="B499" s="168" t="s">
        <v>34</v>
      </c>
      <c r="C499" s="167" t="s">
        <v>361</v>
      </c>
      <c r="D499" s="162">
        <v>3.3846153846153846</v>
      </c>
    </row>
    <row r="500" spans="1:4" ht="18.75" x14ac:dyDescent="0.2">
      <c r="A500" s="160">
        <v>82</v>
      </c>
      <c r="B500" s="168" t="s">
        <v>34</v>
      </c>
      <c r="C500" s="167" t="s">
        <v>376</v>
      </c>
      <c r="D500" s="162">
        <v>3.3846153846153846</v>
      </c>
    </row>
    <row r="501" spans="1:4" ht="18.75" x14ac:dyDescent="0.2">
      <c r="A501" s="160">
        <v>83</v>
      </c>
      <c r="B501" s="168" t="s">
        <v>161</v>
      </c>
      <c r="C501" s="167" t="s">
        <v>378</v>
      </c>
      <c r="D501" s="162">
        <v>3.3846153846153846</v>
      </c>
    </row>
    <row r="502" spans="1:4" ht="18.75" x14ac:dyDescent="0.2">
      <c r="A502" s="160">
        <v>84</v>
      </c>
      <c r="B502" s="168" t="s">
        <v>34</v>
      </c>
      <c r="C502" s="167" t="s">
        <v>394</v>
      </c>
      <c r="D502" s="162">
        <v>3.3636363636363638</v>
      </c>
    </row>
    <row r="503" spans="1:4" ht="18.75" x14ac:dyDescent="0.2">
      <c r="A503" s="160">
        <v>85</v>
      </c>
      <c r="B503" s="168" t="s">
        <v>34</v>
      </c>
      <c r="C503" s="167" t="s">
        <v>344</v>
      </c>
      <c r="D503" s="162">
        <v>3.3571428571428572</v>
      </c>
    </row>
    <row r="504" spans="1:4" ht="18.75" x14ac:dyDescent="0.2">
      <c r="A504" s="160">
        <v>86</v>
      </c>
      <c r="B504" s="168" t="s">
        <v>161</v>
      </c>
      <c r="C504" s="167" t="s">
        <v>357</v>
      </c>
      <c r="D504" s="162">
        <v>3.2142857142857144</v>
      </c>
    </row>
    <row r="505" spans="1:4" ht="18.75" x14ac:dyDescent="0.2">
      <c r="A505" s="160">
        <v>87</v>
      </c>
      <c r="B505" s="168" t="s">
        <v>34</v>
      </c>
      <c r="C505" s="167" t="s">
        <v>365</v>
      </c>
      <c r="D505" s="162">
        <v>3.2142857142857144</v>
      </c>
    </row>
    <row r="506" spans="1:4" ht="18.75" x14ac:dyDescent="0.2">
      <c r="A506" s="160">
        <v>88</v>
      </c>
      <c r="B506" s="168" t="s">
        <v>34</v>
      </c>
      <c r="C506" s="167" t="s">
        <v>369</v>
      </c>
      <c r="D506" s="162">
        <v>3.1538461538461537</v>
      </c>
    </row>
    <row r="507" spans="1:4" ht="18.75" x14ac:dyDescent="0.2">
      <c r="A507" s="160">
        <v>89</v>
      </c>
      <c r="B507" s="168" t="s">
        <v>34</v>
      </c>
      <c r="C507" s="167" t="s">
        <v>346</v>
      </c>
      <c r="D507" s="162">
        <v>3</v>
      </c>
    </row>
    <row r="508" spans="1:4" ht="18.75" x14ac:dyDescent="0.2">
      <c r="A508" s="160">
        <v>90</v>
      </c>
      <c r="B508" s="168" t="s">
        <v>34</v>
      </c>
      <c r="C508" s="167" t="s">
        <v>362</v>
      </c>
      <c r="D508" s="162">
        <v>3</v>
      </c>
    </row>
    <row r="509" spans="1:4" ht="18.75" x14ac:dyDescent="0.2">
      <c r="A509" s="160">
        <v>91</v>
      </c>
      <c r="B509" s="168" t="s">
        <v>34</v>
      </c>
      <c r="C509" s="167" t="s">
        <v>419</v>
      </c>
      <c r="D509" s="162">
        <v>2.9</v>
      </c>
    </row>
    <row r="510" spans="1:4" ht="18.75" x14ac:dyDescent="0.2">
      <c r="A510" s="160">
        <v>92</v>
      </c>
      <c r="B510" s="168" t="s">
        <v>34</v>
      </c>
      <c r="C510" s="167" t="s">
        <v>415</v>
      </c>
      <c r="D510" s="162">
        <v>2.8</v>
      </c>
    </row>
    <row r="511" spans="1:4" ht="18.75" x14ac:dyDescent="0.2">
      <c r="A511" s="160">
        <v>93</v>
      </c>
      <c r="B511" s="168" t="s">
        <v>34</v>
      </c>
      <c r="C511" s="167" t="s">
        <v>416</v>
      </c>
      <c r="D511" s="162">
        <v>2.2727272727272729</v>
      </c>
    </row>
  </sheetData>
  <sortState ref="B419:E511">
    <sortCondition descending="1" ref="D419:D511"/>
  </sortState>
  <mergeCells count="8">
    <mergeCell ref="A1:D1"/>
    <mergeCell ref="A2:D2"/>
    <mergeCell ref="A416:D416"/>
    <mergeCell ref="A417:D417"/>
    <mergeCell ref="A276:D276"/>
    <mergeCell ref="A277:D277"/>
    <mergeCell ref="A75:D75"/>
    <mergeCell ref="A76:D76"/>
  </mergeCells>
  <conditionalFormatting sqref="B3 B77 B278 B418">
    <cfRule type="cellIs" dxfId="5" priority="37" stopIfTrue="1" operator="equal">
      <formula>5</formula>
    </cfRule>
    <cfRule type="cellIs" dxfId="4" priority="38" stopIfTrue="1" operator="equal">
      <formula>4</formula>
    </cfRule>
    <cfRule type="cellIs" dxfId="3" priority="39" stopIfTrue="1" operator="equal">
      <formula>3</formula>
    </cfRule>
  </conditionalFormatting>
  <pageMargins left="1.299212598425197" right="0.51181102362204722" top="0.74803149606299213" bottom="0.74803149606299213" header="0.31496062992125984" footer="0.31496062992125984"/>
  <pageSetup paperSize="9" scale="96" orientation="portrait" r:id="rId1"/>
  <rowBreaks count="4" manualBreakCount="4">
    <brk id="74" max="16383" man="1"/>
    <brk id="233" max="4" man="1"/>
    <brk id="275" max="16383" man="1"/>
    <brk id="415" max="16383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6"/>
  <sheetViews>
    <sheetView view="pageBreakPreview" topLeftCell="A133" zoomScale="130" zoomScaleSheetLayoutView="130" workbookViewId="0">
      <selection activeCell="C5" sqref="C5"/>
    </sheetView>
  </sheetViews>
  <sheetFormatPr defaultRowHeight="12.75" x14ac:dyDescent="0.2"/>
  <cols>
    <col min="1" max="1" width="13.85546875" customWidth="1"/>
    <col min="2" max="2" width="20.28515625" style="171" customWidth="1"/>
    <col min="3" max="3" width="31" customWidth="1"/>
    <col min="4" max="4" width="16.140625" customWidth="1"/>
  </cols>
  <sheetData>
    <row r="1" spans="1:4" ht="18.75" x14ac:dyDescent="0.2">
      <c r="A1" s="612" t="s">
        <v>550</v>
      </c>
      <c r="B1" s="612"/>
      <c r="C1" s="612"/>
      <c r="D1" s="612"/>
    </row>
    <row r="2" spans="1:4" ht="18.75" x14ac:dyDescent="0.2">
      <c r="A2" s="611" t="s">
        <v>575</v>
      </c>
      <c r="B2" s="611"/>
      <c r="C2" s="611"/>
      <c r="D2" s="611"/>
    </row>
    <row r="3" spans="1:4" ht="38.25" customHeight="1" x14ac:dyDescent="0.2">
      <c r="A3" s="160" t="s">
        <v>546</v>
      </c>
      <c r="B3" s="161" t="s">
        <v>549</v>
      </c>
      <c r="C3" s="165" t="s">
        <v>3</v>
      </c>
      <c r="D3" s="162" t="s">
        <v>9</v>
      </c>
    </row>
    <row r="4" spans="1:4" ht="18.75" x14ac:dyDescent="0.2">
      <c r="A4" s="160">
        <v>1</v>
      </c>
      <c r="B4" s="168" t="s">
        <v>35</v>
      </c>
      <c r="C4" s="167" t="s">
        <v>520</v>
      </c>
      <c r="D4" s="162">
        <v>5</v>
      </c>
    </row>
    <row r="5" spans="1:4" ht="18.75" x14ac:dyDescent="0.2">
      <c r="A5" s="160">
        <v>2</v>
      </c>
      <c r="B5" s="168" t="s">
        <v>34</v>
      </c>
      <c r="C5" s="167" t="s">
        <v>258</v>
      </c>
      <c r="D5" s="162">
        <v>5</v>
      </c>
    </row>
    <row r="6" spans="1:4" ht="18.75" x14ac:dyDescent="0.2">
      <c r="A6" s="160">
        <v>3</v>
      </c>
      <c r="B6" s="168" t="s">
        <v>35</v>
      </c>
      <c r="C6" s="167" t="s">
        <v>266</v>
      </c>
      <c r="D6" s="162">
        <v>5</v>
      </c>
    </row>
    <row r="7" spans="1:4" ht="18.75" x14ac:dyDescent="0.2">
      <c r="A7" s="160">
        <v>4</v>
      </c>
      <c r="B7" s="168" t="s">
        <v>34</v>
      </c>
      <c r="C7" s="167" t="s">
        <v>274</v>
      </c>
      <c r="D7" s="162">
        <v>5</v>
      </c>
    </row>
    <row r="8" spans="1:4" ht="18.75" x14ac:dyDescent="0.2">
      <c r="A8" s="160">
        <v>5</v>
      </c>
      <c r="B8" s="168" t="s">
        <v>34</v>
      </c>
      <c r="C8" s="167" t="s">
        <v>291</v>
      </c>
      <c r="D8" s="162">
        <v>5</v>
      </c>
    </row>
    <row r="9" spans="1:4" ht="18.75" x14ac:dyDescent="0.2">
      <c r="A9" s="160">
        <v>6</v>
      </c>
      <c r="B9" s="168" t="s">
        <v>304</v>
      </c>
      <c r="C9" s="167" t="s">
        <v>305</v>
      </c>
      <c r="D9" s="162">
        <v>5</v>
      </c>
    </row>
    <row r="10" spans="1:4" ht="18.75" x14ac:dyDescent="0.2">
      <c r="A10" s="160">
        <v>7</v>
      </c>
      <c r="B10" s="168" t="s">
        <v>34</v>
      </c>
      <c r="C10" s="167" t="s">
        <v>307</v>
      </c>
      <c r="D10" s="162">
        <v>5</v>
      </c>
    </row>
    <row r="11" spans="1:4" ht="18.75" x14ac:dyDescent="0.2">
      <c r="A11" s="160">
        <v>8</v>
      </c>
      <c r="B11" s="168" t="s">
        <v>35</v>
      </c>
      <c r="C11" s="167" t="s">
        <v>312</v>
      </c>
      <c r="D11" s="162">
        <v>5</v>
      </c>
    </row>
    <row r="12" spans="1:4" ht="18.75" x14ac:dyDescent="0.2">
      <c r="A12" s="160">
        <v>9</v>
      </c>
      <c r="B12" s="168" t="s">
        <v>34</v>
      </c>
      <c r="C12" s="167" t="s">
        <v>329</v>
      </c>
      <c r="D12" s="162">
        <v>5</v>
      </c>
    </row>
    <row r="13" spans="1:4" ht="18.75" x14ac:dyDescent="0.2">
      <c r="A13" s="160">
        <v>10</v>
      </c>
      <c r="B13" s="168" t="s">
        <v>182</v>
      </c>
      <c r="C13" s="167" t="s">
        <v>350</v>
      </c>
      <c r="D13" s="162">
        <v>5</v>
      </c>
    </row>
    <row r="14" spans="1:4" ht="18.75" x14ac:dyDescent="0.2">
      <c r="A14" s="160">
        <v>11</v>
      </c>
      <c r="B14" s="168" t="s">
        <v>182</v>
      </c>
      <c r="C14" s="167" t="s">
        <v>404</v>
      </c>
      <c r="D14" s="162">
        <v>5</v>
      </c>
    </row>
    <row r="15" spans="1:4" ht="18.75" x14ac:dyDescent="0.2">
      <c r="A15" s="160">
        <v>12</v>
      </c>
      <c r="B15" s="168" t="s">
        <v>182</v>
      </c>
      <c r="C15" s="167" t="s">
        <v>536</v>
      </c>
      <c r="D15" s="162">
        <v>5</v>
      </c>
    </row>
    <row r="16" spans="1:4" ht="18.75" x14ac:dyDescent="0.2">
      <c r="A16" s="160">
        <v>13</v>
      </c>
      <c r="B16" s="168" t="s">
        <v>34</v>
      </c>
      <c r="C16" s="167" t="s">
        <v>382</v>
      </c>
      <c r="D16" s="162">
        <v>4.9230769230769234</v>
      </c>
    </row>
    <row r="17" spans="1:4" ht="18.75" x14ac:dyDescent="0.2">
      <c r="A17" s="160">
        <v>14</v>
      </c>
      <c r="B17" s="168" t="s">
        <v>34</v>
      </c>
      <c r="C17" s="167" t="s">
        <v>402</v>
      </c>
      <c r="D17" s="162">
        <v>4.9090909090909092</v>
      </c>
    </row>
    <row r="18" spans="1:4" ht="18.75" x14ac:dyDescent="0.2">
      <c r="A18" s="160">
        <v>15</v>
      </c>
      <c r="B18" s="168" t="s">
        <v>34</v>
      </c>
      <c r="C18" s="167" t="s">
        <v>414</v>
      </c>
      <c r="D18" s="162">
        <v>4.9090909090909092</v>
      </c>
    </row>
    <row r="19" spans="1:4" ht="18.75" x14ac:dyDescent="0.2">
      <c r="A19" s="160">
        <v>16</v>
      </c>
      <c r="B19" s="168" t="s">
        <v>35</v>
      </c>
      <c r="C19" s="167" t="s">
        <v>418</v>
      </c>
      <c r="D19" s="162">
        <v>4.9090909090909092</v>
      </c>
    </row>
    <row r="20" spans="1:4" ht="18.75" x14ac:dyDescent="0.2">
      <c r="A20" s="160">
        <v>17</v>
      </c>
      <c r="B20" s="168" t="s">
        <v>34</v>
      </c>
      <c r="C20" s="167" t="s">
        <v>437</v>
      </c>
      <c r="D20" s="162">
        <v>4.875</v>
      </c>
    </row>
    <row r="21" spans="1:4" ht="18.75" x14ac:dyDescent="0.2">
      <c r="A21" s="160">
        <v>18</v>
      </c>
      <c r="B21" s="168" t="s">
        <v>34</v>
      </c>
      <c r="C21" s="167" t="s">
        <v>67</v>
      </c>
      <c r="D21" s="162">
        <v>4.875</v>
      </c>
    </row>
    <row r="22" spans="1:4" ht="18.75" x14ac:dyDescent="0.2">
      <c r="A22" s="160">
        <v>19</v>
      </c>
      <c r="B22" s="168" t="s">
        <v>34</v>
      </c>
      <c r="C22" s="167" t="s">
        <v>112</v>
      </c>
      <c r="D22" s="162">
        <v>4.875</v>
      </c>
    </row>
    <row r="23" spans="1:4" ht="18.75" x14ac:dyDescent="0.2">
      <c r="A23" s="160">
        <v>20</v>
      </c>
      <c r="B23" s="168" t="s">
        <v>34</v>
      </c>
      <c r="C23" s="167" t="s">
        <v>289</v>
      </c>
      <c r="D23" s="162">
        <v>4.875</v>
      </c>
    </row>
    <row r="24" spans="1:4" ht="18.75" x14ac:dyDescent="0.2">
      <c r="A24" s="160">
        <v>21</v>
      </c>
      <c r="B24" s="168" t="s">
        <v>304</v>
      </c>
      <c r="C24" s="167" t="s">
        <v>314</v>
      </c>
      <c r="D24" s="162">
        <v>4.875</v>
      </c>
    </row>
    <row r="25" spans="1:4" ht="18.75" x14ac:dyDescent="0.2">
      <c r="A25" s="160">
        <v>22</v>
      </c>
      <c r="B25" s="168" t="s">
        <v>34</v>
      </c>
      <c r="C25" s="167" t="s">
        <v>325</v>
      </c>
      <c r="D25" s="162">
        <v>4.875</v>
      </c>
    </row>
    <row r="26" spans="1:4" ht="18.75" x14ac:dyDescent="0.2">
      <c r="A26" s="160">
        <v>23</v>
      </c>
      <c r="B26" s="168" t="s">
        <v>34</v>
      </c>
      <c r="C26" s="167" t="s">
        <v>326</v>
      </c>
      <c r="D26" s="162">
        <v>4.875</v>
      </c>
    </row>
    <row r="27" spans="1:4" ht="18.75" x14ac:dyDescent="0.2">
      <c r="A27" s="160">
        <v>24</v>
      </c>
      <c r="B27" s="168" t="s">
        <v>34</v>
      </c>
      <c r="C27" s="167" t="s">
        <v>332</v>
      </c>
      <c r="D27" s="162">
        <v>4.875</v>
      </c>
    </row>
    <row r="28" spans="1:4" ht="18.75" x14ac:dyDescent="0.2">
      <c r="A28" s="160">
        <v>25</v>
      </c>
      <c r="B28" s="168" t="s">
        <v>34</v>
      </c>
      <c r="C28" s="167" t="s">
        <v>336</v>
      </c>
      <c r="D28" s="162">
        <v>4.875</v>
      </c>
    </row>
    <row r="29" spans="1:4" ht="18.75" x14ac:dyDescent="0.2">
      <c r="A29" s="160">
        <v>26</v>
      </c>
      <c r="B29" s="168" t="s">
        <v>35</v>
      </c>
      <c r="C29" s="167" t="s">
        <v>122</v>
      </c>
      <c r="D29" s="162">
        <v>4.8571428571428568</v>
      </c>
    </row>
    <row r="30" spans="1:4" ht="18.75" x14ac:dyDescent="0.2">
      <c r="A30" s="160">
        <v>27</v>
      </c>
      <c r="B30" s="168" t="s">
        <v>34</v>
      </c>
      <c r="C30" s="167" t="s">
        <v>193</v>
      </c>
      <c r="D30" s="162">
        <v>4.8571428571428568</v>
      </c>
    </row>
    <row r="31" spans="1:4" ht="18.75" x14ac:dyDescent="0.2">
      <c r="A31" s="160">
        <v>28</v>
      </c>
      <c r="B31" s="168" t="s">
        <v>34</v>
      </c>
      <c r="C31" s="167" t="s">
        <v>197</v>
      </c>
      <c r="D31" s="162">
        <v>4.8571428571428568</v>
      </c>
    </row>
    <row r="32" spans="1:4" ht="18.75" x14ac:dyDescent="0.2">
      <c r="A32" s="160">
        <v>29</v>
      </c>
      <c r="B32" s="168" t="s">
        <v>34</v>
      </c>
      <c r="C32" s="167" t="s">
        <v>263</v>
      </c>
      <c r="D32" s="162">
        <v>4.8571428571428568</v>
      </c>
    </row>
    <row r="33" spans="1:4" ht="18.75" x14ac:dyDescent="0.2">
      <c r="A33" s="160">
        <v>30</v>
      </c>
      <c r="B33" s="168" t="s">
        <v>34</v>
      </c>
      <c r="C33" s="167" t="s">
        <v>268</v>
      </c>
      <c r="D33" s="162">
        <v>4.8571428571428568</v>
      </c>
    </row>
    <row r="34" spans="1:4" ht="18.75" x14ac:dyDescent="0.2">
      <c r="A34" s="160">
        <v>31</v>
      </c>
      <c r="B34" s="168" t="s">
        <v>34</v>
      </c>
      <c r="C34" s="167" t="s">
        <v>352</v>
      </c>
      <c r="D34" s="162">
        <v>4.8461538461538458</v>
      </c>
    </row>
    <row r="35" spans="1:4" ht="18.75" x14ac:dyDescent="0.2">
      <c r="A35" s="160">
        <v>32</v>
      </c>
      <c r="B35" s="168" t="s">
        <v>34</v>
      </c>
      <c r="C35" s="167" t="s">
        <v>377</v>
      </c>
      <c r="D35" s="162">
        <v>4.8461538461538458</v>
      </c>
    </row>
    <row r="36" spans="1:4" ht="18.75" x14ac:dyDescent="0.2">
      <c r="A36" s="160">
        <v>33</v>
      </c>
      <c r="B36" s="168" t="s">
        <v>34</v>
      </c>
      <c r="C36" s="167" t="s">
        <v>534</v>
      </c>
      <c r="D36" s="162">
        <v>4.8181818181818183</v>
      </c>
    </row>
    <row r="37" spans="1:4" ht="18.75" x14ac:dyDescent="0.2">
      <c r="A37" s="160">
        <v>34</v>
      </c>
      <c r="B37" s="168" t="s">
        <v>35</v>
      </c>
      <c r="C37" s="167" t="s">
        <v>417</v>
      </c>
      <c r="D37" s="162">
        <v>4.8181818181818183</v>
      </c>
    </row>
    <row r="38" spans="1:4" ht="18.75" x14ac:dyDescent="0.2">
      <c r="A38" s="160">
        <v>35</v>
      </c>
      <c r="B38" s="168" t="s">
        <v>161</v>
      </c>
      <c r="C38" s="167" t="s">
        <v>347</v>
      </c>
      <c r="D38" s="162">
        <v>4.7692307692307692</v>
      </c>
    </row>
    <row r="39" spans="1:4" ht="18.75" x14ac:dyDescent="0.2">
      <c r="A39" s="160">
        <v>36</v>
      </c>
      <c r="B39" s="168" t="s">
        <v>34</v>
      </c>
      <c r="C39" s="167" t="s">
        <v>366</v>
      </c>
      <c r="D39" s="162">
        <v>4.7692307692307692</v>
      </c>
    </row>
    <row r="40" spans="1:4" ht="18.75" x14ac:dyDescent="0.2">
      <c r="A40" s="160">
        <v>37</v>
      </c>
      <c r="B40" s="168" t="s">
        <v>34</v>
      </c>
      <c r="C40" s="167" t="s">
        <v>374</v>
      </c>
      <c r="D40" s="162">
        <v>4.7692307692307692</v>
      </c>
    </row>
    <row r="41" spans="1:4" ht="18.75" x14ac:dyDescent="0.3">
      <c r="A41" s="160">
        <v>38</v>
      </c>
      <c r="B41" s="168" t="s">
        <v>34</v>
      </c>
      <c r="C41" s="167" t="s">
        <v>38</v>
      </c>
      <c r="D41" s="163">
        <v>4.75</v>
      </c>
    </row>
    <row r="42" spans="1:4" ht="18.75" x14ac:dyDescent="0.2">
      <c r="A42" s="160">
        <v>39</v>
      </c>
      <c r="B42" s="168" t="s">
        <v>34</v>
      </c>
      <c r="C42" s="167" t="s">
        <v>93</v>
      </c>
      <c r="D42" s="162">
        <v>4.75</v>
      </c>
    </row>
    <row r="43" spans="1:4" ht="18.75" x14ac:dyDescent="0.2">
      <c r="A43" s="160">
        <v>40</v>
      </c>
      <c r="B43" s="168" t="s">
        <v>36</v>
      </c>
      <c r="C43" s="167" t="s">
        <v>280</v>
      </c>
      <c r="D43" s="162">
        <v>4.75</v>
      </c>
    </row>
    <row r="44" spans="1:4" ht="18.75" x14ac:dyDescent="0.2">
      <c r="A44" s="160">
        <v>41</v>
      </c>
      <c r="B44" s="168" t="s">
        <v>51</v>
      </c>
      <c r="C44" s="167" t="s">
        <v>297</v>
      </c>
      <c r="D44" s="162">
        <v>4.75</v>
      </c>
    </row>
    <row r="45" spans="1:4" ht="18.75" x14ac:dyDescent="0.2">
      <c r="A45" s="160">
        <v>42</v>
      </c>
      <c r="B45" s="168" t="s">
        <v>34</v>
      </c>
      <c r="C45" s="167" t="s">
        <v>409</v>
      </c>
      <c r="D45" s="162">
        <v>4.7272727272727275</v>
      </c>
    </row>
    <row r="46" spans="1:4" ht="18.75" x14ac:dyDescent="0.2">
      <c r="A46" s="160">
        <v>43</v>
      </c>
      <c r="B46" s="168" t="s">
        <v>34</v>
      </c>
      <c r="C46" s="167" t="s">
        <v>172</v>
      </c>
      <c r="D46" s="162">
        <v>4.7142857142857144</v>
      </c>
    </row>
    <row r="47" spans="1:4" ht="18.75" x14ac:dyDescent="0.2">
      <c r="A47" s="160">
        <v>44</v>
      </c>
      <c r="B47" s="168" t="s">
        <v>35</v>
      </c>
      <c r="C47" s="167" t="s">
        <v>515</v>
      </c>
      <c r="D47" s="162">
        <v>4.7142857142857144</v>
      </c>
    </row>
    <row r="48" spans="1:4" ht="18.75" x14ac:dyDescent="0.2">
      <c r="A48" s="160">
        <v>45</v>
      </c>
      <c r="B48" s="168" t="s">
        <v>34</v>
      </c>
      <c r="C48" s="167" t="s">
        <v>516</v>
      </c>
      <c r="D48" s="162">
        <v>4.7142857142857144</v>
      </c>
    </row>
    <row r="49" spans="1:4" ht="18.75" x14ac:dyDescent="0.2">
      <c r="A49" s="160">
        <v>46</v>
      </c>
      <c r="B49" s="168" t="s">
        <v>34</v>
      </c>
      <c r="C49" s="167" t="s">
        <v>253</v>
      </c>
      <c r="D49" s="162">
        <v>4.7142857142857144</v>
      </c>
    </row>
    <row r="50" spans="1:4" ht="18.75" x14ac:dyDescent="0.2">
      <c r="A50" s="160">
        <v>47</v>
      </c>
      <c r="B50" s="168" t="s">
        <v>35</v>
      </c>
      <c r="C50" s="167" t="s">
        <v>260</v>
      </c>
      <c r="D50" s="162">
        <v>4.7142857142857144</v>
      </c>
    </row>
    <row r="51" spans="1:4" ht="18.75" x14ac:dyDescent="0.2">
      <c r="A51" s="160">
        <v>48</v>
      </c>
      <c r="B51" s="168" t="s">
        <v>34</v>
      </c>
      <c r="C51" s="167" t="s">
        <v>271</v>
      </c>
      <c r="D51" s="162">
        <v>4.7142857142857144</v>
      </c>
    </row>
    <row r="52" spans="1:4" ht="18.75" x14ac:dyDescent="0.2">
      <c r="A52" s="160">
        <v>49</v>
      </c>
      <c r="B52" s="168" t="s">
        <v>182</v>
      </c>
      <c r="C52" s="167" t="s">
        <v>367</v>
      </c>
      <c r="D52" s="162">
        <v>4.6923076923076925</v>
      </c>
    </row>
    <row r="53" spans="1:4" ht="18.75" x14ac:dyDescent="0.2">
      <c r="A53" s="160">
        <v>50</v>
      </c>
      <c r="B53" s="168" t="s">
        <v>34</v>
      </c>
      <c r="C53" s="167" t="s">
        <v>398</v>
      </c>
      <c r="D53" s="162">
        <v>4.6363636363636367</v>
      </c>
    </row>
    <row r="54" spans="1:4" ht="18.75" x14ac:dyDescent="0.2">
      <c r="A54" s="160">
        <v>51</v>
      </c>
      <c r="B54" s="168" t="s">
        <v>34</v>
      </c>
      <c r="C54" s="167" t="s">
        <v>403</v>
      </c>
      <c r="D54" s="162">
        <v>4.6363636363636367</v>
      </c>
    </row>
    <row r="55" spans="1:4" ht="18.75" x14ac:dyDescent="0.2">
      <c r="A55" s="160">
        <v>52</v>
      </c>
      <c r="B55" s="168" t="s">
        <v>34</v>
      </c>
      <c r="C55" s="167" t="s">
        <v>406</v>
      </c>
      <c r="D55" s="162">
        <v>4.6363636363636367</v>
      </c>
    </row>
    <row r="56" spans="1:4" ht="18.75" x14ac:dyDescent="0.2">
      <c r="A56" s="160">
        <v>53</v>
      </c>
      <c r="B56" s="168" t="s">
        <v>34</v>
      </c>
      <c r="C56" s="167" t="s">
        <v>446</v>
      </c>
      <c r="D56" s="162">
        <v>4.625</v>
      </c>
    </row>
    <row r="57" spans="1:4" ht="18.75" x14ac:dyDescent="0.2">
      <c r="A57" s="160">
        <v>54</v>
      </c>
      <c r="B57" s="168" t="s">
        <v>34</v>
      </c>
      <c r="C57" s="167" t="s">
        <v>283</v>
      </c>
      <c r="D57" s="162">
        <v>4.625</v>
      </c>
    </row>
    <row r="58" spans="1:4" ht="18.75" x14ac:dyDescent="0.2">
      <c r="A58" s="160">
        <v>55</v>
      </c>
      <c r="B58" s="168" t="s">
        <v>34</v>
      </c>
      <c r="C58" s="167" t="s">
        <v>296</v>
      </c>
      <c r="D58" s="162">
        <v>4.625</v>
      </c>
    </row>
    <row r="59" spans="1:4" ht="18.75" x14ac:dyDescent="0.2">
      <c r="A59" s="160">
        <v>56</v>
      </c>
      <c r="B59" s="168" t="s">
        <v>34</v>
      </c>
      <c r="C59" s="167" t="s">
        <v>322</v>
      </c>
      <c r="D59" s="162">
        <v>4.625</v>
      </c>
    </row>
    <row r="60" spans="1:4" ht="18.75" x14ac:dyDescent="0.2">
      <c r="A60" s="160">
        <v>57</v>
      </c>
      <c r="B60" s="168" t="s">
        <v>34</v>
      </c>
      <c r="C60" s="167" t="s">
        <v>348</v>
      </c>
      <c r="D60" s="162">
        <v>4.615384615384615</v>
      </c>
    </row>
    <row r="61" spans="1:4" ht="18.75" x14ac:dyDescent="0.2">
      <c r="A61" s="160">
        <v>58</v>
      </c>
      <c r="B61" s="168" t="s">
        <v>34</v>
      </c>
      <c r="C61" s="167" t="s">
        <v>363</v>
      </c>
      <c r="D61" s="162">
        <v>4.615384615384615</v>
      </c>
    </row>
    <row r="62" spans="1:4" ht="18.75" x14ac:dyDescent="0.2">
      <c r="A62" s="160">
        <v>59</v>
      </c>
      <c r="B62" s="168" t="s">
        <v>34</v>
      </c>
      <c r="C62" s="167" t="s">
        <v>371</v>
      </c>
      <c r="D62" s="162">
        <v>4.615384615384615</v>
      </c>
    </row>
    <row r="63" spans="1:4" ht="18.75" x14ac:dyDescent="0.2">
      <c r="A63" s="160">
        <v>60</v>
      </c>
      <c r="B63" s="168" t="s">
        <v>34</v>
      </c>
      <c r="C63" s="167" t="s">
        <v>168</v>
      </c>
      <c r="D63" s="162">
        <v>4.5714285714285712</v>
      </c>
    </row>
    <row r="64" spans="1:4" ht="18.75" x14ac:dyDescent="0.2">
      <c r="A64" s="160">
        <v>61</v>
      </c>
      <c r="B64" s="168" t="s">
        <v>34</v>
      </c>
      <c r="C64" s="167" t="s">
        <v>525</v>
      </c>
      <c r="D64" s="162">
        <v>4.5714285714285712</v>
      </c>
    </row>
    <row r="65" spans="1:4" ht="18.75" x14ac:dyDescent="0.2">
      <c r="A65" s="160">
        <v>62</v>
      </c>
      <c r="B65" s="168" t="s">
        <v>34</v>
      </c>
      <c r="C65" s="167" t="s">
        <v>526</v>
      </c>
      <c r="D65" s="162">
        <v>4.5714285714285712</v>
      </c>
    </row>
    <row r="66" spans="1:4" ht="18.75" x14ac:dyDescent="0.2">
      <c r="A66" s="160">
        <v>63</v>
      </c>
      <c r="B66" s="168" t="s">
        <v>34</v>
      </c>
      <c r="C66" s="167" t="s">
        <v>178</v>
      </c>
      <c r="D66" s="162">
        <v>4.5714285714285712</v>
      </c>
    </row>
    <row r="67" spans="1:4" ht="18.75" x14ac:dyDescent="0.2">
      <c r="A67" s="160">
        <v>64</v>
      </c>
      <c r="B67" s="168" t="s">
        <v>34</v>
      </c>
      <c r="C67" s="167" t="s">
        <v>181</v>
      </c>
      <c r="D67" s="162">
        <v>4.5714285714285712</v>
      </c>
    </row>
    <row r="68" spans="1:4" ht="18.75" x14ac:dyDescent="0.2">
      <c r="A68" s="160">
        <v>65</v>
      </c>
      <c r="B68" s="168" t="s">
        <v>34</v>
      </c>
      <c r="C68" s="167" t="s">
        <v>188</v>
      </c>
      <c r="D68" s="162">
        <v>4.5714285714285712</v>
      </c>
    </row>
    <row r="69" spans="1:4" ht="18.75" x14ac:dyDescent="0.2">
      <c r="A69" s="160">
        <v>66</v>
      </c>
      <c r="B69" s="168" t="s">
        <v>34</v>
      </c>
      <c r="C69" s="167" t="s">
        <v>195</v>
      </c>
      <c r="D69" s="162">
        <v>4.5714285714285712</v>
      </c>
    </row>
    <row r="70" spans="1:4" ht="18.75" x14ac:dyDescent="0.2">
      <c r="A70" s="160">
        <v>67</v>
      </c>
      <c r="B70" s="168" t="s">
        <v>34</v>
      </c>
      <c r="C70" s="167" t="s">
        <v>224</v>
      </c>
      <c r="D70" s="162">
        <v>4.5714285714285712</v>
      </c>
    </row>
    <row r="71" spans="1:4" ht="18.75" x14ac:dyDescent="0.2">
      <c r="A71" s="160">
        <v>68</v>
      </c>
      <c r="B71" s="168" t="s">
        <v>35</v>
      </c>
      <c r="C71" s="167" t="s">
        <v>239</v>
      </c>
      <c r="D71" s="162">
        <v>4.5714285714285712</v>
      </c>
    </row>
    <row r="72" spans="1:4" ht="18.75" x14ac:dyDescent="0.2">
      <c r="A72" s="160">
        <v>69</v>
      </c>
      <c r="B72" s="168" t="s">
        <v>35</v>
      </c>
      <c r="C72" s="167" t="s">
        <v>269</v>
      </c>
      <c r="D72" s="162">
        <v>4.5714285714285712</v>
      </c>
    </row>
    <row r="73" spans="1:4" ht="18.75" x14ac:dyDescent="0.2">
      <c r="A73" s="160">
        <v>70</v>
      </c>
      <c r="B73" s="168" t="s">
        <v>34</v>
      </c>
      <c r="C73" s="167" t="s">
        <v>340</v>
      </c>
      <c r="D73" s="162">
        <v>4.5714285714285712</v>
      </c>
    </row>
    <row r="74" spans="1:4" ht="18.75" x14ac:dyDescent="0.2">
      <c r="A74" s="160">
        <v>71</v>
      </c>
      <c r="B74" s="168" t="s">
        <v>34</v>
      </c>
      <c r="C74" s="167" t="s">
        <v>341</v>
      </c>
      <c r="D74" s="162">
        <v>4.5714285714285712</v>
      </c>
    </row>
    <row r="75" spans="1:4" ht="18.75" x14ac:dyDescent="0.2">
      <c r="A75" s="160">
        <v>72</v>
      </c>
      <c r="B75" s="168" t="s">
        <v>34</v>
      </c>
      <c r="C75" s="167" t="s">
        <v>408</v>
      </c>
      <c r="D75" s="162">
        <v>4.5454545454545459</v>
      </c>
    </row>
    <row r="76" spans="1:4" ht="18.75" x14ac:dyDescent="0.2">
      <c r="A76" s="160">
        <v>73</v>
      </c>
      <c r="B76" s="168" t="s">
        <v>34</v>
      </c>
      <c r="C76" s="167" t="s">
        <v>423</v>
      </c>
      <c r="D76" s="162">
        <v>4.5454545454545459</v>
      </c>
    </row>
    <row r="77" spans="1:4" ht="18.75" x14ac:dyDescent="0.2">
      <c r="A77" s="160">
        <v>74</v>
      </c>
      <c r="B77" s="168" t="s">
        <v>34</v>
      </c>
      <c r="C77" s="167" t="s">
        <v>379</v>
      </c>
      <c r="D77" s="162">
        <v>4.5384615384615383</v>
      </c>
    </row>
    <row r="78" spans="1:4" ht="18.75" x14ac:dyDescent="0.2">
      <c r="A78" s="160">
        <v>75</v>
      </c>
      <c r="B78" s="168" t="s">
        <v>34</v>
      </c>
      <c r="C78" s="167" t="s">
        <v>493</v>
      </c>
      <c r="D78" s="162">
        <v>4.5</v>
      </c>
    </row>
    <row r="79" spans="1:4" ht="18.75" x14ac:dyDescent="0.2">
      <c r="A79" s="160">
        <v>76</v>
      </c>
      <c r="B79" s="168" t="s">
        <v>34</v>
      </c>
      <c r="C79" s="167" t="s">
        <v>145</v>
      </c>
      <c r="D79" s="162">
        <v>4.5</v>
      </c>
    </row>
    <row r="80" spans="1:4" ht="18.75" x14ac:dyDescent="0.2">
      <c r="A80" s="160">
        <v>77</v>
      </c>
      <c r="B80" s="168" t="s">
        <v>35</v>
      </c>
      <c r="C80" s="167" t="s">
        <v>198</v>
      </c>
      <c r="D80" s="162">
        <v>4.5</v>
      </c>
    </row>
    <row r="81" spans="1:4" ht="18.75" x14ac:dyDescent="0.2">
      <c r="A81" s="160">
        <v>78</v>
      </c>
      <c r="B81" s="168" t="s">
        <v>35</v>
      </c>
      <c r="C81" s="167" t="s">
        <v>216</v>
      </c>
      <c r="D81" s="162">
        <v>4.5</v>
      </c>
    </row>
    <row r="82" spans="1:4" ht="18.75" x14ac:dyDescent="0.2">
      <c r="A82" s="160">
        <v>79</v>
      </c>
      <c r="B82" s="168" t="s">
        <v>34</v>
      </c>
      <c r="C82" s="167" t="s">
        <v>240</v>
      </c>
      <c r="D82" s="162">
        <v>4.5</v>
      </c>
    </row>
    <row r="83" spans="1:4" ht="18.75" x14ac:dyDescent="0.2">
      <c r="A83" s="160">
        <v>80</v>
      </c>
      <c r="B83" s="168" t="s">
        <v>34</v>
      </c>
      <c r="C83" s="167" t="s">
        <v>330</v>
      </c>
      <c r="D83" s="162">
        <v>4.5</v>
      </c>
    </row>
    <row r="84" spans="1:4" ht="18.75" x14ac:dyDescent="0.2">
      <c r="A84" s="160">
        <v>81</v>
      </c>
      <c r="B84" s="168" t="s">
        <v>34</v>
      </c>
      <c r="C84" s="167" t="s">
        <v>368</v>
      </c>
      <c r="D84" s="162">
        <v>4.4615384615384617</v>
      </c>
    </row>
    <row r="85" spans="1:4" ht="18.75" x14ac:dyDescent="0.2">
      <c r="A85" s="160">
        <v>82</v>
      </c>
      <c r="B85" s="168" t="s">
        <v>34</v>
      </c>
      <c r="C85" s="167" t="s">
        <v>386</v>
      </c>
      <c r="D85" s="162">
        <v>4.4545454545454541</v>
      </c>
    </row>
    <row r="86" spans="1:4" ht="18.75" x14ac:dyDescent="0.2">
      <c r="A86" s="160">
        <v>83</v>
      </c>
      <c r="B86" s="168" t="s">
        <v>35</v>
      </c>
      <c r="C86" s="167" t="s">
        <v>392</v>
      </c>
      <c r="D86" s="162">
        <v>4.4545454545454541</v>
      </c>
    </row>
    <row r="87" spans="1:4" ht="18.75" x14ac:dyDescent="0.2">
      <c r="A87" s="160">
        <v>84</v>
      </c>
      <c r="B87" s="168" t="s">
        <v>34</v>
      </c>
      <c r="C87" s="167" t="s">
        <v>396</v>
      </c>
      <c r="D87" s="162">
        <v>4.4545454545454541</v>
      </c>
    </row>
    <row r="88" spans="1:4" ht="18.75" x14ac:dyDescent="0.2">
      <c r="A88" s="160">
        <v>85</v>
      </c>
      <c r="B88" s="168" t="s">
        <v>35</v>
      </c>
      <c r="C88" s="167" t="s">
        <v>399</v>
      </c>
      <c r="D88" s="162">
        <v>4.4545454545454541</v>
      </c>
    </row>
    <row r="89" spans="1:4" ht="18.75" x14ac:dyDescent="0.2">
      <c r="A89" s="160">
        <v>86</v>
      </c>
      <c r="B89" s="168" t="s">
        <v>34</v>
      </c>
      <c r="C89" s="167" t="s">
        <v>405</v>
      </c>
      <c r="D89" s="162">
        <v>4.4545454545454541</v>
      </c>
    </row>
    <row r="90" spans="1:4" ht="18.75" x14ac:dyDescent="0.2">
      <c r="A90" s="160">
        <v>87</v>
      </c>
      <c r="B90" s="168" t="s">
        <v>34</v>
      </c>
      <c r="C90" s="167" t="s">
        <v>123</v>
      </c>
      <c r="D90" s="162">
        <v>4.4285714285714288</v>
      </c>
    </row>
    <row r="91" spans="1:4" ht="18.75" x14ac:dyDescent="0.2">
      <c r="A91" s="160">
        <v>88</v>
      </c>
      <c r="B91" s="168" t="s">
        <v>34</v>
      </c>
      <c r="C91" s="167" t="s">
        <v>144</v>
      </c>
      <c r="D91" s="162">
        <v>4.4285714285714288</v>
      </c>
    </row>
    <row r="92" spans="1:4" ht="18.75" x14ac:dyDescent="0.2">
      <c r="A92" s="160">
        <v>89</v>
      </c>
      <c r="B92" s="168" t="s">
        <v>34</v>
      </c>
      <c r="C92" s="167" t="s">
        <v>160</v>
      </c>
      <c r="D92" s="162">
        <v>4.4285714285714288</v>
      </c>
    </row>
    <row r="93" spans="1:4" ht="18.75" x14ac:dyDescent="0.2">
      <c r="A93" s="160">
        <v>90</v>
      </c>
      <c r="B93" s="168" t="s">
        <v>34</v>
      </c>
      <c r="C93" s="167" t="s">
        <v>511</v>
      </c>
      <c r="D93" s="162">
        <v>4.4285714285714288</v>
      </c>
    </row>
    <row r="94" spans="1:4" ht="18.75" x14ac:dyDescent="0.2">
      <c r="A94" s="160">
        <v>91</v>
      </c>
      <c r="B94" s="168" t="s">
        <v>304</v>
      </c>
      <c r="C94" s="167" t="s">
        <v>519</v>
      </c>
      <c r="D94" s="162">
        <v>4.4285714285714288</v>
      </c>
    </row>
    <row r="95" spans="1:4" ht="18.75" x14ac:dyDescent="0.2">
      <c r="A95" s="160">
        <v>92</v>
      </c>
      <c r="B95" s="168" t="s">
        <v>51</v>
      </c>
      <c r="C95" s="167" t="s">
        <v>250</v>
      </c>
      <c r="D95" s="162">
        <v>4.4285714285714288</v>
      </c>
    </row>
    <row r="96" spans="1:4" ht="18.75" x14ac:dyDescent="0.2">
      <c r="A96" s="160">
        <v>93</v>
      </c>
      <c r="B96" s="168" t="s">
        <v>34</v>
      </c>
      <c r="C96" s="167" t="s">
        <v>259</v>
      </c>
      <c r="D96" s="162">
        <v>4.4285714285714288</v>
      </c>
    </row>
    <row r="97" spans="1:4" ht="18.75" x14ac:dyDescent="0.2">
      <c r="A97" s="160">
        <v>94</v>
      </c>
      <c r="B97" s="168" t="s">
        <v>34</v>
      </c>
      <c r="C97" s="167" t="s">
        <v>486</v>
      </c>
      <c r="D97" s="162">
        <v>4.375</v>
      </c>
    </row>
    <row r="98" spans="1:4" ht="18.75" x14ac:dyDescent="0.2">
      <c r="A98" s="160">
        <v>95</v>
      </c>
      <c r="B98" s="168" t="s">
        <v>34</v>
      </c>
      <c r="C98" s="167" t="s">
        <v>105</v>
      </c>
      <c r="D98" s="162">
        <v>4.375</v>
      </c>
    </row>
    <row r="99" spans="1:4" ht="18.75" x14ac:dyDescent="0.2">
      <c r="A99" s="160">
        <v>96</v>
      </c>
      <c r="B99" s="168" t="s">
        <v>34</v>
      </c>
      <c r="C99" s="167" t="s">
        <v>110</v>
      </c>
      <c r="D99" s="162">
        <v>4.375</v>
      </c>
    </row>
    <row r="100" spans="1:4" ht="18.75" x14ac:dyDescent="0.2">
      <c r="A100" s="160">
        <v>97</v>
      </c>
      <c r="B100" s="168" t="s">
        <v>34</v>
      </c>
      <c r="C100" s="167" t="s">
        <v>333</v>
      </c>
      <c r="D100" s="162">
        <v>4.375</v>
      </c>
    </row>
    <row r="101" spans="1:4" ht="18.75" x14ac:dyDescent="0.2">
      <c r="A101" s="160">
        <v>98</v>
      </c>
      <c r="B101" s="168" t="s">
        <v>34</v>
      </c>
      <c r="C101" s="167" t="s">
        <v>389</v>
      </c>
      <c r="D101" s="162">
        <v>4.3636363636363633</v>
      </c>
    </row>
    <row r="102" spans="1:4" ht="18.75" x14ac:dyDescent="0.2">
      <c r="A102" s="160">
        <v>99</v>
      </c>
      <c r="B102" s="168" t="s">
        <v>35</v>
      </c>
      <c r="C102" s="167" t="s">
        <v>397</v>
      </c>
      <c r="D102" s="162">
        <v>4.3636363636363633</v>
      </c>
    </row>
    <row r="103" spans="1:4" ht="18.75" x14ac:dyDescent="0.2">
      <c r="A103" s="160">
        <v>100</v>
      </c>
      <c r="B103" s="168" t="s">
        <v>34</v>
      </c>
      <c r="C103" s="167" t="s">
        <v>422</v>
      </c>
      <c r="D103" s="162">
        <v>4.3636363636363633</v>
      </c>
    </row>
    <row r="104" spans="1:4" ht="18.75" x14ac:dyDescent="0.2">
      <c r="A104" s="160">
        <v>101</v>
      </c>
      <c r="B104" s="168" t="s">
        <v>35</v>
      </c>
      <c r="C104" s="167" t="s">
        <v>128</v>
      </c>
      <c r="D104" s="162">
        <v>4.2857142857142856</v>
      </c>
    </row>
    <row r="105" spans="1:4" ht="18.75" x14ac:dyDescent="0.2">
      <c r="A105" s="160">
        <v>102</v>
      </c>
      <c r="B105" s="168" t="s">
        <v>34</v>
      </c>
      <c r="C105" s="167" t="s">
        <v>133</v>
      </c>
      <c r="D105" s="162">
        <v>4.2857142857142856</v>
      </c>
    </row>
    <row r="106" spans="1:4" ht="18.75" x14ac:dyDescent="0.2">
      <c r="A106" s="160">
        <v>103</v>
      </c>
      <c r="B106" s="168" t="s">
        <v>34</v>
      </c>
      <c r="C106" s="167" t="s">
        <v>134</v>
      </c>
      <c r="D106" s="162">
        <v>4.2857142857142856</v>
      </c>
    </row>
    <row r="107" spans="1:4" ht="18.75" x14ac:dyDescent="0.2">
      <c r="A107" s="160">
        <v>104</v>
      </c>
      <c r="B107" s="168" t="s">
        <v>34</v>
      </c>
      <c r="C107" s="167" t="s">
        <v>139</v>
      </c>
      <c r="D107" s="162">
        <v>4.2857142857142856</v>
      </c>
    </row>
    <row r="108" spans="1:4" ht="18.75" x14ac:dyDescent="0.2">
      <c r="A108" s="160">
        <v>105</v>
      </c>
      <c r="B108" s="168" t="s">
        <v>34</v>
      </c>
      <c r="C108" s="167" t="s">
        <v>153</v>
      </c>
      <c r="D108" s="162">
        <v>4.2857142857142856</v>
      </c>
    </row>
    <row r="109" spans="1:4" ht="18.75" x14ac:dyDescent="0.2">
      <c r="A109" s="160">
        <v>106</v>
      </c>
      <c r="B109" s="168" t="s">
        <v>34</v>
      </c>
      <c r="C109" s="167" t="s">
        <v>167</v>
      </c>
      <c r="D109" s="162">
        <v>4.2857142857142856</v>
      </c>
    </row>
    <row r="110" spans="1:4" ht="18.75" x14ac:dyDescent="0.2">
      <c r="A110" s="160">
        <v>107</v>
      </c>
      <c r="B110" s="168" t="s">
        <v>34</v>
      </c>
      <c r="C110" s="167" t="s">
        <v>518</v>
      </c>
      <c r="D110" s="162">
        <v>4.2857142857142856</v>
      </c>
    </row>
    <row r="111" spans="1:4" ht="18.75" x14ac:dyDescent="0.2">
      <c r="A111" s="160">
        <v>108</v>
      </c>
      <c r="B111" s="168" t="s">
        <v>34</v>
      </c>
      <c r="C111" s="167" t="s">
        <v>175</v>
      </c>
      <c r="D111" s="162">
        <v>4.2857142857142856</v>
      </c>
    </row>
    <row r="112" spans="1:4" ht="18.75" x14ac:dyDescent="0.2">
      <c r="A112" s="160">
        <v>109</v>
      </c>
      <c r="B112" s="168" t="s">
        <v>34</v>
      </c>
      <c r="C112" s="167" t="s">
        <v>179</v>
      </c>
      <c r="D112" s="162">
        <v>4.2857142857142856</v>
      </c>
    </row>
    <row r="113" spans="1:4" ht="18.75" x14ac:dyDescent="0.2">
      <c r="A113" s="160">
        <v>110</v>
      </c>
      <c r="B113" s="168" t="s">
        <v>34</v>
      </c>
      <c r="C113" s="167" t="s">
        <v>544</v>
      </c>
      <c r="D113" s="162">
        <v>4.2857142857142856</v>
      </c>
    </row>
    <row r="114" spans="1:4" ht="18.75" x14ac:dyDescent="0.2">
      <c r="A114" s="160">
        <v>111</v>
      </c>
      <c r="B114" s="168" t="s">
        <v>34</v>
      </c>
      <c r="C114" s="167" t="s">
        <v>251</v>
      </c>
      <c r="D114" s="162">
        <v>4.2857142857142856</v>
      </c>
    </row>
    <row r="115" spans="1:4" ht="18.75" x14ac:dyDescent="0.2">
      <c r="A115" s="160">
        <v>112</v>
      </c>
      <c r="B115" s="168" t="s">
        <v>34</v>
      </c>
      <c r="C115" s="167" t="s">
        <v>254</v>
      </c>
      <c r="D115" s="162">
        <v>4.2857142857142856</v>
      </c>
    </row>
    <row r="116" spans="1:4" ht="18.75" x14ac:dyDescent="0.2">
      <c r="A116" s="160">
        <v>113</v>
      </c>
      <c r="B116" s="168" t="s">
        <v>34</v>
      </c>
      <c r="C116" s="167" t="s">
        <v>262</v>
      </c>
      <c r="D116" s="162">
        <v>4.2857142857142856</v>
      </c>
    </row>
    <row r="117" spans="1:4" ht="18.75" x14ac:dyDescent="0.2">
      <c r="A117" s="160">
        <v>114</v>
      </c>
      <c r="B117" s="168" t="s">
        <v>34</v>
      </c>
      <c r="C117" s="167" t="s">
        <v>267</v>
      </c>
      <c r="D117" s="162">
        <v>4.2857142857142856</v>
      </c>
    </row>
    <row r="118" spans="1:4" ht="18.75" x14ac:dyDescent="0.2">
      <c r="A118" s="160">
        <v>115</v>
      </c>
      <c r="B118" s="168" t="s">
        <v>182</v>
      </c>
      <c r="C118" s="167" t="s">
        <v>339</v>
      </c>
      <c r="D118" s="162">
        <v>4.2857142857142856</v>
      </c>
    </row>
    <row r="119" spans="1:4" ht="18.75" x14ac:dyDescent="0.2">
      <c r="A119" s="160">
        <v>116</v>
      </c>
      <c r="B119" s="168" t="s">
        <v>34</v>
      </c>
      <c r="C119" s="167" t="s">
        <v>541</v>
      </c>
      <c r="D119" s="162">
        <v>4.2727272727272725</v>
      </c>
    </row>
    <row r="120" spans="1:4" ht="18.75" x14ac:dyDescent="0.2">
      <c r="A120" s="160">
        <v>117</v>
      </c>
      <c r="B120" s="168" t="s">
        <v>34</v>
      </c>
      <c r="C120" s="167" t="s">
        <v>413</v>
      </c>
      <c r="D120" s="162">
        <v>4.2727272727272725</v>
      </c>
    </row>
    <row r="121" spans="1:4" ht="18.75" x14ac:dyDescent="0.3">
      <c r="A121" s="160">
        <v>118</v>
      </c>
      <c r="B121" s="168" t="s">
        <v>34</v>
      </c>
      <c r="C121" s="167" t="s">
        <v>473</v>
      </c>
      <c r="D121" s="163">
        <v>4.25</v>
      </c>
    </row>
    <row r="122" spans="1:4" ht="18.75" x14ac:dyDescent="0.2">
      <c r="A122" s="160">
        <v>119</v>
      </c>
      <c r="B122" s="168" t="s">
        <v>34</v>
      </c>
      <c r="C122" s="167" t="s">
        <v>115</v>
      </c>
      <c r="D122" s="162">
        <v>4.25</v>
      </c>
    </row>
    <row r="123" spans="1:4" ht="18.75" x14ac:dyDescent="0.2">
      <c r="A123" s="160">
        <v>120</v>
      </c>
      <c r="B123" s="168" t="s">
        <v>34</v>
      </c>
      <c r="C123" s="167" t="s">
        <v>299</v>
      </c>
      <c r="D123" s="162">
        <v>4.25</v>
      </c>
    </row>
    <row r="124" spans="1:4" ht="18.75" x14ac:dyDescent="0.2">
      <c r="A124" s="160">
        <v>121</v>
      </c>
      <c r="B124" s="168" t="s">
        <v>34</v>
      </c>
      <c r="C124" s="167" t="s">
        <v>324</v>
      </c>
      <c r="D124" s="162">
        <v>4.25</v>
      </c>
    </row>
    <row r="125" spans="1:4" ht="18.75" x14ac:dyDescent="0.2">
      <c r="A125" s="160">
        <v>122</v>
      </c>
      <c r="B125" s="168" t="s">
        <v>34</v>
      </c>
      <c r="C125" s="167" t="s">
        <v>349</v>
      </c>
      <c r="D125" s="162">
        <v>4.2307692307692308</v>
      </c>
    </row>
    <row r="126" spans="1:4" ht="18.75" x14ac:dyDescent="0.2">
      <c r="A126" s="160">
        <v>123</v>
      </c>
      <c r="B126" s="168" t="s">
        <v>34</v>
      </c>
      <c r="C126" s="167" t="s">
        <v>384</v>
      </c>
      <c r="D126" s="162">
        <v>4.1818181818181817</v>
      </c>
    </row>
    <row r="127" spans="1:4" ht="18.75" x14ac:dyDescent="0.2">
      <c r="A127" s="160">
        <v>124</v>
      </c>
      <c r="B127" s="168" t="s">
        <v>359</v>
      </c>
      <c r="C127" s="167" t="s">
        <v>360</v>
      </c>
      <c r="D127" s="162">
        <v>4.1538461538461542</v>
      </c>
    </row>
    <row r="128" spans="1:4" ht="18.75" x14ac:dyDescent="0.2">
      <c r="A128" s="160">
        <v>125</v>
      </c>
      <c r="B128" s="168" t="s">
        <v>34</v>
      </c>
      <c r="C128" s="167" t="s">
        <v>121</v>
      </c>
      <c r="D128" s="162">
        <v>4.1428571428571432</v>
      </c>
    </row>
    <row r="129" spans="1:4" ht="18.75" x14ac:dyDescent="0.2">
      <c r="A129" s="160">
        <v>126</v>
      </c>
      <c r="B129" s="168" t="s">
        <v>35</v>
      </c>
      <c r="C129" s="167" t="s">
        <v>155</v>
      </c>
      <c r="D129" s="162">
        <v>4.1428571428571432</v>
      </c>
    </row>
    <row r="130" spans="1:4" ht="18.75" x14ac:dyDescent="0.2">
      <c r="A130" s="160">
        <v>127</v>
      </c>
      <c r="B130" s="168" t="s">
        <v>34</v>
      </c>
      <c r="C130" s="167" t="s">
        <v>159</v>
      </c>
      <c r="D130" s="162">
        <v>4.1428571428571432</v>
      </c>
    </row>
    <row r="131" spans="1:4" ht="18.75" x14ac:dyDescent="0.2">
      <c r="A131" s="160">
        <v>128</v>
      </c>
      <c r="B131" s="168" t="s">
        <v>34</v>
      </c>
      <c r="C131" s="167" t="s">
        <v>184</v>
      </c>
      <c r="D131" s="162">
        <v>4.1428571428571432</v>
      </c>
    </row>
    <row r="132" spans="1:4" ht="18.75" x14ac:dyDescent="0.2">
      <c r="A132" s="160">
        <v>129</v>
      </c>
      <c r="B132" s="168" t="s">
        <v>34</v>
      </c>
      <c r="C132" s="167" t="s">
        <v>191</v>
      </c>
      <c r="D132" s="162">
        <v>4.1428571428571432</v>
      </c>
    </row>
    <row r="133" spans="1:4" ht="18.75" x14ac:dyDescent="0.2">
      <c r="A133" s="160">
        <v>130</v>
      </c>
      <c r="B133" s="168" t="s">
        <v>34</v>
      </c>
      <c r="C133" s="167" t="s">
        <v>235</v>
      </c>
      <c r="D133" s="162">
        <v>4.1428571428571432</v>
      </c>
    </row>
    <row r="134" spans="1:4" ht="18.75" x14ac:dyDescent="0.2">
      <c r="A134" s="160">
        <v>131</v>
      </c>
      <c r="B134" s="168" t="s">
        <v>34</v>
      </c>
      <c r="C134" s="167" t="s">
        <v>238</v>
      </c>
      <c r="D134" s="162">
        <v>4.1428571428571432</v>
      </c>
    </row>
    <row r="135" spans="1:4" ht="18.75" x14ac:dyDescent="0.2">
      <c r="A135" s="160">
        <v>132</v>
      </c>
      <c r="B135" s="168" t="s">
        <v>34</v>
      </c>
      <c r="C135" s="167" t="s">
        <v>243</v>
      </c>
      <c r="D135" s="162">
        <v>4.1428571428571432</v>
      </c>
    </row>
    <row r="136" spans="1:4" ht="18.75" x14ac:dyDescent="0.2">
      <c r="A136" s="160">
        <v>133</v>
      </c>
      <c r="B136" s="168" t="s">
        <v>34</v>
      </c>
      <c r="C136" s="167" t="s">
        <v>252</v>
      </c>
      <c r="D136" s="162">
        <v>4.1428571428571432</v>
      </c>
    </row>
    <row r="137" spans="1:4" ht="18.75" x14ac:dyDescent="0.2">
      <c r="A137" s="160">
        <v>134</v>
      </c>
      <c r="B137" s="168" t="s">
        <v>34</v>
      </c>
      <c r="C137" s="167" t="s">
        <v>276</v>
      </c>
      <c r="D137" s="162">
        <v>4.1428571428571432</v>
      </c>
    </row>
    <row r="138" spans="1:4" ht="18.75" x14ac:dyDescent="0.2">
      <c r="A138" s="160">
        <v>135</v>
      </c>
      <c r="B138" s="168" t="s">
        <v>34</v>
      </c>
      <c r="C138" s="167" t="s">
        <v>270</v>
      </c>
      <c r="D138" s="162">
        <v>4.1428571428571432</v>
      </c>
    </row>
    <row r="139" spans="1:4" ht="18.75" x14ac:dyDescent="0.2">
      <c r="A139" s="160">
        <v>136</v>
      </c>
      <c r="B139" s="168" t="s">
        <v>34</v>
      </c>
      <c r="C139" s="167" t="s">
        <v>75</v>
      </c>
      <c r="D139" s="162">
        <v>4.125</v>
      </c>
    </row>
    <row r="140" spans="1:4" ht="18.75" x14ac:dyDescent="0.2">
      <c r="A140" s="160">
        <v>137</v>
      </c>
      <c r="B140" s="168" t="s">
        <v>34</v>
      </c>
      <c r="C140" s="167" t="s">
        <v>90</v>
      </c>
      <c r="D140" s="162">
        <v>4.125</v>
      </c>
    </row>
    <row r="141" spans="1:4" ht="18.75" x14ac:dyDescent="0.2">
      <c r="A141" s="160">
        <v>138</v>
      </c>
      <c r="B141" s="168" t="s">
        <v>35</v>
      </c>
      <c r="C141" s="167" t="s">
        <v>94</v>
      </c>
      <c r="D141" s="162">
        <v>4.125</v>
      </c>
    </row>
    <row r="142" spans="1:4" ht="18.75" x14ac:dyDescent="0.2">
      <c r="A142" s="160">
        <v>139</v>
      </c>
      <c r="B142" s="168" t="s">
        <v>34</v>
      </c>
      <c r="C142" s="167" t="s">
        <v>98</v>
      </c>
      <c r="D142" s="162">
        <v>4.125</v>
      </c>
    </row>
    <row r="143" spans="1:4" ht="18.75" x14ac:dyDescent="0.2">
      <c r="A143" s="160">
        <v>140</v>
      </c>
      <c r="B143" s="168" t="s">
        <v>34</v>
      </c>
      <c r="C143" s="167" t="s">
        <v>117</v>
      </c>
      <c r="D143" s="162">
        <v>4.125</v>
      </c>
    </row>
    <row r="144" spans="1:4" ht="18.75" x14ac:dyDescent="0.2">
      <c r="A144" s="160">
        <v>141</v>
      </c>
      <c r="B144" s="168" t="s">
        <v>34</v>
      </c>
      <c r="C144" s="167" t="s">
        <v>257</v>
      </c>
      <c r="D144" s="162">
        <v>4.125</v>
      </c>
    </row>
    <row r="145" spans="1:4" ht="18.75" x14ac:dyDescent="0.2">
      <c r="A145" s="160">
        <v>142</v>
      </c>
      <c r="B145" s="168" t="s">
        <v>34</v>
      </c>
      <c r="C145" s="167" t="s">
        <v>287</v>
      </c>
      <c r="D145" s="162">
        <v>4.125</v>
      </c>
    </row>
    <row r="146" spans="1:4" ht="18.75" x14ac:dyDescent="0.2">
      <c r="A146" s="160">
        <v>143</v>
      </c>
      <c r="B146" s="168" t="s">
        <v>34</v>
      </c>
      <c r="C146" s="167" t="s">
        <v>542</v>
      </c>
      <c r="D146" s="162">
        <v>4.0909090909090908</v>
      </c>
    </row>
    <row r="147" spans="1:4" ht="18.75" x14ac:dyDescent="0.2">
      <c r="A147" s="160">
        <v>144</v>
      </c>
      <c r="B147" s="168" t="s">
        <v>34</v>
      </c>
      <c r="C147" s="167" t="s">
        <v>107</v>
      </c>
      <c r="D147" s="162">
        <v>4</v>
      </c>
    </row>
    <row r="148" spans="1:4" ht="18.75" x14ac:dyDescent="0.2">
      <c r="A148" s="160">
        <v>145</v>
      </c>
      <c r="B148" s="168" t="s">
        <v>34</v>
      </c>
      <c r="C148" s="167" t="s">
        <v>135</v>
      </c>
      <c r="D148" s="162">
        <v>4</v>
      </c>
    </row>
    <row r="149" spans="1:4" ht="18.75" x14ac:dyDescent="0.2">
      <c r="A149" s="160">
        <v>146</v>
      </c>
      <c r="B149" s="168" t="s">
        <v>34</v>
      </c>
      <c r="C149" s="167" t="s">
        <v>157</v>
      </c>
      <c r="D149" s="162">
        <v>4</v>
      </c>
    </row>
    <row r="150" spans="1:4" ht="18.75" x14ac:dyDescent="0.2">
      <c r="A150" s="160">
        <v>147</v>
      </c>
      <c r="B150" s="168" t="s">
        <v>35</v>
      </c>
      <c r="C150" s="167" t="s">
        <v>166</v>
      </c>
      <c r="D150" s="162">
        <v>4</v>
      </c>
    </row>
    <row r="151" spans="1:4" ht="18.75" x14ac:dyDescent="0.2">
      <c r="A151" s="160">
        <v>148</v>
      </c>
      <c r="B151" s="168" t="s">
        <v>34</v>
      </c>
      <c r="C151" s="167" t="s">
        <v>500</v>
      </c>
      <c r="D151" s="162">
        <v>4</v>
      </c>
    </row>
    <row r="152" spans="1:4" ht="18.75" x14ac:dyDescent="0.2">
      <c r="A152" s="160">
        <v>149</v>
      </c>
      <c r="B152" s="168" t="s">
        <v>34</v>
      </c>
      <c r="C152" s="167" t="s">
        <v>504</v>
      </c>
      <c r="D152" s="162">
        <v>4</v>
      </c>
    </row>
    <row r="153" spans="1:4" ht="18.75" x14ac:dyDescent="0.2">
      <c r="A153" s="160">
        <v>150</v>
      </c>
      <c r="B153" s="168" t="s">
        <v>35</v>
      </c>
      <c r="C153" s="167" t="s">
        <v>508</v>
      </c>
      <c r="D153" s="162">
        <v>4</v>
      </c>
    </row>
    <row r="154" spans="1:4" ht="18.75" x14ac:dyDescent="0.2">
      <c r="A154" s="160">
        <v>151</v>
      </c>
      <c r="B154" s="168" t="s">
        <v>34</v>
      </c>
      <c r="C154" s="167" t="s">
        <v>529</v>
      </c>
      <c r="D154" s="162">
        <v>4</v>
      </c>
    </row>
    <row r="155" spans="1:4" ht="18.75" x14ac:dyDescent="0.2">
      <c r="A155" s="160">
        <v>152</v>
      </c>
      <c r="B155" s="168" t="s">
        <v>34</v>
      </c>
      <c r="C155" s="167" t="s">
        <v>177</v>
      </c>
      <c r="D155" s="162">
        <v>4</v>
      </c>
    </row>
    <row r="156" spans="1:4" ht="18.75" x14ac:dyDescent="0.2">
      <c r="A156" s="160">
        <v>153</v>
      </c>
      <c r="B156" s="168" t="s">
        <v>34</v>
      </c>
      <c r="C156" s="167" t="s">
        <v>533</v>
      </c>
      <c r="D156" s="162">
        <v>4</v>
      </c>
    </row>
    <row r="157" spans="1:4" ht="18.75" x14ac:dyDescent="0.2">
      <c r="A157" s="160">
        <v>154</v>
      </c>
      <c r="B157" s="168" t="s">
        <v>34</v>
      </c>
      <c r="C157" s="167" t="s">
        <v>212</v>
      </c>
      <c r="D157" s="162">
        <v>4</v>
      </c>
    </row>
    <row r="158" spans="1:4" ht="18.75" x14ac:dyDescent="0.2">
      <c r="A158" s="160">
        <v>155</v>
      </c>
      <c r="B158" s="168" t="s">
        <v>34</v>
      </c>
      <c r="C158" s="167" t="s">
        <v>233</v>
      </c>
      <c r="D158" s="162">
        <v>4</v>
      </c>
    </row>
    <row r="159" spans="1:4" ht="18.75" x14ac:dyDescent="0.2">
      <c r="A159" s="160">
        <v>156</v>
      </c>
      <c r="B159" s="168" t="s">
        <v>34</v>
      </c>
      <c r="C159" s="167" t="s">
        <v>249</v>
      </c>
      <c r="D159" s="162">
        <v>4</v>
      </c>
    </row>
    <row r="160" spans="1:4" ht="18.75" x14ac:dyDescent="0.2">
      <c r="A160" s="160">
        <v>157</v>
      </c>
      <c r="B160" s="168" t="s">
        <v>34</v>
      </c>
      <c r="C160" s="167" t="s">
        <v>272</v>
      </c>
      <c r="D160" s="162">
        <v>4</v>
      </c>
    </row>
    <row r="161" spans="1:4" ht="18.75" x14ac:dyDescent="0.2">
      <c r="A161" s="160">
        <v>158</v>
      </c>
      <c r="B161" s="168" t="s">
        <v>34</v>
      </c>
      <c r="C161" s="167" t="s">
        <v>301</v>
      </c>
      <c r="D161" s="162">
        <v>4</v>
      </c>
    </row>
    <row r="162" spans="1:4" ht="18.75" x14ac:dyDescent="0.2">
      <c r="A162" s="160">
        <v>159</v>
      </c>
      <c r="B162" s="168" t="s">
        <v>34</v>
      </c>
      <c r="C162" s="167" t="s">
        <v>303</v>
      </c>
      <c r="D162" s="162">
        <v>4</v>
      </c>
    </row>
    <row r="163" spans="1:4" ht="18.75" x14ac:dyDescent="0.2">
      <c r="A163" s="160">
        <v>160</v>
      </c>
      <c r="B163" s="168" t="s">
        <v>35</v>
      </c>
      <c r="C163" s="167" t="s">
        <v>380</v>
      </c>
      <c r="D163" s="162">
        <v>4</v>
      </c>
    </row>
    <row r="164" spans="1:4" ht="18.75" x14ac:dyDescent="0.2">
      <c r="A164" s="160">
        <v>161</v>
      </c>
      <c r="B164" s="168" t="s">
        <v>34</v>
      </c>
      <c r="C164" s="167" t="s">
        <v>393</v>
      </c>
      <c r="D164" s="162">
        <v>4</v>
      </c>
    </row>
    <row r="165" spans="1:4" ht="18.75" x14ac:dyDescent="0.2">
      <c r="A165" s="160">
        <v>162</v>
      </c>
      <c r="B165" s="168" t="s">
        <v>34</v>
      </c>
      <c r="C165" s="167" t="s">
        <v>395</v>
      </c>
      <c r="D165" s="162">
        <v>4</v>
      </c>
    </row>
    <row r="166" spans="1:4" ht="18.75" x14ac:dyDescent="0.2">
      <c r="A166" s="160">
        <v>163</v>
      </c>
      <c r="B166" s="168" t="s">
        <v>34</v>
      </c>
      <c r="C166" s="167" t="s">
        <v>411</v>
      </c>
      <c r="D166" s="162">
        <v>4</v>
      </c>
    </row>
    <row r="167" spans="1:4" ht="18.75" x14ac:dyDescent="0.2">
      <c r="A167" s="160">
        <v>164</v>
      </c>
      <c r="B167" s="168" t="s">
        <v>35</v>
      </c>
      <c r="C167" s="167" t="s">
        <v>343</v>
      </c>
      <c r="D167" s="162">
        <v>3.9285714285714284</v>
      </c>
    </row>
    <row r="168" spans="1:4" ht="18.75" x14ac:dyDescent="0.2">
      <c r="A168" s="160">
        <v>165</v>
      </c>
      <c r="B168" s="168" t="s">
        <v>34</v>
      </c>
      <c r="C168" s="167" t="s">
        <v>354</v>
      </c>
      <c r="D168" s="162">
        <v>3.9230769230769229</v>
      </c>
    </row>
    <row r="169" spans="1:4" ht="18.75" x14ac:dyDescent="0.2">
      <c r="A169" s="160">
        <v>166</v>
      </c>
      <c r="B169" s="168" t="s">
        <v>34</v>
      </c>
      <c r="C169" s="167" t="s">
        <v>391</v>
      </c>
      <c r="D169" s="162">
        <v>3.9090909090909092</v>
      </c>
    </row>
    <row r="170" spans="1:4" ht="18.75" x14ac:dyDescent="0.2">
      <c r="A170" s="160">
        <v>167</v>
      </c>
      <c r="B170" s="168" t="s">
        <v>34</v>
      </c>
      <c r="C170" s="167" t="s">
        <v>400</v>
      </c>
      <c r="D170" s="162">
        <v>3.9090909090909092</v>
      </c>
    </row>
    <row r="171" spans="1:4" ht="18.75" x14ac:dyDescent="0.2">
      <c r="A171" s="160">
        <v>168</v>
      </c>
      <c r="B171" s="168" t="s">
        <v>34</v>
      </c>
      <c r="C171" s="167" t="s">
        <v>401</v>
      </c>
      <c r="D171" s="162">
        <v>3.9090909090909092</v>
      </c>
    </row>
    <row r="172" spans="1:4" ht="18.75" x14ac:dyDescent="0.2">
      <c r="A172" s="160">
        <v>169</v>
      </c>
      <c r="B172" s="168" t="s">
        <v>34</v>
      </c>
      <c r="C172" s="167" t="s">
        <v>412</v>
      </c>
      <c r="D172" s="162">
        <v>3.9090909090909092</v>
      </c>
    </row>
    <row r="173" spans="1:4" ht="18.75" x14ac:dyDescent="0.2">
      <c r="A173" s="160">
        <v>170</v>
      </c>
      <c r="B173" s="168" t="s">
        <v>34</v>
      </c>
      <c r="C173" s="167" t="s">
        <v>420</v>
      </c>
      <c r="D173" s="162">
        <v>3.9090909090909092</v>
      </c>
    </row>
    <row r="174" spans="1:4" ht="18.75" x14ac:dyDescent="0.2">
      <c r="A174" s="160">
        <v>171</v>
      </c>
      <c r="B174" s="168" t="s">
        <v>34</v>
      </c>
      <c r="C174" s="167" t="s">
        <v>478</v>
      </c>
      <c r="D174" s="162">
        <v>3.8888888888888888</v>
      </c>
    </row>
    <row r="175" spans="1:4" ht="18.75" x14ac:dyDescent="0.3">
      <c r="A175" s="160">
        <v>172</v>
      </c>
      <c r="B175" s="168" t="s">
        <v>34</v>
      </c>
      <c r="C175" s="167" t="s">
        <v>464</v>
      </c>
      <c r="D175" s="163">
        <v>3.875</v>
      </c>
    </row>
    <row r="176" spans="1:4" ht="18.75" x14ac:dyDescent="0.2">
      <c r="A176" s="160">
        <v>173</v>
      </c>
      <c r="B176" s="168" t="s">
        <v>34</v>
      </c>
      <c r="C176" s="167" t="s">
        <v>480</v>
      </c>
      <c r="D176" s="162">
        <v>3.875</v>
      </c>
    </row>
    <row r="177" spans="1:4" ht="18.75" x14ac:dyDescent="0.3">
      <c r="A177" s="160">
        <v>174</v>
      </c>
      <c r="B177" s="168" t="s">
        <v>51</v>
      </c>
      <c r="C177" s="167" t="s">
        <v>52</v>
      </c>
      <c r="D177" s="163">
        <v>3.875</v>
      </c>
    </row>
    <row r="178" spans="1:4" ht="18.75" x14ac:dyDescent="0.3">
      <c r="A178" s="160">
        <v>175</v>
      </c>
      <c r="B178" s="168" t="s">
        <v>34</v>
      </c>
      <c r="C178" s="167" t="s">
        <v>59</v>
      </c>
      <c r="D178" s="163">
        <v>3.875</v>
      </c>
    </row>
    <row r="179" spans="1:4" ht="18.75" x14ac:dyDescent="0.2">
      <c r="A179" s="160">
        <v>176</v>
      </c>
      <c r="B179" s="168" t="s">
        <v>34</v>
      </c>
      <c r="C179" s="167" t="s">
        <v>91</v>
      </c>
      <c r="D179" s="162">
        <v>3.875</v>
      </c>
    </row>
    <row r="180" spans="1:4" ht="18.75" x14ac:dyDescent="0.2">
      <c r="A180" s="160">
        <v>177</v>
      </c>
      <c r="B180" s="168" t="s">
        <v>34</v>
      </c>
      <c r="C180" s="167" t="s">
        <v>95</v>
      </c>
      <c r="D180" s="162">
        <v>3.875</v>
      </c>
    </row>
    <row r="181" spans="1:4" ht="18.75" x14ac:dyDescent="0.2">
      <c r="A181" s="160">
        <v>178</v>
      </c>
      <c r="B181" s="168" t="s">
        <v>34</v>
      </c>
      <c r="C181" s="167" t="s">
        <v>205</v>
      </c>
      <c r="D181" s="162">
        <v>3.875</v>
      </c>
    </row>
    <row r="182" spans="1:4" ht="18.75" x14ac:dyDescent="0.2">
      <c r="A182" s="160">
        <v>179</v>
      </c>
      <c r="B182" s="168" t="s">
        <v>34</v>
      </c>
      <c r="C182" s="167" t="s">
        <v>217</v>
      </c>
      <c r="D182" s="162">
        <v>3.875</v>
      </c>
    </row>
    <row r="183" spans="1:4" ht="18.75" x14ac:dyDescent="0.2">
      <c r="A183" s="160">
        <v>180</v>
      </c>
      <c r="B183" s="168" t="s">
        <v>34</v>
      </c>
      <c r="C183" s="167" t="s">
        <v>284</v>
      </c>
      <c r="D183" s="162">
        <v>3.875</v>
      </c>
    </row>
    <row r="184" spans="1:4" ht="18.75" x14ac:dyDescent="0.2">
      <c r="A184" s="160">
        <v>181</v>
      </c>
      <c r="B184" s="168" t="s">
        <v>34</v>
      </c>
      <c r="C184" s="167" t="s">
        <v>143</v>
      </c>
      <c r="D184" s="162">
        <v>3.8571428571428572</v>
      </c>
    </row>
    <row r="185" spans="1:4" ht="18.75" x14ac:dyDescent="0.2">
      <c r="A185" s="160">
        <v>182</v>
      </c>
      <c r="B185" s="168" t="s">
        <v>35</v>
      </c>
      <c r="C185" s="167" t="s">
        <v>147</v>
      </c>
      <c r="D185" s="162">
        <v>3.8571428571428572</v>
      </c>
    </row>
    <row r="186" spans="1:4" ht="18.75" x14ac:dyDescent="0.2">
      <c r="A186" s="160">
        <v>183</v>
      </c>
      <c r="B186" s="168" t="s">
        <v>34</v>
      </c>
      <c r="C186" s="167" t="s">
        <v>149</v>
      </c>
      <c r="D186" s="162">
        <v>3.8571428571428572</v>
      </c>
    </row>
    <row r="187" spans="1:4" ht="18.75" x14ac:dyDescent="0.2">
      <c r="A187" s="160">
        <v>184</v>
      </c>
      <c r="B187" s="168" t="s">
        <v>34</v>
      </c>
      <c r="C187" s="167" t="s">
        <v>151</v>
      </c>
      <c r="D187" s="162">
        <v>3.8571428571428572</v>
      </c>
    </row>
    <row r="188" spans="1:4" ht="18.75" x14ac:dyDescent="0.2">
      <c r="A188" s="160">
        <v>185</v>
      </c>
      <c r="B188" s="168" t="s">
        <v>34</v>
      </c>
      <c r="C188" s="167" t="s">
        <v>152</v>
      </c>
      <c r="D188" s="162">
        <v>3.8571428571428572</v>
      </c>
    </row>
    <row r="189" spans="1:4" ht="18.75" x14ac:dyDescent="0.2">
      <c r="A189" s="160">
        <v>186</v>
      </c>
      <c r="B189" s="168" t="s">
        <v>34</v>
      </c>
      <c r="C189" s="167" t="s">
        <v>162</v>
      </c>
      <c r="D189" s="162">
        <v>3.8571428571428572</v>
      </c>
    </row>
    <row r="190" spans="1:4" ht="18.75" x14ac:dyDescent="0.2">
      <c r="A190" s="160">
        <v>187</v>
      </c>
      <c r="B190" s="168" t="s">
        <v>34</v>
      </c>
      <c r="C190" s="167" t="s">
        <v>548</v>
      </c>
      <c r="D190" s="162">
        <v>3.8571428571428572</v>
      </c>
    </row>
    <row r="191" spans="1:4" ht="18.75" x14ac:dyDescent="0.2">
      <c r="A191" s="160">
        <v>188</v>
      </c>
      <c r="B191" s="168" t="s">
        <v>34</v>
      </c>
      <c r="C191" s="167" t="s">
        <v>171</v>
      </c>
      <c r="D191" s="162">
        <v>3.8571428571428572</v>
      </c>
    </row>
    <row r="192" spans="1:4" ht="18.75" x14ac:dyDescent="0.2">
      <c r="A192" s="160">
        <v>189</v>
      </c>
      <c r="B192" s="168" t="s">
        <v>34</v>
      </c>
      <c r="C192" s="167" t="s">
        <v>502</v>
      </c>
      <c r="D192" s="162">
        <v>3.8571428571428572</v>
      </c>
    </row>
    <row r="193" spans="1:4" ht="18.75" x14ac:dyDescent="0.2">
      <c r="A193" s="160">
        <v>190</v>
      </c>
      <c r="B193" s="168" t="s">
        <v>34</v>
      </c>
      <c r="C193" s="167" t="s">
        <v>506</v>
      </c>
      <c r="D193" s="162">
        <v>3.8571428571428572</v>
      </c>
    </row>
    <row r="194" spans="1:4" ht="18.75" x14ac:dyDescent="0.2">
      <c r="A194" s="160">
        <v>191</v>
      </c>
      <c r="B194" s="168" t="s">
        <v>34</v>
      </c>
      <c r="C194" s="167" t="s">
        <v>512</v>
      </c>
      <c r="D194" s="162">
        <v>3.8571428571428572</v>
      </c>
    </row>
    <row r="195" spans="1:4" ht="18.75" x14ac:dyDescent="0.2">
      <c r="A195" s="160">
        <v>192</v>
      </c>
      <c r="B195" s="168" t="s">
        <v>34</v>
      </c>
      <c r="C195" s="167" t="s">
        <v>521</v>
      </c>
      <c r="D195" s="162">
        <v>3.8571428571428572</v>
      </c>
    </row>
    <row r="196" spans="1:4" ht="18.75" x14ac:dyDescent="0.2">
      <c r="A196" s="160">
        <v>193</v>
      </c>
      <c r="B196" s="168" t="s">
        <v>34</v>
      </c>
      <c r="C196" s="167" t="s">
        <v>522</v>
      </c>
      <c r="D196" s="162">
        <v>3.8571428571428572</v>
      </c>
    </row>
    <row r="197" spans="1:4" ht="18.75" x14ac:dyDescent="0.2">
      <c r="A197" s="160">
        <v>194</v>
      </c>
      <c r="B197" s="168" t="s">
        <v>34</v>
      </c>
      <c r="C197" s="167" t="s">
        <v>523</v>
      </c>
      <c r="D197" s="162">
        <v>3.8571428571428572</v>
      </c>
    </row>
    <row r="198" spans="1:4" ht="18.75" x14ac:dyDescent="0.2">
      <c r="A198" s="160">
        <v>195</v>
      </c>
      <c r="B198" s="168" t="s">
        <v>35</v>
      </c>
      <c r="C198" s="167" t="s">
        <v>176</v>
      </c>
      <c r="D198" s="162">
        <v>3.8571428571428572</v>
      </c>
    </row>
    <row r="199" spans="1:4" ht="18.75" x14ac:dyDescent="0.2">
      <c r="A199" s="160">
        <v>196</v>
      </c>
      <c r="B199" s="168" t="s">
        <v>35</v>
      </c>
      <c r="C199" s="167" t="s">
        <v>531</v>
      </c>
      <c r="D199" s="162">
        <v>3.8571428571428572</v>
      </c>
    </row>
    <row r="200" spans="1:4" ht="18.75" x14ac:dyDescent="0.2">
      <c r="A200" s="160">
        <v>197</v>
      </c>
      <c r="B200" s="168" t="s">
        <v>35</v>
      </c>
      <c r="C200" s="167" t="s">
        <v>222</v>
      </c>
      <c r="D200" s="162">
        <v>3.8571428571428572</v>
      </c>
    </row>
    <row r="201" spans="1:4" ht="18.75" x14ac:dyDescent="0.2">
      <c r="A201" s="160">
        <v>198</v>
      </c>
      <c r="B201" s="168" t="s">
        <v>34</v>
      </c>
      <c r="C201" s="167" t="s">
        <v>230</v>
      </c>
      <c r="D201" s="162">
        <v>3.8571428571428572</v>
      </c>
    </row>
    <row r="202" spans="1:4" ht="18.75" x14ac:dyDescent="0.2">
      <c r="A202" s="160">
        <v>199</v>
      </c>
      <c r="B202" s="168" t="s">
        <v>35</v>
      </c>
      <c r="C202" s="167" t="s">
        <v>237</v>
      </c>
      <c r="D202" s="162">
        <v>3.8571428571428572</v>
      </c>
    </row>
    <row r="203" spans="1:4" ht="18.75" x14ac:dyDescent="0.2">
      <c r="A203" s="160">
        <v>200</v>
      </c>
      <c r="B203" s="168" t="s">
        <v>34</v>
      </c>
      <c r="C203" s="167" t="s">
        <v>242</v>
      </c>
      <c r="D203" s="162">
        <v>3.8571428571428572</v>
      </c>
    </row>
    <row r="204" spans="1:4" ht="18.75" x14ac:dyDescent="0.2">
      <c r="A204" s="160">
        <v>201</v>
      </c>
      <c r="B204" s="168" t="s">
        <v>161</v>
      </c>
      <c r="C204" s="167" t="s">
        <v>342</v>
      </c>
      <c r="D204" s="162">
        <v>3.8571428571428572</v>
      </c>
    </row>
    <row r="205" spans="1:4" ht="18.75" x14ac:dyDescent="0.2">
      <c r="A205" s="160">
        <v>202</v>
      </c>
      <c r="B205" s="168" t="s">
        <v>34</v>
      </c>
      <c r="C205" s="167" t="s">
        <v>538</v>
      </c>
      <c r="D205" s="162">
        <v>3.8181818181818183</v>
      </c>
    </row>
    <row r="206" spans="1:4" ht="18.75" x14ac:dyDescent="0.2">
      <c r="A206" s="160">
        <v>203</v>
      </c>
      <c r="B206" s="168" t="s">
        <v>34</v>
      </c>
      <c r="C206" s="167" t="s">
        <v>535</v>
      </c>
      <c r="D206" s="162">
        <v>3.8181818181818183</v>
      </c>
    </row>
    <row r="207" spans="1:4" ht="18.75" x14ac:dyDescent="0.2">
      <c r="A207" s="160">
        <v>204</v>
      </c>
      <c r="B207" s="168" t="s">
        <v>34</v>
      </c>
      <c r="C207" s="167" t="s">
        <v>353</v>
      </c>
      <c r="D207" s="162">
        <v>3.7692307692307692</v>
      </c>
    </row>
    <row r="208" spans="1:4" ht="18.75" x14ac:dyDescent="0.2">
      <c r="A208" s="160">
        <v>205</v>
      </c>
      <c r="B208" s="168" t="s">
        <v>161</v>
      </c>
      <c r="C208" s="167" t="s">
        <v>358</v>
      </c>
      <c r="D208" s="162">
        <v>3.7692307692307692</v>
      </c>
    </row>
    <row r="209" spans="1:4" ht="18.75" x14ac:dyDescent="0.2">
      <c r="A209" s="160">
        <v>206</v>
      </c>
      <c r="B209" s="168" t="s">
        <v>34</v>
      </c>
      <c r="C209" s="167" t="s">
        <v>487</v>
      </c>
      <c r="D209" s="162">
        <v>3.75</v>
      </c>
    </row>
    <row r="210" spans="1:4" ht="18.75" x14ac:dyDescent="0.2">
      <c r="A210" s="160">
        <v>207</v>
      </c>
      <c r="B210" s="168" t="s">
        <v>34</v>
      </c>
      <c r="C210" s="167" t="s">
        <v>92</v>
      </c>
      <c r="D210" s="162">
        <v>3.75</v>
      </c>
    </row>
    <row r="211" spans="1:4" ht="18.75" x14ac:dyDescent="0.2">
      <c r="A211" s="160">
        <v>208</v>
      </c>
      <c r="B211" s="168" t="s">
        <v>34</v>
      </c>
      <c r="C211" s="167" t="s">
        <v>111</v>
      </c>
      <c r="D211" s="162">
        <v>3.75</v>
      </c>
    </row>
    <row r="212" spans="1:4" ht="18.75" x14ac:dyDescent="0.2">
      <c r="A212" s="160">
        <v>209</v>
      </c>
      <c r="B212" s="168" t="s">
        <v>34</v>
      </c>
      <c r="C212" s="167" t="s">
        <v>288</v>
      </c>
      <c r="D212" s="162">
        <v>3.75</v>
      </c>
    </row>
    <row r="213" spans="1:4" ht="18.75" x14ac:dyDescent="0.2">
      <c r="A213" s="160">
        <v>210</v>
      </c>
      <c r="B213" s="168" t="s">
        <v>34</v>
      </c>
      <c r="C213" s="167" t="s">
        <v>295</v>
      </c>
      <c r="D213" s="162">
        <v>3.75</v>
      </c>
    </row>
    <row r="214" spans="1:4" ht="18.75" x14ac:dyDescent="0.2">
      <c r="A214" s="160">
        <v>211</v>
      </c>
      <c r="B214" s="168" t="s">
        <v>34</v>
      </c>
      <c r="C214" s="167" t="s">
        <v>315</v>
      </c>
      <c r="D214" s="162">
        <v>3.75</v>
      </c>
    </row>
    <row r="215" spans="1:4" ht="18.75" x14ac:dyDescent="0.2">
      <c r="A215" s="160">
        <v>212</v>
      </c>
      <c r="B215" s="168" t="s">
        <v>34</v>
      </c>
      <c r="C215" s="167" t="s">
        <v>385</v>
      </c>
      <c r="D215" s="162">
        <v>3.7272727272727271</v>
      </c>
    </row>
    <row r="216" spans="1:4" ht="18.75" x14ac:dyDescent="0.2">
      <c r="A216" s="160">
        <v>213</v>
      </c>
      <c r="B216" s="168" t="s">
        <v>34</v>
      </c>
      <c r="C216" s="167" t="s">
        <v>390</v>
      </c>
      <c r="D216" s="162">
        <v>3.7272727272727271</v>
      </c>
    </row>
    <row r="217" spans="1:4" ht="18.75" x14ac:dyDescent="0.2">
      <c r="A217" s="160">
        <v>214</v>
      </c>
      <c r="B217" s="168" t="s">
        <v>34</v>
      </c>
      <c r="C217" s="167" t="s">
        <v>407</v>
      </c>
      <c r="D217" s="162">
        <v>3.7272727272727271</v>
      </c>
    </row>
    <row r="218" spans="1:4" ht="18.75" x14ac:dyDescent="0.2">
      <c r="A218" s="160">
        <v>215</v>
      </c>
      <c r="B218" s="168" t="s">
        <v>34</v>
      </c>
      <c r="C218" s="167" t="s">
        <v>421</v>
      </c>
      <c r="D218" s="162">
        <v>3.7272727272727271</v>
      </c>
    </row>
    <row r="219" spans="1:4" ht="18.75" x14ac:dyDescent="0.2">
      <c r="A219" s="160">
        <v>216</v>
      </c>
      <c r="B219" s="168" t="s">
        <v>34</v>
      </c>
      <c r="C219" s="167" t="s">
        <v>126</v>
      </c>
      <c r="D219" s="162">
        <v>3.7142857142857144</v>
      </c>
    </row>
    <row r="220" spans="1:4" ht="18.75" x14ac:dyDescent="0.2">
      <c r="A220" s="160">
        <v>217</v>
      </c>
      <c r="B220" s="168" t="s">
        <v>34</v>
      </c>
      <c r="C220" s="167" t="s">
        <v>142</v>
      </c>
      <c r="D220" s="162">
        <v>3.7142857142857144</v>
      </c>
    </row>
    <row r="221" spans="1:4" ht="18.75" x14ac:dyDescent="0.2">
      <c r="A221" s="160">
        <v>218</v>
      </c>
      <c r="B221" s="168" t="s">
        <v>34</v>
      </c>
      <c r="C221" s="167" t="s">
        <v>164</v>
      </c>
      <c r="D221" s="162">
        <v>3.7142857142857144</v>
      </c>
    </row>
    <row r="222" spans="1:4" ht="18.75" x14ac:dyDescent="0.2">
      <c r="A222" s="160">
        <v>219</v>
      </c>
      <c r="B222" s="168" t="s">
        <v>34</v>
      </c>
      <c r="C222" s="167" t="s">
        <v>499</v>
      </c>
      <c r="D222" s="162">
        <v>3.7142857142857144</v>
      </c>
    </row>
    <row r="223" spans="1:4" ht="18.75" x14ac:dyDescent="0.2">
      <c r="A223" s="160">
        <v>220</v>
      </c>
      <c r="B223" s="168" t="s">
        <v>34</v>
      </c>
      <c r="C223" s="167" t="s">
        <v>505</v>
      </c>
      <c r="D223" s="162">
        <v>3.7142857142857144</v>
      </c>
    </row>
    <row r="224" spans="1:4" ht="18.75" x14ac:dyDescent="0.2">
      <c r="A224" s="160">
        <v>221</v>
      </c>
      <c r="B224" s="168" t="s">
        <v>34</v>
      </c>
      <c r="C224" s="167" t="s">
        <v>510</v>
      </c>
      <c r="D224" s="162">
        <v>3.7142857142857144</v>
      </c>
    </row>
    <row r="225" spans="1:4" ht="18.75" x14ac:dyDescent="0.2">
      <c r="A225" s="160">
        <v>222</v>
      </c>
      <c r="B225" s="168" t="s">
        <v>35</v>
      </c>
      <c r="C225" s="167" t="s">
        <v>185</v>
      </c>
      <c r="D225" s="162">
        <v>3.7142857142857144</v>
      </c>
    </row>
    <row r="226" spans="1:4" ht="18.75" x14ac:dyDescent="0.2">
      <c r="A226" s="160">
        <v>223</v>
      </c>
      <c r="B226" s="168" t="s">
        <v>34</v>
      </c>
      <c r="C226" s="167" t="s">
        <v>186</v>
      </c>
      <c r="D226" s="162">
        <v>3.7142857142857144</v>
      </c>
    </row>
    <row r="227" spans="1:4" ht="18.75" x14ac:dyDescent="0.2">
      <c r="A227" s="160">
        <v>224</v>
      </c>
      <c r="B227" s="168" t="s">
        <v>161</v>
      </c>
      <c r="C227" s="167" t="s">
        <v>187</v>
      </c>
      <c r="D227" s="162">
        <v>3.7142857142857144</v>
      </c>
    </row>
    <row r="228" spans="1:4" ht="18.75" x14ac:dyDescent="0.2">
      <c r="A228" s="160">
        <v>225</v>
      </c>
      <c r="B228" s="168" t="s">
        <v>34</v>
      </c>
      <c r="C228" s="167" t="s">
        <v>200</v>
      </c>
      <c r="D228" s="162">
        <v>3.7142857142857144</v>
      </c>
    </row>
    <row r="229" spans="1:4" ht="18.75" x14ac:dyDescent="0.2">
      <c r="A229" s="160">
        <v>226</v>
      </c>
      <c r="B229" s="168" t="s">
        <v>34</v>
      </c>
      <c r="C229" s="167" t="s">
        <v>530</v>
      </c>
      <c r="D229" s="162">
        <v>3.7142857142857144</v>
      </c>
    </row>
    <row r="230" spans="1:4" ht="18.75" x14ac:dyDescent="0.2">
      <c r="A230" s="160">
        <v>227</v>
      </c>
      <c r="B230" s="168" t="s">
        <v>34</v>
      </c>
      <c r="C230" s="167" t="s">
        <v>211</v>
      </c>
      <c r="D230" s="162">
        <v>3.7142857142857144</v>
      </c>
    </row>
    <row r="231" spans="1:4" ht="18.75" x14ac:dyDescent="0.2">
      <c r="A231" s="160">
        <v>228</v>
      </c>
      <c r="B231" s="168" t="s">
        <v>34</v>
      </c>
      <c r="C231" s="167" t="s">
        <v>264</v>
      </c>
      <c r="D231" s="162">
        <v>3.7142857142857144</v>
      </c>
    </row>
    <row r="232" spans="1:4" ht="18.75" x14ac:dyDescent="0.2">
      <c r="A232" s="160">
        <v>229</v>
      </c>
      <c r="B232" s="168" t="s">
        <v>34</v>
      </c>
      <c r="C232" s="167" t="s">
        <v>265</v>
      </c>
      <c r="D232" s="162">
        <v>3.7142857142857144</v>
      </c>
    </row>
    <row r="233" spans="1:4" ht="18.75" x14ac:dyDescent="0.2">
      <c r="A233" s="160">
        <v>230</v>
      </c>
      <c r="B233" s="168" t="s">
        <v>34</v>
      </c>
      <c r="C233" s="167" t="s">
        <v>337</v>
      </c>
      <c r="D233" s="162">
        <v>3.7142857142857144</v>
      </c>
    </row>
    <row r="234" spans="1:4" ht="18.75" x14ac:dyDescent="0.2">
      <c r="A234" s="160">
        <v>231</v>
      </c>
      <c r="B234" s="168" t="s">
        <v>34</v>
      </c>
      <c r="C234" s="167" t="s">
        <v>370</v>
      </c>
      <c r="D234" s="162">
        <v>3.6923076923076925</v>
      </c>
    </row>
    <row r="235" spans="1:4" ht="18.75" x14ac:dyDescent="0.2">
      <c r="A235" s="160">
        <v>232</v>
      </c>
      <c r="B235" s="168" t="s">
        <v>34</v>
      </c>
      <c r="C235" s="167" t="s">
        <v>372</v>
      </c>
      <c r="D235" s="162">
        <v>3.6923076923076925</v>
      </c>
    </row>
    <row r="236" spans="1:4" ht="18.75" x14ac:dyDescent="0.2">
      <c r="A236" s="160">
        <v>233</v>
      </c>
      <c r="B236" s="168" t="s">
        <v>34</v>
      </c>
      <c r="C236" s="167" t="s">
        <v>383</v>
      </c>
      <c r="D236" s="162">
        <v>3.6363636363636362</v>
      </c>
    </row>
    <row r="237" spans="1:4" ht="18.75" x14ac:dyDescent="0.2">
      <c r="A237" s="160">
        <v>234</v>
      </c>
      <c r="B237" s="168" t="s">
        <v>34</v>
      </c>
      <c r="C237" s="167" t="s">
        <v>388</v>
      </c>
      <c r="D237" s="162">
        <v>3.6363636363636362</v>
      </c>
    </row>
    <row r="238" spans="1:4" ht="18.75" x14ac:dyDescent="0.2">
      <c r="A238" s="160">
        <v>235</v>
      </c>
      <c r="B238" s="168" t="s">
        <v>34</v>
      </c>
      <c r="C238" s="167" t="s">
        <v>410</v>
      </c>
      <c r="D238" s="162">
        <v>3.6363636363636362</v>
      </c>
    </row>
    <row r="239" spans="1:4" ht="18.75" x14ac:dyDescent="0.2">
      <c r="A239" s="160">
        <v>236</v>
      </c>
      <c r="B239" s="168" t="s">
        <v>34</v>
      </c>
      <c r="C239" s="167" t="s">
        <v>428</v>
      </c>
      <c r="D239" s="162">
        <v>3.625</v>
      </c>
    </row>
    <row r="240" spans="1:4" ht="18.75" x14ac:dyDescent="0.2">
      <c r="A240" s="160">
        <v>237</v>
      </c>
      <c r="B240" s="168" t="s">
        <v>34</v>
      </c>
      <c r="C240" s="167" t="s">
        <v>439</v>
      </c>
      <c r="D240" s="162">
        <v>3.625</v>
      </c>
    </row>
    <row r="241" spans="1:4" ht="18.75" x14ac:dyDescent="0.3">
      <c r="A241" s="160">
        <v>238</v>
      </c>
      <c r="B241" s="168" t="s">
        <v>34</v>
      </c>
      <c r="C241" s="167" t="s">
        <v>457</v>
      </c>
      <c r="D241" s="163">
        <v>3.625</v>
      </c>
    </row>
    <row r="242" spans="1:4" ht="18.75" x14ac:dyDescent="0.3">
      <c r="A242" s="160">
        <v>239</v>
      </c>
      <c r="B242" s="168" t="s">
        <v>34</v>
      </c>
      <c r="C242" s="167" t="s">
        <v>41</v>
      </c>
      <c r="D242" s="163">
        <v>3.625</v>
      </c>
    </row>
    <row r="243" spans="1:4" ht="18.75" x14ac:dyDescent="0.3">
      <c r="A243" s="160">
        <v>240</v>
      </c>
      <c r="B243" s="168" t="s">
        <v>34</v>
      </c>
      <c r="C243" s="167" t="s">
        <v>60</v>
      </c>
      <c r="D243" s="163">
        <v>3.625</v>
      </c>
    </row>
    <row r="244" spans="1:4" ht="18.75" x14ac:dyDescent="0.2">
      <c r="A244" s="160">
        <v>241</v>
      </c>
      <c r="B244" s="168" t="s">
        <v>51</v>
      </c>
      <c r="C244" s="167" t="s">
        <v>88</v>
      </c>
      <c r="D244" s="162">
        <v>3.625</v>
      </c>
    </row>
    <row r="245" spans="1:4" ht="18.75" x14ac:dyDescent="0.2">
      <c r="A245" s="160">
        <v>242</v>
      </c>
      <c r="B245" s="168" t="s">
        <v>51</v>
      </c>
      <c r="C245" s="167" t="s">
        <v>120</v>
      </c>
      <c r="D245" s="162">
        <v>3.625</v>
      </c>
    </row>
    <row r="246" spans="1:4" ht="18.75" x14ac:dyDescent="0.2">
      <c r="A246" s="160">
        <v>243</v>
      </c>
      <c r="B246" s="168" t="s">
        <v>34</v>
      </c>
      <c r="C246" s="167" t="s">
        <v>202</v>
      </c>
      <c r="D246" s="162">
        <v>3.625</v>
      </c>
    </row>
    <row r="247" spans="1:4" ht="18.75" x14ac:dyDescent="0.2">
      <c r="A247" s="160">
        <v>244</v>
      </c>
      <c r="B247" s="168" t="s">
        <v>34</v>
      </c>
      <c r="C247" s="167" t="s">
        <v>308</v>
      </c>
      <c r="D247" s="162">
        <v>3.625</v>
      </c>
    </row>
    <row r="248" spans="1:4" ht="18.75" x14ac:dyDescent="0.2">
      <c r="A248" s="160">
        <v>245</v>
      </c>
      <c r="B248" s="168" t="s">
        <v>34</v>
      </c>
      <c r="C248" s="167" t="s">
        <v>334</v>
      </c>
      <c r="D248" s="162">
        <v>3.625</v>
      </c>
    </row>
    <row r="249" spans="1:4" ht="18.75" x14ac:dyDescent="0.2">
      <c r="A249" s="160">
        <v>246</v>
      </c>
      <c r="B249" s="168" t="s">
        <v>161</v>
      </c>
      <c r="C249" s="167" t="s">
        <v>375</v>
      </c>
      <c r="D249" s="162">
        <v>3.6153846153846154</v>
      </c>
    </row>
    <row r="250" spans="1:4" ht="18.75" x14ac:dyDescent="0.2">
      <c r="A250" s="160">
        <v>247</v>
      </c>
      <c r="B250" s="168" t="s">
        <v>34</v>
      </c>
      <c r="C250" s="167" t="s">
        <v>381</v>
      </c>
      <c r="D250" s="162">
        <v>3.6153846153846154</v>
      </c>
    </row>
    <row r="251" spans="1:4" ht="18.75" x14ac:dyDescent="0.2">
      <c r="A251" s="160">
        <v>248</v>
      </c>
      <c r="B251" s="168" t="s">
        <v>34</v>
      </c>
      <c r="C251" s="167" t="s">
        <v>345</v>
      </c>
      <c r="D251" s="162">
        <v>3.6</v>
      </c>
    </row>
    <row r="252" spans="1:4" ht="18.75" x14ac:dyDescent="0.2">
      <c r="A252" s="160">
        <v>249</v>
      </c>
      <c r="B252" s="168" t="s">
        <v>34</v>
      </c>
      <c r="C252" s="167" t="s">
        <v>127</v>
      </c>
      <c r="D252" s="162">
        <v>3.5714285714285716</v>
      </c>
    </row>
    <row r="253" spans="1:4" ht="18.75" x14ac:dyDescent="0.2">
      <c r="A253" s="160">
        <v>250</v>
      </c>
      <c r="B253" s="168" t="s">
        <v>34</v>
      </c>
      <c r="C253" s="167" t="s">
        <v>129</v>
      </c>
      <c r="D253" s="162">
        <v>3.5714285714285716</v>
      </c>
    </row>
    <row r="254" spans="1:4" ht="18.75" x14ac:dyDescent="0.2">
      <c r="A254" s="160">
        <v>251</v>
      </c>
      <c r="B254" s="168" t="s">
        <v>34</v>
      </c>
      <c r="C254" s="167" t="s">
        <v>132</v>
      </c>
      <c r="D254" s="162">
        <v>3.5714285714285716</v>
      </c>
    </row>
    <row r="255" spans="1:4" ht="18.75" x14ac:dyDescent="0.2">
      <c r="A255" s="160">
        <v>252</v>
      </c>
      <c r="B255" s="168" t="s">
        <v>35</v>
      </c>
      <c r="C255" s="167" t="s">
        <v>140</v>
      </c>
      <c r="D255" s="162">
        <v>3.5714285714285716</v>
      </c>
    </row>
    <row r="256" spans="1:4" ht="18.75" x14ac:dyDescent="0.2">
      <c r="A256" s="160">
        <v>253</v>
      </c>
      <c r="B256" s="168" t="s">
        <v>34</v>
      </c>
      <c r="C256" s="167" t="s">
        <v>146</v>
      </c>
      <c r="D256" s="162">
        <v>3.5714285714285716</v>
      </c>
    </row>
    <row r="257" spans="1:4" ht="18.75" x14ac:dyDescent="0.2">
      <c r="A257" s="160">
        <v>254</v>
      </c>
      <c r="B257" s="168" t="s">
        <v>34</v>
      </c>
      <c r="C257" s="167" t="s">
        <v>156</v>
      </c>
      <c r="D257" s="162">
        <v>3.5714285714285716</v>
      </c>
    </row>
    <row r="258" spans="1:4" ht="18.75" x14ac:dyDescent="0.2">
      <c r="A258" s="160">
        <v>255</v>
      </c>
      <c r="B258" s="168" t="s">
        <v>34</v>
      </c>
      <c r="C258" s="167" t="s">
        <v>158</v>
      </c>
      <c r="D258" s="162">
        <v>3.5714285714285716</v>
      </c>
    </row>
    <row r="259" spans="1:4" ht="18.75" x14ac:dyDescent="0.2">
      <c r="A259" s="160">
        <v>256</v>
      </c>
      <c r="B259" s="168" t="s">
        <v>34</v>
      </c>
      <c r="C259" s="167" t="s">
        <v>163</v>
      </c>
      <c r="D259" s="162">
        <v>3.5714285714285716</v>
      </c>
    </row>
    <row r="260" spans="1:4" ht="18.75" x14ac:dyDescent="0.2">
      <c r="A260" s="160">
        <v>257</v>
      </c>
      <c r="B260" s="168" t="s">
        <v>34</v>
      </c>
      <c r="C260" s="167" t="s">
        <v>170</v>
      </c>
      <c r="D260" s="162">
        <v>3.5714285714285716</v>
      </c>
    </row>
    <row r="261" spans="1:4" ht="18.75" x14ac:dyDescent="0.2">
      <c r="A261" s="160">
        <v>258</v>
      </c>
      <c r="B261" s="168" t="s">
        <v>34</v>
      </c>
      <c r="C261" s="167" t="s">
        <v>501</v>
      </c>
      <c r="D261" s="162">
        <v>3.5714285714285716</v>
      </c>
    </row>
    <row r="262" spans="1:4" ht="18.75" x14ac:dyDescent="0.2">
      <c r="A262" s="160">
        <v>259</v>
      </c>
      <c r="B262" s="168" t="s">
        <v>34</v>
      </c>
      <c r="C262" s="167" t="s">
        <v>503</v>
      </c>
      <c r="D262" s="162">
        <v>3.5714285714285716</v>
      </c>
    </row>
    <row r="263" spans="1:4" ht="18.75" x14ac:dyDescent="0.2">
      <c r="A263" s="160">
        <v>260</v>
      </c>
      <c r="B263" s="168" t="s">
        <v>34</v>
      </c>
      <c r="C263" s="167" t="s">
        <v>507</v>
      </c>
      <c r="D263" s="162">
        <v>3.5714285714285716</v>
      </c>
    </row>
    <row r="264" spans="1:4" ht="18.75" x14ac:dyDescent="0.2">
      <c r="A264" s="160">
        <v>261</v>
      </c>
      <c r="B264" s="168" t="s">
        <v>34</v>
      </c>
      <c r="C264" s="167" t="s">
        <v>509</v>
      </c>
      <c r="D264" s="162">
        <v>3.5714285714285716</v>
      </c>
    </row>
    <row r="265" spans="1:4" ht="18.75" x14ac:dyDescent="0.2">
      <c r="A265" s="160">
        <v>262</v>
      </c>
      <c r="B265" s="168" t="s">
        <v>34</v>
      </c>
      <c r="C265" s="167" t="s">
        <v>174</v>
      </c>
      <c r="D265" s="162">
        <v>3.5714285714285716</v>
      </c>
    </row>
    <row r="266" spans="1:4" ht="18.75" x14ac:dyDescent="0.2">
      <c r="A266" s="160">
        <v>263</v>
      </c>
      <c r="B266" s="168" t="s">
        <v>34</v>
      </c>
      <c r="C266" s="167" t="s">
        <v>190</v>
      </c>
      <c r="D266" s="162">
        <v>3.5714285714285716</v>
      </c>
    </row>
    <row r="267" spans="1:4" ht="18.75" x14ac:dyDescent="0.2">
      <c r="A267" s="160">
        <v>264</v>
      </c>
      <c r="B267" s="168" t="s">
        <v>34</v>
      </c>
      <c r="C267" s="167" t="s">
        <v>196</v>
      </c>
      <c r="D267" s="162">
        <v>3.5714285714285716</v>
      </c>
    </row>
    <row r="268" spans="1:4" ht="18.75" x14ac:dyDescent="0.2">
      <c r="A268" s="160">
        <v>265</v>
      </c>
      <c r="B268" s="168" t="s">
        <v>34</v>
      </c>
      <c r="C268" s="167" t="s">
        <v>532</v>
      </c>
      <c r="D268" s="162">
        <v>3.5714285714285716</v>
      </c>
    </row>
    <row r="269" spans="1:4" ht="18.75" x14ac:dyDescent="0.2">
      <c r="A269" s="160">
        <v>266</v>
      </c>
      <c r="B269" s="168" t="s">
        <v>28</v>
      </c>
      <c r="C269" s="167" t="s">
        <v>220</v>
      </c>
      <c r="D269" s="162">
        <v>3.5714285714285716</v>
      </c>
    </row>
    <row r="270" spans="1:4" ht="18.75" x14ac:dyDescent="0.2">
      <c r="A270" s="160">
        <v>267</v>
      </c>
      <c r="B270" s="168" t="s">
        <v>34</v>
      </c>
      <c r="C270" s="167" t="s">
        <v>223</v>
      </c>
      <c r="D270" s="162">
        <v>3.5714285714285716</v>
      </c>
    </row>
    <row r="271" spans="1:4" ht="18.75" x14ac:dyDescent="0.2">
      <c r="A271" s="160">
        <v>268</v>
      </c>
      <c r="B271" s="168" t="s">
        <v>161</v>
      </c>
      <c r="C271" s="167" t="s">
        <v>247</v>
      </c>
      <c r="D271" s="162">
        <v>3.5714285714285716</v>
      </c>
    </row>
    <row r="272" spans="1:4" ht="18.75" x14ac:dyDescent="0.2">
      <c r="A272" s="160">
        <v>269</v>
      </c>
      <c r="B272" s="168" t="s">
        <v>34</v>
      </c>
      <c r="C272" s="167" t="s">
        <v>246</v>
      </c>
      <c r="D272" s="162">
        <v>3.5714285714285716</v>
      </c>
    </row>
    <row r="273" spans="1:4" ht="18.75" x14ac:dyDescent="0.2">
      <c r="A273" s="160">
        <v>270</v>
      </c>
      <c r="B273" s="168" t="s">
        <v>34</v>
      </c>
      <c r="C273" s="167" t="s">
        <v>387</v>
      </c>
      <c r="D273" s="162">
        <v>3.5454545454545454</v>
      </c>
    </row>
    <row r="274" spans="1:4" ht="18.75" x14ac:dyDescent="0.2">
      <c r="A274" s="160">
        <v>271</v>
      </c>
      <c r="B274" s="168" t="s">
        <v>34</v>
      </c>
      <c r="C274" s="167" t="s">
        <v>351</v>
      </c>
      <c r="D274" s="162">
        <v>3.5384615384615383</v>
      </c>
    </row>
    <row r="275" spans="1:4" ht="18.75" x14ac:dyDescent="0.2">
      <c r="A275" s="160">
        <v>272</v>
      </c>
      <c r="B275" s="168" t="s">
        <v>34</v>
      </c>
      <c r="C275" s="167" t="s">
        <v>356</v>
      </c>
      <c r="D275" s="162">
        <v>3.5384615384615383</v>
      </c>
    </row>
    <row r="276" spans="1:4" ht="18.75" x14ac:dyDescent="0.2">
      <c r="A276" s="160">
        <v>273</v>
      </c>
      <c r="B276" s="168" t="s">
        <v>34</v>
      </c>
      <c r="C276" s="167" t="s">
        <v>435</v>
      </c>
      <c r="D276" s="162">
        <v>3.5</v>
      </c>
    </row>
    <row r="277" spans="1:4" ht="18.75" x14ac:dyDescent="0.2">
      <c r="A277" s="160">
        <v>274</v>
      </c>
      <c r="B277" s="168" t="s">
        <v>34</v>
      </c>
      <c r="C277" s="167" t="s">
        <v>441</v>
      </c>
      <c r="D277" s="162">
        <v>3.5</v>
      </c>
    </row>
    <row r="278" spans="1:4" ht="18.75" x14ac:dyDescent="0.2">
      <c r="A278" s="160">
        <v>275</v>
      </c>
      <c r="B278" s="168" t="s">
        <v>34</v>
      </c>
      <c r="C278" s="167" t="s">
        <v>481</v>
      </c>
      <c r="D278" s="162">
        <v>3.5</v>
      </c>
    </row>
    <row r="279" spans="1:4" ht="18.75" x14ac:dyDescent="0.2">
      <c r="A279" s="160">
        <v>276</v>
      </c>
      <c r="B279" s="168" t="s">
        <v>34</v>
      </c>
      <c r="C279" s="167" t="s">
        <v>488</v>
      </c>
      <c r="D279" s="162">
        <v>3.5</v>
      </c>
    </row>
    <row r="280" spans="1:4" ht="18.75" x14ac:dyDescent="0.3">
      <c r="A280" s="160">
        <v>277</v>
      </c>
      <c r="B280" s="168" t="s">
        <v>34</v>
      </c>
      <c r="C280" s="167" t="s">
        <v>40</v>
      </c>
      <c r="D280" s="163">
        <v>3.5</v>
      </c>
    </row>
    <row r="281" spans="1:4" ht="18.75" x14ac:dyDescent="0.2">
      <c r="A281" s="160">
        <v>278</v>
      </c>
      <c r="B281" s="168" t="s">
        <v>34</v>
      </c>
      <c r="C281" s="167" t="s">
        <v>99</v>
      </c>
      <c r="D281" s="162">
        <v>3.5</v>
      </c>
    </row>
    <row r="282" spans="1:4" ht="18.75" x14ac:dyDescent="0.2">
      <c r="A282" s="160">
        <v>279</v>
      </c>
      <c r="B282" s="168" t="s">
        <v>34</v>
      </c>
      <c r="C282" s="167" t="s">
        <v>103</v>
      </c>
      <c r="D282" s="162">
        <v>3.5</v>
      </c>
    </row>
    <row r="283" spans="1:4" ht="18.75" x14ac:dyDescent="0.2">
      <c r="A283" s="160">
        <v>280</v>
      </c>
      <c r="B283" s="168" t="s">
        <v>51</v>
      </c>
      <c r="C283" s="167" t="s">
        <v>119</v>
      </c>
      <c r="D283" s="162">
        <v>3.5</v>
      </c>
    </row>
    <row r="284" spans="1:4" ht="18.75" x14ac:dyDescent="0.2">
      <c r="A284" s="160">
        <v>281</v>
      </c>
      <c r="B284" s="168" t="s">
        <v>34</v>
      </c>
      <c r="C284" s="167" t="s">
        <v>201</v>
      </c>
      <c r="D284" s="162">
        <v>3.5</v>
      </c>
    </row>
    <row r="285" spans="1:4" ht="18.75" x14ac:dyDescent="0.2">
      <c r="A285" s="160">
        <v>282</v>
      </c>
      <c r="B285" s="168" t="s">
        <v>34</v>
      </c>
      <c r="C285" s="167" t="s">
        <v>215</v>
      </c>
      <c r="D285" s="162">
        <v>3.5</v>
      </c>
    </row>
    <row r="286" spans="1:4" ht="18.75" x14ac:dyDescent="0.2">
      <c r="A286" s="160">
        <v>283</v>
      </c>
      <c r="B286" s="168" t="s">
        <v>51</v>
      </c>
      <c r="C286" s="167" t="s">
        <v>273</v>
      </c>
      <c r="D286" s="162">
        <v>3.5</v>
      </c>
    </row>
    <row r="287" spans="1:4" ht="18.75" x14ac:dyDescent="0.2">
      <c r="A287" s="160">
        <v>284</v>
      </c>
      <c r="B287" s="168" t="s">
        <v>34</v>
      </c>
      <c r="C287" s="167" t="s">
        <v>256</v>
      </c>
      <c r="D287" s="162">
        <v>3.5</v>
      </c>
    </row>
    <row r="288" spans="1:4" ht="18.75" x14ac:dyDescent="0.2">
      <c r="A288" s="160">
        <v>285</v>
      </c>
      <c r="B288" s="168" t="s">
        <v>34</v>
      </c>
      <c r="C288" s="167" t="s">
        <v>302</v>
      </c>
      <c r="D288" s="162">
        <v>3.5</v>
      </c>
    </row>
    <row r="289" spans="1:4" ht="18.75" x14ac:dyDescent="0.2">
      <c r="A289" s="160">
        <v>286</v>
      </c>
      <c r="B289" s="168" t="s">
        <v>34</v>
      </c>
      <c r="C289" s="167" t="s">
        <v>321</v>
      </c>
      <c r="D289" s="162">
        <v>3.5</v>
      </c>
    </row>
    <row r="290" spans="1:4" ht="18.75" x14ac:dyDescent="0.2">
      <c r="A290" s="160">
        <v>287</v>
      </c>
      <c r="B290" s="168" t="s">
        <v>34</v>
      </c>
      <c r="C290" s="167" t="s">
        <v>327</v>
      </c>
      <c r="D290" s="162">
        <v>3.5</v>
      </c>
    </row>
    <row r="291" spans="1:4" ht="18.75" x14ac:dyDescent="0.2">
      <c r="A291" s="160">
        <v>288</v>
      </c>
      <c r="B291" s="168" t="s">
        <v>35</v>
      </c>
      <c r="C291" s="167" t="s">
        <v>328</v>
      </c>
      <c r="D291" s="162">
        <v>3.5</v>
      </c>
    </row>
    <row r="292" spans="1:4" ht="18.75" x14ac:dyDescent="0.2">
      <c r="A292" s="160">
        <v>289</v>
      </c>
      <c r="B292" s="168" t="s">
        <v>34</v>
      </c>
      <c r="C292" s="167" t="s">
        <v>424</v>
      </c>
      <c r="D292" s="162">
        <v>3.5</v>
      </c>
    </row>
    <row r="293" spans="1:4" ht="18.75" x14ac:dyDescent="0.2">
      <c r="A293" s="160">
        <v>290</v>
      </c>
      <c r="B293" s="168" t="s">
        <v>34</v>
      </c>
      <c r="C293" s="167" t="s">
        <v>373</v>
      </c>
      <c r="D293" s="162">
        <v>3.4615384615384617</v>
      </c>
    </row>
    <row r="294" spans="1:4" ht="18.75" x14ac:dyDescent="0.3">
      <c r="A294" s="160">
        <v>291</v>
      </c>
      <c r="B294" s="168" t="s">
        <v>34</v>
      </c>
      <c r="C294" s="167" t="s">
        <v>467</v>
      </c>
      <c r="D294" s="163">
        <v>3.4444444444444446</v>
      </c>
    </row>
    <row r="295" spans="1:4" ht="18.75" x14ac:dyDescent="0.3">
      <c r="A295" s="160">
        <v>292</v>
      </c>
      <c r="B295" s="168" t="s">
        <v>34</v>
      </c>
      <c r="C295" s="167" t="s">
        <v>452</v>
      </c>
      <c r="D295" s="163">
        <v>3.4285714285714284</v>
      </c>
    </row>
    <row r="296" spans="1:4" ht="18.75" x14ac:dyDescent="0.2">
      <c r="A296" s="160">
        <v>293</v>
      </c>
      <c r="B296" s="168" t="s">
        <v>34</v>
      </c>
      <c r="C296" s="167" t="s">
        <v>124</v>
      </c>
      <c r="D296" s="162">
        <v>3.4285714285714284</v>
      </c>
    </row>
    <row r="297" spans="1:4" ht="18.75" x14ac:dyDescent="0.2">
      <c r="A297" s="160">
        <v>294</v>
      </c>
      <c r="B297" s="168" t="s">
        <v>34</v>
      </c>
      <c r="C297" s="167" t="s">
        <v>130</v>
      </c>
      <c r="D297" s="162">
        <v>3.4285714285714284</v>
      </c>
    </row>
    <row r="298" spans="1:4" ht="18.75" x14ac:dyDescent="0.2">
      <c r="A298" s="160">
        <v>295</v>
      </c>
      <c r="B298" s="168" t="s">
        <v>34</v>
      </c>
      <c r="C298" s="167" t="s">
        <v>138</v>
      </c>
      <c r="D298" s="162">
        <v>3.4285714285714284</v>
      </c>
    </row>
    <row r="299" spans="1:4" ht="18.75" x14ac:dyDescent="0.2">
      <c r="A299" s="160">
        <v>296</v>
      </c>
      <c r="B299" s="168" t="s">
        <v>34</v>
      </c>
      <c r="C299" s="167" t="s">
        <v>154</v>
      </c>
      <c r="D299" s="162">
        <v>3.4285714285714284</v>
      </c>
    </row>
    <row r="300" spans="1:4" ht="18.75" x14ac:dyDescent="0.2">
      <c r="A300" s="160">
        <v>297</v>
      </c>
      <c r="B300" s="168" t="s">
        <v>34</v>
      </c>
      <c r="C300" s="167" t="s">
        <v>547</v>
      </c>
      <c r="D300" s="162">
        <v>3.4285714285714284</v>
      </c>
    </row>
    <row r="301" spans="1:4" ht="18.75" x14ac:dyDescent="0.2">
      <c r="A301" s="160">
        <v>298</v>
      </c>
      <c r="B301" s="168" t="s">
        <v>34</v>
      </c>
      <c r="C301" s="167" t="s">
        <v>169</v>
      </c>
      <c r="D301" s="162">
        <v>3.4285714285714284</v>
      </c>
    </row>
    <row r="302" spans="1:4" ht="18.75" x14ac:dyDescent="0.2">
      <c r="A302" s="160">
        <v>299</v>
      </c>
      <c r="B302" s="168" t="s">
        <v>34</v>
      </c>
      <c r="C302" s="167" t="s">
        <v>514</v>
      </c>
      <c r="D302" s="162">
        <v>3.4285714285714284</v>
      </c>
    </row>
    <row r="303" spans="1:4" ht="18.75" x14ac:dyDescent="0.2">
      <c r="A303" s="160">
        <v>300</v>
      </c>
      <c r="B303" s="168" t="s">
        <v>34</v>
      </c>
      <c r="C303" s="167" t="s">
        <v>527</v>
      </c>
      <c r="D303" s="162">
        <v>3.4285714285714284</v>
      </c>
    </row>
    <row r="304" spans="1:4" ht="18.75" x14ac:dyDescent="0.2">
      <c r="A304" s="160">
        <v>301</v>
      </c>
      <c r="B304" s="168" t="s">
        <v>182</v>
      </c>
      <c r="C304" s="167" t="s">
        <v>183</v>
      </c>
      <c r="D304" s="162">
        <v>3.4285714285714284</v>
      </c>
    </row>
    <row r="305" spans="1:4" ht="18.75" x14ac:dyDescent="0.2">
      <c r="A305" s="160">
        <v>302</v>
      </c>
      <c r="B305" s="168" t="s">
        <v>34</v>
      </c>
      <c r="C305" s="167" t="s">
        <v>192</v>
      </c>
      <c r="D305" s="162">
        <v>3.4285714285714284</v>
      </c>
    </row>
    <row r="306" spans="1:4" ht="18.75" x14ac:dyDescent="0.2">
      <c r="A306" s="160">
        <v>303</v>
      </c>
      <c r="B306" s="168" t="s">
        <v>34</v>
      </c>
      <c r="C306" s="167" t="s">
        <v>194</v>
      </c>
      <c r="D306" s="162">
        <v>3.4285714285714284</v>
      </c>
    </row>
    <row r="307" spans="1:4" ht="18.75" x14ac:dyDescent="0.2">
      <c r="A307" s="160">
        <v>304</v>
      </c>
      <c r="B307" s="168" t="s">
        <v>34</v>
      </c>
      <c r="C307" s="167" t="s">
        <v>219</v>
      </c>
      <c r="D307" s="162">
        <v>3.4285714285714284</v>
      </c>
    </row>
    <row r="308" spans="1:4" ht="18.75" x14ac:dyDescent="0.2">
      <c r="A308" s="160">
        <v>305</v>
      </c>
      <c r="B308" s="168" t="s">
        <v>161</v>
      </c>
      <c r="C308" s="167" t="s">
        <v>228</v>
      </c>
      <c r="D308" s="162">
        <v>3.4285714285714284</v>
      </c>
    </row>
    <row r="309" spans="1:4" ht="18.75" x14ac:dyDescent="0.2">
      <c r="A309" s="160">
        <v>306</v>
      </c>
      <c r="B309" s="168" t="s">
        <v>304</v>
      </c>
      <c r="C309" s="167" t="s">
        <v>248</v>
      </c>
      <c r="D309" s="162">
        <v>3.4285714285714284</v>
      </c>
    </row>
    <row r="310" spans="1:4" ht="18.75" x14ac:dyDescent="0.2">
      <c r="A310" s="160">
        <v>307</v>
      </c>
      <c r="B310" s="168" t="s">
        <v>34</v>
      </c>
      <c r="C310" s="167" t="s">
        <v>338</v>
      </c>
      <c r="D310" s="162">
        <v>3.4285714285714284</v>
      </c>
    </row>
    <row r="311" spans="1:4" ht="18.75" x14ac:dyDescent="0.2">
      <c r="A311" s="160">
        <v>308</v>
      </c>
      <c r="B311" s="168" t="s">
        <v>34</v>
      </c>
      <c r="C311" s="167" t="s">
        <v>364</v>
      </c>
      <c r="D311" s="162">
        <v>3.4285714285714284</v>
      </c>
    </row>
    <row r="312" spans="1:4" ht="18.75" x14ac:dyDescent="0.2">
      <c r="A312" s="160">
        <v>309</v>
      </c>
      <c r="B312" s="168" t="s">
        <v>34</v>
      </c>
      <c r="C312" s="167" t="s">
        <v>355</v>
      </c>
      <c r="D312" s="162">
        <v>3.3846153846153846</v>
      </c>
    </row>
    <row r="313" spans="1:4" ht="18.75" x14ac:dyDescent="0.2">
      <c r="A313" s="160">
        <v>310</v>
      </c>
      <c r="B313" s="168" t="s">
        <v>34</v>
      </c>
      <c r="C313" s="167" t="s">
        <v>361</v>
      </c>
      <c r="D313" s="162">
        <v>3.3846153846153846</v>
      </c>
    </row>
    <row r="314" spans="1:4" ht="18.75" x14ac:dyDescent="0.2">
      <c r="A314" s="160">
        <v>311</v>
      </c>
      <c r="B314" s="168" t="s">
        <v>34</v>
      </c>
      <c r="C314" s="167" t="s">
        <v>376</v>
      </c>
      <c r="D314" s="162">
        <v>3.3846153846153846</v>
      </c>
    </row>
    <row r="315" spans="1:4" ht="18.75" x14ac:dyDescent="0.2">
      <c r="A315" s="160">
        <v>312</v>
      </c>
      <c r="B315" s="168" t="s">
        <v>161</v>
      </c>
      <c r="C315" s="167" t="s">
        <v>378</v>
      </c>
      <c r="D315" s="162">
        <v>3.3846153846153846</v>
      </c>
    </row>
    <row r="316" spans="1:4" ht="18.75" x14ac:dyDescent="0.2">
      <c r="A316" s="160">
        <v>313</v>
      </c>
      <c r="B316" s="168" t="s">
        <v>34</v>
      </c>
      <c r="C316" s="167" t="s">
        <v>476</v>
      </c>
      <c r="D316" s="162">
        <v>3.375</v>
      </c>
    </row>
    <row r="317" spans="1:4" ht="18.75" x14ac:dyDescent="0.2">
      <c r="A317" s="160">
        <v>314</v>
      </c>
      <c r="B317" s="168" t="s">
        <v>34</v>
      </c>
      <c r="C317" s="167" t="s">
        <v>482</v>
      </c>
      <c r="D317" s="162">
        <v>3.375</v>
      </c>
    </row>
    <row r="318" spans="1:4" ht="18.75" x14ac:dyDescent="0.2">
      <c r="A318" s="160">
        <v>315</v>
      </c>
      <c r="B318" s="168" t="s">
        <v>34</v>
      </c>
      <c r="C318" s="167" t="s">
        <v>483</v>
      </c>
      <c r="D318" s="162">
        <v>3.375</v>
      </c>
    </row>
    <row r="319" spans="1:4" ht="18.75" x14ac:dyDescent="0.3">
      <c r="A319" s="160">
        <v>316</v>
      </c>
      <c r="B319" s="168" t="s">
        <v>34</v>
      </c>
      <c r="C319" s="167" t="s">
        <v>53</v>
      </c>
      <c r="D319" s="163">
        <v>3.375</v>
      </c>
    </row>
    <row r="320" spans="1:4" ht="18.75" x14ac:dyDescent="0.2">
      <c r="A320" s="160">
        <v>317</v>
      </c>
      <c r="B320" s="168" t="s">
        <v>34</v>
      </c>
      <c r="C320" s="167" t="s">
        <v>68</v>
      </c>
      <c r="D320" s="162">
        <v>3.375</v>
      </c>
    </row>
    <row r="321" spans="1:4" ht="18.75" x14ac:dyDescent="0.2">
      <c r="A321" s="160">
        <v>318</v>
      </c>
      <c r="B321" s="168" t="s">
        <v>34</v>
      </c>
      <c r="C321" s="167" t="s">
        <v>72</v>
      </c>
      <c r="D321" s="162">
        <v>3.375</v>
      </c>
    </row>
    <row r="322" spans="1:4" ht="18.75" x14ac:dyDescent="0.2">
      <c r="A322" s="160">
        <v>319</v>
      </c>
      <c r="B322" s="168" t="s">
        <v>34</v>
      </c>
      <c r="C322" s="167" t="s">
        <v>109</v>
      </c>
      <c r="D322" s="162">
        <v>3.375</v>
      </c>
    </row>
    <row r="323" spans="1:4" ht="18.75" x14ac:dyDescent="0.2">
      <c r="A323" s="160">
        <v>320</v>
      </c>
      <c r="B323" s="168" t="s">
        <v>34</v>
      </c>
      <c r="C323" s="167" t="s">
        <v>543</v>
      </c>
      <c r="D323" s="162">
        <v>3.375</v>
      </c>
    </row>
    <row r="324" spans="1:4" ht="18.75" x14ac:dyDescent="0.2">
      <c r="A324" s="160">
        <v>321</v>
      </c>
      <c r="B324" s="168" t="s">
        <v>34</v>
      </c>
      <c r="C324" s="167" t="s">
        <v>210</v>
      </c>
      <c r="D324" s="162">
        <v>3.375</v>
      </c>
    </row>
    <row r="325" spans="1:4" ht="18.75" x14ac:dyDescent="0.2">
      <c r="A325" s="160">
        <v>322</v>
      </c>
      <c r="B325" s="168" t="s">
        <v>34</v>
      </c>
      <c r="C325" s="167" t="s">
        <v>279</v>
      </c>
      <c r="D325" s="162">
        <v>3.375</v>
      </c>
    </row>
    <row r="326" spans="1:4" ht="18.75" x14ac:dyDescent="0.2">
      <c r="A326" s="160">
        <v>323</v>
      </c>
      <c r="B326" s="168" t="s">
        <v>34</v>
      </c>
      <c r="C326" s="167" t="s">
        <v>282</v>
      </c>
      <c r="D326" s="162">
        <v>3.375</v>
      </c>
    </row>
    <row r="327" spans="1:4" ht="18.75" x14ac:dyDescent="0.2">
      <c r="A327" s="160">
        <v>324</v>
      </c>
      <c r="B327" s="168" t="s">
        <v>34</v>
      </c>
      <c r="C327" s="167" t="s">
        <v>300</v>
      </c>
      <c r="D327" s="162">
        <v>3.375</v>
      </c>
    </row>
    <row r="328" spans="1:4" ht="18.75" x14ac:dyDescent="0.2">
      <c r="A328" s="160">
        <v>325</v>
      </c>
      <c r="B328" s="168" t="s">
        <v>34</v>
      </c>
      <c r="C328" s="167" t="s">
        <v>309</v>
      </c>
      <c r="D328" s="162">
        <v>3.375</v>
      </c>
    </row>
    <row r="329" spans="1:4" ht="18.75" x14ac:dyDescent="0.2">
      <c r="A329" s="160">
        <v>326</v>
      </c>
      <c r="B329" s="168" t="s">
        <v>34</v>
      </c>
      <c r="C329" s="167" t="s">
        <v>313</v>
      </c>
      <c r="D329" s="162">
        <v>3.375</v>
      </c>
    </row>
    <row r="330" spans="1:4" ht="18.75" x14ac:dyDescent="0.2">
      <c r="A330" s="160">
        <v>327</v>
      </c>
      <c r="B330" s="168" t="s">
        <v>34</v>
      </c>
      <c r="C330" s="167" t="s">
        <v>159</v>
      </c>
      <c r="D330" s="162">
        <v>3.375</v>
      </c>
    </row>
    <row r="331" spans="1:4" ht="18.75" x14ac:dyDescent="0.2">
      <c r="A331" s="160">
        <v>328</v>
      </c>
      <c r="B331" s="168" t="s">
        <v>35</v>
      </c>
      <c r="C331" s="167" t="s">
        <v>319</v>
      </c>
      <c r="D331" s="162">
        <v>3.375</v>
      </c>
    </row>
    <row r="332" spans="1:4" ht="18.75" x14ac:dyDescent="0.2">
      <c r="A332" s="160">
        <v>329</v>
      </c>
      <c r="B332" s="168" t="s">
        <v>34</v>
      </c>
      <c r="C332" s="167" t="s">
        <v>335</v>
      </c>
      <c r="D332" s="162">
        <v>3.375</v>
      </c>
    </row>
    <row r="333" spans="1:4" ht="18.75" x14ac:dyDescent="0.2">
      <c r="A333" s="160">
        <v>330</v>
      </c>
      <c r="B333" s="168" t="s">
        <v>34</v>
      </c>
      <c r="C333" s="167" t="s">
        <v>394</v>
      </c>
      <c r="D333" s="162">
        <v>3.3636363636363638</v>
      </c>
    </row>
    <row r="334" spans="1:4" ht="18.75" x14ac:dyDescent="0.2">
      <c r="A334" s="160">
        <v>331</v>
      </c>
      <c r="B334" s="168" t="s">
        <v>34</v>
      </c>
      <c r="C334" s="167" t="s">
        <v>344</v>
      </c>
      <c r="D334" s="162">
        <v>3.3571428571428572</v>
      </c>
    </row>
    <row r="335" spans="1:4" ht="18.75" x14ac:dyDescent="0.3">
      <c r="A335" s="160">
        <v>332</v>
      </c>
      <c r="B335" s="168" t="s">
        <v>34</v>
      </c>
      <c r="C335" s="167" t="s">
        <v>469</v>
      </c>
      <c r="D335" s="163">
        <v>3.3333333333333335</v>
      </c>
    </row>
    <row r="336" spans="1:4" ht="18.75" x14ac:dyDescent="0.3">
      <c r="A336" s="160">
        <v>333</v>
      </c>
      <c r="B336" s="168" t="s">
        <v>34</v>
      </c>
      <c r="C336" s="167" t="s">
        <v>474</v>
      </c>
      <c r="D336" s="163">
        <v>3.3333333333333335</v>
      </c>
    </row>
    <row r="337" spans="1:4" ht="18.75" x14ac:dyDescent="0.2">
      <c r="A337" s="160">
        <v>334</v>
      </c>
      <c r="B337" s="168" t="s">
        <v>34</v>
      </c>
      <c r="C337" s="167" t="s">
        <v>494</v>
      </c>
      <c r="D337" s="162">
        <v>3.3333333333333335</v>
      </c>
    </row>
    <row r="338" spans="1:4" ht="18.75" x14ac:dyDescent="0.2">
      <c r="A338" s="160">
        <v>335</v>
      </c>
      <c r="B338" s="168" t="s">
        <v>34</v>
      </c>
      <c r="C338" s="167" t="s">
        <v>241</v>
      </c>
      <c r="D338" s="162">
        <v>3.3333333333333335</v>
      </c>
    </row>
    <row r="339" spans="1:4" ht="18.75" x14ac:dyDescent="0.2">
      <c r="A339" s="160">
        <v>336</v>
      </c>
      <c r="B339" s="168" t="s">
        <v>34</v>
      </c>
      <c r="C339" s="167" t="s">
        <v>125</v>
      </c>
      <c r="D339" s="162">
        <v>3.2857142857142856</v>
      </c>
    </row>
    <row r="340" spans="1:4" ht="18.75" x14ac:dyDescent="0.2">
      <c r="A340" s="160">
        <v>337</v>
      </c>
      <c r="B340" s="168" t="s">
        <v>34</v>
      </c>
      <c r="C340" s="167" t="s">
        <v>131</v>
      </c>
      <c r="D340" s="162">
        <v>3.2857142857142856</v>
      </c>
    </row>
    <row r="341" spans="1:4" ht="18.75" x14ac:dyDescent="0.2">
      <c r="A341" s="160">
        <v>338</v>
      </c>
      <c r="B341" s="168" t="s">
        <v>34</v>
      </c>
      <c r="C341" s="167" t="s">
        <v>137</v>
      </c>
      <c r="D341" s="162">
        <v>3.2857142857142856</v>
      </c>
    </row>
    <row r="342" spans="1:4" ht="18.75" x14ac:dyDescent="0.2">
      <c r="A342" s="160">
        <v>339</v>
      </c>
      <c r="B342" s="168" t="s">
        <v>34</v>
      </c>
      <c r="C342" s="167" t="s">
        <v>141</v>
      </c>
      <c r="D342" s="162">
        <v>3.2857142857142856</v>
      </c>
    </row>
    <row r="343" spans="1:4" ht="18.75" x14ac:dyDescent="0.2">
      <c r="A343" s="160">
        <v>340</v>
      </c>
      <c r="B343" s="168" t="s">
        <v>34</v>
      </c>
      <c r="C343" s="167" t="s">
        <v>150</v>
      </c>
      <c r="D343" s="162">
        <v>3.2857142857142856</v>
      </c>
    </row>
    <row r="344" spans="1:4" ht="18.75" x14ac:dyDescent="0.2">
      <c r="A344" s="160">
        <v>341</v>
      </c>
      <c r="B344" s="168" t="s">
        <v>34</v>
      </c>
      <c r="C344" s="167" t="s">
        <v>524</v>
      </c>
      <c r="D344" s="162">
        <v>3.2857142857142856</v>
      </c>
    </row>
    <row r="345" spans="1:4" ht="18.75" x14ac:dyDescent="0.2">
      <c r="A345" s="160">
        <v>342</v>
      </c>
      <c r="B345" s="168" t="s">
        <v>34</v>
      </c>
      <c r="C345" s="167" t="s">
        <v>180</v>
      </c>
      <c r="D345" s="162">
        <v>3.2857142857142856</v>
      </c>
    </row>
    <row r="346" spans="1:4" ht="18.75" x14ac:dyDescent="0.2">
      <c r="A346" s="160">
        <v>343</v>
      </c>
      <c r="B346" s="168" t="s">
        <v>34</v>
      </c>
      <c r="C346" s="167" t="s">
        <v>199</v>
      </c>
      <c r="D346" s="162">
        <v>3.2857142857142856</v>
      </c>
    </row>
    <row r="347" spans="1:4" ht="18.75" x14ac:dyDescent="0.2">
      <c r="A347" s="160">
        <v>344</v>
      </c>
      <c r="B347" s="168" t="s">
        <v>34</v>
      </c>
      <c r="C347" s="167" t="s">
        <v>275</v>
      </c>
      <c r="D347" s="162">
        <v>3.2857142857142856</v>
      </c>
    </row>
    <row r="348" spans="1:4" ht="18.75" x14ac:dyDescent="0.2">
      <c r="A348" s="160">
        <v>345</v>
      </c>
      <c r="B348" s="168" t="s">
        <v>34</v>
      </c>
      <c r="C348" s="167" t="s">
        <v>426</v>
      </c>
      <c r="D348" s="162">
        <v>3.25</v>
      </c>
    </row>
    <row r="349" spans="1:4" ht="18.75" x14ac:dyDescent="0.2">
      <c r="A349" s="160">
        <v>346</v>
      </c>
      <c r="B349" s="168" t="s">
        <v>34</v>
      </c>
      <c r="C349" s="167" t="s">
        <v>431</v>
      </c>
      <c r="D349" s="162">
        <v>3.25</v>
      </c>
    </row>
    <row r="350" spans="1:4" ht="18.75" x14ac:dyDescent="0.2">
      <c r="A350" s="160">
        <v>347</v>
      </c>
      <c r="B350" s="168" t="s">
        <v>34</v>
      </c>
      <c r="C350" s="167" t="s">
        <v>442</v>
      </c>
      <c r="D350" s="162">
        <v>3.25</v>
      </c>
    </row>
    <row r="351" spans="1:4" ht="18.75" x14ac:dyDescent="0.3">
      <c r="A351" s="160">
        <v>348</v>
      </c>
      <c r="B351" s="168" t="s">
        <v>34</v>
      </c>
      <c r="C351" s="167" t="s">
        <v>453</v>
      </c>
      <c r="D351" s="163">
        <v>3.25</v>
      </c>
    </row>
    <row r="352" spans="1:4" ht="18.75" x14ac:dyDescent="0.3">
      <c r="A352" s="160">
        <v>349</v>
      </c>
      <c r="B352" s="168" t="s">
        <v>34</v>
      </c>
      <c r="C352" s="167" t="s">
        <v>49</v>
      </c>
      <c r="D352" s="163">
        <v>3.25</v>
      </c>
    </row>
    <row r="353" spans="1:4" ht="18.75" x14ac:dyDescent="0.3">
      <c r="A353" s="160">
        <v>350</v>
      </c>
      <c r="B353" s="168" t="s">
        <v>34</v>
      </c>
      <c r="C353" s="167" t="s">
        <v>56</v>
      </c>
      <c r="D353" s="163">
        <v>3.25</v>
      </c>
    </row>
    <row r="354" spans="1:4" ht="18.75" x14ac:dyDescent="0.3">
      <c r="A354" s="160">
        <v>351</v>
      </c>
      <c r="B354" s="168" t="s">
        <v>34</v>
      </c>
      <c r="C354" s="167" t="s">
        <v>61</v>
      </c>
      <c r="D354" s="163">
        <v>3.25</v>
      </c>
    </row>
    <row r="355" spans="1:4" ht="18.75" x14ac:dyDescent="0.3">
      <c r="A355" s="160">
        <v>352</v>
      </c>
      <c r="B355" s="168" t="s">
        <v>34</v>
      </c>
      <c r="C355" s="167" t="s">
        <v>63</v>
      </c>
      <c r="D355" s="163">
        <v>3.25</v>
      </c>
    </row>
    <row r="356" spans="1:4" ht="18.75" x14ac:dyDescent="0.2">
      <c r="A356" s="160">
        <v>353</v>
      </c>
      <c r="B356" s="168" t="s">
        <v>34</v>
      </c>
      <c r="C356" s="167" t="s">
        <v>81</v>
      </c>
      <c r="D356" s="162">
        <v>3.25</v>
      </c>
    </row>
    <row r="357" spans="1:4" ht="18.75" x14ac:dyDescent="0.2">
      <c r="A357" s="160">
        <v>354</v>
      </c>
      <c r="B357" s="168" t="s">
        <v>34</v>
      </c>
      <c r="C357" s="167" t="s">
        <v>100</v>
      </c>
      <c r="D357" s="162">
        <v>3.25</v>
      </c>
    </row>
    <row r="358" spans="1:4" ht="18.75" x14ac:dyDescent="0.2">
      <c r="A358" s="160">
        <v>355</v>
      </c>
      <c r="B358" s="168" t="s">
        <v>34</v>
      </c>
      <c r="C358" s="167" t="s">
        <v>104</v>
      </c>
      <c r="D358" s="162">
        <v>3.25</v>
      </c>
    </row>
    <row r="359" spans="1:4" ht="18.75" x14ac:dyDescent="0.2">
      <c r="A359" s="160">
        <v>356</v>
      </c>
      <c r="B359" s="168" t="s">
        <v>34</v>
      </c>
      <c r="C359" s="167" t="s">
        <v>108</v>
      </c>
      <c r="D359" s="162">
        <v>3.25</v>
      </c>
    </row>
    <row r="360" spans="1:4" ht="18.75" x14ac:dyDescent="0.2">
      <c r="A360" s="160">
        <v>357</v>
      </c>
      <c r="B360" s="168" t="s">
        <v>34</v>
      </c>
      <c r="C360" s="167" t="s">
        <v>290</v>
      </c>
      <c r="D360" s="162">
        <v>3.25</v>
      </c>
    </row>
    <row r="361" spans="1:4" ht="18.75" x14ac:dyDescent="0.2">
      <c r="A361" s="160">
        <v>358</v>
      </c>
      <c r="B361" s="168" t="s">
        <v>34</v>
      </c>
      <c r="C361" s="167" t="s">
        <v>293</v>
      </c>
      <c r="D361" s="162">
        <v>3.25</v>
      </c>
    </row>
    <row r="362" spans="1:4" ht="18.75" x14ac:dyDescent="0.2">
      <c r="A362" s="160">
        <v>359</v>
      </c>
      <c r="B362" s="168" t="s">
        <v>34</v>
      </c>
      <c r="C362" s="167" t="s">
        <v>306</v>
      </c>
      <c r="D362" s="162">
        <v>3.25</v>
      </c>
    </row>
    <row r="363" spans="1:4" ht="18.75" x14ac:dyDescent="0.2">
      <c r="A363" s="160">
        <v>360</v>
      </c>
      <c r="B363" s="168" t="s">
        <v>161</v>
      </c>
      <c r="C363" s="167" t="s">
        <v>357</v>
      </c>
      <c r="D363" s="162">
        <v>3.2142857142857144</v>
      </c>
    </row>
    <row r="364" spans="1:4" ht="18.75" x14ac:dyDescent="0.2">
      <c r="A364" s="160">
        <v>361</v>
      </c>
      <c r="B364" s="168" t="s">
        <v>34</v>
      </c>
      <c r="C364" s="167" t="s">
        <v>365</v>
      </c>
      <c r="D364" s="162">
        <v>3.2142857142857144</v>
      </c>
    </row>
    <row r="365" spans="1:4" ht="18.75" x14ac:dyDescent="0.2">
      <c r="A365" s="160">
        <v>362</v>
      </c>
      <c r="B365" s="168" t="s">
        <v>34</v>
      </c>
      <c r="C365" s="167" t="s">
        <v>369</v>
      </c>
      <c r="D365" s="162">
        <v>3.1538461538461537</v>
      </c>
    </row>
    <row r="366" spans="1:4" ht="18.75" x14ac:dyDescent="0.2">
      <c r="A366" s="160">
        <v>363</v>
      </c>
      <c r="B366" s="168" t="s">
        <v>34</v>
      </c>
      <c r="C366" s="167" t="s">
        <v>136</v>
      </c>
      <c r="D366" s="162">
        <v>3.1428571428571428</v>
      </c>
    </row>
    <row r="367" spans="1:4" ht="18.75" x14ac:dyDescent="0.2">
      <c r="A367" s="160">
        <v>364</v>
      </c>
      <c r="B367" s="168" t="s">
        <v>34</v>
      </c>
      <c r="C367" s="167" t="s">
        <v>173</v>
      </c>
      <c r="D367" s="162">
        <v>3.1428571428571428</v>
      </c>
    </row>
    <row r="368" spans="1:4" ht="18.75" x14ac:dyDescent="0.2">
      <c r="A368" s="160">
        <v>365</v>
      </c>
      <c r="B368" s="168" t="s">
        <v>34</v>
      </c>
      <c r="C368" s="167" t="s">
        <v>517</v>
      </c>
      <c r="D368" s="162">
        <v>3.1428571428571428</v>
      </c>
    </row>
    <row r="369" spans="1:4" ht="18.75" x14ac:dyDescent="0.2">
      <c r="A369" s="160">
        <v>366</v>
      </c>
      <c r="B369" s="168" t="s">
        <v>34</v>
      </c>
      <c r="C369" s="167" t="s">
        <v>528</v>
      </c>
      <c r="D369" s="162">
        <v>3.1428571428571428</v>
      </c>
    </row>
    <row r="370" spans="1:4" ht="18.75" x14ac:dyDescent="0.2">
      <c r="A370" s="160">
        <v>367</v>
      </c>
      <c r="B370" s="168" t="s">
        <v>34</v>
      </c>
      <c r="C370" s="167" t="s">
        <v>189</v>
      </c>
      <c r="D370" s="162">
        <v>3.1428571428571428</v>
      </c>
    </row>
    <row r="371" spans="1:4" ht="18.75" x14ac:dyDescent="0.2">
      <c r="A371" s="160">
        <v>368</v>
      </c>
      <c r="B371" s="168" t="s">
        <v>34</v>
      </c>
      <c r="C371" s="167" t="s">
        <v>232</v>
      </c>
      <c r="D371" s="162">
        <v>3.1428571428571428</v>
      </c>
    </row>
    <row r="372" spans="1:4" ht="18.75" x14ac:dyDescent="0.2">
      <c r="A372" s="160">
        <v>369</v>
      </c>
      <c r="B372" s="168" t="s">
        <v>34</v>
      </c>
      <c r="C372" s="167" t="s">
        <v>261</v>
      </c>
      <c r="D372" s="162">
        <v>3.1428571428571428</v>
      </c>
    </row>
    <row r="373" spans="1:4" ht="18.75" x14ac:dyDescent="0.2">
      <c r="A373" s="160">
        <v>370</v>
      </c>
      <c r="B373" s="168" t="s">
        <v>34</v>
      </c>
      <c r="C373" s="167" t="s">
        <v>277</v>
      </c>
      <c r="D373" s="162">
        <v>3.1428571428571428</v>
      </c>
    </row>
    <row r="374" spans="1:4" ht="18.75" x14ac:dyDescent="0.2">
      <c r="A374" s="160">
        <v>371</v>
      </c>
      <c r="B374" s="168" t="s">
        <v>34</v>
      </c>
      <c r="C374" s="167" t="s">
        <v>316</v>
      </c>
      <c r="D374" s="162">
        <v>3.1428571428571428</v>
      </c>
    </row>
    <row r="375" spans="1:4" ht="18.75" x14ac:dyDescent="0.2">
      <c r="A375" s="160">
        <v>372</v>
      </c>
      <c r="B375" s="168" t="s">
        <v>34</v>
      </c>
      <c r="C375" s="167" t="s">
        <v>484</v>
      </c>
      <c r="D375" s="162">
        <v>3.125</v>
      </c>
    </row>
    <row r="376" spans="1:4" ht="18.75" x14ac:dyDescent="0.3">
      <c r="A376" s="160">
        <v>373</v>
      </c>
      <c r="B376" s="168" t="s">
        <v>34</v>
      </c>
      <c r="C376" s="167" t="s">
        <v>45</v>
      </c>
      <c r="D376" s="163">
        <v>3.125</v>
      </c>
    </row>
    <row r="377" spans="1:4" ht="18.75" x14ac:dyDescent="0.3">
      <c r="A377" s="160">
        <v>374</v>
      </c>
      <c r="B377" s="168" t="s">
        <v>34</v>
      </c>
      <c r="C377" s="167" t="s">
        <v>57</v>
      </c>
      <c r="D377" s="163">
        <v>3.125</v>
      </c>
    </row>
    <row r="378" spans="1:4" ht="18.75" x14ac:dyDescent="0.3">
      <c r="A378" s="160">
        <v>375</v>
      </c>
      <c r="B378" s="168" t="s">
        <v>34</v>
      </c>
      <c r="C378" s="167" t="s">
        <v>64</v>
      </c>
      <c r="D378" s="163">
        <v>3.125</v>
      </c>
    </row>
    <row r="379" spans="1:4" ht="18.75" x14ac:dyDescent="0.2">
      <c r="A379" s="160">
        <v>376</v>
      </c>
      <c r="B379" s="168" t="s">
        <v>34</v>
      </c>
      <c r="C379" s="167" t="s">
        <v>96</v>
      </c>
      <c r="D379" s="162">
        <v>3.125</v>
      </c>
    </row>
    <row r="380" spans="1:4" ht="18.75" x14ac:dyDescent="0.2">
      <c r="A380" s="160">
        <v>377</v>
      </c>
      <c r="B380" s="168" t="s">
        <v>34</v>
      </c>
      <c r="C380" s="167" t="s">
        <v>97</v>
      </c>
      <c r="D380" s="162">
        <v>3.125</v>
      </c>
    </row>
    <row r="381" spans="1:4" ht="18.75" x14ac:dyDescent="0.2">
      <c r="A381" s="160">
        <v>378</v>
      </c>
      <c r="B381" s="168" t="s">
        <v>51</v>
      </c>
      <c r="C381" s="167" t="s">
        <v>114</v>
      </c>
      <c r="D381" s="162">
        <v>3.125</v>
      </c>
    </row>
    <row r="382" spans="1:4" ht="18.75" x14ac:dyDescent="0.2">
      <c r="A382" s="160">
        <v>379</v>
      </c>
      <c r="B382" s="168" t="s">
        <v>34</v>
      </c>
      <c r="C382" s="167" t="s">
        <v>116</v>
      </c>
      <c r="D382" s="162">
        <v>3.125</v>
      </c>
    </row>
    <row r="383" spans="1:4" ht="18.75" x14ac:dyDescent="0.2">
      <c r="A383" s="160">
        <v>380</v>
      </c>
      <c r="B383" s="168" t="s">
        <v>34</v>
      </c>
      <c r="C383" s="167" t="s">
        <v>285</v>
      </c>
      <c r="D383" s="162">
        <v>3.125</v>
      </c>
    </row>
    <row r="384" spans="1:4" ht="18.75" x14ac:dyDescent="0.2">
      <c r="A384" s="160">
        <v>381</v>
      </c>
      <c r="B384" s="168" t="s">
        <v>34</v>
      </c>
      <c r="C384" s="167" t="s">
        <v>298</v>
      </c>
      <c r="D384" s="162">
        <v>3.125</v>
      </c>
    </row>
    <row r="385" spans="1:4" ht="18.75" x14ac:dyDescent="0.2">
      <c r="A385" s="160">
        <v>382</v>
      </c>
      <c r="B385" s="168" t="s">
        <v>34</v>
      </c>
      <c r="C385" s="167" t="s">
        <v>310</v>
      </c>
      <c r="D385" s="162">
        <v>3.125</v>
      </c>
    </row>
    <row r="386" spans="1:4" ht="18.75" x14ac:dyDescent="0.2">
      <c r="A386" s="160">
        <v>383</v>
      </c>
      <c r="B386" s="168" t="s">
        <v>34</v>
      </c>
      <c r="C386" s="167" t="s">
        <v>311</v>
      </c>
      <c r="D386" s="162">
        <v>3.125</v>
      </c>
    </row>
    <row r="387" spans="1:4" ht="18.75" x14ac:dyDescent="0.2">
      <c r="A387" s="160">
        <v>384</v>
      </c>
      <c r="B387" s="168" t="s">
        <v>34</v>
      </c>
      <c r="C387" s="167" t="s">
        <v>425</v>
      </c>
      <c r="D387" s="162">
        <v>3.1111111111111112</v>
      </c>
    </row>
    <row r="388" spans="1:4" ht="18.75" x14ac:dyDescent="0.2">
      <c r="A388" s="160">
        <v>385</v>
      </c>
      <c r="B388" s="168" t="s">
        <v>34</v>
      </c>
      <c r="C388" s="167" t="s">
        <v>485</v>
      </c>
      <c r="D388" s="162">
        <v>3.1111111111111112</v>
      </c>
    </row>
    <row r="389" spans="1:4" ht="18.75" x14ac:dyDescent="0.2">
      <c r="A389" s="160">
        <v>386</v>
      </c>
      <c r="B389" s="168" t="s">
        <v>34</v>
      </c>
      <c r="C389" s="167" t="s">
        <v>436</v>
      </c>
      <c r="D389" s="162">
        <v>3</v>
      </c>
    </row>
    <row r="390" spans="1:4" ht="18.75" x14ac:dyDescent="0.2">
      <c r="A390" s="160">
        <v>387</v>
      </c>
      <c r="B390" s="168" t="s">
        <v>34</v>
      </c>
      <c r="C390" s="167" t="s">
        <v>444</v>
      </c>
      <c r="D390" s="162">
        <v>3</v>
      </c>
    </row>
    <row r="391" spans="1:4" ht="18.75" x14ac:dyDescent="0.2">
      <c r="A391" s="160">
        <v>388</v>
      </c>
      <c r="B391" s="168" t="s">
        <v>34</v>
      </c>
      <c r="C391" s="167" t="s">
        <v>448</v>
      </c>
      <c r="D391" s="162">
        <v>3</v>
      </c>
    </row>
    <row r="392" spans="1:4" ht="18.75" x14ac:dyDescent="0.2">
      <c r="A392" s="160">
        <v>389</v>
      </c>
      <c r="B392" s="168" t="s">
        <v>34</v>
      </c>
      <c r="C392" s="167" t="s">
        <v>449</v>
      </c>
      <c r="D392" s="162">
        <v>3</v>
      </c>
    </row>
    <row r="393" spans="1:4" ht="18.75" x14ac:dyDescent="0.3">
      <c r="A393" s="160">
        <v>390</v>
      </c>
      <c r="B393" s="168" t="s">
        <v>34</v>
      </c>
      <c r="C393" s="167" t="s">
        <v>455</v>
      </c>
      <c r="D393" s="163">
        <v>3</v>
      </c>
    </row>
    <row r="394" spans="1:4" ht="18.75" x14ac:dyDescent="0.2">
      <c r="A394" s="160">
        <v>391</v>
      </c>
      <c r="B394" s="168" t="s">
        <v>34</v>
      </c>
      <c r="C394" s="167" t="s">
        <v>475</v>
      </c>
      <c r="D394" s="162">
        <v>3</v>
      </c>
    </row>
    <row r="395" spans="1:4" ht="18.75" x14ac:dyDescent="0.3">
      <c r="A395" s="160">
        <v>392</v>
      </c>
      <c r="B395" s="168" t="s">
        <v>34</v>
      </c>
      <c r="C395" s="167" t="s">
        <v>65</v>
      </c>
      <c r="D395" s="163">
        <v>3</v>
      </c>
    </row>
    <row r="396" spans="1:4" ht="18.75" x14ac:dyDescent="0.2">
      <c r="A396" s="160">
        <v>393</v>
      </c>
      <c r="B396" s="168" t="s">
        <v>34</v>
      </c>
      <c r="C396" s="167" t="s">
        <v>70</v>
      </c>
      <c r="D396" s="162">
        <v>3</v>
      </c>
    </row>
    <row r="397" spans="1:4" ht="18.75" x14ac:dyDescent="0.2">
      <c r="A397" s="160">
        <v>394</v>
      </c>
      <c r="B397" s="168" t="s">
        <v>34</v>
      </c>
      <c r="C397" s="167" t="s">
        <v>85</v>
      </c>
      <c r="D397" s="162">
        <v>3</v>
      </c>
    </row>
    <row r="398" spans="1:4" ht="18.75" x14ac:dyDescent="0.2">
      <c r="A398" s="160">
        <v>395</v>
      </c>
      <c r="B398" s="168" t="s">
        <v>34</v>
      </c>
      <c r="C398" s="167" t="s">
        <v>87</v>
      </c>
      <c r="D398" s="162">
        <v>3</v>
      </c>
    </row>
    <row r="399" spans="1:4" ht="18.75" x14ac:dyDescent="0.2">
      <c r="A399" s="160">
        <v>396</v>
      </c>
      <c r="B399" s="168" t="s">
        <v>34</v>
      </c>
      <c r="C399" s="167" t="s">
        <v>165</v>
      </c>
      <c r="D399" s="162">
        <v>3</v>
      </c>
    </row>
    <row r="400" spans="1:4" ht="18.75" x14ac:dyDescent="0.2">
      <c r="A400" s="160">
        <v>397</v>
      </c>
      <c r="B400" s="168" t="s">
        <v>34</v>
      </c>
      <c r="C400" s="167" t="s">
        <v>513</v>
      </c>
      <c r="D400" s="162">
        <v>3</v>
      </c>
    </row>
    <row r="401" spans="1:4" ht="18.75" x14ac:dyDescent="0.2">
      <c r="A401" s="160">
        <v>398</v>
      </c>
      <c r="B401" s="168" t="s">
        <v>206</v>
      </c>
      <c r="C401" s="167" t="s">
        <v>207</v>
      </c>
      <c r="D401" s="162">
        <v>3</v>
      </c>
    </row>
    <row r="402" spans="1:4" ht="18.75" x14ac:dyDescent="0.2">
      <c r="A402" s="160">
        <v>399</v>
      </c>
      <c r="B402" s="168" t="s">
        <v>34</v>
      </c>
      <c r="C402" s="167" t="s">
        <v>229</v>
      </c>
      <c r="D402" s="162">
        <v>3</v>
      </c>
    </row>
    <row r="403" spans="1:4" ht="18.75" x14ac:dyDescent="0.2">
      <c r="A403" s="160">
        <v>400</v>
      </c>
      <c r="B403" s="168" t="s">
        <v>35</v>
      </c>
      <c r="C403" s="167" t="s">
        <v>278</v>
      </c>
      <c r="D403" s="162">
        <v>3</v>
      </c>
    </row>
    <row r="404" spans="1:4" ht="18.75" x14ac:dyDescent="0.2">
      <c r="A404" s="160">
        <v>401</v>
      </c>
      <c r="B404" s="168" t="s">
        <v>34</v>
      </c>
      <c r="C404" s="167" t="s">
        <v>286</v>
      </c>
      <c r="D404" s="162">
        <v>3</v>
      </c>
    </row>
    <row r="405" spans="1:4" ht="18.75" x14ac:dyDescent="0.2">
      <c r="A405" s="160">
        <v>402</v>
      </c>
      <c r="B405" s="168" t="s">
        <v>34</v>
      </c>
      <c r="C405" s="167" t="s">
        <v>287</v>
      </c>
      <c r="D405" s="162">
        <v>3</v>
      </c>
    </row>
    <row r="406" spans="1:4" ht="18.75" x14ac:dyDescent="0.2">
      <c r="A406" s="160">
        <v>403</v>
      </c>
      <c r="B406" s="168" t="s">
        <v>34</v>
      </c>
      <c r="C406" s="167" t="s">
        <v>292</v>
      </c>
      <c r="D406" s="162">
        <v>3</v>
      </c>
    </row>
    <row r="407" spans="1:4" ht="18.75" x14ac:dyDescent="0.2">
      <c r="A407" s="160">
        <v>404</v>
      </c>
      <c r="B407" s="168" t="s">
        <v>34</v>
      </c>
      <c r="C407" s="167" t="s">
        <v>318</v>
      </c>
      <c r="D407" s="162">
        <v>3</v>
      </c>
    </row>
    <row r="408" spans="1:4" ht="18.75" x14ac:dyDescent="0.2">
      <c r="A408" s="160">
        <v>405</v>
      </c>
      <c r="B408" s="168" t="s">
        <v>34</v>
      </c>
      <c r="C408" s="167" t="s">
        <v>320</v>
      </c>
      <c r="D408" s="162">
        <v>3</v>
      </c>
    </row>
    <row r="409" spans="1:4" ht="18.75" x14ac:dyDescent="0.2">
      <c r="A409" s="160">
        <v>406</v>
      </c>
      <c r="B409" s="168" t="s">
        <v>34</v>
      </c>
      <c r="C409" s="167" t="s">
        <v>323</v>
      </c>
      <c r="D409" s="162">
        <v>3</v>
      </c>
    </row>
    <row r="410" spans="1:4" ht="18.75" x14ac:dyDescent="0.2">
      <c r="A410" s="160">
        <v>407</v>
      </c>
      <c r="B410" s="168" t="s">
        <v>34</v>
      </c>
      <c r="C410" s="167" t="s">
        <v>331</v>
      </c>
      <c r="D410" s="162">
        <v>3</v>
      </c>
    </row>
    <row r="411" spans="1:4" ht="18.75" x14ac:dyDescent="0.2">
      <c r="A411" s="160">
        <v>408</v>
      </c>
      <c r="B411" s="168" t="s">
        <v>34</v>
      </c>
      <c r="C411" s="167" t="s">
        <v>346</v>
      </c>
      <c r="D411" s="162">
        <v>3</v>
      </c>
    </row>
    <row r="412" spans="1:4" ht="18.75" x14ac:dyDescent="0.2">
      <c r="A412" s="160">
        <v>409</v>
      </c>
      <c r="B412" s="168" t="s">
        <v>34</v>
      </c>
      <c r="C412" s="167" t="s">
        <v>362</v>
      </c>
      <c r="D412" s="162">
        <v>3</v>
      </c>
    </row>
    <row r="413" spans="1:4" ht="18.75" x14ac:dyDescent="0.2">
      <c r="A413" s="160">
        <v>410</v>
      </c>
      <c r="B413" s="168" t="s">
        <v>34</v>
      </c>
      <c r="C413" s="167" t="s">
        <v>419</v>
      </c>
      <c r="D413" s="162">
        <v>2.9</v>
      </c>
    </row>
    <row r="414" spans="1:4" ht="18.75" x14ac:dyDescent="0.2">
      <c r="A414" s="160">
        <v>411</v>
      </c>
      <c r="B414" s="168" t="s">
        <v>34</v>
      </c>
      <c r="C414" s="167" t="s">
        <v>429</v>
      </c>
      <c r="D414" s="162">
        <v>2.8888888888888888</v>
      </c>
    </row>
    <row r="415" spans="1:4" ht="18.75" x14ac:dyDescent="0.2">
      <c r="A415" s="160">
        <v>412</v>
      </c>
      <c r="B415" s="168" t="s">
        <v>34</v>
      </c>
      <c r="C415" s="167" t="s">
        <v>443</v>
      </c>
      <c r="D415" s="162">
        <v>2.8888888888888888</v>
      </c>
    </row>
    <row r="416" spans="1:4" ht="18.75" x14ac:dyDescent="0.2">
      <c r="A416" s="160">
        <v>413</v>
      </c>
      <c r="B416" s="168" t="s">
        <v>34</v>
      </c>
      <c r="C416" s="167" t="s">
        <v>445</v>
      </c>
      <c r="D416" s="162">
        <v>2.8888888888888888</v>
      </c>
    </row>
    <row r="417" spans="1:4" ht="18.75" x14ac:dyDescent="0.3">
      <c r="A417" s="160">
        <v>414</v>
      </c>
      <c r="B417" s="168" t="s">
        <v>34</v>
      </c>
      <c r="C417" s="167" t="s">
        <v>461</v>
      </c>
      <c r="D417" s="163">
        <v>2.8888888888888888</v>
      </c>
    </row>
    <row r="418" spans="1:4" ht="18.75" x14ac:dyDescent="0.3">
      <c r="A418" s="160">
        <v>415</v>
      </c>
      <c r="B418" s="168" t="s">
        <v>34</v>
      </c>
      <c r="C418" s="167" t="s">
        <v>465</v>
      </c>
      <c r="D418" s="163">
        <v>2.8888888888888888</v>
      </c>
    </row>
    <row r="419" spans="1:4" ht="18.75" x14ac:dyDescent="0.3">
      <c r="A419" s="160">
        <v>416</v>
      </c>
      <c r="B419" s="168" t="s">
        <v>34</v>
      </c>
      <c r="C419" s="167" t="s">
        <v>468</v>
      </c>
      <c r="D419" s="163">
        <v>2.8888888888888888</v>
      </c>
    </row>
    <row r="420" spans="1:4" ht="18.75" x14ac:dyDescent="0.3">
      <c r="A420" s="160">
        <v>417</v>
      </c>
      <c r="B420" s="168" t="s">
        <v>34</v>
      </c>
      <c r="C420" s="167" t="s">
        <v>470</v>
      </c>
      <c r="D420" s="163">
        <v>2.8888888888888888</v>
      </c>
    </row>
    <row r="421" spans="1:4" ht="18.75" x14ac:dyDescent="0.2">
      <c r="A421" s="160">
        <v>418</v>
      </c>
      <c r="B421" s="168" t="s">
        <v>34</v>
      </c>
      <c r="C421" s="167" t="s">
        <v>477</v>
      </c>
      <c r="D421" s="162">
        <v>2.8888888888888888</v>
      </c>
    </row>
    <row r="422" spans="1:4" ht="18.75" x14ac:dyDescent="0.2">
      <c r="A422" s="160">
        <v>419</v>
      </c>
      <c r="B422" s="168" t="s">
        <v>34</v>
      </c>
      <c r="C422" s="167" t="s">
        <v>79</v>
      </c>
      <c r="D422" s="162">
        <v>2.8888888888888888</v>
      </c>
    </row>
    <row r="423" spans="1:4" ht="18.75" x14ac:dyDescent="0.2">
      <c r="A423" s="160">
        <v>420</v>
      </c>
      <c r="B423" s="168" t="s">
        <v>34</v>
      </c>
      <c r="C423" s="167" t="s">
        <v>440</v>
      </c>
      <c r="D423" s="162">
        <v>2.875</v>
      </c>
    </row>
    <row r="424" spans="1:4" ht="18.75" x14ac:dyDescent="0.3">
      <c r="A424" s="160">
        <v>421</v>
      </c>
      <c r="B424" s="168" t="s">
        <v>34</v>
      </c>
      <c r="C424" s="167" t="s">
        <v>471</v>
      </c>
      <c r="D424" s="163">
        <v>2.875</v>
      </c>
    </row>
    <row r="425" spans="1:4" ht="18.75" x14ac:dyDescent="0.2">
      <c r="A425" s="160">
        <v>422</v>
      </c>
      <c r="B425" s="168" t="s">
        <v>34</v>
      </c>
      <c r="C425" s="167" t="s">
        <v>492</v>
      </c>
      <c r="D425" s="162">
        <v>2.875</v>
      </c>
    </row>
    <row r="426" spans="1:4" ht="18.75" x14ac:dyDescent="0.3">
      <c r="A426" s="160">
        <v>423</v>
      </c>
      <c r="B426" s="168" t="s">
        <v>34</v>
      </c>
      <c r="C426" s="167" t="s">
        <v>42</v>
      </c>
      <c r="D426" s="163">
        <v>2.875</v>
      </c>
    </row>
    <row r="427" spans="1:4" ht="18.75" x14ac:dyDescent="0.3">
      <c r="A427" s="160">
        <v>424</v>
      </c>
      <c r="B427" s="168" t="s">
        <v>51</v>
      </c>
      <c r="C427" s="167" t="s">
        <v>58</v>
      </c>
      <c r="D427" s="163">
        <v>2.875</v>
      </c>
    </row>
    <row r="428" spans="1:4" ht="18.75" x14ac:dyDescent="0.3">
      <c r="A428" s="160">
        <v>425</v>
      </c>
      <c r="B428" s="168" t="s">
        <v>51</v>
      </c>
      <c r="C428" s="167" t="s">
        <v>62</v>
      </c>
      <c r="D428" s="163">
        <v>2.875</v>
      </c>
    </row>
    <row r="429" spans="1:4" ht="18.75" x14ac:dyDescent="0.2">
      <c r="A429" s="160">
        <v>426</v>
      </c>
      <c r="B429" s="168" t="s">
        <v>34</v>
      </c>
      <c r="C429" s="167" t="s">
        <v>71</v>
      </c>
      <c r="D429" s="162">
        <v>2.875</v>
      </c>
    </row>
    <row r="430" spans="1:4" ht="18.75" x14ac:dyDescent="0.2">
      <c r="A430" s="160">
        <v>427</v>
      </c>
      <c r="B430" s="168" t="s">
        <v>34</v>
      </c>
      <c r="C430" s="167" t="s">
        <v>74</v>
      </c>
      <c r="D430" s="162">
        <v>2.875</v>
      </c>
    </row>
    <row r="431" spans="1:4" ht="18.75" x14ac:dyDescent="0.2">
      <c r="A431" s="160">
        <v>428</v>
      </c>
      <c r="B431" s="168" t="s">
        <v>34</v>
      </c>
      <c r="C431" s="167" t="s">
        <v>89</v>
      </c>
      <c r="D431" s="162">
        <v>2.875</v>
      </c>
    </row>
    <row r="432" spans="1:4" ht="18.75" x14ac:dyDescent="0.2">
      <c r="A432" s="160">
        <v>429</v>
      </c>
      <c r="B432" s="168" t="s">
        <v>34</v>
      </c>
      <c r="C432" s="167" t="s">
        <v>106</v>
      </c>
      <c r="D432" s="162">
        <v>2.875</v>
      </c>
    </row>
    <row r="433" spans="1:4" ht="18.75" x14ac:dyDescent="0.2">
      <c r="A433" s="160">
        <v>430</v>
      </c>
      <c r="B433" s="168" t="s">
        <v>34</v>
      </c>
      <c r="C433" s="167" t="s">
        <v>204</v>
      </c>
      <c r="D433" s="162">
        <v>2.875</v>
      </c>
    </row>
    <row r="434" spans="1:4" ht="18.75" x14ac:dyDescent="0.2">
      <c r="A434" s="160">
        <v>431</v>
      </c>
      <c r="B434" s="168" t="s">
        <v>34</v>
      </c>
      <c r="C434" s="167" t="s">
        <v>213</v>
      </c>
      <c r="D434" s="162">
        <v>2.875</v>
      </c>
    </row>
    <row r="435" spans="1:4" ht="18.75" x14ac:dyDescent="0.2">
      <c r="A435" s="160">
        <v>432</v>
      </c>
      <c r="B435" s="168" t="s">
        <v>34</v>
      </c>
      <c r="C435" s="167" t="s">
        <v>214</v>
      </c>
      <c r="D435" s="162">
        <v>2.875</v>
      </c>
    </row>
    <row r="436" spans="1:4" ht="18.75" x14ac:dyDescent="0.2">
      <c r="A436" s="160">
        <v>433</v>
      </c>
      <c r="B436" s="168" t="s">
        <v>34</v>
      </c>
      <c r="C436" s="167" t="s">
        <v>218</v>
      </c>
      <c r="D436" s="162">
        <v>2.875</v>
      </c>
    </row>
    <row r="437" spans="1:4" ht="18.75" x14ac:dyDescent="0.2">
      <c r="A437" s="160">
        <v>434</v>
      </c>
      <c r="B437" s="168" t="s">
        <v>34</v>
      </c>
      <c r="C437" s="167" t="s">
        <v>317</v>
      </c>
      <c r="D437" s="162">
        <v>2.875</v>
      </c>
    </row>
    <row r="438" spans="1:4" ht="18.75" x14ac:dyDescent="0.2">
      <c r="A438" s="160">
        <v>435</v>
      </c>
      <c r="B438" s="168" t="s">
        <v>34</v>
      </c>
      <c r="C438" s="167" t="s">
        <v>69</v>
      </c>
      <c r="D438" s="162">
        <v>2.8571428571428572</v>
      </c>
    </row>
    <row r="439" spans="1:4" ht="18.75" x14ac:dyDescent="0.2">
      <c r="A439" s="160">
        <v>436</v>
      </c>
      <c r="B439" s="168" t="s">
        <v>34</v>
      </c>
      <c r="C439" s="167" t="s">
        <v>226</v>
      </c>
      <c r="D439" s="162">
        <v>2.8571428571428572</v>
      </c>
    </row>
    <row r="440" spans="1:4" ht="18.75" x14ac:dyDescent="0.2">
      <c r="A440" s="160">
        <v>437</v>
      </c>
      <c r="B440" s="168" t="s">
        <v>34</v>
      </c>
      <c r="C440" s="167" t="s">
        <v>227</v>
      </c>
      <c r="D440" s="162">
        <v>2.8571428571428572</v>
      </c>
    </row>
    <row r="441" spans="1:4" ht="18.75" x14ac:dyDescent="0.2">
      <c r="A441" s="160">
        <v>438</v>
      </c>
      <c r="B441" s="168" t="s">
        <v>34</v>
      </c>
      <c r="C441" s="167" t="s">
        <v>234</v>
      </c>
      <c r="D441" s="162">
        <v>2.8571428571428572</v>
      </c>
    </row>
    <row r="442" spans="1:4" ht="18.75" x14ac:dyDescent="0.2">
      <c r="A442" s="160">
        <v>439</v>
      </c>
      <c r="B442" s="168" t="s">
        <v>34</v>
      </c>
      <c r="C442" s="167" t="s">
        <v>245</v>
      </c>
      <c r="D442" s="162">
        <v>2.8571428571428572</v>
      </c>
    </row>
    <row r="443" spans="1:4" ht="18.75" x14ac:dyDescent="0.2">
      <c r="A443" s="160">
        <v>440</v>
      </c>
      <c r="B443" s="168" t="s">
        <v>34</v>
      </c>
      <c r="C443" s="167" t="s">
        <v>244</v>
      </c>
      <c r="D443" s="162">
        <v>2.8571428571428572</v>
      </c>
    </row>
    <row r="444" spans="1:4" ht="18.75" x14ac:dyDescent="0.2">
      <c r="A444" s="160">
        <v>441</v>
      </c>
      <c r="B444" s="168" t="s">
        <v>34</v>
      </c>
      <c r="C444" s="167" t="s">
        <v>415</v>
      </c>
      <c r="D444" s="162">
        <v>2.8</v>
      </c>
    </row>
    <row r="445" spans="1:4" ht="18.75" x14ac:dyDescent="0.3">
      <c r="A445" s="160">
        <v>442</v>
      </c>
      <c r="B445" s="168" t="s">
        <v>34</v>
      </c>
      <c r="C445" s="167" t="s">
        <v>458</v>
      </c>
      <c r="D445" s="163">
        <v>2.7777777777777777</v>
      </c>
    </row>
    <row r="446" spans="1:4" ht="18.75" x14ac:dyDescent="0.3">
      <c r="A446" s="160">
        <v>443</v>
      </c>
      <c r="B446" s="168" t="s">
        <v>34</v>
      </c>
      <c r="C446" s="167" t="s">
        <v>466</v>
      </c>
      <c r="D446" s="163">
        <v>2.7777777777777777</v>
      </c>
    </row>
    <row r="447" spans="1:4" ht="18.75" x14ac:dyDescent="0.2">
      <c r="A447" s="160">
        <v>444</v>
      </c>
      <c r="B447" s="168" t="s">
        <v>34</v>
      </c>
      <c r="C447" s="167" t="s">
        <v>479</v>
      </c>
      <c r="D447" s="162">
        <v>2.75</v>
      </c>
    </row>
    <row r="448" spans="1:4" ht="18.75" x14ac:dyDescent="0.3">
      <c r="A448" s="160">
        <v>445</v>
      </c>
      <c r="B448" s="168" t="s">
        <v>34</v>
      </c>
      <c r="C448" s="167" t="s">
        <v>54</v>
      </c>
      <c r="D448" s="163">
        <v>2.75</v>
      </c>
    </row>
    <row r="449" spans="1:4" ht="18.75" x14ac:dyDescent="0.3">
      <c r="A449" s="160">
        <v>446</v>
      </c>
      <c r="B449" s="168" t="s">
        <v>34</v>
      </c>
      <c r="C449" s="167" t="s">
        <v>55</v>
      </c>
      <c r="D449" s="163">
        <v>2.75</v>
      </c>
    </row>
    <row r="450" spans="1:4" ht="18.75" x14ac:dyDescent="0.2">
      <c r="A450" s="160">
        <v>447</v>
      </c>
      <c r="B450" s="168" t="s">
        <v>34</v>
      </c>
      <c r="C450" s="167" t="s">
        <v>66</v>
      </c>
      <c r="D450" s="162">
        <v>2.75</v>
      </c>
    </row>
    <row r="451" spans="1:4" ht="18.75" x14ac:dyDescent="0.2">
      <c r="A451" s="160">
        <v>448</v>
      </c>
      <c r="B451" s="168" t="s">
        <v>34</v>
      </c>
      <c r="C451" s="167" t="s">
        <v>76</v>
      </c>
      <c r="D451" s="162">
        <v>2.75</v>
      </c>
    </row>
    <row r="452" spans="1:4" ht="18.75" x14ac:dyDescent="0.2">
      <c r="A452" s="160">
        <v>449</v>
      </c>
      <c r="B452" s="168" t="s">
        <v>34</v>
      </c>
      <c r="C452" s="167" t="s">
        <v>86</v>
      </c>
      <c r="D452" s="162">
        <v>2.75</v>
      </c>
    </row>
    <row r="453" spans="1:4" ht="18.75" x14ac:dyDescent="0.2">
      <c r="A453" s="160">
        <v>450</v>
      </c>
      <c r="B453" s="168" t="s">
        <v>34</v>
      </c>
      <c r="C453" s="167" t="s">
        <v>101</v>
      </c>
      <c r="D453" s="162">
        <v>2.75</v>
      </c>
    </row>
    <row r="454" spans="1:4" ht="18.75" x14ac:dyDescent="0.2">
      <c r="A454" s="160">
        <v>451</v>
      </c>
      <c r="B454" s="168" t="s">
        <v>34</v>
      </c>
      <c r="C454" s="167" t="s">
        <v>203</v>
      </c>
      <c r="D454" s="162">
        <v>2.75</v>
      </c>
    </row>
    <row r="455" spans="1:4" ht="18.75" x14ac:dyDescent="0.2">
      <c r="A455" s="160">
        <v>452</v>
      </c>
      <c r="B455" s="168" t="s">
        <v>34</v>
      </c>
      <c r="C455" s="167" t="s">
        <v>255</v>
      </c>
      <c r="D455" s="162">
        <v>2.75</v>
      </c>
    </row>
    <row r="456" spans="1:4" ht="18.75" x14ac:dyDescent="0.2">
      <c r="A456" s="160">
        <v>453</v>
      </c>
      <c r="B456" s="168" t="s">
        <v>34</v>
      </c>
      <c r="C456" s="167" t="s">
        <v>281</v>
      </c>
      <c r="D456" s="162">
        <v>2.75</v>
      </c>
    </row>
    <row r="457" spans="1:4" ht="18.75" x14ac:dyDescent="0.2">
      <c r="A457" s="160">
        <v>454</v>
      </c>
      <c r="B457" s="168" t="s">
        <v>34</v>
      </c>
      <c r="C457" s="167" t="s">
        <v>447</v>
      </c>
      <c r="D457" s="162">
        <v>2.7</v>
      </c>
    </row>
    <row r="458" spans="1:4" ht="18.75" x14ac:dyDescent="0.3">
      <c r="A458" s="160">
        <v>455</v>
      </c>
      <c r="B458" s="168" t="s">
        <v>34</v>
      </c>
      <c r="C458" s="167" t="s">
        <v>462</v>
      </c>
      <c r="D458" s="163">
        <v>2.7</v>
      </c>
    </row>
    <row r="459" spans="1:4" ht="18.75" x14ac:dyDescent="0.3">
      <c r="A459" s="160">
        <v>456</v>
      </c>
      <c r="B459" s="168" t="s">
        <v>34</v>
      </c>
      <c r="C459" s="167" t="s">
        <v>463</v>
      </c>
      <c r="D459" s="163">
        <v>2.7</v>
      </c>
    </row>
    <row r="460" spans="1:4" ht="18.75" x14ac:dyDescent="0.2">
      <c r="A460" s="160">
        <v>457</v>
      </c>
      <c r="B460" s="168" t="s">
        <v>34</v>
      </c>
      <c r="C460" s="167" t="s">
        <v>489</v>
      </c>
      <c r="D460" s="162">
        <v>2.7</v>
      </c>
    </row>
    <row r="461" spans="1:4" ht="18.75" x14ac:dyDescent="0.2">
      <c r="A461" s="160">
        <v>458</v>
      </c>
      <c r="B461" s="168" t="s">
        <v>34</v>
      </c>
      <c r="C461" s="167" t="s">
        <v>495</v>
      </c>
      <c r="D461" s="162">
        <v>2.7</v>
      </c>
    </row>
    <row r="462" spans="1:4" ht="18.75" x14ac:dyDescent="0.3">
      <c r="A462" s="160">
        <v>459</v>
      </c>
      <c r="B462" s="168" t="s">
        <v>34</v>
      </c>
      <c r="C462" s="167" t="s">
        <v>450</v>
      </c>
      <c r="D462" s="163">
        <v>2.6666666666666665</v>
      </c>
    </row>
    <row r="463" spans="1:4" ht="18.75" x14ac:dyDescent="0.3">
      <c r="A463" s="160">
        <v>460</v>
      </c>
      <c r="B463" s="168" t="s">
        <v>34</v>
      </c>
      <c r="C463" s="167" t="s">
        <v>460</v>
      </c>
      <c r="D463" s="163">
        <v>2.6666666666666665</v>
      </c>
    </row>
    <row r="464" spans="1:4" ht="18.75" x14ac:dyDescent="0.2">
      <c r="A464" s="160">
        <v>461</v>
      </c>
      <c r="B464" s="168" t="s">
        <v>34</v>
      </c>
      <c r="C464" s="167" t="s">
        <v>113</v>
      </c>
      <c r="D464" s="162">
        <v>2.6666666666666665</v>
      </c>
    </row>
    <row r="465" spans="1:4" ht="18.75" x14ac:dyDescent="0.3">
      <c r="A465" s="160">
        <v>462</v>
      </c>
      <c r="B465" s="168" t="s">
        <v>34</v>
      </c>
      <c r="C465" s="167" t="s">
        <v>39</v>
      </c>
      <c r="D465" s="163">
        <v>2.625</v>
      </c>
    </row>
    <row r="466" spans="1:4" ht="18.75" x14ac:dyDescent="0.3">
      <c r="A466" s="160">
        <v>463</v>
      </c>
      <c r="B466" s="168" t="s">
        <v>34</v>
      </c>
      <c r="C466" s="167" t="s">
        <v>46</v>
      </c>
      <c r="D466" s="163">
        <v>2.625</v>
      </c>
    </row>
    <row r="467" spans="1:4" ht="18.75" x14ac:dyDescent="0.3">
      <c r="A467" s="160">
        <v>464</v>
      </c>
      <c r="B467" s="168" t="s">
        <v>34</v>
      </c>
      <c r="C467" s="167" t="s">
        <v>48</v>
      </c>
      <c r="D467" s="163">
        <v>2.625</v>
      </c>
    </row>
    <row r="468" spans="1:4" ht="18.75" x14ac:dyDescent="0.3">
      <c r="A468" s="160">
        <v>465</v>
      </c>
      <c r="B468" s="168" t="s">
        <v>34</v>
      </c>
      <c r="C468" s="167" t="s">
        <v>50</v>
      </c>
      <c r="D468" s="163">
        <v>2.625</v>
      </c>
    </row>
    <row r="469" spans="1:4" ht="18.75" x14ac:dyDescent="0.2">
      <c r="A469" s="160">
        <v>466</v>
      </c>
      <c r="B469" s="168" t="s">
        <v>34</v>
      </c>
      <c r="C469" s="167" t="s">
        <v>83</v>
      </c>
      <c r="D469" s="162">
        <v>2.625</v>
      </c>
    </row>
    <row r="470" spans="1:4" ht="18.75" x14ac:dyDescent="0.2">
      <c r="A470" s="160">
        <v>467</v>
      </c>
      <c r="B470" s="168" t="s">
        <v>34</v>
      </c>
      <c r="C470" s="167" t="s">
        <v>84</v>
      </c>
      <c r="D470" s="162">
        <v>2.625</v>
      </c>
    </row>
    <row r="471" spans="1:4" ht="18.75" x14ac:dyDescent="0.2">
      <c r="A471" s="160">
        <v>468</v>
      </c>
      <c r="B471" s="168" t="s">
        <v>34</v>
      </c>
      <c r="C471" s="167" t="s">
        <v>208</v>
      </c>
      <c r="D471" s="162">
        <v>2.625</v>
      </c>
    </row>
    <row r="472" spans="1:4" ht="18.75" x14ac:dyDescent="0.2">
      <c r="A472" s="160">
        <v>469</v>
      </c>
      <c r="B472" s="168" t="s">
        <v>34</v>
      </c>
      <c r="C472" s="167" t="s">
        <v>209</v>
      </c>
      <c r="D472" s="162">
        <v>2.625</v>
      </c>
    </row>
    <row r="473" spans="1:4" ht="18.75" x14ac:dyDescent="0.2">
      <c r="A473" s="160">
        <v>470</v>
      </c>
      <c r="B473" s="168" t="s">
        <v>34</v>
      </c>
      <c r="C473" s="167" t="s">
        <v>294</v>
      </c>
      <c r="D473" s="162">
        <v>2.625</v>
      </c>
    </row>
    <row r="474" spans="1:4" ht="18.75" x14ac:dyDescent="0.2">
      <c r="A474" s="160">
        <v>471</v>
      </c>
      <c r="B474" s="168" t="s">
        <v>34</v>
      </c>
      <c r="C474" s="167" t="s">
        <v>490</v>
      </c>
      <c r="D474" s="162">
        <v>2.6</v>
      </c>
    </row>
    <row r="475" spans="1:4" ht="18.75" x14ac:dyDescent="0.2">
      <c r="A475" s="160">
        <v>472</v>
      </c>
      <c r="B475" s="168" t="s">
        <v>34</v>
      </c>
      <c r="C475" s="167" t="s">
        <v>491</v>
      </c>
      <c r="D475" s="162">
        <v>2.6</v>
      </c>
    </row>
    <row r="476" spans="1:4" ht="18.75" x14ac:dyDescent="0.2">
      <c r="A476" s="160">
        <v>473</v>
      </c>
      <c r="B476" s="168" t="s">
        <v>34</v>
      </c>
      <c r="C476" s="167" t="s">
        <v>225</v>
      </c>
      <c r="D476" s="162">
        <v>2.5714285714285716</v>
      </c>
    </row>
    <row r="477" spans="1:4" ht="18.75" x14ac:dyDescent="0.2">
      <c r="A477" s="160">
        <v>474</v>
      </c>
      <c r="B477" s="168" t="s">
        <v>34</v>
      </c>
      <c r="C477" s="167" t="s">
        <v>236</v>
      </c>
      <c r="D477" s="162">
        <v>2.5714285714285716</v>
      </c>
    </row>
    <row r="478" spans="1:4" ht="18.75" x14ac:dyDescent="0.2">
      <c r="A478" s="160">
        <v>475</v>
      </c>
      <c r="B478" s="168" t="s">
        <v>34</v>
      </c>
      <c r="C478" s="167" t="s">
        <v>427</v>
      </c>
      <c r="D478" s="162">
        <v>2.5</v>
      </c>
    </row>
    <row r="479" spans="1:4" ht="18.75" x14ac:dyDescent="0.3">
      <c r="A479" s="160">
        <v>476</v>
      </c>
      <c r="B479" s="168" t="s">
        <v>34</v>
      </c>
      <c r="C479" s="167" t="s">
        <v>456</v>
      </c>
      <c r="D479" s="163">
        <v>2.5</v>
      </c>
    </row>
    <row r="480" spans="1:4" ht="18.75" x14ac:dyDescent="0.2">
      <c r="A480" s="160">
        <v>477</v>
      </c>
      <c r="B480" s="168" t="s">
        <v>34</v>
      </c>
      <c r="C480" s="167" t="s">
        <v>148</v>
      </c>
      <c r="D480" s="162">
        <v>2.5</v>
      </c>
    </row>
    <row r="481" spans="1:4" ht="18.75" x14ac:dyDescent="0.2">
      <c r="A481" s="160">
        <v>478</v>
      </c>
      <c r="B481" s="168" t="s">
        <v>34</v>
      </c>
      <c r="C481" s="167" t="s">
        <v>432</v>
      </c>
      <c r="D481" s="162">
        <v>2.4545454545454546</v>
      </c>
    </row>
    <row r="482" spans="1:4" ht="18.75" x14ac:dyDescent="0.3">
      <c r="A482" s="160">
        <v>479</v>
      </c>
      <c r="B482" s="168" t="s">
        <v>34</v>
      </c>
      <c r="C482" s="167" t="s">
        <v>454</v>
      </c>
      <c r="D482" s="163">
        <v>2.4444444444444446</v>
      </c>
    </row>
    <row r="483" spans="1:4" ht="18.75" x14ac:dyDescent="0.2">
      <c r="A483" s="160">
        <v>480</v>
      </c>
      <c r="B483" s="168" t="s">
        <v>34</v>
      </c>
      <c r="C483" s="167" t="s">
        <v>73</v>
      </c>
      <c r="D483" s="162">
        <v>2.4444444444444446</v>
      </c>
    </row>
    <row r="484" spans="1:4" ht="18.75" x14ac:dyDescent="0.3">
      <c r="A484" s="160">
        <v>481</v>
      </c>
      <c r="B484" s="168" t="s">
        <v>34</v>
      </c>
      <c r="C484" s="167" t="s">
        <v>459</v>
      </c>
      <c r="D484" s="163">
        <v>2.4</v>
      </c>
    </row>
    <row r="485" spans="1:4" ht="18.75" x14ac:dyDescent="0.3">
      <c r="A485" s="160">
        <v>482</v>
      </c>
      <c r="B485" s="168" t="s">
        <v>34</v>
      </c>
      <c r="C485" s="167" t="s">
        <v>472</v>
      </c>
      <c r="D485" s="163">
        <v>2.4</v>
      </c>
    </row>
    <row r="486" spans="1:4" ht="18.75" x14ac:dyDescent="0.2">
      <c r="A486" s="160">
        <v>483</v>
      </c>
      <c r="B486" s="168" t="s">
        <v>34</v>
      </c>
      <c r="C486" s="167" t="s">
        <v>80</v>
      </c>
      <c r="D486" s="162">
        <v>2.375</v>
      </c>
    </row>
    <row r="487" spans="1:4" ht="18.75" x14ac:dyDescent="0.2">
      <c r="A487" s="160">
        <v>484</v>
      </c>
      <c r="B487" s="168" t="s">
        <v>34</v>
      </c>
      <c r="C487" s="167" t="s">
        <v>430</v>
      </c>
      <c r="D487" s="162">
        <v>2.3636363636363638</v>
      </c>
    </row>
    <row r="488" spans="1:4" ht="18.75" x14ac:dyDescent="0.3">
      <c r="A488" s="160">
        <v>485</v>
      </c>
      <c r="B488" s="168" t="s">
        <v>34</v>
      </c>
      <c r="C488" s="167" t="s">
        <v>451</v>
      </c>
      <c r="D488" s="163">
        <v>2.3636363636363638</v>
      </c>
    </row>
    <row r="489" spans="1:4" ht="18.75" x14ac:dyDescent="0.2">
      <c r="A489" s="160">
        <v>486</v>
      </c>
      <c r="B489" s="168" t="s">
        <v>34</v>
      </c>
      <c r="C489" s="167" t="s">
        <v>78</v>
      </c>
      <c r="D489" s="162">
        <v>2.2857142857142856</v>
      </c>
    </row>
    <row r="490" spans="1:4" ht="18.75" x14ac:dyDescent="0.2">
      <c r="A490" s="160">
        <v>487</v>
      </c>
      <c r="B490" s="168" t="s">
        <v>34</v>
      </c>
      <c r="C490" s="167" t="s">
        <v>221</v>
      </c>
      <c r="D490" s="162">
        <v>2.2857142857142856</v>
      </c>
    </row>
    <row r="491" spans="1:4" ht="18.75" x14ac:dyDescent="0.2">
      <c r="A491" s="160">
        <v>488</v>
      </c>
      <c r="B491" s="168" t="s">
        <v>34</v>
      </c>
      <c r="C491" s="167" t="s">
        <v>416</v>
      </c>
      <c r="D491" s="162">
        <v>2.2727272727272729</v>
      </c>
    </row>
    <row r="492" spans="1:4" ht="18.75" x14ac:dyDescent="0.2">
      <c r="A492" s="160">
        <v>489</v>
      </c>
      <c r="B492" s="168" t="s">
        <v>34</v>
      </c>
      <c r="C492" s="167" t="s">
        <v>438</v>
      </c>
      <c r="D492" s="162">
        <v>2.25</v>
      </c>
    </row>
    <row r="493" spans="1:4" ht="18.75" x14ac:dyDescent="0.2">
      <c r="A493" s="160">
        <v>490</v>
      </c>
      <c r="B493" s="168" t="s">
        <v>34</v>
      </c>
      <c r="C493" s="167" t="s">
        <v>77</v>
      </c>
      <c r="D493" s="162">
        <v>2.25</v>
      </c>
    </row>
    <row r="494" spans="1:4" ht="18.75" x14ac:dyDescent="0.3">
      <c r="A494" s="160">
        <v>491</v>
      </c>
      <c r="B494" s="168" t="s">
        <v>34</v>
      </c>
      <c r="C494" s="167" t="s">
        <v>44</v>
      </c>
      <c r="D494" s="163">
        <v>2.1428571428571428</v>
      </c>
    </row>
    <row r="495" spans="1:4" ht="18.75" x14ac:dyDescent="0.2">
      <c r="A495" s="160">
        <v>492</v>
      </c>
      <c r="B495" s="168" t="s">
        <v>34</v>
      </c>
      <c r="C495" s="167" t="s">
        <v>433</v>
      </c>
      <c r="D495" s="162">
        <v>2</v>
      </c>
    </row>
    <row r="496" spans="1:4" ht="18.75" x14ac:dyDescent="0.2">
      <c r="A496" s="160">
        <v>493</v>
      </c>
      <c r="B496" s="168" t="s">
        <v>34</v>
      </c>
      <c r="C496" s="167" t="s">
        <v>434</v>
      </c>
      <c r="D496" s="162">
        <v>2</v>
      </c>
    </row>
    <row r="497" spans="1:4" ht="18.75" x14ac:dyDescent="0.3">
      <c r="A497" s="160">
        <v>494</v>
      </c>
      <c r="B497" s="168" t="s">
        <v>34</v>
      </c>
      <c r="C497" s="167" t="s">
        <v>43</v>
      </c>
      <c r="D497" s="163">
        <v>2</v>
      </c>
    </row>
    <row r="498" spans="1:4" ht="18.75" x14ac:dyDescent="0.3">
      <c r="A498" s="160">
        <v>495</v>
      </c>
      <c r="B498" s="168" t="s">
        <v>34</v>
      </c>
      <c r="C498" s="167" t="s">
        <v>47</v>
      </c>
      <c r="D498" s="163">
        <v>2</v>
      </c>
    </row>
    <row r="499" spans="1:4" ht="18.75" x14ac:dyDescent="0.2">
      <c r="A499" s="160">
        <v>496</v>
      </c>
      <c r="B499" s="168" t="s">
        <v>34</v>
      </c>
      <c r="C499" s="167" t="s">
        <v>82</v>
      </c>
      <c r="D499" s="162">
        <v>2</v>
      </c>
    </row>
    <row r="500" spans="1:4" ht="18.75" x14ac:dyDescent="0.2">
      <c r="A500" s="160">
        <v>497</v>
      </c>
      <c r="B500" s="168" t="s">
        <v>34</v>
      </c>
      <c r="C500" s="167" t="s">
        <v>102</v>
      </c>
      <c r="D500" s="162">
        <v>2</v>
      </c>
    </row>
    <row r="501" spans="1:4" ht="18.75" x14ac:dyDescent="0.2">
      <c r="A501" s="160">
        <v>498</v>
      </c>
      <c r="B501" s="168" t="s">
        <v>34</v>
      </c>
      <c r="C501" s="167" t="s">
        <v>118</v>
      </c>
      <c r="D501" s="162">
        <v>2</v>
      </c>
    </row>
    <row r="502" spans="1:4" ht="18.75" x14ac:dyDescent="0.2">
      <c r="A502" s="160">
        <v>499</v>
      </c>
      <c r="B502" s="168" t="s">
        <v>34</v>
      </c>
      <c r="C502" s="167" t="s">
        <v>231</v>
      </c>
      <c r="D502" s="162">
        <v>2</v>
      </c>
    </row>
    <row r="504" spans="1:4" ht="18.75" x14ac:dyDescent="0.3">
      <c r="A504" s="172" t="s">
        <v>576</v>
      </c>
      <c r="B504" s="173"/>
      <c r="C504" s="172"/>
      <c r="D504" s="172"/>
    </row>
    <row r="505" spans="1:4" ht="18.75" x14ac:dyDescent="0.3">
      <c r="A505" s="172" t="s">
        <v>577</v>
      </c>
      <c r="B505" s="173"/>
      <c r="C505" s="172"/>
      <c r="D505" s="172" t="s">
        <v>578</v>
      </c>
    </row>
    <row r="506" spans="1:4" ht="18.75" x14ac:dyDescent="0.3">
      <c r="A506" s="172" t="s">
        <v>579</v>
      </c>
      <c r="B506" s="173"/>
      <c r="C506" s="172"/>
      <c r="D506" s="172"/>
    </row>
  </sheetData>
  <sortState ref="B7:E505">
    <sortCondition descending="1" ref="D7:D505"/>
  </sortState>
  <mergeCells count="2">
    <mergeCell ref="A1:D1"/>
    <mergeCell ref="A2:D2"/>
  </mergeCells>
  <conditionalFormatting sqref="B3">
    <cfRule type="cellIs" dxfId="2" priority="1" stopIfTrue="1" operator="equal">
      <formula>5</formula>
    </cfRule>
    <cfRule type="cellIs" dxfId="1" priority="2" stopIfTrue="1" operator="equal">
      <formula>4</formula>
    </cfRule>
    <cfRule type="cellIs" dxfId="0" priority="3" stopIfTrue="1" operator="equal">
      <formula>3</formula>
    </cfRule>
  </conditionalFormatting>
  <pageMargins left="1.1023622047244095" right="0.51181102362204722" top="0.74803149606299213" bottom="0.74803149606299213" header="0.31496062992125984" footer="0.31496062992125984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44</vt:i4>
      </vt:variant>
      <vt:variant>
        <vt:lpstr>Именованные диапазоны</vt:lpstr>
      </vt:variant>
      <vt:variant>
        <vt:i4>42</vt:i4>
      </vt:variant>
    </vt:vector>
  </HeadingPairs>
  <TitlesOfParts>
    <vt:vector size="86" baseType="lpstr">
      <vt:lpstr>2531</vt:lpstr>
      <vt:lpstr>2532</vt:lpstr>
      <vt:lpstr>2533</vt:lpstr>
      <vt:lpstr>2534</vt:lpstr>
      <vt:lpstr>2551</vt:lpstr>
      <vt:lpstr>2541</vt:lpstr>
      <vt:lpstr>2542</vt:lpstr>
      <vt:lpstr>2543</vt:lpstr>
      <vt:lpstr>C2511</vt:lpstr>
      <vt:lpstr>C2512</vt:lpstr>
      <vt:lpstr>C2532</vt:lpstr>
      <vt:lpstr>C2531</vt:lpstr>
      <vt:lpstr>2431</vt:lpstr>
      <vt:lpstr>2432</vt:lpstr>
      <vt:lpstr>2433</vt:lpstr>
      <vt:lpstr>2434</vt:lpstr>
      <vt:lpstr>2435</vt:lpstr>
      <vt:lpstr>2441</vt:lpstr>
      <vt:lpstr>2442</vt:lpstr>
      <vt:lpstr>2443</vt:lpstr>
      <vt:lpstr>2451</vt:lpstr>
      <vt:lpstr>С2411</vt:lpstr>
      <vt:lpstr>С2412</vt:lpstr>
      <vt:lpstr>С2421</vt:lpstr>
      <vt:lpstr>С2431</vt:lpstr>
      <vt:lpstr>С2432</vt:lpstr>
      <vt:lpstr>2331</vt:lpstr>
      <vt:lpstr>2332</vt:lpstr>
      <vt:lpstr>2334</vt:lpstr>
      <vt:lpstr>2351</vt:lpstr>
      <vt:lpstr>2341</vt:lpstr>
      <vt:lpstr>2342</vt:lpstr>
      <vt:lpstr>2343</vt:lpstr>
      <vt:lpstr>2344</vt:lpstr>
      <vt:lpstr>С2331</vt:lpstr>
      <vt:lpstr>С2332</vt:lpstr>
      <vt:lpstr>2231</vt:lpstr>
      <vt:lpstr>2241</vt:lpstr>
      <vt:lpstr>2131</vt:lpstr>
      <vt:lpstr>2141</vt:lpstr>
      <vt:lpstr>сводн.</vt:lpstr>
      <vt:lpstr>рейтинг групп</vt:lpstr>
      <vt:lpstr>рейтинг курс</vt:lpstr>
      <vt:lpstr>рейтинг фак</vt:lpstr>
      <vt:lpstr>'2131'!Область_печати</vt:lpstr>
      <vt:lpstr>'2141'!Область_печати</vt:lpstr>
      <vt:lpstr>'2231'!Область_печати</vt:lpstr>
      <vt:lpstr>'2241'!Область_печати</vt:lpstr>
      <vt:lpstr>'2331'!Область_печати</vt:lpstr>
      <vt:lpstr>'2332'!Область_печати</vt:lpstr>
      <vt:lpstr>'2334'!Область_печати</vt:lpstr>
      <vt:lpstr>'2341'!Область_печати</vt:lpstr>
      <vt:lpstr>'2342'!Область_печати</vt:lpstr>
      <vt:lpstr>'2343'!Область_печати</vt:lpstr>
      <vt:lpstr>'2344'!Область_печати</vt:lpstr>
      <vt:lpstr>'2351'!Область_печати</vt:lpstr>
      <vt:lpstr>'2431'!Область_печати</vt:lpstr>
      <vt:lpstr>'2432'!Область_печати</vt:lpstr>
      <vt:lpstr>'2433'!Область_печати</vt:lpstr>
      <vt:lpstr>'2434'!Область_печати</vt:lpstr>
      <vt:lpstr>'2435'!Область_печати</vt:lpstr>
      <vt:lpstr>'2441'!Область_печати</vt:lpstr>
      <vt:lpstr>'2442'!Область_печати</vt:lpstr>
      <vt:lpstr>'2443'!Область_печати</vt:lpstr>
      <vt:lpstr>'2451'!Область_печати</vt:lpstr>
      <vt:lpstr>'2531'!Область_печати</vt:lpstr>
      <vt:lpstr>'2532'!Область_печати</vt:lpstr>
      <vt:lpstr>'2533'!Область_печати</vt:lpstr>
      <vt:lpstr>'2534'!Область_печати</vt:lpstr>
      <vt:lpstr>'2541'!Область_печати</vt:lpstr>
      <vt:lpstr>'2542'!Область_печати</vt:lpstr>
      <vt:lpstr>'2543'!Область_печати</vt:lpstr>
      <vt:lpstr>'2551'!Область_печати</vt:lpstr>
      <vt:lpstr>'C2511'!Область_печати</vt:lpstr>
      <vt:lpstr>'C2512'!Область_печати</vt:lpstr>
      <vt:lpstr>'C2531'!Область_печати</vt:lpstr>
      <vt:lpstr>'C2532'!Область_печати</vt:lpstr>
      <vt:lpstr>'рейтинг фак'!Область_печати</vt:lpstr>
      <vt:lpstr>С2331!Область_печати</vt:lpstr>
      <vt:lpstr>С2332!Область_печати</vt:lpstr>
      <vt:lpstr>С2411!Область_печати</vt:lpstr>
      <vt:lpstr>С2412!Область_печати</vt:lpstr>
      <vt:lpstr>С2421!Область_печати</vt:lpstr>
      <vt:lpstr>С2431!Область_печати</vt:lpstr>
      <vt:lpstr>С2432!Область_печати</vt:lpstr>
      <vt:lpstr>сводн.!Область_печати</vt:lpstr>
    </vt:vector>
  </TitlesOfParts>
  <Company>Учебный отдел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Ерошков</dc:creator>
  <cp:lastModifiedBy>Prepodovatel239</cp:lastModifiedBy>
  <cp:lastPrinted>2016-10-21T07:04:28Z</cp:lastPrinted>
  <dcterms:created xsi:type="dcterms:W3CDTF">2003-08-07T08:06:25Z</dcterms:created>
  <dcterms:modified xsi:type="dcterms:W3CDTF">2019-07-13T09:10:16Z</dcterms:modified>
</cp:coreProperties>
</file>