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lj-my.sharepoint.com/personal/pv39252_student_uni-lj_si/Documents/RP/racunalniski-praktikum/10-razpredelnice/"/>
    </mc:Choice>
  </mc:AlternateContent>
  <xr:revisionPtr revIDLastSave="1" documentId="13_ncr:1_{DB024210-1BD4-674C-B304-48B62DBB35CD}" xr6:coauthVersionLast="47" xr6:coauthVersionMax="47" xr10:uidLastSave="{5C3070E5-30BF-4391-875F-608C1235117E}"/>
  <bookViews>
    <workbookView xWindow="7200" yWindow="4185" windowWidth="21600" windowHeight="11295" xr2:uid="{00000000-000D-0000-FFFF-FFFF00000000}"/>
  </bookViews>
  <sheets>
    <sheet name="Poraba" sheetId="4" r:id="rId1"/>
  </sheets>
  <definedNames>
    <definedName name="ExternalData_1" localSheetId="0" hidden="1">Poraba!$B$2:$G$21</definedName>
  </definedNames>
  <calcPr calcId="191029"/>
  <pivotCaches>
    <pivotCache cacheId="4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4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3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6C95C-D253-FC48-901C-EE7A0BEA25FD}" keepAlive="1" name="Query - realna-poraba-cupra" description="Connection to the 'realna-poraba-cupra' query in the workbook." type="5" refreshedVersion="8" background="1" saveData="1">
    <dbPr connection="Provider=Microsoft.Mashup.OleDb.1;Data Source=$Workbook$;Location=realna-poraba-cupra;Extended Properties=&quot;&quot;" command="SELECT * FROM [realna-poraba-cupra]"/>
  </connection>
  <connection id="2" xr16:uid="{823E546F-882E-9449-8E47-002173931B18}" keepAlive="1" name="Query - realna-poraba-cupra (2)" description="Connection to the 'realna-poraba-cupra (2)' query in the workbook." type="5" refreshedVersion="8" background="1" saveData="1">
    <dbPr connection="Provider=Microsoft.Mashup.OleDb.1;Data Source=$Workbook$;Location=&quot;realna-poraba-cupra (2)&quot;;Extended Properties=&quot;&quot;" command="SELECT * FROM [realna-poraba-cupra (2)]"/>
  </connection>
</connections>
</file>

<file path=xl/sharedStrings.xml><?xml version="1.0" encoding="utf-8"?>
<sst xmlns="http://schemas.openxmlformats.org/spreadsheetml/2006/main" count="21" uniqueCount="20">
  <si>
    <t>Bencin</t>
  </si>
  <si>
    <t>Veljavnost</t>
  </si>
  <si>
    <t>Datum</t>
  </si>
  <si>
    <t>Litri</t>
  </si>
  <si>
    <t/>
  </si>
  <si>
    <t>Števec</t>
  </si>
  <si>
    <t>Poraba</t>
  </si>
  <si>
    <t>Prevoženo</t>
  </si>
  <si>
    <t>Plačano</t>
  </si>
  <si>
    <t>Prikaz</t>
  </si>
  <si>
    <t>May</t>
  </si>
  <si>
    <t>Jun</t>
  </si>
  <si>
    <t>Jul</t>
  </si>
  <si>
    <t>Aug</t>
  </si>
  <si>
    <t>Sep</t>
  </si>
  <si>
    <t>Oct</t>
  </si>
  <si>
    <t>Mesec</t>
  </si>
  <si>
    <t>Vrednosti</t>
  </si>
  <si>
    <t>Skupaj km</t>
  </si>
  <si>
    <t>Povprečna poraba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</si>
</sst>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* #,##0.00_)\ &quot;€&quot;_ ;_ * \(#,##0.00\)\ &quot;€&quot;_ ;_ * &quot;-&quot;??_)\ &quot;€&quot;_ ;_ @_ "/>
    <numFmt numFmtId="164" formatCode="0.000\ &quot;€/l&quot;"/>
    <numFmt numFmtId="168" formatCode="_([$€-2]\ * #,##0.00_);_([$€-2]\ * \(#,##0.00\);_([$€-2]\ * &quot;-&quot;??_);_(@_)"/>
  </numFmts>
  <fonts count="3" x14ac:knownFonts="1">
    <font>
      <sz val="11"/>
      <color theme="1"/>
      <name val="Calibri"/>
      <family val="2"/>
      <charset val="238"/>
      <scheme val="minor"/>
    </font>
    <font>
      <sz val="9.9"/>
      <color rgb="FF616161"/>
      <name val="Arial"/>
      <family val="2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3" fontId="0" fillId="0" borderId="0" xfId="0" applyNumberFormat="1"/>
    <xf numFmtId="2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16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Currency" xfId="1" builtinId="4"/>
    <cellStyle name="Normal" xfId="0" builtinId="0"/>
  </cellStyles>
  <dxfs count="21">
    <dxf>
      <numFmt numFmtId="2" formatCode="0.00"/>
    </dxf>
    <dxf>
      <numFmt numFmtId="2" formatCode="0.00"/>
    </dxf>
    <dxf>
      <numFmt numFmtId="167" formatCode="0.000"/>
    </dxf>
    <dxf>
      <numFmt numFmtId="2" formatCode="0.00"/>
    </dxf>
    <dxf>
      <numFmt numFmtId="166" formatCode="0.0000"/>
    </dxf>
    <dxf>
      <numFmt numFmtId="172" formatCode="0.00000"/>
    </dxf>
    <dxf>
      <numFmt numFmtId="171" formatCode="0.000000"/>
    </dxf>
    <dxf>
      <numFmt numFmtId="170" formatCode="0.0000000"/>
    </dxf>
    <dxf>
      <numFmt numFmtId="169" formatCode="0.00000000"/>
    </dxf>
    <dxf>
      <numFmt numFmtId="2" formatCode="0.00"/>
      <fill>
        <patternFill patternType="none">
          <fgColor indexed="64"/>
          <bgColor auto="1"/>
        </patternFill>
      </fill>
    </dxf>
    <dxf>
      <numFmt numFmtId="168" formatCode="_([$€-2]\ * #,##0.00_);_([$€-2]\ * \(#,##0.00\);_([$€-2]\ * &quot;-&quot;??_);_(@_)"/>
    </dxf>
    <dxf>
      <numFmt numFmtId="0" formatCode="General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4" formatCode="0.000\ &quot;€/l&quot;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9BBB59"/>
        </left>
        <right/>
        <top style="thin">
          <color rgb="FF9BBB59"/>
        </top>
        <bottom style="thin">
          <color rgb="FF9BBB5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9"/>
        <color rgb="FF616161"/>
        <name val="Arial"/>
        <family val="2"/>
        <scheme val="none"/>
      </font>
      <numFmt numFmtId="165" formatCode="d/mm/yy"/>
      <fill>
        <patternFill patternType="solid">
          <fgColor rgb="FFEBF1DE"/>
          <bgColor rgb="FFEBF1DE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rgb="FF9BBB59"/>
        </top>
        <bottom style="thin">
          <color rgb="FF9BBB59"/>
        </bottom>
      </border>
    </dxf>
    <dxf>
      <border outline="0">
        <top style="thin">
          <color rgb="FF9BBB59"/>
        </top>
      </border>
    </dxf>
    <dxf>
      <border outline="0">
        <left style="thin">
          <color rgb="FF9BBB59"/>
        </left>
        <right style="thin">
          <color rgb="FF9BBB59"/>
        </right>
        <top style="thin">
          <color rgb="FF9BBB59"/>
        </top>
        <bottom style="thin">
          <color rgb="FF9BBB59"/>
        </bottom>
      </border>
    </dxf>
    <dxf>
      <border outline="0">
        <bottom style="medium">
          <color rgb="FF9BBB59"/>
        </bottom>
      </border>
    </dxf>
    <dxf>
      <numFmt numFmtId="0" formatCode="General"/>
    </dxf>
    <dxf>
      <numFmt numFmtId="0" formatCode="General"/>
    </dxf>
    <dxf>
      <numFmt numFmtId="165" formatCode="d/mm/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vtar, Pija" refreshedDate="45631.672843287037" createdVersion="7" refreshedVersion="7" minRefreshableVersion="3" recordCount="19" xr:uid="{A1E9FC6F-082C-4DAE-B1E4-2A1718C03AAC}">
  <cacheSource type="worksheet">
    <worksheetSource name="realna_poraba_cupra__2"/>
  </cacheSource>
  <cacheFields count="8">
    <cacheField name="Datum" numFmtId="14">
      <sharedItems containsSemiMixedTypes="0" containsNonDate="0" containsDate="1" containsString="0" minDate="2023-05-05T00:00:00" maxDate="2023-10-15T00:00:00" count="19">
        <d v="2023-05-05T00:00:00"/>
        <d v="2023-05-13T00:00:00"/>
        <d v="2023-05-22T00:00:00"/>
        <d v="2023-05-27T00:00:00"/>
        <d v="2023-06-08T00:00:00"/>
        <d v="2023-06-16T00:00:00"/>
        <d v="2023-06-22T00:00:00"/>
        <d v="2023-07-06T00:00:00"/>
        <d v="2023-07-15T00:00:00"/>
        <d v="2023-07-22T00:00:00"/>
        <d v="2023-07-31T00:00:00"/>
        <d v="2023-08-13T00:00:00"/>
        <d v="2023-08-25T00:00:00"/>
        <d v="2023-09-06T00:00:00"/>
        <d v="2023-09-15T00:00:00"/>
        <d v="2023-09-22T00:00:00"/>
        <d v="2023-09-29T00:00:00"/>
        <d v="2023-10-06T00:00:00"/>
        <d v="2023-10-14T00:00:00"/>
      </sharedItems>
      <fieldGroup par="7" base="0">
        <rangePr groupBy="days" startDate="2023-05-05T00:00:00" endDate="2023-10-15T00:00:00"/>
        <groupItems count="368">
          <s v="&lt;05/05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/10/2023"/>
        </groupItems>
      </fieldGroup>
    </cacheField>
    <cacheField name="Litri" numFmtId="2">
      <sharedItems containsSemiMixedTypes="0" containsString="0" containsNumber="1" minValue="34.04" maxValue="43.1"/>
    </cacheField>
    <cacheField name="Plačano" numFmtId="168">
      <sharedItems containsSemiMixedTypes="0" containsString="0" containsNumber="1" minValue="47.043279999999996" maxValue="64.097279999999998"/>
    </cacheField>
    <cacheField name="Števec" numFmtId="3">
      <sharedItems containsSemiMixedTypes="0" containsString="0" containsNumber="1" containsInteger="1" minValue="41907" maxValue="52176"/>
    </cacheField>
    <cacheField name="Prevoženo" numFmtId="0">
      <sharedItems containsMixedTypes="1" containsNumber="1" containsInteger="1" minValue="446" maxValue="683"/>
    </cacheField>
    <cacheField name="Poraba" numFmtId="0">
      <sharedItems containsMixedTypes="1" containsNumber="1" minValue="6.3103953147877014" maxValue="8.1008968609865484"/>
    </cacheField>
    <cacheField name="Prikaz" numFmtId="2">
      <sharedItems containsString="0" containsBlank="1" containsNumber="1" minValue="6.3103953147877014" maxValue="8.1008968609865484"/>
    </cacheField>
    <cacheField name="Months" numFmtId="0" databaseField="0">
      <fieldGroup base="0">
        <rangePr groupBy="months" startDate="2023-05-05T00:00:00" endDate="2023-10-15T00:00:00"/>
        <groupItems count="14">
          <s v="&lt;05/05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/10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x v="0"/>
    <n v="41.17"/>
    <n v="58.296720000000001"/>
    <n v="41907"/>
    <s v=""/>
    <s v=""/>
    <m/>
  </r>
  <r>
    <x v="1"/>
    <n v="43.02"/>
    <n v="59.797800000000002"/>
    <n v="42521"/>
    <n v="614"/>
    <n v="7.006514657980456"/>
    <n v="7.006514657980456"/>
  </r>
  <r>
    <x v="2"/>
    <n v="41.67"/>
    <n v="57.921299999999995"/>
    <n v="43181"/>
    <n v="660"/>
    <n v="6.3136363636363635"/>
    <n v="6.3136363636363635"/>
  </r>
  <r>
    <x v="3"/>
    <n v="34.04"/>
    <n v="47.043279999999996"/>
    <n v="43696"/>
    <n v="515"/>
    <n v="6.6097087378640778"/>
    <n v="6.6097087378640778"/>
  </r>
  <r>
    <x v="4"/>
    <n v="42.42"/>
    <n v="59.897039999999997"/>
    <n v="44314"/>
    <n v="618"/>
    <n v="6.8640776699029127"/>
    <n v="6.8640776699029127"/>
  </r>
  <r>
    <x v="5"/>
    <n v="43.1"/>
    <n v="60.857199999999999"/>
    <n v="44997"/>
    <n v="683"/>
    <n v="6.3103953147877014"/>
    <n v="6.3103953147877014"/>
  </r>
  <r>
    <x v="6"/>
    <n v="38.18"/>
    <n v="54.368319999999997"/>
    <n v="45546"/>
    <n v="549"/>
    <n v="6.9544626593806917"/>
    <n v="6.9544626593806917"/>
  </r>
  <r>
    <x v="7"/>
    <n v="40.659999999999997"/>
    <n v="58.713039999999992"/>
    <n v="46126"/>
    <n v="580"/>
    <n v="7.0103448275862057"/>
    <n v="7.0103448275862057"/>
  </r>
  <r>
    <x v="8"/>
    <n v="39.17"/>
    <n v="56.561480000000003"/>
    <n v="46687"/>
    <n v="561"/>
    <n v="6.9821746880570412"/>
    <n v="6.9821746880570412"/>
  </r>
  <r>
    <x v="9"/>
    <n v="40.29"/>
    <n v="58.662239999999997"/>
    <n v="47250"/>
    <n v="563"/>
    <n v="7.1563055062166967"/>
    <n v="7.1563055062166967"/>
  </r>
  <r>
    <x v="10"/>
    <n v="41.01"/>
    <n v="59.710559999999994"/>
    <n v="47867"/>
    <n v="617"/>
    <n v="6.646677471636953"/>
    <n v="6.646677471636953"/>
  </r>
  <r>
    <x v="11"/>
    <n v="37.18"/>
    <n v="56.178979999999996"/>
    <n v="48407"/>
    <n v="540"/>
    <n v="6.8851851851851853"/>
    <n v="6.8851851851851853"/>
  </r>
  <r>
    <x v="12"/>
    <n v="41.46"/>
    <n v="62.646059999999999"/>
    <n v="49005"/>
    <n v="598"/>
    <n v="6.9331103678929766"/>
    <n v="6.9331103678929766"/>
  </r>
  <r>
    <x v="13"/>
    <n v="35.97"/>
    <n v="55.537680000000002"/>
    <n v="49480"/>
    <n v="475"/>
    <n v="7.5726315789473686"/>
    <n v="7.5726315789473686"/>
  </r>
  <r>
    <x v="14"/>
    <n v="38.74"/>
    <n v="60.085740000000001"/>
    <n v="50012"/>
    <n v="532"/>
    <n v="7.2819548872180455"/>
    <n v="7.2819548872180455"/>
  </r>
  <r>
    <x v="15"/>
    <n v="36.130000000000003"/>
    <n v="56.03763"/>
    <n v="50458"/>
    <n v="446"/>
    <n v="8.1008968609865484"/>
    <n v="8.1008968609865484"/>
  </r>
  <r>
    <x v="16"/>
    <n v="38.51"/>
    <n v="61.153880000000001"/>
    <n v="50991"/>
    <n v="533"/>
    <n v="7.2251407129455911"/>
    <n v="7.2251407129455911"/>
  </r>
  <r>
    <x v="17"/>
    <n v="38.840000000000003"/>
    <n v="61.677920000000007"/>
    <n v="51593"/>
    <n v="602"/>
    <n v="6.4518272425249181"/>
    <n v="6.4518272425249181"/>
  </r>
  <r>
    <x v="18"/>
    <n v="41.73"/>
    <n v="64.097279999999998"/>
    <n v="52176"/>
    <n v="583"/>
    <n v="7.1578044596912518"/>
    <n v="7.15780445969125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F9553-D0D0-4061-8932-8FA9E6653D03}" name="PivotTable2" cacheId="4" dataOnRows="1" applyNumberFormats="0" applyBorderFormats="0" applyFontFormats="0" applyPatternFormats="0" applyAlignmentFormats="0" applyWidthHeightFormats="1" dataCaption="Vrednosti" updatedVersion="7" minRefreshableVersion="3" useAutoFormatting="1" rowGrandTotals="0" colGrandTotals="0" itemPrintTitles="1" createdVersion="7" indent="0" outline="1" outlineData="1" multipleFieldFilters="0" colHeaderCaption="Mesec">
  <location ref="B31:H35" firstHeaderRow="1" firstDataRow="3" firstDataCol="1"/>
  <pivotFields count="8">
    <pivotField axis="axisCol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numFmtId="2" showAll="0"/>
    <pivotField numFmtId="168" showAll="0"/>
    <pivotField numFmtId="3" showAll="0"/>
    <pivotField dataField="1" showAll="0"/>
    <pivotField dataField="1" showAll="0"/>
    <pivotField showAll="0"/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-2"/>
  </rowFields>
  <rowItems count="2">
    <i>
      <x/>
    </i>
    <i i="1">
      <x v="1"/>
    </i>
  </rowItems>
  <colFields count="2">
    <field x="7"/>
    <field x="0"/>
  </colFields>
  <colItems count="6">
    <i>
      <x v="5"/>
    </i>
    <i>
      <x v="6"/>
    </i>
    <i>
      <x v="7"/>
    </i>
    <i>
      <x v="8"/>
    </i>
    <i>
      <x v="9"/>
    </i>
    <i>
      <x v="10"/>
    </i>
  </colItems>
  <dataFields count="2">
    <dataField name="Skupaj km" fld="4" baseField="7" baseItem="5"/>
    <dataField name="Povprečna poraba" fld="5" subtotal="average" baseField="7" baseItem="0"/>
  </dataFields>
  <formats count="1">
    <format dxfId="3">
      <pivotArea collapsedLevelsAreSubtotals="1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8864778-F620-4D44-B290-593D022A2D1C}" autoFormatId="16" applyNumberFormats="0" applyBorderFormats="0" applyFontFormats="0" applyPatternFormats="0" applyAlignmentFormats="0" applyWidthHeightFormats="0">
  <queryTableRefresh nextId="13" unboundColumnsRight="1">
    <queryTableFields count="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1" dataBound="0" tableColumnId="11"/>
    </queryTableFields>
    <queryTableDeletedFields count="2"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308AD5-65CF-A249-80D4-A2A1301BDB4E}" name="realna_poraba_cupra__2" displayName="realna_poraba_cupra__2" ref="B2:H21" tableType="queryTable" totalsRowShown="0">
  <autoFilter ref="B2:H21" xr:uid="{4B308AD5-65CF-A249-80D4-A2A1301BDB4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4C5B71E-FC31-5C41-A064-103F27749A97}" uniqueName="1" name="Datum" queryTableFieldId="1" dataDxfId="20"/>
    <tableColumn id="2" xr3:uid="{6DC2697C-FCB3-8A47-945B-8CD05834AA8C}" uniqueName="2" name="Litri" queryTableFieldId="2" dataDxfId="12"/>
    <tableColumn id="3" xr3:uid="{19DBC541-3ADF-4E48-8786-6E42DA219788}" uniqueName="3" name="Plačano" queryTableFieldId="3" dataDxfId="10" dataCellStyle="Currency"/>
    <tableColumn id="4" xr3:uid="{3238A9AD-2FC0-0E49-9EE3-7019C05B366B}" uniqueName="4" name="Števec" queryTableFieldId="4" dataDxfId="11"/>
    <tableColumn id="5" xr3:uid="{E0B5480D-9C8F-CA4C-941D-AE9FDE0CDFDC}" uniqueName="5" name="Prevoženo" queryTableFieldId="5" dataDxfId="19"/>
    <tableColumn id="6" xr3:uid="{1DEAFC6B-8470-6742-BAB3-957B7429D133}" uniqueName="6" name="Poraba" queryTableFieldId="6" dataDxfId="18"/>
    <tableColumn id="11" xr3:uid="{911769A8-5CFE-8245-A64B-38797D90A3B5}" uniqueName="11" name="Prikaz" queryTableFieldId="11" dataDxfId="9">
      <calculatedColumnFormula>100*realna_poraba_cupra__2[[#This Row],[Litri]]/realna_poraba_cupra__2[[#This Row],[Prevoženo]]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8D6AF57-84FE-3944-82AB-DB7DC1C050CB}" name="Table3" displayName="Table3" ref="J2:K25" totalsRowShown="0" headerRowBorderDxfId="17" tableBorderDxfId="16" totalsRowBorderDxfId="15">
  <autoFilter ref="J2:K25" xr:uid="{E8D6AF57-84FE-3944-82AB-DB7DC1C050CB}"/>
  <sortState xmlns:xlrd2="http://schemas.microsoft.com/office/spreadsheetml/2017/richdata2" ref="J3:K25">
    <sortCondition ref="J2:J25"/>
  </sortState>
  <tableColumns count="2">
    <tableColumn id="1" xr3:uid="{0C7E1327-9FA7-3E43-8151-18CCECA1E09D}" name="Veljavnost" dataDxfId="14"/>
    <tableColumn id="2" xr3:uid="{079EA12A-47EB-F54A-8E37-30D8BCE75150}" name="Bencin" dataDxfId="13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ECC9D-4E93-D44D-AE31-BECED325B0FB}">
  <dimension ref="B2:K35"/>
  <sheetViews>
    <sheetView tabSelected="1" zoomScale="120" zoomScaleNormal="120" workbookViewId="0">
      <selection activeCell="F26" sqref="F26"/>
    </sheetView>
  </sheetViews>
  <sheetFormatPr defaultColWidth="11.42578125" defaultRowHeight="15" x14ac:dyDescent="0.25"/>
  <cols>
    <col min="1" max="1" width="3.85546875" customWidth="1"/>
    <col min="2" max="2" width="17.42578125" bestFit="1" customWidth="1"/>
    <col min="3" max="6" width="12.85546875" bestFit="1" customWidth="1"/>
    <col min="7" max="7" width="11.85546875" bestFit="1" customWidth="1"/>
    <col min="8" max="9" width="12.85546875" bestFit="1" customWidth="1"/>
    <col min="10" max="13" width="17.85546875" bestFit="1" customWidth="1"/>
    <col min="14" max="14" width="22.85546875" bestFit="1" customWidth="1"/>
    <col min="15" max="15" width="23.140625" bestFit="1" customWidth="1"/>
    <col min="16" max="16" width="8.42578125" bestFit="1" customWidth="1"/>
    <col min="17" max="18" width="7.5703125" bestFit="1" customWidth="1"/>
    <col min="19" max="19" width="9.7109375" bestFit="1" customWidth="1"/>
    <col min="20" max="23" width="7.28515625" bestFit="1" customWidth="1"/>
    <col min="24" max="24" width="9.42578125" bestFit="1" customWidth="1"/>
    <col min="25" max="26" width="7" bestFit="1" customWidth="1"/>
    <col min="27" max="27" width="9.140625" bestFit="1" customWidth="1"/>
    <col min="28" max="28" width="11.5703125" bestFit="1" customWidth="1"/>
  </cols>
  <sheetData>
    <row r="2" spans="2:11" x14ac:dyDescent="0.25">
      <c r="B2" t="s">
        <v>2</v>
      </c>
      <c r="C2" t="s">
        <v>3</v>
      </c>
      <c r="D2" t="s">
        <v>8</v>
      </c>
      <c r="E2" t="s">
        <v>5</v>
      </c>
      <c r="F2" t="s">
        <v>7</v>
      </c>
      <c r="G2" t="s">
        <v>6</v>
      </c>
      <c r="H2" t="s">
        <v>9</v>
      </c>
      <c r="J2" t="s">
        <v>1</v>
      </c>
      <c r="K2" t="s">
        <v>0</v>
      </c>
    </row>
    <row r="3" spans="2:11" x14ac:dyDescent="0.25">
      <c r="B3" s="1">
        <v>45051</v>
      </c>
      <c r="C3" s="3">
        <v>41.17</v>
      </c>
      <c r="D3" s="6">
        <f>INDEX(Table3[Bencin],MATCH(realna_poraba_cupra__2[[#This Row],[Datum]],Table3[Veljavnost],1))*C3</f>
        <v>58.296720000000001</v>
      </c>
      <c r="E3" s="2">
        <v>41907</v>
      </c>
      <c r="F3" t="s">
        <v>4</v>
      </c>
      <c r="G3" t="s">
        <v>4</v>
      </c>
      <c r="H3" s="3"/>
      <c r="J3" s="1">
        <v>44930</v>
      </c>
      <c r="K3" s="4">
        <v>1.276</v>
      </c>
    </row>
    <row r="4" spans="2:11" x14ac:dyDescent="0.25">
      <c r="B4" s="1">
        <v>45059</v>
      </c>
      <c r="C4" s="3">
        <v>43.02</v>
      </c>
      <c r="D4" s="6">
        <f>INDEX(Table3[Bencin],MATCH(realna_poraba_cupra__2[[#This Row],[Datum]],Table3[Veljavnost],1))*C4</f>
        <v>59.797800000000002</v>
      </c>
      <c r="E4" s="2">
        <v>42521</v>
      </c>
      <c r="F4" s="2">
        <f>realna_poraba_cupra__2[[#This Row],[Števec]]-$E3</f>
        <v>614</v>
      </c>
      <c r="G4" s="3">
        <f>100*realna_poraba_cupra__2[[#This Row],[Litri]]/realna_poraba_cupra__2[[#This Row],[Prevoženo]]</f>
        <v>7.006514657980456</v>
      </c>
      <c r="H4" s="3">
        <f>realna_poraba_cupra__2[[#This Row],[Poraba]]</f>
        <v>7.006514657980456</v>
      </c>
      <c r="J4" s="1">
        <v>44943</v>
      </c>
      <c r="K4" s="4">
        <v>1.288</v>
      </c>
    </row>
    <row r="5" spans="2:11" x14ac:dyDescent="0.25">
      <c r="B5" s="1">
        <v>45068</v>
      </c>
      <c r="C5" s="3">
        <v>41.67</v>
      </c>
      <c r="D5" s="6">
        <f>INDEX(Table3[Bencin],MATCH(realna_poraba_cupra__2[[#This Row],[Datum]],Table3[Veljavnost],1))*C5</f>
        <v>57.921299999999995</v>
      </c>
      <c r="E5" s="2">
        <v>43181</v>
      </c>
      <c r="F5" s="2">
        <f>realna_poraba_cupra__2[[#This Row],[Števec]]-$E4</f>
        <v>660</v>
      </c>
      <c r="G5" s="3">
        <f>100*realna_poraba_cupra__2[[#This Row],[Litri]]/realna_poraba_cupra__2[[#This Row],[Prevoženo]]</f>
        <v>6.3136363636363635</v>
      </c>
      <c r="H5" s="3">
        <f>realna_poraba_cupra__2[[#This Row],[Poraba]]</f>
        <v>6.3136363636363635</v>
      </c>
      <c r="J5" s="1">
        <v>44957</v>
      </c>
      <c r="K5" s="4">
        <v>1.355</v>
      </c>
    </row>
    <row r="6" spans="2:11" x14ac:dyDescent="0.25">
      <c r="B6" s="1">
        <v>45073</v>
      </c>
      <c r="C6" s="3">
        <v>34.04</v>
      </c>
      <c r="D6" s="6">
        <f>INDEX(Table3[Bencin],MATCH(realna_poraba_cupra__2[[#This Row],[Datum]],Table3[Veljavnost],1))*C6</f>
        <v>47.043279999999996</v>
      </c>
      <c r="E6" s="2">
        <v>43696</v>
      </c>
      <c r="F6" s="2">
        <f>realna_poraba_cupra__2[[#This Row],[Števec]]-$E5</f>
        <v>515</v>
      </c>
      <c r="G6" s="3">
        <f>100*realna_poraba_cupra__2[[#This Row],[Litri]]/realna_poraba_cupra__2[[#This Row],[Prevoženo]]</f>
        <v>6.6097087378640778</v>
      </c>
      <c r="H6" s="3">
        <f>realna_poraba_cupra__2[[#This Row],[Poraba]]</f>
        <v>6.6097087378640778</v>
      </c>
      <c r="J6" s="1">
        <v>44971</v>
      </c>
      <c r="K6" s="4">
        <v>1.355</v>
      </c>
    </row>
    <row r="7" spans="2:11" x14ac:dyDescent="0.25">
      <c r="B7" s="1">
        <v>45085</v>
      </c>
      <c r="C7" s="3">
        <v>42.42</v>
      </c>
      <c r="D7" s="6">
        <f>INDEX(Table3[Bencin],MATCH(realna_poraba_cupra__2[[#This Row],[Datum]],Table3[Veljavnost],1))*C7</f>
        <v>59.897039999999997</v>
      </c>
      <c r="E7" s="2">
        <v>44314</v>
      </c>
      <c r="F7" s="2">
        <f>realna_poraba_cupra__2[[#This Row],[Števec]]-$E6</f>
        <v>618</v>
      </c>
      <c r="G7" s="3">
        <f>100*realna_poraba_cupra__2[[#This Row],[Litri]]/realna_poraba_cupra__2[[#This Row],[Prevoženo]]</f>
        <v>6.8640776699029127</v>
      </c>
      <c r="H7" s="3">
        <f>realna_poraba_cupra__2[[#This Row],[Poraba]]</f>
        <v>6.8640776699029127</v>
      </c>
      <c r="J7" s="1">
        <v>44985</v>
      </c>
      <c r="K7" s="4">
        <v>1.359</v>
      </c>
    </row>
    <row r="8" spans="2:11" x14ac:dyDescent="0.25">
      <c r="B8" s="1">
        <v>45093</v>
      </c>
      <c r="C8" s="3">
        <v>43.1</v>
      </c>
      <c r="D8" s="6">
        <f>INDEX(Table3[Bencin],MATCH(realna_poraba_cupra__2[[#This Row],[Datum]],Table3[Veljavnost],1))*C8</f>
        <v>60.857199999999999</v>
      </c>
      <c r="E8" s="2">
        <v>44997</v>
      </c>
      <c r="F8" s="2">
        <f>realna_poraba_cupra__2[[#This Row],[Števec]]-$E7</f>
        <v>683</v>
      </c>
      <c r="G8" s="3">
        <f>100*realna_poraba_cupra__2[[#This Row],[Litri]]/realna_poraba_cupra__2[[#This Row],[Prevoženo]]</f>
        <v>6.3103953147877014</v>
      </c>
      <c r="H8" s="3">
        <f>realna_poraba_cupra__2[[#This Row],[Poraba]]</f>
        <v>6.3103953147877014</v>
      </c>
      <c r="J8" s="1">
        <v>44999</v>
      </c>
      <c r="K8" s="4">
        <v>1.3740000000000001</v>
      </c>
    </row>
    <row r="9" spans="2:11" x14ac:dyDescent="0.25">
      <c r="B9" s="1">
        <v>45099</v>
      </c>
      <c r="C9" s="3">
        <v>38.18</v>
      </c>
      <c r="D9" s="6">
        <f>INDEX(Table3[Bencin],MATCH(realna_poraba_cupra__2[[#This Row],[Datum]],Table3[Veljavnost],1))*C9</f>
        <v>54.368319999999997</v>
      </c>
      <c r="E9" s="2">
        <v>45546</v>
      </c>
      <c r="F9" s="2">
        <f>realna_poraba_cupra__2[[#This Row],[Števec]]-$E8</f>
        <v>549</v>
      </c>
      <c r="G9" s="3">
        <f>100*realna_poraba_cupra__2[[#This Row],[Litri]]/realna_poraba_cupra__2[[#This Row],[Prevoženo]]</f>
        <v>6.9544626593806917</v>
      </c>
      <c r="H9" s="3">
        <f>realna_poraba_cupra__2[[#This Row],[Poraba]]</f>
        <v>6.9544626593806917</v>
      </c>
      <c r="J9" s="1">
        <v>45013</v>
      </c>
      <c r="K9" s="4">
        <v>1.3740000000000001</v>
      </c>
    </row>
    <row r="10" spans="2:11" x14ac:dyDescent="0.25">
      <c r="B10" s="1">
        <v>45113</v>
      </c>
      <c r="C10" s="3">
        <v>40.659999999999997</v>
      </c>
      <c r="D10" s="6">
        <f>INDEX(Table3[Bencin],MATCH(realna_poraba_cupra__2[[#This Row],[Datum]],Table3[Veljavnost],1))*C10</f>
        <v>58.713039999999992</v>
      </c>
      <c r="E10" s="2">
        <v>46126</v>
      </c>
      <c r="F10" s="2">
        <f>realna_poraba_cupra__2[[#This Row],[Števec]]-$E9</f>
        <v>580</v>
      </c>
      <c r="G10" s="3">
        <f>100*realna_poraba_cupra__2[[#This Row],[Litri]]/realna_poraba_cupra__2[[#This Row],[Prevoženo]]</f>
        <v>7.0103448275862057</v>
      </c>
      <c r="H10" s="3">
        <f>realna_poraba_cupra__2[[#This Row],[Poraba]]</f>
        <v>7.0103448275862057</v>
      </c>
      <c r="J10" s="1">
        <v>45028</v>
      </c>
      <c r="K10" s="4">
        <v>1.4159999999999999</v>
      </c>
    </row>
    <row r="11" spans="2:11" x14ac:dyDescent="0.25">
      <c r="B11" s="1">
        <v>45122</v>
      </c>
      <c r="C11" s="3">
        <v>39.17</v>
      </c>
      <c r="D11" s="6">
        <f>INDEX(Table3[Bencin],MATCH(realna_poraba_cupra__2[[#This Row],[Datum]],Table3[Veljavnost],1))*C11</f>
        <v>56.561480000000003</v>
      </c>
      <c r="E11" s="2">
        <v>46687</v>
      </c>
      <c r="F11" s="2">
        <f>realna_poraba_cupra__2[[#This Row],[Števec]]-$E10</f>
        <v>561</v>
      </c>
      <c r="G11" s="3">
        <f>100*realna_poraba_cupra__2[[#This Row],[Litri]]/realna_poraba_cupra__2[[#This Row],[Prevoženo]]</f>
        <v>6.9821746880570412</v>
      </c>
      <c r="H11" s="3">
        <f>realna_poraba_cupra__2[[#This Row],[Poraba]]</f>
        <v>6.9821746880570412</v>
      </c>
      <c r="J11" s="1">
        <v>45041</v>
      </c>
      <c r="K11" s="4">
        <v>1.4159999999999999</v>
      </c>
    </row>
    <row r="12" spans="2:11" x14ac:dyDescent="0.25">
      <c r="B12" s="1">
        <v>45129</v>
      </c>
      <c r="C12" s="3">
        <v>40.29</v>
      </c>
      <c r="D12" s="6">
        <f>INDEX(Table3[Bencin],MATCH(realna_poraba_cupra__2[[#This Row],[Datum]],Table3[Veljavnost],1))*C12</f>
        <v>58.662239999999997</v>
      </c>
      <c r="E12" s="2">
        <v>47250</v>
      </c>
      <c r="F12" s="2">
        <f>realna_poraba_cupra__2[[#This Row],[Števec]]-$E11</f>
        <v>563</v>
      </c>
      <c r="G12" s="3">
        <f>100*realna_poraba_cupra__2[[#This Row],[Litri]]/realna_poraba_cupra__2[[#This Row],[Prevoženo]]</f>
        <v>7.1563055062166967</v>
      </c>
      <c r="H12" s="3">
        <f>realna_poraba_cupra__2[[#This Row],[Poraba]]</f>
        <v>7.1563055062166967</v>
      </c>
      <c r="J12" s="1">
        <v>45055</v>
      </c>
      <c r="K12" s="4">
        <v>1.39</v>
      </c>
    </row>
    <row r="13" spans="2:11" x14ac:dyDescent="0.25">
      <c r="B13" s="1">
        <v>45138</v>
      </c>
      <c r="C13" s="3">
        <v>41.01</v>
      </c>
      <c r="D13" s="6">
        <f>INDEX(Table3[Bencin],MATCH(realna_poraba_cupra__2[[#This Row],[Datum]],Table3[Veljavnost],1))*C13</f>
        <v>59.710559999999994</v>
      </c>
      <c r="E13" s="2">
        <v>47867</v>
      </c>
      <c r="F13" s="2">
        <f>realna_poraba_cupra__2[[#This Row],[Števec]]-$E12</f>
        <v>617</v>
      </c>
      <c r="G13" s="3">
        <f>100*realna_poraba_cupra__2[[#This Row],[Litri]]/realna_poraba_cupra__2[[#This Row],[Prevoženo]]</f>
        <v>6.646677471636953</v>
      </c>
      <c r="H13" s="3">
        <f>realna_poraba_cupra__2[[#This Row],[Poraba]]</f>
        <v>6.646677471636953</v>
      </c>
      <c r="J13" s="1">
        <v>45069</v>
      </c>
      <c r="K13" s="4">
        <v>1.3819999999999999</v>
      </c>
    </row>
    <row r="14" spans="2:11" x14ac:dyDescent="0.25">
      <c r="B14" s="1">
        <v>45151</v>
      </c>
      <c r="C14" s="3">
        <v>37.18</v>
      </c>
      <c r="D14" s="6">
        <f>INDEX(Table3[Bencin],MATCH(realna_poraba_cupra__2[[#This Row],[Datum]],Table3[Veljavnost],1))*C14</f>
        <v>56.178979999999996</v>
      </c>
      <c r="E14" s="2">
        <v>48407</v>
      </c>
      <c r="F14" s="2">
        <f>realna_poraba_cupra__2[[#This Row],[Števec]]-$E13</f>
        <v>540</v>
      </c>
      <c r="G14" s="3">
        <f>100*realna_poraba_cupra__2[[#This Row],[Litri]]/realna_poraba_cupra__2[[#This Row],[Prevoženo]]</f>
        <v>6.8851851851851853</v>
      </c>
      <c r="H14" s="3">
        <f>realna_poraba_cupra__2[[#This Row],[Poraba]]</f>
        <v>6.8851851851851853</v>
      </c>
      <c r="J14" s="1">
        <v>45083</v>
      </c>
      <c r="K14" s="4">
        <v>1.4119999999999999</v>
      </c>
    </row>
    <row r="15" spans="2:11" x14ac:dyDescent="0.25">
      <c r="B15" s="1">
        <v>45163</v>
      </c>
      <c r="C15" s="3">
        <v>41.46</v>
      </c>
      <c r="D15" s="6">
        <f>INDEX(Table3[Bencin],MATCH(realna_poraba_cupra__2[[#This Row],[Datum]],Table3[Veljavnost],1))*C15</f>
        <v>62.646059999999999</v>
      </c>
      <c r="E15" s="2">
        <v>49005</v>
      </c>
      <c r="F15" s="2">
        <f>realna_poraba_cupra__2[[#This Row],[Števec]]-$E14</f>
        <v>598</v>
      </c>
      <c r="G15" s="3">
        <f>100*realna_poraba_cupra__2[[#This Row],[Litri]]/realna_poraba_cupra__2[[#This Row],[Prevoženo]]</f>
        <v>6.9331103678929766</v>
      </c>
      <c r="H15" s="3">
        <f>realna_poraba_cupra__2[[#This Row],[Poraba]]</f>
        <v>6.9331103678929766</v>
      </c>
      <c r="J15" s="1">
        <v>45097</v>
      </c>
      <c r="K15" s="4">
        <v>1.4239999999999999</v>
      </c>
    </row>
    <row r="16" spans="2:11" x14ac:dyDescent="0.25">
      <c r="B16" s="1">
        <v>45175</v>
      </c>
      <c r="C16" s="3">
        <v>35.97</v>
      </c>
      <c r="D16" s="6">
        <f>INDEX(Table3[Bencin],MATCH(realna_poraba_cupra__2[[#This Row],[Datum]],Table3[Veljavnost],1))*C16</f>
        <v>55.537680000000002</v>
      </c>
      <c r="E16" s="2">
        <v>49480</v>
      </c>
      <c r="F16" s="2">
        <f>realna_poraba_cupra__2[[#This Row],[Števec]]-$E15</f>
        <v>475</v>
      </c>
      <c r="G16" s="3">
        <f>100*realna_poraba_cupra__2[[#This Row],[Litri]]/realna_poraba_cupra__2[[#This Row],[Prevoženo]]</f>
        <v>7.5726315789473686</v>
      </c>
      <c r="H16" s="3">
        <f>realna_poraba_cupra__2[[#This Row],[Poraba]]</f>
        <v>7.5726315789473686</v>
      </c>
      <c r="J16" s="1">
        <v>45111</v>
      </c>
      <c r="K16" s="4">
        <v>1.444</v>
      </c>
    </row>
    <row r="17" spans="2:11" x14ac:dyDescent="0.25">
      <c r="B17" s="1">
        <v>45184</v>
      </c>
      <c r="C17" s="3">
        <v>38.74</v>
      </c>
      <c r="D17" s="6">
        <f>INDEX(Table3[Bencin],MATCH(realna_poraba_cupra__2[[#This Row],[Datum]],Table3[Veljavnost],1))*C17</f>
        <v>60.085740000000001</v>
      </c>
      <c r="E17" s="2">
        <v>50012</v>
      </c>
      <c r="F17" s="2">
        <f>realna_poraba_cupra__2[[#This Row],[Števec]]-$E16</f>
        <v>532</v>
      </c>
      <c r="G17" s="3">
        <f>100*realna_poraba_cupra__2[[#This Row],[Litri]]/realna_poraba_cupra__2[[#This Row],[Prevoženo]]</f>
        <v>7.2819548872180455</v>
      </c>
      <c r="H17" s="3">
        <f>realna_poraba_cupra__2[[#This Row],[Poraba]]</f>
        <v>7.2819548872180455</v>
      </c>
      <c r="J17" s="1">
        <v>45125</v>
      </c>
      <c r="K17" s="4">
        <v>1.456</v>
      </c>
    </row>
    <row r="18" spans="2:11" x14ac:dyDescent="0.25">
      <c r="B18" s="1">
        <v>45191</v>
      </c>
      <c r="C18" s="3">
        <v>36.130000000000003</v>
      </c>
      <c r="D18" s="6">
        <f>INDEX(Table3[Bencin],MATCH(realna_poraba_cupra__2[[#This Row],[Datum]],Table3[Veljavnost],1))*C18</f>
        <v>56.03763</v>
      </c>
      <c r="E18" s="2">
        <v>50458</v>
      </c>
      <c r="F18" s="2">
        <f>realna_poraba_cupra__2[[#This Row],[Števec]]-$E17</f>
        <v>446</v>
      </c>
      <c r="G18" s="3">
        <f>100*realna_poraba_cupra__2[[#This Row],[Litri]]/realna_poraba_cupra__2[[#This Row],[Prevoženo]]</f>
        <v>8.1008968609865484</v>
      </c>
      <c r="H18" s="3">
        <f>realna_poraba_cupra__2[[#This Row],[Poraba]]</f>
        <v>8.1008968609865484</v>
      </c>
      <c r="J18" s="1">
        <v>45139</v>
      </c>
      <c r="K18" s="4">
        <v>1.5109999999999999</v>
      </c>
    </row>
    <row r="19" spans="2:11" x14ac:dyDescent="0.25">
      <c r="B19" s="1">
        <v>45198</v>
      </c>
      <c r="C19" s="3">
        <v>38.51</v>
      </c>
      <c r="D19" s="6">
        <f>INDEX(Table3[Bencin],MATCH(realna_poraba_cupra__2[[#This Row],[Datum]],Table3[Veljavnost],1))*C19</f>
        <v>61.153880000000001</v>
      </c>
      <c r="E19" s="2">
        <v>50991</v>
      </c>
      <c r="F19" s="2">
        <f>realna_poraba_cupra__2[[#This Row],[Števec]]-$E18</f>
        <v>533</v>
      </c>
      <c r="G19" s="3">
        <f>100*realna_poraba_cupra__2[[#This Row],[Litri]]/realna_poraba_cupra__2[[#This Row],[Prevoženo]]</f>
        <v>7.2251407129455911</v>
      </c>
      <c r="H19" s="3">
        <f>realna_poraba_cupra__2[[#This Row],[Poraba]]</f>
        <v>7.2251407129455911</v>
      </c>
      <c r="J19" s="1">
        <v>45155</v>
      </c>
      <c r="K19" s="4">
        <v>1.5109999999999999</v>
      </c>
    </row>
    <row r="20" spans="2:11" x14ac:dyDescent="0.25">
      <c r="B20" s="1">
        <v>45205</v>
      </c>
      <c r="C20" s="3">
        <v>38.840000000000003</v>
      </c>
      <c r="D20" s="6">
        <f>INDEX(Table3[Bencin],MATCH(realna_poraba_cupra__2[[#This Row],[Datum]],Table3[Veljavnost],1))*C20</f>
        <v>61.677920000000007</v>
      </c>
      <c r="E20" s="2">
        <v>51593</v>
      </c>
      <c r="F20" s="2">
        <f>realna_poraba_cupra__2[[#This Row],[Števec]]-$E19</f>
        <v>602</v>
      </c>
      <c r="G20" s="3">
        <f>100*realna_poraba_cupra__2[[#This Row],[Litri]]/realna_poraba_cupra__2[[#This Row],[Prevoženo]]</f>
        <v>6.4518272425249181</v>
      </c>
      <c r="H20" s="3">
        <f>realna_poraba_cupra__2[[#This Row],[Poraba]]</f>
        <v>6.4518272425249181</v>
      </c>
      <c r="J20" s="1">
        <v>45167</v>
      </c>
      <c r="K20" s="4">
        <v>1.544</v>
      </c>
    </row>
    <row r="21" spans="2:11" x14ac:dyDescent="0.25">
      <c r="B21" s="1">
        <v>45213</v>
      </c>
      <c r="C21" s="3">
        <v>41.73</v>
      </c>
      <c r="D21" s="6">
        <f>INDEX(Table3[Bencin],MATCH(realna_poraba_cupra__2[[#This Row],[Datum]],Table3[Veljavnost],1))*C21</f>
        <v>64.097279999999998</v>
      </c>
      <c r="E21" s="2">
        <v>52176</v>
      </c>
      <c r="F21" s="2">
        <f>realna_poraba_cupra__2[[#This Row],[Števec]]-$E20</f>
        <v>583</v>
      </c>
      <c r="G21" s="3">
        <f>100*realna_poraba_cupra__2[[#This Row],[Litri]]/realna_poraba_cupra__2[[#This Row],[Prevoženo]]</f>
        <v>7.1578044596912518</v>
      </c>
      <c r="H21" s="3">
        <f>realna_poraba_cupra__2[[#This Row],[Poraba]]</f>
        <v>7.1578044596912518</v>
      </c>
      <c r="J21" s="1">
        <v>45181</v>
      </c>
      <c r="K21" s="4">
        <v>1.5509999999999999</v>
      </c>
    </row>
    <row r="22" spans="2:11" x14ac:dyDescent="0.25">
      <c r="J22" s="1">
        <v>45195</v>
      </c>
      <c r="K22" s="4">
        <v>1.5880000000000001</v>
      </c>
    </row>
    <row r="23" spans="2:11" x14ac:dyDescent="0.25">
      <c r="J23" s="1">
        <v>45209</v>
      </c>
      <c r="K23" s="4">
        <v>1.536</v>
      </c>
    </row>
    <row r="24" spans="2:11" x14ac:dyDescent="0.25">
      <c r="J24" s="1">
        <v>45223</v>
      </c>
      <c r="K24" s="4">
        <v>1.536</v>
      </c>
    </row>
    <row r="25" spans="2:11" x14ac:dyDescent="0.25">
      <c r="J25" s="1">
        <v>45237</v>
      </c>
      <c r="K25" s="4">
        <v>1.534</v>
      </c>
    </row>
    <row r="26" spans="2:11" x14ac:dyDescent="0.25">
      <c r="D26" s="5"/>
      <c r="E26" s="5"/>
    </row>
    <row r="27" spans="2:11" x14ac:dyDescent="0.25">
      <c r="D27" s="5"/>
      <c r="E27" s="5"/>
    </row>
    <row r="28" spans="2:11" x14ac:dyDescent="0.25">
      <c r="D28" s="5"/>
      <c r="E28" s="5"/>
    </row>
    <row r="29" spans="2:11" x14ac:dyDescent="0.25">
      <c r="D29" s="5"/>
      <c r="E29" s="5"/>
    </row>
    <row r="31" spans="2:11" x14ac:dyDescent="0.25">
      <c r="C31" s="8" t="s">
        <v>16</v>
      </c>
    </row>
    <row r="32" spans="2:11" x14ac:dyDescent="0.25">
      <c r="C32" t="s">
        <v>10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</row>
    <row r="33" spans="2:8" x14ac:dyDescent="0.25">
      <c r="B33" s="8" t="s">
        <v>17</v>
      </c>
    </row>
    <row r="34" spans="2:8" x14ac:dyDescent="0.25">
      <c r="B34" s="9" t="s">
        <v>18</v>
      </c>
      <c r="C34" s="7">
        <v>1789</v>
      </c>
      <c r="D34" s="7">
        <v>1850</v>
      </c>
      <c r="E34" s="7">
        <v>2321</v>
      </c>
      <c r="F34" s="7">
        <v>1138</v>
      </c>
      <c r="G34" s="7">
        <v>1986</v>
      </c>
      <c r="H34" s="7">
        <v>1185</v>
      </c>
    </row>
    <row r="35" spans="2:8" x14ac:dyDescent="0.25">
      <c r="B35" s="9" t="s">
        <v>19</v>
      </c>
      <c r="C35" s="3">
        <v>6.643286586493633</v>
      </c>
      <c r="D35" s="3">
        <v>6.7096452146904353</v>
      </c>
      <c r="E35" s="3">
        <v>6.9488756233742235</v>
      </c>
      <c r="F35" s="3">
        <v>6.909147776539081</v>
      </c>
      <c r="G35" s="3">
        <v>7.5451560100243888</v>
      </c>
      <c r="H35" s="3">
        <v>6.804815851108085</v>
      </c>
    </row>
  </sheetData>
  <conditionalFormatting sqref="H4:H2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{20ADFBFB-1C5C-4829-B9DA-BC7DE96F57C5}</x14:id>
        </ext>
      </extLst>
    </cfRule>
  </conditionalFormatting>
  <pageMargins left="0.7" right="0.7" top="0.75" bottom="0.75" header="0.3" footer="0.3"/>
  <pageSetup paperSize="9" orientation="portrait" verticalDpi="0"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ADFBFB-1C5C-4829-B9DA-BC7DE96F57C5}">
            <x14:dataBar minLength="0" maxLength="100" gradient="0">
              <x14:cfvo type="min"/>
              <x14:cfvo type="autoMax"/>
              <x14:negativeFillColor rgb="FFFF0000"/>
              <x14:axisColor rgb="FF000000"/>
            </x14:dataBar>
          </x14:cfRule>
          <xm:sqref>H4:H21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A C A g A B 1 F w V 1 3 0 6 g O l A A A A 9 g A A A B I A A A B D b 2 5 m a W c v U G F j a 2 F n Z S 5 4 b W y F j 7 E O g j A Y h F + F d K c t J R p D f s r g K o k J 0 b g 2 p U I j F E O L 5 d 0 c f C R f Q Y y i b o 5 3 9 1 1 y d 7 / e I B v b J r i o 3 u r O p C j C F A X K y K 7 U p k r R 4 I 7 h C m U c t k K e R K W C C T Y 2 G a 1 O U e 3 c O S H E e 4 9 9 j L u + I o z S i B z y T S F r 1 Y p Q G + u E k Q p 9 W u X / F u K w f 4 3 h D E c s x t F i i S m Q 2 Y R c m y / A p r 3 P 9 M e E 9 d C 4 o V d c m X B X A J k l k P c H / g B Q S w M E F A A A C A g A B 1 F w V 4 e H o j 2 P A Q A A m A M A A B M A A A B G b 3 J t d W x h c y 9 T Z W N 0 a W 9 u M S 5 t 3 V J N a 9 t A E L 0 b 8 h + G z U U G W X L S N B R M D k F u a W k p b u z 2 U n I Y r 6 b x R v s h 9 s P k g / z 3 j i R T H + y S e 0 4 7 7 8 3 u m z c z G 0 h G 5 S w s h / N s d j I 6 G Y U N e q r h V H h C b X H S O o 9 r n M j U e h R w B Z r i C G D p k p f E s A r b Y u 5 k M m R j 9 k l p K i p n I 4 O Q i f J n I B / K B u M 9 l r 8 4 5 C J U l w v W N x R V 6 V E m y 0 V U a N S E 5 Z u o m m T K L d 5 T O X 0 3 o Q d J u k f n 5 R E z h Q x b M c 7 h 9 5 y 0 M i q S Z z t i J n K o n E 7 G B o Y f c v h o p a u V v W N 0 + X 4 6 P c v h R 3 K R l v F R d / 7 3 o P j O 7 m 7 H O X d 3 K h b e G U 7 U s C G s 2 X n X + Q r X f G u X + T z w 2 T A I d r H j r 7 V e S t T o u / L R p 3 + K 1 Q b t H Q v K 3 h z E x 5 b 2 o i u P N v x x 3 g z W V 5 w M 2 R E X O T w / i z n G Z D j s J C D S Q 3 x h W n x T 0 S t m v 9 h 4 e V F 0 C j 1 d k c V D 9 q v S j l f Q P + h l b D J r 8 n 3 u B p + 0 a o 4 8 W r h t 6 0 l a h G E N h z f m r k b e P b h W h Q O D l W 9 R 9 7 p 7 / m U 8 U v a / 4 3 n 1 P 0 J 2 P n 4 L f / J 2 N 4 a h g 9 l f U E s D B B Q A A A g I A A d R c F c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B 1 F w V 1 3 0 6 g O l A A A A 9 g A A A B I A A A A A A A A A A A A A A K Q B A A A A A E N v b m Z p Z y 9 Q Y W N r Y W d l L n h t b F B L A Q I U A x Q A A A g I A A d R c F e H h 6 I 9 j w E A A J g D A A A T A A A A A A A A A A A A A A C k A d U A A A B G b 3 J t d W x h c y 9 T Z W N 0 a W 9 u M S 5 t U E s B A h Q D F A A A C A g A B 1 F w V w / K 6 a u k A A A A 6 Q A A A B M A A A A A A A A A A A A A A K Q B l Q I A A F t D b 2 5 0 Z W 5 0 X 1 R 5 c G V z X S 5 4 b W x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B g A A A A A A A A 2 G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Z U M D k 6 M D Q 6 M z k u N D Y 5 M T I 1 M F o i I C 8 + P E V u d H J 5 I F R 5 c G U 9 I k Z p b G x D b 2 x 1 b W 5 U e X B l c y I g V m F s d W U 9 I n N C Z 0 1 E Q l F N R E J n W T 0 i I C 8 + P E V u d H J 5 I F R 5 c G U 9 I k Z p b G x D b 2 x 1 b W 5 O Y W 1 l c y I g V m F s d W U 9 I n N b J n F 1 b 3 Q 7 R G F 0 d W 0 m c X V v d D s s J n F 1 b 3 Q 7 T G l 0 c m k m c X V v d D s s J n F 1 b 3 Q 7 Q 2 V u Y S Z x d W 9 0 O y w m c X V v d D t L a W x v b W V 0 c m k m c X V v d D s s J n F 1 b 3 Q 7 U m F 6 b G l r Y S Z x d W 9 0 O y w m c X V v d D t Q b 3 Z w c m V j b m E g c G 9 y Y W J h J n F 1 b 3 Q 7 L C Z x d W 9 0 O 0 R v Z G F 0 Z W 4 g b 3 B p c y Z x d W 9 0 O y w m c X V v d D t D c n B h b G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h b G 5 h L X B v c m F i Y S 1 j d X B y Y S 9 B d X R v U m V t b 3 Z l Z E N v b H V t b n M x L n t E Y X R 1 b S w w f S Z x d W 9 0 O y w m c X V v d D t T Z W N 0 a W 9 u M S 9 y Z W F s b m E t c G 9 y Y W J h L W N 1 c H J h L 0 F 1 d G 9 S Z W 1 v d m V k Q 2 9 s d W 1 u c z E u e 0 x p d H J p L D F 9 J n F 1 b 3 Q 7 L C Z x d W 9 0 O 1 N l Y 3 R p b 2 4 x L 3 J l Y W x u Y S 1 w b 3 J h Y m E t Y 3 V w c m E v Q X V 0 b 1 J l b W 9 2 Z W R D b 2 x 1 b W 5 z M S 5 7 Q 2 V u Y S w y f S Z x d W 9 0 O y w m c X V v d D t T Z W N 0 a W 9 u M S 9 y Z W F s b m E t c G 9 y Y W J h L W N 1 c H J h L 0 F 1 d G 9 S Z W 1 v d m V k Q 2 9 s d W 1 u c z E u e 0 t p b G 9 t Z X R y a S w z f S Z x d W 9 0 O y w m c X V v d D t T Z W N 0 a W 9 u M S 9 y Z W F s b m E t c G 9 y Y W J h L W N 1 c H J h L 0 F 1 d G 9 S Z W 1 v d m V k Q 2 9 s d W 1 u c z E u e 1 J h e m x p a 2 E s N H 0 m c X V v d D s s J n F 1 b 3 Q 7 U 2 V j d G l v b j E v c m V h b G 5 h L X B v c m F i Y S 1 j d X B y Y S 9 B d X R v U m V t b 3 Z l Z E N v b H V t b n M x L n t Q b 3 Z w c m V j b m E g c G 9 y Y W J h L D V 9 J n F 1 b 3 Q 7 L C Z x d W 9 0 O 1 N l Y 3 R p b 2 4 x L 3 J l Y W x u Y S 1 w b 3 J h Y m E t Y 3 V w c m E v Q X V 0 b 1 J l b W 9 2 Z W R D b 2 x 1 b W 5 z M S 5 7 R G 9 k Y X R l b i B v c G l z L D Z 9 J n F 1 b 3 Q 7 L C Z x d W 9 0 O 1 N l Y 3 R p b 2 4 x L 3 J l Y W x u Y S 1 w b 3 J h Y m E t Y 3 V w c m E v Q X V 0 b 1 J l b W 9 2 Z W R D b 2 x 1 b W 5 z M S 5 7 Q 3 J w Y W x r Y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W F s b m E t c G 9 y Y W J h L W N 1 c H J h L 0 F 1 d G 9 S Z W 1 v d m V k Q 2 9 s d W 1 u c z E u e 0 R h d H V t L D B 9 J n F 1 b 3 Q 7 L C Z x d W 9 0 O 1 N l Y 3 R p b 2 4 x L 3 J l Y W x u Y S 1 w b 3 J h Y m E t Y 3 V w c m E v Q X V 0 b 1 J l b W 9 2 Z W R D b 2 x 1 b W 5 z M S 5 7 T G l 0 c m k s M X 0 m c X V v d D s s J n F 1 b 3 Q 7 U 2 V j d G l v b j E v c m V h b G 5 h L X B v c m F i Y S 1 j d X B y Y S 9 B d X R v U m V t b 3 Z l Z E N v b H V t b n M x L n t D Z W 5 h L D J 9 J n F 1 b 3 Q 7 L C Z x d W 9 0 O 1 N l Y 3 R p b 2 4 x L 3 J l Y W x u Y S 1 w b 3 J h Y m E t Y 3 V w c m E v Q X V 0 b 1 J l b W 9 2 Z W R D b 2 x 1 b W 5 z M S 5 7 S 2 l s b 2 1 l d H J p L D N 9 J n F 1 b 3 Q 7 L C Z x d W 9 0 O 1 N l Y 3 R p b 2 4 x L 3 J l Y W x u Y S 1 w b 3 J h Y m E t Y 3 V w c m E v Q X V 0 b 1 J l b W 9 2 Z W R D b 2 x 1 b W 5 z M S 5 7 U m F 6 b G l r Y S w 0 f S Z x d W 9 0 O y w m c X V v d D t T Z W N 0 a W 9 u M S 9 y Z W F s b m E t c G 9 y Y W J h L W N 1 c H J h L 0 F 1 d G 9 S Z W 1 v d m V k Q 2 9 s d W 1 u c z E u e 1 B v d n B y Z W N u Y S B w b 3 J h Y m E s N X 0 m c X V v d D s s J n F 1 b 3 Q 7 U 2 V j d G l v b j E v c m V h b G 5 h L X B v c m F i Y S 1 j d X B y Y S 9 B d X R v U m V t b 3 Z l Z E N v b H V t b n M x L n t E b 2 R h d G V u I G 9 w a X M s N n 0 m c X V v d D s s J n F 1 b 3 Q 7 U 2 V j d G l v b j E v c m V h b G 5 h L X B v c m F i Y S 1 j d X B y Y S 9 B d X R v U m V t b 3 Z l Z E N v b H V t b n M x L n t D c n B h b G t h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h b G 5 h L X B v c m F i Y S 1 j d X B y Y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Y W x u Y S 1 w b 3 J h Y m E t Y 3 V w c m E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h b G 5 h X 3 B v c m F i Y V 9 j d X B y Y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N l Q w O T o w O D o x N S 4 x M T E 4 N z c w W i I g L z 4 8 R W 5 0 c n k g V H l w Z T 0 i R m l s b E N v b H V t b l R 5 c G V z I i B W Y W x 1 Z T 0 i c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W F s b m E t c G 9 y Y W J h L W N 1 c H J h I C g y K S 9 B d X R v U m V t b 3 Z l Z E N v b H V t b n M x L n t D b 2 x 1 b W 4 x L D B 9 J n F 1 b 3 Q 7 L C Z x d W 9 0 O 1 N l Y 3 R p b 2 4 x L 3 J l Y W x u Y S 1 w b 3 J h Y m E t Y 3 V w c m E g K D I p L 0 F 1 d G 9 S Z W 1 v d m V k Q 2 9 s d W 1 u c z E u e 0 N v b H V t b j I s M X 0 m c X V v d D s s J n F 1 b 3 Q 7 U 2 V j d G l v b j E v c m V h b G 5 h L X B v c m F i Y S 1 j d X B y Y S A o M i k v Q X V 0 b 1 J l b W 9 2 Z W R D b 2 x 1 b W 5 z M S 5 7 Q 2 9 s d W 1 u M y w y f S Z x d W 9 0 O y w m c X V v d D t T Z W N 0 a W 9 u M S 9 y Z W F s b m E t c G 9 y Y W J h L W N 1 c H J h I C g y K S 9 B d X R v U m V t b 3 Z l Z E N v b H V t b n M x L n t D b 2 x 1 b W 4 0 L D N 9 J n F 1 b 3 Q 7 L C Z x d W 9 0 O 1 N l Y 3 R p b 2 4 x L 3 J l Y W x u Y S 1 w b 3 J h Y m E t Y 3 V w c m E g K D I p L 0 F 1 d G 9 S Z W 1 v d m V k Q 2 9 s d W 1 u c z E u e 0 N v b H V t b j U s N H 0 m c X V v d D s s J n F 1 b 3 Q 7 U 2 V j d G l v b j E v c m V h b G 5 h L X B v c m F i Y S 1 j d X B y Y S A o M i k v Q X V 0 b 1 J l b W 9 2 Z W R D b 2 x 1 b W 5 z M S 5 7 Q 2 9 s d W 1 u N i w 1 f S Z x d W 9 0 O y w m c X V v d D t T Z W N 0 a W 9 u M S 9 y Z W F s b m E t c G 9 y Y W J h L W N 1 c H J h I C g y K S 9 B d X R v U m V t b 3 Z l Z E N v b H V t b n M x L n t D b 2 x 1 b W 4 3 L D Z 9 J n F 1 b 3 Q 7 L C Z x d W 9 0 O 1 N l Y 3 R p b 2 4 x L 3 J l Y W x u Y S 1 w b 3 J h Y m E t Y 3 V w c m E g K D I p L 0 F 1 d G 9 S Z W 1 v d m V k Q 2 9 s d W 1 u c z E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h b G 5 h L X B v c m F i Y S 1 j d X B y Y S A o M i k v Q X V 0 b 1 J l b W 9 2 Z W R D b 2 x 1 b W 5 z M S 5 7 Q 2 9 s d W 1 u M S w w f S Z x d W 9 0 O y w m c X V v d D t T Z W N 0 a W 9 u M S 9 y Z W F s b m E t c G 9 y Y W J h L W N 1 c H J h I C g y K S 9 B d X R v U m V t b 3 Z l Z E N v b H V t b n M x L n t D b 2 x 1 b W 4 y L D F 9 J n F 1 b 3 Q 7 L C Z x d W 9 0 O 1 N l Y 3 R p b 2 4 x L 3 J l Y W x u Y S 1 w b 3 J h Y m E t Y 3 V w c m E g K D I p L 0 F 1 d G 9 S Z W 1 v d m V k Q 2 9 s d W 1 u c z E u e 0 N v b H V t b j M s M n 0 m c X V v d D s s J n F 1 b 3 Q 7 U 2 V j d G l v b j E v c m V h b G 5 h L X B v c m F i Y S 1 j d X B y Y S A o M i k v Q X V 0 b 1 J l b W 9 2 Z W R D b 2 x 1 b W 5 z M S 5 7 Q 2 9 s d W 1 u N C w z f S Z x d W 9 0 O y w m c X V v d D t T Z W N 0 a W 9 u M S 9 y Z W F s b m E t c G 9 y Y W J h L W N 1 c H J h I C g y K S 9 B d X R v U m V t b 3 Z l Z E N v b H V t b n M x L n t D b 2 x 1 b W 4 1 L D R 9 J n F 1 b 3 Q 7 L C Z x d W 9 0 O 1 N l Y 3 R p b 2 4 x L 3 J l Y W x u Y S 1 w b 3 J h Y m E t Y 3 V w c m E g K D I p L 0 F 1 d G 9 S Z W 1 v d m V k Q 2 9 s d W 1 u c z E u e 0 N v b H V t b j Y s N X 0 m c X V v d D s s J n F 1 b 3 Q 7 U 2 V j d G l v b j E v c m V h b G 5 h L X B v c m F i Y S 1 j d X B y Y S A o M i k v Q X V 0 b 1 J l b W 9 2 Z W R D b 2 x 1 b W 5 z M S 5 7 Q 2 9 s d W 1 u N y w 2 f S Z x d W 9 0 O y w m c X V v d D t T Z W N 0 a W 9 u M S 9 y Z W F s b m E t c G 9 y Y W J h L W N 1 c H J h I C g y K S 9 B d X R v U m V t b 3 Z l Z E N v b H V t b n M x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F s b m E t c G 9 y Y W J h L W N 1 c H J h J T I w J T I 4 M i U y O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7 A g A A M I I C 9 w Y J K o Z I h v c N A Q c D o I I C 6 D C C A u Q C A Q A x g g J f M I I C W w I B A D B D M D c x N T A z B g N V B A M T L E 1 p Y 3 J v c 2 9 m d C 5 P Z m Z p Y 2 U u R X h j Z W w u U H J v d G V j d G V k R G F 0 Y V N l c n Z p Y 2 V z A g h 4 8 A d M H z r 9 b z A N B g k q h k i G 9 w 0 B A Q E F A A S C A g C T j / z C s d h Z N P + 3 A D S m V d + e Y 1 0 7 N T + g X f s q R 0 X z x 3 n U J G p i O S O m y D U x g N 3 R Y 5 g w a i v t s I A U V 8 o G x L p t 9 E g 7 t J m g 3 O I X k T 0 + K 3 p x r y p i y + r r Z 2 J K R M A k 1 W j 6 / a G i G r u o q 1 J g 6 e 4 a X k 5 P 0 7 D S R 6 0 Z j l K b f d v 2 9 b O V v X x D g + 2 P S e d r H I R G i b s Y u O s 6 U V W O c w Y I H t p 9 J s 6 q p n t c x X w m D F 8 K h L t c t h s k m s 8 n f l M Z C L 5 I X 1 c 6 7 j z + 3 5 i Y G d 6 y J Q Y I B D g Z m q y J U 1 1 v H K K X P d / R J C S 0 O l 4 q / + 8 9 o 2 d n 1 F O O U R A + C l 4 y H a z 4 g z o V j o T b F F Y x U k x A S O M C L z n b q l m x e S W 6 J o v G / a e b R p Y V b m i 9 w J C N A G A j l T p p K a n X w v K f Q 6 r H L W G 4 2 N h k J B s N X U p 9 Z t 2 7 Y 6 R 6 8 n F b f r C / q m W C d L 2 t m 0 0 T g 8 l H X 2 b J y p f q i o R D 7 7 M Q G T h K E I y d 2 u r u 5 s Q + C p W 8 X 8 w X Y M P t t L Z X m 1 l U d Y u w W D a S Y s 9 5 N f u f S q a M f H 2 i Y q x a 6 i K + k g 7 + u 8 T E 6 b q R y E f q C D V n f / S v z h m B n q 1 q T f e + L j p S o F 4 / v k 9 E z c 1 K M Z 4 D V Z r a Y v H 8 s y c h S i n d U u P U N 4 4 Z e 5 9 E 6 i 2 A o O r m Y Y T 2 z F P W F 1 x J Y C g I j o Z I B 8 t I G F 5 s 1 I 3 q e C D F V L 0 N x E j T F l g 2 c J X c T F 1 H z A Q t K K s L j i q r B a w C F 0 3 j S m e k v U R m D j B 8 B g k q h k i G 9 w 0 B B w E w H Q Y J Y I Z I A W U D B A E q B B A R 3 s k O L N O z I f 4 R Y J g J y O J H g F B 6 T w 3 i R p q 5 X W D Z D g X L K e Y B k j H s T Q b u 8 i 0 k j v D I d t H R A u 9 H C G y Y Y g k x m O x A A g Q I g y q Z I z x p j M 4 q l T B W b Q e j d w I H n W 5 a B / 9 y O P w i u j O i / n l C v Q = = < / D a t a M a s h u p > 
</file>

<file path=customXml/itemProps1.xml><?xml version="1.0" encoding="utf-8"?>
<ds:datastoreItem xmlns:ds="http://schemas.openxmlformats.org/officeDocument/2006/customXml" ds:itemID="{01D2D7D3-3902-A54A-97D2-DC6D0F0B494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Poraba</vt:lpstr>
    </vt:vector>
  </TitlesOfParts>
  <Company>FMF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Vavtar, Pija</cp:lastModifiedBy>
  <dcterms:created xsi:type="dcterms:W3CDTF">2007-10-01T06:54:22Z</dcterms:created>
  <dcterms:modified xsi:type="dcterms:W3CDTF">2024-12-05T15:20:05Z</dcterms:modified>
</cp:coreProperties>
</file>